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danky\Downloads\"/>
    </mc:Choice>
  </mc:AlternateContent>
  <xr:revisionPtr revIDLastSave="0" documentId="8_{211E0539-EB69-4497-8691-424D0EE81B1A}" xr6:coauthVersionLast="47" xr6:coauthVersionMax="47" xr10:uidLastSave="{00000000-0000-0000-0000-000000000000}"/>
  <bookViews>
    <workbookView xWindow="-96" yWindow="-96" windowWidth="23232" windowHeight="14592" activeTab="1" xr2:uid="{00000000-000D-0000-FFFF-FFFF00000000}"/>
  </bookViews>
  <sheets>
    <sheet name="Summary" sheetId="1" r:id="rId1"/>
    <sheet name="Narrative" sheetId="2" r:id="rId2"/>
    <sheet name="Membership Dues Allocation " sheetId="3" r:id="rId3"/>
    <sheet name="TI Allocation" sheetId="4" r:id="rId4"/>
    <sheet name="Sheet1" sheetId="5" state="hidden" r:id="rId5"/>
    <sheet name="Sheet2" sheetId="6" state="hidden" r:id="rId6"/>
    <sheet name="Conferences" sheetId="7" r:id="rId7"/>
    <sheet name="Fundraising" sheetId="8" r:id="rId8"/>
    <sheet name="District Store" sheetId="9" r:id="rId9"/>
    <sheet name="Marketing Outside Toastmasters" sheetId="10" r:id="rId10"/>
    <sheet name="Recognition" sheetId="11" r:id="rId11"/>
    <sheet name="Club Growth" sheetId="12" r:id="rId12"/>
    <sheet name="Public Relations" sheetId="13" r:id="rId13"/>
    <sheet name="Education and Training" sheetId="14" r:id="rId14"/>
    <sheet name="Speech Contest" sheetId="15" r:id="rId15"/>
    <sheet name="Administration" sheetId="16" r:id="rId16"/>
    <sheet name="Food and Meals" sheetId="17" r:id="rId17"/>
    <sheet name="Travel" sheetId="18" r:id="rId18"/>
    <sheet name="Lodging" sheetId="19" r:id="rId19"/>
    <sheet name="Chart of Accounts" sheetId="20" r:id="rId20"/>
    <sheet name="Upload Sheet Pull" sheetId="21" r:id="rId21"/>
    <sheet name="Upload Template" sheetId="22" r:id="rId22"/>
  </sheets>
  <externalReferences>
    <externalReference r:id="rId23"/>
    <externalReference r:id="rId24"/>
  </externalReferenc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8" roundtripDataChecksum="Murx7M3nZcpUQbQE6A6gAuAGySRG9LQyfHeN8WuOB5k="/>
    </ext>
  </extLst>
</workbook>
</file>

<file path=xl/calcChain.xml><?xml version="1.0" encoding="utf-8"?>
<calcChain xmlns="http://schemas.openxmlformats.org/spreadsheetml/2006/main">
  <c r="F441" i="22" l="1"/>
  <c r="F440" i="22"/>
  <c r="F439" i="22"/>
  <c r="F438" i="22"/>
  <c r="F437" i="22"/>
  <c r="F436" i="22"/>
  <c r="F435" i="22"/>
  <c r="F434" i="22"/>
  <c r="F433" i="22"/>
  <c r="F432" i="22"/>
  <c r="F431" i="22"/>
  <c r="F430" i="22"/>
  <c r="F429" i="22"/>
  <c r="F428" i="22"/>
  <c r="F427" i="22"/>
  <c r="F426" i="22"/>
  <c r="F425" i="22"/>
  <c r="F424" i="22"/>
  <c r="F423" i="22"/>
  <c r="F422" i="22"/>
  <c r="F421" i="22"/>
  <c r="F420" i="22"/>
  <c r="F419" i="22"/>
  <c r="F418" i="22"/>
  <c r="F417" i="22"/>
  <c r="F416" i="22"/>
  <c r="F415" i="22"/>
  <c r="F414" i="22"/>
  <c r="F413" i="22"/>
  <c r="F412" i="22"/>
  <c r="F411" i="22"/>
  <c r="F410" i="22"/>
  <c r="F409" i="22"/>
  <c r="F408" i="22"/>
  <c r="F407" i="22"/>
  <c r="F406" i="22"/>
  <c r="F405" i="22"/>
  <c r="F404" i="22"/>
  <c r="F403" i="22"/>
  <c r="F402" i="22"/>
  <c r="F401" i="22"/>
  <c r="F400" i="22"/>
  <c r="F399" i="22"/>
  <c r="F398" i="22"/>
  <c r="F397" i="22"/>
  <c r="F396" i="22"/>
  <c r="F395" i="22"/>
  <c r="F394" i="22"/>
  <c r="F393" i="22"/>
  <c r="F392" i="22"/>
  <c r="F391" i="22"/>
  <c r="F390" i="22"/>
  <c r="F389" i="22"/>
  <c r="F388" i="22"/>
  <c r="F387" i="22"/>
  <c r="F386" i="22"/>
  <c r="F385" i="22"/>
  <c r="F384" i="22"/>
  <c r="F383" i="22"/>
  <c r="F382" i="22"/>
  <c r="F381" i="22"/>
  <c r="F380" i="22"/>
  <c r="F379" i="22"/>
  <c r="F378" i="22"/>
  <c r="F377" i="22"/>
  <c r="F376" i="22"/>
  <c r="F375" i="22"/>
  <c r="F374" i="22"/>
  <c r="F373" i="22"/>
  <c r="F372" i="22"/>
  <c r="F371" i="22"/>
  <c r="F370" i="22"/>
  <c r="F369" i="22"/>
  <c r="F368" i="22"/>
  <c r="F367" i="22"/>
  <c r="F366" i="22"/>
  <c r="F365" i="22"/>
  <c r="F364" i="22"/>
  <c r="F363" i="22"/>
  <c r="F362" i="22"/>
  <c r="F361" i="22"/>
  <c r="F360" i="22"/>
  <c r="F359" i="22"/>
  <c r="F358" i="22"/>
  <c r="F357" i="22"/>
  <c r="F356" i="22"/>
  <c r="F355" i="22"/>
  <c r="F354" i="22"/>
  <c r="F353" i="22"/>
  <c r="F352" i="22"/>
  <c r="F351" i="22"/>
  <c r="F350" i="22"/>
  <c r="F349" i="22"/>
  <c r="F348" i="22"/>
  <c r="F347" i="22"/>
  <c r="F346" i="22"/>
  <c r="F345" i="22"/>
  <c r="F344" i="22"/>
  <c r="F343" i="22"/>
  <c r="F342" i="22"/>
  <c r="F341" i="22"/>
  <c r="F340" i="22"/>
  <c r="F339" i="22"/>
  <c r="F338" i="22"/>
  <c r="F337" i="22"/>
  <c r="F336" i="22"/>
  <c r="F335" i="22"/>
  <c r="F334" i="22"/>
  <c r="F333" i="22"/>
  <c r="F332" i="22"/>
  <c r="F331" i="22"/>
  <c r="F330" i="22"/>
  <c r="F329" i="22"/>
  <c r="F328" i="22"/>
  <c r="F327" i="22"/>
  <c r="F326" i="22"/>
  <c r="F325" i="22"/>
  <c r="F324" i="22"/>
  <c r="F323" i="22"/>
  <c r="F322" i="22"/>
  <c r="F321" i="22"/>
  <c r="F319" i="22"/>
  <c r="F318" i="22"/>
  <c r="F317" i="22"/>
  <c r="F316" i="22"/>
  <c r="F315" i="22"/>
  <c r="F314" i="22"/>
  <c r="F313" i="22"/>
  <c r="F312" i="22"/>
  <c r="F311" i="22"/>
  <c r="F310" i="22"/>
  <c r="F309" i="22"/>
  <c r="F308" i="22"/>
  <c r="F307" i="22"/>
  <c r="F306" i="22"/>
  <c r="F305" i="22"/>
  <c r="F304" i="22"/>
  <c r="F303" i="22"/>
  <c r="F302" i="22"/>
  <c r="F301" i="22"/>
  <c r="F300" i="22"/>
  <c r="F299" i="22"/>
  <c r="F298" i="22"/>
  <c r="F297" i="22"/>
  <c r="F296" i="22"/>
  <c r="F295" i="22"/>
  <c r="F294" i="22"/>
  <c r="F293" i="22"/>
  <c r="F292" i="22"/>
  <c r="F291" i="22"/>
  <c r="F290" i="22"/>
  <c r="F289" i="22"/>
  <c r="F288" i="22"/>
  <c r="F287" i="22"/>
  <c r="F286" i="22"/>
  <c r="F285" i="22"/>
  <c r="F284" i="22"/>
  <c r="F283" i="22"/>
  <c r="F282" i="22"/>
  <c r="F281" i="22"/>
  <c r="F280" i="22"/>
  <c r="F279" i="22"/>
  <c r="F278" i="22"/>
  <c r="F277" i="22"/>
  <c r="F276" i="22"/>
  <c r="F275" i="22"/>
  <c r="F274" i="22"/>
  <c r="F273" i="22"/>
  <c r="F272" i="22"/>
  <c r="F271" i="22"/>
  <c r="F270" i="22"/>
  <c r="F269" i="22"/>
  <c r="F268" i="22"/>
  <c r="F267" i="22"/>
  <c r="F266" i="22"/>
  <c r="F265" i="22"/>
  <c r="F264" i="22"/>
  <c r="F263" i="22"/>
  <c r="F262" i="22"/>
  <c r="F261" i="22"/>
  <c r="F260" i="22"/>
  <c r="F259" i="22"/>
  <c r="F258" i="22"/>
  <c r="F257" i="22"/>
  <c r="F256" i="22"/>
  <c r="F255" i="22"/>
  <c r="F254" i="22"/>
  <c r="F253" i="22"/>
  <c r="F252" i="22"/>
  <c r="A252" i="22"/>
  <c r="F251" i="22"/>
  <c r="F250" i="22"/>
  <c r="F249" i="22"/>
  <c r="F248" i="22"/>
  <c r="F247" i="22"/>
  <c r="F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2" i="22"/>
  <c r="F221" i="22"/>
  <c r="F220" i="22"/>
  <c r="F219" i="22"/>
  <c r="F218" i="22"/>
  <c r="F217" i="22"/>
  <c r="F216" i="22"/>
  <c r="F215" i="22"/>
  <c r="F214" i="22"/>
  <c r="F213" i="22"/>
  <c r="F212" i="22"/>
  <c r="F211" i="22"/>
  <c r="F210" i="22"/>
  <c r="F201" i="22"/>
  <c r="F200" i="22"/>
  <c r="F199" i="22"/>
  <c r="F198" i="22"/>
  <c r="F197" i="22"/>
  <c r="F196" i="22"/>
  <c r="F195" i="22"/>
  <c r="F194" i="22"/>
  <c r="F193" i="22"/>
  <c r="F192" i="22"/>
  <c r="F191" i="22"/>
  <c r="F190" i="22"/>
  <c r="F189" i="22"/>
  <c r="F188" i="22"/>
  <c r="F187" i="22"/>
  <c r="F186" i="22"/>
  <c r="F18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2" i="22"/>
  <c r="H444" i="21"/>
  <c r="C444" i="21"/>
  <c r="C442" i="22" s="1"/>
  <c r="A444" i="21"/>
  <c r="A442" i="22" s="1"/>
  <c r="H443" i="21"/>
  <c r="C443" i="21"/>
  <c r="C441" i="22" s="1"/>
  <c r="A443" i="21"/>
  <c r="A441" i="22" s="1"/>
  <c r="H442" i="21"/>
  <c r="C442" i="21"/>
  <c r="C440" i="22" s="1"/>
  <c r="A442" i="21"/>
  <c r="A440" i="22" s="1"/>
  <c r="H441" i="21"/>
  <c r="C441" i="21"/>
  <c r="C439" i="22" s="1"/>
  <c r="A441" i="21"/>
  <c r="A439" i="22" s="1"/>
  <c r="H440" i="21"/>
  <c r="C440" i="21"/>
  <c r="C438" i="22" s="1"/>
  <c r="A440" i="21"/>
  <c r="A438" i="22" s="1"/>
  <c r="H439" i="21"/>
  <c r="C439" i="21"/>
  <c r="C437" i="22" s="1"/>
  <c r="A439" i="21"/>
  <c r="A437" i="22" s="1"/>
  <c r="H438" i="21"/>
  <c r="C438" i="21"/>
  <c r="C436" i="22" s="1"/>
  <c r="A438" i="21"/>
  <c r="A436" i="22" s="1"/>
  <c r="H437" i="21"/>
  <c r="C437" i="21"/>
  <c r="C435" i="22" s="1"/>
  <c r="A437" i="21"/>
  <c r="A435" i="22" s="1"/>
  <c r="H436" i="21"/>
  <c r="C436" i="21"/>
  <c r="C434" i="22" s="1"/>
  <c r="A436" i="21"/>
  <c r="A434" i="22" s="1"/>
  <c r="H435" i="21"/>
  <c r="C435" i="21"/>
  <c r="C433" i="22" s="1"/>
  <c r="A435" i="21"/>
  <c r="A433" i="22" s="1"/>
  <c r="H434" i="21"/>
  <c r="C434" i="21"/>
  <c r="C432" i="22" s="1"/>
  <c r="A434" i="21"/>
  <c r="A432" i="22" s="1"/>
  <c r="H433" i="21"/>
  <c r="C433" i="21"/>
  <c r="C431" i="22" s="1"/>
  <c r="A433" i="21"/>
  <c r="A431" i="22" s="1"/>
  <c r="H432" i="21"/>
  <c r="C432" i="21"/>
  <c r="C430" i="22" s="1"/>
  <c r="A432" i="21"/>
  <c r="A430" i="22" s="1"/>
  <c r="H431" i="21"/>
  <c r="C431" i="21"/>
  <c r="C429" i="22" s="1"/>
  <c r="A431" i="21"/>
  <c r="A429" i="22" s="1"/>
  <c r="H430" i="21"/>
  <c r="C430" i="21"/>
  <c r="C428" i="22" s="1"/>
  <c r="A430" i="21"/>
  <c r="A428" i="22" s="1"/>
  <c r="H429" i="21"/>
  <c r="C429" i="21"/>
  <c r="C427" i="22" s="1"/>
  <c r="A429" i="21"/>
  <c r="A427" i="22" s="1"/>
  <c r="H428" i="21"/>
  <c r="C428" i="21"/>
  <c r="C426" i="22" s="1"/>
  <c r="A428" i="21"/>
  <c r="A426" i="22" s="1"/>
  <c r="H427" i="21"/>
  <c r="C427" i="21"/>
  <c r="C425" i="22" s="1"/>
  <c r="A427" i="21"/>
  <c r="A425" i="22" s="1"/>
  <c r="H426" i="21"/>
  <c r="C426" i="21"/>
  <c r="C424" i="22" s="1"/>
  <c r="A426" i="21"/>
  <c r="A424" i="22" s="1"/>
  <c r="H425" i="21"/>
  <c r="C425" i="21"/>
  <c r="C423" i="22" s="1"/>
  <c r="A425" i="21"/>
  <c r="A423" i="22" s="1"/>
  <c r="H424" i="21"/>
  <c r="C424" i="21"/>
  <c r="C422" i="22" s="1"/>
  <c r="A424" i="21"/>
  <c r="A422" i="22" s="1"/>
  <c r="H423" i="21"/>
  <c r="C423" i="21"/>
  <c r="C421" i="22" s="1"/>
  <c r="A423" i="21"/>
  <c r="A421" i="22" s="1"/>
  <c r="H422" i="21"/>
  <c r="C422" i="21"/>
  <c r="C420" i="22" s="1"/>
  <c r="A422" i="21"/>
  <c r="A420" i="22" s="1"/>
  <c r="H421" i="21"/>
  <c r="C421" i="21"/>
  <c r="C419" i="22" s="1"/>
  <c r="A421" i="21"/>
  <c r="A419" i="22" s="1"/>
  <c r="H420" i="21"/>
  <c r="C420" i="21"/>
  <c r="C418" i="22" s="1"/>
  <c r="A420" i="21"/>
  <c r="A418" i="22" s="1"/>
  <c r="H419" i="21"/>
  <c r="C419" i="21"/>
  <c r="C417" i="22" s="1"/>
  <c r="A419" i="21"/>
  <c r="A417" i="22" s="1"/>
  <c r="H418" i="21"/>
  <c r="C418" i="21"/>
  <c r="C416" i="22" s="1"/>
  <c r="A418" i="21"/>
  <c r="A416" i="22" s="1"/>
  <c r="H417" i="21"/>
  <c r="C417" i="21"/>
  <c r="C415" i="22" s="1"/>
  <c r="A417" i="21"/>
  <c r="A415" i="22" s="1"/>
  <c r="H416" i="21"/>
  <c r="C416" i="21"/>
  <c r="C414" i="22" s="1"/>
  <c r="A416" i="21"/>
  <c r="A414" i="22" s="1"/>
  <c r="H415" i="21"/>
  <c r="C415" i="21"/>
  <c r="C413" i="22" s="1"/>
  <c r="A415" i="21"/>
  <c r="A413" i="22" s="1"/>
  <c r="H414" i="21"/>
  <c r="C414" i="21"/>
  <c r="C412" i="22" s="1"/>
  <c r="A414" i="21"/>
  <c r="A412" i="22" s="1"/>
  <c r="H413" i="21"/>
  <c r="C413" i="21"/>
  <c r="C411" i="22" s="1"/>
  <c r="A413" i="21"/>
  <c r="A411" i="22" s="1"/>
  <c r="H412" i="21"/>
  <c r="C412" i="21"/>
  <c r="C410" i="22" s="1"/>
  <c r="A412" i="21"/>
  <c r="A410" i="22" s="1"/>
  <c r="H411" i="21"/>
  <c r="C411" i="21"/>
  <c r="C409" i="22" s="1"/>
  <c r="A411" i="21"/>
  <c r="A409" i="22" s="1"/>
  <c r="H410" i="21"/>
  <c r="C410" i="21"/>
  <c r="C408" i="22" s="1"/>
  <c r="A410" i="21"/>
  <c r="A408" i="22" s="1"/>
  <c r="H409" i="21"/>
  <c r="C409" i="21"/>
  <c r="C407" i="22" s="1"/>
  <c r="A409" i="21"/>
  <c r="A407" i="22" s="1"/>
  <c r="H408" i="21"/>
  <c r="C408" i="21"/>
  <c r="C406" i="22" s="1"/>
  <c r="A408" i="21"/>
  <c r="A406" i="22" s="1"/>
  <c r="H407" i="21"/>
  <c r="C407" i="21"/>
  <c r="C405" i="22" s="1"/>
  <c r="A407" i="21"/>
  <c r="A405" i="22" s="1"/>
  <c r="H406" i="21"/>
  <c r="C406" i="21"/>
  <c r="C404" i="22" s="1"/>
  <c r="A406" i="21"/>
  <c r="A404" i="22" s="1"/>
  <c r="H405" i="21"/>
  <c r="C405" i="21"/>
  <c r="C403" i="22" s="1"/>
  <c r="A405" i="21"/>
  <c r="A403" i="22" s="1"/>
  <c r="H404" i="21"/>
  <c r="C404" i="21"/>
  <c r="C402" i="22" s="1"/>
  <c r="A404" i="21"/>
  <c r="A402" i="22" s="1"/>
  <c r="H403" i="21"/>
  <c r="C403" i="21"/>
  <c r="C401" i="22" s="1"/>
  <c r="A403" i="21"/>
  <c r="A401" i="22" s="1"/>
  <c r="H402" i="21"/>
  <c r="C402" i="21"/>
  <c r="C400" i="22" s="1"/>
  <c r="A402" i="21"/>
  <c r="A400" i="22" s="1"/>
  <c r="H401" i="21"/>
  <c r="C401" i="21"/>
  <c r="C399" i="22" s="1"/>
  <c r="A401" i="21"/>
  <c r="A399" i="22" s="1"/>
  <c r="H400" i="21"/>
  <c r="C400" i="21"/>
  <c r="C398" i="22" s="1"/>
  <c r="A400" i="21"/>
  <c r="A398" i="22" s="1"/>
  <c r="H399" i="21"/>
  <c r="C399" i="21"/>
  <c r="C397" i="22" s="1"/>
  <c r="A399" i="21"/>
  <c r="A397" i="22" s="1"/>
  <c r="H398" i="21"/>
  <c r="C398" i="21"/>
  <c r="C396" i="22" s="1"/>
  <c r="A398" i="21"/>
  <c r="A396" i="22" s="1"/>
  <c r="H397" i="21"/>
  <c r="C397" i="21"/>
  <c r="C395" i="22" s="1"/>
  <c r="A397" i="21"/>
  <c r="A395" i="22" s="1"/>
  <c r="H396" i="21"/>
  <c r="C396" i="21"/>
  <c r="C394" i="22" s="1"/>
  <c r="A396" i="21"/>
  <c r="A394" i="22" s="1"/>
  <c r="H395" i="21"/>
  <c r="C395" i="21"/>
  <c r="C393" i="22" s="1"/>
  <c r="A395" i="21"/>
  <c r="A393" i="22" s="1"/>
  <c r="H394" i="21"/>
  <c r="C394" i="21"/>
  <c r="C392" i="22" s="1"/>
  <c r="A394" i="21"/>
  <c r="A392" i="22" s="1"/>
  <c r="H393" i="21"/>
  <c r="C393" i="21"/>
  <c r="C391" i="22" s="1"/>
  <c r="A393" i="21"/>
  <c r="A391" i="22" s="1"/>
  <c r="H392" i="21"/>
  <c r="C392" i="21"/>
  <c r="C390" i="22" s="1"/>
  <c r="A392" i="21"/>
  <c r="A390" i="22" s="1"/>
  <c r="H391" i="21"/>
  <c r="C391" i="21"/>
  <c r="C389" i="22" s="1"/>
  <c r="A391" i="21"/>
  <c r="A389" i="22" s="1"/>
  <c r="H390" i="21"/>
  <c r="C390" i="21"/>
  <c r="C388" i="22" s="1"/>
  <c r="A390" i="21"/>
  <c r="A388" i="22" s="1"/>
  <c r="H389" i="21"/>
  <c r="C389" i="21"/>
  <c r="C387" i="22" s="1"/>
  <c r="A389" i="21"/>
  <c r="A387" i="22" s="1"/>
  <c r="H388" i="21"/>
  <c r="C388" i="21"/>
  <c r="C386" i="22" s="1"/>
  <c r="A388" i="21"/>
  <c r="A386" i="22" s="1"/>
  <c r="H387" i="21"/>
  <c r="C387" i="21"/>
  <c r="C385" i="22" s="1"/>
  <c r="A387" i="21"/>
  <c r="A385" i="22" s="1"/>
  <c r="H386" i="21"/>
  <c r="C386" i="21"/>
  <c r="C384" i="22" s="1"/>
  <c r="A386" i="21"/>
  <c r="A384" i="22" s="1"/>
  <c r="H385" i="21"/>
  <c r="C385" i="21"/>
  <c r="C383" i="22" s="1"/>
  <c r="A385" i="21"/>
  <c r="A383" i="22" s="1"/>
  <c r="H384" i="21"/>
  <c r="C384" i="21"/>
  <c r="C382" i="22" s="1"/>
  <c r="A384" i="21"/>
  <c r="A382" i="22" s="1"/>
  <c r="H383" i="21"/>
  <c r="C383" i="21"/>
  <c r="C381" i="22" s="1"/>
  <c r="A383" i="21"/>
  <c r="A381" i="22" s="1"/>
  <c r="H382" i="21"/>
  <c r="C382" i="21"/>
  <c r="C380" i="22" s="1"/>
  <c r="A382" i="21"/>
  <c r="A380" i="22" s="1"/>
  <c r="H381" i="21"/>
  <c r="C381" i="21"/>
  <c r="C379" i="22" s="1"/>
  <c r="A381" i="21"/>
  <c r="A379" i="22" s="1"/>
  <c r="H380" i="21"/>
  <c r="C380" i="21"/>
  <c r="C378" i="22" s="1"/>
  <c r="A380" i="21"/>
  <c r="A378" i="22" s="1"/>
  <c r="H379" i="21"/>
  <c r="C379" i="21"/>
  <c r="C377" i="22" s="1"/>
  <c r="A379" i="21"/>
  <c r="A377" i="22" s="1"/>
  <c r="H378" i="21"/>
  <c r="C378" i="21"/>
  <c r="C376" i="22" s="1"/>
  <c r="A378" i="21"/>
  <c r="A376" i="22" s="1"/>
  <c r="H377" i="21"/>
  <c r="C377" i="21"/>
  <c r="C375" i="22" s="1"/>
  <c r="A377" i="21"/>
  <c r="A375" i="22" s="1"/>
  <c r="H376" i="21"/>
  <c r="C376" i="21"/>
  <c r="C374" i="22" s="1"/>
  <c r="A376" i="21"/>
  <c r="A374" i="22" s="1"/>
  <c r="H375" i="21"/>
  <c r="C375" i="21"/>
  <c r="C373" i="22" s="1"/>
  <c r="A375" i="21"/>
  <c r="A373" i="22" s="1"/>
  <c r="H374" i="21"/>
  <c r="C374" i="21"/>
  <c r="C372" i="22" s="1"/>
  <c r="A374" i="21"/>
  <c r="A372" i="22" s="1"/>
  <c r="H373" i="21"/>
  <c r="C373" i="21"/>
  <c r="C371" i="22" s="1"/>
  <c r="A373" i="21"/>
  <c r="A371" i="22" s="1"/>
  <c r="H372" i="21"/>
  <c r="C372" i="21"/>
  <c r="C370" i="22" s="1"/>
  <c r="A372" i="21"/>
  <c r="A370" i="22" s="1"/>
  <c r="H371" i="21"/>
  <c r="C371" i="21"/>
  <c r="C369" i="22" s="1"/>
  <c r="A371" i="21"/>
  <c r="A369" i="22" s="1"/>
  <c r="H370" i="21"/>
  <c r="C370" i="21"/>
  <c r="C368" i="22" s="1"/>
  <c r="A370" i="21"/>
  <c r="A368" i="22" s="1"/>
  <c r="H369" i="21"/>
  <c r="C369" i="21"/>
  <c r="C367" i="22" s="1"/>
  <c r="A369" i="21"/>
  <c r="A367" i="22" s="1"/>
  <c r="H368" i="21"/>
  <c r="C368" i="21"/>
  <c r="C366" i="22" s="1"/>
  <c r="A368" i="21"/>
  <c r="A366" i="22" s="1"/>
  <c r="H367" i="21"/>
  <c r="C367" i="21"/>
  <c r="C365" i="22" s="1"/>
  <c r="A367" i="21"/>
  <c r="A365" i="22" s="1"/>
  <c r="H366" i="21"/>
  <c r="C366" i="21"/>
  <c r="C364" i="22" s="1"/>
  <c r="A366" i="21"/>
  <c r="A364" i="22" s="1"/>
  <c r="H365" i="21"/>
  <c r="C365" i="21"/>
  <c r="C363" i="22" s="1"/>
  <c r="A365" i="21"/>
  <c r="A363" i="22" s="1"/>
  <c r="H364" i="21"/>
  <c r="C364" i="21"/>
  <c r="C362" i="22" s="1"/>
  <c r="A364" i="21"/>
  <c r="A362" i="22" s="1"/>
  <c r="H363" i="21"/>
  <c r="C363" i="21"/>
  <c r="C361" i="22" s="1"/>
  <c r="A363" i="21"/>
  <c r="A361" i="22" s="1"/>
  <c r="H362" i="21"/>
  <c r="C362" i="21"/>
  <c r="C360" i="22" s="1"/>
  <c r="A362" i="21"/>
  <c r="A360" i="22" s="1"/>
  <c r="H361" i="21"/>
  <c r="C361" i="21"/>
  <c r="C359" i="22" s="1"/>
  <c r="A361" i="21"/>
  <c r="A359" i="22" s="1"/>
  <c r="H360" i="21"/>
  <c r="C360" i="21"/>
  <c r="C358" i="22" s="1"/>
  <c r="A360" i="21"/>
  <c r="A358" i="22" s="1"/>
  <c r="H359" i="21"/>
  <c r="C359" i="21"/>
  <c r="C357" i="22" s="1"/>
  <c r="A359" i="21"/>
  <c r="A357" i="22" s="1"/>
  <c r="H358" i="21"/>
  <c r="C358" i="21"/>
  <c r="C356" i="22" s="1"/>
  <c r="A358" i="21"/>
  <c r="A356" i="22" s="1"/>
  <c r="H357" i="21"/>
  <c r="C357" i="21"/>
  <c r="C355" i="22" s="1"/>
  <c r="A357" i="21"/>
  <c r="A355" i="22" s="1"/>
  <c r="H356" i="21"/>
  <c r="C356" i="21"/>
  <c r="C354" i="22" s="1"/>
  <c r="A356" i="21"/>
  <c r="A354" i="22" s="1"/>
  <c r="H355" i="21"/>
  <c r="C355" i="21"/>
  <c r="C353" i="22" s="1"/>
  <c r="A355" i="21"/>
  <c r="A353" i="22" s="1"/>
  <c r="H354" i="21"/>
  <c r="C354" i="21"/>
  <c r="C352" i="22" s="1"/>
  <c r="A354" i="21"/>
  <c r="A352" i="22" s="1"/>
  <c r="H353" i="21"/>
  <c r="C353" i="21"/>
  <c r="C351" i="22" s="1"/>
  <c r="A353" i="21"/>
  <c r="A351" i="22" s="1"/>
  <c r="H352" i="21"/>
  <c r="C352" i="21"/>
  <c r="C350" i="22" s="1"/>
  <c r="A352" i="21"/>
  <c r="A350" i="22" s="1"/>
  <c r="H351" i="21"/>
  <c r="C351" i="21"/>
  <c r="C349" i="22" s="1"/>
  <c r="A351" i="21"/>
  <c r="A349" i="22" s="1"/>
  <c r="H350" i="21"/>
  <c r="C350" i="21"/>
  <c r="C348" i="22" s="1"/>
  <c r="A350" i="21"/>
  <c r="A348" i="22" s="1"/>
  <c r="H349" i="21"/>
  <c r="C349" i="21"/>
  <c r="C347" i="22" s="1"/>
  <c r="A349" i="21"/>
  <c r="A347" i="22" s="1"/>
  <c r="H348" i="21"/>
  <c r="C348" i="21"/>
  <c r="C346" i="22" s="1"/>
  <c r="A348" i="21"/>
  <c r="A346" i="22" s="1"/>
  <c r="H347" i="21"/>
  <c r="C347" i="21"/>
  <c r="C345" i="22" s="1"/>
  <c r="A347" i="21"/>
  <c r="A345" i="22" s="1"/>
  <c r="H346" i="21"/>
  <c r="C346" i="21"/>
  <c r="C344" i="22" s="1"/>
  <c r="A346" i="21"/>
  <c r="A344" i="22" s="1"/>
  <c r="H345" i="21"/>
  <c r="C345" i="21"/>
  <c r="C343" i="22" s="1"/>
  <c r="A345" i="21"/>
  <c r="A343" i="22" s="1"/>
  <c r="H344" i="21"/>
  <c r="C344" i="21"/>
  <c r="C342" i="22" s="1"/>
  <c r="A344" i="21"/>
  <c r="A342" i="22" s="1"/>
  <c r="H343" i="21"/>
  <c r="C343" i="21"/>
  <c r="C341" i="22" s="1"/>
  <c r="A343" i="21"/>
  <c r="A341" i="22" s="1"/>
  <c r="H342" i="21"/>
  <c r="C342" i="21"/>
  <c r="C340" i="22" s="1"/>
  <c r="A342" i="21"/>
  <c r="A340" i="22" s="1"/>
  <c r="H341" i="21"/>
  <c r="C341" i="21"/>
  <c r="C339" i="22" s="1"/>
  <c r="A341" i="21"/>
  <c r="A339" i="22" s="1"/>
  <c r="H340" i="21"/>
  <c r="C340" i="21"/>
  <c r="C338" i="22" s="1"/>
  <c r="A340" i="21"/>
  <c r="A338" i="22" s="1"/>
  <c r="H339" i="21"/>
  <c r="C339" i="21"/>
  <c r="C337" i="22" s="1"/>
  <c r="A339" i="21"/>
  <c r="A337" i="22" s="1"/>
  <c r="H338" i="21"/>
  <c r="C338" i="21"/>
  <c r="C336" i="22" s="1"/>
  <c r="A338" i="21"/>
  <c r="A336" i="22" s="1"/>
  <c r="H337" i="21"/>
  <c r="C337" i="21"/>
  <c r="C335" i="22" s="1"/>
  <c r="A337" i="21"/>
  <c r="A335" i="22" s="1"/>
  <c r="H336" i="21"/>
  <c r="C336" i="21"/>
  <c r="C334" i="22" s="1"/>
  <c r="A336" i="21"/>
  <c r="A334" i="22" s="1"/>
  <c r="H335" i="21"/>
  <c r="C335" i="21"/>
  <c r="C333" i="22" s="1"/>
  <c r="A335" i="21"/>
  <c r="A333" i="22" s="1"/>
  <c r="H334" i="21"/>
  <c r="C334" i="21"/>
  <c r="C332" i="22" s="1"/>
  <c r="A334" i="21"/>
  <c r="A332" i="22" s="1"/>
  <c r="H333" i="21"/>
  <c r="C333" i="21"/>
  <c r="C331" i="22" s="1"/>
  <c r="A333" i="21"/>
  <c r="A331" i="22" s="1"/>
  <c r="H332" i="21"/>
  <c r="C332" i="21"/>
  <c r="C330" i="22" s="1"/>
  <c r="A332" i="21"/>
  <c r="A330" i="22" s="1"/>
  <c r="H331" i="21"/>
  <c r="C331" i="21"/>
  <c r="C329" i="22" s="1"/>
  <c r="A331" i="21"/>
  <c r="A329" i="22" s="1"/>
  <c r="H330" i="21"/>
  <c r="C330" i="21"/>
  <c r="C328" i="22" s="1"/>
  <c r="A330" i="21"/>
  <c r="A328" i="22" s="1"/>
  <c r="H329" i="21"/>
  <c r="C329" i="21"/>
  <c r="C327" i="22" s="1"/>
  <c r="A329" i="21"/>
  <c r="A327" i="22" s="1"/>
  <c r="H328" i="21"/>
  <c r="C328" i="21"/>
  <c r="C326" i="22" s="1"/>
  <c r="A328" i="21"/>
  <c r="A326" i="22" s="1"/>
  <c r="H327" i="21"/>
  <c r="C327" i="21"/>
  <c r="C325" i="22" s="1"/>
  <c r="A327" i="21"/>
  <c r="A325" i="22" s="1"/>
  <c r="H326" i="21"/>
  <c r="C326" i="21"/>
  <c r="C324" i="22" s="1"/>
  <c r="A326" i="21"/>
  <c r="A324" i="22" s="1"/>
  <c r="H325" i="21"/>
  <c r="C325" i="21"/>
  <c r="C323" i="22" s="1"/>
  <c r="A325" i="21"/>
  <c r="A323" i="22" s="1"/>
  <c r="H324" i="21"/>
  <c r="C324" i="21"/>
  <c r="C322" i="22" s="1"/>
  <c r="A324" i="21"/>
  <c r="A322" i="22" s="1"/>
  <c r="H323" i="21"/>
  <c r="C323" i="21"/>
  <c r="C321" i="22" s="1"/>
  <c r="A323" i="21"/>
  <c r="H322" i="21"/>
  <c r="C322" i="21"/>
  <c r="C320" i="22" s="1"/>
  <c r="A322" i="21"/>
  <c r="A319" i="22" s="1"/>
  <c r="H321" i="21"/>
  <c r="C321" i="21"/>
  <c r="C319" i="22" s="1"/>
  <c r="A321" i="21"/>
  <c r="A318" i="22" s="1"/>
  <c r="H320" i="21"/>
  <c r="C320" i="21"/>
  <c r="C318" i="22" s="1"/>
  <c r="A320" i="21"/>
  <c r="A317" i="22" s="1"/>
  <c r="H319" i="21"/>
  <c r="C319" i="21"/>
  <c r="C317" i="22" s="1"/>
  <c r="A319" i="21"/>
  <c r="A316" i="22" s="1"/>
  <c r="H318" i="21"/>
  <c r="C318" i="21"/>
  <c r="C316" i="22" s="1"/>
  <c r="A318" i="21"/>
  <c r="A315" i="22" s="1"/>
  <c r="H317" i="21"/>
  <c r="C317" i="21"/>
  <c r="C315" i="22" s="1"/>
  <c r="A317" i="21"/>
  <c r="A314" i="22" s="1"/>
  <c r="H316" i="21"/>
  <c r="C316" i="21"/>
  <c r="C314" i="22" s="1"/>
  <c r="A316" i="21"/>
  <c r="H315" i="21"/>
  <c r="C315" i="21"/>
  <c r="C313" i="22" s="1"/>
  <c r="A315" i="21"/>
  <c r="A313" i="22" s="1"/>
  <c r="H314" i="21"/>
  <c r="C314" i="21"/>
  <c r="C312" i="22" s="1"/>
  <c r="A314" i="21"/>
  <c r="A312" i="22" s="1"/>
  <c r="H313" i="21"/>
  <c r="C313" i="21"/>
  <c r="C311" i="22" s="1"/>
  <c r="A313" i="21"/>
  <c r="A311" i="22" s="1"/>
  <c r="H312" i="21"/>
  <c r="C312" i="21"/>
  <c r="C310" i="22" s="1"/>
  <c r="A312" i="21"/>
  <c r="A310" i="22" s="1"/>
  <c r="H311" i="21"/>
  <c r="C311" i="21"/>
  <c r="C309" i="22" s="1"/>
  <c r="A311" i="21"/>
  <c r="A309" i="22" s="1"/>
  <c r="H310" i="21"/>
  <c r="C310" i="21"/>
  <c r="C308" i="22" s="1"/>
  <c r="A310" i="21"/>
  <c r="A308" i="22" s="1"/>
  <c r="H309" i="21"/>
  <c r="C309" i="21"/>
  <c r="C307" i="22" s="1"/>
  <c r="A309" i="21"/>
  <c r="A307" i="22" s="1"/>
  <c r="H308" i="21"/>
  <c r="C308" i="21"/>
  <c r="C306" i="22" s="1"/>
  <c r="A308" i="21"/>
  <c r="A306" i="22" s="1"/>
  <c r="H307" i="21"/>
  <c r="C307" i="21"/>
  <c r="C305" i="22" s="1"/>
  <c r="A307" i="21"/>
  <c r="A305" i="22" s="1"/>
  <c r="H306" i="21"/>
  <c r="C306" i="21"/>
  <c r="C304" i="22" s="1"/>
  <c r="A306" i="21"/>
  <c r="A304" i="22" s="1"/>
  <c r="H305" i="21"/>
  <c r="C305" i="21"/>
  <c r="C303" i="22" s="1"/>
  <c r="A305" i="21"/>
  <c r="A303" i="22" s="1"/>
  <c r="H304" i="21"/>
  <c r="C304" i="21"/>
  <c r="C302" i="22" s="1"/>
  <c r="A304" i="21"/>
  <c r="A302" i="22" s="1"/>
  <c r="H303" i="21"/>
  <c r="C303" i="21"/>
  <c r="C301" i="22" s="1"/>
  <c r="A303" i="21"/>
  <c r="A301" i="22" s="1"/>
  <c r="H302" i="21"/>
  <c r="C302" i="21"/>
  <c r="C300" i="22" s="1"/>
  <c r="A302" i="21"/>
  <c r="A300" i="22" s="1"/>
  <c r="H301" i="21"/>
  <c r="C301" i="21"/>
  <c r="C299" i="22" s="1"/>
  <c r="A301" i="21"/>
  <c r="A299" i="22" s="1"/>
  <c r="H300" i="21"/>
  <c r="C300" i="21"/>
  <c r="C298" i="22" s="1"/>
  <c r="A300" i="21"/>
  <c r="A298" i="22" s="1"/>
  <c r="H299" i="21"/>
  <c r="C299" i="21"/>
  <c r="C297" i="22" s="1"/>
  <c r="A299" i="21"/>
  <c r="A297" i="22" s="1"/>
  <c r="H298" i="21"/>
  <c r="C298" i="21"/>
  <c r="C296" i="22" s="1"/>
  <c r="A298" i="21"/>
  <c r="A296" i="22" s="1"/>
  <c r="H297" i="21"/>
  <c r="C297" i="21"/>
  <c r="C295" i="22" s="1"/>
  <c r="A297" i="21"/>
  <c r="A295" i="22" s="1"/>
  <c r="H296" i="21"/>
  <c r="C296" i="21"/>
  <c r="C294" i="22" s="1"/>
  <c r="A296" i="21"/>
  <c r="A294" i="22" s="1"/>
  <c r="H295" i="21"/>
  <c r="C295" i="21"/>
  <c r="C293" i="22" s="1"/>
  <c r="A295" i="21"/>
  <c r="A293" i="22" s="1"/>
  <c r="H294" i="21"/>
  <c r="C294" i="21"/>
  <c r="C292" i="22" s="1"/>
  <c r="A294" i="21"/>
  <c r="A292" i="22" s="1"/>
  <c r="H293" i="21"/>
  <c r="C293" i="21"/>
  <c r="C291" i="22" s="1"/>
  <c r="A293" i="21"/>
  <c r="A291" i="22" s="1"/>
  <c r="H292" i="21"/>
  <c r="C292" i="21"/>
  <c r="C290" i="22" s="1"/>
  <c r="A292" i="21"/>
  <c r="A290" i="22" s="1"/>
  <c r="H291" i="21"/>
  <c r="C291" i="21"/>
  <c r="C289" i="22" s="1"/>
  <c r="A291" i="21"/>
  <c r="A289" i="22" s="1"/>
  <c r="H290" i="21"/>
  <c r="C290" i="21"/>
  <c r="C288" i="22" s="1"/>
  <c r="A290" i="21"/>
  <c r="A288" i="22" s="1"/>
  <c r="H289" i="21"/>
  <c r="C289" i="21"/>
  <c r="C287" i="22" s="1"/>
  <c r="A289" i="21"/>
  <c r="A287" i="22" s="1"/>
  <c r="H288" i="21"/>
  <c r="C288" i="21"/>
  <c r="C286" i="22" s="1"/>
  <c r="A288" i="21"/>
  <c r="A286" i="22" s="1"/>
  <c r="H287" i="21"/>
  <c r="C287" i="21"/>
  <c r="C285" i="22" s="1"/>
  <c r="A287" i="21"/>
  <c r="A285" i="22" s="1"/>
  <c r="H286" i="21"/>
  <c r="C286" i="21"/>
  <c r="C284" i="22" s="1"/>
  <c r="A286" i="21"/>
  <c r="A284" i="22" s="1"/>
  <c r="H285" i="21"/>
  <c r="C285" i="21"/>
  <c r="C283" i="22" s="1"/>
  <c r="A285" i="21"/>
  <c r="A283" i="22" s="1"/>
  <c r="H284" i="21"/>
  <c r="C284" i="21"/>
  <c r="C282" i="22" s="1"/>
  <c r="A284" i="21"/>
  <c r="A282" i="22" s="1"/>
  <c r="H283" i="21"/>
  <c r="C283" i="21"/>
  <c r="C281" i="22" s="1"/>
  <c r="A283" i="21"/>
  <c r="A281" i="22" s="1"/>
  <c r="H282" i="21"/>
  <c r="C282" i="21"/>
  <c r="C280" i="22" s="1"/>
  <c r="A282" i="21"/>
  <c r="A280" i="22" s="1"/>
  <c r="H281" i="21"/>
  <c r="C281" i="21"/>
  <c r="C279" i="22" s="1"/>
  <c r="A281" i="21"/>
  <c r="A279" i="22" s="1"/>
  <c r="H280" i="21"/>
  <c r="C280" i="21"/>
  <c r="C278" i="22" s="1"/>
  <c r="A280" i="21"/>
  <c r="A278" i="22" s="1"/>
  <c r="H279" i="21"/>
  <c r="C279" i="21"/>
  <c r="C277" i="22" s="1"/>
  <c r="A279" i="21"/>
  <c r="A277" i="22" s="1"/>
  <c r="H278" i="21"/>
  <c r="C278" i="21"/>
  <c r="C276" i="22" s="1"/>
  <c r="A278" i="21"/>
  <c r="A276" i="22" s="1"/>
  <c r="H277" i="21"/>
  <c r="C277" i="21"/>
  <c r="C275" i="22" s="1"/>
  <c r="A277" i="21"/>
  <c r="A275" i="22" s="1"/>
  <c r="H276" i="21"/>
  <c r="C276" i="21"/>
  <c r="C274" i="22" s="1"/>
  <c r="A276" i="21"/>
  <c r="A274" i="22" s="1"/>
  <c r="H275" i="21"/>
  <c r="C275" i="21"/>
  <c r="C273" i="22" s="1"/>
  <c r="A275" i="21"/>
  <c r="A273" i="22" s="1"/>
  <c r="H274" i="21"/>
  <c r="C274" i="21"/>
  <c r="C272" i="22" s="1"/>
  <c r="A274" i="21"/>
  <c r="A272" i="22" s="1"/>
  <c r="H273" i="21"/>
  <c r="C273" i="21"/>
  <c r="C271" i="22" s="1"/>
  <c r="A273" i="21"/>
  <c r="A271" i="22" s="1"/>
  <c r="H272" i="21"/>
  <c r="C272" i="21"/>
  <c r="C270" i="22" s="1"/>
  <c r="A272" i="21"/>
  <c r="A270" i="22" s="1"/>
  <c r="H271" i="21"/>
  <c r="C271" i="21"/>
  <c r="C269" i="22" s="1"/>
  <c r="A271" i="21"/>
  <c r="A269" i="22" s="1"/>
  <c r="H270" i="21"/>
  <c r="C270" i="21"/>
  <c r="C268" i="22" s="1"/>
  <c r="A270" i="21"/>
  <c r="A268" i="22" s="1"/>
  <c r="H269" i="21"/>
  <c r="C269" i="21"/>
  <c r="C267" i="22" s="1"/>
  <c r="A269" i="21"/>
  <c r="A267" i="22" s="1"/>
  <c r="H268" i="21"/>
  <c r="C268" i="21"/>
  <c r="C266" i="22" s="1"/>
  <c r="A268" i="21"/>
  <c r="A266" i="22" s="1"/>
  <c r="H267" i="21"/>
  <c r="C267" i="21"/>
  <c r="C265" i="22" s="1"/>
  <c r="A267" i="21"/>
  <c r="A265" i="22" s="1"/>
  <c r="H266" i="21"/>
  <c r="C266" i="21"/>
  <c r="C264" i="22" s="1"/>
  <c r="A266" i="21"/>
  <c r="A264" i="22" s="1"/>
  <c r="H265" i="21"/>
  <c r="C265" i="21"/>
  <c r="C263" i="22" s="1"/>
  <c r="A265" i="21"/>
  <c r="A263" i="22" s="1"/>
  <c r="H264" i="21"/>
  <c r="C264" i="21"/>
  <c r="C262" i="22" s="1"/>
  <c r="A264" i="21"/>
  <c r="A262" i="22" s="1"/>
  <c r="H263" i="21"/>
  <c r="C263" i="21"/>
  <c r="C261" i="22" s="1"/>
  <c r="A263" i="21"/>
  <c r="A261" i="22" s="1"/>
  <c r="H262" i="21"/>
  <c r="C262" i="21"/>
  <c r="C260" i="22" s="1"/>
  <c r="A262" i="21"/>
  <c r="A260" i="22" s="1"/>
  <c r="H261" i="21"/>
  <c r="C261" i="21"/>
  <c r="C259" i="22" s="1"/>
  <c r="A261" i="21"/>
  <c r="A259" i="22" s="1"/>
  <c r="H260" i="21"/>
  <c r="C260" i="21"/>
  <c r="C258" i="22" s="1"/>
  <c r="A260" i="21"/>
  <c r="A258" i="22" s="1"/>
  <c r="H259" i="21"/>
  <c r="C259" i="21"/>
  <c r="C257" i="22" s="1"/>
  <c r="A259" i="21"/>
  <c r="A257" i="22" s="1"/>
  <c r="H258" i="21"/>
  <c r="C258" i="21"/>
  <c r="C256" i="22" s="1"/>
  <c r="A258" i="21"/>
  <c r="A256" i="22" s="1"/>
  <c r="H257" i="21"/>
  <c r="C257" i="21"/>
  <c r="C255" i="22" s="1"/>
  <c r="A257" i="21"/>
  <c r="A255" i="22" s="1"/>
  <c r="H256" i="21"/>
  <c r="C256" i="21"/>
  <c r="C254" i="22" s="1"/>
  <c r="A256" i="21"/>
  <c r="A254" i="22" s="1"/>
  <c r="H255" i="21"/>
  <c r="C255" i="21"/>
  <c r="C253" i="22" s="1"/>
  <c r="A255" i="21"/>
  <c r="A253" i="22" s="1"/>
  <c r="H254" i="21"/>
  <c r="C254" i="21"/>
  <c r="C252" i="22" s="1"/>
  <c r="A254" i="21"/>
  <c r="H253" i="21"/>
  <c r="C253" i="21"/>
  <c r="C251" i="22" s="1"/>
  <c r="A253" i="21"/>
  <c r="A251" i="22" s="1"/>
  <c r="H252" i="21"/>
  <c r="C252" i="21"/>
  <c r="C250" i="22" s="1"/>
  <c r="A252" i="21"/>
  <c r="A250" i="22" s="1"/>
  <c r="H251" i="21"/>
  <c r="C251" i="21"/>
  <c r="C249" i="22" s="1"/>
  <c r="A251" i="21"/>
  <c r="A249" i="22" s="1"/>
  <c r="H250" i="21"/>
  <c r="C250" i="21"/>
  <c r="C248" i="22" s="1"/>
  <c r="A250" i="21"/>
  <c r="A248" i="22" s="1"/>
  <c r="H249" i="21"/>
  <c r="C249" i="21"/>
  <c r="C247" i="22" s="1"/>
  <c r="A249" i="21"/>
  <c r="A247" i="22" s="1"/>
  <c r="H248" i="21"/>
  <c r="C248" i="21"/>
  <c r="C246" i="22" s="1"/>
  <c r="A248" i="21"/>
  <c r="A246" i="22" s="1"/>
  <c r="H247" i="21"/>
  <c r="C247" i="21"/>
  <c r="C245" i="22" s="1"/>
  <c r="A247" i="21"/>
  <c r="A245" i="22" s="1"/>
  <c r="H246" i="21"/>
  <c r="C246" i="21"/>
  <c r="C244" i="22" s="1"/>
  <c r="A246" i="21"/>
  <c r="A244" i="22" s="1"/>
  <c r="H245" i="21"/>
  <c r="C245" i="21"/>
  <c r="C243" i="22" s="1"/>
  <c r="A245" i="21"/>
  <c r="A243" i="22" s="1"/>
  <c r="H244" i="21"/>
  <c r="C244" i="21"/>
  <c r="C242" i="22" s="1"/>
  <c r="A244" i="21"/>
  <c r="A242" i="22" s="1"/>
  <c r="H243" i="21"/>
  <c r="C243" i="21"/>
  <c r="C241" i="22" s="1"/>
  <c r="A243" i="21"/>
  <c r="A241" i="22" s="1"/>
  <c r="H242" i="21"/>
  <c r="C242" i="21"/>
  <c r="C240" i="22" s="1"/>
  <c r="A242" i="21"/>
  <c r="A240" i="22" s="1"/>
  <c r="H241" i="21"/>
  <c r="C241" i="21"/>
  <c r="C239" i="22" s="1"/>
  <c r="A241" i="21"/>
  <c r="A239" i="22" s="1"/>
  <c r="H240" i="21"/>
  <c r="C240" i="21"/>
  <c r="C238" i="22" s="1"/>
  <c r="A240" i="21"/>
  <c r="A238" i="22" s="1"/>
  <c r="H239" i="21"/>
  <c r="C239" i="21"/>
  <c r="C237" i="22" s="1"/>
  <c r="A239" i="21"/>
  <c r="A237" i="22" s="1"/>
  <c r="H238" i="21"/>
  <c r="C238" i="21"/>
  <c r="C236" i="22" s="1"/>
  <c r="A238" i="21"/>
  <c r="A236" i="22" s="1"/>
  <c r="H237" i="21"/>
  <c r="C237" i="21"/>
  <c r="C235" i="22" s="1"/>
  <c r="A237" i="21"/>
  <c r="A235" i="22" s="1"/>
  <c r="H236" i="21"/>
  <c r="C236" i="21"/>
  <c r="C234" i="22" s="1"/>
  <c r="A236" i="21"/>
  <c r="A234" i="22" s="1"/>
  <c r="H235" i="21"/>
  <c r="C235" i="21"/>
  <c r="C233" i="22" s="1"/>
  <c r="A235" i="21"/>
  <c r="A233" i="22" s="1"/>
  <c r="H234" i="21"/>
  <c r="C234" i="21"/>
  <c r="C232" i="22" s="1"/>
  <c r="A234" i="21"/>
  <c r="A232" i="22" s="1"/>
  <c r="H233" i="21"/>
  <c r="C233" i="21"/>
  <c r="C231" i="22" s="1"/>
  <c r="A233" i="21"/>
  <c r="A231" i="22" s="1"/>
  <c r="H232" i="21"/>
  <c r="C232" i="21"/>
  <c r="C230" i="22" s="1"/>
  <c r="A232" i="21"/>
  <c r="A230" i="22" s="1"/>
  <c r="H231" i="21"/>
  <c r="C231" i="21"/>
  <c r="C229" i="22" s="1"/>
  <c r="A231" i="21"/>
  <c r="A229" i="22" s="1"/>
  <c r="H230" i="21"/>
  <c r="C230" i="21"/>
  <c r="C228" i="22" s="1"/>
  <c r="A230" i="21"/>
  <c r="A228" i="22" s="1"/>
  <c r="H229" i="21"/>
  <c r="C229" i="21"/>
  <c r="C227" i="22" s="1"/>
  <c r="A229" i="21"/>
  <c r="A227" i="22" s="1"/>
  <c r="H228" i="21"/>
  <c r="C228" i="21"/>
  <c r="C226" i="22" s="1"/>
  <c r="A228" i="21"/>
  <c r="A226" i="22" s="1"/>
  <c r="H227" i="21"/>
  <c r="C227" i="21"/>
  <c r="C225" i="22" s="1"/>
  <c r="A227" i="21"/>
  <c r="A225" i="22" s="1"/>
  <c r="H226" i="21"/>
  <c r="C226" i="21"/>
  <c r="C224" i="22" s="1"/>
  <c r="A226" i="21"/>
  <c r="A224" i="22" s="1"/>
  <c r="H225" i="21"/>
  <c r="C225" i="21"/>
  <c r="C223" i="22" s="1"/>
  <c r="A225" i="21"/>
  <c r="A223" i="22" s="1"/>
  <c r="H224" i="21"/>
  <c r="C224" i="21"/>
  <c r="C222" i="22" s="1"/>
  <c r="A224" i="21"/>
  <c r="A222" i="22" s="1"/>
  <c r="H223" i="21"/>
  <c r="C223" i="21"/>
  <c r="C221" i="22" s="1"/>
  <c r="A223" i="21"/>
  <c r="A221" i="22" s="1"/>
  <c r="H222" i="21"/>
  <c r="C222" i="21"/>
  <c r="C220" i="22" s="1"/>
  <c r="A222" i="21"/>
  <c r="A220" i="22" s="1"/>
  <c r="H221" i="21"/>
  <c r="C221" i="21"/>
  <c r="C219" i="22" s="1"/>
  <c r="A221" i="21"/>
  <c r="A219" i="22" s="1"/>
  <c r="H220" i="21"/>
  <c r="C220" i="21"/>
  <c r="C218" i="22" s="1"/>
  <c r="A220" i="21"/>
  <c r="A218" i="22" s="1"/>
  <c r="H219" i="21"/>
  <c r="C219" i="21"/>
  <c r="C217" i="22" s="1"/>
  <c r="A219" i="21"/>
  <c r="A217" i="22" s="1"/>
  <c r="H218" i="21"/>
  <c r="C218" i="21"/>
  <c r="C216" i="22" s="1"/>
  <c r="A218" i="21"/>
  <c r="A216" i="22" s="1"/>
  <c r="H217" i="21"/>
  <c r="C217" i="21"/>
  <c r="C215" i="22" s="1"/>
  <c r="A217" i="21"/>
  <c r="A215" i="22" s="1"/>
  <c r="H216" i="21"/>
  <c r="C216" i="21"/>
  <c r="C214" i="22" s="1"/>
  <c r="A216" i="21"/>
  <c r="A214" i="22" s="1"/>
  <c r="H215" i="21"/>
  <c r="C215" i="21"/>
  <c r="C213" i="22" s="1"/>
  <c r="A215" i="21"/>
  <c r="A213" i="22" s="1"/>
  <c r="H214" i="21"/>
  <c r="C214" i="21"/>
  <c r="C212" i="22" s="1"/>
  <c r="A214" i="21"/>
  <c r="A212" i="22" s="1"/>
  <c r="H213" i="21"/>
  <c r="C213" i="21"/>
  <c r="C211" i="22" s="1"/>
  <c r="A213" i="21"/>
  <c r="A211" i="22" s="1"/>
  <c r="H212" i="21"/>
  <c r="C212" i="21"/>
  <c r="C210" i="22" s="1"/>
  <c r="A212" i="21"/>
  <c r="A210" i="22" s="1"/>
  <c r="H211" i="21"/>
  <c r="E211" i="21"/>
  <c r="F209" i="22" s="1"/>
  <c r="C211" i="21"/>
  <c r="C209" i="22" s="1"/>
  <c r="A211" i="21"/>
  <c r="A209" i="22" s="1"/>
  <c r="H210" i="21"/>
  <c r="E210" i="21"/>
  <c r="F208" i="22" s="1"/>
  <c r="C210" i="21"/>
  <c r="C208" i="22" s="1"/>
  <c r="A210" i="21"/>
  <c r="A208" i="22" s="1"/>
  <c r="H209" i="21"/>
  <c r="E209" i="21"/>
  <c r="F207" i="22" s="1"/>
  <c r="C209" i="21"/>
  <c r="C207" i="22" s="1"/>
  <c r="A209" i="21"/>
  <c r="A207" i="22" s="1"/>
  <c r="H208" i="21"/>
  <c r="E208" i="21"/>
  <c r="F206" i="22" s="1"/>
  <c r="C208" i="21"/>
  <c r="C206" i="22" s="1"/>
  <c r="A208" i="21"/>
  <c r="A206" i="22" s="1"/>
  <c r="H207" i="21"/>
  <c r="E207" i="21"/>
  <c r="F205" i="22" s="1"/>
  <c r="C207" i="21"/>
  <c r="C205" i="22" s="1"/>
  <c r="A207" i="21"/>
  <c r="A205" i="22" s="1"/>
  <c r="H206" i="21"/>
  <c r="E206" i="21"/>
  <c r="F204" i="22" s="1"/>
  <c r="C206" i="21"/>
  <c r="C204" i="22" s="1"/>
  <c r="A206" i="21"/>
  <c r="A204" i="22" s="1"/>
  <c r="H205" i="21"/>
  <c r="E205" i="21"/>
  <c r="F203" i="22" s="1"/>
  <c r="C205" i="21"/>
  <c r="C203" i="22" s="1"/>
  <c r="A205" i="21"/>
  <c r="A203" i="22" s="1"/>
  <c r="H204" i="21"/>
  <c r="E204" i="21"/>
  <c r="F202" i="22" s="1"/>
  <c r="C204" i="21"/>
  <c r="C202" i="22" s="1"/>
  <c r="A204" i="21"/>
  <c r="A202" i="22" s="1"/>
  <c r="H203" i="21"/>
  <c r="C203" i="21"/>
  <c r="C201" i="22" s="1"/>
  <c r="A203" i="21"/>
  <c r="A201" i="22" s="1"/>
  <c r="H202" i="21"/>
  <c r="C202" i="21"/>
  <c r="C200" i="22" s="1"/>
  <c r="A202" i="21"/>
  <c r="A200" i="22" s="1"/>
  <c r="H201" i="21"/>
  <c r="C201" i="21"/>
  <c r="C199" i="22" s="1"/>
  <c r="A201" i="21"/>
  <c r="A199" i="22" s="1"/>
  <c r="H200" i="21"/>
  <c r="C200" i="21"/>
  <c r="C198" i="22" s="1"/>
  <c r="A200" i="21"/>
  <c r="A198" i="22" s="1"/>
  <c r="H199" i="21"/>
  <c r="C199" i="21"/>
  <c r="C197" i="22" s="1"/>
  <c r="A199" i="21"/>
  <c r="A197" i="22" s="1"/>
  <c r="H198" i="21"/>
  <c r="C198" i="21"/>
  <c r="C196" i="22" s="1"/>
  <c r="A198" i="21"/>
  <c r="A196" i="22" s="1"/>
  <c r="H197" i="21"/>
  <c r="C197" i="21"/>
  <c r="C195" i="22" s="1"/>
  <c r="A197" i="21"/>
  <c r="A195" i="22" s="1"/>
  <c r="H196" i="21"/>
  <c r="C196" i="21"/>
  <c r="C194" i="22" s="1"/>
  <c r="A196" i="21"/>
  <c r="A194" i="22" s="1"/>
  <c r="H195" i="21"/>
  <c r="C195" i="21"/>
  <c r="C193" i="22" s="1"/>
  <c r="A195" i="21"/>
  <c r="A193" i="22" s="1"/>
  <c r="H194" i="21"/>
  <c r="C194" i="21"/>
  <c r="C192" i="22" s="1"/>
  <c r="A194" i="21"/>
  <c r="A192" i="22" s="1"/>
  <c r="H193" i="21"/>
  <c r="C193" i="21"/>
  <c r="C191" i="22" s="1"/>
  <c r="A193" i="21"/>
  <c r="A191" i="22" s="1"/>
  <c r="H192" i="21"/>
  <c r="C192" i="21"/>
  <c r="C190" i="22" s="1"/>
  <c r="A192" i="21"/>
  <c r="A190" i="22" s="1"/>
  <c r="H191" i="21"/>
  <c r="C191" i="21"/>
  <c r="C189" i="22" s="1"/>
  <c r="A191" i="21"/>
  <c r="A189" i="22" s="1"/>
  <c r="H190" i="21"/>
  <c r="C190" i="21"/>
  <c r="C188" i="22" s="1"/>
  <c r="A190" i="21"/>
  <c r="A188" i="22" s="1"/>
  <c r="H189" i="21"/>
  <c r="C189" i="21"/>
  <c r="C187" i="22" s="1"/>
  <c r="A189" i="21"/>
  <c r="A187" i="22" s="1"/>
  <c r="H188" i="21"/>
  <c r="C188" i="21"/>
  <c r="C186" i="22" s="1"/>
  <c r="A188" i="21"/>
  <c r="A186" i="22" s="1"/>
  <c r="H187" i="21"/>
  <c r="C187" i="21"/>
  <c r="C185" i="22" s="1"/>
  <c r="A187" i="21"/>
  <c r="A185" i="22" s="1"/>
  <c r="H186" i="21"/>
  <c r="C186" i="21"/>
  <c r="C184" i="22" s="1"/>
  <c r="A186" i="21"/>
  <c r="A184" i="22" s="1"/>
  <c r="H185" i="21"/>
  <c r="C185" i="21"/>
  <c r="C183" i="22" s="1"/>
  <c r="A185" i="21"/>
  <c r="A183" i="22" s="1"/>
  <c r="H184" i="21"/>
  <c r="C184" i="21"/>
  <c r="C182" i="22" s="1"/>
  <c r="A184" i="21"/>
  <c r="A182" i="22" s="1"/>
  <c r="H183" i="21"/>
  <c r="C183" i="21"/>
  <c r="C181" i="22" s="1"/>
  <c r="A183" i="21"/>
  <c r="A181" i="22" s="1"/>
  <c r="H182" i="21"/>
  <c r="C182" i="21"/>
  <c r="C180" i="22" s="1"/>
  <c r="A182" i="21"/>
  <c r="A180" i="22" s="1"/>
  <c r="H181" i="21"/>
  <c r="C181" i="21"/>
  <c r="C179" i="22" s="1"/>
  <c r="A181" i="21"/>
  <c r="A179" i="22" s="1"/>
  <c r="H180" i="21"/>
  <c r="C180" i="21"/>
  <c r="C178" i="22" s="1"/>
  <c r="A180" i="21"/>
  <c r="A178" i="22" s="1"/>
  <c r="H179" i="21"/>
  <c r="C179" i="21"/>
  <c r="C177" i="22" s="1"/>
  <c r="A179" i="21"/>
  <c r="A177" i="22" s="1"/>
  <c r="H178" i="21"/>
  <c r="C178" i="21"/>
  <c r="C176" i="22" s="1"/>
  <c r="A178" i="21"/>
  <c r="A176" i="22" s="1"/>
  <c r="H177" i="21"/>
  <c r="C177" i="21"/>
  <c r="C175" i="22" s="1"/>
  <c r="A177" i="21"/>
  <c r="A175" i="22" s="1"/>
  <c r="H176" i="21"/>
  <c r="C176" i="21"/>
  <c r="C174" i="22" s="1"/>
  <c r="A176" i="21"/>
  <c r="A174" i="22" s="1"/>
  <c r="H175" i="21"/>
  <c r="C175" i="21"/>
  <c r="C173" i="22" s="1"/>
  <c r="A175" i="21"/>
  <c r="A173" i="22" s="1"/>
  <c r="H174" i="21"/>
  <c r="C174" i="21"/>
  <c r="C172" i="22" s="1"/>
  <c r="A174" i="21"/>
  <c r="A172" i="22" s="1"/>
  <c r="H173" i="21"/>
  <c r="C173" i="21"/>
  <c r="C171" i="22" s="1"/>
  <c r="A173" i="21"/>
  <c r="A171" i="22" s="1"/>
  <c r="H172" i="21"/>
  <c r="C172" i="21"/>
  <c r="C170" i="22" s="1"/>
  <c r="A172" i="21"/>
  <c r="A170" i="22" s="1"/>
  <c r="H171" i="21"/>
  <c r="C171" i="21"/>
  <c r="C169" i="22" s="1"/>
  <c r="A171" i="21"/>
  <c r="A169" i="22" s="1"/>
  <c r="H170" i="21"/>
  <c r="C170" i="21"/>
  <c r="C168" i="22" s="1"/>
  <c r="A170" i="21"/>
  <c r="A168" i="22" s="1"/>
  <c r="H169" i="21"/>
  <c r="C169" i="21"/>
  <c r="C167" i="22" s="1"/>
  <c r="A169" i="21"/>
  <c r="A167" i="22" s="1"/>
  <c r="H168" i="21"/>
  <c r="C168" i="21"/>
  <c r="C166" i="22" s="1"/>
  <c r="A168" i="21"/>
  <c r="A166" i="22" s="1"/>
  <c r="H167" i="21"/>
  <c r="C167" i="21"/>
  <c r="C165" i="22" s="1"/>
  <c r="A167" i="21"/>
  <c r="A165" i="22" s="1"/>
  <c r="H166" i="21"/>
  <c r="C166" i="21"/>
  <c r="C164" i="22" s="1"/>
  <c r="A166" i="21"/>
  <c r="A164" i="22" s="1"/>
  <c r="H165" i="21"/>
  <c r="C165" i="21"/>
  <c r="C163" i="22" s="1"/>
  <c r="A165" i="21"/>
  <c r="A163" i="22" s="1"/>
  <c r="H164" i="21"/>
  <c r="C164" i="21"/>
  <c r="C162" i="22" s="1"/>
  <c r="A164" i="21"/>
  <c r="A162" i="22" s="1"/>
  <c r="H163" i="21"/>
  <c r="C163" i="21"/>
  <c r="C161" i="22" s="1"/>
  <c r="A163" i="21"/>
  <c r="A161" i="22" s="1"/>
  <c r="H162" i="21"/>
  <c r="C162" i="21"/>
  <c r="C160" i="22" s="1"/>
  <c r="A162" i="21"/>
  <c r="A160" i="22" s="1"/>
  <c r="H161" i="21"/>
  <c r="C161" i="21"/>
  <c r="C159" i="22" s="1"/>
  <c r="A161" i="21"/>
  <c r="A159" i="22" s="1"/>
  <c r="H160" i="21"/>
  <c r="C160" i="21"/>
  <c r="C158" i="22" s="1"/>
  <c r="A160" i="21"/>
  <c r="A158" i="22" s="1"/>
  <c r="H159" i="21"/>
  <c r="C159" i="21"/>
  <c r="C157" i="22" s="1"/>
  <c r="A159" i="21"/>
  <c r="A157" i="22" s="1"/>
  <c r="H158" i="21"/>
  <c r="C158" i="21"/>
  <c r="C156" i="22" s="1"/>
  <c r="A158" i="21"/>
  <c r="A156" i="22" s="1"/>
  <c r="H157" i="21"/>
  <c r="C157" i="21"/>
  <c r="C155" i="22" s="1"/>
  <c r="A157" i="21"/>
  <c r="A155" i="22" s="1"/>
  <c r="H156" i="21"/>
  <c r="C156" i="21"/>
  <c r="C154" i="22" s="1"/>
  <c r="A156" i="21"/>
  <c r="A154" i="22" s="1"/>
  <c r="H155" i="21"/>
  <c r="C155" i="21"/>
  <c r="C153" i="22" s="1"/>
  <c r="A155" i="21"/>
  <c r="A153" i="22" s="1"/>
  <c r="H154" i="21"/>
  <c r="C154" i="21"/>
  <c r="C152" i="22" s="1"/>
  <c r="A154" i="21"/>
  <c r="A152" i="22" s="1"/>
  <c r="H153" i="21"/>
  <c r="C153" i="21"/>
  <c r="C151" i="22" s="1"/>
  <c r="A153" i="21"/>
  <c r="A151" i="22" s="1"/>
  <c r="H152" i="21"/>
  <c r="C152" i="21"/>
  <c r="C150" i="22" s="1"/>
  <c r="A152" i="21"/>
  <c r="A150" i="22" s="1"/>
  <c r="H151" i="21"/>
  <c r="C151" i="21"/>
  <c r="C149" i="22" s="1"/>
  <c r="A151" i="21"/>
  <c r="A149" i="22" s="1"/>
  <c r="H150" i="21"/>
  <c r="C150" i="21"/>
  <c r="C148" i="22" s="1"/>
  <c r="A150" i="21"/>
  <c r="A148" i="22" s="1"/>
  <c r="H149" i="21"/>
  <c r="C149" i="21"/>
  <c r="C147" i="22" s="1"/>
  <c r="A149" i="21"/>
  <c r="A147" i="22" s="1"/>
  <c r="H148" i="21"/>
  <c r="C148" i="21"/>
  <c r="C146" i="22" s="1"/>
  <c r="A148" i="21"/>
  <c r="A146" i="22" s="1"/>
  <c r="H147" i="21"/>
  <c r="C147" i="21"/>
  <c r="C145" i="22" s="1"/>
  <c r="A147" i="21"/>
  <c r="A145" i="22" s="1"/>
  <c r="H146" i="21"/>
  <c r="C146" i="21"/>
  <c r="C144" i="22" s="1"/>
  <c r="A146" i="21"/>
  <c r="A144" i="22" s="1"/>
  <c r="H145" i="21"/>
  <c r="C145" i="21"/>
  <c r="C143" i="22" s="1"/>
  <c r="A145" i="21"/>
  <c r="A143" i="22" s="1"/>
  <c r="H144" i="21"/>
  <c r="C144" i="21"/>
  <c r="C142" i="22" s="1"/>
  <c r="A144" i="21"/>
  <c r="A142" i="22" s="1"/>
  <c r="H143" i="21"/>
  <c r="C143" i="21"/>
  <c r="C141" i="22" s="1"/>
  <c r="A143" i="21"/>
  <c r="A141" i="22" s="1"/>
  <c r="H142" i="21"/>
  <c r="C142" i="21"/>
  <c r="C140" i="22" s="1"/>
  <c r="A142" i="21"/>
  <c r="A140" i="22" s="1"/>
  <c r="H141" i="21"/>
  <c r="C141" i="21"/>
  <c r="C139" i="22" s="1"/>
  <c r="A141" i="21"/>
  <c r="A139" i="22" s="1"/>
  <c r="H140" i="21"/>
  <c r="C140" i="21"/>
  <c r="C138" i="22" s="1"/>
  <c r="A140" i="21"/>
  <c r="A138" i="22" s="1"/>
  <c r="H139" i="21"/>
  <c r="C139" i="21"/>
  <c r="C137" i="22" s="1"/>
  <c r="A139" i="21"/>
  <c r="A137" i="22" s="1"/>
  <c r="H138" i="21"/>
  <c r="C138" i="21"/>
  <c r="C136" i="22" s="1"/>
  <c r="A138" i="21"/>
  <c r="A136" i="22" s="1"/>
  <c r="H137" i="21"/>
  <c r="C137" i="21"/>
  <c r="C135" i="22" s="1"/>
  <c r="A137" i="21"/>
  <c r="A135" i="22" s="1"/>
  <c r="H136" i="21"/>
  <c r="C136" i="21"/>
  <c r="C134" i="22" s="1"/>
  <c r="A136" i="21"/>
  <c r="A134" i="22" s="1"/>
  <c r="H135" i="21"/>
  <c r="C135" i="21"/>
  <c r="C133" i="22" s="1"/>
  <c r="A135" i="21"/>
  <c r="A133" i="22" s="1"/>
  <c r="H134" i="21"/>
  <c r="C134" i="21"/>
  <c r="C132" i="22" s="1"/>
  <c r="A134" i="21"/>
  <c r="A132" i="22" s="1"/>
  <c r="H133" i="21"/>
  <c r="C133" i="21"/>
  <c r="C131" i="22" s="1"/>
  <c r="A133" i="21"/>
  <c r="A131" i="22" s="1"/>
  <c r="H132" i="21"/>
  <c r="C132" i="21"/>
  <c r="C130" i="22" s="1"/>
  <c r="A132" i="21"/>
  <c r="A130" i="22" s="1"/>
  <c r="H131" i="21"/>
  <c r="C131" i="21"/>
  <c r="C129" i="22" s="1"/>
  <c r="A131" i="21"/>
  <c r="A129" i="22" s="1"/>
  <c r="H130" i="21"/>
  <c r="C130" i="21"/>
  <c r="C128" i="22" s="1"/>
  <c r="A130" i="21"/>
  <c r="A128" i="22" s="1"/>
  <c r="H129" i="21"/>
  <c r="C129" i="21"/>
  <c r="C127" i="22" s="1"/>
  <c r="A129" i="21"/>
  <c r="A127" i="22" s="1"/>
  <c r="H128" i="21"/>
  <c r="C128" i="21"/>
  <c r="C126" i="22" s="1"/>
  <c r="A128" i="21"/>
  <c r="A126" i="22" s="1"/>
  <c r="H127" i="21"/>
  <c r="C127" i="21"/>
  <c r="C125" i="22" s="1"/>
  <c r="A127" i="21"/>
  <c r="A125" i="22" s="1"/>
  <c r="H126" i="21"/>
  <c r="C126" i="21"/>
  <c r="C124" i="22" s="1"/>
  <c r="A126" i="21"/>
  <c r="A124" i="22" s="1"/>
  <c r="H125" i="21"/>
  <c r="C125" i="21"/>
  <c r="C123" i="22" s="1"/>
  <c r="A125" i="21"/>
  <c r="A123" i="22" s="1"/>
  <c r="H124" i="21"/>
  <c r="C124" i="21"/>
  <c r="C122" i="22" s="1"/>
  <c r="A124" i="21"/>
  <c r="A122" i="22" s="1"/>
  <c r="H123" i="21"/>
  <c r="C123" i="21"/>
  <c r="C121" i="22" s="1"/>
  <c r="A123" i="21"/>
  <c r="A121" i="22" s="1"/>
  <c r="H122" i="21"/>
  <c r="C122" i="21"/>
  <c r="C120" i="22" s="1"/>
  <c r="A122" i="21"/>
  <c r="A120" i="22" s="1"/>
  <c r="H121" i="21"/>
  <c r="C121" i="21"/>
  <c r="C119" i="22" s="1"/>
  <c r="A121" i="21"/>
  <c r="A119" i="22" s="1"/>
  <c r="H120" i="21"/>
  <c r="C120" i="21"/>
  <c r="C118" i="22" s="1"/>
  <c r="A120" i="21"/>
  <c r="A118" i="22" s="1"/>
  <c r="H119" i="21"/>
  <c r="C119" i="21"/>
  <c r="C117" i="22" s="1"/>
  <c r="A119" i="21"/>
  <c r="A117" i="22" s="1"/>
  <c r="H118" i="21"/>
  <c r="C118" i="21"/>
  <c r="C116" i="22" s="1"/>
  <c r="A118" i="21"/>
  <c r="A116" i="22" s="1"/>
  <c r="H117" i="21"/>
  <c r="C117" i="21"/>
  <c r="C115" i="22" s="1"/>
  <c r="A117" i="21"/>
  <c r="A115" i="22" s="1"/>
  <c r="H116" i="21"/>
  <c r="C116" i="21"/>
  <c r="C114" i="22" s="1"/>
  <c r="A116" i="21"/>
  <c r="A114" i="22" s="1"/>
  <c r="H115" i="21"/>
  <c r="C115" i="21"/>
  <c r="C113" i="22" s="1"/>
  <c r="A115" i="21"/>
  <c r="A113" i="22" s="1"/>
  <c r="H114" i="21"/>
  <c r="C114" i="21"/>
  <c r="C112" i="22" s="1"/>
  <c r="A114" i="21"/>
  <c r="A112" i="22" s="1"/>
  <c r="H113" i="21"/>
  <c r="C113" i="21"/>
  <c r="C111" i="22" s="1"/>
  <c r="A113" i="21"/>
  <c r="A111" i="22" s="1"/>
  <c r="H112" i="21"/>
  <c r="C112" i="21"/>
  <c r="C110" i="22" s="1"/>
  <c r="A112" i="21"/>
  <c r="A110" i="22" s="1"/>
  <c r="H111" i="21"/>
  <c r="C111" i="21"/>
  <c r="C109" i="22" s="1"/>
  <c r="A111" i="21"/>
  <c r="A109" i="22" s="1"/>
  <c r="H110" i="21"/>
  <c r="C110" i="21"/>
  <c r="C108" i="22" s="1"/>
  <c r="A110" i="21"/>
  <c r="A108" i="22" s="1"/>
  <c r="H109" i="21"/>
  <c r="C109" i="21"/>
  <c r="C107" i="22" s="1"/>
  <c r="A109" i="21"/>
  <c r="A107" i="22" s="1"/>
  <c r="H108" i="21"/>
  <c r="C108" i="21"/>
  <c r="C106" i="22" s="1"/>
  <c r="A108" i="21"/>
  <c r="A106" i="22" s="1"/>
  <c r="H107" i="21"/>
  <c r="C107" i="21"/>
  <c r="C105" i="22" s="1"/>
  <c r="A107" i="21"/>
  <c r="A105" i="22" s="1"/>
  <c r="H106" i="21"/>
  <c r="C106" i="21"/>
  <c r="C104" i="22" s="1"/>
  <c r="A106" i="21"/>
  <c r="A104" i="22" s="1"/>
  <c r="H105" i="21"/>
  <c r="C105" i="21"/>
  <c r="C103" i="22" s="1"/>
  <c r="A105" i="21"/>
  <c r="A103" i="22" s="1"/>
  <c r="H104" i="21"/>
  <c r="C104" i="21"/>
  <c r="C102" i="22" s="1"/>
  <c r="A104" i="21"/>
  <c r="A102" i="22" s="1"/>
  <c r="H103" i="21"/>
  <c r="C103" i="21"/>
  <c r="C101" i="22" s="1"/>
  <c r="A103" i="21"/>
  <c r="A101" i="22" s="1"/>
  <c r="H102" i="21"/>
  <c r="C102" i="21"/>
  <c r="C100" i="22" s="1"/>
  <c r="A102" i="21"/>
  <c r="A100" i="22" s="1"/>
  <c r="H101" i="21"/>
  <c r="C101" i="21"/>
  <c r="C99" i="22" s="1"/>
  <c r="A101" i="21"/>
  <c r="A99" i="22" s="1"/>
  <c r="H100" i="21"/>
  <c r="C100" i="21"/>
  <c r="C98" i="22" s="1"/>
  <c r="A100" i="21"/>
  <c r="A98" i="22" s="1"/>
  <c r="H99" i="21"/>
  <c r="C99" i="21"/>
  <c r="C97" i="22" s="1"/>
  <c r="A99" i="21"/>
  <c r="A97" i="22" s="1"/>
  <c r="H98" i="21"/>
  <c r="C98" i="21"/>
  <c r="C96" i="22" s="1"/>
  <c r="A98" i="21"/>
  <c r="A96" i="22" s="1"/>
  <c r="H97" i="21"/>
  <c r="C97" i="21"/>
  <c r="C95" i="22" s="1"/>
  <c r="A97" i="21"/>
  <c r="A95" i="22" s="1"/>
  <c r="H96" i="21"/>
  <c r="C96" i="21"/>
  <c r="C94" i="22" s="1"/>
  <c r="A96" i="21"/>
  <c r="A94" i="22" s="1"/>
  <c r="H95" i="21"/>
  <c r="C95" i="21"/>
  <c r="C93" i="22" s="1"/>
  <c r="A95" i="21"/>
  <c r="A93" i="22" s="1"/>
  <c r="H94" i="21"/>
  <c r="C94" i="21"/>
  <c r="C92" i="22" s="1"/>
  <c r="A94" i="21"/>
  <c r="A92" i="22" s="1"/>
  <c r="H93" i="21"/>
  <c r="C93" i="21"/>
  <c r="C91" i="22" s="1"/>
  <c r="A93" i="21"/>
  <c r="A91" i="22" s="1"/>
  <c r="H92" i="21"/>
  <c r="C92" i="21"/>
  <c r="C90" i="22" s="1"/>
  <c r="A92" i="21"/>
  <c r="A90" i="22" s="1"/>
  <c r="H91" i="21"/>
  <c r="C91" i="21"/>
  <c r="C89" i="22" s="1"/>
  <c r="A91" i="21"/>
  <c r="A89" i="22" s="1"/>
  <c r="H90" i="21"/>
  <c r="C90" i="21"/>
  <c r="C88" i="22" s="1"/>
  <c r="A90" i="21"/>
  <c r="A88" i="22" s="1"/>
  <c r="H89" i="21"/>
  <c r="C89" i="21"/>
  <c r="C87" i="22" s="1"/>
  <c r="A89" i="21"/>
  <c r="A87" i="22" s="1"/>
  <c r="H88" i="21"/>
  <c r="C88" i="21"/>
  <c r="C86" i="22" s="1"/>
  <c r="A88" i="21"/>
  <c r="A86" i="22" s="1"/>
  <c r="H87" i="21"/>
  <c r="C87" i="21"/>
  <c r="C85" i="22" s="1"/>
  <c r="A87" i="21"/>
  <c r="A85" i="22" s="1"/>
  <c r="H86" i="21"/>
  <c r="C86" i="21"/>
  <c r="C84" i="22" s="1"/>
  <c r="A86" i="21"/>
  <c r="A84" i="22" s="1"/>
  <c r="H85" i="21"/>
  <c r="C85" i="21"/>
  <c r="C83" i="22" s="1"/>
  <c r="A85" i="21"/>
  <c r="A83" i="22" s="1"/>
  <c r="H84" i="21"/>
  <c r="C84" i="21"/>
  <c r="C82" i="22" s="1"/>
  <c r="A84" i="21"/>
  <c r="A82" i="22" s="1"/>
  <c r="H83" i="21"/>
  <c r="C83" i="21"/>
  <c r="C81" i="22" s="1"/>
  <c r="A83" i="21"/>
  <c r="A81" i="22" s="1"/>
  <c r="H82" i="21"/>
  <c r="C82" i="21"/>
  <c r="C80" i="22" s="1"/>
  <c r="A82" i="21"/>
  <c r="A80" i="22" s="1"/>
  <c r="H81" i="21"/>
  <c r="C81" i="21"/>
  <c r="C79" i="22" s="1"/>
  <c r="A81" i="21"/>
  <c r="A79" i="22" s="1"/>
  <c r="H80" i="21"/>
  <c r="C80" i="21"/>
  <c r="C78" i="22" s="1"/>
  <c r="A80" i="21"/>
  <c r="A78" i="22" s="1"/>
  <c r="H79" i="21"/>
  <c r="C79" i="21"/>
  <c r="C77" i="22" s="1"/>
  <c r="A79" i="21"/>
  <c r="A77" i="22" s="1"/>
  <c r="H78" i="21"/>
  <c r="C78" i="21"/>
  <c r="C76" i="22" s="1"/>
  <c r="A78" i="21"/>
  <c r="A76" i="22" s="1"/>
  <c r="H77" i="21"/>
  <c r="C77" i="21"/>
  <c r="C75" i="22" s="1"/>
  <c r="A77" i="21"/>
  <c r="A75" i="22" s="1"/>
  <c r="H76" i="21"/>
  <c r="C76" i="21"/>
  <c r="C74" i="22" s="1"/>
  <c r="A76" i="21"/>
  <c r="A74" i="22" s="1"/>
  <c r="H75" i="21"/>
  <c r="C75" i="21"/>
  <c r="C73" i="22" s="1"/>
  <c r="A75" i="21"/>
  <c r="A73" i="22" s="1"/>
  <c r="H74" i="21"/>
  <c r="C74" i="21"/>
  <c r="C72" i="22" s="1"/>
  <c r="A74" i="21"/>
  <c r="A72" i="22" s="1"/>
  <c r="H73" i="21"/>
  <c r="C73" i="21"/>
  <c r="C71" i="22" s="1"/>
  <c r="A73" i="21"/>
  <c r="A71" i="22" s="1"/>
  <c r="H72" i="21"/>
  <c r="C72" i="21"/>
  <c r="C70" i="22" s="1"/>
  <c r="A72" i="21"/>
  <c r="A70" i="22" s="1"/>
  <c r="H71" i="21"/>
  <c r="C71" i="21"/>
  <c r="C69" i="22" s="1"/>
  <c r="A71" i="21"/>
  <c r="A69" i="22" s="1"/>
  <c r="H70" i="21"/>
  <c r="C70" i="21"/>
  <c r="C68" i="22" s="1"/>
  <c r="A70" i="21"/>
  <c r="A68" i="22" s="1"/>
  <c r="H69" i="21"/>
  <c r="C69" i="21"/>
  <c r="C67" i="22" s="1"/>
  <c r="A69" i="21"/>
  <c r="A67" i="22" s="1"/>
  <c r="H68" i="21"/>
  <c r="C68" i="21"/>
  <c r="C66" i="22" s="1"/>
  <c r="A68" i="21"/>
  <c r="A66" i="22" s="1"/>
  <c r="H67" i="21"/>
  <c r="C67" i="21"/>
  <c r="C65" i="22" s="1"/>
  <c r="A67" i="21"/>
  <c r="A65" i="22" s="1"/>
  <c r="H66" i="21"/>
  <c r="C66" i="21"/>
  <c r="C64" i="22" s="1"/>
  <c r="A66" i="21"/>
  <c r="A64" i="22" s="1"/>
  <c r="H65" i="21"/>
  <c r="C65" i="21"/>
  <c r="C63" i="22" s="1"/>
  <c r="A65" i="21"/>
  <c r="A63" i="22" s="1"/>
  <c r="H64" i="21"/>
  <c r="C64" i="21"/>
  <c r="C62" i="22" s="1"/>
  <c r="A64" i="21"/>
  <c r="A62" i="22" s="1"/>
  <c r="H63" i="21"/>
  <c r="C63" i="21"/>
  <c r="C61" i="22" s="1"/>
  <c r="A63" i="21"/>
  <c r="A61" i="22" s="1"/>
  <c r="H62" i="21"/>
  <c r="C62" i="21"/>
  <c r="C60" i="22" s="1"/>
  <c r="A62" i="21"/>
  <c r="A60" i="22" s="1"/>
  <c r="H61" i="21"/>
  <c r="C61" i="21"/>
  <c r="C59" i="22" s="1"/>
  <c r="A61" i="21"/>
  <c r="A59" i="22" s="1"/>
  <c r="H60" i="21"/>
  <c r="C60" i="21"/>
  <c r="C58" i="22" s="1"/>
  <c r="A60" i="21"/>
  <c r="A58" i="22" s="1"/>
  <c r="H59" i="21"/>
  <c r="C59" i="21"/>
  <c r="C57" i="22" s="1"/>
  <c r="A59" i="21"/>
  <c r="A57" i="22" s="1"/>
  <c r="H58" i="21"/>
  <c r="C58" i="21"/>
  <c r="C56" i="22" s="1"/>
  <c r="A58" i="21"/>
  <c r="A56" i="22" s="1"/>
  <c r="H57" i="21"/>
  <c r="C57" i="21"/>
  <c r="C55" i="22" s="1"/>
  <c r="A57" i="21"/>
  <c r="A55" i="22" s="1"/>
  <c r="H56" i="21"/>
  <c r="C56" i="21"/>
  <c r="C54" i="22" s="1"/>
  <c r="A56" i="21"/>
  <c r="A54" i="22" s="1"/>
  <c r="H55" i="21"/>
  <c r="C55" i="21"/>
  <c r="C53" i="22" s="1"/>
  <c r="A55" i="21"/>
  <c r="A53" i="22" s="1"/>
  <c r="H54" i="21"/>
  <c r="C54" i="21"/>
  <c r="C52" i="22" s="1"/>
  <c r="A54" i="21"/>
  <c r="A52" i="22" s="1"/>
  <c r="H53" i="21"/>
  <c r="C53" i="21"/>
  <c r="C51" i="22" s="1"/>
  <c r="A53" i="21"/>
  <c r="A51" i="22" s="1"/>
  <c r="H52" i="21"/>
  <c r="C52" i="21"/>
  <c r="C50" i="22" s="1"/>
  <c r="A52" i="21"/>
  <c r="A50" i="22" s="1"/>
  <c r="H51" i="21"/>
  <c r="C51" i="21"/>
  <c r="C49" i="22" s="1"/>
  <c r="A51" i="21"/>
  <c r="A49" i="22" s="1"/>
  <c r="H50" i="21"/>
  <c r="C50" i="21"/>
  <c r="C48" i="22" s="1"/>
  <c r="A50" i="21"/>
  <c r="A48" i="22" s="1"/>
  <c r="H49" i="21"/>
  <c r="C49" i="21"/>
  <c r="C47" i="22" s="1"/>
  <c r="A49" i="21"/>
  <c r="A47" i="22" s="1"/>
  <c r="H48" i="21"/>
  <c r="C48" i="21"/>
  <c r="C46" i="22" s="1"/>
  <c r="A48" i="21"/>
  <c r="A46" i="22" s="1"/>
  <c r="H47" i="21"/>
  <c r="C47" i="21"/>
  <c r="C45" i="22" s="1"/>
  <c r="A47" i="21"/>
  <c r="A45" i="22" s="1"/>
  <c r="H46" i="21"/>
  <c r="C46" i="21"/>
  <c r="C44" i="22" s="1"/>
  <c r="A46" i="21"/>
  <c r="A44" i="22" s="1"/>
  <c r="H45" i="21"/>
  <c r="C45" i="21"/>
  <c r="C43" i="22" s="1"/>
  <c r="A45" i="21"/>
  <c r="A43" i="22" s="1"/>
  <c r="H44" i="21"/>
  <c r="C44" i="21"/>
  <c r="C42" i="22" s="1"/>
  <c r="A44" i="21"/>
  <c r="A42" i="22" s="1"/>
  <c r="H43" i="21"/>
  <c r="E43" i="21"/>
  <c r="F41" i="22" s="1"/>
  <c r="C43" i="21"/>
  <c r="C41" i="22" s="1"/>
  <c r="A43" i="21"/>
  <c r="A41" i="22" s="1"/>
  <c r="H42" i="21"/>
  <c r="E42" i="21"/>
  <c r="F40" i="22" s="1"/>
  <c r="C42" i="21"/>
  <c r="C40" i="22" s="1"/>
  <c r="A42" i="21"/>
  <c r="A40" i="22" s="1"/>
  <c r="H41" i="21"/>
  <c r="E41" i="21"/>
  <c r="F39" i="22" s="1"/>
  <c r="C41" i="21"/>
  <c r="C39" i="22" s="1"/>
  <c r="A41" i="21"/>
  <c r="A39" i="22" s="1"/>
  <c r="H40" i="21"/>
  <c r="C40" i="21"/>
  <c r="C38" i="22" s="1"/>
  <c r="A40" i="21"/>
  <c r="A38" i="22" s="1"/>
  <c r="H39" i="21"/>
  <c r="C39" i="21"/>
  <c r="C37" i="22" s="1"/>
  <c r="A39" i="21"/>
  <c r="A37" i="22" s="1"/>
  <c r="H38" i="21"/>
  <c r="C38" i="21"/>
  <c r="C36" i="22" s="1"/>
  <c r="A38" i="21"/>
  <c r="A36" i="22" s="1"/>
  <c r="H37" i="21"/>
  <c r="C37" i="21"/>
  <c r="C35" i="22" s="1"/>
  <c r="A37" i="21"/>
  <c r="A35" i="22" s="1"/>
  <c r="H36" i="21"/>
  <c r="C36" i="21"/>
  <c r="C34" i="22" s="1"/>
  <c r="A36" i="21"/>
  <c r="A34" i="22" s="1"/>
  <c r="H35" i="21"/>
  <c r="C35" i="21"/>
  <c r="C33" i="22" s="1"/>
  <c r="A35" i="21"/>
  <c r="A33" i="22" s="1"/>
  <c r="H34" i="21"/>
  <c r="C34" i="21"/>
  <c r="C32" i="22" s="1"/>
  <c r="A34" i="21"/>
  <c r="A32" i="22" s="1"/>
  <c r="H33" i="21"/>
  <c r="C33" i="21"/>
  <c r="C31" i="22" s="1"/>
  <c r="A33" i="21"/>
  <c r="A31" i="22" s="1"/>
  <c r="H32" i="21"/>
  <c r="C32" i="21"/>
  <c r="C30" i="22" s="1"/>
  <c r="A32" i="21"/>
  <c r="A30" i="22" s="1"/>
  <c r="H31" i="21"/>
  <c r="C31" i="21"/>
  <c r="C29" i="22" s="1"/>
  <c r="A31" i="21"/>
  <c r="A29" i="22" s="1"/>
  <c r="H30" i="21"/>
  <c r="C30" i="21"/>
  <c r="C28" i="22" s="1"/>
  <c r="A30" i="21"/>
  <c r="A28" i="22" s="1"/>
  <c r="H29" i="21"/>
  <c r="C29" i="21"/>
  <c r="C27" i="22" s="1"/>
  <c r="A29" i="21"/>
  <c r="A27" i="22" s="1"/>
  <c r="H28" i="21"/>
  <c r="C28" i="21"/>
  <c r="C26" i="22" s="1"/>
  <c r="A28" i="21"/>
  <c r="A26" i="22" s="1"/>
  <c r="H27" i="21"/>
  <c r="C27" i="21"/>
  <c r="C25" i="22" s="1"/>
  <c r="A27" i="21"/>
  <c r="A25" i="22" s="1"/>
  <c r="H26" i="21"/>
  <c r="C26" i="21"/>
  <c r="C24" i="22" s="1"/>
  <c r="A26" i="21"/>
  <c r="A24" i="22" s="1"/>
  <c r="H25" i="21"/>
  <c r="C25" i="21"/>
  <c r="C23" i="22" s="1"/>
  <c r="A25" i="21"/>
  <c r="A23" i="22" s="1"/>
  <c r="H24" i="21"/>
  <c r="C24" i="21"/>
  <c r="C22" i="22" s="1"/>
  <c r="A24" i="21"/>
  <c r="A22" i="22" s="1"/>
  <c r="H23" i="21"/>
  <c r="C23" i="21"/>
  <c r="C21" i="22" s="1"/>
  <c r="A23" i="21"/>
  <c r="A21" i="22" s="1"/>
  <c r="H22" i="21"/>
  <c r="C22" i="21"/>
  <c r="C20" i="22" s="1"/>
  <c r="A22" i="21"/>
  <c r="A20" i="22" s="1"/>
  <c r="H21" i="21"/>
  <c r="C21" i="21"/>
  <c r="C19" i="22" s="1"/>
  <c r="A21" i="21"/>
  <c r="A19" i="22" s="1"/>
  <c r="H20" i="21"/>
  <c r="C20" i="21"/>
  <c r="C18" i="22" s="1"/>
  <c r="A20" i="21"/>
  <c r="A18" i="22" s="1"/>
  <c r="H19" i="21"/>
  <c r="C19" i="21"/>
  <c r="C17" i="22" s="1"/>
  <c r="A19" i="21"/>
  <c r="A17" i="22" s="1"/>
  <c r="H18" i="21"/>
  <c r="C18" i="21"/>
  <c r="C16" i="22" s="1"/>
  <c r="A18" i="21"/>
  <c r="A16" i="22" s="1"/>
  <c r="H17" i="21"/>
  <c r="C17" i="21"/>
  <c r="C15" i="22" s="1"/>
  <c r="A17" i="21"/>
  <c r="A15" i="22" s="1"/>
  <c r="H16" i="21"/>
  <c r="C16" i="21"/>
  <c r="C14" i="22" s="1"/>
  <c r="A16" i="21"/>
  <c r="A14" i="22" s="1"/>
  <c r="H15" i="21"/>
  <c r="C15" i="21"/>
  <c r="C13" i="22" s="1"/>
  <c r="A15" i="21"/>
  <c r="A13" i="22" s="1"/>
  <c r="H14" i="21"/>
  <c r="C14" i="21"/>
  <c r="C12" i="22" s="1"/>
  <c r="A14" i="21"/>
  <c r="A12" i="22" s="1"/>
  <c r="H13" i="21"/>
  <c r="C13" i="21"/>
  <c r="C11" i="22" s="1"/>
  <c r="A13" i="21"/>
  <c r="A11" i="22" s="1"/>
  <c r="H12" i="21"/>
  <c r="C12" i="21"/>
  <c r="C10" i="22" s="1"/>
  <c r="A12" i="21"/>
  <c r="A10" i="22" s="1"/>
  <c r="H11" i="21"/>
  <c r="E11" i="21"/>
  <c r="F9" i="22" s="1"/>
  <c r="C11" i="21"/>
  <c r="C9" i="22" s="1"/>
  <c r="A11" i="21"/>
  <c r="A9" i="22" s="1"/>
  <c r="H10" i="21"/>
  <c r="E10" i="21"/>
  <c r="F8" i="22" s="1"/>
  <c r="C10" i="21"/>
  <c r="C8" i="22" s="1"/>
  <c r="A10" i="21"/>
  <c r="A8" i="22" s="1"/>
  <c r="H9" i="21"/>
  <c r="E9" i="21"/>
  <c r="F7" i="22" s="1"/>
  <c r="C9" i="21"/>
  <c r="C7" i="22" s="1"/>
  <c r="A9" i="21"/>
  <c r="A7" i="22" s="1"/>
  <c r="H8" i="21"/>
  <c r="E8" i="21"/>
  <c r="F6" i="22" s="1"/>
  <c r="C8" i="21"/>
  <c r="C6" i="22" s="1"/>
  <c r="A8" i="21"/>
  <c r="A6" i="22" s="1"/>
  <c r="H7" i="21"/>
  <c r="E7" i="21"/>
  <c r="F5" i="22" s="1"/>
  <c r="C7" i="21"/>
  <c r="C5" i="22" s="1"/>
  <c r="A7" i="21"/>
  <c r="A5" i="22" s="1"/>
  <c r="H6" i="21"/>
  <c r="E6" i="21"/>
  <c r="F4" i="22" s="1"/>
  <c r="C6" i="21"/>
  <c r="C4" i="22" s="1"/>
  <c r="A6" i="21"/>
  <c r="A4" i="22" s="1"/>
  <c r="H5" i="21"/>
  <c r="E5" i="21"/>
  <c r="F3" i="22" s="1"/>
  <c r="C5" i="21"/>
  <c r="C3" i="22" s="1"/>
  <c r="A5" i="21"/>
  <c r="A3" i="22" s="1"/>
  <c r="H4" i="21"/>
  <c r="C4" i="21"/>
  <c r="C2" i="22" s="1"/>
  <c r="A4" i="21"/>
  <c r="A2" i="22" s="1"/>
  <c r="N62" i="19"/>
  <c r="N59" i="19"/>
  <c r="M59" i="19"/>
  <c r="L59" i="19"/>
  <c r="K59" i="19"/>
  <c r="J59" i="19"/>
  <c r="I59" i="19"/>
  <c r="H59" i="19"/>
  <c r="G59" i="19"/>
  <c r="F59" i="19"/>
  <c r="E59" i="19"/>
  <c r="D59" i="19"/>
  <c r="C59" i="19"/>
  <c r="AT58" i="19"/>
  <c r="U443" i="21" s="1"/>
  <c r="S441" i="22" s="1"/>
  <c r="AS58" i="19"/>
  <c r="T443" i="21" s="1"/>
  <c r="R441" i="22" s="1"/>
  <c r="AR58" i="19"/>
  <c r="S443" i="21" s="1"/>
  <c r="Q441" i="22" s="1"/>
  <c r="AQ58" i="19"/>
  <c r="R443" i="21" s="1"/>
  <c r="P441" i="22" s="1"/>
  <c r="AP58" i="19"/>
  <c r="Q443" i="21" s="1"/>
  <c r="O441" i="22" s="1"/>
  <c r="AO58" i="19"/>
  <c r="P443" i="21" s="1"/>
  <c r="N441" i="22" s="1"/>
  <c r="AN58" i="19"/>
  <c r="O443" i="21" s="1"/>
  <c r="M441" i="22" s="1"/>
  <c r="AM58" i="19"/>
  <c r="N443" i="21" s="1"/>
  <c r="L441" i="22" s="1"/>
  <c r="AL58" i="19"/>
  <c r="M443" i="21" s="1"/>
  <c r="K441" i="22" s="1"/>
  <c r="AK58" i="19"/>
  <c r="L443" i="21" s="1"/>
  <c r="J441" i="22" s="1"/>
  <c r="AJ58" i="19"/>
  <c r="K443" i="21" s="1"/>
  <c r="I441" i="22" s="1"/>
  <c r="AI58" i="19"/>
  <c r="J443" i="21" s="1"/>
  <c r="AH58" i="19"/>
  <c r="I443" i="21" s="1"/>
  <c r="AB58" i="19"/>
  <c r="B443" i="21" s="1"/>
  <c r="B441" i="22" s="1"/>
  <c r="O58" i="19"/>
  <c r="O59" i="19" s="1"/>
  <c r="B58" i="19"/>
  <c r="O55" i="19"/>
  <c r="N55" i="19"/>
  <c r="M55" i="19"/>
  <c r="L55" i="19"/>
  <c r="K55" i="19"/>
  <c r="J55" i="19"/>
  <c r="I55" i="19"/>
  <c r="H55" i="19"/>
  <c r="G55" i="19"/>
  <c r="F55" i="19"/>
  <c r="E55" i="19"/>
  <c r="D55" i="19"/>
  <c r="C55" i="19"/>
  <c r="AT54" i="19"/>
  <c r="U442" i="21" s="1"/>
  <c r="S440" i="22" s="1"/>
  <c r="AS54" i="19"/>
  <c r="T442" i="21" s="1"/>
  <c r="R440" i="22" s="1"/>
  <c r="AR54" i="19"/>
  <c r="S442" i="21" s="1"/>
  <c r="Q440" i="22" s="1"/>
  <c r="AQ54" i="19"/>
  <c r="R442" i="21" s="1"/>
  <c r="P440" i="22" s="1"/>
  <c r="AP54" i="19"/>
  <c r="Q442" i="21" s="1"/>
  <c r="O440" i="22" s="1"/>
  <c r="AO54" i="19"/>
  <c r="P442" i="21" s="1"/>
  <c r="N440" i="22" s="1"/>
  <c r="AN54" i="19"/>
  <c r="O442" i="21" s="1"/>
  <c r="M440" i="22" s="1"/>
  <c r="AM54" i="19"/>
  <c r="N442" i="21" s="1"/>
  <c r="L440" i="22" s="1"/>
  <c r="AL54" i="19"/>
  <c r="M442" i="21" s="1"/>
  <c r="K440" i="22" s="1"/>
  <c r="AK54" i="19"/>
  <c r="L442" i="21" s="1"/>
  <c r="J440" i="22" s="1"/>
  <c r="AJ54" i="19"/>
  <c r="K442" i="21" s="1"/>
  <c r="I440" i="22" s="1"/>
  <c r="AI54" i="19"/>
  <c r="J442" i="21" s="1"/>
  <c r="AH54" i="19"/>
  <c r="I442" i="21" s="1"/>
  <c r="AB54" i="19"/>
  <c r="B442" i="21" s="1"/>
  <c r="B440" i="22" s="1"/>
  <c r="O54" i="19"/>
  <c r="B54" i="19"/>
  <c r="O51" i="19"/>
  <c r="N51" i="19"/>
  <c r="M51" i="19"/>
  <c r="L51" i="19"/>
  <c r="K51" i="19"/>
  <c r="J51" i="19"/>
  <c r="I51" i="19"/>
  <c r="H51" i="19"/>
  <c r="G51" i="19"/>
  <c r="F51" i="19"/>
  <c r="E51" i="19"/>
  <c r="D51" i="19"/>
  <c r="C51" i="19"/>
  <c r="AT50" i="19"/>
  <c r="U441" i="21" s="1"/>
  <c r="S439" i="22" s="1"/>
  <c r="AS50" i="19"/>
  <c r="T441" i="21" s="1"/>
  <c r="R439" i="22" s="1"/>
  <c r="AR50" i="19"/>
  <c r="S441" i="21" s="1"/>
  <c r="Q439" i="22" s="1"/>
  <c r="AQ50" i="19"/>
  <c r="R441" i="21" s="1"/>
  <c r="P439" i="22" s="1"/>
  <c r="AP50" i="19"/>
  <c r="Q441" i="21" s="1"/>
  <c r="O439" i="22" s="1"/>
  <c r="AO50" i="19"/>
  <c r="P441" i="21" s="1"/>
  <c r="N439" i="22" s="1"/>
  <c r="AN50" i="19"/>
  <c r="O441" i="21" s="1"/>
  <c r="M439" i="22" s="1"/>
  <c r="AM50" i="19"/>
  <c r="N441" i="21" s="1"/>
  <c r="L439" i="22" s="1"/>
  <c r="AL50" i="19"/>
  <c r="M441" i="21" s="1"/>
  <c r="K439" i="22" s="1"/>
  <c r="AK50" i="19"/>
  <c r="L441" i="21" s="1"/>
  <c r="J439" i="22" s="1"/>
  <c r="AJ50" i="19"/>
  <c r="K441" i="21" s="1"/>
  <c r="I439" i="22" s="1"/>
  <c r="AI50" i="19"/>
  <c r="J441" i="21" s="1"/>
  <c r="AH50" i="19"/>
  <c r="I441" i="21" s="1"/>
  <c r="AB50" i="19"/>
  <c r="B441" i="21" s="1"/>
  <c r="B439" i="22" s="1"/>
  <c r="O50" i="19"/>
  <c r="B50" i="19"/>
  <c r="O47" i="19"/>
  <c r="N47" i="19"/>
  <c r="M47" i="19"/>
  <c r="L47" i="19"/>
  <c r="K47" i="19"/>
  <c r="J47" i="19"/>
  <c r="I47" i="19"/>
  <c r="H47" i="19"/>
  <c r="G47" i="19"/>
  <c r="F47" i="19"/>
  <c r="E47" i="19"/>
  <c r="D47" i="19"/>
  <c r="C47" i="19"/>
  <c r="AT46" i="19"/>
  <c r="U440" i="21" s="1"/>
  <c r="S438" i="22" s="1"/>
  <c r="AS46" i="19"/>
  <c r="T440" i="21" s="1"/>
  <c r="R438" i="22" s="1"/>
  <c r="AR46" i="19"/>
  <c r="S440" i="21" s="1"/>
  <c r="Q438" i="22" s="1"/>
  <c r="AQ46" i="19"/>
  <c r="R440" i="21" s="1"/>
  <c r="P438" i="22" s="1"/>
  <c r="AP46" i="19"/>
  <c r="Q440" i="21" s="1"/>
  <c r="O438" i="22" s="1"/>
  <c r="AO46" i="19"/>
  <c r="P440" i="21" s="1"/>
  <c r="N438" i="22" s="1"/>
  <c r="AN46" i="19"/>
  <c r="O440" i="21" s="1"/>
  <c r="M438" i="22" s="1"/>
  <c r="AM46" i="19"/>
  <c r="N440" i="21" s="1"/>
  <c r="L438" i="22" s="1"/>
  <c r="AL46" i="19"/>
  <c r="M440" i="21" s="1"/>
  <c r="K438" i="22" s="1"/>
  <c r="AK46" i="19"/>
  <c r="L440" i="21" s="1"/>
  <c r="J438" i="22" s="1"/>
  <c r="AJ46" i="19"/>
  <c r="K440" i="21" s="1"/>
  <c r="I438" i="22" s="1"/>
  <c r="AI46" i="19"/>
  <c r="J440" i="21" s="1"/>
  <c r="AH46" i="19"/>
  <c r="I440" i="21" s="1"/>
  <c r="AB46" i="19"/>
  <c r="B440" i="21" s="1"/>
  <c r="B438" i="22" s="1"/>
  <c r="O46" i="19"/>
  <c r="B46" i="19"/>
  <c r="N43" i="19"/>
  <c r="M43" i="19"/>
  <c r="L43" i="19"/>
  <c r="K43" i="19"/>
  <c r="J43" i="19"/>
  <c r="I43" i="19"/>
  <c r="H43" i="19"/>
  <c r="G43" i="19"/>
  <c r="F43" i="19"/>
  <c r="E43" i="19"/>
  <c r="D43" i="19"/>
  <c r="C43" i="19"/>
  <c r="AT42" i="19"/>
  <c r="U439" i="21" s="1"/>
  <c r="S437" i="22" s="1"/>
  <c r="AS42" i="19"/>
  <c r="T439" i="21" s="1"/>
  <c r="R437" i="22" s="1"/>
  <c r="AR42" i="19"/>
  <c r="S439" i="21" s="1"/>
  <c r="Q437" i="22" s="1"/>
  <c r="AQ42" i="19"/>
  <c r="R439" i="21" s="1"/>
  <c r="P437" i="22" s="1"/>
  <c r="AP42" i="19"/>
  <c r="Q439" i="21" s="1"/>
  <c r="O437" i="22" s="1"/>
  <c r="AO42" i="19"/>
  <c r="P439" i="21" s="1"/>
  <c r="N437" i="22" s="1"/>
  <c r="AN42" i="19"/>
  <c r="O439" i="21" s="1"/>
  <c r="M437" i="22" s="1"/>
  <c r="AM42" i="19"/>
  <c r="N439" i="21" s="1"/>
  <c r="L437" i="22" s="1"/>
  <c r="AL42" i="19"/>
  <c r="M439" i="21" s="1"/>
  <c r="K437" i="22" s="1"/>
  <c r="AK42" i="19"/>
  <c r="L439" i="21" s="1"/>
  <c r="J437" i="22" s="1"/>
  <c r="AJ42" i="19"/>
  <c r="K439" i="21" s="1"/>
  <c r="I437" i="22" s="1"/>
  <c r="AI42" i="19"/>
  <c r="J439" i="21" s="1"/>
  <c r="AH42" i="19"/>
  <c r="I439" i="21" s="1"/>
  <c r="AB42" i="19"/>
  <c r="B439" i="21" s="1"/>
  <c r="B437" i="22" s="1"/>
  <c r="O42" i="19"/>
  <c r="O43" i="19" s="1"/>
  <c r="B42" i="19"/>
  <c r="N39" i="19"/>
  <c r="M39" i="19"/>
  <c r="L39" i="19"/>
  <c r="K39" i="19"/>
  <c r="J39" i="19"/>
  <c r="I39" i="19"/>
  <c r="H39" i="19"/>
  <c r="G39" i="19"/>
  <c r="F39" i="19"/>
  <c r="E39" i="19"/>
  <c r="D39" i="19"/>
  <c r="C39" i="19"/>
  <c r="AT38" i="19"/>
  <c r="U438" i="21" s="1"/>
  <c r="S436" i="22" s="1"/>
  <c r="AS38" i="19"/>
  <c r="T438" i="21" s="1"/>
  <c r="R436" i="22" s="1"/>
  <c r="AR38" i="19"/>
  <c r="S438" i="21" s="1"/>
  <c r="Q436" i="22" s="1"/>
  <c r="AQ38" i="19"/>
  <c r="R438" i="21" s="1"/>
  <c r="P436" i="22" s="1"/>
  <c r="AP38" i="19"/>
  <c r="Q438" i="21" s="1"/>
  <c r="O436" i="22" s="1"/>
  <c r="AO38" i="19"/>
  <c r="P438" i="21" s="1"/>
  <c r="N436" i="22" s="1"/>
  <c r="AN38" i="19"/>
  <c r="O438" i="21" s="1"/>
  <c r="M436" i="22" s="1"/>
  <c r="AM38" i="19"/>
  <c r="N438" i="21" s="1"/>
  <c r="L436" i="22" s="1"/>
  <c r="AL38" i="19"/>
  <c r="M438" i="21" s="1"/>
  <c r="K436" i="22" s="1"/>
  <c r="AK38" i="19"/>
  <c r="L438" i="21" s="1"/>
  <c r="J436" i="22" s="1"/>
  <c r="AJ38" i="19"/>
  <c r="K438" i="21" s="1"/>
  <c r="I436" i="22" s="1"/>
  <c r="AI38" i="19"/>
  <c r="J438" i="21" s="1"/>
  <c r="AH38" i="19"/>
  <c r="I438" i="21" s="1"/>
  <c r="AB38" i="19"/>
  <c r="B438" i="21" s="1"/>
  <c r="B436" i="22" s="1"/>
  <c r="O38" i="19"/>
  <c r="O39" i="19" s="1"/>
  <c r="B38" i="19"/>
  <c r="O35" i="19"/>
  <c r="N35" i="19"/>
  <c r="M35" i="19"/>
  <c r="L35" i="19"/>
  <c r="K35" i="19"/>
  <c r="J35" i="19"/>
  <c r="I35" i="19"/>
  <c r="H35" i="19"/>
  <c r="G35" i="19"/>
  <c r="F35" i="19"/>
  <c r="E35" i="19"/>
  <c r="D35" i="19"/>
  <c r="C35" i="19"/>
  <c r="AT34" i="19"/>
  <c r="U437" i="21" s="1"/>
  <c r="S435" i="22" s="1"/>
  <c r="AS34" i="19"/>
  <c r="T437" i="21" s="1"/>
  <c r="R435" i="22" s="1"/>
  <c r="AR34" i="19"/>
  <c r="S437" i="21" s="1"/>
  <c r="Q435" i="22" s="1"/>
  <c r="AQ34" i="19"/>
  <c r="R437" i="21" s="1"/>
  <c r="P435" i="22" s="1"/>
  <c r="AP34" i="19"/>
  <c r="Q437" i="21" s="1"/>
  <c r="O435" i="22" s="1"/>
  <c r="AO34" i="19"/>
  <c r="P437" i="21" s="1"/>
  <c r="N435" i="22" s="1"/>
  <c r="AN34" i="19"/>
  <c r="O437" i="21" s="1"/>
  <c r="M435" i="22" s="1"/>
  <c r="AM34" i="19"/>
  <c r="N437" i="21" s="1"/>
  <c r="L435" i="22" s="1"/>
  <c r="AL34" i="19"/>
  <c r="M437" i="21" s="1"/>
  <c r="K435" i="22" s="1"/>
  <c r="AK34" i="19"/>
  <c r="L437" i="21" s="1"/>
  <c r="J435" i="22" s="1"/>
  <c r="AJ34" i="19"/>
  <c r="K437" i="21" s="1"/>
  <c r="I435" i="22" s="1"/>
  <c r="AI34" i="19"/>
  <c r="J437" i="21" s="1"/>
  <c r="AH34" i="19"/>
  <c r="I437" i="21" s="1"/>
  <c r="AB34" i="19"/>
  <c r="B437" i="21" s="1"/>
  <c r="B435" i="22" s="1"/>
  <c r="O34" i="19"/>
  <c r="B34" i="19"/>
  <c r="O31" i="19"/>
  <c r="N31" i="19"/>
  <c r="M31" i="19"/>
  <c r="L31" i="19"/>
  <c r="K31" i="19"/>
  <c r="J31" i="19"/>
  <c r="I31" i="19"/>
  <c r="H31" i="19"/>
  <c r="G31" i="19"/>
  <c r="F31" i="19"/>
  <c r="E31" i="19"/>
  <c r="D31" i="19"/>
  <c r="C31" i="19"/>
  <c r="AT30" i="19"/>
  <c r="U436" i="21" s="1"/>
  <c r="S434" i="22" s="1"/>
  <c r="AS30" i="19"/>
  <c r="T436" i="21" s="1"/>
  <c r="R434" i="22" s="1"/>
  <c r="AR30" i="19"/>
  <c r="S436" i="21" s="1"/>
  <c r="Q434" i="22" s="1"/>
  <c r="AQ30" i="19"/>
  <c r="R436" i="21" s="1"/>
  <c r="P434" i="22" s="1"/>
  <c r="AP30" i="19"/>
  <c r="Q436" i="21" s="1"/>
  <c r="O434" i="22" s="1"/>
  <c r="AO30" i="19"/>
  <c r="P436" i="21" s="1"/>
  <c r="N434" i="22" s="1"/>
  <c r="AN30" i="19"/>
  <c r="O436" i="21" s="1"/>
  <c r="M434" i="22" s="1"/>
  <c r="AM30" i="19"/>
  <c r="N436" i="21" s="1"/>
  <c r="L434" i="22" s="1"/>
  <c r="AL30" i="19"/>
  <c r="M436" i="21" s="1"/>
  <c r="K434" i="22" s="1"/>
  <c r="AK30" i="19"/>
  <c r="L436" i="21" s="1"/>
  <c r="J434" i="22" s="1"/>
  <c r="AJ30" i="19"/>
  <c r="K436" i="21" s="1"/>
  <c r="I434" i="22" s="1"/>
  <c r="AI30" i="19"/>
  <c r="J436" i="21" s="1"/>
  <c r="AH30" i="19"/>
  <c r="I436" i="21" s="1"/>
  <c r="AB30" i="19"/>
  <c r="B436" i="21" s="1"/>
  <c r="B434" i="22" s="1"/>
  <c r="O30" i="19"/>
  <c r="B30" i="19"/>
  <c r="N27" i="19"/>
  <c r="M27" i="19"/>
  <c r="L27" i="19"/>
  <c r="K27" i="19"/>
  <c r="J27" i="19"/>
  <c r="I27" i="19"/>
  <c r="H27" i="19"/>
  <c r="G27" i="19"/>
  <c r="F27" i="19"/>
  <c r="E27" i="19"/>
  <c r="D27" i="19"/>
  <c r="C27" i="19"/>
  <c r="AT26" i="19"/>
  <c r="U435" i="21" s="1"/>
  <c r="S433" i="22" s="1"/>
  <c r="AS26" i="19"/>
  <c r="T435" i="21" s="1"/>
  <c r="R433" i="22" s="1"/>
  <c r="AR26" i="19"/>
  <c r="S435" i="21" s="1"/>
  <c r="Q433" i="22" s="1"/>
  <c r="AQ26" i="19"/>
  <c r="R435" i="21" s="1"/>
  <c r="P433" i="22" s="1"/>
  <c r="AP26" i="19"/>
  <c r="Q435" i="21" s="1"/>
  <c r="O433" i="22" s="1"/>
  <c r="AO26" i="19"/>
  <c r="P435" i="21" s="1"/>
  <c r="N433" i="22" s="1"/>
  <c r="AN26" i="19"/>
  <c r="O435" i="21" s="1"/>
  <c r="M433" i="22" s="1"/>
  <c r="AM26" i="19"/>
  <c r="N435" i="21" s="1"/>
  <c r="L433" i="22" s="1"/>
  <c r="AL26" i="19"/>
  <c r="M435" i="21" s="1"/>
  <c r="K433" i="22" s="1"/>
  <c r="AK26" i="19"/>
  <c r="L435" i="21" s="1"/>
  <c r="J433" i="22" s="1"/>
  <c r="AJ26" i="19"/>
  <c r="K435" i="21" s="1"/>
  <c r="I433" i="22" s="1"/>
  <c r="AI26" i="19"/>
  <c r="J435" i="21" s="1"/>
  <c r="AH26" i="19"/>
  <c r="I435" i="21" s="1"/>
  <c r="AB26" i="19"/>
  <c r="B435" i="21" s="1"/>
  <c r="B433" i="22" s="1"/>
  <c r="O26" i="19"/>
  <c r="O27" i="19" s="1"/>
  <c r="B26" i="19"/>
  <c r="O23" i="19"/>
  <c r="N23" i="19"/>
  <c r="M23" i="19"/>
  <c r="L23" i="19"/>
  <c r="K23" i="19"/>
  <c r="J23" i="19"/>
  <c r="I23" i="19"/>
  <c r="H23" i="19"/>
  <c r="G23" i="19"/>
  <c r="F23" i="19"/>
  <c r="E23" i="19"/>
  <c r="D23" i="19"/>
  <c r="C23" i="19"/>
  <c r="AT22" i="19"/>
  <c r="U434" i="21" s="1"/>
  <c r="S432" i="22" s="1"/>
  <c r="AS22" i="19"/>
  <c r="T434" i="21" s="1"/>
  <c r="R432" i="22" s="1"/>
  <c r="AR22" i="19"/>
  <c r="S434" i="21" s="1"/>
  <c r="Q432" i="22" s="1"/>
  <c r="AQ22" i="19"/>
  <c r="R434" i="21" s="1"/>
  <c r="P432" i="22" s="1"/>
  <c r="AP22" i="19"/>
  <c r="Q434" i="21" s="1"/>
  <c r="O432" i="22" s="1"/>
  <c r="AO22" i="19"/>
  <c r="P434" i="21" s="1"/>
  <c r="N432" i="22" s="1"/>
  <c r="AN22" i="19"/>
  <c r="O434" i="21" s="1"/>
  <c r="M432" i="22" s="1"/>
  <c r="AM22" i="19"/>
  <c r="N434" i="21" s="1"/>
  <c r="L432" i="22" s="1"/>
  <c r="AL22" i="19"/>
  <c r="M434" i="21" s="1"/>
  <c r="K432" i="22" s="1"/>
  <c r="AK22" i="19"/>
  <c r="L434" i="21" s="1"/>
  <c r="J432" i="22" s="1"/>
  <c r="AJ22" i="19"/>
  <c r="K434" i="21" s="1"/>
  <c r="I432" i="22" s="1"/>
  <c r="AI22" i="19"/>
  <c r="J434" i="21" s="1"/>
  <c r="AH22" i="19"/>
  <c r="I434" i="21" s="1"/>
  <c r="AB22" i="19"/>
  <c r="B434" i="21" s="1"/>
  <c r="B432" i="22" s="1"/>
  <c r="O22" i="19"/>
  <c r="B22" i="19"/>
  <c r="N19" i="19"/>
  <c r="M19" i="19"/>
  <c r="L19" i="19"/>
  <c r="K19" i="19"/>
  <c r="J19" i="19"/>
  <c r="I19" i="19"/>
  <c r="I62" i="19" s="1"/>
  <c r="H19" i="19"/>
  <c r="G19" i="19"/>
  <c r="F19" i="19"/>
  <c r="E19" i="19"/>
  <c r="D19" i="19"/>
  <c r="C19" i="19"/>
  <c r="AT18" i="19"/>
  <c r="U433" i="21" s="1"/>
  <c r="S431" i="22" s="1"/>
  <c r="AS18" i="19"/>
  <c r="T433" i="21" s="1"/>
  <c r="R431" i="22" s="1"/>
  <c r="AR18" i="19"/>
  <c r="S433" i="21" s="1"/>
  <c r="Q431" i="22" s="1"/>
  <c r="AQ18" i="19"/>
  <c r="R433" i="21" s="1"/>
  <c r="P431" i="22" s="1"/>
  <c r="AP18" i="19"/>
  <c r="Q433" i="21" s="1"/>
  <c r="O431" i="22" s="1"/>
  <c r="AO18" i="19"/>
  <c r="P433" i="21" s="1"/>
  <c r="N431" i="22" s="1"/>
  <c r="AN18" i="19"/>
  <c r="O433" i="21" s="1"/>
  <c r="M431" i="22" s="1"/>
  <c r="AM18" i="19"/>
  <c r="N433" i="21" s="1"/>
  <c r="L431" i="22" s="1"/>
  <c r="AL18" i="19"/>
  <c r="M433" i="21" s="1"/>
  <c r="K431" i="22" s="1"/>
  <c r="AK18" i="19"/>
  <c r="L433" i="21" s="1"/>
  <c r="J431" i="22" s="1"/>
  <c r="AJ18" i="19"/>
  <c r="K433" i="21" s="1"/>
  <c r="I431" i="22" s="1"/>
  <c r="AI18" i="19"/>
  <c r="J433" i="21" s="1"/>
  <c r="AH18" i="19"/>
  <c r="I433" i="21" s="1"/>
  <c r="AB18" i="19"/>
  <c r="B433" i="21" s="1"/>
  <c r="B431" i="22" s="1"/>
  <c r="O18" i="19"/>
  <c r="O19" i="19" s="1"/>
  <c r="B18" i="19"/>
  <c r="N15" i="19"/>
  <c r="M15" i="19"/>
  <c r="L15" i="19"/>
  <c r="K15" i="19"/>
  <c r="J15" i="19"/>
  <c r="I15" i="19"/>
  <c r="H15" i="19"/>
  <c r="G15" i="19"/>
  <c r="F15" i="19"/>
  <c r="E15" i="19"/>
  <c r="D15" i="19"/>
  <c r="C15" i="19"/>
  <c r="AT14" i="19"/>
  <c r="U432" i="21" s="1"/>
  <c r="S430" i="22" s="1"/>
  <c r="AS14" i="19"/>
  <c r="T432" i="21" s="1"/>
  <c r="R430" i="22" s="1"/>
  <c r="AR14" i="19"/>
  <c r="S432" i="21" s="1"/>
  <c r="Q430" i="22" s="1"/>
  <c r="AQ14" i="19"/>
  <c r="R432" i="21" s="1"/>
  <c r="P430" i="22" s="1"/>
  <c r="AP14" i="19"/>
  <c r="Q432" i="21" s="1"/>
  <c r="O430" i="22" s="1"/>
  <c r="AO14" i="19"/>
  <c r="P432" i="21" s="1"/>
  <c r="N430" i="22" s="1"/>
  <c r="AN14" i="19"/>
  <c r="O432" i="21" s="1"/>
  <c r="M430" i="22" s="1"/>
  <c r="AM14" i="19"/>
  <c r="N432" i="21" s="1"/>
  <c r="L430" i="22" s="1"/>
  <c r="AL14" i="19"/>
  <c r="M432" i="21" s="1"/>
  <c r="K430" i="22" s="1"/>
  <c r="AK14" i="19"/>
  <c r="L432" i="21" s="1"/>
  <c r="J430" i="22" s="1"/>
  <c r="AJ14" i="19"/>
  <c r="K432" i="21" s="1"/>
  <c r="I430" i="22" s="1"/>
  <c r="AI14" i="19"/>
  <c r="J432" i="21" s="1"/>
  <c r="AH14" i="19"/>
  <c r="I432" i="21" s="1"/>
  <c r="AD14" i="19"/>
  <c r="D432" i="21" s="1"/>
  <c r="D430" i="22" s="1"/>
  <c r="AB14" i="19"/>
  <c r="B432" i="21" s="1"/>
  <c r="B430" i="22" s="1"/>
  <c r="O14" i="19"/>
  <c r="O15" i="19" s="1"/>
  <c r="B14" i="19"/>
  <c r="N11" i="19"/>
  <c r="M11" i="19"/>
  <c r="L11" i="19"/>
  <c r="K11" i="19"/>
  <c r="J11" i="19"/>
  <c r="I11" i="19"/>
  <c r="H11" i="19"/>
  <c r="G11" i="19"/>
  <c r="G62" i="19" s="1"/>
  <c r="F11" i="19"/>
  <c r="E11" i="19"/>
  <c r="D11" i="19"/>
  <c r="C11" i="19"/>
  <c r="C62" i="19" s="1"/>
  <c r="AT10" i="19"/>
  <c r="U431" i="21" s="1"/>
  <c r="S429" i="22" s="1"/>
  <c r="AS10" i="19"/>
  <c r="T431" i="21" s="1"/>
  <c r="R429" i="22" s="1"/>
  <c r="AR10" i="19"/>
  <c r="S431" i="21" s="1"/>
  <c r="Q429" i="22" s="1"/>
  <c r="AQ10" i="19"/>
  <c r="R431" i="21" s="1"/>
  <c r="P429" i="22" s="1"/>
  <c r="AP10" i="19"/>
  <c r="Q431" i="21" s="1"/>
  <c r="O429" i="22" s="1"/>
  <c r="AO10" i="19"/>
  <c r="P431" i="21" s="1"/>
  <c r="N429" i="22" s="1"/>
  <c r="AN10" i="19"/>
  <c r="O431" i="21" s="1"/>
  <c r="M429" i="22" s="1"/>
  <c r="AM10" i="19"/>
  <c r="N431" i="21" s="1"/>
  <c r="L429" i="22" s="1"/>
  <c r="AL10" i="19"/>
  <c r="M431" i="21" s="1"/>
  <c r="K429" i="22" s="1"/>
  <c r="AK10" i="19"/>
  <c r="L431" i="21" s="1"/>
  <c r="J429" i="22" s="1"/>
  <c r="AJ10" i="19"/>
  <c r="K431" i="21" s="1"/>
  <c r="I429" i="22" s="1"/>
  <c r="AI10" i="19"/>
  <c r="J431" i="21" s="1"/>
  <c r="AH10" i="19"/>
  <c r="I431" i="21" s="1"/>
  <c r="AB10" i="19"/>
  <c r="B431" i="21" s="1"/>
  <c r="B429" i="22" s="1"/>
  <c r="O10" i="19"/>
  <c r="O11" i="19" s="1"/>
  <c r="B10" i="19"/>
  <c r="N6" i="19"/>
  <c r="M6" i="19"/>
  <c r="L6" i="19"/>
  <c r="K6" i="19"/>
  <c r="J6" i="19"/>
  <c r="I6" i="19"/>
  <c r="H6" i="19"/>
  <c r="G6" i="19"/>
  <c r="F6" i="19"/>
  <c r="E6" i="19"/>
  <c r="D6" i="19"/>
  <c r="C6" i="19"/>
  <c r="C5" i="19"/>
  <c r="O1" i="19"/>
  <c r="O127" i="18"/>
  <c r="N127" i="18"/>
  <c r="M127" i="18"/>
  <c r="L127" i="18"/>
  <c r="K127" i="18"/>
  <c r="J127" i="18"/>
  <c r="I127" i="18"/>
  <c r="H127" i="18"/>
  <c r="G127" i="18"/>
  <c r="F127" i="18"/>
  <c r="E127" i="18"/>
  <c r="D127" i="18"/>
  <c r="C127" i="18"/>
  <c r="AT126" i="18"/>
  <c r="U430" i="21" s="1"/>
  <c r="S428" i="22" s="1"/>
  <c r="AS126" i="18"/>
  <c r="T430" i="21" s="1"/>
  <c r="R428" i="22" s="1"/>
  <c r="AR126" i="18"/>
  <c r="S430" i="21" s="1"/>
  <c r="Q428" i="22" s="1"/>
  <c r="AQ126" i="18"/>
  <c r="R430" i="21" s="1"/>
  <c r="P428" i="22" s="1"/>
  <c r="AP126" i="18"/>
  <c r="Q430" i="21" s="1"/>
  <c r="O428" i="22" s="1"/>
  <c r="AO126" i="18"/>
  <c r="P430" i="21" s="1"/>
  <c r="N428" i="22" s="1"/>
  <c r="AN126" i="18"/>
  <c r="O430" i="21" s="1"/>
  <c r="M428" i="22" s="1"/>
  <c r="AM126" i="18"/>
  <c r="N430" i="21" s="1"/>
  <c r="L428" i="22" s="1"/>
  <c r="AL126" i="18"/>
  <c r="M430" i="21" s="1"/>
  <c r="K428" i="22" s="1"/>
  <c r="AK126" i="18"/>
  <c r="L430" i="21" s="1"/>
  <c r="J428" i="22" s="1"/>
  <c r="AJ126" i="18"/>
  <c r="K430" i="21" s="1"/>
  <c r="I428" i="22" s="1"/>
  <c r="AI126" i="18"/>
  <c r="J430" i="21" s="1"/>
  <c r="AH126" i="18"/>
  <c r="I430" i="21" s="1"/>
  <c r="AB126" i="18"/>
  <c r="B430" i="21" s="1"/>
  <c r="B428" i="22" s="1"/>
  <c r="O126" i="18"/>
  <c r="AT125" i="18"/>
  <c r="U429" i="21" s="1"/>
  <c r="S427" i="22" s="1"/>
  <c r="AS125" i="18"/>
  <c r="T429" i="21" s="1"/>
  <c r="R427" i="22" s="1"/>
  <c r="AR125" i="18"/>
  <c r="S429" i="21" s="1"/>
  <c r="Q427" i="22" s="1"/>
  <c r="AQ125" i="18"/>
  <c r="R429" i="21" s="1"/>
  <c r="P427" i="22" s="1"/>
  <c r="AP125" i="18"/>
  <c r="Q429" i="21" s="1"/>
  <c r="O427" i="22" s="1"/>
  <c r="AO125" i="18"/>
  <c r="P429" i="21" s="1"/>
  <c r="N427" i="22" s="1"/>
  <c r="AN125" i="18"/>
  <c r="O429" i="21" s="1"/>
  <c r="M427" i="22" s="1"/>
  <c r="AM125" i="18"/>
  <c r="N429" i="21" s="1"/>
  <c r="L427" i="22" s="1"/>
  <c r="AL125" i="18"/>
  <c r="M429" i="21" s="1"/>
  <c r="K427" i="22" s="1"/>
  <c r="AK125" i="18"/>
  <c r="L429" i="21" s="1"/>
  <c r="J427" i="22" s="1"/>
  <c r="AJ125" i="18"/>
  <c r="K429" i="21" s="1"/>
  <c r="I427" i="22" s="1"/>
  <c r="AI125" i="18"/>
  <c r="J429" i="21" s="1"/>
  <c r="AH125" i="18"/>
  <c r="I429" i="21" s="1"/>
  <c r="AB125" i="18"/>
  <c r="B429" i="21" s="1"/>
  <c r="B427" i="22" s="1"/>
  <c r="O125" i="18"/>
  <c r="AT124" i="18"/>
  <c r="U428" i="21" s="1"/>
  <c r="S426" i="22" s="1"/>
  <c r="AS124" i="18"/>
  <c r="T428" i="21" s="1"/>
  <c r="R426" i="22" s="1"/>
  <c r="AR124" i="18"/>
  <c r="S428" i="21" s="1"/>
  <c r="Q426" i="22" s="1"/>
  <c r="AQ124" i="18"/>
  <c r="R428" i="21" s="1"/>
  <c r="P426" i="22" s="1"/>
  <c r="AP124" i="18"/>
  <c r="Q428" i="21" s="1"/>
  <c r="O426" i="22" s="1"/>
  <c r="AO124" i="18"/>
  <c r="P428" i="21" s="1"/>
  <c r="N426" i="22" s="1"/>
  <c r="AN124" i="18"/>
  <c r="O428" i="21" s="1"/>
  <c r="M426" i="22" s="1"/>
  <c r="AM124" i="18"/>
  <c r="N428" i="21" s="1"/>
  <c r="L426" i="22" s="1"/>
  <c r="AL124" i="18"/>
  <c r="M428" i="21" s="1"/>
  <c r="K426" i="22" s="1"/>
  <c r="AK124" i="18"/>
  <c r="L428" i="21" s="1"/>
  <c r="J426" i="22" s="1"/>
  <c r="AJ124" i="18"/>
  <c r="K428" i="21" s="1"/>
  <c r="I426" i="22" s="1"/>
  <c r="AI124" i="18"/>
  <c r="J428" i="21" s="1"/>
  <c r="AH124" i="18"/>
  <c r="I428" i="21" s="1"/>
  <c r="AB124" i="18"/>
  <c r="B428" i="21" s="1"/>
  <c r="B426" i="22" s="1"/>
  <c r="O124" i="18"/>
  <c r="AT123" i="18"/>
  <c r="U427" i="21" s="1"/>
  <c r="S425" i="22" s="1"/>
  <c r="AS123" i="18"/>
  <c r="T427" i="21" s="1"/>
  <c r="R425" i="22" s="1"/>
  <c r="AR123" i="18"/>
  <c r="S427" i="21" s="1"/>
  <c r="Q425" i="22" s="1"/>
  <c r="AQ123" i="18"/>
  <c r="R427" i="21" s="1"/>
  <c r="P425" i="22" s="1"/>
  <c r="AP123" i="18"/>
  <c r="Q427" i="21" s="1"/>
  <c r="O425" i="22" s="1"/>
  <c r="AO123" i="18"/>
  <c r="P427" i="21" s="1"/>
  <c r="N425" i="22" s="1"/>
  <c r="AN123" i="18"/>
  <c r="O427" i="21" s="1"/>
  <c r="M425" i="22" s="1"/>
  <c r="AM123" i="18"/>
  <c r="N427" i="21" s="1"/>
  <c r="L425" i="22" s="1"/>
  <c r="AL123" i="18"/>
  <c r="M427" i="21" s="1"/>
  <c r="K425" i="22" s="1"/>
  <c r="AK123" i="18"/>
  <c r="L427" i="21" s="1"/>
  <c r="J425" i="22" s="1"/>
  <c r="AJ123" i="18"/>
  <c r="K427" i="21" s="1"/>
  <c r="I425" i="22" s="1"/>
  <c r="AI123" i="18"/>
  <c r="J427" i="21" s="1"/>
  <c r="AH123" i="18"/>
  <c r="I427" i="21" s="1"/>
  <c r="AB123" i="18"/>
  <c r="B427" i="21" s="1"/>
  <c r="B425" i="22" s="1"/>
  <c r="O123" i="18"/>
  <c r="AT122" i="18"/>
  <c r="U426" i="21" s="1"/>
  <c r="S424" i="22" s="1"/>
  <c r="AS122" i="18"/>
  <c r="T426" i="21" s="1"/>
  <c r="R424" i="22" s="1"/>
  <c r="AR122" i="18"/>
  <c r="S426" i="21" s="1"/>
  <c r="Q424" i="22" s="1"/>
  <c r="AQ122" i="18"/>
  <c r="R426" i="21" s="1"/>
  <c r="P424" i="22" s="1"/>
  <c r="AP122" i="18"/>
  <c r="Q426" i="21" s="1"/>
  <c r="O424" i="22" s="1"/>
  <c r="AO122" i="18"/>
  <c r="P426" i="21" s="1"/>
  <c r="N424" i="22" s="1"/>
  <c r="AN122" i="18"/>
  <c r="O426" i="21" s="1"/>
  <c r="M424" i="22" s="1"/>
  <c r="AM122" i="18"/>
  <c r="N426" i="21" s="1"/>
  <c r="L424" i="22" s="1"/>
  <c r="AL122" i="18"/>
  <c r="M426" i="21" s="1"/>
  <c r="K424" i="22" s="1"/>
  <c r="AK122" i="18"/>
  <c r="L426" i="21" s="1"/>
  <c r="J424" i="22" s="1"/>
  <c r="AJ122" i="18"/>
  <c r="K426" i="21" s="1"/>
  <c r="I424" i="22" s="1"/>
  <c r="AI122" i="18"/>
  <c r="J426" i="21" s="1"/>
  <c r="AH122" i="18"/>
  <c r="I426" i="21" s="1"/>
  <c r="AB122" i="18"/>
  <c r="B426" i="21" s="1"/>
  <c r="B424" i="22" s="1"/>
  <c r="O122" i="18"/>
  <c r="AT121" i="18"/>
  <c r="U425" i="21" s="1"/>
  <c r="S423" i="22" s="1"/>
  <c r="AS121" i="18"/>
  <c r="T425" i="21" s="1"/>
  <c r="R423" i="22" s="1"/>
  <c r="AR121" i="18"/>
  <c r="S425" i="21" s="1"/>
  <c r="Q423" i="22" s="1"/>
  <c r="AQ121" i="18"/>
  <c r="R425" i="21" s="1"/>
  <c r="P423" i="22" s="1"/>
  <c r="AP121" i="18"/>
  <c r="Q425" i="21" s="1"/>
  <c r="O423" i="22" s="1"/>
  <c r="AO121" i="18"/>
  <c r="P425" i="21" s="1"/>
  <c r="N423" i="22" s="1"/>
  <c r="AN121" i="18"/>
  <c r="O425" i="21" s="1"/>
  <c r="M423" i="22" s="1"/>
  <c r="AM121" i="18"/>
  <c r="N425" i="21" s="1"/>
  <c r="L423" i="22" s="1"/>
  <c r="AL121" i="18"/>
  <c r="M425" i="21" s="1"/>
  <c r="K423" i="22" s="1"/>
  <c r="AK121" i="18"/>
  <c r="L425" i="21" s="1"/>
  <c r="J423" i="22" s="1"/>
  <c r="AJ121" i="18"/>
  <c r="K425" i="21" s="1"/>
  <c r="I423" i="22" s="1"/>
  <c r="AI121" i="18"/>
  <c r="J425" i="21" s="1"/>
  <c r="AH121" i="18"/>
  <c r="I425" i="21" s="1"/>
  <c r="AB121" i="18"/>
  <c r="B425" i="21" s="1"/>
  <c r="B423" i="22" s="1"/>
  <c r="O121" i="18"/>
  <c r="N118" i="18"/>
  <c r="M118" i="18"/>
  <c r="L118" i="18"/>
  <c r="K118" i="18"/>
  <c r="J118" i="18"/>
  <c r="I118" i="18"/>
  <c r="H118" i="18"/>
  <c r="G118" i="18"/>
  <c r="F118" i="18"/>
  <c r="E118" i="18"/>
  <c r="D118" i="18"/>
  <c r="C118" i="18"/>
  <c r="AT117" i="18"/>
  <c r="U424" i="21" s="1"/>
  <c r="S422" i="22" s="1"/>
  <c r="AS117" i="18"/>
  <c r="T424" i="21" s="1"/>
  <c r="R422" i="22" s="1"/>
  <c r="AR117" i="18"/>
  <c r="S424" i="21" s="1"/>
  <c r="Q422" i="22" s="1"/>
  <c r="AQ117" i="18"/>
  <c r="R424" i="21" s="1"/>
  <c r="P422" i="22" s="1"/>
  <c r="AP117" i="18"/>
  <c r="Q424" i="21" s="1"/>
  <c r="O422" i="22" s="1"/>
  <c r="AO117" i="18"/>
  <c r="P424" i="21" s="1"/>
  <c r="N422" i="22" s="1"/>
  <c r="AN117" i="18"/>
  <c r="O424" i="21" s="1"/>
  <c r="M422" i="22" s="1"/>
  <c r="AM117" i="18"/>
  <c r="N424" i="21" s="1"/>
  <c r="L422" i="22" s="1"/>
  <c r="AL117" i="18"/>
  <c r="M424" i="21" s="1"/>
  <c r="K422" i="22" s="1"/>
  <c r="AK117" i="18"/>
  <c r="L424" i="21" s="1"/>
  <c r="J422" i="22" s="1"/>
  <c r="AJ117" i="18"/>
  <c r="K424" i="21" s="1"/>
  <c r="I422" i="22" s="1"/>
  <c r="AI117" i="18"/>
  <c r="J424" i="21" s="1"/>
  <c r="AH117" i="18"/>
  <c r="I424" i="21" s="1"/>
  <c r="AB117" i="18"/>
  <c r="B424" i="21" s="1"/>
  <c r="B422" i="22" s="1"/>
  <c r="O117" i="18"/>
  <c r="O118" i="18" s="1"/>
  <c r="B117" i="18"/>
  <c r="AT116" i="18"/>
  <c r="U423" i="21" s="1"/>
  <c r="S421" i="22" s="1"/>
  <c r="AS116" i="18"/>
  <c r="T423" i="21" s="1"/>
  <c r="R421" i="22" s="1"/>
  <c r="AR116" i="18"/>
  <c r="S423" i="21" s="1"/>
  <c r="Q421" i="22" s="1"/>
  <c r="AQ116" i="18"/>
  <c r="R423" i="21" s="1"/>
  <c r="P421" i="22" s="1"/>
  <c r="AP116" i="18"/>
  <c r="Q423" i="21" s="1"/>
  <c r="O421" i="22" s="1"/>
  <c r="AO116" i="18"/>
  <c r="P423" i="21" s="1"/>
  <c r="N421" i="22" s="1"/>
  <c r="AN116" i="18"/>
  <c r="O423" i="21" s="1"/>
  <c r="M421" i="22" s="1"/>
  <c r="AM116" i="18"/>
  <c r="N423" i="21" s="1"/>
  <c r="L421" i="22" s="1"/>
  <c r="AL116" i="18"/>
  <c r="M423" i="21" s="1"/>
  <c r="K421" i="22" s="1"/>
  <c r="AK116" i="18"/>
  <c r="L423" i="21" s="1"/>
  <c r="J421" i="22" s="1"/>
  <c r="AJ116" i="18"/>
  <c r="K423" i="21" s="1"/>
  <c r="I421" i="22" s="1"/>
  <c r="AI116" i="18"/>
  <c r="J423" i="21" s="1"/>
  <c r="AH116" i="18"/>
  <c r="I423" i="21" s="1"/>
  <c r="AB116" i="18"/>
  <c r="B423" i="21" s="1"/>
  <c r="B421" i="22" s="1"/>
  <c r="O116" i="18"/>
  <c r="AT115" i="18"/>
  <c r="U422" i="21" s="1"/>
  <c r="S420" i="22" s="1"/>
  <c r="AS115" i="18"/>
  <c r="T422" i="21" s="1"/>
  <c r="R420" i="22" s="1"/>
  <c r="AR115" i="18"/>
  <c r="S422" i="21" s="1"/>
  <c r="Q420" i="22" s="1"/>
  <c r="AQ115" i="18"/>
  <c r="R422" i="21" s="1"/>
  <c r="P420" i="22" s="1"/>
  <c r="AP115" i="18"/>
  <c r="Q422" i="21" s="1"/>
  <c r="O420" i="22" s="1"/>
  <c r="AO115" i="18"/>
  <c r="P422" i="21" s="1"/>
  <c r="N420" i="22" s="1"/>
  <c r="AN115" i="18"/>
  <c r="O422" i="21" s="1"/>
  <c r="M420" i="22" s="1"/>
  <c r="AM115" i="18"/>
  <c r="N422" i="21" s="1"/>
  <c r="L420" i="22" s="1"/>
  <c r="AL115" i="18"/>
  <c r="M422" i="21" s="1"/>
  <c r="K420" i="22" s="1"/>
  <c r="AK115" i="18"/>
  <c r="L422" i="21" s="1"/>
  <c r="J420" i="22" s="1"/>
  <c r="AJ115" i="18"/>
  <c r="K422" i="21" s="1"/>
  <c r="I420" i="22" s="1"/>
  <c r="AI115" i="18"/>
  <c r="J422" i="21" s="1"/>
  <c r="AH115" i="18"/>
  <c r="I422" i="21" s="1"/>
  <c r="AB115" i="18"/>
  <c r="B422" i="21" s="1"/>
  <c r="B420" i="22" s="1"/>
  <c r="O115" i="18"/>
  <c r="AT114" i="18"/>
  <c r="U421" i="21" s="1"/>
  <c r="S419" i="22" s="1"/>
  <c r="AS114" i="18"/>
  <c r="T421" i="21" s="1"/>
  <c r="R419" i="22" s="1"/>
  <c r="AR114" i="18"/>
  <c r="S421" i="21" s="1"/>
  <c r="Q419" i="22" s="1"/>
  <c r="AQ114" i="18"/>
  <c r="R421" i="21" s="1"/>
  <c r="P419" i="22" s="1"/>
  <c r="AP114" i="18"/>
  <c r="Q421" i="21" s="1"/>
  <c r="O419" i="22" s="1"/>
  <c r="AO114" i="18"/>
  <c r="P421" i="21" s="1"/>
  <c r="N419" i="22" s="1"/>
  <c r="AN114" i="18"/>
  <c r="O421" i="21" s="1"/>
  <c r="M419" i="22" s="1"/>
  <c r="AM114" i="18"/>
  <c r="N421" i="21" s="1"/>
  <c r="L419" i="22" s="1"/>
  <c r="AL114" i="18"/>
  <c r="M421" i="21" s="1"/>
  <c r="K419" i="22" s="1"/>
  <c r="AK114" i="18"/>
  <c r="L421" i="21" s="1"/>
  <c r="J419" i="22" s="1"/>
  <c r="AJ114" i="18"/>
  <c r="K421" i="21" s="1"/>
  <c r="I419" i="22" s="1"/>
  <c r="AI114" i="18"/>
  <c r="J421" i="21" s="1"/>
  <c r="AH114" i="18"/>
  <c r="I421" i="21" s="1"/>
  <c r="AB114" i="18"/>
  <c r="B421" i="21" s="1"/>
  <c r="B419" i="22" s="1"/>
  <c r="O114" i="18"/>
  <c r="AT113" i="18"/>
  <c r="U420" i="21" s="1"/>
  <c r="S418" i="22" s="1"/>
  <c r="AS113" i="18"/>
  <c r="T420" i="21" s="1"/>
  <c r="R418" i="22" s="1"/>
  <c r="AR113" i="18"/>
  <c r="S420" i="21" s="1"/>
  <c r="Q418" i="22" s="1"/>
  <c r="AQ113" i="18"/>
  <c r="R420" i="21" s="1"/>
  <c r="P418" i="22" s="1"/>
  <c r="AP113" i="18"/>
  <c r="Q420" i="21" s="1"/>
  <c r="O418" i="22" s="1"/>
  <c r="AO113" i="18"/>
  <c r="P420" i="21" s="1"/>
  <c r="N418" i="22" s="1"/>
  <c r="AN113" i="18"/>
  <c r="O420" i="21" s="1"/>
  <c r="M418" i="22" s="1"/>
  <c r="AM113" i="18"/>
  <c r="N420" i="21" s="1"/>
  <c r="L418" i="22" s="1"/>
  <c r="AL113" i="18"/>
  <c r="M420" i="21" s="1"/>
  <c r="K418" i="22" s="1"/>
  <c r="AK113" i="18"/>
  <c r="L420" i="21" s="1"/>
  <c r="J418" i="22" s="1"/>
  <c r="AJ113" i="18"/>
  <c r="K420" i="21" s="1"/>
  <c r="I418" i="22" s="1"/>
  <c r="AI113" i="18"/>
  <c r="J420" i="21" s="1"/>
  <c r="AH113" i="18"/>
  <c r="I420" i="21" s="1"/>
  <c r="AB113" i="18"/>
  <c r="B420" i="21" s="1"/>
  <c r="B418" i="22" s="1"/>
  <c r="O113" i="18"/>
  <c r="AT112" i="18"/>
  <c r="U419" i="21" s="1"/>
  <c r="S417" i="22" s="1"/>
  <c r="AS112" i="18"/>
  <c r="T419" i="21" s="1"/>
  <c r="R417" i="22" s="1"/>
  <c r="AR112" i="18"/>
  <c r="S419" i="21" s="1"/>
  <c r="Q417" i="22" s="1"/>
  <c r="AQ112" i="18"/>
  <c r="R419" i="21" s="1"/>
  <c r="P417" i="22" s="1"/>
  <c r="AP112" i="18"/>
  <c r="Q419" i="21" s="1"/>
  <c r="O417" i="22" s="1"/>
  <c r="AO112" i="18"/>
  <c r="P419" i="21" s="1"/>
  <c r="N417" i="22" s="1"/>
  <c r="AN112" i="18"/>
  <c r="O419" i="21" s="1"/>
  <c r="M417" i="22" s="1"/>
  <c r="AM112" i="18"/>
  <c r="N419" i="21" s="1"/>
  <c r="L417" i="22" s="1"/>
  <c r="AL112" i="18"/>
  <c r="M419" i="21" s="1"/>
  <c r="K417" i="22" s="1"/>
  <c r="AK112" i="18"/>
  <c r="L419" i="21" s="1"/>
  <c r="J417" i="22" s="1"/>
  <c r="AJ112" i="18"/>
  <c r="K419" i="21" s="1"/>
  <c r="I417" i="22" s="1"/>
  <c r="AI112" i="18"/>
  <c r="J419" i="21" s="1"/>
  <c r="AH112" i="18"/>
  <c r="I419" i="21" s="1"/>
  <c r="AB112" i="18"/>
  <c r="B419" i="21" s="1"/>
  <c r="B417" i="22" s="1"/>
  <c r="O112" i="18"/>
  <c r="N109" i="18"/>
  <c r="M109" i="18"/>
  <c r="L109" i="18"/>
  <c r="K109" i="18"/>
  <c r="J109" i="18"/>
  <c r="I109" i="18"/>
  <c r="H109" i="18"/>
  <c r="G109" i="18"/>
  <c r="F109" i="18"/>
  <c r="E109" i="18"/>
  <c r="D109" i="18"/>
  <c r="C109" i="18"/>
  <c r="AT108" i="18"/>
  <c r="U418" i="21" s="1"/>
  <c r="S416" i="22" s="1"/>
  <c r="AS108" i="18"/>
  <c r="T418" i="21" s="1"/>
  <c r="R416" i="22" s="1"/>
  <c r="AR108" i="18"/>
  <c r="S418" i="21" s="1"/>
  <c r="Q416" i="22" s="1"/>
  <c r="AQ108" i="18"/>
  <c r="R418" i="21" s="1"/>
  <c r="P416" i="22" s="1"/>
  <c r="AP108" i="18"/>
  <c r="Q418" i="21" s="1"/>
  <c r="O416" i="22" s="1"/>
  <c r="AO108" i="18"/>
  <c r="P418" i="21" s="1"/>
  <c r="N416" i="22" s="1"/>
  <c r="AN108" i="18"/>
  <c r="O418" i="21" s="1"/>
  <c r="M416" i="22" s="1"/>
  <c r="AM108" i="18"/>
  <c r="N418" i="21" s="1"/>
  <c r="L416" i="22" s="1"/>
  <c r="AL108" i="18"/>
  <c r="M418" i="21" s="1"/>
  <c r="K416" i="22" s="1"/>
  <c r="AK108" i="18"/>
  <c r="L418" i="21" s="1"/>
  <c r="J416" i="22" s="1"/>
  <c r="AJ108" i="18"/>
  <c r="K418" i="21" s="1"/>
  <c r="I416" i="22" s="1"/>
  <c r="AI108" i="18"/>
  <c r="J418" i="21" s="1"/>
  <c r="AH108" i="18"/>
  <c r="I418" i="21" s="1"/>
  <c r="AB108" i="18"/>
  <c r="B418" i="21" s="1"/>
  <c r="B416" i="22" s="1"/>
  <c r="O108" i="18"/>
  <c r="B108" i="18"/>
  <c r="AT107" i="18"/>
  <c r="U417" i="21" s="1"/>
  <c r="S415" i="22" s="1"/>
  <c r="AS107" i="18"/>
  <c r="T417" i="21" s="1"/>
  <c r="R415" i="22" s="1"/>
  <c r="AR107" i="18"/>
  <c r="S417" i="21" s="1"/>
  <c r="Q415" i="22" s="1"/>
  <c r="AQ107" i="18"/>
  <c r="R417" i="21" s="1"/>
  <c r="P415" i="22" s="1"/>
  <c r="AP107" i="18"/>
  <c r="Q417" i="21" s="1"/>
  <c r="O415" i="22" s="1"/>
  <c r="AO107" i="18"/>
  <c r="P417" i="21" s="1"/>
  <c r="N415" i="22" s="1"/>
  <c r="AN107" i="18"/>
  <c r="O417" i="21" s="1"/>
  <c r="M415" i="22" s="1"/>
  <c r="AM107" i="18"/>
  <c r="N417" i="21" s="1"/>
  <c r="L415" i="22" s="1"/>
  <c r="AL107" i="18"/>
  <c r="M417" i="21" s="1"/>
  <c r="K415" i="22" s="1"/>
  <c r="AK107" i="18"/>
  <c r="L417" i="21" s="1"/>
  <c r="J415" i="22" s="1"/>
  <c r="AJ107" i="18"/>
  <c r="K417" i="21" s="1"/>
  <c r="I415" i="22" s="1"/>
  <c r="AI107" i="18"/>
  <c r="J417" i="21" s="1"/>
  <c r="AH107" i="18"/>
  <c r="I417" i="21" s="1"/>
  <c r="AB107" i="18"/>
  <c r="B417" i="21" s="1"/>
  <c r="B415" i="22" s="1"/>
  <c r="O107" i="18"/>
  <c r="AT106" i="18"/>
  <c r="U416" i="21" s="1"/>
  <c r="S414" i="22" s="1"/>
  <c r="AS106" i="18"/>
  <c r="T416" i="21" s="1"/>
  <c r="R414" i="22" s="1"/>
  <c r="AR106" i="18"/>
  <c r="S416" i="21" s="1"/>
  <c r="Q414" i="22" s="1"/>
  <c r="AQ106" i="18"/>
  <c r="R416" i="21" s="1"/>
  <c r="P414" i="22" s="1"/>
  <c r="AP106" i="18"/>
  <c r="Q416" i="21" s="1"/>
  <c r="O414" i="22" s="1"/>
  <c r="AO106" i="18"/>
  <c r="P416" i="21" s="1"/>
  <c r="N414" i="22" s="1"/>
  <c r="AN106" i="18"/>
  <c r="O416" i="21" s="1"/>
  <c r="M414" i="22" s="1"/>
  <c r="AM106" i="18"/>
  <c r="N416" i="21" s="1"/>
  <c r="L414" i="22" s="1"/>
  <c r="AL106" i="18"/>
  <c r="M416" i="21" s="1"/>
  <c r="K414" i="22" s="1"/>
  <c r="AK106" i="18"/>
  <c r="L416" i="21" s="1"/>
  <c r="J414" i="22" s="1"/>
  <c r="AJ106" i="18"/>
  <c r="K416" i="21" s="1"/>
  <c r="I414" i="22" s="1"/>
  <c r="AI106" i="18"/>
  <c r="J416" i="21" s="1"/>
  <c r="AH106" i="18"/>
  <c r="I416" i="21" s="1"/>
  <c r="AB106" i="18"/>
  <c r="B416" i="21" s="1"/>
  <c r="B414" i="22" s="1"/>
  <c r="O106" i="18"/>
  <c r="AT105" i="18"/>
  <c r="U415" i="21" s="1"/>
  <c r="S413" i="22" s="1"/>
  <c r="AS105" i="18"/>
  <c r="T415" i="21" s="1"/>
  <c r="R413" i="22" s="1"/>
  <c r="AR105" i="18"/>
  <c r="S415" i="21" s="1"/>
  <c r="Q413" i="22" s="1"/>
  <c r="AQ105" i="18"/>
  <c r="R415" i="21" s="1"/>
  <c r="P413" i="22" s="1"/>
  <c r="AP105" i="18"/>
  <c r="Q415" i="21" s="1"/>
  <c r="O413" i="22" s="1"/>
  <c r="AO105" i="18"/>
  <c r="P415" i="21" s="1"/>
  <c r="N413" i="22" s="1"/>
  <c r="AN105" i="18"/>
  <c r="O415" i="21" s="1"/>
  <c r="M413" i="22" s="1"/>
  <c r="AM105" i="18"/>
  <c r="N415" i="21" s="1"/>
  <c r="L413" i="22" s="1"/>
  <c r="AL105" i="18"/>
  <c r="M415" i="21" s="1"/>
  <c r="K413" i="22" s="1"/>
  <c r="AK105" i="18"/>
  <c r="L415" i="21" s="1"/>
  <c r="J413" i="22" s="1"/>
  <c r="AJ105" i="18"/>
  <c r="K415" i="21" s="1"/>
  <c r="I413" i="22" s="1"/>
  <c r="AI105" i="18"/>
  <c r="J415" i="21" s="1"/>
  <c r="AH105" i="18"/>
  <c r="I415" i="21" s="1"/>
  <c r="AB105" i="18"/>
  <c r="B415" i="21" s="1"/>
  <c r="B413" i="22" s="1"/>
  <c r="O105" i="18"/>
  <c r="AT104" i="18"/>
  <c r="U414" i="21" s="1"/>
  <c r="S412" i="22" s="1"/>
  <c r="AS104" i="18"/>
  <c r="T414" i="21" s="1"/>
  <c r="R412" i="22" s="1"/>
  <c r="AR104" i="18"/>
  <c r="S414" i="21" s="1"/>
  <c r="Q412" i="22" s="1"/>
  <c r="AQ104" i="18"/>
  <c r="R414" i="21" s="1"/>
  <c r="P412" i="22" s="1"/>
  <c r="AP104" i="18"/>
  <c r="Q414" i="21" s="1"/>
  <c r="O412" i="22" s="1"/>
  <c r="AO104" i="18"/>
  <c r="P414" i="21" s="1"/>
  <c r="N412" i="22" s="1"/>
  <c r="AN104" i="18"/>
  <c r="O414" i="21" s="1"/>
  <c r="M412" i="22" s="1"/>
  <c r="AM104" i="18"/>
  <c r="N414" i="21" s="1"/>
  <c r="L412" i="22" s="1"/>
  <c r="AL104" i="18"/>
  <c r="M414" i="21" s="1"/>
  <c r="K412" i="22" s="1"/>
  <c r="AK104" i="18"/>
  <c r="L414" i="21" s="1"/>
  <c r="J412" i="22" s="1"/>
  <c r="AJ104" i="18"/>
  <c r="K414" i="21" s="1"/>
  <c r="I412" i="22" s="1"/>
  <c r="AI104" i="18"/>
  <c r="J414" i="21" s="1"/>
  <c r="AH104" i="18"/>
  <c r="I414" i="21" s="1"/>
  <c r="AB104" i="18"/>
  <c r="B414" i="21" s="1"/>
  <c r="B412" i="22" s="1"/>
  <c r="O104" i="18"/>
  <c r="AT103" i="18"/>
  <c r="U413" i="21" s="1"/>
  <c r="S411" i="22" s="1"/>
  <c r="AS103" i="18"/>
  <c r="T413" i="21" s="1"/>
  <c r="R411" i="22" s="1"/>
  <c r="AR103" i="18"/>
  <c r="S413" i="21" s="1"/>
  <c r="Q411" i="22" s="1"/>
  <c r="AQ103" i="18"/>
  <c r="R413" i="21" s="1"/>
  <c r="P411" i="22" s="1"/>
  <c r="AP103" i="18"/>
  <c r="Q413" i="21" s="1"/>
  <c r="O411" i="22" s="1"/>
  <c r="AO103" i="18"/>
  <c r="P413" i="21" s="1"/>
  <c r="N411" i="22" s="1"/>
  <c r="AN103" i="18"/>
  <c r="O413" i="21" s="1"/>
  <c r="M411" i="22" s="1"/>
  <c r="AM103" i="18"/>
  <c r="N413" i="21" s="1"/>
  <c r="L411" i="22" s="1"/>
  <c r="AL103" i="18"/>
  <c r="M413" i="21" s="1"/>
  <c r="K411" i="22" s="1"/>
  <c r="AK103" i="18"/>
  <c r="L413" i="21" s="1"/>
  <c r="J411" i="22" s="1"/>
  <c r="AJ103" i="18"/>
  <c r="K413" i="21" s="1"/>
  <c r="I411" i="22" s="1"/>
  <c r="AI103" i="18"/>
  <c r="J413" i="21" s="1"/>
  <c r="AH103" i="18"/>
  <c r="I413" i="21" s="1"/>
  <c r="AB103" i="18"/>
  <c r="B413" i="21" s="1"/>
  <c r="B411" i="22" s="1"/>
  <c r="O103" i="18"/>
  <c r="O109" i="18" s="1"/>
  <c r="O100" i="18"/>
  <c r="N100" i="18"/>
  <c r="M100" i="18"/>
  <c r="L100" i="18"/>
  <c r="K100" i="18"/>
  <c r="J100" i="18"/>
  <c r="I100" i="18"/>
  <c r="H100" i="18"/>
  <c r="G100" i="18"/>
  <c r="F100" i="18"/>
  <c r="E100" i="18"/>
  <c r="D100" i="18"/>
  <c r="C100" i="18"/>
  <c r="AT99" i="18"/>
  <c r="U412" i="21" s="1"/>
  <c r="S410" i="22" s="1"/>
  <c r="AS99" i="18"/>
  <c r="T412" i="21" s="1"/>
  <c r="R410" i="22" s="1"/>
  <c r="AR99" i="18"/>
  <c r="S412" i="21" s="1"/>
  <c r="Q410" i="22" s="1"/>
  <c r="AQ99" i="18"/>
  <c r="R412" i="21" s="1"/>
  <c r="P410" i="22" s="1"/>
  <c r="AP99" i="18"/>
  <c r="Q412" i="21" s="1"/>
  <c r="O410" i="22" s="1"/>
  <c r="AO99" i="18"/>
  <c r="P412" i="21" s="1"/>
  <c r="N410" i="22" s="1"/>
  <c r="AN99" i="18"/>
  <c r="O412" i="21" s="1"/>
  <c r="M410" i="22" s="1"/>
  <c r="AM99" i="18"/>
  <c r="N412" i="21" s="1"/>
  <c r="L410" i="22" s="1"/>
  <c r="AL99" i="18"/>
  <c r="M412" i="21" s="1"/>
  <c r="K410" i="22" s="1"/>
  <c r="AK99" i="18"/>
  <c r="L412" i="21" s="1"/>
  <c r="J410" i="22" s="1"/>
  <c r="AJ99" i="18"/>
  <c r="K412" i="21" s="1"/>
  <c r="I410" i="22" s="1"/>
  <c r="AI99" i="18"/>
  <c r="J412" i="21" s="1"/>
  <c r="AH99" i="18"/>
  <c r="I412" i="21" s="1"/>
  <c r="AB99" i="18"/>
  <c r="B412" i="21" s="1"/>
  <c r="B410" i="22" s="1"/>
  <c r="O99" i="18"/>
  <c r="B99" i="18"/>
  <c r="AT98" i="18"/>
  <c r="U411" i="21" s="1"/>
  <c r="S409" i="22" s="1"/>
  <c r="AS98" i="18"/>
  <c r="T411" i="21" s="1"/>
  <c r="R409" i="22" s="1"/>
  <c r="AR98" i="18"/>
  <c r="S411" i="21" s="1"/>
  <c r="Q409" i="22" s="1"/>
  <c r="AQ98" i="18"/>
  <c r="R411" i="21" s="1"/>
  <c r="P409" i="22" s="1"/>
  <c r="AP98" i="18"/>
  <c r="Q411" i="21" s="1"/>
  <c r="O409" i="22" s="1"/>
  <c r="AO98" i="18"/>
  <c r="P411" i="21" s="1"/>
  <c r="N409" i="22" s="1"/>
  <c r="AN98" i="18"/>
  <c r="O411" i="21" s="1"/>
  <c r="M409" i="22" s="1"/>
  <c r="AM98" i="18"/>
  <c r="N411" i="21" s="1"/>
  <c r="L409" i="22" s="1"/>
  <c r="AL98" i="18"/>
  <c r="M411" i="21" s="1"/>
  <c r="K409" i="22" s="1"/>
  <c r="AK98" i="18"/>
  <c r="L411" i="21" s="1"/>
  <c r="J409" i="22" s="1"/>
  <c r="AJ98" i="18"/>
  <c r="K411" i="21" s="1"/>
  <c r="I409" i="22" s="1"/>
  <c r="AI98" i="18"/>
  <c r="J411" i="21" s="1"/>
  <c r="AH98" i="18"/>
  <c r="I411" i="21" s="1"/>
  <c r="AB98" i="18"/>
  <c r="B411" i="21" s="1"/>
  <c r="B409" i="22" s="1"/>
  <c r="O98" i="18"/>
  <c r="AT97" i="18"/>
  <c r="U410" i="21" s="1"/>
  <c r="S408" i="22" s="1"/>
  <c r="AS97" i="18"/>
  <c r="T410" i="21" s="1"/>
  <c r="R408" i="22" s="1"/>
  <c r="AR97" i="18"/>
  <c r="S410" i="21" s="1"/>
  <c r="Q408" i="22" s="1"/>
  <c r="AQ97" i="18"/>
  <c r="R410" i="21" s="1"/>
  <c r="P408" i="22" s="1"/>
  <c r="AP97" i="18"/>
  <c r="Q410" i="21" s="1"/>
  <c r="O408" i="22" s="1"/>
  <c r="AO97" i="18"/>
  <c r="P410" i="21" s="1"/>
  <c r="N408" i="22" s="1"/>
  <c r="AN97" i="18"/>
  <c r="O410" i="21" s="1"/>
  <c r="M408" i="22" s="1"/>
  <c r="AM97" i="18"/>
  <c r="N410" i="21" s="1"/>
  <c r="L408" i="22" s="1"/>
  <c r="AL97" i="18"/>
  <c r="M410" i="21" s="1"/>
  <c r="K408" i="22" s="1"/>
  <c r="AK97" i="18"/>
  <c r="L410" i="21" s="1"/>
  <c r="J408" i="22" s="1"/>
  <c r="AJ97" i="18"/>
  <c r="K410" i="21" s="1"/>
  <c r="I408" i="22" s="1"/>
  <c r="AI97" i="18"/>
  <c r="J410" i="21" s="1"/>
  <c r="AH97" i="18"/>
  <c r="I410" i="21" s="1"/>
  <c r="AB97" i="18"/>
  <c r="B410" i="21" s="1"/>
  <c r="B408" i="22" s="1"/>
  <c r="O97" i="18"/>
  <c r="AT96" i="18"/>
  <c r="U409" i="21" s="1"/>
  <c r="S407" i="22" s="1"/>
  <c r="AS96" i="18"/>
  <c r="T409" i="21" s="1"/>
  <c r="R407" i="22" s="1"/>
  <c r="AR96" i="18"/>
  <c r="S409" i="21" s="1"/>
  <c r="Q407" i="22" s="1"/>
  <c r="AQ96" i="18"/>
  <c r="R409" i="21" s="1"/>
  <c r="P407" i="22" s="1"/>
  <c r="AP96" i="18"/>
  <c r="Q409" i="21" s="1"/>
  <c r="O407" i="22" s="1"/>
  <c r="AO96" i="18"/>
  <c r="P409" i="21" s="1"/>
  <c r="N407" i="22" s="1"/>
  <c r="AN96" i="18"/>
  <c r="O409" i="21" s="1"/>
  <c r="M407" i="22" s="1"/>
  <c r="AM96" i="18"/>
  <c r="N409" i="21" s="1"/>
  <c r="L407" i="22" s="1"/>
  <c r="AL96" i="18"/>
  <c r="M409" i="21" s="1"/>
  <c r="K407" i="22" s="1"/>
  <c r="AK96" i="18"/>
  <c r="L409" i="21" s="1"/>
  <c r="J407" i="22" s="1"/>
  <c r="AJ96" i="18"/>
  <c r="K409" i="21" s="1"/>
  <c r="I407" i="22" s="1"/>
  <c r="AI96" i="18"/>
  <c r="J409" i="21" s="1"/>
  <c r="AH96" i="18"/>
  <c r="I409" i="21" s="1"/>
  <c r="AB96" i="18"/>
  <c r="B409" i="21" s="1"/>
  <c r="B407" i="22" s="1"/>
  <c r="O96" i="18"/>
  <c r="AT95" i="18"/>
  <c r="U408" i="21" s="1"/>
  <c r="S406" i="22" s="1"/>
  <c r="AS95" i="18"/>
  <c r="T408" i="21" s="1"/>
  <c r="R406" i="22" s="1"/>
  <c r="AR95" i="18"/>
  <c r="S408" i="21" s="1"/>
  <c r="Q406" i="22" s="1"/>
  <c r="AQ95" i="18"/>
  <c r="R408" i="21" s="1"/>
  <c r="P406" i="22" s="1"/>
  <c r="AP95" i="18"/>
  <c r="Q408" i="21" s="1"/>
  <c r="O406" i="22" s="1"/>
  <c r="AO95" i="18"/>
  <c r="P408" i="21" s="1"/>
  <c r="N406" i="22" s="1"/>
  <c r="AN95" i="18"/>
  <c r="O408" i="21" s="1"/>
  <c r="M406" i="22" s="1"/>
  <c r="AM95" i="18"/>
  <c r="N408" i="21" s="1"/>
  <c r="L406" i="22" s="1"/>
  <c r="AL95" i="18"/>
  <c r="M408" i="21" s="1"/>
  <c r="K406" i="22" s="1"/>
  <c r="AK95" i="18"/>
  <c r="L408" i="21" s="1"/>
  <c r="J406" i="22" s="1"/>
  <c r="AJ95" i="18"/>
  <c r="K408" i="21" s="1"/>
  <c r="I406" i="22" s="1"/>
  <c r="AI95" i="18"/>
  <c r="J408" i="21" s="1"/>
  <c r="AH95" i="18"/>
  <c r="I408" i="21" s="1"/>
  <c r="AB95" i="18"/>
  <c r="B408" i="21" s="1"/>
  <c r="B406" i="22" s="1"/>
  <c r="O95" i="18"/>
  <c r="AT94" i="18"/>
  <c r="U407" i="21" s="1"/>
  <c r="S405" i="22" s="1"/>
  <c r="AS94" i="18"/>
  <c r="T407" i="21" s="1"/>
  <c r="R405" i="22" s="1"/>
  <c r="AR94" i="18"/>
  <c r="S407" i="21" s="1"/>
  <c r="Q405" i="22" s="1"/>
  <c r="AQ94" i="18"/>
  <c r="R407" i="21" s="1"/>
  <c r="P405" i="22" s="1"/>
  <c r="AP94" i="18"/>
  <c r="Q407" i="21" s="1"/>
  <c r="O405" i="22" s="1"/>
  <c r="AO94" i="18"/>
  <c r="P407" i="21" s="1"/>
  <c r="N405" i="22" s="1"/>
  <c r="AN94" i="18"/>
  <c r="O407" i="21" s="1"/>
  <c r="M405" i="22" s="1"/>
  <c r="AM94" i="18"/>
  <c r="N407" i="21" s="1"/>
  <c r="L405" i="22" s="1"/>
  <c r="AL94" i="18"/>
  <c r="M407" i="21" s="1"/>
  <c r="K405" i="22" s="1"/>
  <c r="AK94" i="18"/>
  <c r="L407" i="21" s="1"/>
  <c r="J405" i="22" s="1"/>
  <c r="AJ94" i="18"/>
  <c r="K407" i="21" s="1"/>
  <c r="I405" i="22" s="1"/>
  <c r="AI94" i="18"/>
  <c r="J407" i="21" s="1"/>
  <c r="AH94" i="18"/>
  <c r="I407" i="21" s="1"/>
  <c r="AB94" i="18"/>
  <c r="B407" i="21" s="1"/>
  <c r="B405" i="22" s="1"/>
  <c r="O94" i="18"/>
  <c r="N91" i="18"/>
  <c r="M91" i="18"/>
  <c r="L91" i="18"/>
  <c r="K91" i="18"/>
  <c r="J91" i="18"/>
  <c r="I91" i="18"/>
  <c r="H91" i="18"/>
  <c r="G91" i="18"/>
  <c r="F91" i="18"/>
  <c r="E91" i="18"/>
  <c r="D91" i="18"/>
  <c r="C91" i="18"/>
  <c r="AT90" i="18"/>
  <c r="U406" i="21" s="1"/>
  <c r="S404" i="22" s="1"/>
  <c r="AS90" i="18"/>
  <c r="T406" i="21" s="1"/>
  <c r="R404" i="22" s="1"/>
  <c r="AR90" i="18"/>
  <c r="S406" i="21" s="1"/>
  <c r="Q404" i="22" s="1"/>
  <c r="AQ90" i="18"/>
  <c r="R406" i="21" s="1"/>
  <c r="P404" i="22" s="1"/>
  <c r="AP90" i="18"/>
  <c r="Q406" i="21" s="1"/>
  <c r="O404" i="22" s="1"/>
  <c r="AO90" i="18"/>
  <c r="P406" i="21" s="1"/>
  <c r="N404" i="22" s="1"/>
  <c r="AN90" i="18"/>
  <c r="O406" i="21" s="1"/>
  <c r="M404" i="22" s="1"/>
  <c r="AM90" i="18"/>
  <c r="N406" i="21" s="1"/>
  <c r="L404" i="22" s="1"/>
  <c r="AL90" i="18"/>
  <c r="M406" i="21" s="1"/>
  <c r="K404" i="22" s="1"/>
  <c r="AK90" i="18"/>
  <c r="L406" i="21" s="1"/>
  <c r="J404" i="22" s="1"/>
  <c r="AJ90" i="18"/>
  <c r="K406" i="21" s="1"/>
  <c r="I404" i="22" s="1"/>
  <c r="AI90" i="18"/>
  <c r="J406" i="21" s="1"/>
  <c r="AH90" i="18"/>
  <c r="I406" i="21" s="1"/>
  <c r="AB90" i="18"/>
  <c r="B406" i="21" s="1"/>
  <c r="B404" i="22" s="1"/>
  <c r="O90" i="18"/>
  <c r="AT89" i="18"/>
  <c r="U405" i="21" s="1"/>
  <c r="S403" i="22" s="1"/>
  <c r="AS89" i="18"/>
  <c r="T405" i="21" s="1"/>
  <c r="R403" i="22" s="1"/>
  <c r="AR89" i="18"/>
  <c r="S405" i="21" s="1"/>
  <c r="Q403" i="22" s="1"/>
  <c r="AQ89" i="18"/>
  <c r="R405" i="21" s="1"/>
  <c r="P403" i="22" s="1"/>
  <c r="AP89" i="18"/>
  <c r="Q405" i="21" s="1"/>
  <c r="O403" i="22" s="1"/>
  <c r="AO89" i="18"/>
  <c r="P405" i="21" s="1"/>
  <c r="N403" i="22" s="1"/>
  <c r="AN89" i="18"/>
  <c r="O405" i="21" s="1"/>
  <c r="M403" i="22" s="1"/>
  <c r="AM89" i="18"/>
  <c r="N405" i="21" s="1"/>
  <c r="L403" i="22" s="1"/>
  <c r="AL89" i="18"/>
  <c r="M405" i="21" s="1"/>
  <c r="K403" i="22" s="1"/>
  <c r="AK89" i="18"/>
  <c r="L405" i="21" s="1"/>
  <c r="J403" i="22" s="1"/>
  <c r="AJ89" i="18"/>
  <c r="K405" i="21" s="1"/>
  <c r="I403" i="22" s="1"/>
  <c r="AI89" i="18"/>
  <c r="J405" i="21" s="1"/>
  <c r="AH89" i="18"/>
  <c r="I405" i="21" s="1"/>
  <c r="AB89" i="18"/>
  <c r="B405" i="21" s="1"/>
  <c r="B403" i="22" s="1"/>
  <c r="O89" i="18"/>
  <c r="AT88" i="18"/>
  <c r="U404" i="21" s="1"/>
  <c r="S402" i="22" s="1"/>
  <c r="AS88" i="18"/>
  <c r="T404" i="21" s="1"/>
  <c r="R402" i="22" s="1"/>
  <c r="AR88" i="18"/>
  <c r="S404" i="21" s="1"/>
  <c r="Q402" i="22" s="1"/>
  <c r="AQ88" i="18"/>
  <c r="R404" i="21" s="1"/>
  <c r="P402" i="22" s="1"/>
  <c r="AP88" i="18"/>
  <c r="Q404" i="21" s="1"/>
  <c r="O402" i="22" s="1"/>
  <c r="AO88" i="18"/>
  <c r="P404" i="21" s="1"/>
  <c r="N402" i="22" s="1"/>
  <c r="AN88" i="18"/>
  <c r="O404" i="21" s="1"/>
  <c r="M402" i="22" s="1"/>
  <c r="AM88" i="18"/>
  <c r="N404" i="21" s="1"/>
  <c r="L402" i="22" s="1"/>
  <c r="AL88" i="18"/>
  <c r="M404" i="21" s="1"/>
  <c r="K402" i="22" s="1"/>
  <c r="AK88" i="18"/>
  <c r="L404" i="21" s="1"/>
  <c r="J402" i="22" s="1"/>
  <c r="AJ88" i="18"/>
  <c r="K404" i="21" s="1"/>
  <c r="I402" i="22" s="1"/>
  <c r="AI88" i="18"/>
  <c r="J404" i="21" s="1"/>
  <c r="AH88" i="18"/>
  <c r="I404" i="21" s="1"/>
  <c r="AB88" i="18"/>
  <c r="B404" i="21" s="1"/>
  <c r="B402" i="22" s="1"/>
  <c r="O88" i="18"/>
  <c r="AT87" i="18"/>
  <c r="U403" i="21" s="1"/>
  <c r="S401" i="22" s="1"/>
  <c r="AS87" i="18"/>
  <c r="T403" i="21" s="1"/>
  <c r="R401" i="22" s="1"/>
  <c r="AR87" i="18"/>
  <c r="S403" i="21" s="1"/>
  <c r="Q401" i="22" s="1"/>
  <c r="AQ87" i="18"/>
  <c r="R403" i="21" s="1"/>
  <c r="P401" i="22" s="1"/>
  <c r="AP87" i="18"/>
  <c r="Q403" i="21" s="1"/>
  <c r="O401" i="22" s="1"/>
  <c r="AO87" i="18"/>
  <c r="P403" i="21" s="1"/>
  <c r="N401" i="22" s="1"/>
  <c r="AN87" i="18"/>
  <c r="O403" i="21" s="1"/>
  <c r="M401" i="22" s="1"/>
  <c r="AM87" i="18"/>
  <c r="N403" i="21" s="1"/>
  <c r="L401" i="22" s="1"/>
  <c r="AL87" i="18"/>
  <c r="M403" i="21" s="1"/>
  <c r="K401" i="22" s="1"/>
  <c r="AK87" i="18"/>
  <c r="L403" i="21" s="1"/>
  <c r="J401" i="22" s="1"/>
  <c r="AJ87" i="18"/>
  <c r="K403" i="21" s="1"/>
  <c r="I401" i="22" s="1"/>
  <c r="AI87" i="18"/>
  <c r="J403" i="21" s="1"/>
  <c r="AH87" i="18"/>
  <c r="I403" i="21" s="1"/>
  <c r="AB87" i="18"/>
  <c r="B403" i="21" s="1"/>
  <c r="B401" i="22" s="1"/>
  <c r="O87" i="18"/>
  <c r="AT86" i="18"/>
  <c r="U402" i="21" s="1"/>
  <c r="S400" i="22" s="1"/>
  <c r="AS86" i="18"/>
  <c r="T402" i="21" s="1"/>
  <c r="R400" i="22" s="1"/>
  <c r="AR86" i="18"/>
  <c r="S402" i="21" s="1"/>
  <c r="Q400" i="22" s="1"/>
  <c r="AQ86" i="18"/>
  <c r="R402" i="21" s="1"/>
  <c r="P400" i="22" s="1"/>
  <c r="AP86" i="18"/>
  <c r="Q402" i="21" s="1"/>
  <c r="O400" i="22" s="1"/>
  <c r="AO86" i="18"/>
  <c r="P402" i="21" s="1"/>
  <c r="N400" i="22" s="1"/>
  <c r="AN86" i="18"/>
  <c r="O402" i="21" s="1"/>
  <c r="M400" i="22" s="1"/>
  <c r="AM86" i="18"/>
  <c r="N402" i="21" s="1"/>
  <c r="L400" i="22" s="1"/>
  <c r="AL86" i="18"/>
  <c r="M402" i="21" s="1"/>
  <c r="K400" i="22" s="1"/>
  <c r="AK86" i="18"/>
  <c r="L402" i="21" s="1"/>
  <c r="J400" i="22" s="1"/>
  <c r="AJ86" i="18"/>
  <c r="K402" i="21" s="1"/>
  <c r="I400" i="22" s="1"/>
  <c r="AI86" i="18"/>
  <c r="J402" i="21" s="1"/>
  <c r="AH86" i="18"/>
  <c r="I402" i="21" s="1"/>
  <c r="AB86" i="18"/>
  <c r="B402" i="21" s="1"/>
  <c r="B400" i="22" s="1"/>
  <c r="O86" i="18"/>
  <c r="AT85" i="18"/>
  <c r="U401" i="21" s="1"/>
  <c r="S399" i="22" s="1"/>
  <c r="AS85" i="18"/>
  <c r="T401" i="21" s="1"/>
  <c r="R399" i="22" s="1"/>
  <c r="AR85" i="18"/>
  <c r="S401" i="21" s="1"/>
  <c r="Q399" i="22" s="1"/>
  <c r="AQ85" i="18"/>
  <c r="R401" i="21" s="1"/>
  <c r="P399" i="22" s="1"/>
  <c r="AP85" i="18"/>
  <c r="Q401" i="21" s="1"/>
  <c r="O399" i="22" s="1"/>
  <c r="AO85" i="18"/>
  <c r="P401" i="21" s="1"/>
  <c r="N399" i="22" s="1"/>
  <c r="AN85" i="18"/>
  <c r="O401" i="21" s="1"/>
  <c r="M399" i="22" s="1"/>
  <c r="AM85" i="18"/>
  <c r="N401" i="21" s="1"/>
  <c r="L399" i="22" s="1"/>
  <c r="AL85" i="18"/>
  <c r="M401" i="21" s="1"/>
  <c r="K399" i="22" s="1"/>
  <c r="AK85" i="18"/>
  <c r="L401" i="21" s="1"/>
  <c r="J399" i="22" s="1"/>
  <c r="AJ85" i="18"/>
  <c r="K401" i="21" s="1"/>
  <c r="I399" i="22" s="1"/>
  <c r="AI85" i="18"/>
  <c r="J401" i="21" s="1"/>
  <c r="AH85" i="18"/>
  <c r="I401" i="21" s="1"/>
  <c r="AB85" i="18"/>
  <c r="B401" i="21" s="1"/>
  <c r="B399" i="22" s="1"/>
  <c r="O85" i="18"/>
  <c r="O91" i="18" s="1"/>
  <c r="N82" i="18"/>
  <c r="M82" i="18"/>
  <c r="L82" i="18"/>
  <c r="K82" i="18"/>
  <c r="J82" i="18"/>
  <c r="I82" i="18"/>
  <c r="H82" i="18"/>
  <c r="G82" i="18"/>
  <c r="F82" i="18"/>
  <c r="E82" i="18"/>
  <c r="D82" i="18"/>
  <c r="C82" i="18"/>
  <c r="AT81" i="18"/>
  <c r="U400" i="21" s="1"/>
  <c r="S398" i="22" s="1"/>
  <c r="AS81" i="18"/>
  <c r="T400" i="21" s="1"/>
  <c r="R398" i="22" s="1"/>
  <c r="AR81" i="18"/>
  <c r="S400" i="21" s="1"/>
  <c r="Q398" i="22" s="1"/>
  <c r="AQ81" i="18"/>
  <c r="R400" i="21" s="1"/>
  <c r="P398" i="22" s="1"/>
  <c r="AP81" i="18"/>
  <c r="Q400" i="21" s="1"/>
  <c r="O398" i="22" s="1"/>
  <c r="AO81" i="18"/>
  <c r="P400" i="21" s="1"/>
  <c r="N398" i="22" s="1"/>
  <c r="AN81" i="18"/>
  <c r="O400" i="21" s="1"/>
  <c r="M398" i="22" s="1"/>
  <c r="AM81" i="18"/>
  <c r="N400" i="21" s="1"/>
  <c r="L398" i="22" s="1"/>
  <c r="AL81" i="18"/>
  <c r="M400" i="21" s="1"/>
  <c r="K398" i="22" s="1"/>
  <c r="AK81" i="18"/>
  <c r="L400" i="21" s="1"/>
  <c r="J398" i="22" s="1"/>
  <c r="AJ81" i="18"/>
  <c r="K400" i="21" s="1"/>
  <c r="I398" i="22" s="1"/>
  <c r="AI81" i="18"/>
  <c r="J400" i="21" s="1"/>
  <c r="AH81" i="18"/>
  <c r="I400" i="21" s="1"/>
  <c r="AB81" i="18"/>
  <c r="B400" i="21" s="1"/>
  <c r="B398" i="22" s="1"/>
  <c r="O81" i="18"/>
  <c r="AT80" i="18"/>
  <c r="U399" i="21" s="1"/>
  <c r="S397" i="22" s="1"/>
  <c r="AS80" i="18"/>
  <c r="T399" i="21" s="1"/>
  <c r="R397" i="22" s="1"/>
  <c r="AR80" i="18"/>
  <c r="S399" i="21" s="1"/>
  <c r="Q397" i="22" s="1"/>
  <c r="AQ80" i="18"/>
  <c r="R399" i="21" s="1"/>
  <c r="P397" i="22" s="1"/>
  <c r="AP80" i="18"/>
  <c r="Q399" i="21" s="1"/>
  <c r="O397" i="22" s="1"/>
  <c r="AO80" i="18"/>
  <c r="P399" i="21" s="1"/>
  <c r="N397" i="22" s="1"/>
  <c r="AN80" i="18"/>
  <c r="O399" i="21" s="1"/>
  <c r="M397" i="22" s="1"/>
  <c r="AM80" i="18"/>
  <c r="N399" i="21" s="1"/>
  <c r="L397" i="22" s="1"/>
  <c r="AL80" i="18"/>
  <c r="M399" i="21" s="1"/>
  <c r="K397" i="22" s="1"/>
  <c r="AK80" i="18"/>
  <c r="L399" i="21" s="1"/>
  <c r="J397" i="22" s="1"/>
  <c r="AJ80" i="18"/>
  <c r="K399" i="21" s="1"/>
  <c r="I397" i="22" s="1"/>
  <c r="AI80" i="18"/>
  <c r="J399" i="21" s="1"/>
  <c r="AH80" i="18"/>
  <c r="I399" i="21" s="1"/>
  <c r="AB80" i="18"/>
  <c r="B399" i="21" s="1"/>
  <c r="B397" i="22" s="1"/>
  <c r="O80" i="18"/>
  <c r="AT79" i="18"/>
  <c r="U398" i="21" s="1"/>
  <c r="S396" i="22" s="1"/>
  <c r="AS79" i="18"/>
  <c r="T398" i="21" s="1"/>
  <c r="R396" i="22" s="1"/>
  <c r="AR79" i="18"/>
  <c r="S398" i="21" s="1"/>
  <c r="Q396" i="22" s="1"/>
  <c r="AQ79" i="18"/>
  <c r="R398" i="21" s="1"/>
  <c r="P396" i="22" s="1"/>
  <c r="AP79" i="18"/>
  <c r="Q398" i="21" s="1"/>
  <c r="O396" i="22" s="1"/>
  <c r="AO79" i="18"/>
  <c r="P398" i="21" s="1"/>
  <c r="N396" i="22" s="1"/>
  <c r="AN79" i="18"/>
  <c r="O398" i="21" s="1"/>
  <c r="M396" i="22" s="1"/>
  <c r="AM79" i="18"/>
  <c r="N398" i="21" s="1"/>
  <c r="L396" i="22" s="1"/>
  <c r="AL79" i="18"/>
  <c r="M398" i="21" s="1"/>
  <c r="K396" i="22" s="1"/>
  <c r="AK79" i="18"/>
  <c r="L398" i="21" s="1"/>
  <c r="J396" i="22" s="1"/>
  <c r="AJ79" i="18"/>
  <c r="K398" i="21" s="1"/>
  <c r="I396" i="22" s="1"/>
  <c r="AI79" i="18"/>
  <c r="J398" i="21" s="1"/>
  <c r="AH79" i="18"/>
  <c r="I398" i="21" s="1"/>
  <c r="AB79" i="18"/>
  <c r="B398" i="21" s="1"/>
  <c r="B396" i="22" s="1"/>
  <c r="O79" i="18"/>
  <c r="AT78" i="18"/>
  <c r="U397" i="21" s="1"/>
  <c r="S395" i="22" s="1"/>
  <c r="AS78" i="18"/>
  <c r="T397" i="21" s="1"/>
  <c r="R395" i="22" s="1"/>
  <c r="AR78" i="18"/>
  <c r="S397" i="21" s="1"/>
  <c r="Q395" i="22" s="1"/>
  <c r="AQ78" i="18"/>
  <c r="R397" i="21" s="1"/>
  <c r="P395" i="22" s="1"/>
  <c r="AP78" i="18"/>
  <c r="Q397" i="21" s="1"/>
  <c r="O395" i="22" s="1"/>
  <c r="AO78" i="18"/>
  <c r="P397" i="21" s="1"/>
  <c r="N395" i="22" s="1"/>
  <c r="AN78" i="18"/>
  <c r="O397" i="21" s="1"/>
  <c r="M395" i="22" s="1"/>
  <c r="AM78" i="18"/>
  <c r="N397" i="21" s="1"/>
  <c r="L395" i="22" s="1"/>
  <c r="AL78" i="18"/>
  <c r="M397" i="21" s="1"/>
  <c r="K395" i="22" s="1"/>
  <c r="AK78" i="18"/>
  <c r="L397" i="21" s="1"/>
  <c r="J395" i="22" s="1"/>
  <c r="AJ78" i="18"/>
  <c r="K397" i="21" s="1"/>
  <c r="I395" i="22" s="1"/>
  <c r="AI78" i="18"/>
  <c r="J397" i="21" s="1"/>
  <c r="AH78" i="18"/>
  <c r="I397" i="21" s="1"/>
  <c r="AB78" i="18"/>
  <c r="B397" i="21" s="1"/>
  <c r="B395" i="22" s="1"/>
  <c r="O78" i="18"/>
  <c r="AT77" i="18"/>
  <c r="U396" i="21" s="1"/>
  <c r="S394" i="22" s="1"/>
  <c r="AS77" i="18"/>
  <c r="T396" i="21" s="1"/>
  <c r="R394" i="22" s="1"/>
  <c r="AR77" i="18"/>
  <c r="S396" i="21" s="1"/>
  <c r="Q394" i="22" s="1"/>
  <c r="AQ77" i="18"/>
  <c r="R396" i="21" s="1"/>
  <c r="P394" i="22" s="1"/>
  <c r="AP77" i="18"/>
  <c r="Q396" i="21" s="1"/>
  <c r="O394" i="22" s="1"/>
  <c r="AO77" i="18"/>
  <c r="P396" i="21" s="1"/>
  <c r="N394" i="22" s="1"/>
  <c r="AN77" i="18"/>
  <c r="O396" i="21" s="1"/>
  <c r="M394" i="22" s="1"/>
  <c r="AM77" i="18"/>
  <c r="N396" i="21" s="1"/>
  <c r="L394" i="22" s="1"/>
  <c r="AL77" i="18"/>
  <c r="M396" i="21" s="1"/>
  <c r="K394" i="22" s="1"/>
  <c r="AK77" i="18"/>
  <c r="L396" i="21" s="1"/>
  <c r="J394" i="22" s="1"/>
  <c r="AJ77" i="18"/>
  <c r="K396" i="21" s="1"/>
  <c r="I394" i="22" s="1"/>
  <c r="AI77" i="18"/>
  <c r="J396" i="21" s="1"/>
  <c r="AH77" i="18"/>
  <c r="I396" i="21" s="1"/>
  <c r="AB77" i="18"/>
  <c r="B396" i="21" s="1"/>
  <c r="B394" i="22" s="1"/>
  <c r="O77" i="18"/>
  <c r="AT76" i="18"/>
  <c r="U395" i="21" s="1"/>
  <c r="S393" i="22" s="1"/>
  <c r="AS76" i="18"/>
  <c r="T395" i="21" s="1"/>
  <c r="R393" i="22" s="1"/>
  <c r="AR76" i="18"/>
  <c r="S395" i="21" s="1"/>
  <c r="Q393" i="22" s="1"/>
  <c r="AQ76" i="18"/>
  <c r="R395" i="21" s="1"/>
  <c r="P393" i="22" s="1"/>
  <c r="AP76" i="18"/>
  <c r="Q395" i="21" s="1"/>
  <c r="O393" i="22" s="1"/>
  <c r="AO76" i="18"/>
  <c r="P395" i="21" s="1"/>
  <c r="N393" i="22" s="1"/>
  <c r="AN76" i="18"/>
  <c r="O395" i="21" s="1"/>
  <c r="M393" i="22" s="1"/>
  <c r="AM76" i="18"/>
  <c r="N395" i="21" s="1"/>
  <c r="L393" i="22" s="1"/>
  <c r="AL76" i="18"/>
  <c r="M395" i="21" s="1"/>
  <c r="K393" i="22" s="1"/>
  <c r="AK76" i="18"/>
  <c r="L395" i="21" s="1"/>
  <c r="J393" i="22" s="1"/>
  <c r="AJ76" i="18"/>
  <c r="K395" i="21" s="1"/>
  <c r="I393" i="22" s="1"/>
  <c r="AI76" i="18"/>
  <c r="J395" i="21" s="1"/>
  <c r="AH76" i="18"/>
  <c r="I395" i="21" s="1"/>
  <c r="AB76" i="18"/>
  <c r="B395" i="21" s="1"/>
  <c r="B393" i="22" s="1"/>
  <c r="O76" i="18"/>
  <c r="N73" i="18"/>
  <c r="M73" i="18"/>
  <c r="L73" i="18"/>
  <c r="K73" i="18"/>
  <c r="J73" i="18"/>
  <c r="I73" i="18"/>
  <c r="H73" i="18"/>
  <c r="G73" i="18"/>
  <c r="F73" i="18"/>
  <c r="E73" i="18"/>
  <c r="D73" i="18"/>
  <c r="C73" i="18"/>
  <c r="AT72" i="18"/>
  <c r="U394" i="21" s="1"/>
  <c r="S392" i="22" s="1"/>
  <c r="AS72" i="18"/>
  <c r="T394" i="21" s="1"/>
  <c r="R392" i="22" s="1"/>
  <c r="AR72" i="18"/>
  <c r="S394" i="21" s="1"/>
  <c r="Q392" i="22" s="1"/>
  <c r="AQ72" i="18"/>
  <c r="R394" i="21" s="1"/>
  <c r="P392" i="22" s="1"/>
  <c r="AP72" i="18"/>
  <c r="Q394" i="21" s="1"/>
  <c r="O392" i="22" s="1"/>
  <c r="AO72" i="18"/>
  <c r="P394" i="21" s="1"/>
  <c r="N392" i="22" s="1"/>
  <c r="AN72" i="18"/>
  <c r="O394" i="21" s="1"/>
  <c r="M392" i="22" s="1"/>
  <c r="AM72" i="18"/>
  <c r="N394" i="21" s="1"/>
  <c r="L392" i="22" s="1"/>
  <c r="AL72" i="18"/>
  <c r="M394" i="21" s="1"/>
  <c r="K392" i="22" s="1"/>
  <c r="AK72" i="18"/>
  <c r="L394" i="21" s="1"/>
  <c r="J392" i="22" s="1"/>
  <c r="AJ72" i="18"/>
  <c r="K394" i="21" s="1"/>
  <c r="I392" i="22" s="1"/>
  <c r="AI72" i="18"/>
  <c r="J394" i="21" s="1"/>
  <c r="AH72" i="18"/>
  <c r="I394" i="21" s="1"/>
  <c r="AB72" i="18"/>
  <c r="B394" i="21" s="1"/>
  <c r="B392" i="22" s="1"/>
  <c r="O72" i="18"/>
  <c r="AT71" i="18"/>
  <c r="U393" i="21" s="1"/>
  <c r="S391" i="22" s="1"/>
  <c r="AS71" i="18"/>
  <c r="T393" i="21" s="1"/>
  <c r="R391" i="22" s="1"/>
  <c r="AR71" i="18"/>
  <c r="S393" i="21" s="1"/>
  <c r="Q391" i="22" s="1"/>
  <c r="AQ71" i="18"/>
  <c r="R393" i="21" s="1"/>
  <c r="P391" i="22" s="1"/>
  <c r="AP71" i="18"/>
  <c r="Q393" i="21" s="1"/>
  <c r="O391" i="22" s="1"/>
  <c r="AO71" i="18"/>
  <c r="P393" i="21" s="1"/>
  <c r="N391" i="22" s="1"/>
  <c r="AN71" i="18"/>
  <c r="O393" i="21" s="1"/>
  <c r="M391" i="22" s="1"/>
  <c r="AM71" i="18"/>
  <c r="N393" i="21" s="1"/>
  <c r="L391" i="22" s="1"/>
  <c r="AL71" i="18"/>
  <c r="M393" i="21" s="1"/>
  <c r="K391" i="22" s="1"/>
  <c r="AK71" i="18"/>
  <c r="L393" i="21" s="1"/>
  <c r="J391" i="22" s="1"/>
  <c r="AJ71" i="18"/>
  <c r="K393" i="21" s="1"/>
  <c r="I391" i="22" s="1"/>
  <c r="AI71" i="18"/>
  <c r="J393" i="21" s="1"/>
  <c r="AH71" i="18"/>
  <c r="I393" i="21" s="1"/>
  <c r="AB71" i="18"/>
  <c r="B393" i="21" s="1"/>
  <c r="B391" i="22" s="1"/>
  <c r="O71" i="18"/>
  <c r="AT70" i="18"/>
  <c r="U392" i="21" s="1"/>
  <c r="S390" i="22" s="1"/>
  <c r="AS70" i="18"/>
  <c r="T392" i="21" s="1"/>
  <c r="R390" i="22" s="1"/>
  <c r="AR70" i="18"/>
  <c r="S392" i="21" s="1"/>
  <c r="Q390" i="22" s="1"/>
  <c r="AQ70" i="18"/>
  <c r="R392" i="21" s="1"/>
  <c r="P390" i="22" s="1"/>
  <c r="AP70" i="18"/>
  <c r="Q392" i="21" s="1"/>
  <c r="O390" i="22" s="1"/>
  <c r="AO70" i="18"/>
  <c r="P392" i="21" s="1"/>
  <c r="N390" i="22" s="1"/>
  <c r="AN70" i="18"/>
  <c r="O392" i="21" s="1"/>
  <c r="M390" i="22" s="1"/>
  <c r="AM70" i="18"/>
  <c r="N392" i="21" s="1"/>
  <c r="L390" i="22" s="1"/>
  <c r="AL70" i="18"/>
  <c r="M392" i="21" s="1"/>
  <c r="K390" i="22" s="1"/>
  <c r="AK70" i="18"/>
  <c r="L392" i="21" s="1"/>
  <c r="J390" i="22" s="1"/>
  <c r="AJ70" i="18"/>
  <c r="K392" i="21" s="1"/>
  <c r="I390" i="22" s="1"/>
  <c r="AI70" i="18"/>
  <c r="J392" i="21" s="1"/>
  <c r="AH70" i="18"/>
  <c r="I392" i="21" s="1"/>
  <c r="AB70" i="18"/>
  <c r="B392" i="21" s="1"/>
  <c r="B390" i="22" s="1"/>
  <c r="O70" i="18"/>
  <c r="AT69" i="18"/>
  <c r="U391" i="21" s="1"/>
  <c r="S389" i="22" s="1"/>
  <c r="AS69" i="18"/>
  <c r="T391" i="21" s="1"/>
  <c r="R389" i="22" s="1"/>
  <c r="AR69" i="18"/>
  <c r="S391" i="21" s="1"/>
  <c r="Q389" i="22" s="1"/>
  <c r="AQ69" i="18"/>
  <c r="R391" i="21" s="1"/>
  <c r="P389" i="22" s="1"/>
  <c r="AP69" i="18"/>
  <c r="Q391" i="21" s="1"/>
  <c r="O389" i="22" s="1"/>
  <c r="AO69" i="18"/>
  <c r="P391" i="21" s="1"/>
  <c r="N389" i="22" s="1"/>
  <c r="AN69" i="18"/>
  <c r="O391" i="21" s="1"/>
  <c r="M389" i="22" s="1"/>
  <c r="AM69" i="18"/>
  <c r="N391" i="21" s="1"/>
  <c r="L389" i="22" s="1"/>
  <c r="AL69" i="18"/>
  <c r="M391" i="21" s="1"/>
  <c r="K389" i="22" s="1"/>
  <c r="AK69" i="18"/>
  <c r="L391" i="21" s="1"/>
  <c r="J389" i="22" s="1"/>
  <c r="AJ69" i="18"/>
  <c r="K391" i="21" s="1"/>
  <c r="I389" i="22" s="1"/>
  <c r="AI69" i="18"/>
  <c r="J391" i="21" s="1"/>
  <c r="AH69" i="18"/>
  <c r="I391" i="21" s="1"/>
  <c r="AB69" i="18"/>
  <c r="B391" i="21" s="1"/>
  <c r="B389" i="22" s="1"/>
  <c r="O69" i="18"/>
  <c r="AT68" i="18"/>
  <c r="U390" i="21" s="1"/>
  <c r="S388" i="22" s="1"/>
  <c r="AS68" i="18"/>
  <c r="T390" i="21" s="1"/>
  <c r="R388" i="22" s="1"/>
  <c r="AR68" i="18"/>
  <c r="S390" i="21" s="1"/>
  <c r="Q388" i="22" s="1"/>
  <c r="AQ68" i="18"/>
  <c r="R390" i="21" s="1"/>
  <c r="P388" i="22" s="1"/>
  <c r="AP68" i="18"/>
  <c r="Q390" i="21" s="1"/>
  <c r="O388" i="22" s="1"/>
  <c r="AO68" i="18"/>
  <c r="P390" i="21" s="1"/>
  <c r="N388" i="22" s="1"/>
  <c r="AN68" i="18"/>
  <c r="O390" i="21" s="1"/>
  <c r="M388" i="22" s="1"/>
  <c r="AM68" i="18"/>
  <c r="N390" i="21" s="1"/>
  <c r="L388" i="22" s="1"/>
  <c r="AL68" i="18"/>
  <c r="M390" i="21" s="1"/>
  <c r="K388" i="22" s="1"/>
  <c r="AK68" i="18"/>
  <c r="L390" i="21" s="1"/>
  <c r="J388" i="22" s="1"/>
  <c r="AJ68" i="18"/>
  <c r="K390" i="21" s="1"/>
  <c r="I388" i="22" s="1"/>
  <c r="AI68" i="18"/>
  <c r="J390" i="21" s="1"/>
  <c r="AH68" i="18"/>
  <c r="I390" i="21" s="1"/>
  <c r="AB68" i="18"/>
  <c r="B390" i="21" s="1"/>
  <c r="B388" i="22" s="1"/>
  <c r="O68" i="18"/>
  <c r="AT67" i="18"/>
  <c r="U389" i="21" s="1"/>
  <c r="S387" i="22" s="1"/>
  <c r="AS67" i="18"/>
  <c r="T389" i="21" s="1"/>
  <c r="R387" i="22" s="1"/>
  <c r="AR67" i="18"/>
  <c r="S389" i="21" s="1"/>
  <c r="Q387" i="22" s="1"/>
  <c r="AQ67" i="18"/>
  <c r="R389" i="21" s="1"/>
  <c r="P387" i="22" s="1"/>
  <c r="AP67" i="18"/>
  <c r="Q389" i="21" s="1"/>
  <c r="O387" i="22" s="1"/>
  <c r="AO67" i="18"/>
  <c r="P389" i="21" s="1"/>
  <c r="N387" i="22" s="1"/>
  <c r="AN67" i="18"/>
  <c r="O389" i="21" s="1"/>
  <c r="M387" i="22" s="1"/>
  <c r="AM67" i="18"/>
  <c r="N389" i="21" s="1"/>
  <c r="L387" i="22" s="1"/>
  <c r="AL67" i="18"/>
  <c r="M389" i="21" s="1"/>
  <c r="K387" i="22" s="1"/>
  <c r="AK67" i="18"/>
  <c r="L389" i="21" s="1"/>
  <c r="J387" i="22" s="1"/>
  <c r="AJ67" i="18"/>
  <c r="K389" i="21" s="1"/>
  <c r="I387" i="22" s="1"/>
  <c r="AI67" i="18"/>
  <c r="J389" i="21" s="1"/>
  <c r="AH67" i="18"/>
  <c r="I389" i="21" s="1"/>
  <c r="AB67" i="18"/>
  <c r="B389" i="21" s="1"/>
  <c r="B387" i="22" s="1"/>
  <c r="O67" i="18"/>
  <c r="O73" i="18" s="1"/>
  <c r="N64" i="18"/>
  <c r="M64" i="18"/>
  <c r="L64" i="18"/>
  <c r="K64" i="18"/>
  <c r="J64" i="18"/>
  <c r="I64" i="18"/>
  <c r="H64" i="18"/>
  <c r="G64" i="18"/>
  <c r="F64" i="18"/>
  <c r="E64" i="18"/>
  <c r="D64" i="18"/>
  <c r="C64" i="18"/>
  <c r="AT63" i="18"/>
  <c r="U388" i="21" s="1"/>
  <c r="S386" i="22" s="1"/>
  <c r="AS63" i="18"/>
  <c r="T388" i="21" s="1"/>
  <c r="R386" i="22" s="1"/>
  <c r="AR63" i="18"/>
  <c r="S388" i="21" s="1"/>
  <c r="Q386" i="22" s="1"/>
  <c r="AQ63" i="18"/>
  <c r="R388" i="21" s="1"/>
  <c r="P386" i="22" s="1"/>
  <c r="AP63" i="18"/>
  <c r="Q388" i="21" s="1"/>
  <c r="O386" i="22" s="1"/>
  <c r="AO63" i="18"/>
  <c r="P388" i="21" s="1"/>
  <c r="N386" i="22" s="1"/>
  <c r="AN63" i="18"/>
  <c r="O388" i="21" s="1"/>
  <c r="M386" i="22" s="1"/>
  <c r="AM63" i="18"/>
  <c r="N388" i="21" s="1"/>
  <c r="L386" i="22" s="1"/>
  <c r="AL63" i="18"/>
  <c r="M388" i="21" s="1"/>
  <c r="K386" i="22" s="1"/>
  <c r="AK63" i="18"/>
  <c r="L388" i="21" s="1"/>
  <c r="J386" i="22" s="1"/>
  <c r="AJ63" i="18"/>
  <c r="K388" i="21" s="1"/>
  <c r="I386" i="22" s="1"/>
  <c r="AI63" i="18"/>
  <c r="J388" i="21" s="1"/>
  <c r="AH63" i="18"/>
  <c r="I388" i="21" s="1"/>
  <c r="AB63" i="18"/>
  <c r="B388" i="21" s="1"/>
  <c r="B386" i="22" s="1"/>
  <c r="O63" i="18"/>
  <c r="AT62" i="18"/>
  <c r="U387" i="21" s="1"/>
  <c r="S385" i="22" s="1"/>
  <c r="AS62" i="18"/>
  <c r="T387" i="21" s="1"/>
  <c r="R385" i="22" s="1"/>
  <c r="AR62" i="18"/>
  <c r="S387" i="21" s="1"/>
  <c r="Q385" i="22" s="1"/>
  <c r="AQ62" i="18"/>
  <c r="R387" i="21" s="1"/>
  <c r="P385" i="22" s="1"/>
  <c r="AP62" i="18"/>
  <c r="Q387" i="21" s="1"/>
  <c r="O385" i="22" s="1"/>
  <c r="AO62" i="18"/>
  <c r="P387" i="21" s="1"/>
  <c r="N385" i="22" s="1"/>
  <c r="AN62" i="18"/>
  <c r="O387" i="21" s="1"/>
  <c r="M385" i="22" s="1"/>
  <c r="AM62" i="18"/>
  <c r="N387" i="21" s="1"/>
  <c r="L385" i="22" s="1"/>
  <c r="AL62" i="18"/>
  <c r="M387" i="21" s="1"/>
  <c r="K385" i="22" s="1"/>
  <c r="AK62" i="18"/>
  <c r="L387" i="21" s="1"/>
  <c r="J385" i="22" s="1"/>
  <c r="AJ62" i="18"/>
  <c r="K387" i="21" s="1"/>
  <c r="I385" i="22" s="1"/>
  <c r="AI62" i="18"/>
  <c r="J387" i="21" s="1"/>
  <c r="AH62" i="18"/>
  <c r="I387" i="21" s="1"/>
  <c r="AB62" i="18"/>
  <c r="B387" i="21" s="1"/>
  <c r="B385" i="22" s="1"/>
  <c r="O62" i="18"/>
  <c r="AT61" i="18"/>
  <c r="U386" i="21" s="1"/>
  <c r="S384" i="22" s="1"/>
  <c r="AS61" i="18"/>
  <c r="T386" i="21" s="1"/>
  <c r="R384" i="22" s="1"/>
  <c r="AR61" i="18"/>
  <c r="S386" i="21" s="1"/>
  <c r="Q384" i="22" s="1"/>
  <c r="AQ61" i="18"/>
  <c r="R386" i="21" s="1"/>
  <c r="P384" i="22" s="1"/>
  <c r="AP61" i="18"/>
  <c r="Q386" i="21" s="1"/>
  <c r="O384" i="22" s="1"/>
  <c r="AO61" i="18"/>
  <c r="P386" i="21" s="1"/>
  <c r="N384" i="22" s="1"/>
  <c r="AN61" i="18"/>
  <c r="O386" i="21" s="1"/>
  <c r="M384" i="22" s="1"/>
  <c r="AM61" i="18"/>
  <c r="N386" i="21" s="1"/>
  <c r="L384" i="22" s="1"/>
  <c r="AL61" i="18"/>
  <c r="M386" i="21" s="1"/>
  <c r="K384" i="22" s="1"/>
  <c r="AK61" i="18"/>
  <c r="L386" i="21" s="1"/>
  <c r="J384" i="22" s="1"/>
  <c r="AJ61" i="18"/>
  <c r="K386" i="21" s="1"/>
  <c r="I384" i="22" s="1"/>
  <c r="AI61" i="18"/>
  <c r="J386" i="21" s="1"/>
  <c r="AH61" i="18"/>
  <c r="I386" i="21" s="1"/>
  <c r="AB61" i="18"/>
  <c r="B386" i="21" s="1"/>
  <c r="B384" i="22" s="1"/>
  <c r="O61" i="18"/>
  <c r="AT60" i="18"/>
  <c r="U385" i="21" s="1"/>
  <c r="S383" i="22" s="1"/>
  <c r="AS60" i="18"/>
  <c r="T385" i="21" s="1"/>
  <c r="R383" i="22" s="1"/>
  <c r="AR60" i="18"/>
  <c r="S385" i="21" s="1"/>
  <c r="Q383" i="22" s="1"/>
  <c r="AQ60" i="18"/>
  <c r="R385" i="21" s="1"/>
  <c r="P383" i="22" s="1"/>
  <c r="AP60" i="18"/>
  <c r="Q385" i="21" s="1"/>
  <c r="O383" i="22" s="1"/>
  <c r="AO60" i="18"/>
  <c r="P385" i="21" s="1"/>
  <c r="N383" i="22" s="1"/>
  <c r="AN60" i="18"/>
  <c r="O385" i="21" s="1"/>
  <c r="M383" i="22" s="1"/>
  <c r="AM60" i="18"/>
  <c r="N385" i="21" s="1"/>
  <c r="L383" i="22" s="1"/>
  <c r="AL60" i="18"/>
  <c r="M385" i="21" s="1"/>
  <c r="K383" i="22" s="1"/>
  <c r="AK60" i="18"/>
  <c r="L385" i="21" s="1"/>
  <c r="J383" i="22" s="1"/>
  <c r="AJ60" i="18"/>
  <c r="K385" i="21" s="1"/>
  <c r="I383" i="22" s="1"/>
  <c r="AI60" i="18"/>
  <c r="J385" i="21" s="1"/>
  <c r="AH60" i="18"/>
  <c r="I385" i="21" s="1"/>
  <c r="AB60" i="18"/>
  <c r="B385" i="21" s="1"/>
  <c r="B383" i="22" s="1"/>
  <c r="O60" i="18"/>
  <c r="AT59" i="18"/>
  <c r="U384" i="21" s="1"/>
  <c r="S382" i="22" s="1"/>
  <c r="AS59" i="18"/>
  <c r="T384" i="21" s="1"/>
  <c r="R382" i="22" s="1"/>
  <c r="AR59" i="18"/>
  <c r="S384" i="21" s="1"/>
  <c r="Q382" i="22" s="1"/>
  <c r="AQ59" i="18"/>
  <c r="R384" i="21" s="1"/>
  <c r="P382" i="22" s="1"/>
  <c r="AP59" i="18"/>
  <c r="Q384" i="21" s="1"/>
  <c r="O382" i="22" s="1"/>
  <c r="AO59" i="18"/>
  <c r="P384" i="21" s="1"/>
  <c r="N382" i="22" s="1"/>
  <c r="AN59" i="18"/>
  <c r="O384" i="21" s="1"/>
  <c r="M382" i="22" s="1"/>
  <c r="AM59" i="18"/>
  <c r="N384" i="21" s="1"/>
  <c r="L382" i="22" s="1"/>
  <c r="AL59" i="18"/>
  <c r="M384" i="21" s="1"/>
  <c r="K382" i="22" s="1"/>
  <c r="AK59" i="18"/>
  <c r="L384" i="21" s="1"/>
  <c r="J382" i="22" s="1"/>
  <c r="AJ59" i="18"/>
  <c r="K384" i="21" s="1"/>
  <c r="I382" i="22" s="1"/>
  <c r="AI59" i="18"/>
  <c r="J384" i="21" s="1"/>
  <c r="AH59" i="18"/>
  <c r="I384" i="21" s="1"/>
  <c r="AB59" i="18"/>
  <c r="B384" i="21" s="1"/>
  <c r="B382" i="22" s="1"/>
  <c r="O59" i="18"/>
  <c r="AT58" i="18"/>
  <c r="U383" i="21" s="1"/>
  <c r="S381" i="22" s="1"/>
  <c r="AS58" i="18"/>
  <c r="T383" i="21" s="1"/>
  <c r="R381" i="22" s="1"/>
  <c r="AR58" i="18"/>
  <c r="S383" i="21" s="1"/>
  <c r="Q381" i="22" s="1"/>
  <c r="AQ58" i="18"/>
  <c r="R383" i="21" s="1"/>
  <c r="P381" i="22" s="1"/>
  <c r="AP58" i="18"/>
  <c r="Q383" i="21" s="1"/>
  <c r="O381" i="22" s="1"/>
  <c r="AO58" i="18"/>
  <c r="P383" i="21" s="1"/>
  <c r="N381" i="22" s="1"/>
  <c r="AN58" i="18"/>
  <c r="O383" i="21" s="1"/>
  <c r="M381" i="22" s="1"/>
  <c r="AM58" i="18"/>
  <c r="N383" i="21" s="1"/>
  <c r="L381" i="22" s="1"/>
  <c r="AL58" i="18"/>
  <c r="M383" i="21" s="1"/>
  <c r="K381" i="22" s="1"/>
  <c r="AK58" i="18"/>
  <c r="L383" i="21" s="1"/>
  <c r="J381" i="22" s="1"/>
  <c r="AJ58" i="18"/>
  <c r="K383" i="21" s="1"/>
  <c r="I381" i="22" s="1"/>
  <c r="AI58" i="18"/>
  <c r="J383" i="21" s="1"/>
  <c r="AH58" i="18"/>
  <c r="I383" i="21" s="1"/>
  <c r="AB58" i="18"/>
  <c r="B383" i="21" s="1"/>
  <c r="B381" i="22" s="1"/>
  <c r="O58" i="18"/>
  <c r="O64" i="18" s="1"/>
  <c r="O55" i="18"/>
  <c r="N55" i="18"/>
  <c r="M55" i="18"/>
  <c r="L55" i="18"/>
  <c r="K55" i="18"/>
  <c r="J55" i="18"/>
  <c r="I55" i="18"/>
  <c r="H55" i="18"/>
  <c r="G55" i="18"/>
  <c r="F55" i="18"/>
  <c r="E55" i="18"/>
  <c r="D55" i="18"/>
  <c r="C55" i="18"/>
  <c r="AT54" i="18"/>
  <c r="U382" i="21" s="1"/>
  <c r="S380" i="22" s="1"/>
  <c r="AS54" i="18"/>
  <c r="T382" i="21" s="1"/>
  <c r="R380" i="22" s="1"/>
  <c r="AR54" i="18"/>
  <c r="S382" i="21" s="1"/>
  <c r="Q380" i="22" s="1"/>
  <c r="AQ54" i="18"/>
  <c r="R382" i="21" s="1"/>
  <c r="P380" i="22" s="1"/>
  <c r="AP54" i="18"/>
  <c r="Q382" i="21" s="1"/>
  <c r="O380" i="22" s="1"/>
  <c r="AO54" i="18"/>
  <c r="P382" i="21" s="1"/>
  <c r="N380" i="22" s="1"/>
  <c r="AN54" i="18"/>
  <c r="O382" i="21" s="1"/>
  <c r="M380" i="22" s="1"/>
  <c r="AM54" i="18"/>
  <c r="N382" i="21" s="1"/>
  <c r="L380" i="22" s="1"/>
  <c r="AL54" i="18"/>
  <c r="M382" i="21" s="1"/>
  <c r="K380" i="22" s="1"/>
  <c r="AK54" i="18"/>
  <c r="L382" i="21" s="1"/>
  <c r="J380" i="22" s="1"/>
  <c r="AJ54" i="18"/>
  <c r="K382" i="21" s="1"/>
  <c r="I380" i="22" s="1"/>
  <c r="AI54" i="18"/>
  <c r="J382" i="21" s="1"/>
  <c r="AH54" i="18"/>
  <c r="I382" i="21" s="1"/>
  <c r="AB54" i="18"/>
  <c r="B382" i="21" s="1"/>
  <c r="B380" i="22" s="1"/>
  <c r="O54" i="18"/>
  <c r="AT53" i="18"/>
  <c r="U381" i="21" s="1"/>
  <c r="S379" i="22" s="1"/>
  <c r="AS53" i="18"/>
  <c r="T381" i="21" s="1"/>
  <c r="R379" i="22" s="1"/>
  <c r="AR53" i="18"/>
  <c r="S381" i="21" s="1"/>
  <c r="Q379" i="22" s="1"/>
  <c r="AQ53" i="18"/>
  <c r="R381" i="21" s="1"/>
  <c r="P379" i="22" s="1"/>
  <c r="AP53" i="18"/>
  <c r="Q381" i="21" s="1"/>
  <c r="O379" i="22" s="1"/>
  <c r="AO53" i="18"/>
  <c r="P381" i="21" s="1"/>
  <c r="N379" i="22" s="1"/>
  <c r="AN53" i="18"/>
  <c r="O381" i="21" s="1"/>
  <c r="M379" i="22" s="1"/>
  <c r="AM53" i="18"/>
  <c r="N381" i="21" s="1"/>
  <c r="L379" i="22" s="1"/>
  <c r="AL53" i="18"/>
  <c r="M381" i="21" s="1"/>
  <c r="K379" i="22" s="1"/>
  <c r="AK53" i="18"/>
  <c r="L381" i="21" s="1"/>
  <c r="J379" i="22" s="1"/>
  <c r="AJ53" i="18"/>
  <c r="K381" i="21" s="1"/>
  <c r="I379" i="22" s="1"/>
  <c r="AI53" i="18"/>
  <c r="J381" i="21" s="1"/>
  <c r="AH53" i="18"/>
  <c r="I381" i="21" s="1"/>
  <c r="AB53" i="18"/>
  <c r="B381" i="21" s="1"/>
  <c r="B379" i="22" s="1"/>
  <c r="O53" i="18"/>
  <c r="AT52" i="18"/>
  <c r="U380" i="21" s="1"/>
  <c r="S378" i="22" s="1"/>
  <c r="AS52" i="18"/>
  <c r="T380" i="21" s="1"/>
  <c r="R378" i="22" s="1"/>
  <c r="AR52" i="18"/>
  <c r="S380" i="21" s="1"/>
  <c r="Q378" i="22" s="1"/>
  <c r="AQ52" i="18"/>
  <c r="R380" i="21" s="1"/>
  <c r="P378" i="22" s="1"/>
  <c r="AP52" i="18"/>
  <c r="Q380" i="21" s="1"/>
  <c r="O378" i="22" s="1"/>
  <c r="AO52" i="18"/>
  <c r="P380" i="21" s="1"/>
  <c r="N378" i="22" s="1"/>
  <c r="AN52" i="18"/>
  <c r="O380" i="21" s="1"/>
  <c r="M378" i="22" s="1"/>
  <c r="AM52" i="18"/>
  <c r="N380" i="21" s="1"/>
  <c r="L378" i="22" s="1"/>
  <c r="AL52" i="18"/>
  <c r="M380" i="21" s="1"/>
  <c r="K378" i="22" s="1"/>
  <c r="AK52" i="18"/>
  <c r="L380" i="21" s="1"/>
  <c r="J378" i="22" s="1"/>
  <c r="AJ52" i="18"/>
  <c r="K380" i="21" s="1"/>
  <c r="I378" i="22" s="1"/>
  <c r="AI52" i="18"/>
  <c r="J380" i="21" s="1"/>
  <c r="AH52" i="18"/>
  <c r="I380" i="21" s="1"/>
  <c r="AB52" i="18"/>
  <c r="B380" i="21" s="1"/>
  <c r="B378" i="22" s="1"/>
  <c r="O52" i="18"/>
  <c r="AT51" i="18"/>
  <c r="U379" i="21" s="1"/>
  <c r="S377" i="22" s="1"/>
  <c r="AS51" i="18"/>
  <c r="T379" i="21" s="1"/>
  <c r="R377" i="22" s="1"/>
  <c r="AR51" i="18"/>
  <c r="S379" i="21" s="1"/>
  <c r="Q377" i="22" s="1"/>
  <c r="AQ51" i="18"/>
  <c r="R379" i="21" s="1"/>
  <c r="P377" i="22" s="1"/>
  <c r="AP51" i="18"/>
  <c r="Q379" i="21" s="1"/>
  <c r="O377" i="22" s="1"/>
  <c r="AO51" i="18"/>
  <c r="P379" i="21" s="1"/>
  <c r="N377" i="22" s="1"/>
  <c r="AN51" i="18"/>
  <c r="O379" i="21" s="1"/>
  <c r="M377" i="22" s="1"/>
  <c r="AM51" i="18"/>
  <c r="N379" i="21" s="1"/>
  <c r="L377" i="22" s="1"/>
  <c r="AL51" i="18"/>
  <c r="M379" i="21" s="1"/>
  <c r="K377" i="22" s="1"/>
  <c r="AK51" i="18"/>
  <c r="L379" i="21" s="1"/>
  <c r="J377" i="22" s="1"/>
  <c r="AJ51" i="18"/>
  <c r="K379" i="21" s="1"/>
  <c r="I377" i="22" s="1"/>
  <c r="AI51" i="18"/>
  <c r="J379" i="21" s="1"/>
  <c r="AH51" i="18"/>
  <c r="I379" i="21" s="1"/>
  <c r="AB51" i="18"/>
  <c r="B379" i="21" s="1"/>
  <c r="B377" i="22" s="1"/>
  <c r="O51" i="18"/>
  <c r="AT50" i="18"/>
  <c r="U378" i="21" s="1"/>
  <c r="S376" i="22" s="1"/>
  <c r="AS50" i="18"/>
  <c r="T378" i="21" s="1"/>
  <c r="R376" i="22" s="1"/>
  <c r="AR50" i="18"/>
  <c r="S378" i="21" s="1"/>
  <c r="Q376" i="22" s="1"/>
  <c r="AQ50" i="18"/>
  <c r="R378" i="21" s="1"/>
  <c r="P376" i="22" s="1"/>
  <c r="AP50" i="18"/>
  <c r="Q378" i="21" s="1"/>
  <c r="O376" i="22" s="1"/>
  <c r="AO50" i="18"/>
  <c r="P378" i="21" s="1"/>
  <c r="N376" i="22" s="1"/>
  <c r="AN50" i="18"/>
  <c r="O378" i="21" s="1"/>
  <c r="M376" i="22" s="1"/>
  <c r="AM50" i="18"/>
  <c r="N378" i="21" s="1"/>
  <c r="L376" i="22" s="1"/>
  <c r="AL50" i="18"/>
  <c r="M378" i="21" s="1"/>
  <c r="K376" i="22" s="1"/>
  <c r="AK50" i="18"/>
  <c r="L378" i="21" s="1"/>
  <c r="J376" i="22" s="1"/>
  <c r="AJ50" i="18"/>
  <c r="K378" i="21" s="1"/>
  <c r="I376" i="22" s="1"/>
  <c r="AI50" i="18"/>
  <c r="J378" i="21" s="1"/>
  <c r="AH50" i="18"/>
  <c r="I378" i="21" s="1"/>
  <c r="AB50" i="18"/>
  <c r="B378" i="21" s="1"/>
  <c r="B376" i="22" s="1"/>
  <c r="O50" i="18"/>
  <c r="AT49" i="18"/>
  <c r="U377" i="21" s="1"/>
  <c r="S375" i="22" s="1"/>
  <c r="AS49" i="18"/>
  <c r="T377" i="21" s="1"/>
  <c r="R375" i="22" s="1"/>
  <c r="AR49" i="18"/>
  <c r="S377" i="21" s="1"/>
  <c r="Q375" i="22" s="1"/>
  <c r="AQ49" i="18"/>
  <c r="R377" i="21" s="1"/>
  <c r="P375" i="22" s="1"/>
  <c r="AP49" i="18"/>
  <c r="Q377" i="21" s="1"/>
  <c r="O375" i="22" s="1"/>
  <c r="AO49" i="18"/>
  <c r="P377" i="21" s="1"/>
  <c r="N375" i="22" s="1"/>
  <c r="AN49" i="18"/>
  <c r="O377" i="21" s="1"/>
  <c r="M375" i="22" s="1"/>
  <c r="AM49" i="18"/>
  <c r="N377" i="21" s="1"/>
  <c r="L375" i="22" s="1"/>
  <c r="AL49" i="18"/>
  <c r="M377" i="21" s="1"/>
  <c r="K375" i="22" s="1"/>
  <c r="AK49" i="18"/>
  <c r="L377" i="21" s="1"/>
  <c r="J375" i="22" s="1"/>
  <c r="AJ49" i="18"/>
  <c r="K377" i="21" s="1"/>
  <c r="I375" i="22" s="1"/>
  <c r="AI49" i="18"/>
  <c r="J377" i="21" s="1"/>
  <c r="AH49" i="18"/>
  <c r="I377" i="21" s="1"/>
  <c r="AB49" i="18"/>
  <c r="B377" i="21" s="1"/>
  <c r="B375" i="22" s="1"/>
  <c r="O49" i="18"/>
  <c r="O46" i="18"/>
  <c r="N46" i="18"/>
  <c r="M46" i="18"/>
  <c r="L46" i="18"/>
  <c r="K46" i="18"/>
  <c r="J46" i="18"/>
  <c r="I46" i="18"/>
  <c r="H46" i="18"/>
  <c r="G46" i="18"/>
  <c r="F46" i="18"/>
  <c r="E46" i="18"/>
  <c r="D46" i="18"/>
  <c r="C46" i="18"/>
  <c r="AT45" i="18"/>
  <c r="U376" i="21" s="1"/>
  <c r="S374" i="22" s="1"/>
  <c r="AS45" i="18"/>
  <c r="T376" i="21" s="1"/>
  <c r="R374" i="22" s="1"/>
  <c r="AR45" i="18"/>
  <c r="S376" i="21" s="1"/>
  <c r="Q374" i="22" s="1"/>
  <c r="AQ45" i="18"/>
  <c r="R376" i="21" s="1"/>
  <c r="P374" i="22" s="1"/>
  <c r="AP45" i="18"/>
  <c r="Q376" i="21" s="1"/>
  <c r="O374" i="22" s="1"/>
  <c r="AO45" i="18"/>
  <c r="P376" i="21" s="1"/>
  <c r="N374" i="22" s="1"/>
  <c r="AN45" i="18"/>
  <c r="O376" i="21" s="1"/>
  <c r="M374" i="22" s="1"/>
  <c r="AM45" i="18"/>
  <c r="N376" i="21" s="1"/>
  <c r="L374" i="22" s="1"/>
  <c r="AL45" i="18"/>
  <c r="M376" i="21" s="1"/>
  <c r="K374" i="22" s="1"/>
  <c r="AK45" i="18"/>
  <c r="L376" i="21" s="1"/>
  <c r="J374" i="22" s="1"/>
  <c r="AJ45" i="18"/>
  <c r="K376" i="21" s="1"/>
  <c r="I374" i="22" s="1"/>
  <c r="AI45" i="18"/>
  <c r="J376" i="21" s="1"/>
  <c r="AH45" i="18"/>
  <c r="I376" i="21" s="1"/>
  <c r="AB45" i="18"/>
  <c r="B376" i="21" s="1"/>
  <c r="B374" i="22" s="1"/>
  <c r="O45" i="18"/>
  <c r="AT44" i="18"/>
  <c r="U375" i="21" s="1"/>
  <c r="S373" i="22" s="1"/>
  <c r="AS44" i="18"/>
  <c r="T375" i="21" s="1"/>
  <c r="R373" i="22" s="1"/>
  <c r="AR44" i="18"/>
  <c r="S375" i="21" s="1"/>
  <c r="Q373" i="22" s="1"/>
  <c r="AQ44" i="18"/>
  <c r="R375" i="21" s="1"/>
  <c r="P373" i="22" s="1"/>
  <c r="AP44" i="18"/>
  <c r="Q375" i="21" s="1"/>
  <c r="O373" i="22" s="1"/>
  <c r="AO44" i="18"/>
  <c r="P375" i="21" s="1"/>
  <c r="N373" i="22" s="1"/>
  <c r="AN44" i="18"/>
  <c r="O375" i="21" s="1"/>
  <c r="M373" i="22" s="1"/>
  <c r="AM44" i="18"/>
  <c r="N375" i="21" s="1"/>
  <c r="L373" i="22" s="1"/>
  <c r="AL44" i="18"/>
  <c r="M375" i="21" s="1"/>
  <c r="K373" i="22" s="1"/>
  <c r="AK44" i="18"/>
  <c r="L375" i="21" s="1"/>
  <c r="J373" i="22" s="1"/>
  <c r="AJ44" i="18"/>
  <c r="K375" i="21" s="1"/>
  <c r="I373" i="22" s="1"/>
  <c r="AI44" i="18"/>
  <c r="J375" i="21" s="1"/>
  <c r="AH44" i="18"/>
  <c r="I375" i="21" s="1"/>
  <c r="AB44" i="18"/>
  <c r="B375" i="21" s="1"/>
  <c r="B373" i="22" s="1"/>
  <c r="O44" i="18"/>
  <c r="AT43" i="18"/>
  <c r="U374" i="21" s="1"/>
  <c r="S372" i="22" s="1"/>
  <c r="AS43" i="18"/>
  <c r="T374" i="21" s="1"/>
  <c r="R372" i="22" s="1"/>
  <c r="AR43" i="18"/>
  <c r="S374" i="21" s="1"/>
  <c r="Q372" i="22" s="1"/>
  <c r="AQ43" i="18"/>
  <c r="R374" i="21" s="1"/>
  <c r="P372" i="22" s="1"/>
  <c r="AP43" i="18"/>
  <c r="Q374" i="21" s="1"/>
  <c r="O372" i="22" s="1"/>
  <c r="AO43" i="18"/>
  <c r="P374" i="21" s="1"/>
  <c r="N372" i="22" s="1"/>
  <c r="AN43" i="18"/>
  <c r="O374" i="21" s="1"/>
  <c r="M372" i="22" s="1"/>
  <c r="AM43" i="18"/>
  <c r="N374" i="21" s="1"/>
  <c r="L372" i="22" s="1"/>
  <c r="AL43" i="18"/>
  <c r="M374" i="21" s="1"/>
  <c r="K372" i="22" s="1"/>
  <c r="AK43" i="18"/>
  <c r="L374" i="21" s="1"/>
  <c r="J372" i="22" s="1"/>
  <c r="AJ43" i="18"/>
  <c r="K374" i="21" s="1"/>
  <c r="I372" i="22" s="1"/>
  <c r="AI43" i="18"/>
  <c r="J374" i="21" s="1"/>
  <c r="AH43" i="18"/>
  <c r="I374" i="21" s="1"/>
  <c r="AB43" i="18"/>
  <c r="B374" i="21" s="1"/>
  <c r="B372" i="22" s="1"/>
  <c r="O43" i="18"/>
  <c r="AT42" i="18"/>
  <c r="U373" i="21" s="1"/>
  <c r="S371" i="22" s="1"/>
  <c r="AS42" i="18"/>
  <c r="T373" i="21" s="1"/>
  <c r="R371" i="22" s="1"/>
  <c r="AR42" i="18"/>
  <c r="S373" i="21" s="1"/>
  <c r="Q371" i="22" s="1"/>
  <c r="AQ42" i="18"/>
  <c r="R373" i="21" s="1"/>
  <c r="P371" i="22" s="1"/>
  <c r="AP42" i="18"/>
  <c r="Q373" i="21" s="1"/>
  <c r="O371" i="22" s="1"/>
  <c r="AO42" i="18"/>
  <c r="P373" i="21" s="1"/>
  <c r="N371" i="22" s="1"/>
  <c r="AN42" i="18"/>
  <c r="O373" i="21" s="1"/>
  <c r="M371" i="22" s="1"/>
  <c r="AM42" i="18"/>
  <c r="N373" i="21" s="1"/>
  <c r="L371" i="22" s="1"/>
  <c r="AL42" i="18"/>
  <c r="M373" i="21" s="1"/>
  <c r="K371" i="22" s="1"/>
  <c r="AK42" i="18"/>
  <c r="L373" i="21" s="1"/>
  <c r="J371" i="22" s="1"/>
  <c r="AJ42" i="18"/>
  <c r="K373" i="21" s="1"/>
  <c r="I371" i="22" s="1"/>
  <c r="AI42" i="18"/>
  <c r="J373" i="21" s="1"/>
  <c r="AH42" i="18"/>
  <c r="I373" i="21" s="1"/>
  <c r="AB42" i="18"/>
  <c r="B373" i="21" s="1"/>
  <c r="B371" i="22" s="1"/>
  <c r="O42" i="18"/>
  <c r="AT41" i="18"/>
  <c r="U372" i="21" s="1"/>
  <c r="S370" i="22" s="1"/>
  <c r="AS41" i="18"/>
  <c r="T372" i="21" s="1"/>
  <c r="R370" i="22" s="1"/>
  <c r="AR41" i="18"/>
  <c r="S372" i="21" s="1"/>
  <c r="Q370" i="22" s="1"/>
  <c r="AQ41" i="18"/>
  <c r="R372" i="21" s="1"/>
  <c r="P370" i="22" s="1"/>
  <c r="AP41" i="18"/>
  <c r="Q372" i="21" s="1"/>
  <c r="O370" i="22" s="1"/>
  <c r="AO41" i="18"/>
  <c r="P372" i="21" s="1"/>
  <c r="N370" i="22" s="1"/>
  <c r="AN41" i="18"/>
  <c r="O372" i="21" s="1"/>
  <c r="M370" i="22" s="1"/>
  <c r="AM41" i="18"/>
  <c r="N372" i="21" s="1"/>
  <c r="L370" i="22" s="1"/>
  <c r="AL41" i="18"/>
  <c r="M372" i="21" s="1"/>
  <c r="K370" i="22" s="1"/>
  <c r="AK41" i="18"/>
  <c r="L372" i="21" s="1"/>
  <c r="J370" i="22" s="1"/>
  <c r="AJ41" i="18"/>
  <c r="K372" i="21" s="1"/>
  <c r="I370" i="22" s="1"/>
  <c r="AI41" i="18"/>
  <c r="J372" i="21" s="1"/>
  <c r="AH41" i="18"/>
  <c r="I372" i="21" s="1"/>
  <c r="AB41" i="18"/>
  <c r="B372" i="21" s="1"/>
  <c r="B370" i="22" s="1"/>
  <c r="O41" i="18"/>
  <c r="AT40" i="18"/>
  <c r="U371" i="21" s="1"/>
  <c r="S369" i="22" s="1"/>
  <c r="AS40" i="18"/>
  <c r="T371" i="21" s="1"/>
  <c r="R369" i="22" s="1"/>
  <c r="AR40" i="18"/>
  <c r="S371" i="21" s="1"/>
  <c r="Q369" i="22" s="1"/>
  <c r="AQ40" i="18"/>
  <c r="R371" i="21" s="1"/>
  <c r="P369" i="22" s="1"/>
  <c r="AP40" i="18"/>
  <c r="Q371" i="21" s="1"/>
  <c r="O369" i="22" s="1"/>
  <c r="AO40" i="18"/>
  <c r="P371" i="21" s="1"/>
  <c r="N369" i="22" s="1"/>
  <c r="AN40" i="18"/>
  <c r="O371" i="21" s="1"/>
  <c r="M369" i="22" s="1"/>
  <c r="AM40" i="18"/>
  <c r="N371" i="21" s="1"/>
  <c r="L369" i="22" s="1"/>
  <c r="AL40" i="18"/>
  <c r="M371" i="21" s="1"/>
  <c r="K369" i="22" s="1"/>
  <c r="AK40" i="18"/>
  <c r="L371" i="21" s="1"/>
  <c r="J369" i="22" s="1"/>
  <c r="AJ40" i="18"/>
  <c r="K371" i="21" s="1"/>
  <c r="I369" i="22" s="1"/>
  <c r="AI40" i="18"/>
  <c r="J371" i="21" s="1"/>
  <c r="AH40" i="18"/>
  <c r="I371" i="21" s="1"/>
  <c r="AB40" i="18"/>
  <c r="B371" i="21" s="1"/>
  <c r="B369" i="22" s="1"/>
  <c r="O40" i="18"/>
  <c r="N37" i="18"/>
  <c r="M37" i="18"/>
  <c r="L37" i="18"/>
  <c r="K37" i="18"/>
  <c r="K130" i="18" s="1"/>
  <c r="J27" i="1" s="1"/>
  <c r="J37" i="18"/>
  <c r="I37" i="18"/>
  <c r="H37" i="18"/>
  <c r="G37" i="18"/>
  <c r="F37" i="18"/>
  <c r="E37" i="18"/>
  <c r="D37" i="18"/>
  <c r="C37" i="18"/>
  <c r="AT36" i="18"/>
  <c r="U370" i="21" s="1"/>
  <c r="S368" i="22" s="1"/>
  <c r="AS36" i="18"/>
  <c r="T370" i="21" s="1"/>
  <c r="R368" i="22" s="1"/>
  <c r="AR36" i="18"/>
  <c r="S370" i="21" s="1"/>
  <c r="Q368" i="22" s="1"/>
  <c r="AQ36" i="18"/>
  <c r="R370" i="21" s="1"/>
  <c r="P368" i="22" s="1"/>
  <c r="AP36" i="18"/>
  <c r="Q370" i="21" s="1"/>
  <c r="O368" i="22" s="1"/>
  <c r="AO36" i="18"/>
  <c r="P370" i="21" s="1"/>
  <c r="N368" i="22" s="1"/>
  <c r="AN36" i="18"/>
  <c r="O370" i="21" s="1"/>
  <c r="M368" i="22" s="1"/>
  <c r="AM36" i="18"/>
  <c r="N370" i="21" s="1"/>
  <c r="L368" i="22" s="1"/>
  <c r="AL36" i="18"/>
  <c r="M370" i="21" s="1"/>
  <c r="K368" i="22" s="1"/>
  <c r="AK36" i="18"/>
  <c r="L370" i="21" s="1"/>
  <c r="J368" i="22" s="1"/>
  <c r="AJ36" i="18"/>
  <c r="K370" i="21" s="1"/>
  <c r="I368" i="22" s="1"/>
  <c r="AI36" i="18"/>
  <c r="J370" i="21" s="1"/>
  <c r="AH36" i="18"/>
  <c r="I370" i="21" s="1"/>
  <c r="AB36" i="18"/>
  <c r="B370" i="21" s="1"/>
  <c r="B368" i="22" s="1"/>
  <c r="O36" i="18"/>
  <c r="AT35" i="18"/>
  <c r="U369" i="21" s="1"/>
  <c r="S367" i="22" s="1"/>
  <c r="AS35" i="18"/>
  <c r="T369" i="21" s="1"/>
  <c r="R367" i="22" s="1"/>
  <c r="AR35" i="18"/>
  <c r="S369" i="21" s="1"/>
  <c r="Q367" i="22" s="1"/>
  <c r="AQ35" i="18"/>
  <c r="R369" i="21" s="1"/>
  <c r="P367" i="22" s="1"/>
  <c r="AP35" i="18"/>
  <c r="Q369" i="21" s="1"/>
  <c r="O367" i="22" s="1"/>
  <c r="AO35" i="18"/>
  <c r="P369" i="21" s="1"/>
  <c r="N367" i="22" s="1"/>
  <c r="AN35" i="18"/>
  <c r="O369" i="21" s="1"/>
  <c r="M367" i="22" s="1"/>
  <c r="AM35" i="18"/>
  <c r="N369" i="21" s="1"/>
  <c r="L367" i="22" s="1"/>
  <c r="AL35" i="18"/>
  <c r="M369" i="21" s="1"/>
  <c r="K367" i="22" s="1"/>
  <c r="AK35" i="18"/>
  <c r="L369" i="21" s="1"/>
  <c r="J367" i="22" s="1"/>
  <c r="AJ35" i="18"/>
  <c r="K369" i="21" s="1"/>
  <c r="I367" i="22" s="1"/>
  <c r="AI35" i="18"/>
  <c r="J369" i="21" s="1"/>
  <c r="AH35" i="18"/>
  <c r="I369" i="21" s="1"/>
  <c r="AB35" i="18"/>
  <c r="B369" i="21" s="1"/>
  <c r="B367" i="22" s="1"/>
  <c r="O35" i="18"/>
  <c r="AT34" i="18"/>
  <c r="U368" i="21" s="1"/>
  <c r="S366" i="22" s="1"/>
  <c r="AS34" i="18"/>
  <c r="T368" i="21" s="1"/>
  <c r="R366" i="22" s="1"/>
  <c r="AR34" i="18"/>
  <c r="S368" i="21" s="1"/>
  <c r="Q366" i="22" s="1"/>
  <c r="AQ34" i="18"/>
  <c r="R368" i="21" s="1"/>
  <c r="P366" i="22" s="1"/>
  <c r="AP34" i="18"/>
  <c r="Q368" i="21" s="1"/>
  <c r="O366" i="22" s="1"/>
  <c r="AO34" i="18"/>
  <c r="P368" i="21" s="1"/>
  <c r="N366" i="22" s="1"/>
  <c r="AN34" i="18"/>
  <c r="O368" i="21" s="1"/>
  <c r="M366" i="22" s="1"/>
  <c r="AM34" i="18"/>
  <c r="N368" i="21" s="1"/>
  <c r="L366" i="22" s="1"/>
  <c r="AL34" i="18"/>
  <c r="M368" i="21" s="1"/>
  <c r="K366" i="22" s="1"/>
  <c r="AK34" i="18"/>
  <c r="L368" i="21" s="1"/>
  <c r="J366" i="22" s="1"/>
  <c r="AJ34" i="18"/>
  <c r="K368" i="21" s="1"/>
  <c r="I366" i="22" s="1"/>
  <c r="AI34" i="18"/>
  <c r="J368" i="21" s="1"/>
  <c r="AH34" i="18"/>
  <c r="I368" i="21" s="1"/>
  <c r="AB34" i="18"/>
  <c r="B368" i="21" s="1"/>
  <c r="B366" i="22" s="1"/>
  <c r="O34" i="18"/>
  <c r="AT33" i="18"/>
  <c r="U367" i="21" s="1"/>
  <c r="S365" i="22" s="1"/>
  <c r="AS33" i="18"/>
  <c r="T367" i="21" s="1"/>
  <c r="R365" i="22" s="1"/>
  <c r="AR33" i="18"/>
  <c r="S367" i="21" s="1"/>
  <c r="Q365" i="22" s="1"/>
  <c r="AQ33" i="18"/>
  <c r="R367" i="21" s="1"/>
  <c r="P365" i="22" s="1"/>
  <c r="AP33" i="18"/>
  <c r="Q367" i="21" s="1"/>
  <c r="O365" i="22" s="1"/>
  <c r="AO33" i="18"/>
  <c r="P367" i="21" s="1"/>
  <c r="N365" i="22" s="1"/>
  <c r="AN33" i="18"/>
  <c r="O367" i="21" s="1"/>
  <c r="M365" i="22" s="1"/>
  <c r="AM33" i="18"/>
  <c r="N367" i="21" s="1"/>
  <c r="L365" i="22" s="1"/>
  <c r="AL33" i="18"/>
  <c r="M367" i="21" s="1"/>
  <c r="K365" i="22" s="1"/>
  <c r="AK33" i="18"/>
  <c r="L367" i="21" s="1"/>
  <c r="J365" i="22" s="1"/>
  <c r="AJ33" i="18"/>
  <c r="K367" i="21" s="1"/>
  <c r="I365" i="22" s="1"/>
  <c r="AI33" i="18"/>
  <c r="J367" i="21" s="1"/>
  <c r="AH33" i="18"/>
  <c r="I367" i="21" s="1"/>
  <c r="AB33" i="18"/>
  <c r="B367" i="21" s="1"/>
  <c r="B365" i="22" s="1"/>
  <c r="O33" i="18"/>
  <c r="AT32" i="18"/>
  <c r="U366" i="21" s="1"/>
  <c r="S364" i="22" s="1"/>
  <c r="AS32" i="18"/>
  <c r="T366" i="21" s="1"/>
  <c r="R364" i="22" s="1"/>
  <c r="AR32" i="18"/>
  <c r="S366" i="21" s="1"/>
  <c r="Q364" i="22" s="1"/>
  <c r="AQ32" i="18"/>
  <c r="R366" i="21" s="1"/>
  <c r="P364" i="22" s="1"/>
  <c r="AP32" i="18"/>
  <c r="Q366" i="21" s="1"/>
  <c r="O364" i="22" s="1"/>
  <c r="AO32" i="18"/>
  <c r="P366" i="21" s="1"/>
  <c r="N364" i="22" s="1"/>
  <c r="AN32" i="18"/>
  <c r="O366" i="21" s="1"/>
  <c r="M364" i="22" s="1"/>
  <c r="AM32" i="18"/>
  <c r="N366" i="21" s="1"/>
  <c r="L364" i="22" s="1"/>
  <c r="AL32" i="18"/>
  <c r="M366" i="21" s="1"/>
  <c r="K364" i="22" s="1"/>
  <c r="AK32" i="18"/>
  <c r="L366" i="21" s="1"/>
  <c r="J364" i="22" s="1"/>
  <c r="AJ32" i="18"/>
  <c r="K366" i="21" s="1"/>
  <c r="I364" i="22" s="1"/>
  <c r="AI32" i="18"/>
  <c r="J366" i="21" s="1"/>
  <c r="AH32" i="18"/>
  <c r="I366" i="21" s="1"/>
  <c r="AB32" i="18"/>
  <c r="B366" i="21" s="1"/>
  <c r="B364" i="22" s="1"/>
  <c r="O32" i="18"/>
  <c r="AT31" i="18"/>
  <c r="U365" i="21" s="1"/>
  <c r="S363" i="22" s="1"/>
  <c r="AS31" i="18"/>
  <c r="T365" i="21" s="1"/>
  <c r="R363" i="22" s="1"/>
  <c r="AR31" i="18"/>
  <c r="S365" i="21" s="1"/>
  <c r="Q363" i="22" s="1"/>
  <c r="AQ31" i="18"/>
  <c r="R365" i="21" s="1"/>
  <c r="P363" i="22" s="1"/>
  <c r="AP31" i="18"/>
  <c r="Q365" i="21" s="1"/>
  <c r="O363" i="22" s="1"/>
  <c r="AO31" i="18"/>
  <c r="P365" i="21" s="1"/>
  <c r="N363" i="22" s="1"/>
  <c r="AN31" i="18"/>
  <c r="O365" i="21" s="1"/>
  <c r="M363" i="22" s="1"/>
  <c r="AM31" i="18"/>
  <c r="N365" i="21" s="1"/>
  <c r="L363" i="22" s="1"/>
  <c r="AL31" i="18"/>
  <c r="M365" i="21" s="1"/>
  <c r="K363" i="22" s="1"/>
  <c r="AK31" i="18"/>
  <c r="L365" i="21" s="1"/>
  <c r="J363" i="22" s="1"/>
  <c r="AJ31" i="18"/>
  <c r="K365" i="21" s="1"/>
  <c r="I363" i="22" s="1"/>
  <c r="AI31" i="18"/>
  <c r="J365" i="21" s="1"/>
  <c r="AH31" i="18"/>
  <c r="I365" i="21" s="1"/>
  <c r="AB31" i="18"/>
  <c r="B365" i="21" s="1"/>
  <c r="B363" i="22" s="1"/>
  <c r="O31" i="18"/>
  <c r="AT30" i="18"/>
  <c r="U364" i="21" s="1"/>
  <c r="S362" i="22" s="1"/>
  <c r="AS30" i="18"/>
  <c r="T364" i="21" s="1"/>
  <c r="R362" i="22" s="1"/>
  <c r="AR30" i="18"/>
  <c r="S364" i="21" s="1"/>
  <c r="Q362" i="22" s="1"/>
  <c r="AQ30" i="18"/>
  <c r="R364" i="21" s="1"/>
  <c r="P362" i="22" s="1"/>
  <c r="AP30" i="18"/>
  <c r="Q364" i="21" s="1"/>
  <c r="O362" i="22" s="1"/>
  <c r="AO30" i="18"/>
  <c r="P364" i="21" s="1"/>
  <c r="N362" i="22" s="1"/>
  <c r="AN30" i="18"/>
  <c r="O364" i="21" s="1"/>
  <c r="M362" i="22" s="1"/>
  <c r="AM30" i="18"/>
  <c r="N364" i="21" s="1"/>
  <c r="L362" i="22" s="1"/>
  <c r="AL30" i="18"/>
  <c r="M364" i="21" s="1"/>
  <c r="K362" i="22" s="1"/>
  <c r="AK30" i="18"/>
  <c r="L364" i="21" s="1"/>
  <c r="J362" i="22" s="1"/>
  <c r="AJ30" i="18"/>
  <c r="K364" i="21" s="1"/>
  <c r="I362" i="22" s="1"/>
  <c r="AI30" i="18"/>
  <c r="J364" i="21" s="1"/>
  <c r="AH30" i="18"/>
  <c r="I364" i="21" s="1"/>
  <c r="AB30" i="18"/>
  <c r="B364" i="21" s="1"/>
  <c r="B362" i="22" s="1"/>
  <c r="O30" i="18"/>
  <c r="O37" i="18" s="1"/>
  <c r="O27" i="18"/>
  <c r="N27" i="18"/>
  <c r="M27" i="18"/>
  <c r="L27" i="18"/>
  <c r="K27" i="18"/>
  <c r="J27" i="18"/>
  <c r="I27" i="18"/>
  <c r="H27" i="18"/>
  <c r="G27" i="18"/>
  <c r="G130" i="18" s="1"/>
  <c r="F27" i="1" s="1"/>
  <c r="F27" i="18"/>
  <c r="E27" i="18"/>
  <c r="D27" i="18"/>
  <c r="C27" i="18"/>
  <c r="AT26" i="18"/>
  <c r="U363" i="21" s="1"/>
  <c r="S361" i="22" s="1"/>
  <c r="AS26" i="18"/>
  <c r="T363" i="21" s="1"/>
  <c r="R361" i="22" s="1"/>
  <c r="AR26" i="18"/>
  <c r="S363" i="21" s="1"/>
  <c r="Q361" i="22" s="1"/>
  <c r="AQ26" i="18"/>
  <c r="R363" i="21" s="1"/>
  <c r="P361" i="22" s="1"/>
  <c r="AP26" i="18"/>
  <c r="Q363" i="21" s="1"/>
  <c r="O361" i="22" s="1"/>
  <c r="AO26" i="18"/>
  <c r="P363" i="21" s="1"/>
  <c r="N361" i="22" s="1"/>
  <c r="AN26" i="18"/>
  <c r="O363" i="21" s="1"/>
  <c r="M361" i="22" s="1"/>
  <c r="AM26" i="18"/>
  <c r="N363" i="21" s="1"/>
  <c r="L361" i="22" s="1"/>
  <c r="AL26" i="18"/>
  <c r="M363" i="21" s="1"/>
  <c r="K361" i="22" s="1"/>
  <c r="AK26" i="18"/>
  <c r="L363" i="21" s="1"/>
  <c r="J361" i="22" s="1"/>
  <c r="AJ26" i="18"/>
  <c r="K363" i="21" s="1"/>
  <c r="I361" i="22" s="1"/>
  <c r="AI26" i="18"/>
  <c r="J363" i="21" s="1"/>
  <c r="AH26" i="18"/>
  <c r="I363" i="21" s="1"/>
  <c r="AB26" i="18"/>
  <c r="B363" i="21" s="1"/>
  <c r="B361" i="22" s="1"/>
  <c r="O26" i="18"/>
  <c r="AT25" i="18"/>
  <c r="U362" i="21" s="1"/>
  <c r="S360" i="22" s="1"/>
  <c r="AS25" i="18"/>
  <c r="T362" i="21" s="1"/>
  <c r="R360" i="22" s="1"/>
  <c r="AR25" i="18"/>
  <c r="S362" i="21" s="1"/>
  <c r="Q360" i="22" s="1"/>
  <c r="AQ25" i="18"/>
  <c r="R362" i="21" s="1"/>
  <c r="P360" i="22" s="1"/>
  <c r="AP25" i="18"/>
  <c r="Q362" i="21" s="1"/>
  <c r="O360" i="22" s="1"/>
  <c r="AO25" i="18"/>
  <c r="P362" i="21" s="1"/>
  <c r="N360" i="22" s="1"/>
  <c r="AN25" i="18"/>
  <c r="O362" i="21" s="1"/>
  <c r="M360" i="22" s="1"/>
  <c r="AM25" i="18"/>
  <c r="N362" i="21" s="1"/>
  <c r="L360" i="22" s="1"/>
  <c r="AL25" i="18"/>
  <c r="M362" i="21" s="1"/>
  <c r="K360" i="22" s="1"/>
  <c r="AK25" i="18"/>
  <c r="L362" i="21" s="1"/>
  <c r="J360" i="22" s="1"/>
  <c r="AJ25" i="18"/>
  <c r="K362" i="21" s="1"/>
  <c r="I360" i="22" s="1"/>
  <c r="AI25" i="18"/>
  <c r="J362" i="21" s="1"/>
  <c r="AH25" i="18"/>
  <c r="I362" i="21" s="1"/>
  <c r="AB25" i="18"/>
  <c r="B362" i="21" s="1"/>
  <c r="B360" i="22" s="1"/>
  <c r="O25" i="18"/>
  <c r="AT24" i="18"/>
  <c r="U361" i="21" s="1"/>
  <c r="S359" i="22" s="1"/>
  <c r="AS24" i="18"/>
  <c r="T361" i="21" s="1"/>
  <c r="R359" i="22" s="1"/>
  <c r="AR24" i="18"/>
  <c r="S361" i="21" s="1"/>
  <c r="Q359" i="22" s="1"/>
  <c r="AQ24" i="18"/>
  <c r="R361" i="21" s="1"/>
  <c r="P359" i="22" s="1"/>
  <c r="AP24" i="18"/>
  <c r="Q361" i="21" s="1"/>
  <c r="O359" i="22" s="1"/>
  <c r="AO24" i="18"/>
  <c r="P361" i="21" s="1"/>
  <c r="N359" i="22" s="1"/>
  <c r="AN24" i="18"/>
  <c r="O361" i="21" s="1"/>
  <c r="M359" i="22" s="1"/>
  <c r="AM24" i="18"/>
  <c r="N361" i="21" s="1"/>
  <c r="L359" i="22" s="1"/>
  <c r="AL24" i="18"/>
  <c r="M361" i="21" s="1"/>
  <c r="K359" i="22" s="1"/>
  <c r="AK24" i="18"/>
  <c r="L361" i="21" s="1"/>
  <c r="J359" i="22" s="1"/>
  <c r="AJ24" i="18"/>
  <c r="K361" i="21" s="1"/>
  <c r="I359" i="22" s="1"/>
  <c r="AI24" i="18"/>
  <c r="J361" i="21" s="1"/>
  <c r="AH24" i="18"/>
  <c r="I361" i="21" s="1"/>
  <c r="AB24" i="18"/>
  <c r="B361" i="21" s="1"/>
  <c r="B359" i="22" s="1"/>
  <c r="O24" i="18"/>
  <c r="AT23" i="18"/>
  <c r="U360" i="21" s="1"/>
  <c r="S358" i="22" s="1"/>
  <c r="AS23" i="18"/>
  <c r="T360" i="21" s="1"/>
  <c r="R358" i="22" s="1"/>
  <c r="AR23" i="18"/>
  <c r="S360" i="21" s="1"/>
  <c r="Q358" i="22" s="1"/>
  <c r="AQ23" i="18"/>
  <c r="R360" i="21" s="1"/>
  <c r="P358" i="22" s="1"/>
  <c r="AP23" i="18"/>
  <c r="Q360" i="21" s="1"/>
  <c r="O358" i="22" s="1"/>
  <c r="AO23" i="18"/>
  <c r="P360" i="21" s="1"/>
  <c r="N358" i="22" s="1"/>
  <c r="AN23" i="18"/>
  <c r="O360" i="21" s="1"/>
  <c r="M358" i="22" s="1"/>
  <c r="AM23" i="18"/>
  <c r="N360" i="21" s="1"/>
  <c r="L358" i="22" s="1"/>
  <c r="AL23" i="18"/>
  <c r="M360" i="21" s="1"/>
  <c r="K358" i="22" s="1"/>
  <c r="AK23" i="18"/>
  <c r="L360" i="21" s="1"/>
  <c r="J358" i="22" s="1"/>
  <c r="AJ23" i="18"/>
  <c r="K360" i="21" s="1"/>
  <c r="I358" i="22" s="1"/>
  <c r="AI23" i="18"/>
  <c r="J360" i="21" s="1"/>
  <c r="AH23" i="18"/>
  <c r="I360" i="21" s="1"/>
  <c r="AB23" i="18"/>
  <c r="B360" i="21" s="1"/>
  <c r="B358" i="22" s="1"/>
  <c r="O23" i="18"/>
  <c r="AT22" i="18"/>
  <c r="U359" i="21" s="1"/>
  <c r="S357" i="22" s="1"/>
  <c r="AS22" i="18"/>
  <c r="T359" i="21" s="1"/>
  <c r="R357" i="22" s="1"/>
  <c r="AR22" i="18"/>
  <c r="S359" i="21" s="1"/>
  <c r="Q357" i="22" s="1"/>
  <c r="AQ22" i="18"/>
  <c r="R359" i="21" s="1"/>
  <c r="P357" i="22" s="1"/>
  <c r="AP22" i="18"/>
  <c r="Q359" i="21" s="1"/>
  <c r="O357" i="22" s="1"/>
  <c r="AO22" i="18"/>
  <c r="P359" i="21" s="1"/>
  <c r="N357" i="22" s="1"/>
  <c r="AN22" i="18"/>
  <c r="O359" i="21" s="1"/>
  <c r="M357" i="22" s="1"/>
  <c r="AM22" i="18"/>
  <c r="N359" i="21" s="1"/>
  <c r="L357" i="22" s="1"/>
  <c r="AL22" i="18"/>
  <c r="M359" i="21" s="1"/>
  <c r="K357" i="22" s="1"/>
  <c r="AK22" i="18"/>
  <c r="L359" i="21" s="1"/>
  <c r="J357" i="22" s="1"/>
  <c r="AJ22" i="18"/>
  <c r="K359" i="21" s="1"/>
  <c r="I357" i="22" s="1"/>
  <c r="AI22" i="18"/>
  <c r="J359" i="21" s="1"/>
  <c r="AH22" i="18"/>
  <c r="I359" i="21" s="1"/>
  <c r="AB22" i="18"/>
  <c r="B359" i="21" s="1"/>
  <c r="B357" i="22" s="1"/>
  <c r="O22" i="18"/>
  <c r="AT21" i="18"/>
  <c r="U358" i="21" s="1"/>
  <c r="S356" i="22" s="1"/>
  <c r="AS21" i="18"/>
  <c r="T358" i="21" s="1"/>
  <c r="R356" i="22" s="1"/>
  <c r="AR21" i="18"/>
  <c r="S358" i="21" s="1"/>
  <c r="Q356" i="22" s="1"/>
  <c r="AQ21" i="18"/>
  <c r="R358" i="21" s="1"/>
  <c r="P356" i="22" s="1"/>
  <c r="AP21" i="18"/>
  <c r="Q358" i="21" s="1"/>
  <c r="O356" i="22" s="1"/>
  <c r="AO21" i="18"/>
  <c r="P358" i="21" s="1"/>
  <c r="N356" i="22" s="1"/>
  <c r="AN21" i="18"/>
  <c r="O358" i="21" s="1"/>
  <c r="M356" i="22" s="1"/>
  <c r="AM21" i="18"/>
  <c r="N358" i="21" s="1"/>
  <c r="L356" i="22" s="1"/>
  <c r="AL21" i="18"/>
  <c r="M358" i="21" s="1"/>
  <c r="K356" i="22" s="1"/>
  <c r="AK21" i="18"/>
  <c r="L358" i="21" s="1"/>
  <c r="J356" i="22" s="1"/>
  <c r="AJ21" i="18"/>
  <c r="K358" i="21" s="1"/>
  <c r="I356" i="22" s="1"/>
  <c r="AI21" i="18"/>
  <c r="J358" i="21" s="1"/>
  <c r="AH21" i="18"/>
  <c r="I358" i="21" s="1"/>
  <c r="AB21" i="18"/>
  <c r="B358" i="21" s="1"/>
  <c r="B356" i="22" s="1"/>
  <c r="O21" i="18"/>
  <c r="AT20" i="18"/>
  <c r="U357" i="21" s="1"/>
  <c r="S355" i="22" s="1"/>
  <c r="AS20" i="18"/>
  <c r="T357" i="21" s="1"/>
  <c r="R355" i="22" s="1"/>
  <c r="AR20" i="18"/>
  <c r="S357" i="21" s="1"/>
  <c r="Q355" i="22" s="1"/>
  <c r="AQ20" i="18"/>
  <c r="R357" i="21" s="1"/>
  <c r="P355" i="22" s="1"/>
  <c r="AP20" i="18"/>
  <c r="Q357" i="21" s="1"/>
  <c r="O355" i="22" s="1"/>
  <c r="AO20" i="18"/>
  <c r="P357" i="21" s="1"/>
  <c r="N355" i="22" s="1"/>
  <c r="AN20" i="18"/>
  <c r="O357" i="21" s="1"/>
  <c r="M355" i="22" s="1"/>
  <c r="AM20" i="18"/>
  <c r="N357" i="21" s="1"/>
  <c r="L355" i="22" s="1"/>
  <c r="AL20" i="18"/>
  <c r="M357" i="21" s="1"/>
  <c r="K355" i="22" s="1"/>
  <c r="AK20" i="18"/>
  <c r="L357" i="21" s="1"/>
  <c r="J355" i="22" s="1"/>
  <c r="AJ20" i="18"/>
  <c r="K357" i="21" s="1"/>
  <c r="I355" i="22" s="1"/>
  <c r="AI20" i="18"/>
  <c r="J357" i="21" s="1"/>
  <c r="AH20" i="18"/>
  <c r="I357" i="21" s="1"/>
  <c r="AB20" i="18"/>
  <c r="B357" i="21" s="1"/>
  <c r="B355" i="22" s="1"/>
  <c r="O20" i="18"/>
  <c r="N17" i="18"/>
  <c r="M17" i="18"/>
  <c r="L17" i="18"/>
  <c r="K17" i="18"/>
  <c r="J17" i="18"/>
  <c r="I17" i="18"/>
  <c r="H17" i="18"/>
  <c r="G17" i="18"/>
  <c r="F17" i="18"/>
  <c r="E17" i="18"/>
  <c r="E130" i="18" s="1"/>
  <c r="D17" i="18"/>
  <c r="D130" i="18" s="1"/>
  <c r="C17" i="18"/>
  <c r="C130" i="18" s="1"/>
  <c r="B27" i="1" s="1"/>
  <c r="AT16" i="18"/>
  <c r="U356" i="21" s="1"/>
  <c r="S354" i="22" s="1"/>
  <c r="AS16" i="18"/>
  <c r="T356" i="21" s="1"/>
  <c r="R354" i="22" s="1"/>
  <c r="AR16" i="18"/>
  <c r="S356" i="21" s="1"/>
  <c r="Q354" i="22" s="1"/>
  <c r="AQ16" i="18"/>
  <c r="R356" i="21" s="1"/>
  <c r="P354" i="22" s="1"/>
  <c r="AP16" i="18"/>
  <c r="Q356" i="21" s="1"/>
  <c r="O354" i="22" s="1"/>
  <c r="AO16" i="18"/>
  <c r="P356" i="21" s="1"/>
  <c r="N354" i="22" s="1"/>
  <c r="AN16" i="18"/>
  <c r="O356" i="21" s="1"/>
  <c r="M354" i="22" s="1"/>
  <c r="AM16" i="18"/>
  <c r="N356" i="21" s="1"/>
  <c r="L354" i="22" s="1"/>
  <c r="AL16" i="18"/>
  <c r="M356" i="21" s="1"/>
  <c r="K354" i="22" s="1"/>
  <c r="AK16" i="18"/>
  <c r="L356" i="21" s="1"/>
  <c r="J354" i="22" s="1"/>
  <c r="AJ16" i="18"/>
  <c r="K356" i="21" s="1"/>
  <c r="I354" i="22" s="1"/>
  <c r="AI16" i="18"/>
  <c r="J356" i="21" s="1"/>
  <c r="AH16" i="18"/>
  <c r="I356" i="21" s="1"/>
  <c r="AB16" i="18"/>
  <c r="B356" i="21" s="1"/>
  <c r="B354" i="22" s="1"/>
  <c r="O16" i="18"/>
  <c r="AT15" i="18"/>
  <c r="U355" i="21" s="1"/>
  <c r="S353" i="22" s="1"/>
  <c r="AS15" i="18"/>
  <c r="T355" i="21" s="1"/>
  <c r="R353" i="22" s="1"/>
  <c r="AR15" i="18"/>
  <c r="S355" i="21" s="1"/>
  <c r="Q353" i="22" s="1"/>
  <c r="AQ15" i="18"/>
  <c r="R355" i="21" s="1"/>
  <c r="P353" i="22" s="1"/>
  <c r="AP15" i="18"/>
  <c r="Q355" i="21" s="1"/>
  <c r="O353" i="22" s="1"/>
  <c r="AO15" i="18"/>
  <c r="P355" i="21" s="1"/>
  <c r="N353" i="22" s="1"/>
  <c r="AN15" i="18"/>
  <c r="O355" i="21" s="1"/>
  <c r="M353" i="22" s="1"/>
  <c r="AM15" i="18"/>
  <c r="N355" i="21" s="1"/>
  <c r="L353" i="22" s="1"/>
  <c r="AL15" i="18"/>
  <c r="M355" i="21" s="1"/>
  <c r="K353" i="22" s="1"/>
  <c r="AK15" i="18"/>
  <c r="L355" i="21" s="1"/>
  <c r="J353" i="22" s="1"/>
  <c r="AJ15" i="18"/>
  <c r="K355" i="21" s="1"/>
  <c r="I353" i="22" s="1"/>
  <c r="AI15" i="18"/>
  <c r="J355" i="21" s="1"/>
  <c r="AH15" i="18"/>
  <c r="I355" i="21" s="1"/>
  <c r="AB15" i="18"/>
  <c r="B355" i="21" s="1"/>
  <c r="B353" i="22" s="1"/>
  <c r="O15" i="18"/>
  <c r="AT14" i="18"/>
  <c r="U354" i="21" s="1"/>
  <c r="S352" i="22" s="1"/>
  <c r="AS14" i="18"/>
  <c r="T354" i="21" s="1"/>
  <c r="R352" i="22" s="1"/>
  <c r="AR14" i="18"/>
  <c r="S354" i="21" s="1"/>
  <c r="Q352" i="22" s="1"/>
  <c r="AQ14" i="18"/>
  <c r="R354" i="21" s="1"/>
  <c r="P352" i="22" s="1"/>
  <c r="AP14" i="18"/>
  <c r="Q354" i="21" s="1"/>
  <c r="O352" i="22" s="1"/>
  <c r="AO14" i="18"/>
  <c r="P354" i="21" s="1"/>
  <c r="N352" i="22" s="1"/>
  <c r="AN14" i="18"/>
  <c r="O354" i="21" s="1"/>
  <c r="M352" i="22" s="1"/>
  <c r="AM14" i="18"/>
  <c r="N354" i="21" s="1"/>
  <c r="L352" i="22" s="1"/>
  <c r="AL14" i="18"/>
  <c r="M354" i="21" s="1"/>
  <c r="K352" i="22" s="1"/>
  <c r="AK14" i="18"/>
  <c r="L354" i="21" s="1"/>
  <c r="J352" i="22" s="1"/>
  <c r="AJ14" i="18"/>
  <c r="K354" i="21" s="1"/>
  <c r="I352" i="22" s="1"/>
  <c r="AI14" i="18"/>
  <c r="J354" i="21" s="1"/>
  <c r="AH14" i="18"/>
  <c r="I354" i="21" s="1"/>
  <c r="AB14" i="18"/>
  <c r="B354" i="21" s="1"/>
  <c r="B352" i="22" s="1"/>
  <c r="O14" i="18"/>
  <c r="AT13" i="18"/>
  <c r="U353" i="21" s="1"/>
  <c r="S351" i="22" s="1"/>
  <c r="AS13" i="18"/>
  <c r="T353" i="21" s="1"/>
  <c r="R351" i="22" s="1"/>
  <c r="AR13" i="18"/>
  <c r="S353" i="21" s="1"/>
  <c r="Q351" i="22" s="1"/>
  <c r="AQ13" i="18"/>
  <c r="R353" i="21" s="1"/>
  <c r="P351" i="22" s="1"/>
  <c r="AP13" i="18"/>
  <c r="Q353" i="21" s="1"/>
  <c r="O351" i="22" s="1"/>
  <c r="AO13" i="18"/>
  <c r="P353" i="21" s="1"/>
  <c r="N351" i="22" s="1"/>
  <c r="AN13" i="18"/>
  <c r="O353" i="21" s="1"/>
  <c r="M351" i="22" s="1"/>
  <c r="AM13" i="18"/>
  <c r="N353" i="21" s="1"/>
  <c r="L351" i="22" s="1"/>
  <c r="AL13" i="18"/>
  <c r="M353" i="21" s="1"/>
  <c r="K351" i="22" s="1"/>
  <c r="AK13" i="18"/>
  <c r="L353" i="21" s="1"/>
  <c r="J351" i="22" s="1"/>
  <c r="AJ13" i="18"/>
  <c r="K353" i="21" s="1"/>
  <c r="I351" i="22" s="1"/>
  <c r="AI13" i="18"/>
  <c r="J353" i="21" s="1"/>
  <c r="AH13" i="18"/>
  <c r="I353" i="21" s="1"/>
  <c r="AB13" i="18"/>
  <c r="B353" i="21" s="1"/>
  <c r="B351" i="22" s="1"/>
  <c r="O13" i="18"/>
  <c r="AT12" i="18"/>
  <c r="U352" i="21" s="1"/>
  <c r="S350" i="22" s="1"/>
  <c r="AS12" i="18"/>
  <c r="T352" i="21" s="1"/>
  <c r="R350" i="22" s="1"/>
  <c r="AR12" i="18"/>
  <c r="S352" i="21" s="1"/>
  <c r="Q350" i="22" s="1"/>
  <c r="AQ12" i="18"/>
  <c r="R352" i="21" s="1"/>
  <c r="P350" i="22" s="1"/>
  <c r="AP12" i="18"/>
  <c r="Q352" i="21" s="1"/>
  <c r="O350" i="22" s="1"/>
  <c r="AO12" i="18"/>
  <c r="P352" i="21" s="1"/>
  <c r="N350" i="22" s="1"/>
  <c r="AN12" i="18"/>
  <c r="O352" i="21" s="1"/>
  <c r="M350" i="22" s="1"/>
  <c r="AM12" i="18"/>
  <c r="N352" i="21" s="1"/>
  <c r="L350" i="22" s="1"/>
  <c r="AL12" i="18"/>
  <c r="M352" i="21" s="1"/>
  <c r="K350" i="22" s="1"/>
  <c r="AK12" i="18"/>
  <c r="L352" i="21" s="1"/>
  <c r="J350" i="22" s="1"/>
  <c r="AJ12" i="18"/>
  <c r="K352" i="21" s="1"/>
  <c r="I350" i="22" s="1"/>
  <c r="AI12" i="18"/>
  <c r="J352" i="21" s="1"/>
  <c r="AH12" i="18"/>
  <c r="I352" i="21" s="1"/>
  <c r="AB12" i="18"/>
  <c r="B352" i="21" s="1"/>
  <c r="B350" i="22" s="1"/>
  <c r="O12" i="18"/>
  <c r="AT11" i="18"/>
  <c r="U351" i="21" s="1"/>
  <c r="S349" i="22" s="1"/>
  <c r="AS11" i="18"/>
  <c r="T351" i="21" s="1"/>
  <c r="R349" i="22" s="1"/>
  <c r="AR11" i="18"/>
  <c r="S351" i="21" s="1"/>
  <c r="Q349" i="22" s="1"/>
  <c r="AQ11" i="18"/>
  <c r="R351" i="21" s="1"/>
  <c r="P349" i="22" s="1"/>
  <c r="AP11" i="18"/>
  <c r="Q351" i="21" s="1"/>
  <c r="O349" i="22" s="1"/>
  <c r="AO11" i="18"/>
  <c r="P351" i="21" s="1"/>
  <c r="N349" i="22" s="1"/>
  <c r="AN11" i="18"/>
  <c r="O351" i="21" s="1"/>
  <c r="M349" i="22" s="1"/>
  <c r="AM11" i="18"/>
  <c r="N351" i="21" s="1"/>
  <c r="L349" i="22" s="1"/>
  <c r="AL11" i="18"/>
  <c r="M351" i="21" s="1"/>
  <c r="K349" i="22" s="1"/>
  <c r="AK11" i="18"/>
  <c r="L351" i="21" s="1"/>
  <c r="J349" i="22" s="1"/>
  <c r="AJ11" i="18"/>
  <c r="K351" i="21" s="1"/>
  <c r="I349" i="22" s="1"/>
  <c r="AI11" i="18"/>
  <c r="J351" i="21" s="1"/>
  <c r="AH11" i="18"/>
  <c r="I351" i="21" s="1"/>
  <c r="AB11" i="18"/>
  <c r="B351" i="21" s="1"/>
  <c r="B349" i="22" s="1"/>
  <c r="O11" i="18"/>
  <c r="AT10" i="18"/>
  <c r="U350" i="21" s="1"/>
  <c r="S348" i="22" s="1"/>
  <c r="AS10" i="18"/>
  <c r="T350" i="21" s="1"/>
  <c r="R348" i="22" s="1"/>
  <c r="AR10" i="18"/>
  <c r="S350" i="21" s="1"/>
  <c r="Q348" i="22" s="1"/>
  <c r="AQ10" i="18"/>
  <c r="R350" i="21" s="1"/>
  <c r="P348" i="22" s="1"/>
  <c r="AP10" i="18"/>
  <c r="Q350" i="21" s="1"/>
  <c r="O348" i="22" s="1"/>
  <c r="AO10" i="18"/>
  <c r="P350" i="21" s="1"/>
  <c r="N348" i="22" s="1"/>
  <c r="AN10" i="18"/>
  <c r="O350" i="21" s="1"/>
  <c r="M348" i="22" s="1"/>
  <c r="AM10" i="18"/>
  <c r="N350" i="21" s="1"/>
  <c r="L348" i="22" s="1"/>
  <c r="AL10" i="18"/>
  <c r="M350" i="21" s="1"/>
  <c r="K348" i="22" s="1"/>
  <c r="AK10" i="18"/>
  <c r="L350" i="21" s="1"/>
  <c r="J348" i="22" s="1"/>
  <c r="AJ10" i="18"/>
  <c r="K350" i="21" s="1"/>
  <c r="I348" i="22" s="1"/>
  <c r="AI10" i="18"/>
  <c r="J350" i="21" s="1"/>
  <c r="AH10" i="18"/>
  <c r="I350" i="21" s="1"/>
  <c r="AB10" i="18"/>
  <c r="B350" i="21" s="1"/>
  <c r="B348" i="22" s="1"/>
  <c r="O10" i="18"/>
  <c r="O17" i="18" s="1"/>
  <c r="N6" i="18"/>
  <c r="M6" i="18"/>
  <c r="L6" i="18"/>
  <c r="K6" i="18"/>
  <c r="J6" i="18"/>
  <c r="I6" i="18"/>
  <c r="H6" i="18"/>
  <c r="G6" i="18"/>
  <c r="F6" i="18"/>
  <c r="E6" i="18"/>
  <c r="D6" i="18"/>
  <c r="C6" i="18"/>
  <c r="C5" i="18"/>
  <c r="O1" i="18"/>
  <c r="AD72" i="18" s="1"/>
  <c r="D394" i="21" s="1"/>
  <c r="D392" i="22" s="1"/>
  <c r="N75" i="17"/>
  <c r="O72" i="17"/>
  <c r="N72" i="17"/>
  <c r="M72" i="17"/>
  <c r="L72" i="17"/>
  <c r="K72" i="17"/>
  <c r="J72" i="17"/>
  <c r="I72" i="17"/>
  <c r="H72" i="17"/>
  <c r="G72" i="17"/>
  <c r="F72" i="17"/>
  <c r="E72" i="17"/>
  <c r="D72" i="17"/>
  <c r="C72" i="17"/>
  <c r="AT71" i="17"/>
  <c r="U349" i="21" s="1"/>
  <c r="S347" i="22" s="1"/>
  <c r="AS71" i="17"/>
  <c r="T349" i="21" s="1"/>
  <c r="R347" i="22" s="1"/>
  <c r="AR71" i="17"/>
  <c r="S349" i="21" s="1"/>
  <c r="Q347" i="22" s="1"/>
  <c r="AQ71" i="17"/>
  <c r="R349" i="21" s="1"/>
  <c r="P347" i="22" s="1"/>
  <c r="AP71" i="17"/>
  <c r="Q349" i="21" s="1"/>
  <c r="O347" i="22" s="1"/>
  <c r="AO71" i="17"/>
  <c r="P349" i="21" s="1"/>
  <c r="N347" i="22" s="1"/>
  <c r="AN71" i="17"/>
  <c r="O349" i="21" s="1"/>
  <c r="M347" i="22" s="1"/>
  <c r="AM71" i="17"/>
  <c r="N349" i="21" s="1"/>
  <c r="L347" i="22" s="1"/>
  <c r="AL71" i="17"/>
  <c r="M349" i="21" s="1"/>
  <c r="K347" i="22" s="1"/>
  <c r="AK71" i="17"/>
  <c r="L349" i="21" s="1"/>
  <c r="J347" i="22" s="1"/>
  <c r="AJ71" i="17"/>
  <c r="K349" i="21" s="1"/>
  <c r="I347" i="22" s="1"/>
  <c r="AI71" i="17"/>
  <c r="J349" i="21" s="1"/>
  <c r="AH71" i="17"/>
  <c r="I349" i="21" s="1"/>
  <c r="AB71" i="17"/>
  <c r="B349" i="21" s="1"/>
  <c r="B347" i="22" s="1"/>
  <c r="O71" i="17"/>
  <c r="B71" i="17"/>
  <c r="AT70" i="17"/>
  <c r="U348" i="21" s="1"/>
  <c r="S346" i="22" s="1"/>
  <c r="AS70" i="17"/>
  <c r="T348" i="21" s="1"/>
  <c r="R346" i="22" s="1"/>
  <c r="AR70" i="17"/>
  <c r="S348" i="21" s="1"/>
  <c r="Q346" i="22" s="1"/>
  <c r="AQ70" i="17"/>
  <c r="R348" i="21" s="1"/>
  <c r="P346" i="22" s="1"/>
  <c r="AP70" i="17"/>
  <c r="Q348" i="21" s="1"/>
  <c r="O346" i="22" s="1"/>
  <c r="AO70" i="17"/>
  <c r="P348" i="21" s="1"/>
  <c r="N346" i="22" s="1"/>
  <c r="AN70" i="17"/>
  <c r="O348" i="21" s="1"/>
  <c r="M346" i="22" s="1"/>
  <c r="AM70" i="17"/>
  <c r="N348" i="21" s="1"/>
  <c r="L346" i="22" s="1"/>
  <c r="AL70" i="17"/>
  <c r="M348" i="21" s="1"/>
  <c r="K346" i="22" s="1"/>
  <c r="AK70" i="17"/>
  <c r="L348" i="21" s="1"/>
  <c r="J346" i="22" s="1"/>
  <c r="AJ70" i="17"/>
  <c r="K348" i="21" s="1"/>
  <c r="I346" i="22" s="1"/>
  <c r="AI70" i="17"/>
  <c r="J348" i="21" s="1"/>
  <c r="AH70" i="17"/>
  <c r="I348" i="21" s="1"/>
  <c r="AB70" i="17"/>
  <c r="B348" i="21" s="1"/>
  <c r="B346" i="22" s="1"/>
  <c r="O70" i="17"/>
  <c r="B70" i="17"/>
  <c r="N67" i="17"/>
  <c r="M67" i="17"/>
  <c r="L67" i="17"/>
  <c r="K67" i="17"/>
  <c r="J67" i="17"/>
  <c r="I67" i="17"/>
  <c r="H67" i="17"/>
  <c r="G67" i="17"/>
  <c r="F67" i="17"/>
  <c r="E67" i="17"/>
  <c r="D67" i="17"/>
  <c r="C67" i="17"/>
  <c r="AT66" i="17"/>
  <c r="U347" i="21" s="1"/>
  <c r="S345" i="22" s="1"/>
  <c r="AS66" i="17"/>
  <c r="T347" i="21" s="1"/>
  <c r="R345" i="22" s="1"/>
  <c r="AR66" i="17"/>
  <c r="S347" i="21" s="1"/>
  <c r="Q345" i="22" s="1"/>
  <c r="AQ66" i="17"/>
  <c r="R347" i="21" s="1"/>
  <c r="P345" i="22" s="1"/>
  <c r="AP66" i="17"/>
  <c r="Q347" i="21" s="1"/>
  <c r="O345" i="22" s="1"/>
  <c r="AO66" i="17"/>
  <c r="P347" i="21" s="1"/>
  <c r="N345" i="22" s="1"/>
  <c r="AN66" i="17"/>
  <c r="O347" i="21" s="1"/>
  <c r="M345" i="22" s="1"/>
  <c r="AM66" i="17"/>
  <c r="N347" i="21" s="1"/>
  <c r="L345" i="22" s="1"/>
  <c r="AL66" i="17"/>
  <c r="M347" i="21" s="1"/>
  <c r="K345" i="22" s="1"/>
  <c r="AK66" i="17"/>
  <c r="L347" i="21" s="1"/>
  <c r="J345" i="22" s="1"/>
  <c r="AJ66" i="17"/>
  <c r="K347" i="21" s="1"/>
  <c r="I345" i="22" s="1"/>
  <c r="AI66" i="17"/>
  <c r="J347" i="21" s="1"/>
  <c r="AH66" i="17"/>
  <c r="I347" i="21" s="1"/>
  <c r="AB66" i="17"/>
  <c r="B347" i="21" s="1"/>
  <c r="B345" i="22" s="1"/>
  <c r="O66" i="17"/>
  <c r="B66" i="17"/>
  <c r="AT65" i="17"/>
  <c r="U346" i="21" s="1"/>
  <c r="S344" i="22" s="1"/>
  <c r="AS65" i="17"/>
  <c r="T346" i="21" s="1"/>
  <c r="R344" i="22" s="1"/>
  <c r="AR65" i="17"/>
  <c r="S346" i="21" s="1"/>
  <c r="Q344" i="22" s="1"/>
  <c r="AQ65" i="17"/>
  <c r="R346" i="21" s="1"/>
  <c r="P344" i="22" s="1"/>
  <c r="AP65" i="17"/>
  <c r="Q346" i="21" s="1"/>
  <c r="O344" i="22" s="1"/>
  <c r="AO65" i="17"/>
  <c r="P346" i="21" s="1"/>
  <c r="N344" i="22" s="1"/>
  <c r="AN65" i="17"/>
  <c r="O346" i="21" s="1"/>
  <c r="M344" i="22" s="1"/>
  <c r="AM65" i="17"/>
  <c r="N346" i="21" s="1"/>
  <c r="L344" i="22" s="1"/>
  <c r="AL65" i="17"/>
  <c r="M346" i="21" s="1"/>
  <c r="K344" i="22" s="1"/>
  <c r="AK65" i="17"/>
  <c r="L346" i="21" s="1"/>
  <c r="J344" i="22" s="1"/>
  <c r="AJ65" i="17"/>
  <c r="K346" i="21" s="1"/>
  <c r="I344" i="22" s="1"/>
  <c r="AI65" i="17"/>
  <c r="J346" i="21" s="1"/>
  <c r="AH65" i="17"/>
  <c r="I346" i="21" s="1"/>
  <c r="AB65" i="17"/>
  <c r="B346" i="21" s="1"/>
  <c r="B344" i="22" s="1"/>
  <c r="O65" i="17"/>
  <c r="O67" i="17" s="1"/>
  <c r="B65" i="17"/>
  <c r="O62" i="17"/>
  <c r="N62" i="17"/>
  <c r="M62" i="17"/>
  <c r="L62" i="17"/>
  <c r="K62" i="17"/>
  <c r="J62" i="17"/>
  <c r="I62" i="17"/>
  <c r="H62" i="17"/>
  <c r="G62" i="17"/>
  <c r="F62" i="17"/>
  <c r="E62" i="17"/>
  <c r="D62" i="17"/>
  <c r="C62" i="17"/>
  <c r="AT61" i="17"/>
  <c r="U345" i="21" s="1"/>
  <c r="S343" i="22" s="1"/>
  <c r="AS61" i="17"/>
  <c r="T345" i="21" s="1"/>
  <c r="R343" i="22" s="1"/>
  <c r="AR61" i="17"/>
  <c r="S345" i="21" s="1"/>
  <c r="Q343" i="22" s="1"/>
  <c r="AQ61" i="17"/>
  <c r="R345" i="21" s="1"/>
  <c r="P343" i="22" s="1"/>
  <c r="AP61" i="17"/>
  <c r="Q345" i="21" s="1"/>
  <c r="O343" i="22" s="1"/>
  <c r="AO61" i="17"/>
  <c r="P345" i="21" s="1"/>
  <c r="N343" i="22" s="1"/>
  <c r="AN61" i="17"/>
  <c r="O345" i="21" s="1"/>
  <c r="M343" i="22" s="1"/>
  <c r="AM61" i="17"/>
  <c r="N345" i="21" s="1"/>
  <c r="L343" i="22" s="1"/>
  <c r="AL61" i="17"/>
  <c r="M345" i="21" s="1"/>
  <c r="K343" i="22" s="1"/>
  <c r="AK61" i="17"/>
  <c r="L345" i="21" s="1"/>
  <c r="J343" i="22" s="1"/>
  <c r="AJ61" i="17"/>
  <c r="K345" i="21" s="1"/>
  <c r="I343" i="22" s="1"/>
  <c r="AI61" i="17"/>
  <c r="J345" i="21" s="1"/>
  <c r="AH61" i="17"/>
  <c r="I345" i="21" s="1"/>
  <c r="AB61" i="17"/>
  <c r="B345" i="21" s="1"/>
  <c r="B343" i="22" s="1"/>
  <c r="O61" i="17"/>
  <c r="B61" i="17"/>
  <c r="AT60" i="17"/>
  <c r="U344" i="21" s="1"/>
  <c r="S342" i="22" s="1"/>
  <c r="AS60" i="17"/>
  <c r="T344" i="21" s="1"/>
  <c r="R342" i="22" s="1"/>
  <c r="AR60" i="17"/>
  <c r="S344" i="21" s="1"/>
  <c r="Q342" i="22" s="1"/>
  <c r="AQ60" i="17"/>
  <c r="R344" i="21" s="1"/>
  <c r="P342" i="22" s="1"/>
  <c r="AP60" i="17"/>
  <c r="Q344" i="21" s="1"/>
  <c r="O342" i="22" s="1"/>
  <c r="AO60" i="17"/>
  <c r="P344" i="21" s="1"/>
  <c r="N342" i="22" s="1"/>
  <c r="AN60" i="17"/>
  <c r="O344" i="21" s="1"/>
  <c r="M342" i="22" s="1"/>
  <c r="AM60" i="17"/>
  <c r="N344" i="21" s="1"/>
  <c r="L342" i="22" s="1"/>
  <c r="AL60" i="17"/>
  <c r="M344" i="21" s="1"/>
  <c r="K342" i="22" s="1"/>
  <c r="AK60" i="17"/>
  <c r="L344" i="21" s="1"/>
  <c r="J342" i="22" s="1"/>
  <c r="AJ60" i="17"/>
  <c r="K344" i="21" s="1"/>
  <c r="I342" i="22" s="1"/>
  <c r="AI60" i="17"/>
  <c r="J344" i="21" s="1"/>
  <c r="AH60" i="17"/>
  <c r="I344" i="21" s="1"/>
  <c r="AB60" i="17"/>
  <c r="B344" i="21" s="1"/>
  <c r="B342" i="22" s="1"/>
  <c r="O60" i="17"/>
  <c r="B60" i="17"/>
  <c r="O57" i="17"/>
  <c r="N57" i="17"/>
  <c r="M57" i="17"/>
  <c r="L57" i="17"/>
  <c r="K57" i="17"/>
  <c r="J57" i="17"/>
  <c r="I57" i="17"/>
  <c r="H57" i="17"/>
  <c r="G57" i="17"/>
  <c r="F57" i="17"/>
  <c r="E57" i="17"/>
  <c r="D57" i="17"/>
  <c r="C57" i="17"/>
  <c r="AT56" i="17"/>
  <c r="U343" i="21" s="1"/>
  <c r="S341" i="22" s="1"/>
  <c r="AS56" i="17"/>
  <c r="T343" i="21" s="1"/>
  <c r="R341" i="22" s="1"/>
  <c r="AR56" i="17"/>
  <c r="S343" i="21" s="1"/>
  <c r="Q341" i="22" s="1"/>
  <c r="AQ56" i="17"/>
  <c r="R343" i="21" s="1"/>
  <c r="P341" i="22" s="1"/>
  <c r="AP56" i="17"/>
  <c r="Q343" i="21" s="1"/>
  <c r="O341" i="22" s="1"/>
  <c r="AO56" i="17"/>
  <c r="P343" i="21" s="1"/>
  <c r="N341" i="22" s="1"/>
  <c r="AN56" i="17"/>
  <c r="O343" i="21" s="1"/>
  <c r="M341" i="22" s="1"/>
  <c r="AM56" i="17"/>
  <c r="N343" i="21" s="1"/>
  <c r="L341" i="22" s="1"/>
  <c r="AL56" i="17"/>
  <c r="M343" i="21" s="1"/>
  <c r="K341" i="22" s="1"/>
  <c r="AK56" i="17"/>
  <c r="L343" i="21" s="1"/>
  <c r="J341" i="22" s="1"/>
  <c r="AJ56" i="17"/>
  <c r="K343" i="21" s="1"/>
  <c r="I341" i="22" s="1"/>
  <c r="AI56" i="17"/>
  <c r="J343" i="21" s="1"/>
  <c r="AH56" i="17"/>
  <c r="I343" i="21" s="1"/>
  <c r="AB56" i="17"/>
  <c r="B343" i="21" s="1"/>
  <c r="B341" i="22" s="1"/>
  <c r="O56" i="17"/>
  <c r="B56" i="17"/>
  <c r="AT55" i="17"/>
  <c r="U342" i="21" s="1"/>
  <c r="S340" i="22" s="1"/>
  <c r="AS55" i="17"/>
  <c r="T342" i="21" s="1"/>
  <c r="R340" i="22" s="1"/>
  <c r="AR55" i="17"/>
  <c r="S342" i="21" s="1"/>
  <c r="Q340" i="22" s="1"/>
  <c r="AQ55" i="17"/>
  <c r="R342" i="21" s="1"/>
  <c r="P340" i="22" s="1"/>
  <c r="AP55" i="17"/>
  <c r="Q342" i="21" s="1"/>
  <c r="O340" i="22" s="1"/>
  <c r="AO55" i="17"/>
  <c r="P342" i="21" s="1"/>
  <c r="N340" i="22" s="1"/>
  <c r="AN55" i="17"/>
  <c r="O342" i="21" s="1"/>
  <c r="M340" i="22" s="1"/>
  <c r="AM55" i="17"/>
  <c r="N342" i="21" s="1"/>
  <c r="L340" i="22" s="1"/>
  <c r="AL55" i="17"/>
  <c r="M342" i="21" s="1"/>
  <c r="K340" i="22" s="1"/>
  <c r="AK55" i="17"/>
  <c r="L342" i="21" s="1"/>
  <c r="J340" i="22" s="1"/>
  <c r="AJ55" i="17"/>
  <c r="K342" i="21" s="1"/>
  <c r="I340" i="22" s="1"/>
  <c r="AI55" i="17"/>
  <c r="J342" i="21" s="1"/>
  <c r="AH55" i="17"/>
  <c r="I342" i="21" s="1"/>
  <c r="AB55" i="17"/>
  <c r="B342" i="21" s="1"/>
  <c r="B340" i="22" s="1"/>
  <c r="O55" i="17"/>
  <c r="B55" i="17"/>
  <c r="N52" i="17"/>
  <c r="M52" i="17"/>
  <c r="L52" i="17"/>
  <c r="K52" i="17"/>
  <c r="J52" i="17"/>
  <c r="I52" i="17"/>
  <c r="H52" i="17"/>
  <c r="G52" i="17"/>
  <c r="F52" i="17"/>
  <c r="E52" i="17"/>
  <c r="D52" i="17"/>
  <c r="C52" i="17"/>
  <c r="AT51" i="17"/>
  <c r="U341" i="21" s="1"/>
  <c r="S339" i="22" s="1"/>
  <c r="AS51" i="17"/>
  <c r="T341" i="21" s="1"/>
  <c r="R339" i="22" s="1"/>
  <c r="AR51" i="17"/>
  <c r="S341" i="21" s="1"/>
  <c r="Q339" i="22" s="1"/>
  <c r="AQ51" i="17"/>
  <c r="R341" i="21" s="1"/>
  <c r="P339" i="22" s="1"/>
  <c r="AP51" i="17"/>
  <c r="Q341" i="21" s="1"/>
  <c r="O339" i="22" s="1"/>
  <c r="AO51" i="17"/>
  <c r="P341" i="21" s="1"/>
  <c r="N339" i="22" s="1"/>
  <c r="AN51" i="17"/>
  <c r="O341" i="21" s="1"/>
  <c r="M339" i="22" s="1"/>
  <c r="AM51" i="17"/>
  <c r="N341" i="21" s="1"/>
  <c r="L339" i="22" s="1"/>
  <c r="AL51" i="17"/>
  <c r="M341" i="21" s="1"/>
  <c r="K339" i="22" s="1"/>
  <c r="AK51" i="17"/>
  <c r="L341" i="21" s="1"/>
  <c r="J339" i="22" s="1"/>
  <c r="AJ51" i="17"/>
  <c r="K341" i="21" s="1"/>
  <c r="I339" i="22" s="1"/>
  <c r="AI51" i="17"/>
  <c r="J341" i="21" s="1"/>
  <c r="AH51" i="17"/>
  <c r="I341" i="21" s="1"/>
  <c r="AB51" i="17"/>
  <c r="B341" i="21" s="1"/>
  <c r="B339" i="22" s="1"/>
  <c r="O51" i="17"/>
  <c r="B51" i="17"/>
  <c r="AT50" i="17"/>
  <c r="U340" i="21" s="1"/>
  <c r="S338" i="22" s="1"/>
  <c r="AS50" i="17"/>
  <c r="T340" i="21" s="1"/>
  <c r="R338" i="22" s="1"/>
  <c r="AR50" i="17"/>
  <c r="S340" i="21" s="1"/>
  <c r="Q338" i="22" s="1"/>
  <c r="AQ50" i="17"/>
  <c r="R340" i="21" s="1"/>
  <c r="P338" i="22" s="1"/>
  <c r="AP50" i="17"/>
  <c r="Q340" i="21" s="1"/>
  <c r="O338" i="22" s="1"/>
  <c r="AO50" i="17"/>
  <c r="P340" i="21" s="1"/>
  <c r="N338" i="22" s="1"/>
  <c r="AN50" i="17"/>
  <c r="O340" i="21" s="1"/>
  <c r="M338" i="22" s="1"/>
  <c r="AM50" i="17"/>
  <c r="N340" i="21" s="1"/>
  <c r="L338" i="22" s="1"/>
  <c r="AL50" i="17"/>
  <c r="M340" i="21" s="1"/>
  <c r="K338" i="22" s="1"/>
  <c r="AK50" i="17"/>
  <c r="L340" i="21" s="1"/>
  <c r="J338" i="22" s="1"/>
  <c r="AJ50" i="17"/>
  <c r="K340" i="21" s="1"/>
  <c r="I338" i="22" s="1"/>
  <c r="AI50" i="17"/>
  <c r="J340" i="21" s="1"/>
  <c r="AH50" i="17"/>
  <c r="I340" i="21" s="1"/>
  <c r="AB50" i="17"/>
  <c r="B340" i="21" s="1"/>
  <c r="B338" i="22" s="1"/>
  <c r="O50" i="17"/>
  <c r="O52" i="17" s="1"/>
  <c r="B50" i="17"/>
  <c r="O47" i="17"/>
  <c r="N47" i="17"/>
  <c r="M47" i="17"/>
  <c r="L47" i="17"/>
  <c r="K47" i="17"/>
  <c r="J47" i="17"/>
  <c r="I47" i="17"/>
  <c r="H47" i="17"/>
  <c r="G47" i="17"/>
  <c r="F47" i="17"/>
  <c r="E47" i="17"/>
  <c r="D47" i="17"/>
  <c r="C47" i="17"/>
  <c r="AT46" i="17"/>
  <c r="U339" i="21" s="1"/>
  <c r="S337" i="22" s="1"/>
  <c r="AS46" i="17"/>
  <c r="T339" i="21" s="1"/>
  <c r="R337" i="22" s="1"/>
  <c r="AR46" i="17"/>
  <c r="S339" i="21" s="1"/>
  <c r="Q337" i="22" s="1"/>
  <c r="AQ46" i="17"/>
  <c r="R339" i="21" s="1"/>
  <c r="P337" i="22" s="1"/>
  <c r="AP46" i="17"/>
  <c r="Q339" i="21" s="1"/>
  <c r="O337" i="22" s="1"/>
  <c r="AO46" i="17"/>
  <c r="P339" i="21" s="1"/>
  <c r="N337" i="22" s="1"/>
  <c r="AN46" i="17"/>
  <c r="O339" i="21" s="1"/>
  <c r="M337" i="22" s="1"/>
  <c r="AM46" i="17"/>
  <c r="N339" i="21" s="1"/>
  <c r="L337" i="22" s="1"/>
  <c r="AL46" i="17"/>
  <c r="M339" i="21" s="1"/>
  <c r="K337" i="22" s="1"/>
  <c r="AK46" i="17"/>
  <c r="L339" i="21" s="1"/>
  <c r="J337" i="22" s="1"/>
  <c r="AJ46" i="17"/>
  <c r="K339" i="21" s="1"/>
  <c r="I337" i="22" s="1"/>
  <c r="AI46" i="17"/>
  <c r="J339" i="21" s="1"/>
  <c r="AH46" i="17"/>
  <c r="I339" i="21" s="1"/>
  <c r="AB46" i="17"/>
  <c r="B339" i="21" s="1"/>
  <c r="B337" i="22" s="1"/>
  <c r="O46" i="17"/>
  <c r="B46" i="17"/>
  <c r="AT45" i="17"/>
  <c r="U338" i="21" s="1"/>
  <c r="S336" i="22" s="1"/>
  <c r="AS45" i="17"/>
  <c r="T338" i="21" s="1"/>
  <c r="R336" i="22" s="1"/>
  <c r="AR45" i="17"/>
  <c r="S338" i="21" s="1"/>
  <c r="Q336" i="22" s="1"/>
  <c r="AQ45" i="17"/>
  <c r="R338" i="21" s="1"/>
  <c r="P336" i="22" s="1"/>
  <c r="AP45" i="17"/>
  <c r="Q338" i="21" s="1"/>
  <c r="O336" i="22" s="1"/>
  <c r="AO45" i="17"/>
  <c r="P338" i="21" s="1"/>
  <c r="N336" i="22" s="1"/>
  <c r="AN45" i="17"/>
  <c r="O338" i="21" s="1"/>
  <c r="M336" i="22" s="1"/>
  <c r="AM45" i="17"/>
  <c r="N338" i="21" s="1"/>
  <c r="L336" i="22" s="1"/>
  <c r="AL45" i="17"/>
  <c r="M338" i="21" s="1"/>
  <c r="K336" i="22" s="1"/>
  <c r="AK45" i="17"/>
  <c r="L338" i="21" s="1"/>
  <c r="J336" i="22" s="1"/>
  <c r="AJ45" i="17"/>
  <c r="K338" i="21" s="1"/>
  <c r="I336" i="22" s="1"/>
  <c r="AI45" i="17"/>
  <c r="J338" i="21" s="1"/>
  <c r="AH45" i="17"/>
  <c r="I338" i="21" s="1"/>
  <c r="AB45" i="17"/>
  <c r="B338" i="21" s="1"/>
  <c r="B336" i="22" s="1"/>
  <c r="O45" i="17"/>
  <c r="B45" i="17"/>
  <c r="N42" i="17"/>
  <c r="M42" i="17"/>
  <c r="L42" i="17"/>
  <c r="K42" i="17"/>
  <c r="J42" i="17"/>
  <c r="I42" i="17"/>
  <c r="H42" i="17"/>
  <c r="G42" i="17"/>
  <c r="F42" i="17"/>
  <c r="E42" i="17"/>
  <c r="D42" i="17"/>
  <c r="C42" i="17"/>
  <c r="AT41" i="17"/>
  <c r="U337" i="21" s="1"/>
  <c r="S335" i="22" s="1"/>
  <c r="AS41" i="17"/>
  <c r="T337" i="21" s="1"/>
  <c r="R335" i="22" s="1"/>
  <c r="AR41" i="17"/>
  <c r="S337" i="21" s="1"/>
  <c r="Q335" i="22" s="1"/>
  <c r="AQ41" i="17"/>
  <c r="R337" i="21" s="1"/>
  <c r="P335" i="22" s="1"/>
  <c r="AP41" i="17"/>
  <c r="Q337" i="21" s="1"/>
  <c r="O335" i="22" s="1"/>
  <c r="AO41" i="17"/>
  <c r="P337" i="21" s="1"/>
  <c r="N335" i="22" s="1"/>
  <c r="AN41" i="17"/>
  <c r="O337" i="21" s="1"/>
  <c r="M335" i="22" s="1"/>
  <c r="AM41" i="17"/>
  <c r="N337" i="21" s="1"/>
  <c r="L335" i="22" s="1"/>
  <c r="AL41" i="17"/>
  <c r="M337" i="21" s="1"/>
  <c r="K335" i="22" s="1"/>
  <c r="AK41" i="17"/>
  <c r="L337" i="21" s="1"/>
  <c r="J335" i="22" s="1"/>
  <c r="AJ41" i="17"/>
  <c r="K337" i="21" s="1"/>
  <c r="I335" i="22" s="1"/>
  <c r="AI41" i="17"/>
  <c r="J337" i="21" s="1"/>
  <c r="AH41" i="17"/>
  <c r="I337" i="21" s="1"/>
  <c r="AB41" i="17"/>
  <c r="B337" i="21" s="1"/>
  <c r="B335" i="22" s="1"/>
  <c r="O41" i="17"/>
  <c r="B41" i="17"/>
  <c r="AT40" i="17"/>
  <c r="U336" i="21" s="1"/>
  <c r="S334" i="22" s="1"/>
  <c r="AS40" i="17"/>
  <c r="T336" i="21" s="1"/>
  <c r="R334" i="22" s="1"/>
  <c r="AR40" i="17"/>
  <c r="S336" i="21" s="1"/>
  <c r="Q334" i="22" s="1"/>
  <c r="AQ40" i="17"/>
  <c r="R336" i="21" s="1"/>
  <c r="P334" i="22" s="1"/>
  <c r="AP40" i="17"/>
  <c r="Q336" i="21" s="1"/>
  <c r="O334" i="22" s="1"/>
  <c r="AO40" i="17"/>
  <c r="P336" i="21" s="1"/>
  <c r="N334" i="22" s="1"/>
  <c r="AN40" i="17"/>
  <c r="O336" i="21" s="1"/>
  <c r="M334" i="22" s="1"/>
  <c r="AM40" i="17"/>
  <c r="N336" i="21" s="1"/>
  <c r="L334" i="22" s="1"/>
  <c r="AL40" i="17"/>
  <c r="M336" i="21" s="1"/>
  <c r="K334" i="22" s="1"/>
  <c r="AK40" i="17"/>
  <c r="L336" i="21" s="1"/>
  <c r="J334" i="22" s="1"/>
  <c r="AJ40" i="17"/>
  <c r="K336" i="21" s="1"/>
  <c r="I334" i="22" s="1"/>
  <c r="AI40" i="17"/>
  <c r="J336" i="21" s="1"/>
  <c r="AH40" i="17"/>
  <c r="I336" i="21" s="1"/>
  <c r="AB40" i="17"/>
  <c r="B336" i="21" s="1"/>
  <c r="B334" i="22" s="1"/>
  <c r="O40" i="17"/>
  <c r="O42" i="17" s="1"/>
  <c r="B40" i="17"/>
  <c r="N37" i="17"/>
  <c r="M37" i="17"/>
  <c r="L37" i="17"/>
  <c r="K37" i="17"/>
  <c r="J37" i="17"/>
  <c r="I37" i="17"/>
  <c r="H37" i="17"/>
  <c r="G37" i="17"/>
  <c r="F37" i="17"/>
  <c r="E37" i="17"/>
  <c r="D37" i="17"/>
  <c r="C37" i="17"/>
  <c r="AT36" i="17"/>
  <c r="U335" i="21" s="1"/>
  <c r="S333" i="22" s="1"/>
  <c r="AS36" i="17"/>
  <c r="T335" i="21" s="1"/>
  <c r="R333" i="22" s="1"/>
  <c r="AR36" i="17"/>
  <c r="S335" i="21" s="1"/>
  <c r="Q333" i="22" s="1"/>
  <c r="AQ36" i="17"/>
  <c r="R335" i="21" s="1"/>
  <c r="P333" i="22" s="1"/>
  <c r="AP36" i="17"/>
  <c r="Q335" i="21" s="1"/>
  <c r="O333" i="22" s="1"/>
  <c r="AO36" i="17"/>
  <c r="P335" i="21" s="1"/>
  <c r="N333" i="22" s="1"/>
  <c r="AN36" i="17"/>
  <c r="O335" i="21" s="1"/>
  <c r="M333" i="22" s="1"/>
  <c r="AM36" i="17"/>
  <c r="N335" i="21" s="1"/>
  <c r="L333" i="22" s="1"/>
  <c r="AL36" i="17"/>
  <c r="M335" i="21" s="1"/>
  <c r="K333" i="22" s="1"/>
  <c r="AK36" i="17"/>
  <c r="L335" i="21" s="1"/>
  <c r="J333" i="22" s="1"/>
  <c r="AJ36" i="17"/>
  <c r="K335" i="21" s="1"/>
  <c r="I333" i="22" s="1"/>
  <c r="AI36" i="17"/>
  <c r="J335" i="21" s="1"/>
  <c r="AH36" i="17"/>
  <c r="I335" i="21" s="1"/>
  <c r="AD36" i="17"/>
  <c r="D335" i="21" s="1"/>
  <c r="D333" i="22" s="1"/>
  <c r="AB36" i="17"/>
  <c r="B335" i="21" s="1"/>
  <c r="B333" i="22" s="1"/>
  <c r="O36" i="17"/>
  <c r="O37" i="17" s="1"/>
  <c r="B36" i="17"/>
  <c r="AT35" i="17"/>
  <c r="U334" i="21" s="1"/>
  <c r="S332" i="22" s="1"/>
  <c r="AS35" i="17"/>
  <c r="T334" i="21" s="1"/>
  <c r="R332" i="22" s="1"/>
  <c r="AR35" i="17"/>
  <c r="S334" i="21" s="1"/>
  <c r="Q332" i="22" s="1"/>
  <c r="AQ35" i="17"/>
  <c r="R334" i="21" s="1"/>
  <c r="P332" i="22" s="1"/>
  <c r="AP35" i="17"/>
  <c r="Q334" i="21" s="1"/>
  <c r="O332" i="22" s="1"/>
  <c r="AO35" i="17"/>
  <c r="P334" i="21" s="1"/>
  <c r="N332" i="22" s="1"/>
  <c r="AN35" i="17"/>
  <c r="O334" i="21" s="1"/>
  <c r="M332" i="22" s="1"/>
  <c r="AM35" i="17"/>
  <c r="N334" i="21" s="1"/>
  <c r="L332" i="22" s="1"/>
  <c r="AL35" i="17"/>
  <c r="M334" i="21" s="1"/>
  <c r="K332" i="22" s="1"/>
  <c r="AK35" i="17"/>
  <c r="L334" i="21" s="1"/>
  <c r="J332" i="22" s="1"/>
  <c r="AJ35" i="17"/>
  <c r="K334" i="21" s="1"/>
  <c r="I332" i="22" s="1"/>
  <c r="AI35" i="17"/>
  <c r="J334" i="21" s="1"/>
  <c r="AH35" i="17"/>
  <c r="I334" i="21" s="1"/>
  <c r="AB35" i="17"/>
  <c r="B334" i="21" s="1"/>
  <c r="B332" i="22" s="1"/>
  <c r="O35" i="17"/>
  <c r="B35" i="17"/>
  <c r="N32" i="17"/>
  <c r="M32" i="17"/>
  <c r="L32" i="17"/>
  <c r="K32" i="17"/>
  <c r="J32" i="17"/>
  <c r="I32" i="17"/>
  <c r="H32" i="17"/>
  <c r="G32" i="17"/>
  <c r="F32" i="17"/>
  <c r="E32" i="17"/>
  <c r="D32" i="17"/>
  <c r="C32" i="17"/>
  <c r="AT31" i="17"/>
  <c r="U333" i="21" s="1"/>
  <c r="S331" i="22" s="1"/>
  <c r="AS31" i="17"/>
  <c r="T333" i="21" s="1"/>
  <c r="R331" i="22" s="1"/>
  <c r="AR31" i="17"/>
  <c r="S333" i="21" s="1"/>
  <c r="Q331" i="22" s="1"/>
  <c r="AQ31" i="17"/>
  <c r="R333" i="21" s="1"/>
  <c r="P331" i="22" s="1"/>
  <c r="AP31" i="17"/>
  <c r="Q333" i="21" s="1"/>
  <c r="O331" i="22" s="1"/>
  <c r="AO31" i="17"/>
  <c r="P333" i="21" s="1"/>
  <c r="N331" i="22" s="1"/>
  <c r="AN31" i="17"/>
  <c r="O333" i="21" s="1"/>
  <c r="M331" i="22" s="1"/>
  <c r="AM31" i="17"/>
  <c r="N333" i="21" s="1"/>
  <c r="L331" i="22" s="1"/>
  <c r="AL31" i="17"/>
  <c r="M333" i="21" s="1"/>
  <c r="K331" i="22" s="1"/>
  <c r="AK31" i="17"/>
  <c r="L333" i="21" s="1"/>
  <c r="J331" i="22" s="1"/>
  <c r="AJ31" i="17"/>
  <c r="K333" i="21" s="1"/>
  <c r="I331" i="22" s="1"/>
  <c r="AI31" i="17"/>
  <c r="J333" i="21" s="1"/>
  <c r="AH31" i="17"/>
  <c r="I333" i="21" s="1"/>
  <c r="AB31" i="17"/>
  <c r="B333" i="21" s="1"/>
  <c r="B331" i="22" s="1"/>
  <c r="O31" i="17"/>
  <c r="O32" i="17" s="1"/>
  <c r="B31" i="17"/>
  <c r="AT30" i="17"/>
  <c r="U332" i="21" s="1"/>
  <c r="S330" i="22" s="1"/>
  <c r="AS30" i="17"/>
  <c r="T332" i="21" s="1"/>
  <c r="R330" i="22" s="1"/>
  <c r="AR30" i="17"/>
  <c r="S332" i="21" s="1"/>
  <c r="Q330" i="22" s="1"/>
  <c r="AQ30" i="17"/>
  <c r="R332" i="21" s="1"/>
  <c r="P330" i="22" s="1"/>
  <c r="AP30" i="17"/>
  <c r="Q332" i="21" s="1"/>
  <c r="O330" i="22" s="1"/>
  <c r="AO30" i="17"/>
  <c r="P332" i="21" s="1"/>
  <c r="N330" i="22" s="1"/>
  <c r="AN30" i="17"/>
  <c r="O332" i="21" s="1"/>
  <c r="M330" i="22" s="1"/>
  <c r="AM30" i="17"/>
  <c r="N332" i="21" s="1"/>
  <c r="L330" i="22" s="1"/>
  <c r="AL30" i="17"/>
  <c r="M332" i="21" s="1"/>
  <c r="K330" i="22" s="1"/>
  <c r="AK30" i="17"/>
  <c r="L332" i="21" s="1"/>
  <c r="J330" i="22" s="1"/>
  <c r="AJ30" i="17"/>
  <c r="K332" i="21" s="1"/>
  <c r="I330" i="22" s="1"/>
  <c r="AI30" i="17"/>
  <c r="J332" i="21" s="1"/>
  <c r="AH30" i="17"/>
  <c r="I332" i="21" s="1"/>
  <c r="AD30" i="17"/>
  <c r="D332" i="21" s="1"/>
  <c r="D330" i="22" s="1"/>
  <c r="AB30" i="17"/>
  <c r="B332" i="21" s="1"/>
  <c r="B330" i="22" s="1"/>
  <c r="O30" i="17"/>
  <c r="B30" i="17"/>
  <c r="N27" i="17"/>
  <c r="M27" i="17"/>
  <c r="L27" i="17"/>
  <c r="K27" i="17"/>
  <c r="J27" i="17"/>
  <c r="I27" i="17"/>
  <c r="H27" i="17"/>
  <c r="G27" i="17"/>
  <c r="F27" i="17"/>
  <c r="E27" i="17"/>
  <c r="D27" i="17"/>
  <c r="C27" i="17"/>
  <c r="AT26" i="17"/>
  <c r="U331" i="21" s="1"/>
  <c r="S329" i="22" s="1"/>
  <c r="AS26" i="17"/>
  <c r="T331" i="21" s="1"/>
  <c r="R329" i="22" s="1"/>
  <c r="AR26" i="17"/>
  <c r="S331" i="21" s="1"/>
  <c r="Q329" i="22" s="1"/>
  <c r="AQ26" i="17"/>
  <c r="R331" i="21" s="1"/>
  <c r="P329" i="22" s="1"/>
  <c r="AP26" i="17"/>
  <c r="Q331" i="21" s="1"/>
  <c r="O329" i="22" s="1"/>
  <c r="AO26" i="17"/>
  <c r="P331" i="21" s="1"/>
  <c r="N329" i="22" s="1"/>
  <c r="AN26" i="17"/>
  <c r="O331" i="21" s="1"/>
  <c r="M329" i="22" s="1"/>
  <c r="AM26" i="17"/>
  <c r="N331" i="21" s="1"/>
  <c r="L329" i="22" s="1"/>
  <c r="AL26" i="17"/>
  <c r="M331" i="21" s="1"/>
  <c r="K329" i="22" s="1"/>
  <c r="AK26" i="17"/>
  <c r="L331" i="21" s="1"/>
  <c r="J329" i="22" s="1"/>
  <c r="AJ26" i="17"/>
  <c r="K331" i="21" s="1"/>
  <c r="I329" i="22" s="1"/>
  <c r="AI26" i="17"/>
  <c r="J331" i="21" s="1"/>
  <c r="AH26" i="17"/>
  <c r="I331" i="21" s="1"/>
  <c r="AB26" i="17"/>
  <c r="B331" i="21" s="1"/>
  <c r="B329" i="22" s="1"/>
  <c r="O26" i="17"/>
  <c r="B26" i="17"/>
  <c r="AT25" i="17"/>
  <c r="U330" i="21" s="1"/>
  <c r="S328" i="22" s="1"/>
  <c r="AS25" i="17"/>
  <c r="T330" i="21" s="1"/>
  <c r="R328" i="22" s="1"/>
  <c r="AR25" i="17"/>
  <c r="S330" i="21" s="1"/>
  <c r="Q328" i="22" s="1"/>
  <c r="AQ25" i="17"/>
  <c r="R330" i="21" s="1"/>
  <c r="P328" i="22" s="1"/>
  <c r="AP25" i="17"/>
  <c r="Q330" i="21" s="1"/>
  <c r="O328" i="22" s="1"/>
  <c r="AO25" i="17"/>
  <c r="P330" i="21" s="1"/>
  <c r="N328" i="22" s="1"/>
  <c r="AN25" i="17"/>
  <c r="O330" i="21" s="1"/>
  <c r="M328" i="22" s="1"/>
  <c r="AM25" i="17"/>
  <c r="N330" i="21" s="1"/>
  <c r="L328" i="22" s="1"/>
  <c r="AL25" i="17"/>
  <c r="M330" i="21" s="1"/>
  <c r="K328" i="22" s="1"/>
  <c r="AK25" i="17"/>
  <c r="L330" i="21" s="1"/>
  <c r="J328" i="22" s="1"/>
  <c r="AJ25" i="17"/>
  <c r="K330" i="21" s="1"/>
  <c r="I328" i="22" s="1"/>
  <c r="AI25" i="17"/>
  <c r="J330" i="21" s="1"/>
  <c r="AH25" i="17"/>
  <c r="I330" i="21" s="1"/>
  <c r="AB25" i="17"/>
  <c r="B330" i="21" s="1"/>
  <c r="B328" i="22" s="1"/>
  <c r="O25" i="17"/>
  <c r="O27" i="17" s="1"/>
  <c r="B25" i="17"/>
  <c r="N22" i="17"/>
  <c r="M22" i="17"/>
  <c r="L22" i="17"/>
  <c r="K22" i="17"/>
  <c r="J22" i="17"/>
  <c r="I22" i="17"/>
  <c r="H22" i="17"/>
  <c r="G22" i="17"/>
  <c r="F22" i="17"/>
  <c r="E22" i="17"/>
  <c r="D22" i="17"/>
  <c r="C22" i="17"/>
  <c r="AT21" i="17"/>
  <c r="U329" i="21" s="1"/>
  <c r="S327" i="22" s="1"/>
  <c r="AS21" i="17"/>
  <c r="T329" i="21" s="1"/>
  <c r="R327" i="22" s="1"/>
  <c r="AR21" i="17"/>
  <c r="S329" i="21" s="1"/>
  <c r="Q327" i="22" s="1"/>
  <c r="AQ21" i="17"/>
  <c r="R329" i="21" s="1"/>
  <c r="P327" i="22" s="1"/>
  <c r="AP21" i="17"/>
  <c r="Q329" i="21" s="1"/>
  <c r="O327" i="22" s="1"/>
  <c r="AO21" i="17"/>
  <c r="P329" i="21" s="1"/>
  <c r="N327" i="22" s="1"/>
  <c r="AN21" i="17"/>
  <c r="O329" i="21" s="1"/>
  <c r="M327" i="22" s="1"/>
  <c r="AM21" i="17"/>
  <c r="N329" i="21" s="1"/>
  <c r="L327" i="22" s="1"/>
  <c r="AL21" i="17"/>
  <c r="M329" i="21" s="1"/>
  <c r="K327" i="22" s="1"/>
  <c r="AK21" i="17"/>
  <c r="L329" i="21" s="1"/>
  <c r="J327" i="22" s="1"/>
  <c r="AJ21" i="17"/>
  <c r="K329" i="21" s="1"/>
  <c r="I327" i="22" s="1"/>
  <c r="AI21" i="17"/>
  <c r="J329" i="21" s="1"/>
  <c r="AH21" i="17"/>
  <c r="I329" i="21" s="1"/>
  <c r="AB21" i="17"/>
  <c r="B329" i="21" s="1"/>
  <c r="B327" i="22" s="1"/>
  <c r="O21" i="17"/>
  <c r="B21" i="17"/>
  <c r="AT20" i="17"/>
  <c r="U328" i="21" s="1"/>
  <c r="S326" i="22" s="1"/>
  <c r="AS20" i="17"/>
  <c r="T328" i="21" s="1"/>
  <c r="R326" i="22" s="1"/>
  <c r="AR20" i="17"/>
  <c r="S328" i="21" s="1"/>
  <c r="Q326" i="22" s="1"/>
  <c r="AQ20" i="17"/>
  <c r="R328" i="21" s="1"/>
  <c r="P326" i="22" s="1"/>
  <c r="AP20" i="17"/>
  <c r="Q328" i="21" s="1"/>
  <c r="O326" i="22" s="1"/>
  <c r="AO20" i="17"/>
  <c r="P328" i="21" s="1"/>
  <c r="N326" i="22" s="1"/>
  <c r="AN20" i="17"/>
  <c r="O328" i="21" s="1"/>
  <c r="M326" i="22" s="1"/>
  <c r="AM20" i="17"/>
  <c r="N328" i="21" s="1"/>
  <c r="L326" i="22" s="1"/>
  <c r="AL20" i="17"/>
  <c r="M328" i="21" s="1"/>
  <c r="K326" i="22" s="1"/>
  <c r="AK20" i="17"/>
  <c r="L328" i="21" s="1"/>
  <c r="J326" i="22" s="1"/>
  <c r="AJ20" i="17"/>
  <c r="K328" i="21" s="1"/>
  <c r="I326" i="22" s="1"/>
  <c r="AI20" i="17"/>
  <c r="J328" i="21" s="1"/>
  <c r="AH20" i="17"/>
  <c r="I328" i="21" s="1"/>
  <c r="AB20" i="17"/>
  <c r="B328" i="21" s="1"/>
  <c r="B326" i="22" s="1"/>
  <c r="O20" i="17"/>
  <c r="O22" i="17" s="1"/>
  <c r="B20" i="17"/>
  <c r="N17" i="17"/>
  <c r="M17" i="17"/>
  <c r="L17" i="17"/>
  <c r="K17" i="17"/>
  <c r="J17" i="17"/>
  <c r="I17" i="17"/>
  <c r="H17" i="17"/>
  <c r="G17" i="17"/>
  <c r="F17" i="17"/>
  <c r="E17" i="17"/>
  <c r="D17" i="17"/>
  <c r="C17" i="17"/>
  <c r="AT16" i="17"/>
  <c r="U327" i="21" s="1"/>
  <c r="S325" i="22" s="1"/>
  <c r="AS16" i="17"/>
  <c r="T327" i="21" s="1"/>
  <c r="R325" i="22" s="1"/>
  <c r="AR16" i="17"/>
  <c r="S327" i="21" s="1"/>
  <c r="Q325" i="22" s="1"/>
  <c r="AQ16" i="17"/>
  <c r="R327" i="21" s="1"/>
  <c r="P325" i="22" s="1"/>
  <c r="AP16" i="17"/>
  <c r="Q327" i="21" s="1"/>
  <c r="O325" i="22" s="1"/>
  <c r="AO16" i="17"/>
  <c r="P327" i="21" s="1"/>
  <c r="N325" i="22" s="1"/>
  <c r="AN16" i="17"/>
  <c r="O327" i="21" s="1"/>
  <c r="M325" i="22" s="1"/>
  <c r="AM16" i="17"/>
  <c r="N327" i="21" s="1"/>
  <c r="L325" i="22" s="1"/>
  <c r="AL16" i="17"/>
  <c r="M327" i="21" s="1"/>
  <c r="K325" i="22" s="1"/>
  <c r="AK16" i="17"/>
  <c r="L327" i="21" s="1"/>
  <c r="J325" i="22" s="1"/>
  <c r="AJ16" i="17"/>
  <c r="K327" i="21" s="1"/>
  <c r="I325" i="22" s="1"/>
  <c r="AI16" i="17"/>
  <c r="J327" i="21" s="1"/>
  <c r="AH16" i="17"/>
  <c r="I327" i="21" s="1"/>
  <c r="AB16" i="17"/>
  <c r="B327" i="21" s="1"/>
  <c r="B325" i="22" s="1"/>
  <c r="O16" i="17"/>
  <c r="B16" i="17"/>
  <c r="AT15" i="17"/>
  <c r="U326" i="21" s="1"/>
  <c r="S324" i="22" s="1"/>
  <c r="AS15" i="17"/>
  <c r="T326" i="21" s="1"/>
  <c r="R324" i="22" s="1"/>
  <c r="AR15" i="17"/>
  <c r="S326" i="21" s="1"/>
  <c r="Q324" i="22" s="1"/>
  <c r="AQ15" i="17"/>
  <c r="R326" i="21" s="1"/>
  <c r="P324" i="22" s="1"/>
  <c r="AP15" i="17"/>
  <c r="Q326" i="21" s="1"/>
  <c r="O324" i="22" s="1"/>
  <c r="AO15" i="17"/>
  <c r="P326" i="21" s="1"/>
  <c r="N324" i="22" s="1"/>
  <c r="AN15" i="17"/>
  <c r="O326" i="21" s="1"/>
  <c r="M324" i="22" s="1"/>
  <c r="AM15" i="17"/>
  <c r="N326" i="21" s="1"/>
  <c r="L324" i="22" s="1"/>
  <c r="AL15" i="17"/>
  <c r="M326" i="21" s="1"/>
  <c r="K324" i="22" s="1"/>
  <c r="AK15" i="17"/>
  <c r="L326" i="21" s="1"/>
  <c r="J324" i="22" s="1"/>
  <c r="AJ15" i="17"/>
  <c r="K326" i="21" s="1"/>
  <c r="I324" i="22" s="1"/>
  <c r="AI15" i="17"/>
  <c r="J326" i="21" s="1"/>
  <c r="AH15" i="17"/>
  <c r="I326" i="21" s="1"/>
  <c r="AB15" i="17"/>
  <c r="B326" i="21" s="1"/>
  <c r="B324" i="22" s="1"/>
  <c r="O15" i="17"/>
  <c r="O17" i="17" s="1"/>
  <c r="B15" i="17"/>
  <c r="N12" i="17"/>
  <c r="M12" i="17"/>
  <c r="M75" i="17" s="1"/>
  <c r="L26" i="1" s="1"/>
  <c r="L12" i="17"/>
  <c r="L75" i="17" s="1"/>
  <c r="K26" i="1" s="1"/>
  <c r="K12" i="17"/>
  <c r="K75" i="17" s="1"/>
  <c r="J26" i="1" s="1"/>
  <c r="J12" i="17"/>
  <c r="J75" i="17" s="1"/>
  <c r="I26" i="1" s="1"/>
  <c r="I12" i="17"/>
  <c r="I75" i="17" s="1"/>
  <c r="H26" i="1" s="1"/>
  <c r="H12" i="17"/>
  <c r="H75" i="17" s="1"/>
  <c r="G26" i="1" s="1"/>
  <c r="G12" i="17"/>
  <c r="G75" i="17" s="1"/>
  <c r="F26" i="1" s="1"/>
  <c r="F12" i="17"/>
  <c r="F75" i="17" s="1"/>
  <c r="E26" i="1" s="1"/>
  <c r="E12" i="17"/>
  <c r="E75" i="17" s="1"/>
  <c r="D26" i="1" s="1"/>
  <c r="D12" i="17"/>
  <c r="D75" i="17" s="1"/>
  <c r="C26" i="1" s="1"/>
  <c r="C12" i="17"/>
  <c r="C75" i="17" s="1"/>
  <c r="B26" i="1" s="1"/>
  <c r="AT11" i="17"/>
  <c r="U325" i="21" s="1"/>
  <c r="S323" i="22" s="1"/>
  <c r="AS11" i="17"/>
  <c r="T325" i="21" s="1"/>
  <c r="R323" i="22" s="1"/>
  <c r="AR11" i="17"/>
  <c r="S325" i="21" s="1"/>
  <c r="Q323" i="22" s="1"/>
  <c r="AQ11" i="17"/>
  <c r="R325" i="21" s="1"/>
  <c r="P323" i="22" s="1"/>
  <c r="AP11" i="17"/>
  <c r="Q325" i="21" s="1"/>
  <c r="O323" i="22" s="1"/>
  <c r="AO11" i="17"/>
  <c r="P325" i="21" s="1"/>
  <c r="N323" i="22" s="1"/>
  <c r="AN11" i="17"/>
  <c r="O325" i="21" s="1"/>
  <c r="M323" i="22" s="1"/>
  <c r="AM11" i="17"/>
  <c r="N325" i="21" s="1"/>
  <c r="L323" i="22" s="1"/>
  <c r="AL11" i="17"/>
  <c r="M325" i="21" s="1"/>
  <c r="K323" i="22" s="1"/>
  <c r="AK11" i="17"/>
  <c r="L325" i="21" s="1"/>
  <c r="J323" i="22" s="1"/>
  <c r="AJ11" i="17"/>
  <c r="K325" i="21" s="1"/>
  <c r="I323" i="22" s="1"/>
  <c r="AI11" i="17"/>
  <c r="J325" i="21" s="1"/>
  <c r="AH11" i="17"/>
  <c r="I325" i="21" s="1"/>
  <c r="AB11" i="17"/>
  <c r="B325" i="21" s="1"/>
  <c r="B323" i="22" s="1"/>
  <c r="O11" i="17"/>
  <c r="B11" i="17"/>
  <c r="AT10" i="17"/>
  <c r="U324" i="21" s="1"/>
  <c r="S322" i="22" s="1"/>
  <c r="AS10" i="17"/>
  <c r="T324" i="21" s="1"/>
  <c r="R322" i="22" s="1"/>
  <c r="AR10" i="17"/>
  <c r="S324" i="21" s="1"/>
  <c r="Q322" i="22" s="1"/>
  <c r="AQ10" i="17"/>
  <c r="R324" i="21" s="1"/>
  <c r="P322" i="22" s="1"/>
  <c r="AP10" i="17"/>
  <c r="Q324" i="21" s="1"/>
  <c r="O322" i="22" s="1"/>
  <c r="AO10" i="17"/>
  <c r="P324" i="21" s="1"/>
  <c r="N322" i="22" s="1"/>
  <c r="AN10" i="17"/>
  <c r="O324" i="21" s="1"/>
  <c r="M322" i="22" s="1"/>
  <c r="AM10" i="17"/>
  <c r="N324" i="21" s="1"/>
  <c r="L322" i="22" s="1"/>
  <c r="AL10" i="17"/>
  <c r="M324" i="21" s="1"/>
  <c r="K322" i="22" s="1"/>
  <c r="AK10" i="17"/>
  <c r="L324" i="21" s="1"/>
  <c r="J322" i="22" s="1"/>
  <c r="AJ10" i="17"/>
  <c r="K324" i="21" s="1"/>
  <c r="I322" i="22" s="1"/>
  <c r="AI10" i="17"/>
  <c r="J324" i="21" s="1"/>
  <c r="AH10" i="17"/>
  <c r="I324" i="21" s="1"/>
  <c r="AB10" i="17"/>
  <c r="B324" i="21" s="1"/>
  <c r="B322" i="22" s="1"/>
  <c r="O10" i="17"/>
  <c r="O12" i="17" s="1"/>
  <c r="B10" i="17"/>
  <c r="N6" i="17"/>
  <c r="M6" i="17"/>
  <c r="L6" i="17"/>
  <c r="K6" i="17"/>
  <c r="J6" i="17"/>
  <c r="I6" i="17"/>
  <c r="H6" i="17"/>
  <c r="G6" i="17"/>
  <c r="F6" i="17"/>
  <c r="E6" i="17"/>
  <c r="D6" i="17"/>
  <c r="C6" i="17"/>
  <c r="C5" i="17"/>
  <c r="O1" i="17"/>
  <c r="AD46" i="17" s="1"/>
  <c r="D339" i="21" s="1"/>
  <c r="D337" i="22" s="1"/>
  <c r="T59" i="16"/>
  <c r="T58" i="16"/>
  <c r="T57" i="16"/>
  <c r="T56" i="16"/>
  <c r="T55" i="16"/>
  <c r="T54" i="16"/>
  <c r="T53" i="16"/>
  <c r="T52" i="16"/>
  <c r="T51" i="16"/>
  <c r="T50" i="16"/>
  <c r="T49" i="16"/>
  <c r="T48" i="16"/>
  <c r="T47" i="16"/>
  <c r="T46" i="16"/>
  <c r="T45" i="16"/>
  <c r="T44" i="16"/>
  <c r="N35" i="16"/>
  <c r="M35" i="16"/>
  <c r="L35" i="16"/>
  <c r="K35" i="16"/>
  <c r="J35" i="16"/>
  <c r="I35" i="16"/>
  <c r="H35" i="16"/>
  <c r="G35" i="16"/>
  <c r="F35" i="16"/>
  <c r="E35" i="16"/>
  <c r="D35" i="16"/>
  <c r="C35" i="16"/>
  <c r="AT34" i="16"/>
  <c r="U323" i="21" s="1"/>
  <c r="S321" i="22" s="1"/>
  <c r="AS34" i="16"/>
  <c r="T323" i="21" s="1"/>
  <c r="R321" i="22" s="1"/>
  <c r="AR34" i="16"/>
  <c r="S323" i="21" s="1"/>
  <c r="Q321" i="22" s="1"/>
  <c r="AQ34" i="16"/>
  <c r="R323" i="21" s="1"/>
  <c r="P321" i="22" s="1"/>
  <c r="AP34" i="16"/>
  <c r="Q323" i="21" s="1"/>
  <c r="O321" i="22" s="1"/>
  <c r="AO34" i="16"/>
  <c r="P323" i="21" s="1"/>
  <c r="N321" i="22" s="1"/>
  <c r="AN34" i="16"/>
  <c r="O323" i="21" s="1"/>
  <c r="M321" i="22" s="1"/>
  <c r="AM34" i="16"/>
  <c r="N323" i="21" s="1"/>
  <c r="L321" i="22" s="1"/>
  <c r="AL34" i="16"/>
  <c r="M323" i="21" s="1"/>
  <c r="K321" i="22" s="1"/>
  <c r="AK34" i="16"/>
  <c r="L323" i="21" s="1"/>
  <c r="J321" i="22" s="1"/>
  <c r="AJ34" i="16"/>
  <c r="K323" i="21" s="1"/>
  <c r="I321" i="22" s="1"/>
  <c r="AI34" i="16"/>
  <c r="J323" i="21" s="1"/>
  <c r="AH34" i="16"/>
  <c r="I323" i="21" s="1"/>
  <c r="AB34" i="16"/>
  <c r="B323" i="21" s="1"/>
  <c r="B321" i="22" s="1"/>
  <c r="O34" i="16"/>
  <c r="B34" i="16"/>
  <c r="AT33" i="16"/>
  <c r="U322" i="21" s="1"/>
  <c r="S320" i="22" s="1"/>
  <c r="AS33" i="16"/>
  <c r="T322" i="21" s="1"/>
  <c r="R320" i="22" s="1"/>
  <c r="AR33" i="16"/>
  <c r="S322" i="21" s="1"/>
  <c r="Q320" i="22" s="1"/>
  <c r="AQ33" i="16"/>
  <c r="R322" i="21" s="1"/>
  <c r="P320" i="22" s="1"/>
  <c r="AP33" i="16"/>
  <c r="Q322" i="21" s="1"/>
  <c r="O320" i="22" s="1"/>
  <c r="AO33" i="16"/>
  <c r="P322" i="21" s="1"/>
  <c r="N320" i="22" s="1"/>
  <c r="AN33" i="16"/>
  <c r="O322" i="21" s="1"/>
  <c r="M320" i="22" s="1"/>
  <c r="AM33" i="16"/>
  <c r="N322" i="21" s="1"/>
  <c r="L320" i="22" s="1"/>
  <c r="AL33" i="16"/>
  <c r="M322" i="21" s="1"/>
  <c r="K320" i="22" s="1"/>
  <c r="AK33" i="16"/>
  <c r="L322" i="21" s="1"/>
  <c r="J320" i="22" s="1"/>
  <c r="AJ33" i="16"/>
  <c r="K322" i="21" s="1"/>
  <c r="I320" i="22" s="1"/>
  <c r="AI33" i="16"/>
  <c r="J322" i="21" s="1"/>
  <c r="AH33" i="16"/>
  <c r="I322" i="21" s="1"/>
  <c r="AB33" i="16"/>
  <c r="B322" i="21" s="1"/>
  <c r="B320" i="22" s="1"/>
  <c r="O33" i="16"/>
  <c r="B33" i="16"/>
  <c r="AT32" i="16"/>
  <c r="U321" i="21" s="1"/>
  <c r="S319" i="22" s="1"/>
  <c r="AS32" i="16"/>
  <c r="T321" i="21" s="1"/>
  <c r="R319" i="22" s="1"/>
  <c r="AR32" i="16"/>
  <c r="S321" i="21" s="1"/>
  <c r="Q319" i="22" s="1"/>
  <c r="AQ32" i="16"/>
  <c r="R321" i="21" s="1"/>
  <c r="P319" i="22" s="1"/>
  <c r="AP32" i="16"/>
  <c r="Q321" i="21" s="1"/>
  <c r="O319" i="22" s="1"/>
  <c r="AO32" i="16"/>
  <c r="P321" i="21" s="1"/>
  <c r="N319" i="22" s="1"/>
  <c r="AN32" i="16"/>
  <c r="O321" i="21" s="1"/>
  <c r="M319" i="22" s="1"/>
  <c r="AM32" i="16"/>
  <c r="N321" i="21" s="1"/>
  <c r="L319" i="22" s="1"/>
  <c r="AL32" i="16"/>
  <c r="M321" i="21" s="1"/>
  <c r="K319" i="22" s="1"/>
  <c r="AK32" i="16"/>
  <c r="L321" i="21" s="1"/>
  <c r="J319" i="22" s="1"/>
  <c r="AJ32" i="16"/>
  <c r="K321" i="21" s="1"/>
  <c r="I319" i="22" s="1"/>
  <c r="AI32" i="16"/>
  <c r="J321" i="21" s="1"/>
  <c r="AH32" i="16"/>
  <c r="I321" i="21" s="1"/>
  <c r="AB32" i="16"/>
  <c r="B321" i="21" s="1"/>
  <c r="B319" i="22" s="1"/>
  <c r="O32" i="16"/>
  <c r="B32" i="16"/>
  <c r="AT31" i="16"/>
  <c r="U320" i="21" s="1"/>
  <c r="S318" i="22" s="1"/>
  <c r="AS31" i="16"/>
  <c r="T320" i="21" s="1"/>
  <c r="R318" i="22" s="1"/>
  <c r="AR31" i="16"/>
  <c r="S320" i="21" s="1"/>
  <c r="Q318" i="22" s="1"/>
  <c r="AQ31" i="16"/>
  <c r="R320" i="21" s="1"/>
  <c r="P318" i="22" s="1"/>
  <c r="AP31" i="16"/>
  <c r="Q320" i="21" s="1"/>
  <c r="O318" i="22" s="1"/>
  <c r="AO31" i="16"/>
  <c r="P320" i="21" s="1"/>
  <c r="N318" i="22" s="1"/>
  <c r="AN31" i="16"/>
  <c r="O320" i="21" s="1"/>
  <c r="M318" i="22" s="1"/>
  <c r="AM31" i="16"/>
  <c r="N320" i="21" s="1"/>
  <c r="L318" i="22" s="1"/>
  <c r="AL31" i="16"/>
  <c r="M320" i="21" s="1"/>
  <c r="K318" i="22" s="1"/>
  <c r="AK31" i="16"/>
  <c r="L320" i="21" s="1"/>
  <c r="J318" i="22" s="1"/>
  <c r="AJ31" i="16"/>
  <c r="K320" i="21" s="1"/>
  <c r="I318" i="22" s="1"/>
  <c r="AI31" i="16"/>
  <c r="J320" i="21" s="1"/>
  <c r="AH31" i="16"/>
  <c r="I320" i="21" s="1"/>
  <c r="AD31" i="16"/>
  <c r="D320" i="21" s="1"/>
  <c r="D318" i="22" s="1"/>
  <c r="AB31" i="16"/>
  <c r="B320" i="21" s="1"/>
  <c r="B318" i="22" s="1"/>
  <c r="O31" i="16"/>
  <c r="B31" i="16"/>
  <c r="AT30" i="16"/>
  <c r="U319" i="21" s="1"/>
  <c r="S317" i="22" s="1"/>
  <c r="AS30" i="16"/>
  <c r="T319" i="21" s="1"/>
  <c r="R317" i="22" s="1"/>
  <c r="AR30" i="16"/>
  <c r="S319" i="21" s="1"/>
  <c r="Q317" i="22" s="1"/>
  <c r="AQ30" i="16"/>
  <c r="R319" i="21" s="1"/>
  <c r="P317" i="22" s="1"/>
  <c r="AP30" i="16"/>
  <c r="Q319" i="21" s="1"/>
  <c r="O317" i="22" s="1"/>
  <c r="AO30" i="16"/>
  <c r="P319" i="21" s="1"/>
  <c r="N317" i="22" s="1"/>
  <c r="AN30" i="16"/>
  <c r="O319" i="21" s="1"/>
  <c r="M317" i="22" s="1"/>
  <c r="AM30" i="16"/>
  <c r="N319" i="21" s="1"/>
  <c r="L317" i="22" s="1"/>
  <c r="AL30" i="16"/>
  <c r="M319" i="21" s="1"/>
  <c r="K317" i="22" s="1"/>
  <c r="AK30" i="16"/>
  <c r="L319" i="21" s="1"/>
  <c r="J317" i="22" s="1"/>
  <c r="AJ30" i="16"/>
  <c r="K319" i="21" s="1"/>
  <c r="I317" i="22" s="1"/>
  <c r="AI30" i="16"/>
  <c r="J319" i="21" s="1"/>
  <c r="AH30" i="16"/>
  <c r="I319" i="21" s="1"/>
  <c r="AD30" i="16"/>
  <c r="D319" i="21" s="1"/>
  <c r="D317" i="22" s="1"/>
  <c r="AB30" i="16"/>
  <c r="B319" i="21" s="1"/>
  <c r="B317" i="22" s="1"/>
  <c r="O30" i="16"/>
  <c r="B30" i="16"/>
  <c r="AT29" i="16"/>
  <c r="U318" i="21" s="1"/>
  <c r="S316" i="22" s="1"/>
  <c r="AS29" i="16"/>
  <c r="T318" i="21" s="1"/>
  <c r="R316" i="22" s="1"/>
  <c r="AR29" i="16"/>
  <c r="S318" i="21" s="1"/>
  <c r="Q316" i="22" s="1"/>
  <c r="AQ29" i="16"/>
  <c r="R318" i="21" s="1"/>
  <c r="P316" i="22" s="1"/>
  <c r="AP29" i="16"/>
  <c r="Q318" i="21" s="1"/>
  <c r="O316" i="22" s="1"/>
  <c r="AO29" i="16"/>
  <c r="P318" i="21" s="1"/>
  <c r="N316" i="22" s="1"/>
  <c r="AN29" i="16"/>
  <c r="O318" i="21" s="1"/>
  <c r="M316" i="22" s="1"/>
  <c r="AM29" i="16"/>
  <c r="N318" i="21" s="1"/>
  <c r="L316" i="22" s="1"/>
  <c r="AL29" i="16"/>
  <c r="M318" i="21" s="1"/>
  <c r="K316" i="22" s="1"/>
  <c r="AK29" i="16"/>
  <c r="L318" i="21" s="1"/>
  <c r="J316" i="22" s="1"/>
  <c r="AJ29" i="16"/>
  <c r="K318" i="21" s="1"/>
  <c r="I316" i="22" s="1"/>
  <c r="AI29" i="16"/>
  <c r="J318" i="21" s="1"/>
  <c r="AH29" i="16"/>
  <c r="I318" i="21" s="1"/>
  <c r="AD29" i="16"/>
  <c r="D318" i="21" s="1"/>
  <c r="D316" i="22" s="1"/>
  <c r="AB29" i="16"/>
  <c r="B318" i="21" s="1"/>
  <c r="B316" i="22" s="1"/>
  <c r="O29" i="16"/>
  <c r="B29" i="16"/>
  <c r="AT28" i="16"/>
  <c r="U317" i="21" s="1"/>
  <c r="AS28" i="16"/>
  <c r="T317" i="21" s="1"/>
  <c r="AR28" i="16"/>
  <c r="S317" i="21" s="1"/>
  <c r="Q315" i="22" s="1"/>
  <c r="AQ28" i="16"/>
  <c r="R317" i="21" s="1"/>
  <c r="P315" i="22" s="1"/>
  <c r="AP28" i="16"/>
  <c r="Q317" i="21" s="1"/>
  <c r="O315" i="22" s="1"/>
  <c r="AO28" i="16"/>
  <c r="P317" i="21" s="1"/>
  <c r="N315" i="22" s="1"/>
  <c r="AN28" i="16"/>
  <c r="O317" i="21" s="1"/>
  <c r="M315" i="22" s="1"/>
  <c r="AM28" i="16"/>
  <c r="N317" i="21" s="1"/>
  <c r="L315" i="22" s="1"/>
  <c r="AL28" i="16"/>
  <c r="M317" i="21" s="1"/>
  <c r="K315" i="22" s="1"/>
  <c r="AK28" i="16"/>
  <c r="L317" i="21" s="1"/>
  <c r="J315" i="22" s="1"/>
  <c r="AJ28" i="16"/>
  <c r="K317" i="21" s="1"/>
  <c r="I315" i="22" s="1"/>
  <c r="AI28" i="16"/>
  <c r="J317" i="21" s="1"/>
  <c r="AH28" i="16"/>
  <c r="I317" i="21" s="1"/>
  <c r="AD28" i="16"/>
  <c r="D317" i="21" s="1"/>
  <c r="D315" i="22" s="1"/>
  <c r="AB28" i="16"/>
  <c r="B317" i="21" s="1"/>
  <c r="B315" i="22" s="1"/>
  <c r="O28" i="16"/>
  <c r="B28" i="16"/>
  <c r="AT27" i="16"/>
  <c r="U316" i="21" s="1"/>
  <c r="AS27" i="16"/>
  <c r="T316" i="21" s="1"/>
  <c r="AR27" i="16"/>
  <c r="S316" i="21" s="1"/>
  <c r="Q314" i="22" s="1"/>
  <c r="AQ27" i="16"/>
  <c r="R316" i="21" s="1"/>
  <c r="P314" i="22" s="1"/>
  <c r="AP27" i="16"/>
  <c r="Q316" i="21" s="1"/>
  <c r="O314" i="22" s="1"/>
  <c r="AO27" i="16"/>
  <c r="P316" i="21" s="1"/>
  <c r="N314" i="22" s="1"/>
  <c r="AN27" i="16"/>
  <c r="O316" i="21" s="1"/>
  <c r="M314" i="22" s="1"/>
  <c r="AM27" i="16"/>
  <c r="N316" i="21" s="1"/>
  <c r="L314" i="22" s="1"/>
  <c r="AL27" i="16"/>
  <c r="M316" i="21" s="1"/>
  <c r="K314" i="22" s="1"/>
  <c r="AK27" i="16"/>
  <c r="L316" i="21" s="1"/>
  <c r="J314" i="22" s="1"/>
  <c r="AJ27" i="16"/>
  <c r="K316" i="21" s="1"/>
  <c r="I314" i="22" s="1"/>
  <c r="AI27" i="16"/>
  <c r="J316" i="21" s="1"/>
  <c r="AH27" i="16"/>
  <c r="I316" i="21" s="1"/>
  <c r="AD27" i="16"/>
  <c r="D316" i="21" s="1"/>
  <c r="D314" i="22" s="1"/>
  <c r="AB27" i="16"/>
  <c r="B316" i="21" s="1"/>
  <c r="B314" i="22" s="1"/>
  <c r="O27" i="16"/>
  <c r="B27" i="16"/>
  <c r="AT26" i="16"/>
  <c r="U315" i="21" s="1"/>
  <c r="S313" i="22" s="1"/>
  <c r="AS26" i="16"/>
  <c r="T315" i="21" s="1"/>
  <c r="R313" i="22" s="1"/>
  <c r="AR26" i="16"/>
  <c r="S315" i="21" s="1"/>
  <c r="Q313" i="22" s="1"/>
  <c r="AQ26" i="16"/>
  <c r="R315" i="21" s="1"/>
  <c r="P313" i="22" s="1"/>
  <c r="AP26" i="16"/>
  <c r="Q315" i="21" s="1"/>
  <c r="O313" i="22" s="1"/>
  <c r="AO26" i="16"/>
  <c r="P315" i="21" s="1"/>
  <c r="N313" i="22" s="1"/>
  <c r="AN26" i="16"/>
  <c r="O315" i="21" s="1"/>
  <c r="M313" i="22" s="1"/>
  <c r="AM26" i="16"/>
  <c r="N315" i="21" s="1"/>
  <c r="L313" i="22" s="1"/>
  <c r="AL26" i="16"/>
  <c r="M315" i="21" s="1"/>
  <c r="K313" i="22" s="1"/>
  <c r="AK26" i="16"/>
  <c r="L315" i="21" s="1"/>
  <c r="J313" i="22" s="1"/>
  <c r="AJ26" i="16"/>
  <c r="K315" i="21" s="1"/>
  <c r="I313" i="22" s="1"/>
  <c r="AI26" i="16"/>
  <c r="J315" i="21" s="1"/>
  <c r="AH26" i="16"/>
  <c r="I315" i="21" s="1"/>
  <c r="AD26" i="16"/>
  <c r="D315" i="21" s="1"/>
  <c r="D313" i="22" s="1"/>
  <c r="AB26" i="16"/>
  <c r="B315" i="21" s="1"/>
  <c r="B313" i="22" s="1"/>
  <c r="O26" i="16"/>
  <c r="B26" i="16"/>
  <c r="AT25" i="16"/>
  <c r="U314" i="21" s="1"/>
  <c r="S312" i="22" s="1"/>
  <c r="AS25" i="16"/>
  <c r="T314" i="21" s="1"/>
  <c r="R312" i="22" s="1"/>
  <c r="AR25" i="16"/>
  <c r="S314" i="21" s="1"/>
  <c r="Q312" i="22" s="1"/>
  <c r="AQ25" i="16"/>
  <c r="R314" i="21" s="1"/>
  <c r="P312" i="22" s="1"/>
  <c r="AP25" i="16"/>
  <c r="Q314" i="21" s="1"/>
  <c r="O312" i="22" s="1"/>
  <c r="AO25" i="16"/>
  <c r="P314" i="21" s="1"/>
  <c r="N312" i="22" s="1"/>
  <c r="AN25" i="16"/>
  <c r="O314" i="21" s="1"/>
  <c r="M312" i="22" s="1"/>
  <c r="AM25" i="16"/>
  <c r="N314" i="21" s="1"/>
  <c r="L312" i="22" s="1"/>
  <c r="AL25" i="16"/>
  <c r="M314" i="21" s="1"/>
  <c r="K312" i="22" s="1"/>
  <c r="AK25" i="16"/>
  <c r="L314" i="21" s="1"/>
  <c r="J312" i="22" s="1"/>
  <c r="AJ25" i="16"/>
  <c r="K314" i="21" s="1"/>
  <c r="I312" i="22" s="1"/>
  <c r="AI25" i="16"/>
  <c r="J314" i="21" s="1"/>
  <c r="AH25" i="16"/>
  <c r="I314" i="21" s="1"/>
  <c r="AD25" i="16"/>
  <c r="D314" i="21" s="1"/>
  <c r="D312" i="22" s="1"/>
  <c r="AB25" i="16"/>
  <c r="B314" i="21" s="1"/>
  <c r="B312" i="22" s="1"/>
  <c r="O25" i="16"/>
  <c r="B25" i="16"/>
  <c r="AT24" i="16"/>
  <c r="U313" i="21" s="1"/>
  <c r="S311" i="22" s="1"/>
  <c r="AS24" i="16"/>
  <c r="T313" i="21" s="1"/>
  <c r="R311" i="22" s="1"/>
  <c r="AR24" i="16"/>
  <c r="S313" i="21" s="1"/>
  <c r="Q311" i="22" s="1"/>
  <c r="AQ24" i="16"/>
  <c r="R313" i="21" s="1"/>
  <c r="P311" i="22" s="1"/>
  <c r="AP24" i="16"/>
  <c r="Q313" i="21" s="1"/>
  <c r="O311" i="22" s="1"/>
  <c r="AO24" i="16"/>
  <c r="P313" i="21" s="1"/>
  <c r="N311" i="22" s="1"/>
  <c r="AN24" i="16"/>
  <c r="O313" i="21" s="1"/>
  <c r="M311" i="22" s="1"/>
  <c r="AM24" i="16"/>
  <c r="N313" i="21" s="1"/>
  <c r="L311" i="22" s="1"/>
  <c r="AL24" i="16"/>
  <c r="M313" i="21" s="1"/>
  <c r="K311" i="22" s="1"/>
  <c r="AK24" i="16"/>
  <c r="L313" i="21" s="1"/>
  <c r="J311" i="22" s="1"/>
  <c r="AJ24" i="16"/>
  <c r="K313" i="21" s="1"/>
  <c r="I311" i="22" s="1"/>
  <c r="AI24" i="16"/>
  <c r="J313" i="21" s="1"/>
  <c r="AH24" i="16"/>
  <c r="I313" i="21" s="1"/>
  <c r="AD24" i="16"/>
  <c r="D313" i="21" s="1"/>
  <c r="D311" i="22" s="1"/>
  <c r="AB24" i="16"/>
  <c r="B313" i="21" s="1"/>
  <c r="B311" i="22" s="1"/>
  <c r="O24" i="16"/>
  <c r="B24" i="16"/>
  <c r="AT23" i="16"/>
  <c r="U312" i="21" s="1"/>
  <c r="S310" i="22" s="1"/>
  <c r="AS23" i="16"/>
  <c r="T312" i="21" s="1"/>
  <c r="R310" i="22" s="1"/>
  <c r="AR23" i="16"/>
  <c r="S312" i="21" s="1"/>
  <c r="Q310" i="22" s="1"/>
  <c r="AQ23" i="16"/>
  <c r="R312" i="21" s="1"/>
  <c r="P310" i="22" s="1"/>
  <c r="AP23" i="16"/>
  <c r="Q312" i="21" s="1"/>
  <c r="O310" i="22" s="1"/>
  <c r="AO23" i="16"/>
  <c r="P312" i="21" s="1"/>
  <c r="N310" i="22" s="1"/>
  <c r="AN23" i="16"/>
  <c r="O312" i="21" s="1"/>
  <c r="M310" i="22" s="1"/>
  <c r="AM23" i="16"/>
  <c r="N312" i="21" s="1"/>
  <c r="L310" i="22" s="1"/>
  <c r="AL23" i="16"/>
  <c r="M312" i="21" s="1"/>
  <c r="K310" i="22" s="1"/>
  <c r="AK23" i="16"/>
  <c r="L312" i="21" s="1"/>
  <c r="J310" i="22" s="1"/>
  <c r="AJ23" i="16"/>
  <c r="K312" i="21" s="1"/>
  <c r="I310" i="22" s="1"/>
  <c r="AI23" i="16"/>
  <c r="J312" i="21" s="1"/>
  <c r="AH23" i="16"/>
  <c r="I312" i="21" s="1"/>
  <c r="AB23" i="16"/>
  <c r="B312" i="21" s="1"/>
  <c r="B310" i="22" s="1"/>
  <c r="O23" i="16"/>
  <c r="B23" i="16"/>
  <c r="AT22" i="16"/>
  <c r="U311" i="21" s="1"/>
  <c r="S309" i="22" s="1"/>
  <c r="AS22" i="16"/>
  <c r="T311" i="21" s="1"/>
  <c r="R309" i="22" s="1"/>
  <c r="AR22" i="16"/>
  <c r="S311" i="21" s="1"/>
  <c r="Q309" i="22" s="1"/>
  <c r="AQ22" i="16"/>
  <c r="R311" i="21" s="1"/>
  <c r="P309" i="22" s="1"/>
  <c r="AP22" i="16"/>
  <c r="Q311" i="21" s="1"/>
  <c r="O309" i="22" s="1"/>
  <c r="AO22" i="16"/>
  <c r="P311" i="21" s="1"/>
  <c r="N309" i="22" s="1"/>
  <c r="AN22" i="16"/>
  <c r="O311" i="21" s="1"/>
  <c r="M309" i="22" s="1"/>
  <c r="AM22" i="16"/>
  <c r="N311" i="21" s="1"/>
  <c r="L309" i="22" s="1"/>
  <c r="AL22" i="16"/>
  <c r="M311" i="21" s="1"/>
  <c r="K309" i="22" s="1"/>
  <c r="AK22" i="16"/>
  <c r="L311" i="21" s="1"/>
  <c r="J309" i="22" s="1"/>
  <c r="AJ22" i="16"/>
  <c r="K311" i="21" s="1"/>
  <c r="I309" i="22" s="1"/>
  <c r="AI22" i="16"/>
  <c r="J311" i="21" s="1"/>
  <c r="AH22" i="16"/>
  <c r="I311" i="21" s="1"/>
  <c r="AB22" i="16"/>
  <c r="B311" i="21" s="1"/>
  <c r="B309" i="22" s="1"/>
  <c r="O22" i="16"/>
  <c r="B22" i="16"/>
  <c r="AT21" i="16"/>
  <c r="U310" i="21" s="1"/>
  <c r="S308" i="22" s="1"/>
  <c r="AS21" i="16"/>
  <c r="T310" i="21" s="1"/>
  <c r="R308" i="22" s="1"/>
  <c r="AR21" i="16"/>
  <c r="S310" i="21" s="1"/>
  <c r="Q308" i="22" s="1"/>
  <c r="AQ21" i="16"/>
  <c r="R310" i="21" s="1"/>
  <c r="P308" i="22" s="1"/>
  <c r="AP21" i="16"/>
  <c r="Q310" i="21" s="1"/>
  <c r="O308" i="22" s="1"/>
  <c r="AO21" i="16"/>
  <c r="P310" i="21" s="1"/>
  <c r="N308" i="22" s="1"/>
  <c r="AN21" i="16"/>
  <c r="O310" i="21" s="1"/>
  <c r="M308" i="22" s="1"/>
  <c r="AM21" i="16"/>
  <c r="N310" i="21" s="1"/>
  <c r="L308" i="22" s="1"/>
  <c r="AL21" i="16"/>
  <c r="M310" i="21" s="1"/>
  <c r="K308" i="22" s="1"/>
  <c r="AK21" i="16"/>
  <c r="L310" i="21" s="1"/>
  <c r="J308" i="22" s="1"/>
  <c r="AJ21" i="16"/>
  <c r="K310" i="21" s="1"/>
  <c r="I308" i="22" s="1"/>
  <c r="AI21" i="16"/>
  <c r="J310" i="21" s="1"/>
  <c r="AH21" i="16"/>
  <c r="I310" i="21" s="1"/>
  <c r="AB21" i="16"/>
  <c r="B310" i="21" s="1"/>
  <c r="B308" i="22" s="1"/>
  <c r="O21" i="16"/>
  <c r="B21" i="16"/>
  <c r="AT20" i="16"/>
  <c r="U309" i="21" s="1"/>
  <c r="S307" i="22" s="1"/>
  <c r="AS20" i="16"/>
  <c r="T309" i="21" s="1"/>
  <c r="R307" i="22" s="1"/>
  <c r="AR20" i="16"/>
  <c r="S309" i="21" s="1"/>
  <c r="Q307" i="22" s="1"/>
  <c r="AQ20" i="16"/>
  <c r="R309" i="21" s="1"/>
  <c r="P307" i="22" s="1"/>
  <c r="AP20" i="16"/>
  <c r="Q309" i="21" s="1"/>
  <c r="O307" i="22" s="1"/>
  <c r="AO20" i="16"/>
  <c r="P309" i="21" s="1"/>
  <c r="N307" i="22" s="1"/>
  <c r="AN20" i="16"/>
  <c r="O309" i="21" s="1"/>
  <c r="M307" i="22" s="1"/>
  <c r="AM20" i="16"/>
  <c r="N309" i="21" s="1"/>
  <c r="L307" i="22" s="1"/>
  <c r="AL20" i="16"/>
  <c r="M309" i="21" s="1"/>
  <c r="K307" i="22" s="1"/>
  <c r="AK20" i="16"/>
  <c r="L309" i="21" s="1"/>
  <c r="J307" i="22" s="1"/>
  <c r="AJ20" i="16"/>
  <c r="K309" i="21" s="1"/>
  <c r="I307" i="22" s="1"/>
  <c r="AI20" i="16"/>
  <c r="J309" i="21" s="1"/>
  <c r="AH20" i="16"/>
  <c r="I309" i="21" s="1"/>
  <c r="AB20" i="16"/>
  <c r="B309" i="21" s="1"/>
  <c r="B307" i="22" s="1"/>
  <c r="O20" i="16"/>
  <c r="B20" i="16"/>
  <c r="AT19" i="16"/>
  <c r="U308" i="21" s="1"/>
  <c r="S306" i="22" s="1"/>
  <c r="AS19" i="16"/>
  <c r="T308" i="21" s="1"/>
  <c r="R306" i="22" s="1"/>
  <c r="AR19" i="16"/>
  <c r="S308" i="21" s="1"/>
  <c r="Q306" i="22" s="1"/>
  <c r="AQ19" i="16"/>
  <c r="R308" i="21" s="1"/>
  <c r="P306" i="22" s="1"/>
  <c r="AP19" i="16"/>
  <c r="Q308" i="21" s="1"/>
  <c r="O306" i="22" s="1"/>
  <c r="AO19" i="16"/>
  <c r="P308" i="21" s="1"/>
  <c r="N306" i="22" s="1"/>
  <c r="AN19" i="16"/>
  <c r="O308" i="21" s="1"/>
  <c r="M306" i="22" s="1"/>
  <c r="AM19" i="16"/>
  <c r="N308" i="21" s="1"/>
  <c r="L306" i="22" s="1"/>
  <c r="AL19" i="16"/>
  <c r="M308" i="21" s="1"/>
  <c r="K306" i="22" s="1"/>
  <c r="AK19" i="16"/>
  <c r="L308" i="21" s="1"/>
  <c r="J306" i="22" s="1"/>
  <c r="AJ19" i="16"/>
  <c r="K308" i="21" s="1"/>
  <c r="I306" i="22" s="1"/>
  <c r="AI19" i="16"/>
  <c r="J308" i="21" s="1"/>
  <c r="AH19" i="16"/>
  <c r="I308" i="21" s="1"/>
  <c r="AD19" i="16"/>
  <c r="D308" i="21" s="1"/>
  <c r="D306" i="22" s="1"/>
  <c r="AB19" i="16"/>
  <c r="B308" i="21" s="1"/>
  <c r="B306" i="22" s="1"/>
  <c r="O19" i="16"/>
  <c r="B19" i="16"/>
  <c r="AT18" i="16"/>
  <c r="U307" i="21" s="1"/>
  <c r="S305" i="22" s="1"/>
  <c r="AS18" i="16"/>
  <c r="T307" i="21" s="1"/>
  <c r="R305" i="22" s="1"/>
  <c r="AR18" i="16"/>
  <c r="S307" i="21" s="1"/>
  <c r="Q305" i="22" s="1"/>
  <c r="AQ18" i="16"/>
  <c r="R307" i="21" s="1"/>
  <c r="P305" i="22" s="1"/>
  <c r="AP18" i="16"/>
  <c r="Q307" i="21" s="1"/>
  <c r="O305" i="22" s="1"/>
  <c r="AO18" i="16"/>
  <c r="P307" i="21" s="1"/>
  <c r="N305" i="22" s="1"/>
  <c r="AN18" i="16"/>
  <c r="O307" i="21" s="1"/>
  <c r="M305" i="22" s="1"/>
  <c r="AM18" i="16"/>
  <c r="N307" i="21" s="1"/>
  <c r="L305" i="22" s="1"/>
  <c r="AL18" i="16"/>
  <c r="M307" i="21" s="1"/>
  <c r="K305" i="22" s="1"/>
  <c r="AK18" i="16"/>
  <c r="L307" i="21" s="1"/>
  <c r="J305" i="22" s="1"/>
  <c r="AJ18" i="16"/>
  <c r="K307" i="21" s="1"/>
  <c r="I305" i="22" s="1"/>
  <c r="AI18" i="16"/>
  <c r="J307" i="21" s="1"/>
  <c r="AH18" i="16"/>
  <c r="I307" i="21" s="1"/>
  <c r="AB18" i="16"/>
  <c r="B307" i="21" s="1"/>
  <c r="B305" i="22" s="1"/>
  <c r="O18" i="16"/>
  <c r="B18" i="16"/>
  <c r="AT17" i="16"/>
  <c r="U306" i="21" s="1"/>
  <c r="S304" i="22" s="1"/>
  <c r="AS17" i="16"/>
  <c r="T306" i="21" s="1"/>
  <c r="R304" i="22" s="1"/>
  <c r="AR17" i="16"/>
  <c r="S306" i="21" s="1"/>
  <c r="Q304" i="22" s="1"/>
  <c r="AQ17" i="16"/>
  <c r="R306" i="21" s="1"/>
  <c r="P304" i="22" s="1"/>
  <c r="AP17" i="16"/>
  <c r="Q306" i="21" s="1"/>
  <c r="O304" i="22" s="1"/>
  <c r="AO17" i="16"/>
  <c r="P306" i="21" s="1"/>
  <c r="N304" i="22" s="1"/>
  <c r="AN17" i="16"/>
  <c r="O306" i="21" s="1"/>
  <c r="M304" i="22" s="1"/>
  <c r="AM17" i="16"/>
  <c r="N306" i="21" s="1"/>
  <c r="L304" i="22" s="1"/>
  <c r="AL17" i="16"/>
  <c r="M306" i="21" s="1"/>
  <c r="K304" i="22" s="1"/>
  <c r="AK17" i="16"/>
  <c r="L306" i="21" s="1"/>
  <c r="J304" i="22" s="1"/>
  <c r="AJ17" i="16"/>
  <c r="K306" i="21" s="1"/>
  <c r="I304" i="22" s="1"/>
  <c r="AI17" i="16"/>
  <c r="J306" i="21" s="1"/>
  <c r="AH17" i="16"/>
  <c r="I306" i="21" s="1"/>
  <c r="AB17" i="16"/>
  <c r="B306" i="21" s="1"/>
  <c r="B304" i="22" s="1"/>
  <c r="O17" i="16"/>
  <c r="B17" i="16"/>
  <c r="AT16" i="16"/>
  <c r="U305" i="21" s="1"/>
  <c r="S303" i="22" s="1"/>
  <c r="AS16" i="16"/>
  <c r="T305" i="21" s="1"/>
  <c r="R303" i="22" s="1"/>
  <c r="AR16" i="16"/>
  <c r="S305" i="21" s="1"/>
  <c r="Q303" i="22" s="1"/>
  <c r="AQ16" i="16"/>
  <c r="R305" i="21" s="1"/>
  <c r="P303" i="22" s="1"/>
  <c r="AP16" i="16"/>
  <c r="Q305" i="21" s="1"/>
  <c r="O303" i="22" s="1"/>
  <c r="AO16" i="16"/>
  <c r="P305" i="21" s="1"/>
  <c r="N303" i="22" s="1"/>
  <c r="AN16" i="16"/>
  <c r="O305" i="21" s="1"/>
  <c r="M303" i="22" s="1"/>
  <c r="AM16" i="16"/>
  <c r="N305" i="21" s="1"/>
  <c r="L303" i="22" s="1"/>
  <c r="AL16" i="16"/>
  <c r="M305" i="21" s="1"/>
  <c r="K303" i="22" s="1"/>
  <c r="AK16" i="16"/>
  <c r="L305" i="21" s="1"/>
  <c r="J303" i="22" s="1"/>
  <c r="AJ16" i="16"/>
  <c r="K305" i="21" s="1"/>
  <c r="I303" i="22" s="1"/>
  <c r="AI16" i="16"/>
  <c r="J305" i="21" s="1"/>
  <c r="AH16" i="16"/>
  <c r="I305" i="21" s="1"/>
  <c r="AD16" i="16"/>
  <c r="D305" i="21" s="1"/>
  <c r="D303" i="22" s="1"/>
  <c r="AB16" i="16"/>
  <c r="B305" i="21" s="1"/>
  <c r="B303" i="22" s="1"/>
  <c r="O16" i="16"/>
  <c r="B16" i="16"/>
  <c r="AT15" i="16"/>
  <c r="U304" i="21" s="1"/>
  <c r="S302" i="22" s="1"/>
  <c r="AS15" i="16"/>
  <c r="T304" i="21" s="1"/>
  <c r="R302" i="22" s="1"/>
  <c r="AR15" i="16"/>
  <c r="S304" i="21" s="1"/>
  <c r="Q302" i="22" s="1"/>
  <c r="AQ15" i="16"/>
  <c r="R304" i="21" s="1"/>
  <c r="P302" i="22" s="1"/>
  <c r="AP15" i="16"/>
  <c r="Q304" i="21" s="1"/>
  <c r="O302" i="22" s="1"/>
  <c r="AO15" i="16"/>
  <c r="P304" i="21" s="1"/>
  <c r="N302" i="22" s="1"/>
  <c r="AN15" i="16"/>
  <c r="O304" i="21" s="1"/>
  <c r="M302" i="22" s="1"/>
  <c r="AM15" i="16"/>
  <c r="N304" i="21" s="1"/>
  <c r="L302" i="22" s="1"/>
  <c r="AL15" i="16"/>
  <c r="M304" i="21" s="1"/>
  <c r="K302" i="22" s="1"/>
  <c r="AK15" i="16"/>
  <c r="L304" i="21" s="1"/>
  <c r="J302" i="22" s="1"/>
  <c r="AJ15" i="16"/>
  <c r="K304" i="21" s="1"/>
  <c r="I302" i="22" s="1"/>
  <c r="AI15" i="16"/>
  <c r="J304" i="21" s="1"/>
  <c r="AH15" i="16"/>
  <c r="I304" i="21" s="1"/>
  <c r="AD15" i="16"/>
  <c r="D304" i="21" s="1"/>
  <c r="D302" i="22" s="1"/>
  <c r="AB15" i="16"/>
  <c r="B304" i="21" s="1"/>
  <c r="B302" i="22" s="1"/>
  <c r="O15" i="16"/>
  <c r="B15" i="16"/>
  <c r="AT14" i="16"/>
  <c r="U303" i="21" s="1"/>
  <c r="S301" i="22" s="1"/>
  <c r="AS14" i="16"/>
  <c r="T303" i="21" s="1"/>
  <c r="R301" i="22" s="1"/>
  <c r="AR14" i="16"/>
  <c r="S303" i="21" s="1"/>
  <c r="Q301" i="22" s="1"/>
  <c r="AQ14" i="16"/>
  <c r="R303" i="21" s="1"/>
  <c r="P301" i="22" s="1"/>
  <c r="AP14" i="16"/>
  <c r="Q303" i="21" s="1"/>
  <c r="O301" i="22" s="1"/>
  <c r="AO14" i="16"/>
  <c r="P303" i="21" s="1"/>
  <c r="N301" i="22" s="1"/>
  <c r="AN14" i="16"/>
  <c r="O303" i="21" s="1"/>
  <c r="M301" i="22" s="1"/>
  <c r="AM14" i="16"/>
  <c r="N303" i="21" s="1"/>
  <c r="L301" i="22" s="1"/>
  <c r="AL14" i="16"/>
  <c r="M303" i="21" s="1"/>
  <c r="K301" i="22" s="1"/>
  <c r="AK14" i="16"/>
  <c r="L303" i="21" s="1"/>
  <c r="J301" i="22" s="1"/>
  <c r="AJ14" i="16"/>
  <c r="K303" i="21" s="1"/>
  <c r="I301" i="22" s="1"/>
  <c r="AI14" i="16"/>
  <c r="J303" i="21" s="1"/>
  <c r="AH14" i="16"/>
  <c r="I303" i="21" s="1"/>
  <c r="AD14" i="16"/>
  <c r="D303" i="21" s="1"/>
  <c r="D301" i="22" s="1"/>
  <c r="AB14" i="16"/>
  <c r="B303" i="21" s="1"/>
  <c r="B301" i="22" s="1"/>
  <c r="O14" i="16"/>
  <c r="B14" i="16"/>
  <c r="AT13" i="16"/>
  <c r="U302" i="21" s="1"/>
  <c r="S300" i="22" s="1"/>
  <c r="AS13" i="16"/>
  <c r="T302" i="21" s="1"/>
  <c r="R300" i="22" s="1"/>
  <c r="AR13" i="16"/>
  <c r="S302" i="21" s="1"/>
  <c r="Q300" i="22" s="1"/>
  <c r="AQ13" i="16"/>
  <c r="R302" i="21" s="1"/>
  <c r="P300" i="22" s="1"/>
  <c r="AP13" i="16"/>
  <c r="Q302" i="21" s="1"/>
  <c r="O300" i="22" s="1"/>
  <c r="AO13" i="16"/>
  <c r="P302" i="21" s="1"/>
  <c r="N300" i="22" s="1"/>
  <c r="AN13" i="16"/>
  <c r="O302" i="21" s="1"/>
  <c r="M300" i="22" s="1"/>
  <c r="AM13" i="16"/>
  <c r="N302" i="21" s="1"/>
  <c r="L300" i="22" s="1"/>
  <c r="AL13" i="16"/>
  <c r="M302" i="21" s="1"/>
  <c r="K300" i="22" s="1"/>
  <c r="AK13" i="16"/>
  <c r="L302" i="21" s="1"/>
  <c r="J300" i="22" s="1"/>
  <c r="AJ13" i="16"/>
  <c r="K302" i="21" s="1"/>
  <c r="I300" i="22" s="1"/>
  <c r="AI13" i="16"/>
  <c r="J302" i="21" s="1"/>
  <c r="AH13" i="16"/>
  <c r="I302" i="21" s="1"/>
  <c r="AD13" i="16"/>
  <c r="D302" i="21" s="1"/>
  <c r="D300" i="22" s="1"/>
  <c r="AB13" i="16"/>
  <c r="B302" i="21" s="1"/>
  <c r="B300" i="22" s="1"/>
  <c r="O13" i="16"/>
  <c r="B13" i="16"/>
  <c r="AT12" i="16"/>
  <c r="U301" i="21" s="1"/>
  <c r="S299" i="22" s="1"/>
  <c r="AS12" i="16"/>
  <c r="T301" i="21" s="1"/>
  <c r="R299" i="22" s="1"/>
  <c r="AR12" i="16"/>
  <c r="S301" i="21" s="1"/>
  <c r="Q299" i="22" s="1"/>
  <c r="AQ12" i="16"/>
  <c r="R301" i="21" s="1"/>
  <c r="P299" i="22" s="1"/>
  <c r="AP12" i="16"/>
  <c r="Q301" i="21" s="1"/>
  <c r="O299" i="22" s="1"/>
  <c r="AO12" i="16"/>
  <c r="P301" i="21" s="1"/>
  <c r="N299" i="22" s="1"/>
  <c r="AN12" i="16"/>
  <c r="O301" i="21" s="1"/>
  <c r="M299" i="22" s="1"/>
  <c r="AM12" i="16"/>
  <c r="N301" i="21" s="1"/>
  <c r="L299" i="22" s="1"/>
  <c r="AL12" i="16"/>
  <c r="M301" i="21" s="1"/>
  <c r="K299" i="22" s="1"/>
  <c r="AK12" i="16"/>
  <c r="L301" i="21" s="1"/>
  <c r="J299" i="22" s="1"/>
  <c r="AJ12" i="16"/>
  <c r="K301" i="21" s="1"/>
  <c r="I299" i="22" s="1"/>
  <c r="AI12" i="16"/>
  <c r="J301" i="21" s="1"/>
  <c r="AH12" i="16"/>
  <c r="I301" i="21" s="1"/>
  <c r="AD12" i="16"/>
  <c r="D301" i="21" s="1"/>
  <c r="D299" i="22" s="1"/>
  <c r="AB12" i="16"/>
  <c r="B301" i="21" s="1"/>
  <c r="B299" i="22" s="1"/>
  <c r="O12" i="16"/>
  <c r="B12" i="16"/>
  <c r="AT11" i="16"/>
  <c r="U300" i="21" s="1"/>
  <c r="S298" i="22" s="1"/>
  <c r="AS11" i="16"/>
  <c r="T300" i="21" s="1"/>
  <c r="R298" i="22" s="1"/>
  <c r="AR11" i="16"/>
  <c r="S300" i="21" s="1"/>
  <c r="Q298" i="22" s="1"/>
  <c r="AQ11" i="16"/>
  <c r="R300" i="21" s="1"/>
  <c r="P298" i="22" s="1"/>
  <c r="AP11" i="16"/>
  <c r="Q300" i="21" s="1"/>
  <c r="O298" i="22" s="1"/>
  <c r="AO11" i="16"/>
  <c r="P300" i="21" s="1"/>
  <c r="N298" i="22" s="1"/>
  <c r="AN11" i="16"/>
  <c r="O300" i="21" s="1"/>
  <c r="M298" i="22" s="1"/>
  <c r="AM11" i="16"/>
  <c r="N300" i="21" s="1"/>
  <c r="L298" i="22" s="1"/>
  <c r="AL11" i="16"/>
  <c r="M300" i="21" s="1"/>
  <c r="K298" i="22" s="1"/>
  <c r="AK11" i="16"/>
  <c r="L300" i="21" s="1"/>
  <c r="J298" i="22" s="1"/>
  <c r="AJ11" i="16"/>
  <c r="K300" i="21" s="1"/>
  <c r="I298" i="22" s="1"/>
  <c r="AI11" i="16"/>
  <c r="J300" i="21" s="1"/>
  <c r="AH11" i="16"/>
  <c r="I300" i="21" s="1"/>
  <c r="AD11" i="16"/>
  <c r="D300" i="21" s="1"/>
  <c r="D298" i="22" s="1"/>
  <c r="AB11" i="16"/>
  <c r="B300" i="21" s="1"/>
  <c r="B298" i="22" s="1"/>
  <c r="O11" i="16"/>
  <c r="O35" i="16" s="1"/>
  <c r="B11" i="16"/>
  <c r="AT10" i="16"/>
  <c r="U299" i="21" s="1"/>
  <c r="S297" i="22" s="1"/>
  <c r="AS10" i="16"/>
  <c r="T299" i="21" s="1"/>
  <c r="R297" i="22" s="1"/>
  <c r="AR10" i="16"/>
  <c r="S299" i="21" s="1"/>
  <c r="Q297" i="22" s="1"/>
  <c r="AQ10" i="16"/>
  <c r="R299" i="21" s="1"/>
  <c r="P297" i="22" s="1"/>
  <c r="AP10" i="16"/>
  <c r="Q299" i="21" s="1"/>
  <c r="O297" i="22" s="1"/>
  <c r="AO10" i="16"/>
  <c r="P299" i="21" s="1"/>
  <c r="N297" i="22" s="1"/>
  <c r="AN10" i="16"/>
  <c r="O299" i="21" s="1"/>
  <c r="M297" i="22" s="1"/>
  <c r="AM10" i="16"/>
  <c r="N299" i="21" s="1"/>
  <c r="L297" i="22" s="1"/>
  <c r="AL10" i="16"/>
  <c r="M299" i="21" s="1"/>
  <c r="K297" i="22" s="1"/>
  <c r="AK10" i="16"/>
  <c r="L299" i="21" s="1"/>
  <c r="J297" i="22" s="1"/>
  <c r="AJ10" i="16"/>
  <c r="K299" i="21" s="1"/>
  <c r="I297" i="22" s="1"/>
  <c r="AI10" i="16"/>
  <c r="J299" i="21" s="1"/>
  <c r="AH10" i="16"/>
  <c r="I299" i="21" s="1"/>
  <c r="AD10" i="16"/>
  <c r="D299" i="21" s="1"/>
  <c r="D297" i="22" s="1"/>
  <c r="AB10" i="16"/>
  <c r="B299" i="21" s="1"/>
  <c r="B297" i="22" s="1"/>
  <c r="O10" i="16"/>
  <c r="B10" i="16"/>
  <c r="AT9" i="16"/>
  <c r="U298" i="21" s="1"/>
  <c r="S296" i="22" s="1"/>
  <c r="AS9" i="16"/>
  <c r="T298" i="21" s="1"/>
  <c r="R296" i="22" s="1"/>
  <c r="AR9" i="16"/>
  <c r="S298" i="21" s="1"/>
  <c r="Q296" i="22" s="1"/>
  <c r="AQ9" i="16"/>
  <c r="R298" i="21" s="1"/>
  <c r="P296" i="22" s="1"/>
  <c r="AP9" i="16"/>
  <c r="Q298" i="21" s="1"/>
  <c r="O296" i="22" s="1"/>
  <c r="AO9" i="16"/>
  <c r="P298" i="21" s="1"/>
  <c r="N296" i="22" s="1"/>
  <c r="AN9" i="16"/>
  <c r="O298" i="21" s="1"/>
  <c r="M296" i="22" s="1"/>
  <c r="AM9" i="16"/>
  <c r="N298" i="21" s="1"/>
  <c r="L296" i="22" s="1"/>
  <c r="AL9" i="16"/>
  <c r="M298" i="21" s="1"/>
  <c r="K296" i="22" s="1"/>
  <c r="AK9" i="16"/>
  <c r="L298" i="21" s="1"/>
  <c r="J296" i="22" s="1"/>
  <c r="AJ9" i="16"/>
  <c r="K298" i="21" s="1"/>
  <c r="I296" i="22" s="1"/>
  <c r="AI9" i="16"/>
  <c r="J298" i="21" s="1"/>
  <c r="AH9" i="16"/>
  <c r="I298" i="21" s="1"/>
  <c r="AD9" i="16"/>
  <c r="D298" i="21" s="1"/>
  <c r="D296" i="22" s="1"/>
  <c r="AB9" i="16"/>
  <c r="B298" i="21" s="1"/>
  <c r="B296" i="22" s="1"/>
  <c r="O9" i="16"/>
  <c r="B9" i="16"/>
  <c r="N6" i="16"/>
  <c r="M6" i="16"/>
  <c r="L6" i="16"/>
  <c r="K6" i="16"/>
  <c r="J6" i="16"/>
  <c r="I6" i="16"/>
  <c r="H6" i="16"/>
  <c r="G6" i="16"/>
  <c r="F6" i="16"/>
  <c r="E6" i="16"/>
  <c r="D6" i="16"/>
  <c r="C6" i="16"/>
  <c r="C5" i="16"/>
  <c r="O1" i="16"/>
  <c r="AD23" i="16" s="1"/>
  <c r="D312" i="21" s="1"/>
  <c r="D310" i="22" s="1"/>
  <c r="T83" i="15"/>
  <c r="T82" i="15"/>
  <c r="T81" i="15"/>
  <c r="T80" i="15"/>
  <c r="T79" i="15"/>
  <c r="T78" i="15"/>
  <c r="T77" i="15"/>
  <c r="T76" i="15"/>
  <c r="T75" i="15"/>
  <c r="T74" i="15"/>
  <c r="T73" i="15"/>
  <c r="T72" i="15"/>
  <c r="T71" i="15"/>
  <c r="T70" i="15"/>
  <c r="G55" i="15"/>
  <c r="E55" i="15"/>
  <c r="C55" i="15"/>
  <c r="M53" i="15"/>
  <c r="L24" i="1" s="1"/>
  <c r="N50" i="15"/>
  <c r="N53" i="15" s="1"/>
  <c r="M24" i="1" s="1"/>
  <c r="M50" i="15"/>
  <c r="L50" i="15"/>
  <c r="L53" i="15" s="1"/>
  <c r="K24" i="1" s="1"/>
  <c r="K50" i="15"/>
  <c r="J50" i="15"/>
  <c r="I50" i="15"/>
  <c r="H50" i="15"/>
  <c r="G50" i="15"/>
  <c r="F50" i="15"/>
  <c r="E50" i="15"/>
  <c r="D50" i="15"/>
  <c r="C50" i="15"/>
  <c r="AT49" i="15"/>
  <c r="U297" i="21" s="1"/>
  <c r="S295" i="22" s="1"/>
  <c r="AS49" i="15"/>
  <c r="T297" i="21" s="1"/>
  <c r="R295" i="22" s="1"/>
  <c r="AR49" i="15"/>
  <c r="S297" i="21" s="1"/>
  <c r="Q295" i="22" s="1"/>
  <c r="AQ49" i="15"/>
  <c r="R297" i="21" s="1"/>
  <c r="P295" i="22" s="1"/>
  <c r="AP49" i="15"/>
  <c r="Q297" i="21" s="1"/>
  <c r="O295" i="22" s="1"/>
  <c r="AO49" i="15"/>
  <c r="P297" i="21" s="1"/>
  <c r="N295" i="22" s="1"/>
  <c r="AN49" i="15"/>
  <c r="O297" i="21" s="1"/>
  <c r="M295" i="22" s="1"/>
  <c r="AM49" i="15"/>
  <c r="N297" i="21" s="1"/>
  <c r="L295" i="22" s="1"/>
  <c r="AL49" i="15"/>
  <c r="M297" i="21" s="1"/>
  <c r="K295" i="22" s="1"/>
  <c r="AK49" i="15"/>
  <c r="L297" i="21" s="1"/>
  <c r="J295" i="22" s="1"/>
  <c r="AJ49" i="15"/>
  <c r="K297" i="21" s="1"/>
  <c r="I295" i="22" s="1"/>
  <c r="AI49" i="15"/>
  <c r="J297" i="21" s="1"/>
  <c r="AH49" i="15"/>
  <c r="I297" i="21" s="1"/>
  <c r="AB49" i="15"/>
  <c r="B297" i="21" s="1"/>
  <c r="B295" i="22" s="1"/>
  <c r="O49" i="15"/>
  <c r="B49" i="15"/>
  <c r="AT48" i="15"/>
  <c r="U296" i="21" s="1"/>
  <c r="S294" i="22" s="1"/>
  <c r="AS48" i="15"/>
  <c r="T296" i="21" s="1"/>
  <c r="R294" i="22" s="1"/>
  <c r="AR48" i="15"/>
  <c r="S296" i="21" s="1"/>
  <c r="Q294" i="22" s="1"/>
  <c r="AQ48" i="15"/>
  <c r="R296" i="21" s="1"/>
  <c r="P294" i="22" s="1"/>
  <c r="AP48" i="15"/>
  <c r="Q296" i="21" s="1"/>
  <c r="O294" i="22" s="1"/>
  <c r="AO48" i="15"/>
  <c r="P296" i="21" s="1"/>
  <c r="N294" i="22" s="1"/>
  <c r="AN48" i="15"/>
  <c r="O296" i="21" s="1"/>
  <c r="M294" i="22" s="1"/>
  <c r="AM48" i="15"/>
  <c r="N296" i="21" s="1"/>
  <c r="L294" i="22" s="1"/>
  <c r="AL48" i="15"/>
  <c r="M296" i="21" s="1"/>
  <c r="K294" i="22" s="1"/>
  <c r="AK48" i="15"/>
  <c r="L296" i="21" s="1"/>
  <c r="J294" i="22" s="1"/>
  <c r="AJ48" i="15"/>
  <c r="K296" i="21" s="1"/>
  <c r="I294" i="22" s="1"/>
  <c r="AI48" i="15"/>
  <c r="J296" i="21" s="1"/>
  <c r="AH48" i="15"/>
  <c r="I296" i="21" s="1"/>
  <c r="AB48" i="15"/>
  <c r="B296" i="21" s="1"/>
  <c r="B294" i="22" s="1"/>
  <c r="O48" i="15"/>
  <c r="B48" i="15"/>
  <c r="AT47" i="15"/>
  <c r="U295" i="21" s="1"/>
  <c r="S293" i="22" s="1"/>
  <c r="AS47" i="15"/>
  <c r="T295" i="21" s="1"/>
  <c r="R293" i="22" s="1"/>
  <c r="AR47" i="15"/>
  <c r="S295" i="21" s="1"/>
  <c r="Q293" i="22" s="1"/>
  <c r="AQ47" i="15"/>
  <c r="R295" i="21" s="1"/>
  <c r="P293" i="22" s="1"/>
  <c r="AP47" i="15"/>
  <c r="Q295" i="21" s="1"/>
  <c r="O293" i="22" s="1"/>
  <c r="AO47" i="15"/>
  <c r="P295" i="21" s="1"/>
  <c r="N293" i="22" s="1"/>
  <c r="AN47" i="15"/>
  <c r="O295" i="21" s="1"/>
  <c r="M293" i="22" s="1"/>
  <c r="AM47" i="15"/>
  <c r="N295" i="21" s="1"/>
  <c r="L293" i="22" s="1"/>
  <c r="AL47" i="15"/>
  <c r="M295" i="21" s="1"/>
  <c r="K293" i="22" s="1"/>
  <c r="AK47" i="15"/>
  <c r="L295" i="21" s="1"/>
  <c r="J293" i="22" s="1"/>
  <c r="AJ47" i="15"/>
  <c r="K295" i="21" s="1"/>
  <c r="I293" i="22" s="1"/>
  <c r="AI47" i="15"/>
  <c r="J295" i="21" s="1"/>
  <c r="AH47" i="15"/>
  <c r="I295" i="21" s="1"/>
  <c r="AB47" i="15"/>
  <c r="B295" i="21" s="1"/>
  <c r="B293" i="22" s="1"/>
  <c r="O47" i="15"/>
  <c r="B47" i="15"/>
  <c r="AT46" i="15"/>
  <c r="U294" i="21" s="1"/>
  <c r="S292" i="22" s="1"/>
  <c r="AS46" i="15"/>
  <c r="T294" i="21" s="1"/>
  <c r="R292" i="22" s="1"/>
  <c r="AR46" i="15"/>
  <c r="S294" i="21" s="1"/>
  <c r="Q292" i="22" s="1"/>
  <c r="AQ46" i="15"/>
  <c r="R294" i="21" s="1"/>
  <c r="P292" i="22" s="1"/>
  <c r="AP46" i="15"/>
  <c r="Q294" i="21" s="1"/>
  <c r="O292" i="22" s="1"/>
  <c r="AO46" i="15"/>
  <c r="P294" i="21" s="1"/>
  <c r="N292" i="22" s="1"/>
  <c r="AN46" i="15"/>
  <c r="O294" i="21" s="1"/>
  <c r="M292" i="22" s="1"/>
  <c r="AM46" i="15"/>
  <c r="N294" i="21" s="1"/>
  <c r="L292" i="22" s="1"/>
  <c r="AL46" i="15"/>
  <c r="M294" i="21" s="1"/>
  <c r="K292" i="22" s="1"/>
  <c r="AK46" i="15"/>
  <c r="L294" i="21" s="1"/>
  <c r="J292" i="22" s="1"/>
  <c r="AJ46" i="15"/>
  <c r="K294" i="21" s="1"/>
  <c r="I292" i="22" s="1"/>
  <c r="AI46" i="15"/>
  <c r="J294" i="21" s="1"/>
  <c r="AH46" i="15"/>
  <c r="I294" i="21" s="1"/>
  <c r="AB46" i="15"/>
  <c r="B294" i="21" s="1"/>
  <c r="B292" i="22" s="1"/>
  <c r="O46" i="15"/>
  <c r="B46" i="15"/>
  <c r="AT45" i="15"/>
  <c r="U293" i="21" s="1"/>
  <c r="S291" i="22" s="1"/>
  <c r="AS45" i="15"/>
  <c r="T293" i="21" s="1"/>
  <c r="R291" i="22" s="1"/>
  <c r="AR45" i="15"/>
  <c r="S293" i="21" s="1"/>
  <c r="Q291" i="22" s="1"/>
  <c r="AQ45" i="15"/>
  <c r="R293" i="21" s="1"/>
  <c r="P291" i="22" s="1"/>
  <c r="AP45" i="15"/>
  <c r="Q293" i="21" s="1"/>
  <c r="O291" i="22" s="1"/>
  <c r="AO45" i="15"/>
  <c r="P293" i="21" s="1"/>
  <c r="N291" i="22" s="1"/>
  <c r="AN45" i="15"/>
  <c r="O293" i="21" s="1"/>
  <c r="M291" i="22" s="1"/>
  <c r="AM45" i="15"/>
  <c r="N293" i="21" s="1"/>
  <c r="L291" i="22" s="1"/>
  <c r="AL45" i="15"/>
  <c r="M293" i="21" s="1"/>
  <c r="K291" i="22" s="1"/>
  <c r="AK45" i="15"/>
  <c r="L293" i="21" s="1"/>
  <c r="J291" i="22" s="1"/>
  <c r="AJ45" i="15"/>
  <c r="K293" i="21" s="1"/>
  <c r="I291" i="22" s="1"/>
  <c r="AI45" i="15"/>
  <c r="J293" i="21" s="1"/>
  <c r="AH45" i="15"/>
  <c r="I293" i="21" s="1"/>
  <c r="AD45" i="15"/>
  <c r="D293" i="21" s="1"/>
  <c r="D291" i="22" s="1"/>
  <c r="AB45" i="15"/>
  <c r="B293" i="21" s="1"/>
  <c r="B291" i="22" s="1"/>
  <c r="O45" i="15"/>
  <c r="O50" i="15" s="1"/>
  <c r="B45" i="15"/>
  <c r="AT44" i="15"/>
  <c r="U292" i="21" s="1"/>
  <c r="S290" i="22" s="1"/>
  <c r="AS44" i="15"/>
  <c r="T292" i="21" s="1"/>
  <c r="R290" i="22" s="1"/>
  <c r="AR44" i="15"/>
  <c r="S292" i="21" s="1"/>
  <c r="Q290" i="22" s="1"/>
  <c r="AQ44" i="15"/>
  <c r="R292" i="21" s="1"/>
  <c r="P290" i="22" s="1"/>
  <c r="AP44" i="15"/>
  <c r="Q292" i="21" s="1"/>
  <c r="O290" i="22" s="1"/>
  <c r="AO44" i="15"/>
  <c r="P292" i="21" s="1"/>
  <c r="N290" i="22" s="1"/>
  <c r="AN44" i="15"/>
  <c r="O292" i="21" s="1"/>
  <c r="M290" i="22" s="1"/>
  <c r="AM44" i="15"/>
  <c r="N292" i="21" s="1"/>
  <c r="L290" i="22" s="1"/>
  <c r="AL44" i="15"/>
  <c r="M292" i="21" s="1"/>
  <c r="K290" i="22" s="1"/>
  <c r="AK44" i="15"/>
  <c r="L292" i="21" s="1"/>
  <c r="J290" i="22" s="1"/>
  <c r="AJ44" i="15"/>
  <c r="K292" i="21" s="1"/>
  <c r="I290" i="22" s="1"/>
  <c r="AI44" i="15"/>
  <c r="J292" i="21" s="1"/>
  <c r="AH44" i="15"/>
  <c r="I292" i="21" s="1"/>
  <c r="AB44" i="15"/>
  <c r="B292" i="21" s="1"/>
  <c r="B290" i="22" s="1"/>
  <c r="O44" i="15"/>
  <c r="B44" i="15"/>
  <c r="AT43" i="15"/>
  <c r="U291" i="21" s="1"/>
  <c r="S289" i="22" s="1"/>
  <c r="AS43" i="15"/>
  <c r="T291" i="21" s="1"/>
  <c r="R289" i="22" s="1"/>
  <c r="AR43" i="15"/>
  <c r="S291" i="21" s="1"/>
  <c r="Q289" i="22" s="1"/>
  <c r="AQ43" i="15"/>
  <c r="R291" i="21" s="1"/>
  <c r="P289" i="22" s="1"/>
  <c r="AP43" i="15"/>
  <c r="Q291" i="21" s="1"/>
  <c r="O289" i="22" s="1"/>
  <c r="AO43" i="15"/>
  <c r="P291" i="21" s="1"/>
  <c r="N289" i="22" s="1"/>
  <c r="AN43" i="15"/>
  <c r="O291" i="21" s="1"/>
  <c r="M289" i="22" s="1"/>
  <c r="AM43" i="15"/>
  <c r="N291" i="21" s="1"/>
  <c r="L289" i="22" s="1"/>
  <c r="AL43" i="15"/>
  <c r="M291" i="21" s="1"/>
  <c r="K289" i="22" s="1"/>
  <c r="AK43" i="15"/>
  <c r="L291" i="21" s="1"/>
  <c r="J289" i="22" s="1"/>
  <c r="AJ43" i="15"/>
  <c r="K291" i="21" s="1"/>
  <c r="I289" i="22" s="1"/>
  <c r="AI43" i="15"/>
  <c r="J291" i="21" s="1"/>
  <c r="AH43" i="15"/>
  <c r="I291" i="21" s="1"/>
  <c r="AD43" i="15"/>
  <c r="D291" i="21" s="1"/>
  <c r="D289" i="22" s="1"/>
  <c r="AB43" i="15"/>
  <c r="B291" i="21" s="1"/>
  <c r="B289" i="22" s="1"/>
  <c r="O43" i="15"/>
  <c r="B43" i="15"/>
  <c r="AT42" i="15"/>
  <c r="U290" i="21" s="1"/>
  <c r="S288" i="22" s="1"/>
  <c r="AS42" i="15"/>
  <c r="T290" i="21" s="1"/>
  <c r="R288" i="22" s="1"/>
  <c r="AR42" i="15"/>
  <c r="S290" i="21" s="1"/>
  <c r="Q288" i="22" s="1"/>
  <c r="AQ42" i="15"/>
  <c r="R290" i="21" s="1"/>
  <c r="P288" i="22" s="1"/>
  <c r="AP42" i="15"/>
  <c r="Q290" i="21" s="1"/>
  <c r="O288" i="22" s="1"/>
  <c r="AO42" i="15"/>
  <c r="P290" i="21" s="1"/>
  <c r="N288" i="22" s="1"/>
  <c r="AN42" i="15"/>
  <c r="O290" i="21" s="1"/>
  <c r="M288" i="22" s="1"/>
  <c r="AM42" i="15"/>
  <c r="N290" i="21" s="1"/>
  <c r="L288" i="22" s="1"/>
  <c r="AL42" i="15"/>
  <c r="M290" i="21" s="1"/>
  <c r="K288" i="22" s="1"/>
  <c r="AK42" i="15"/>
  <c r="L290" i="21" s="1"/>
  <c r="J288" i="22" s="1"/>
  <c r="AJ42" i="15"/>
  <c r="K290" i="21" s="1"/>
  <c r="I288" i="22" s="1"/>
  <c r="AI42" i="15"/>
  <c r="J290" i="21" s="1"/>
  <c r="AH42" i="15"/>
  <c r="I290" i="21" s="1"/>
  <c r="AB42" i="15"/>
  <c r="B290" i="21" s="1"/>
  <c r="B288" i="22" s="1"/>
  <c r="O42" i="15"/>
  <c r="B42" i="15"/>
  <c r="N39" i="15"/>
  <c r="M39" i="15"/>
  <c r="L39" i="15"/>
  <c r="K39" i="15"/>
  <c r="J39" i="15"/>
  <c r="I39" i="15"/>
  <c r="H39" i="15"/>
  <c r="G39" i="15"/>
  <c r="F39" i="15"/>
  <c r="E39" i="15"/>
  <c r="D39" i="15"/>
  <c r="C39" i="15"/>
  <c r="AT38" i="15"/>
  <c r="U289" i="21" s="1"/>
  <c r="S287" i="22" s="1"/>
  <c r="AS38" i="15"/>
  <c r="T289" i="21" s="1"/>
  <c r="R287" i="22" s="1"/>
  <c r="AR38" i="15"/>
  <c r="S289" i="21" s="1"/>
  <c r="Q287" i="22" s="1"/>
  <c r="AQ38" i="15"/>
  <c r="R289" i="21" s="1"/>
  <c r="P287" i="22" s="1"/>
  <c r="AP38" i="15"/>
  <c r="Q289" i="21" s="1"/>
  <c r="O287" i="22" s="1"/>
  <c r="AO38" i="15"/>
  <c r="P289" i="21" s="1"/>
  <c r="N287" i="22" s="1"/>
  <c r="AN38" i="15"/>
  <c r="O289" i="21" s="1"/>
  <c r="M287" i="22" s="1"/>
  <c r="AM38" i="15"/>
  <c r="N289" i="21" s="1"/>
  <c r="L287" i="22" s="1"/>
  <c r="AL38" i="15"/>
  <c r="M289" i="21" s="1"/>
  <c r="K287" i="22" s="1"/>
  <c r="AK38" i="15"/>
  <c r="L289" i="21" s="1"/>
  <c r="J287" i="22" s="1"/>
  <c r="AJ38" i="15"/>
  <c r="K289" i="21" s="1"/>
  <c r="I287" i="22" s="1"/>
  <c r="AI38" i="15"/>
  <c r="J289" i="21" s="1"/>
  <c r="AH38" i="15"/>
  <c r="I289" i="21" s="1"/>
  <c r="AB38" i="15"/>
  <c r="B289" i="21" s="1"/>
  <c r="B287" i="22" s="1"/>
  <c r="O38" i="15"/>
  <c r="B38" i="15"/>
  <c r="AT37" i="15"/>
  <c r="U288" i="21" s="1"/>
  <c r="S286" i="22" s="1"/>
  <c r="AS37" i="15"/>
  <c r="T288" i="21" s="1"/>
  <c r="R286" i="22" s="1"/>
  <c r="AR37" i="15"/>
  <c r="S288" i="21" s="1"/>
  <c r="Q286" i="22" s="1"/>
  <c r="AQ37" i="15"/>
  <c r="R288" i="21" s="1"/>
  <c r="P286" i="22" s="1"/>
  <c r="AP37" i="15"/>
  <c r="Q288" i="21" s="1"/>
  <c r="O286" i="22" s="1"/>
  <c r="AO37" i="15"/>
  <c r="P288" i="21" s="1"/>
  <c r="N286" i="22" s="1"/>
  <c r="AN37" i="15"/>
  <c r="O288" i="21" s="1"/>
  <c r="M286" i="22" s="1"/>
  <c r="AM37" i="15"/>
  <c r="N288" i="21" s="1"/>
  <c r="L286" i="22" s="1"/>
  <c r="AL37" i="15"/>
  <c r="M288" i="21" s="1"/>
  <c r="K286" i="22" s="1"/>
  <c r="AK37" i="15"/>
  <c r="L288" i="21" s="1"/>
  <c r="J286" i="22" s="1"/>
  <c r="AJ37" i="15"/>
  <c r="K288" i="21" s="1"/>
  <c r="I286" i="22" s="1"/>
  <c r="AI37" i="15"/>
  <c r="J288" i="21" s="1"/>
  <c r="AH37" i="15"/>
  <c r="I288" i="21" s="1"/>
  <c r="AD37" i="15"/>
  <c r="D288" i="21" s="1"/>
  <c r="D286" i="22" s="1"/>
  <c r="AB37" i="15"/>
  <c r="B288" i="21" s="1"/>
  <c r="B286" i="22" s="1"/>
  <c r="O37" i="15"/>
  <c r="B37" i="15"/>
  <c r="AT36" i="15"/>
  <c r="U287" i="21" s="1"/>
  <c r="S285" i="22" s="1"/>
  <c r="AS36" i="15"/>
  <c r="T287" i="21" s="1"/>
  <c r="R285" i="22" s="1"/>
  <c r="AR36" i="15"/>
  <c r="S287" i="21" s="1"/>
  <c r="Q285" i="22" s="1"/>
  <c r="AQ36" i="15"/>
  <c r="R287" i="21" s="1"/>
  <c r="P285" i="22" s="1"/>
  <c r="AP36" i="15"/>
  <c r="Q287" i="21" s="1"/>
  <c r="O285" i="22" s="1"/>
  <c r="AO36" i="15"/>
  <c r="P287" i="21" s="1"/>
  <c r="N285" i="22" s="1"/>
  <c r="AN36" i="15"/>
  <c r="O287" i="21" s="1"/>
  <c r="M285" i="22" s="1"/>
  <c r="AM36" i="15"/>
  <c r="N287" i="21" s="1"/>
  <c r="L285" i="22" s="1"/>
  <c r="AL36" i="15"/>
  <c r="M287" i="21" s="1"/>
  <c r="K285" i="22" s="1"/>
  <c r="AK36" i="15"/>
  <c r="L287" i="21" s="1"/>
  <c r="J285" i="22" s="1"/>
  <c r="AJ36" i="15"/>
  <c r="K287" i="21" s="1"/>
  <c r="I285" i="22" s="1"/>
  <c r="AI36" i="15"/>
  <c r="J287" i="21" s="1"/>
  <c r="AH36" i="15"/>
  <c r="I287" i="21" s="1"/>
  <c r="AB36" i="15"/>
  <c r="B287" i="21" s="1"/>
  <c r="B285" i="22" s="1"/>
  <c r="O36" i="15"/>
  <c r="B36" i="15"/>
  <c r="AT35" i="15"/>
  <c r="U286" i="21" s="1"/>
  <c r="S284" i="22" s="1"/>
  <c r="AS35" i="15"/>
  <c r="T286" i="21" s="1"/>
  <c r="R284" i="22" s="1"/>
  <c r="AR35" i="15"/>
  <c r="S286" i="21" s="1"/>
  <c r="Q284" i="22" s="1"/>
  <c r="AQ35" i="15"/>
  <c r="R286" i="21" s="1"/>
  <c r="P284" i="22" s="1"/>
  <c r="AP35" i="15"/>
  <c r="Q286" i="21" s="1"/>
  <c r="O284" i="22" s="1"/>
  <c r="AO35" i="15"/>
  <c r="P286" i="21" s="1"/>
  <c r="N284" i="22" s="1"/>
  <c r="AN35" i="15"/>
  <c r="O286" i="21" s="1"/>
  <c r="M284" i="22" s="1"/>
  <c r="AM35" i="15"/>
  <c r="N286" i="21" s="1"/>
  <c r="L284" i="22" s="1"/>
  <c r="AL35" i="15"/>
  <c r="M286" i="21" s="1"/>
  <c r="K284" i="22" s="1"/>
  <c r="AK35" i="15"/>
  <c r="L286" i="21" s="1"/>
  <c r="J284" i="22" s="1"/>
  <c r="AJ35" i="15"/>
  <c r="K286" i="21" s="1"/>
  <c r="I284" i="22" s="1"/>
  <c r="AI35" i="15"/>
  <c r="J286" i="21" s="1"/>
  <c r="AH35" i="15"/>
  <c r="I286" i="21" s="1"/>
  <c r="AB35" i="15"/>
  <c r="B286" i="21" s="1"/>
  <c r="B284" i="22" s="1"/>
  <c r="O35" i="15"/>
  <c r="B35" i="15"/>
  <c r="AT34" i="15"/>
  <c r="U285" i="21" s="1"/>
  <c r="S283" i="22" s="1"/>
  <c r="AS34" i="15"/>
  <c r="T285" i="21" s="1"/>
  <c r="R283" i="22" s="1"/>
  <c r="AR34" i="15"/>
  <c r="S285" i="21" s="1"/>
  <c r="Q283" i="22" s="1"/>
  <c r="AQ34" i="15"/>
  <c r="R285" i="21" s="1"/>
  <c r="P283" i="22" s="1"/>
  <c r="AP34" i="15"/>
  <c r="Q285" i="21" s="1"/>
  <c r="O283" i="22" s="1"/>
  <c r="AO34" i="15"/>
  <c r="P285" i="21" s="1"/>
  <c r="N283" i="22" s="1"/>
  <c r="AN34" i="15"/>
  <c r="O285" i="21" s="1"/>
  <c r="M283" i="22" s="1"/>
  <c r="AM34" i="15"/>
  <c r="N285" i="21" s="1"/>
  <c r="L283" i="22" s="1"/>
  <c r="AL34" i="15"/>
  <c r="M285" i="21" s="1"/>
  <c r="K283" i="22" s="1"/>
  <c r="AK34" i="15"/>
  <c r="L285" i="21" s="1"/>
  <c r="J283" i="22" s="1"/>
  <c r="AJ34" i="15"/>
  <c r="K285" i="21" s="1"/>
  <c r="I283" i="22" s="1"/>
  <c r="AI34" i="15"/>
  <c r="J285" i="21" s="1"/>
  <c r="AH34" i="15"/>
  <c r="I285" i="21" s="1"/>
  <c r="AD34" i="15"/>
  <c r="D285" i="21" s="1"/>
  <c r="D283" i="22" s="1"/>
  <c r="AB34" i="15"/>
  <c r="B285" i="21" s="1"/>
  <c r="B283" i="22" s="1"/>
  <c r="O34" i="15"/>
  <c r="O39" i="15" s="1"/>
  <c r="B34" i="15"/>
  <c r="AT33" i="15"/>
  <c r="U284" i="21" s="1"/>
  <c r="S282" i="22" s="1"/>
  <c r="AS33" i="15"/>
  <c r="T284" i="21" s="1"/>
  <c r="R282" i="22" s="1"/>
  <c r="AR33" i="15"/>
  <c r="S284" i="21" s="1"/>
  <c r="Q282" i="22" s="1"/>
  <c r="AQ33" i="15"/>
  <c r="R284" i="21" s="1"/>
  <c r="P282" i="22" s="1"/>
  <c r="AP33" i="15"/>
  <c r="Q284" i="21" s="1"/>
  <c r="O282" i="22" s="1"/>
  <c r="AO33" i="15"/>
  <c r="P284" i="21" s="1"/>
  <c r="N282" i="22" s="1"/>
  <c r="AN33" i="15"/>
  <c r="O284" i="21" s="1"/>
  <c r="M282" i="22" s="1"/>
  <c r="AM33" i="15"/>
  <c r="N284" i="21" s="1"/>
  <c r="L282" i="22" s="1"/>
  <c r="AL33" i="15"/>
  <c r="M284" i="21" s="1"/>
  <c r="K282" i="22" s="1"/>
  <c r="AK33" i="15"/>
  <c r="L284" i="21" s="1"/>
  <c r="J282" i="22" s="1"/>
  <c r="AJ33" i="15"/>
  <c r="K284" i="21" s="1"/>
  <c r="I282" i="22" s="1"/>
  <c r="AI33" i="15"/>
  <c r="J284" i="21" s="1"/>
  <c r="AH33" i="15"/>
  <c r="I284" i="21" s="1"/>
  <c r="AB33" i="15"/>
  <c r="B284" i="21" s="1"/>
  <c r="B282" i="22" s="1"/>
  <c r="O33" i="15"/>
  <c r="B33" i="15"/>
  <c r="AT32" i="15"/>
  <c r="U283" i="21" s="1"/>
  <c r="S281" i="22" s="1"/>
  <c r="AS32" i="15"/>
  <c r="T283" i="21" s="1"/>
  <c r="R281" i="22" s="1"/>
  <c r="AR32" i="15"/>
  <c r="S283" i="21" s="1"/>
  <c r="Q281" i="22" s="1"/>
  <c r="AQ32" i="15"/>
  <c r="R283" i="21" s="1"/>
  <c r="P281" i="22" s="1"/>
  <c r="AP32" i="15"/>
  <c r="Q283" i="21" s="1"/>
  <c r="O281" i="22" s="1"/>
  <c r="AO32" i="15"/>
  <c r="P283" i="21" s="1"/>
  <c r="N281" i="22" s="1"/>
  <c r="AN32" i="15"/>
  <c r="O283" i="21" s="1"/>
  <c r="M281" i="22" s="1"/>
  <c r="AM32" i="15"/>
  <c r="N283" i="21" s="1"/>
  <c r="L281" i="22" s="1"/>
  <c r="AL32" i="15"/>
  <c r="M283" i="21" s="1"/>
  <c r="K281" i="22" s="1"/>
  <c r="AK32" i="15"/>
  <c r="L283" i="21" s="1"/>
  <c r="J281" i="22" s="1"/>
  <c r="AJ32" i="15"/>
  <c r="K283" i="21" s="1"/>
  <c r="I281" i="22" s="1"/>
  <c r="AI32" i="15"/>
  <c r="J283" i="21" s="1"/>
  <c r="AH32" i="15"/>
  <c r="I283" i="21" s="1"/>
  <c r="AD32" i="15"/>
  <c r="D283" i="21" s="1"/>
  <c r="D281" i="22" s="1"/>
  <c r="AB32" i="15"/>
  <c r="B283" i="21" s="1"/>
  <c r="B281" i="22" s="1"/>
  <c r="O32" i="15"/>
  <c r="B32" i="15"/>
  <c r="AT31" i="15"/>
  <c r="U282" i="21" s="1"/>
  <c r="S280" i="22" s="1"/>
  <c r="AS31" i="15"/>
  <c r="T282" i="21" s="1"/>
  <c r="R280" i="22" s="1"/>
  <c r="AR31" i="15"/>
  <c r="S282" i="21" s="1"/>
  <c r="Q280" i="22" s="1"/>
  <c r="AQ31" i="15"/>
  <c r="R282" i="21" s="1"/>
  <c r="P280" i="22" s="1"/>
  <c r="AP31" i="15"/>
  <c r="Q282" i="21" s="1"/>
  <c r="O280" i="22" s="1"/>
  <c r="AO31" i="15"/>
  <c r="P282" i="21" s="1"/>
  <c r="N280" i="22" s="1"/>
  <c r="AN31" i="15"/>
  <c r="O282" i="21" s="1"/>
  <c r="M280" i="22" s="1"/>
  <c r="AM31" i="15"/>
  <c r="N282" i="21" s="1"/>
  <c r="L280" i="22" s="1"/>
  <c r="AL31" i="15"/>
  <c r="M282" i="21" s="1"/>
  <c r="K280" i="22" s="1"/>
  <c r="AK31" i="15"/>
  <c r="L282" i="21" s="1"/>
  <c r="J280" i="22" s="1"/>
  <c r="AJ31" i="15"/>
  <c r="K282" i="21" s="1"/>
  <c r="I280" i="22" s="1"/>
  <c r="AI31" i="15"/>
  <c r="J282" i="21" s="1"/>
  <c r="AH31" i="15"/>
  <c r="I282" i="21" s="1"/>
  <c r="AB31" i="15"/>
  <c r="B282" i="21" s="1"/>
  <c r="B280" i="22" s="1"/>
  <c r="O31" i="15"/>
  <c r="B31" i="15"/>
  <c r="N28" i="15"/>
  <c r="M28" i="15"/>
  <c r="L28" i="15"/>
  <c r="K28" i="15"/>
  <c r="K53" i="15" s="1"/>
  <c r="J24" i="1" s="1"/>
  <c r="J28" i="15"/>
  <c r="J53" i="15" s="1"/>
  <c r="I24" i="1" s="1"/>
  <c r="I28" i="15"/>
  <c r="I53" i="15" s="1"/>
  <c r="H24" i="1" s="1"/>
  <c r="H28" i="15"/>
  <c r="H53" i="15" s="1"/>
  <c r="G24" i="1" s="1"/>
  <c r="G28" i="15"/>
  <c r="G53" i="15" s="1"/>
  <c r="F24" i="1" s="1"/>
  <c r="F28" i="15"/>
  <c r="F53" i="15" s="1"/>
  <c r="E24" i="1" s="1"/>
  <c r="E28" i="15"/>
  <c r="E53" i="15" s="1"/>
  <c r="D24" i="1" s="1"/>
  <c r="D28" i="15"/>
  <c r="D53" i="15" s="1"/>
  <c r="C24" i="1" s="1"/>
  <c r="C28" i="15"/>
  <c r="C53" i="15" s="1"/>
  <c r="AT27" i="15"/>
  <c r="U281" i="21" s="1"/>
  <c r="S279" i="22" s="1"/>
  <c r="AS27" i="15"/>
  <c r="T281" i="21" s="1"/>
  <c r="R279" i="22" s="1"/>
  <c r="AR27" i="15"/>
  <c r="S281" i="21" s="1"/>
  <c r="Q279" i="22" s="1"/>
  <c r="AQ27" i="15"/>
  <c r="R281" i="21" s="1"/>
  <c r="P279" i="22" s="1"/>
  <c r="AP27" i="15"/>
  <c r="Q281" i="21" s="1"/>
  <c r="O279" i="22" s="1"/>
  <c r="AO27" i="15"/>
  <c r="P281" i="21" s="1"/>
  <c r="N279" i="22" s="1"/>
  <c r="AN27" i="15"/>
  <c r="O281" i="21" s="1"/>
  <c r="M279" i="22" s="1"/>
  <c r="AM27" i="15"/>
  <c r="N281" i="21" s="1"/>
  <c r="L279" i="22" s="1"/>
  <c r="AL27" i="15"/>
  <c r="M281" i="21" s="1"/>
  <c r="K279" i="22" s="1"/>
  <c r="AK27" i="15"/>
  <c r="L281" i="21" s="1"/>
  <c r="J279" i="22" s="1"/>
  <c r="AJ27" i="15"/>
  <c r="K281" i="21" s="1"/>
  <c r="I279" i="22" s="1"/>
  <c r="AI27" i="15"/>
  <c r="J281" i="21" s="1"/>
  <c r="AH27" i="15"/>
  <c r="I281" i="21" s="1"/>
  <c r="AB27" i="15"/>
  <c r="B281" i="21" s="1"/>
  <c r="B279" i="22" s="1"/>
  <c r="O27" i="15"/>
  <c r="B27" i="15"/>
  <c r="AT26" i="15"/>
  <c r="U280" i="21" s="1"/>
  <c r="S278" i="22" s="1"/>
  <c r="AS26" i="15"/>
  <c r="T280" i="21" s="1"/>
  <c r="R278" i="22" s="1"/>
  <c r="AR26" i="15"/>
  <c r="S280" i="21" s="1"/>
  <c r="Q278" i="22" s="1"/>
  <c r="AQ26" i="15"/>
  <c r="R280" i="21" s="1"/>
  <c r="P278" i="22" s="1"/>
  <c r="AP26" i="15"/>
  <c r="Q280" i="21" s="1"/>
  <c r="O278" i="22" s="1"/>
  <c r="AO26" i="15"/>
  <c r="P280" i="21" s="1"/>
  <c r="N278" i="22" s="1"/>
  <c r="AN26" i="15"/>
  <c r="O280" i="21" s="1"/>
  <c r="M278" i="22" s="1"/>
  <c r="AM26" i="15"/>
  <c r="N280" i="21" s="1"/>
  <c r="L278" i="22" s="1"/>
  <c r="AL26" i="15"/>
  <c r="M280" i="21" s="1"/>
  <c r="K278" i="22" s="1"/>
  <c r="AK26" i="15"/>
  <c r="L280" i="21" s="1"/>
  <c r="J278" i="22" s="1"/>
  <c r="AJ26" i="15"/>
  <c r="K280" i="21" s="1"/>
  <c r="I278" i="22" s="1"/>
  <c r="AI26" i="15"/>
  <c r="J280" i="21" s="1"/>
  <c r="AH26" i="15"/>
  <c r="I280" i="21" s="1"/>
  <c r="AD26" i="15"/>
  <c r="D280" i="21" s="1"/>
  <c r="D278" i="22" s="1"/>
  <c r="AB26" i="15"/>
  <c r="B280" i="21" s="1"/>
  <c r="B278" i="22" s="1"/>
  <c r="O26" i="15"/>
  <c r="B26" i="15"/>
  <c r="AT25" i="15"/>
  <c r="U279" i="21" s="1"/>
  <c r="S277" i="22" s="1"/>
  <c r="AS25" i="15"/>
  <c r="T279" i="21" s="1"/>
  <c r="R277" i="22" s="1"/>
  <c r="AR25" i="15"/>
  <c r="S279" i="21" s="1"/>
  <c r="Q277" i="22" s="1"/>
  <c r="AQ25" i="15"/>
  <c r="R279" i="21" s="1"/>
  <c r="P277" i="22" s="1"/>
  <c r="AP25" i="15"/>
  <c r="Q279" i="21" s="1"/>
  <c r="O277" i="22" s="1"/>
  <c r="AO25" i="15"/>
  <c r="P279" i="21" s="1"/>
  <c r="N277" i="22" s="1"/>
  <c r="AN25" i="15"/>
  <c r="O279" i="21" s="1"/>
  <c r="M277" i="22" s="1"/>
  <c r="AM25" i="15"/>
  <c r="N279" i="21" s="1"/>
  <c r="L277" i="22" s="1"/>
  <c r="AL25" i="15"/>
  <c r="M279" i="21" s="1"/>
  <c r="K277" i="22" s="1"/>
  <c r="AK25" i="15"/>
  <c r="L279" i="21" s="1"/>
  <c r="J277" i="22" s="1"/>
  <c r="AJ25" i="15"/>
  <c r="K279" i="21" s="1"/>
  <c r="I277" i="22" s="1"/>
  <c r="AI25" i="15"/>
  <c r="J279" i="21" s="1"/>
  <c r="AH25" i="15"/>
  <c r="I279" i="21" s="1"/>
  <c r="AB25" i="15"/>
  <c r="B279" i="21" s="1"/>
  <c r="B277" i="22" s="1"/>
  <c r="O25" i="15"/>
  <c r="B25" i="15"/>
  <c r="AT24" i="15"/>
  <c r="U278" i="21" s="1"/>
  <c r="S276" i="22" s="1"/>
  <c r="AS24" i="15"/>
  <c r="T278" i="21" s="1"/>
  <c r="R276" i="22" s="1"/>
  <c r="AR24" i="15"/>
  <c r="S278" i="21" s="1"/>
  <c r="Q276" i="22" s="1"/>
  <c r="AQ24" i="15"/>
  <c r="R278" i="21" s="1"/>
  <c r="P276" i="22" s="1"/>
  <c r="AP24" i="15"/>
  <c r="Q278" i="21" s="1"/>
  <c r="O276" i="22" s="1"/>
  <c r="AO24" i="15"/>
  <c r="P278" i="21" s="1"/>
  <c r="N276" i="22" s="1"/>
  <c r="AN24" i="15"/>
  <c r="O278" i="21" s="1"/>
  <c r="M276" i="22" s="1"/>
  <c r="AM24" i="15"/>
  <c r="N278" i="21" s="1"/>
  <c r="L276" i="22" s="1"/>
  <c r="AL24" i="15"/>
  <c r="M278" i="21" s="1"/>
  <c r="K276" i="22" s="1"/>
  <c r="AK24" i="15"/>
  <c r="L278" i="21" s="1"/>
  <c r="J276" i="22" s="1"/>
  <c r="AJ24" i="15"/>
  <c r="K278" i="21" s="1"/>
  <c r="I276" i="22" s="1"/>
  <c r="AI24" i="15"/>
  <c r="J278" i="21" s="1"/>
  <c r="AH24" i="15"/>
  <c r="I278" i="21" s="1"/>
  <c r="AB24" i="15"/>
  <c r="B278" i="21" s="1"/>
  <c r="B276" i="22" s="1"/>
  <c r="O24" i="15"/>
  <c r="B24" i="15"/>
  <c r="AT23" i="15"/>
  <c r="U277" i="21" s="1"/>
  <c r="S275" i="22" s="1"/>
  <c r="AS23" i="15"/>
  <c r="T277" i="21" s="1"/>
  <c r="R275" i="22" s="1"/>
  <c r="AR23" i="15"/>
  <c r="S277" i="21" s="1"/>
  <c r="Q275" i="22" s="1"/>
  <c r="AQ23" i="15"/>
  <c r="R277" i="21" s="1"/>
  <c r="P275" i="22" s="1"/>
  <c r="AP23" i="15"/>
  <c r="Q277" i="21" s="1"/>
  <c r="O275" i="22" s="1"/>
  <c r="AO23" i="15"/>
  <c r="P277" i="21" s="1"/>
  <c r="N275" i="22" s="1"/>
  <c r="AN23" i="15"/>
  <c r="O277" i="21" s="1"/>
  <c r="M275" i="22" s="1"/>
  <c r="AM23" i="15"/>
  <c r="N277" i="21" s="1"/>
  <c r="L275" i="22" s="1"/>
  <c r="AL23" i="15"/>
  <c r="M277" i="21" s="1"/>
  <c r="K275" i="22" s="1"/>
  <c r="AK23" i="15"/>
  <c r="L277" i="21" s="1"/>
  <c r="J275" i="22" s="1"/>
  <c r="AJ23" i="15"/>
  <c r="K277" i="21" s="1"/>
  <c r="I275" i="22" s="1"/>
  <c r="AI23" i="15"/>
  <c r="J277" i="21" s="1"/>
  <c r="AH23" i="15"/>
  <c r="I277" i="21" s="1"/>
  <c r="AB23" i="15"/>
  <c r="B277" i="21" s="1"/>
  <c r="B275" i="22" s="1"/>
  <c r="O23" i="15"/>
  <c r="B23" i="15"/>
  <c r="AT22" i="15"/>
  <c r="U276" i="21" s="1"/>
  <c r="S274" i="22" s="1"/>
  <c r="AS22" i="15"/>
  <c r="T276" i="21" s="1"/>
  <c r="R274" i="22" s="1"/>
  <c r="AR22" i="15"/>
  <c r="S276" i="21" s="1"/>
  <c r="Q274" i="22" s="1"/>
  <c r="AQ22" i="15"/>
  <c r="R276" i="21" s="1"/>
  <c r="P274" i="22" s="1"/>
  <c r="AP22" i="15"/>
  <c r="Q276" i="21" s="1"/>
  <c r="O274" i="22" s="1"/>
  <c r="AO22" i="15"/>
  <c r="P276" i="21" s="1"/>
  <c r="N274" i="22" s="1"/>
  <c r="AN22" i="15"/>
  <c r="O276" i="21" s="1"/>
  <c r="M274" i="22" s="1"/>
  <c r="AM22" i="15"/>
  <c r="N276" i="21" s="1"/>
  <c r="L274" i="22" s="1"/>
  <c r="AL22" i="15"/>
  <c r="M276" i="21" s="1"/>
  <c r="K274" i="22" s="1"/>
  <c r="AK22" i="15"/>
  <c r="L276" i="21" s="1"/>
  <c r="J274" i="22" s="1"/>
  <c r="AJ22" i="15"/>
  <c r="K276" i="21" s="1"/>
  <c r="I274" i="22" s="1"/>
  <c r="AI22" i="15"/>
  <c r="J276" i="21" s="1"/>
  <c r="AH22" i="15"/>
  <c r="I276" i="21" s="1"/>
  <c r="AB22" i="15"/>
  <c r="B276" i="21" s="1"/>
  <c r="B274" i="22" s="1"/>
  <c r="O22" i="15"/>
  <c r="B22" i="15"/>
  <c r="AT21" i="15"/>
  <c r="U275" i="21" s="1"/>
  <c r="S273" i="22" s="1"/>
  <c r="AS21" i="15"/>
  <c r="T275" i="21" s="1"/>
  <c r="R273" i="22" s="1"/>
  <c r="AR21" i="15"/>
  <c r="S275" i="21" s="1"/>
  <c r="Q273" i="22" s="1"/>
  <c r="AQ21" i="15"/>
  <c r="R275" i="21" s="1"/>
  <c r="P273" i="22" s="1"/>
  <c r="AP21" i="15"/>
  <c r="Q275" i="21" s="1"/>
  <c r="O273" i="22" s="1"/>
  <c r="AO21" i="15"/>
  <c r="P275" i="21" s="1"/>
  <c r="N273" i="22" s="1"/>
  <c r="AN21" i="15"/>
  <c r="O275" i="21" s="1"/>
  <c r="M273" i="22" s="1"/>
  <c r="AM21" i="15"/>
  <c r="N275" i="21" s="1"/>
  <c r="L273" i="22" s="1"/>
  <c r="AL21" i="15"/>
  <c r="M275" i="21" s="1"/>
  <c r="K273" i="22" s="1"/>
  <c r="AK21" i="15"/>
  <c r="L275" i="21" s="1"/>
  <c r="J273" i="22" s="1"/>
  <c r="AJ21" i="15"/>
  <c r="K275" i="21" s="1"/>
  <c r="I273" i="22" s="1"/>
  <c r="AI21" i="15"/>
  <c r="J275" i="21" s="1"/>
  <c r="AH21" i="15"/>
  <c r="I275" i="21" s="1"/>
  <c r="AB21" i="15"/>
  <c r="B275" i="21" s="1"/>
  <c r="B273" i="22" s="1"/>
  <c r="O21" i="15"/>
  <c r="B21" i="15"/>
  <c r="AT20" i="15"/>
  <c r="U274" i="21" s="1"/>
  <c r="S272" i="22" s="1"/>
  <c r="AS20" i="15"/>
  <c r="T274" i="21" s="1"/>
  <c r="R272" i="22" s="1"/>
  <c r="AR20" i="15"/>
  <c r="S274" i="21" s="1"/>
  <c r="Q272" i="22" s="1"/>
  <c r="AQ20" i="15"/>
  <c r="R274" i="21" s="1"/>
  <c r="P272" i="22" s="1"/>
  <c r="AP20" i="15"/>
  <c r="Q274" i="21" s="1"/>
  <c r="O272" i="22" s="1"/>
  <c r="AO20" i="15"/>
  <c r="P274" i="21" s="1"/>
  <c r="N272" i="22" s="1"/>
  <c r="AN20" i="15"/>
  <c r="O274" i="21" s="1"/>
  <c r="M272" i="22" s="1"/>
  <c r="AM20" i="15"/>
  <c r="N274" i="21" s="1"/>
  <c r="L272" i="22" s="1"/>
  <c r="AL20" i="15"/>
  <c r="M274" i="21" s="1"/>
  <c r="K272" i="22" s="1"/>
  <c r="AK20" i="15"/>
  <c r="L274" i="21" s="1"/>
  <c r="J272" i="22" s="1"/>
  <c r="AJ20" i="15"/>
  <c r="K274" i="21" s="1"/>
  <c r="I272" i="22" s="1"/>
  <c r="AI20" i="15"/>
  <c r="J274" i="21" s="1"/>
  <c r="AH20" i="15"/>
  <c r="I274" i="21" s="1"/>
  <c r="AB20" i="15"/>
  <c r="B274" i="21" s="1"/>
  <c r="B272" i="22" s="1"/>
  <c r="O20" i="15"/>
  <c r="O28" i="15" s="1"/>
  <c r="B20" i="15"/>
  <c r="N17" i="15"/>
  <c r="N55" i="15" s="1"/>
  <c r="M17" i="15"/>
  <c r="M55" i="15" s="1"/>
  <c r="L17" i="15"/>
  <c r="L55" i="15" s="1"/>
  <c r="K17" i="15"/>
  <c r="K55" i="15" s="1"/>
  <c r="J17" i="15"/>
  <c r="J55" i="15" s="1"/>
  <c r="I17" i="15"/>
  <c r="I55" i="15" s="1"/>
  <c r="H17" i="15"/>
  <c r="H55" i="15" s="1"/>
  <c r="G17" i="15"/>
  <c r="F17" i="15"/>
  <c r="E17" i="15"/>
  <c r="D17" i="15"/>
  <c r="C17" i="15"/>
  <c r="AT16" i="15"/>
  <c r="U273" i="21" s="1"/>
  <c r="S271" i="22" s="1"/>
  <c r="AS16" i="15"/>
  <c r="T273" i="21" s="1"/>
  <c r="R271" i="22" s="1"/>
  <c r="AR16" i="15"/>
  <c r="S273" i="21" s="1"/>
  <c r="Q271" i="22" s="1"/>
  <c r="AQ16" i="15"/>
  <c r="R273" i="21" s="1"/>
  <c r="P271" i="22" s="1"/>
  <c r="AP16" i="15"/>
  <c r="Q273" i="21" s="1"/>
  <c r="O271" i="22" s="1"/>
  <c r="AO16" i="15"/>
  <c r="P273" i="21" s="1"/>
  <c r="N271" i="22" s="1"/>
  <c r="AN16" i="15"/>
  <c r="O273" i="21" s="1"/>
  <c r="M271" i="22" s="1"/>
  <c r="AM16" i="15"/>
  <c r="N273" i="21" s="1"/>
  <c r="L271" i="22" s="1"/>
  <c r="AL16" i="15"/>
  <c r="M273" i="21" s="1"/>
  <c r="K271" i="22" s="1"/>
  <c r="AK16" i="15"/>
  <c r="L273" i="21" s="1"/>
  <c r="J271" i="22" s="1"/>
  <c r="AJ16" i="15"/>
  <c r="K273" i="21" s="1"/>
  <c r="I271" i="22" s="1"/>
  <c r="AI16" i="15"/>
  <c r="J273" i="21" s="1"/>
  <c r="AH16" i="15"/>
  <c r="I273" i="21" s="1"/>
  <c r="AB16" i="15"/>
  <c r="B273" i="21" s="1"/>
  <c r="B271" i="22" s="1"/>
  <c r="O16" i="15"/>
  <c r="B16" i="15"/>
  <c r="AT15" i="15"/>
  <c r="U272" i="21" s="1"/>
  <c r="S270" i="22" s="1"/>
  <c r="AS15" i="15"/>
  <c r="T272" i="21" s="1"/>
  <c r="R270" i="22" s="1"/>
  <c r="AR15" i="15"/>
  <c r="S272" i="21" s="1"/>
  <c r="Q270" i="22" s="1"/>
  <c r="AQ15" i="15"/>
  <c r="R272" i="21" s="1"/>
  <c r="P270" i="22" s="1"/>
  <c r="AP15" i="15"/>
  <c r="Q272" i="21" s="1"/>
  <c r="O270" i="22" s="1"/>
  <c r="AO15" i="15"/>
  <c r="P272" i="21" s="1"/>
  <c r="N270" i="22" s="1"/>
  <c r="AN15" i="15"/>
  <c r="O272" i="21" s="1"/>
  <c r="M270" i="22" s="1"/>
  <c r="AM15" i="15"/>
  <c r="N272" i="21" s="1"/>
  <c r="L270" i="22" s="1"/>
  <c r="AL15" i="15"/>
  <c r="M272" i="21" s="1"/>
  <c r="K270" i="22" s="1"/>
  <c r="AK15" i="15"/>
  <c r="L272" i="21" s="1"/>
  <c r="J270" i="22" s="1"/>
  <c r="AJ15" i="15"/>
  <c r="K272" i="21" s="1"/>
  <c r="I270" i="22" s="1"/>
  <c r="AI15" i="15"/>
  <c r="J272" i="21" s="1"/>
  <c r="AH15" i="15"/>
  <c r="I272" i="21" s="1"/>
  <c r="AB15" i="15"/>
  <c r="B272" i="21" s="1"/>
  <c r="B270" i="22" s="1"/>
  <c r="O15" i="15"/>
  <c r="B15" i="15"/>
  <c r="AT14" i="15"/>
  <c r="U271" i="21" s="1"/>
  <c r="S269" i="22" s="1"/>
  <c r="AS14" i="15"/>
  <c r="T271" i="21" s="1"/>
  <c r="R269" i="22" s="1"/>
  <c r="AR14" i="15"/>
  <c r="S271" i="21" s="1"/>
  <c r="Q269" i="22" s="1"/>
  <c r="AQ14" i="15"/>
  <c r="R271" i="21" s="1"/>
  <c r="P269" i="22" s="1"/>
  <c r="AP14" i="15"/>
  <c r="Q271" i="21" s="1"/>
  <c r="O269" i="22" s="1"/>
  <c r="AO14" i="15"/>
  <c r="P271" i="21" s="1"/>
  <c r="N269" i="22" s="1"/>
  <c r="AN14" i="15"/>
  <c r="O271" i="21" s="1"/>
  <c r="M269" i="22" s="1"/>
  <c r="AM14" i="15"/>
  <c r="N271" i="21" s="1"/>
  <c r="L269" i="22" s="1"/>
  <c r="AL14" i="15"/>
  <c r="M271" i="21" s="1"/>
  <c r="K269" i="22" s="1"/>
  <c r="AK14" i="15"/>
  <c r="L271" i="21" s="1"/>
  <c r="J269" i="22" s="1"/>
  <c r="AJ14" i="15"/>
  <c r="K271" i="21" s="1"/>
  <c r="I269" i="22" s="1"/>
  <c r="AI14" i="15"/>
  <c r="J271" i="21" s="1"/>
  <c r="AH14" i="15"/>
  <c r="I271" i="21" s="1"/>
  <c r="AB14" i="15"/>
  <c r="B271" i="21" s="1"/>
  <c r="B269" i="22" s="1"/>
  <c r="O14" i="15"/>
  <c r="B14" i="15"/>
  <c r="AT13" i="15"/>
  <c r="U270" i="21" s="1"/>
  <c r="S268" i="22" s="1"/>
  <c r="AS13" i="15"/>
  <c r="T270" i="21" s="1"/>
  <c r="R268" i="22" s="1"/>
  <c r="AR13" i="15"/>
  <c r="S270" i="21" s="1"/>
  <c r="Q268" i="22" s="1"/>
  <c r="AQ13" i="15"/>
  <c r="R270" i="21" s="1"/>
  <c r="P268" i="22" s="1"/>
  <c r="AP13" i="15"/>
  <c r="Q270" i="21" s="1"/>
  <c r="O268" i="22" s="1"/>
  <c r="AO13" i="15"/>
  <c r="P270" i="21" s="1"/>
  <c r="N268" i="22" s="1"/>
  <c r="AN13" i="15"/>
  <c r="O270" i="21" s="1"/>
  <c r="M268" i="22" s="1"/>
  <c r="AM13" i="15"/>
  <c r="N270" i="21" s="1"/>
  <c r="L268" i="22" s="1"/>
  <c r="AL13" i="15"/>
  <c r="M270" i="21" s="1"/>
  <c r="K268" i="22" s="1"/>
  <c r="AK13" i="15"/>
  <c r="L270" i="21" s="1"/>
  <c r="J268" i="22" s="1"/>
  <c r="AJ13" i="15"/>
  <c r="K270" i="21" s="1"/>
  <c r="I268" i="22" s="1"/>
  <c r="AI13" i="15"/>
  <c r="J270" i="21" s="1"/>
  <c r="AH13" i="15"/>
  <c r="I270" i="21" s="1"/>
  <c r="AB13" i="15"/>
  <c r="B270" i="21" s="1"/>
  <c r="B268" i="22" s="1"/>
  <c r="O13" i="15"/>
  <c r="B13" i="15"/>
  <c r="AT12" i="15"/>
  <c r="U269" i="21" s="1"/>
  <c r="S267" i="22" s="1"/>
  <c r="AS12" i="15"/>
  <c r="T269" i="21" s="1"/>
  <c r="R267" i="22" s="1"/>
  <c r="AR12" i="15"/>
  <c r="S269" i="21" s="1"/>
  <c r="Q267" i="22" s="1"/>
  <c r="AQ12" i="15"/>
  <c r="R269" i="21" s="1"/>
  <c r="P267" i="22" s="1"/>
  <c r="AP12" i="15"/>
  <c r="Q269" i="21" s="1"/>
  <c r="O267" i="22" s="1"/>
  <c r="AO12" i="15"/>
  <c r="P269" i="21" s="1"/>
  <c r="N267" i="22" s="1"/>
  <c r="AN12" i="15"/>
  <c r="O269" i="21" s="1"/>
  <c r="M267" i="22" s="1"/>
  <c r="AM12" i="15"/>
  <c r="N269" i="21" s="1"/>
  <c r="L267" i="22" s="1"/>
  <c r="AL12" i="15"/>
  <c r="M269" i="21" s="1"/>
  <c r="K267" i="22" s="1"/>
  <c r="AK12" i="15"/>
  <c r="L269" i="21" s="1"/>
  <c r="J267" i="22" s="1"/>
  <c r="AJ12" i="15"/>
  <c r="K269" i="21" s="1"/>
  <c r="I267" i="22" s="1"/>
  <c r="AI12" i="15"/>
  <c r="J269" i="21" s="1"/>
  <c r="AH12" i="15"/>
  <c r="I269" i="21" s="1"/>
  <c r="AB12" i="15"/>
  <c r="B269" i="21" s="1"/>
  <c r="B267" i="22" s="1"/>
  <c r="O12" i="15"/>
  <c r="B12" i="15"/>
  <c r="AT11" i="15"/>
  <c r="U268" i="21" s="1"/>
  <c r="S266" i="22" s="1"/>
  <c r="AS11" i="15"/>
  <c r="T268" i="21" s="1"/>
  <c r="R266" i="22" s="1"/>
  <c r="AR11" i="15"/>
  <c r="S268" i="21" s="1"/>
  <c r="Q266" i="22" s="1"/>
  <c r="AQ11" i="15"/>
  <c r="R268" i="21" s="1"/>
  <c r="P266" i="22" s="1"/>
  <c r="AP11" i="15"/>
  <c r="Q268" i="21" s="1"/>
  <c r="O266" i="22" s="1"/>
  <c r="AO11" i="15"/>
  <c r="P268" i="21" s="1"/>
  <c r="N266" i="22" s="1"/>
  <c r="AN11" i="15"/>
  <c r="O268" i="21" s="1"/>
  <c r="M266" i="22" s="1"/>
  <c r="AM11" i="15"/>
  <c r="N268" i="21" s="1"/>
  <c r="L266" i="22" s="1"/>
  <c r="AL11" i="15"/>
  <c r="M268" i="21" s="1"/>
  <c r="K266" i="22" s="1"/>
  <c r="AK11" i="15"/>
  <c r="L268" i="21" s="1"/>
  <c r="J266" i="22" s="1"/>
  <c r="AJ11" i="15"/>
  <c r="K268" i="21" s="1"/>
  <c r="I266" i="22" s="1"/>
  <c r="AI11" i="15"/>
  <c r="J268" i="21" s="1"/>
  <c r="AH11" i="15"/>
  <c r="I268" i="21" s="1"/>
  <c r="AD11" i="15"/>
  <c r="D268" i="21" s="1"/>
  <c r="D266" i="22" s="1"/>
  <c r="AB11" i="15"/>
  <c r="B268" i="21" s="1"/>
  <c r="B266" i="22" s="1"/>
  <c r="O11" i="15"/>
  <c r="B11" i="15"/>
  <c r="AT10" i="15"/>
  <c r="U267" i="21" s="1"/>
  <c r="S265" i="22" s="1"/>
  <c r="AS10" i="15"/>
  <c r="T267" i="21" s="1"/>
  <c r="R265" i="22" s="1"/>
  <c r="AR10" i="15"/>
  <c r="S267" i="21" s="1"/>
  <c r="Q265" i="22" s="1"/>
  <c r="AQ10" i="15"/>
  <c r="R267" i="21" s="1"/>
  <c r="P265" i="22" s="1"/>
  <c r="AP10" i="15"/>
  <c r="Q267" i="21" s="1"/>
  <c r="O265" i="22" s="1"/>
  <c r="AO10" i="15"/>
  <c r="P267" i="21" s="1"/>
  <c r="N265" i="22" s="1"/>
  <c r="AN10" i="15"/>
  <c r="O267" i="21" s="1"/>
  <c r="M265" i="22" s="1"/>
  <c r="AM10" i="15"/>
  <c r="N267" i="21" s="1"/>
  <c r="L265" i="22" s="1"/>
  <c r="AL10" i="15"/>
  <c r="M267" i="21" s="1"/>
  <c r="K265" i="22" s="1"/>
  <c r="AK10" i="15"/>
  <c r="L267" i="21" s="1"/>
  <c r="J265" i="22" s="1"/>
  <c r="AJ10" i="15"/>
  <c r="K267" i="21" s="1"/>
  <c r="I265" i="22" s="1"/>
  <c r="AI10" i="15"/>
  <c r="J267" i="21" s="1"/>
  <c r="AH10" i="15"/>
  <c r="I267" i="21" s="1"/>
  <c r="AB10" i="15"/>
  <c r="B267" i="21" s="1"/>
  <c r="B265" i="22" s="1"/>
  <c r="O10" i="15"/>
  <c r="B10" i="15"/>
  <c r="AT9" i="15"/>
  <c r="U266" i="21" s="1"/>
  <c r="S264" i="22" s="1"/>
  <c r="AS9" i="15"/>
  <c r="T266" i="21" s="1"/>
  <c r="R264" i="22" s="1"/>
  <c r="AR9" i="15"/>
  <c r="S266" i="21" s="1"/>
  <c r="Q264" i="22" s="1"/>
  <c r="AQ9" i="15"/>
  <c r="R266" i="21" s="1"/>
  <c r="P264" i="22" s="1"/>
  <c r="AP9" i="15"/>
  <c r="Q266" i="21" s="1"/>
  <c r="O264" i="22" s="1"/>
  <c r="AO9" i="15"/>
  <c r="P266" i="21" s="1"/>
  <c r="N264" i="22" s="1"/>
  <c r="AN9" i="15"/>
  <c r="O266" i="21" s="1"/>
  <c r="M264" i="22" s="1"/>
  <c r="AM9" i="15"/>
  <c r="N266" i="21" s="1"/>
  <c r="L264" i="22" s="1"/>
  <c r="AL9" i="15"/>
  <c r="M266" i="21" s="1"/>
  <c r="K264" i="22" s="1"/>
  <c r="AK9" i="15"/>
  <c r="L266" i="21" s="1"/>
  <c r="J264" i="22" s="1"/>
  <c r="AJ9" i="15"/>
  <c r="K266" i="21" s="1"/>
  <c r="I264" i="22" s="1"/>
  <c r="AI9" i="15"/>
  <c r="J266" i="21" s="1"/>
  <c r="AH9" i="15"/>
  <c r="I266" i="21" s="1"/>
  <c r="AD9" i="15"/>
  <c r="D266" i="21" s="1"/>
  <c r="D264" i="22" s="1"/>
  <c r="AB9" i="15"/>
  <c r="B266" i="21" s="1"/>
  <c r="B264" i="22" s="1"/>
  <c r="O9" i="15"/>
  <c r="O17" i="15" s="1"/>
  <c r="B9" i="15"/>
  <c r="N6" i="15"/>
  <c r="M6" i="15"/>
  <c r="L6" i="15"/>
  <c r="K6" i="15"/>
  <c r="J6" i="15"/>
  <c r="I6" i="15"/>
  <c r="H6" i="15"/>
  <c r="G6" i="15"/>
  <c r="F6" i="15"/>
  <c r="E6" i="15"/>
  <c r="D6" i="15"/>
  <c r="C6" i="15"/>
  <c r="C5" i="15"/>
  <c r="O1" i="15"/>
  <c r="AD31" i="15" s="1"/>
  <c r="D282" i="21" s="1"/>
  <c r="D280" i="22" s="1"/>
  <c r="J92" i="14"/>
  <c r="I23" i="1" s="1"/>
  <c r="AT90" i="14"/>
  <c r="U265" i="21" s="1"/>
  <c r="S263" i="22" s="1"/>
  <c r="AS90" i="14"/>
  <c r="T265" i="21" s="1"/>
  <c r="R263" i="22" s="1"/>
  <c r="AR90" i="14"/>
  <c r="S265" i="21" s="1"/>
  <c r="Q263" i="22" s="1"/>
  <c r="AQ90" i="14"/>
  <c r="R265" i="21" s="1"/>
  <c r="P263" i="22" s="1"/>
  <c r="AP90" i="14"/>
  <c r="Q265" i="21" s="1"/>
  <c r="O263" i="22" s="1"/>
  <c r="AO90" i="14"/>
  <c r="P265" i="21" s="1"/>
  <c r="N263" i="22" s="1"/>
  <c r="AN90" i="14"/>
  <c r="O265" i="21" s="1"/>
  <c r="M263" i="22" s="1"/>
  <c r="AM90" i="14"/>
  <c r="N265" i="21" s="1"/>
  <c r="L263" i="22" s="1"/>
  <c r="AL90" i="14"/>
  <c r="M265" i="21" s="1"/>
  <c r="K263" i="22" s="1"/>
  <c r="AK90" i="14"/>
  <c r="L265" i="21" s="1"/>
  <c r="J263" i="22" s="1"/>
  <c r="AJ90" i="14"/>
  <c r="K265" i="21" s="1"/>
  <c r="I263" i="22" s="1"/>
  <c r="AI90" i="14"/>
  <c r="J265" i="21" s="1"/>
  <c r="AH90" i="14"/>
  <c r="I265" i="21" s="1"/>
  <c r="AB90" i="14"/>
  <c r="B265" i="21" s="1"/>
  <c r="B263" i="22" s="1"/>
  <c r="N90" i="14"/>
  <c r="M90" i="14"/>
  <c r="L90" i="14"/>
  <c r="K90" i="14"/>
  <c r="K92" i="14" s="1"/>
  <c r="J23" i="1" s="1"/>
  <c r="J90" i="14"/>
  <c r="I90" i="14"/>
  <c r="H90" i="14"/>
  <c r="G90" i="14"/>
  <c r="F90" i="14"/>
  <c r="E90" i="14"/>
  <c r="D90" i="14"/>
  <c r="C90" i="14"/>
  <c r="AT89" i="14"/>
  <c r="U264" i="21" s="1"/>
  <c r="S262" i="22" s="1"/>
  <c r="AS89" i="14"/>
  <c r="T264" i="21" s="1"/>
  <c r="R262" i="22" s="1"/>
  <c r="AR89" i="14"/>
  <c r="S264" i="21" s="1"/>
  <c r="Q262" i="22" s="1"/>
  <c r="AQ89" i="14"/>
  <c r="R264" i="21" s="1"/>
  <c r="P262" i="22" s="1"/>
  <c r="AP89" i="14"/>
  <c r="Q264" i="21" s="1"/>
  <c r="O262" i="22" s="1"/>
  <c r="AO89" i="14"/>
  <c r="P264" i="21" s="1"/>
  <c r="N262" i="22" s="1"/>
  <c r="AN89" i="14"/>
  <c r="O264" i="21" s="1"/>
  <c r="M262" i="22" s="1"/>
  <c r="AM89" i="14"/>
  <c r="N264" i="21" s="1"/>
  <c r="L262" i="22" s="1"/>
  <c r="AL89" i="14"/>
  <c r="M264" i="21" s="1"/>
  <c r="K262" i="22" s="1"/>
  <c r="AK89" i="14"/>
  <c r="L264" i="21" s="1"/>
  <c r="J262" i="22" s="1"/>
  <c r="AJ89" i="14"/>
  <c r="K264" i="21" s="1"/>
  <c r="I262" i="22" s="1"/>
  <c r="AI89" i="14"/>
  <c r="J264" i="21" s="1"/>
  <c r="AH89" i="14"/>
  <c r="I264" i="21" s="1"/>
  <c r="AB89" i="14"/>
  <c r="B264" i="21" s="1"/>
  <c r="B262" i="22" s="1"/>
  <c r="O89" i="14"/>
  <c r="B89" i="14"/>
  <c r="AT88" i="14"/>
  <c r="U263" i="21" s="1"/>
  <c r="S261" i="22" s="1"/>
  <c r="AS88" i="14"/>
  <c r="T263" i="21" s="1"/>
  <c r="R261" i="22" s="1"/>
  <c r="AR88" i="14"/>
  <c r="S263" i="21" s="1"/>
  <c r="Q261" i="22" s="1"/>
  <c r="AQ88" i="14"/>
  <c r="R263" i="21" s="1"/>
  <c r="P261" i="22" s="1"/>
  <c r="AP88" i="14"/>
  <c r="Q263" i="21" s="1"/>
  <c r="O261" i="22" s="1"/>
  <c r="AO88" i="14"/>
  <c r="P263" i="21" s="1"/>
  <c r="N261" i="22" s="1"/>
  <c r="AN88" i="14"/>
  <c r="O263" i="21" s="1"/>
  <c r="M261" i="22" s="1"/>
  <c r="AM88" i="14"/>
  <c r="N263" i="21" s="1"/>
  <c r="L261" i="22" s="1"/>
  <c r="AL88" i="14"/>
  <c r="M263" i="21" s="1"/>
  <c r="K261" i="22" s="1"/>
  <c r="AK88" i="14"/>
  <c r="L263" i="21" s="1"/>
  <c r="J261" i="22" s="1"/>
  <c r="AJ88" i="14"/>
  <c r="K263" i="21" s="1"/>
  <c r="I261" i="22" s="1"/>
  <c r="AI88" i="14"/>
  <c r="J263" i="21" s="1"/>
  <c r="AH88" i="14"/>
  <c r="I263" i="21" s="1"/>
  <c r="AB88" i="14"/>
  <c r="B263" i="21" s="1"/>
  <c r="B261" i="22" s="1"/>
  <c r="O88" i="14"/>
  <c r="B88" i="14"/>
  <c r="AT87" i="14"/>
  <c r="U262" i="21" s="1"/>
  <c r="S260" i="22" s="1"/>
  <c r="AS87" i="14"/>
  <c r="T262" i="21" s="1"/>
  <c r="R260" i="22" s="1"/>
  <c r="AR87" i="14"/>
  <c r="S262" i="21" s="1"/>
  <c r="Q260" i="22" s="1"/>
  <c r="AQ87" i="14"/>
  <c r="R262" i="21" s="1"/>
  <c r="P260" i="22" s="1"/>
  <c r="AP87" i="14"/>
  <c r="Q262" i="21" s="1"/>
  <c r="O260" i="22" s="1"/>
  <c r="AO87" i="14"/>
  <c r="P262" i="21" s="1"/>
  <c r="N260" i="22" s="1"/>
  <c r="AN87" i="14"/>
  <c r="O262" i="21" s="1"/>
  <c r="M260" i="22" s="1"/>
  <c r="AM87" i="14"/>
  <c r="N262" i="21" s="1"/>
  <c r="L260" i="22" s="1"/>
  <c r="AL87" i="14"/>
  <c r="M262" i="21" s="1"/>
  <c r="K260" i="22" s="1"/>
  <c r="AK87" i="14"/>
  <c r="L262" i="21" s="1"/>
  <c r="J260" i="22" s="1"/>
  <c r="AJ87" i="14"/>
  <c r="K262" i="21" s="1"/>
  <c r="I260" i="22" s="1"/>
  <c r="AI87" i="14"/>
  <c r="J262" i="21" s="1"/>
  <c r="AH87" i="14"/>
  <c r="I262" i="21" s="1"/>
  <c r="AB87" i="14"/>
  <c r="B262" i="21" s="1"/>
  <c r="B260" i="22" s="1"/>
  <c r="O87" i="14"/>
  <c r="B87" i="14"/>
  <c r="AT86" i="14"/>
  <c r="U261" i="21" s="1"/>
  <c r="S259" i="22" s="1"/>
  <c r="AS86" i="14"/>
  <c r="T261" i="21" s="1"/>
  <c r="R259" i="22" s="1"/>
  <c r="AR86" i="14"/>
  <c r="S261" i="21" s="1"/>
  <c r="Q259" i="22" s="1"/>
  <c r="AQ86" i="14"/>
  <c r="R261" i="21" s="1"/>
  <c r="P259" i="22" s="1"/>
  <c r="AP86" i="14"/>
  <c r="Q261" i="21" s="1"/>
  <c r="O259" i="22" s="1"/>
  <c r="AO86" i="14"/>
  <c r="P261" i="21" s="1"/>
  <c r="N259" i="22" s="1"/>
  <c r="AN86" i="14"/>
  <c r="O261" i="21" s="1"/>
  <c r="M259" i="22" s="1"/>
  <c r="AM86" i="14"/>
  <c r="N261" i="21" s="1"/>
  <c r="L259" i="22" s="1"/>
  <c r="AL86" i="14"/>
  <c r="M261" i="21" s="1"/>
  <c r="K259" i="22" s="1"/>
  <c r="AK86" i="14"/>
  <c r="L261" i="21" s="1"/>
  <c r="J259" i="22" s="1"/>
  <c r="AJ86" i="14"/>
  <c r="K261" i="21" s="1"/>
  <c r="I259" i="22" s="1"/>
  <c r="AI86" i="14"/>
  <c r="J261" i="21" s="1"/>
  <c r="AH86" i="14"/>
  <c r="I261" i="21" s="1"/>
  <c r="AB86" i="14"/>
  <c r="B261" i="21" s="1"/>
  <c r="B259" i="22" s="1"/>
  <c r="O86" i="14"/>
  <c r="B86" i="14"/>
  <c r="AT85" i="14"/>
  <c r="U260" i="21" s="1"/>
  <c r="S258" i="22" s="1"/>
  <c r="AS85" i="14"/>
  <c r="T260" i="21" s="1"/>
  <c r="R258" i="22" s="1"/>
  <c r="AR85" i="14"/>
  <c r="S260" i="21" s="1"/>
  <c r="Q258" i="22" s="1"/>
  <c r="AQ85" i="14"/>
  <c r="R260" i="21" s="1"/>
  <c r="P258" i="22" s="1"/>
  <c r="AP85" i="14"/>
  <c r="Q260" i="21" s="1"/>
  <c r="O258" i="22" s="1"/>
  <c r="AO85" i="14"/>
  <c r="P260" i="21" s="1"/>
  <c r="N258" i="22" s="1"/>
  <c r="AN85" i="14"/>
  <c r="O260" i="21" s="1"/>
  <c r="M258" i="22" s="1"/>
  <c r="AM85" i="14"/>
  <c r="N260" i="21" s="1"/>
  <c r="L258" i="22" s="1"/>
  <c r="AL85" i="14"/>
  <c r="M260" i="21" s="1"/>
  <c r="K258" i="22" s="1"/>
  <c r="AK85" i="14"/>
  <c r="L260" i="21" s="1"/>
  <c r="J258" i="22" s="1"/>
  <c r="AJ85" i="14"/>
  <c r="K260" i="21" s="1"/>
  <c r="I258" i="22" s="1"/>
  <c r="AI85" i="14"/>
  <c r="J260" i="21" s="1"/>
  <c r="AH85" i="14"/>
  <c r="I260" i="21" s="1"/>
  <c r="AB85" i="14"/>
  <c r="B260" i="21" s="1"/>
  <c r="B258" i="22" s="1"/>
  <c r="O85" i="14"/>
  <c r="F85" i="14"/>
  <c r="B85" i="14"/>
  <c r="AT84" i="14"/>
  <c r="U259" i="21" s="1"/>
  <c r="S257" i="22" s="1"/>
  <c r="AS84" i="14"/>
  <c r="T259" i="21" s="1"/>
  <c r="R257" i="22" s="1"/>
  <c r="AR84" i="14"/>
  <c r="S259" i="21" s="1"/>
  <c r="Q257" i="22" s="1"/>
  <c r="AQ84" i="14"/>
  <c r="R259" i="21" s="1"/>
  <c r="P257" i="22" s="1"/>
  <c r="AP84" i="14"/>
  <c r="Q259" i="21" s="1"/>
  <c r="O257" i="22" s="1"/>
  <c r="AO84" i="14"/>
  <c r="P259" i="21" s="1"/>
  <c r="N257" i="22" s="1"/>
  <c r="AN84" i="14"/>
  <c r="O259" i="21" s="1"/>
  <c r="M257" i="22" s="1"/>
  <c r="AM84" i="14"/>
  <c r="N259" i="21" s="1"/>
  <c r="L257" i="22" s="1"/>
  <c r="AL84" i="14"/>
  <c r="M259" i="21" s="1"/>
  <c r="K257" i="22" s="1"/>
  <c r="AK84" i="14"/>
  <c r="L259" i="21" s="1"/>
  <c r="J257" i="22" s="1"/>
  <c r="AJ84" i="14"/>
  <c r="K259" i="21" s="1"/>
  <c r="I257" i="22" s="1"/>
  <c r="AI84" i="14"/>
  <c r="J259" i="21" s="1"/>
  <c r="AH84" i="14"/>
  <c r="I259" i="21" s="1"/>
  <c r="AB84" i="14"/>
  <c r="B259" i="21" s="1"/>
  <c r="B257" i="22" s="1"/>
  <c r="O84" i="14"/>
  <c r="B84" i="14"/>
  <c r="AT83" i="14"/>
  <c r="U258" i="21" s="1"/>
  <c r="S256" i="22" s="1"/>
  <c r="AS83" i="14"/>
  <c r="T258" i="21" s="1"/>
  <c r="R256" i="22" s="1"/>
  <c r="AR83" i="14"/>
  <c r="S258" i="21" s="1"/>
  <c r="Q256" i="22" s="1"/>
  <c r="AQ83" i="14"/>
  <c r="R258" i="21" s="1"/>
  <c r="P256" i="22" s="1"/>
  <c r="AP83" i="14"/>
  <c r="Q258" i="21" s="1"/>
  <c r="O256" i="22" s="1"/>
  <c r="AO83" i="14"/>
  <c r="P258" i="21" s="1"/>
  <c r="N256" i="22" s="1"/>
  <c r="AN83" i="14"/>
  <c r="O258" i="21" s="1"/>
  <c r="M256" i="22" s="1"/>
  <c r="AM83" i="14"/>
  <c r="N258" i="21" s="1"/>
  <c r="L256" i="22" s="1"/>
  <c r="AL83" i="14"/>
  <c r="M258" i="21" s="1"/>
  <c r="K256" i="22" s="1"/>
  <c r="AK83" i="14"/>
  <c r="L258" i="21" s="1"/>
  <c r="J256" i="22" s="1"/>
  <c r="AJ83" i="14"/>
  <c r="K258" i="21" s="1"/>
  <c r="I256" i="22" s="1"/>
  <c r="AI83" i="14"/>
  <c r="J258" i="21" s="1"/>
  <c r="AH83" i="14"/>
  <c r="I258" i="21" s="1"/>
  <c r="AB83" i="14"/>
  <c r="B258" i="21" s="1"/>
  <c r="B256" i="22" s="1"/>
  <c r="O83" i="14"/>
  <c r="B83" i="14"/>
  <c r="O82" i="14"/>
  <c r="O90" i="14" s="1"/>
  <c r="B82" i="14"/>
  <c r="AT79" i="14"/>
  <c r="U257" i="21" s="1"/>
  <c r="S255" i="22" s="1"/>
  <c r="AS79" i="14"/>
  <c r="T257" i="21" s="1"/>
  <c r="R255" i="22" s="1"/>
  <c r="AR79" i="14"/>
  <c r="S257" i="21" s="1"/>
  <c r="Q255" i="22" s="1"/>
  <c r="AQ79" i="14"/>
  <c r="R257" i="21" s="1"/>
  <c r="P255" i="22" s="1"/>
  <c r="AP79" i="14"/>
  <c r="Q257" i="21" s="1"/>
  <c r="O255" i="22" s="1"/>
  <c r="AO79" i="14"/>
  <c r="P257" i="21" s="1"/>
  <c r="N255" i="22" s="1"/>
  <c r="AN79" i="14"/>
  <c r="O257" i="21" s="1"/>
  <c r="M255" i="22" s="1"/>
  <c r="AM79" i="14"/>
  <c r="N257" i="21" s="1"/>
  <c r="L255" i="22" s="1"/>
  <c r="AL79" i="14"/>
  <c r="M257" i="21" s="1"/>
  <c r="K255" i="22" s="1"/>
  <c r="AK79" i="14"/>
  <c r="L257" i="21" s="1"/>
  <c r="J255" i="22" s="1"/>
  <c r="AJ79" i="14"/>
  <c r="K257" i="21" s="1"/>
  <c r="I255" i="22" s="1"/>
  <c r="AI79" i="14"/>
  <c r="J257" i="21" s="1"/>
  <c r="AH79" i="14"/>
  <c r="I257" i="21" s="1"/>
  <c r="AD79" i="14"/>
  <c r="D257" i="21" s="1"/>
  <c r="D255" i="22" s="1"/>
  <c r="AB79" i="14"/>
  <c r="B257" i="21" s="1"/>
  <c r="B255" i="22" s="1"/>
  <c r="N79" i="14"/>
  <c r="M79" i="14"/>
  <c r="L79" i="14"/>
  <c r="K79" i="14"/>
  <c r="J79" i="14"/>
  <c r="I79" i="14"/>
  <c r="H79" i="14"/>
  <c r="G79" i="14"/>
  <c r="F79" i="14"/>
  <c r="E79" i="14"/>
  <c r="D79" i="14"/>
  <c r="C79" i="14"/>
  <c r="AT78" i="14"/>
  <c r="U256" i="21" s="1"/>
  <c r="S254" i="22" s="1"/>
  <c r="AS78" i="14"/>
  <c r="T256" i="21" s="1"/>
  <c r="R254" i="22" s="1"/>
  <c r="AR78" i="14"/>
  <c r="S256" i="21" s="1"/>
  <c r="Q254" i="22" s="1"/>
  <c r="AQ78" i="14"/>
  <c r="R256" i="21" s="1"/>
  <c r="P254" i="22" s="1"/>
  <c r="AP78" i="14"/>
  <c r="Q256" i="21" s="1"/>
  <c r="O254" i="22" s="1"/>
  <c r="AO78" i="14"/>
  <c r="P256" i="21" s="1"/>
  <c r="N254" i="22" s="1"/>
  <c r="AN78" i="14"/>
  <c r="O256" i="21" s="1"/>
  <c r="M254" i="22" s="1"/>
  <c r="AM78" i="14"/>
  <c r="N256" i="21" s="1"/>
  <c r="L254" i="22" s="1"/>
  <c r="AL78" i="14"/>
  <c r="M256" i="21" s="1"/>
  <c r="K254" i="22" s="1"/>
  <c r="AK78" i="14"/>
  <c r="L256" i="21" s="1"/>
  <c r="J254" i="22" s="1"/>
  <c r="AJ78" i="14"/>
  <c r="K256" i="21" s="1"/>
  <c r="I254" i="22" s="1"/>
  <c r="AI78" i="14"/>
  <c r="J256" i="21" s="1"/>
  <c r="AH78" i="14"/>
  <c r="I256" i="21" s="1"/>
  <c r="AB78" i="14"/>
  <c r="B256" i="21" s="1"/>
  <c r="B254" i="22" s="1"/>
  <c r="O78" i="14"/>
  <c r="B78" i="14"/>
  <c r="AT77" i="14"/>
  <c r="U255" i="21" s="1"/>
  <c r="S253" i="22" s="1"/>
  <c r="AS77" i="14"/>
  <c r="T255" i="21" s="1"/>
  <c r="R253" i="22" s="1"/>
  <c r="AR77" i="14"/>
  <c r="S255" i="21" s="1"/>
  <c r="Q253" i="22" s="1"/>
  <c r="AQ77" i="14"/>
  <c r="R255" i="21" s="1"/>
  <c r="P253" i="22" s="1"/>
  <c r="AP77" i="14"/>
  <c r="Q255" i="21" s="1"/>
  <c r="O253" i="22" s="1"/>
  <c r="AO77" i="14"/>
  <c r="P255" i="21" s="1"/>
  <c r="N253" i="22" s="1"/>
  <c r="AN77" i="14"/>
  <c r="O255" i="21" s="1"/>
  <c r="M253" i="22" s="1"/>
  <c r="AM77" i="14"/>
  <c r="N255" i="21" s="1"/>
  <c r="L253" i="22" s="1"/>
  <c r="AL77" i="14"/>
  <c r="M255" i="21" s="1"/>
  <c r="K253" i="22" s="1"/>
  <c r="AK77" i="14"/>
  <c r="L255" i="21" s="1"/>
  <c r="J253" i="22" s="1"/>
  <c r="AJ77" i="14"/>
  <c r="K255" i="21" s="1"/>
  <c r="I253" i="22" s="1"/>
  <c r="AI77" i="14"/>
  <c r="J255" i="21" s="1"/>
  <c r="AH77" i="14"/>
  <c r="I255" i="21" s="1"/>
  <c r="AB77" i="14"/>
  <c r="B255" i="21" s="1"/>
  <c r="B253" i="22" s="1"/>
  <c r="O77" i="14"/>
  <c r="B77" i="14"/>
  <c r="AT76" i="14"/>
  <c r="U254" i="21" s="1"/>
  <c r="S252" i="22" s="1"/>
  <c r="AS76" i="14"/>
  <c r="T254" i="21" s="1"/>
  <c r="R252" i="22" s="1"/>
  <c r="AR76" i="14"/>
  <c r="S254" i="21" s="1"/>
  <c r="Q252" i="22" s="1"/>
  <c r="AQ76" i="14"/>
  <c r="R254" i="21" s="1"/>
  <c r="P252" i="22" s="1"/>
  <c r="AP76" i="14"/>
  <c r="Q254" i="21" s="1"/>
  <c r="O252" i="22" s="1"/>
  <c r="AO76" i="14"/>
  <c r="P254" i="21" s="1"/>
  <c r="N252" i="22" s="1"/>
  <c r="AN76" i="14"/>
  <c r="O254" i="21" s="1"/>
  <c r="M252" i="22" s="1"/>
  <c r="AM76" i="14"/>
  <c r="N254" i="21" s="1"/>
  <c r="L252" i="22" s="1"/>
  <c r="AL76" i="14"/>
  <c r="M254" i="21" s="1"/>
  <c r="K252" i="22" s="1"/>
  <c r="AK76" i="14"/>
  <c r="L254" i="21" s="1"/>
  <c r="J252" i="22" s="1"/>
  <c r="AJ76" i="14"/>
  <c r="K254" i="21" s="1"/>
  <c r="I252" i="22" s="1"/>
  <c r="AI76" i="14"/>
  <c r="J254" i="21" s="1"/>
  <c r="AH76" i="14"/>
  <c r="I254" i="21" s="1"/>
  <c r="AD76" i="14"/>
  <c r="D254" i="21" s="1"/>
  <c r="D252" i="22" s="1"/>
  <c r="AB76" i="14"/>
  <c r="B254" i="21" s="1"/>
  <c r="B252" i="22" s="1"/>
  <c r="O76" i="14"/>
  <c r="B76" i="14"/>
  <c r="AT75" i="14"/>
  <c r="U253" i="21" s="1"/>
  <c r="S251" i="22" s="1"/>
  <c r="AS75" i="14"/>
  <c r="T253" i="21" s="1"/>
  <c r="R251" i="22" s="1"/>
  <c r="AR75" i="14"/>
  <c r="S253" i="21" s="1"/>
  <c r="Q251" i="22" s="1"/>
  <c r="AQ75" i="14"/>
  <c r="R253" i="21" s="1"/>
  <c r="P251" i="22" s="1"/>
  <c r="AP75" i="14"/>
  <c r="Q253" i="21" s="1"/>
  <c r="O251" i="22" s="1"/>
  <c r="AO75" i="14"/>
  <c r="P253" i="21" s="1"/>
  <c r="N251" i="22" s="1"/>
  <c r="AN75" i="14"/>
  <c r="O253" i="21" s="1"/>
  <c r="M251" i="22" s="1"/>
  <c r="AM75" i="14"/>
  <c r="N253" i="21" s="1"/>
  <c r="L251" i="22" s="1"/>
  <c r="AL75" i="14"/>
  <c r="M253" i="21" s="1"/>
  <c r="K251" i="22" s="1"/>
  <c r="AK75" i="14"/>
  <c r="L253" i="21" s="1"/>
  <c r="J251" i="22" s="1"/>
  <c r="AJ75" i="14"/>
  <c r="K253" i="21" s="1"/>
  <c r="I251" i="22" s="1"/>
  <c r="AI75" i="14"/>
  <c r="J253" i="21" s="1"/>
  <c r="AH75" i="14"/>
  <c r="I253" i="21" s="1"/>
  <c r="AB75" i="14"/>
  <c r="B253" i="21" s="1"/>
  <c r="B251" i="22" s="1"/>
  <c r="O75" i="14"/>
  <c r="B75" i="14"/>
  <c r="AT74" i="14"/>
  <c r="U252" i="21" s="1"/>
  <c r="S250" i="22" s="1"/>
  <c r="AS74" i="14"/>
  <c r="T252" i="21" s="1"/>
  <c r="R250" i="22" s="1"/>
  <c r="AR74" i="14"/>
  <c r="S252" i="21" s="1"/>
  <c r="Q250" i="22" s="1"/>
  <c r="AQ74" i="14"/>
  <c r="R252" i="21" s="1"/>
  <c r="P250" i="22" s="1"/>
  <c r="AP74" i="14"/>
  <c r="Q252" i="21" s="1"/>
  <c r="O250" i="22" s="1"/>
  <c r="AO74" i="14"/>
  <c r="P252" i="21" s="1"/>
  <c r="N250" i="22" s="1"/>
  <c r="AN74" i="14"/>
  <c r="O252" i="21" s="1"/>
  <c r="M250" i="22" s="1"/>
  <c r="AM74" i="14"/>
  <c r="N252" i="21" s="1"/>
  <c r="L250" i="22" s="1"/>
  <c r="AL74" i="14"/>
  <c r="M252" i="21" s="1"/>
  <c r="K250" i="22" s="1"/>
  <c r="AK74" i="14"/>
  <c r="L252" i="21" s="1"/>
  <c r="J250" i="22" s="1"/>
  <c r="AJ74" i="14"/>
  <c r="K252" i="21" s="1"/>
  <c r="I250" i="22" s="1"/>
  <c r="AI74" i="14"/>
  <c r="J252" i="21" s="1"/>
  <c r="AH74" i="14"/>
  <c r="I252" i="21" s="1"/>
  <c r="AD74" i="14"/>
  <c r="D252" i="21" s="1"/>
  <c r="D250" i="22" s="1"/>
  <c r="AB74" i="14"/>
  <c r="B252" i="21" s="1"/>
  <c r="B250" i="22" s="1"/>
  <c r="O74" i="14"/>
  <c r="B74" i="14"/>
  <c r="AT73" i="14"/>
  <c r="U251" i="21" s="1"/>
  <c r="S249" i="22" s="1"/>
  <c r="AS73" i="14"/>
  <c r="T251" i="21" s="1"/>
  <c r="R249" i="22" s="1"/>
  <c r="AR73" i="14"/>
  <c r="S251" i="21" s="1"/>
  <c r="Q249" i="22" s="1"/>
  <c r="AQ73" i="14"/>
  <c r="R251" i="21" s="1"/>
  <c r="P249" i="22" s="1"/>
  <c r="AP73" i="14"/>
  <c r="Q251" i="21" s="1"/>
  <c r="O249" i="22" s="1"/>
  <c r="AO73" i="14"/>
  <c r="P251" i="21" s="1"/>
  <c r="N249" i="22" s="1"/>
  <c r="AN73" i="14"/>
  <c r="O251" i="21" s="1"/>
  <c r="M249" i="22" s="1"/>
  <c r="AM73" i="14"/>
  <c r="N251" i="21" s="1"/>
  <c r="L249" i="22" s="1"/>
  <c r="AL73" i="14"/>
  <c r="M251" i="21" s="1"/>
  <c r="K249" i="22" s="1"/>
  <c r="AK73" i="14"/>
  <c r="L251" i="21" s="1"/>
  <c r="J249" i="22" s="1"/>
  <c r="AJ73" i="14"/>
  <c r="K251" i="21" s="1"/>
  <c r="I249" i="22" s="1"/>
  <c r="AI73" i="14"/>
  <c r="J251" i="21" s="1"/>
  <c r="AH73" i="14"/>
  <c r="I251" i="21" s="1"/>
  <c r="AB73" i="14"/>
  <c r="B251" i="21" s="1"/>
  <c r="B249" i="22" s="1"/>
  <c r="O73" i="14"/>
  <c r="O79" i="14" s="1"/>
  <c r="B73" i="14"/>
  <c r="AT72" i="14"/>
  <c r="U250" i="21" s="1"/>
  <c r="S248" i="22" s="1"/>
  <c r="AS72" i="14"/>
  <c r="T250" i="21" s="1"/>
  <c r="R248" i="22" s="1"/>
  <c r="AR72" i="14"/>
  <c r="S250" i="21" s="1"/>
  <c r="Q248" i="22" s="1"/>
  <c r="AQ72" i="14"/>
  <c r="R250" i="21" s="1"/>
  <c r="P248" i="22" s="1"/>
  <c r="AP72" i="14"/>
  <c r="Q250" i="21" s="1"/>
  <c r="O248" i="22" s="1"/>
  <c r="AO72" i="14"/>
  <c r="P250" i="21" s="1"/>
  <c r="N248" i="22" s="1"/>
  <c r="AN72" i="14"/>
  <c r="O250" i="21" s="1"/>
  <c r="M248" i="22" s="1"/>
  <c r="AM72" i="14"/>
  <c r="N250" i="21" s="1"/>
  <c r="L248" i="22" s="1"/>
  <c r="AL72" i="14"/>
  <c r="M250" i="21" s="1"/>
  <c r="K248" i="22" s="1"/>
  <c r="AK72" i="14"/>
  <c r="L250" i="21" s="1"/>
  <c r="J248" i="22" s="1"/>
  <c r="AJ72" i="14"/>
  <c r="K250" i="21" s="1"/>
  <c r="I248" i="22" s="1"/>
  <c r="AI72" i="14"/>
  <c r="J250" i="21" s="1"/>
  <c r="AH72" i="14"/>
  <c r="I250" i="21" s="1"/>
  <c r="AB72" i="14"/>
  <c r="B250" i="21" s="1"/>
  <c r="B248" i="22" s="1"/>
  <c r="O72" i="14"/>
  <c r="B72" i="14"/>
  <c r="O71" i="14"/>
  <c r="B71" i="14"/>
  <c r="T69" i="14"/>
  <c r="AT68" i="14"/>
  <c r="U249" i="21" s="1"/>
  <c r="S247" i="22" s="1"/>
  <c r="AS68" i="14"/>
  <c r="T249" i="21" s="1"/>
  <c r="R247" i="22" s="1"/>
  <c r="AR68" i="14"/>
  <c r="S249" i="21" s="1"/>
  <c r="Q247" i="22" s="1"/>
  <c r="AQ68" i="14"/>
  <c r="R249" i="21" s="1"/>
  <c r="P247" i="22" s="1"/>
  <c r="AP68" i="14"/>
  <c r="Q249" i="21" s="1"/>
  <c r="O247" i="22" s="1"/>
  <c r="AO68" i="14"/>
  <c r="P249" i="21" s="1"/>
  <c r="N247" i="22" s="1"/>
  <c r="AN68" i="14"/>
  <c r="O249" i="21" s="1"/>
  <c r="M247" i="22" s="1"/>
  <c r="AM68" i="14"/>
  <c r="N249" i="21" s="1"/>
  <c r="L247" i="22" s="1"/>
  <c r="AL68" i="14"/>
  <c r="M249" i="21" s="1"/>
  <c r="K247" i="22" s="1"/>
  <c r="AK68" i="14"/>
  <c r="L249" i="21" s="1"/>
  <c r="J247" i="22" s="1"/>
  <c r="AJ68" i="14"/>
  <c r="K249" i="21" s="1"/>
  <c r="I247" i="22" s="1"/>
  <c r="AI68" i="14"/>
  <c r="J249" i="21" s="1"/>
  <c r="AH68" i="14"/>
  <c r="I249" i="21" s="1"/>
  <c r="AB68" i="14"/>
  <c r="B249" i="21" s="1"/>
  <c r="B247" i="22" s="1"/>
  <c r="T68" i="14"/>
  <c r="N68" i="14"/>
  <c r="M68" i="14"/>
  <c r="L68" i="14"/>
  <c r="K68" i="14"/>
  <c r="J68" i="14"/>
  <c r="I68" i="14"/>
  <c r="H68" i="14"/>
  <c r="G68" i="14"/>
  <c r="F68" i="14"/>
  <c r="E68" i="14"/>
  <c r="D68" i="14"/>
  <c r="C68" i="14"/>
  <c r="AT67" i="14"/>
  <c r="U248" i="21" s="1"/>
  <c r="S246" i="22" s="1"/>
  <c r="AS67" i="14"/>
  <c r="T248" i="21" s="1"/>
  <c r="R246" i="22" s="1"/>
  <c r="AR67" i="14"/>
  <c r="S248" i="21" s="1"/>
  <c r="Q246" i="22" s="1"/>
  <c r="AQ67" i="14"/>
  <c r="R248" i="21" s="1"/>
  <c r="P246" i="22" s="1"/>
  <c r="AP67" i="14"/>
  <c r="Q248" i="21" s="1"/>
  <c r="O246" i="22" s="1"/>
  <c r="AO67" i="14"/>
  <c r="P248" i="21" s="1"/>
  <c r="N246" i="22" s="1"/>
  <c r="AN67" i="14"/>
  <c r="O248" i="21" s="1"/>
  <c r="M246" i="22" s="1"/>
  <c r="AM67" i="14"/>
  <c r="N248" i="21" s="1"/>
  <c r="L246" i="22" s="1"/>
  <c r="AL67" i="14"/>
  <c r="M248" i="21" s="1"/>
  <c r="K246" i="22" s="1"/>
  <c r="AK67" i="14"/>
  <c r="L248" i="21" s="1"/>
  <c r="J246" i="22" s="1"/>
  <c r="AJ67" i="14"/>
  <c r="K248" i="21" s="1"/>
  <c r="I246" i="22" s="1"/>
  <c r="AI67" i="14"/>
  <c r="J248" i="21" s="1"/>
  <c r="AH67" i="14"/>
  <c r="I248" i="21" s="1"/>
  <c r="AB67" i="14"/>
  <c r="B248" i="21" s="1"/>
  <c r="B246" i="22" s="1"/>
  <c r="T67" i="14"/>
  <c r="O67" i="14"/>
  <c r="B67" i="14"/>
  <c r="AT66" i="14"/>
  <c r="U247" i="21" s="1"/>
  <c r="S245" i="22" s="1"/>
  <c r="AS66" i="14"/>
  <c r="T247" i="21" s="1"/>
  <c r="R245" i="22" s="1"/>
  <c r="AR66" i="14"/>
  <c r="S247" i="21" s="1"/>
  <c r="Q245" i="22" s="1"/>
  <c r="AQ66" i="14"/>
  <c r="R247" i="21" s="1"/>
  <c r="P245" i="22" s="1"/>
  <c r="AP66" i="14"/>
  <c r="Q247" i="21" s="1"/>
  <c r="O245" i="22" s="1"/>
  <c r="AO66" i="14"/>
  <c r="P247" i="21" s="1"/>
  <c r="N245" i="22" s="1"/>
  <c r="AN66" i="14"/>
  <c r="O247" i="21" s="1"/>
  <c r="M245" i="22" s="1"/>
  <c r="AM66" i="14"/>
  <c r="N247" i="21" s="1"/>
  <c r="L245" i="22" s="1"/>
  <c r="AL66" i="14"/>
  <c r="M247" i="21" s="1"/>
  <c r="K245" i="22" s="1"/>
  <c r="AK66" i="14"/>
  <c r="L247" i="21" s="1"/>
  <c r="J245" i="22" s="1"/>
  <c r="AJ66" i="14"/>
  <c r="K247" i="21" s="1"/>
  <c r="I245" i="22" s="1"/>
  <c r="AI66" i="14"/>
  <c r="J247" i="21" s="1"/>
  <c r="AH66" i="14"/>
  <c r="I247" i="21" s="1"/>
  <c r="AD66" i="14"/>
  <c r="D247" i="21" s="1"/>
  <c r="D245" i="22" s="1"/>
  <c r="AB66" i="14"/>
  <c r="B247" i="21" s="1"/>
  <c r="B245" i="22" s="1"/>
  <c r="T66" i="14"/>
  <c r="O66" i="14"/>
  <c r="B66" i="14"/>
  <c r="AT65" i="14"/>
  <c r="U246" i="21" s="1"/>
  <c r="S244" i="22" s="1"/>
  <c r="AS65" i="14"/>
  <c r="T246" i="21" s="1"/>
  <c r="R244" i="22" s="1"/>
  <c r="AR65" i="14"/>
  <c r="S246" i="21" s="1"/>
  <c r="Q244" i="22" s="1"/>
  <c r="AQ65" i="14"/>
  <c r="R246" i="21" s="1"/>
  <c r="P244" i="22" s="1"/>
  <c r="AP65" i="14"/>
  <c r="Q246" i="21" s="1"/>
  <c r="O244" i="22" s="1"/>
  <c r="AO65" i="14"/>
  <c r="P246" i="21" s="1"/>
  <c r="N244" i="22" s="1"/>
  <c r="AN65" i="14"/>
  <c r="O246" i="21" s="1"/>
  <c r="M244" i="22" s="1"/>
  <c r="AM65" i="14"/>
  <c r="N246" i="21" s="1"/>
  <c r="L244" i="22" s="1"/>
  <c r="AL65" i="14"/>
  <c r="M246" i="21" s="1"/>
  <c r="K244" i="22" s="1"/>
  <c r="AK65" i="14"/>
  <c r="L246" i="21" s="1"/>
  <c r="J244" i="22" s="1"/>
  <c r="AJ65" i="14"/>
  <c r="K246" i="21" s="1"/>
  <c r="I244" i="22" s="1"/>
  <c r="AI65" i="14"/>
  <c r="J246" i="21" s="1"/>
  <c r="AH65" i="14"/>
  <c r="I246" i="21" s="1"/>
  <c r="AB65" i="14"/>
  <c r="B246" i="21" s="1"/>
  <c r="B244" i="22" s="1"/>
  <c r="T65" i="14"/>
  <c r="O65" i="14"/>
  <c r="B65" i="14"/>
  <c r="AT64" i="14"/>
  <c r="U245" i="21" s="1"/>
  <c r="S243" i="22" s="1"/>
  <c r="AS64" i="14"/>
  <c r="T245" i="21" s="1"/>
  <c r="R243" i="22" s="1"/>
  <c r="AR64" i="14"/>
  <c r="S245" i="21" s="1"/>
  <c r="Q243" i="22" s="1"/>
  <c r="AQ64" i="14"/>
  <c r="R245" i="21" s="1"/>
  <c r="P243" i="22" s="1"/>
  <c r="AP64" i="14"/>
  <c r="Q245" i="21" s="1"/>
  <c r="O243" i="22" s="1"/>
  <c r="AO64" i="14"/>
  <c r="P245" i="21" s="1"/>
  <c r="N243" i="22" s="1"/>
  <c r="AN64" i="14"/>
  <c r="O245" i="21" s="1"/>
  <c r="M243" i="22" s="1"/>
  <c r="AM64" i="14"/>
  <c r="N245" i="21" s="1"/>
  <c r="L243" i="22" s="1"/>
  <c r="AL64" i="14"/>
  <c r="M245" i="21" s="1"/>
  <c r="K243" i="22" s="1"/>
  <c r="AK64" i="14"/>
  <c r="L245" i="21" s="1"/>
  <c r="J243" i="22" s="1"/>
  <c r="AJ64" i="14"/>
  <c r="K245" i="21" s="1"/>
  <c r="I243" i="22" s="1"/>
  <c r="AI64" i="14"/>
  <c r="J245" i="21" s="1"/>
  <c r="AH64" i="14"/>
  <c r="I245" i="21" s="1"/>
  <c r="AB64" i="14"/>
  <c r="B245" i="21" s="1"/>
  <c r="B243" i="22" s="1"/>
  <c r="T64" i="14"/>
  <c r="O64" i="14"/>
  <c r="B64" i="14"/>
  <c r="AT63" i="14"/>
  <c r="U244" i="21" s="1"/>
  <c r="S242" i="22" s="1"/>
  <c r="AS63" i="14"/>
  <c r="T244" i="21" s="1"/>
  <c r="R242" i="22" s="1"/>
  <c r="AR63" i="14"/>
  <c r="S244" i="21" s="1"/>
  <c r="Q242" i="22" s="1"/>
  <c r="AQ63" i="14"/>
  <c r="R244" i="21" s="1"/>
  <c r="P242" i="22" s="1"/>
  <c r="AP63" i="14"/>
  <c r="Q244" i="21" s="1"/>
  <c r="O242" i="22" s="1"/>
  <c r="AO63" i="14"/>
  <c r="P244" i="21" s="1"/>
  <c r="N242" i="22" s="1"/>
  <c r="AN63" i="14"/>
  <c r="O244" i="21" s="1"/>
  <c r="M242" i="22" s="1"/>
  <c r="AM63" i="14"/>
  <c r="N244" i="21" s="1"/>
  <c r="L242" i="22" s="1"/>
  <c r="AL63" i="14"/>
  <c r="M244" i="21" s="1"/>
  <c r="K242" i="22" s="1"/>
  <c r="AK63" i="14"/>
  <c r="L244" i="21" s="1"/>
  <c r="J242" i="22" s="1"/>
  <c r="AJ63" i="14"/>
  <c r="K244" i="21" s="1"/>
  <c r="I242" i="22" s="1"/>
  <c r="AI63" i="14"/>
  <c r="J244" i="21" s="1"/>
  <c r="AH63" i="14"/>
  <c r="I244" i="21" s="1"/>
  <c r="AB63" i="14"/>
  <c r="B244" i="21" s="1"/>
  <c r="B242" i="22" s="1"/>
  <c r="T63" i="14"/>
  <c r="O63" i="14"/>
  <c r="B63" i="14"/>
  <c r="T62" i="14"/>
  <c r="O62" i="14"/>
  <c r="O68" i="14" s="1"/>
  <c r="B62" i="14"/>
  <c r="T61" i="14"/>
  <c r="T60" i="14"/>
  <c r="AT59" i="14"/>
  <c r="U243" i="21" s="1"/>
  <c r="S241" i="22" s="1"/>
  <c r="AS59" i="14"/>
  <c r="T243" i="21" s="1"/>
  <c r="R241" i="22" s="1"/>
  <c r="AR59" i="14"/>
  <c r="S243" i="21" s="1"/>
  <c r="Q241" i="22" s="1"/>
  <c r="AQ59" i="14"/>
  <c r="R243" i="21" s="1"/>
  <c r="P241" i="22" s="1"/>
  <c r="AP59" i="14"/>
  <c r="Q243" i="21" s="1"/>
  <c r="O241" i="22" s="1"/>
  <c r="AO59" i="14"/>
  <c r="P243" i="21" s="1"/>
  <c r="N241" i="22" s="1"/>
  <c r="AN59" i="14"/>
  <c r="O243" i="21" s="1"/>
  <c r="M241" i="22" s="1"/>
  <c r="AM59" i="14"/>
  <c r="N243" i="21" s="1"/>
  <c r="L241" i="22" s="1"/>
  <c r="AL59" i="14"/>
  <c r="M243" i="21" s="1"/>
  <c r="K241" i="22" s="1"/>
  <c r="AK59" i="14"/>
  <c r="L243" i="21" s="1"/>
  <c r="J241" i="22" s="1"/>
  <c r="AJ59" i="14"/>
  <c r="K243" i="21" s="1"/>
  <c r="I241" i="22" s="1"/>
  <c r="AI59" i="14"/>
  <c r="J243" i="21" s="1"/>
  <c r="AH59" i="14"/>
  <c r="I243" i="21" s="1"/>
  <c r="AB59" i="14"/>
  <c r="B243" i="21" s="1"/>
  <c r="B241" i="22" s="1"/>
  <c r="T59" i="14"/>
  <c r="N59" i="14"/>
  <c r="M59" i="14"/>
  <c r="L59" i="14"/>
  <c r="K59" i="14"/>
  <c r="J59" i="14"/>
  <c r="I59" i="14"/>
  <c r="H59" i="14"/>
  <c r="G59" i="14"/>
  <c r="F59" i="14"/>
  <c r="E59" i="14"/>
  <c r="D59" i="14"/>
  <c r="C59" i="14"/>
  <c r="AT58" i="14"/>
  <c r="U242" i="21" s="1"/>
  <c r="S240" i="22" s="1"/>
  <c r="AS58" i="14"/>
  <c r="T242" i="21" s="1"/>
  <c r="R240" i="22" s="1"/>
  <c r="AR58" i="14"/>
  <c r="S242" i="21" s="1"/>
  <c r="Q240" i="22" s="1"/>
  <c r="AQ58" i="14"/>
  <c r="R242" i="21" s="1"/>
  <c r="P240" i="22" s="1"/>
  <c r="AP58" i="14"/>
  <c r="Q242" i="21" s="1"/>
  <c r="O240" i="22" s="1"/>
  <c r="AO58" i="14"/>
  <c r="P242" i="21" s="1"/>
  <c r="N240" i="22" s="1"/>
  <c r="AN58" i="14"/>
  <c r="O242" i="21" s="1"/>
  <c r="M240" i="22" s="1"/>
  <c r="AM58" i="14"/>
  <c r="N242" i="21" s="1"/>
  <c r="L240" i="22" s="1"/>
  <c r="AL58" i="14"/>
  <c r="M242" i="21" s="1"/>
  <c r="K240" i="22" s="1"/>
  <c r="AK58" i="14"/>
  <c r="L242" i="21" s="1"/>
  <c r="J240" i="22" s="1"/>
  <c r="AJ58" i="14"/>
  <c r="K242" i="21" s="1"/>
  <c r="I240" i="22" s="1"/>
  <c r="AI58" i="14"/>
  <c r="J242" i="21" s="1"/>
  <c r="AH58" i="14"/>
  <c r="I242" i="21" s="1"/>
  <c r="AB58" i="14"/>
  <c r="B242" i="21" s="1"/>
  <c r="B240" i="22" s="1"/>
  <c r="T58" i="14"/>
  <c r="O58" i="14"/>
  <c r="B58" i="14"/>
  <c r="AT57" i="14"/>
  <c r="U241" i="21" s="1"/>
  <c r="S239" i="22" s="1"/>
  <c r="AS57" i="14"/>
  <c r="T241" i="21" s="1"/>
  <c r="R239" i="22" s="1"/>
  <c r="AR57" i="14"/>
  <c r="S241" i="21" s="1"/>
  <c r="Q239" i="22" s="1"/>
  <c r="AQ57" i="14"/>
  <c r="R241" i="21" s="1"/>
  <c r="P239" i="22" s="1"/>
  <c r="AP57" i="14"/>
  <c r="Q241" i="21" s="1"/>
  <c r="O239" i="22" s="1"/>
  <c r="AO57" i="14"/>
  <c r="P241" i="21" s="1"/>
  <c r="N239" i="22" s="1"/>
  <c r="AN57" i="14"/>
  <c r="O241" i="21" s="1"/>
  <c r="M239" i="22" s="1"/>
  <c r="AM57" i="14"/>
  <c r="N241" i="21" s="1"/>
  <c r="L239" i="22" s="1"/>
  <c r="AL57" i="14"/>
  <c r="M241" i="21" s="1"/>
  <c r="K239" i="22" s="1"/>
  <c r="AK57" i="14"/>
  <c r="L241" i="21" s="1"/>
  <c r="J239" i="22" s="1"/>
  <c r="AJ57" i="14"/>
  <c r="K241" i="21" s="1"/>
  <c r="I239" i="22" s="1"/>
  <c r="AI57" i="14"/>
  <c r="J241" i="21" s="1"/>
  <c r="AH57" i="14"/>
  <c r="I241" i="21" s="1"/>
  <c r="AB57" i="14"/>
  <c r="B241" i="21" s="1"/>
  <c r="B239" i="22" s="1"/>
  <c r="O57" i="14"/>
  <c r="B57" i="14"/>
  <c r="AT56" i="14"/>
  <c r="U240" i="21" s="1"/>
  <c r="S238" i="22" s="1"/>
  <c r="AS56" i="14"/>
  <c r="T240" i="21" s="1"/>
  <c r="R238" i="22" s="1"/>
  <c r="AR56" i="14"/>
  <c r="S240" i="21" s="1"/>
  <c r="Q238" i="22" s="1"/>
  <c r="AQ56" i="14"/>
  <c r="R240" i="21" s="1"/>
  <c r="P238" i="22" s="1"/>
  <c r="AP56" i="14"/>
  <c r="Q240" i="21" s="1"/>
  <c r="O238" i="22" s="1"/>
  <c r="AO56" i="14"/>
  <c r="P240" i="21" s="1"/>
  <c r="N238" i="22" s="1"/>
  <c r="AN56" i="14"/>
  <c r="O240" i="21" s="1"/>
  <c r="M238" i="22" s="1"/>
  <c r="AM56" i="14"/>
  <c r="N240" i="21" s="1"/>
  <c r="L238" i="22" s="1"/>
  <c r="AL56" i="14"/>
  <c r="M240" i="21" s="1"/>
  <c r="K238" i="22" s="1"/>
  <c r="AK56" i="14"/>
  <c r="L240" i="21" s="1"/>
  <c r="J238" i="22" s="1"/>
  <c r="AJ56" i="14"/>
  <c r="K240" i="21" s="1"/>
  <c r="I238" i="22" s="1"/>
  <c r="AI56" i="14"/>
  <c r="J240" i="21" s="1"/>
  <c r="AH56" i="14"/>
  <c r="I240" i="21" s="1"/>
  <c r="AB56" i="14"/>
  <c r="B240" i="21" s="1"/>
  <c r="B238" i="22" s="1"/>
  <c r="O56" i="14"/>
  <c r="B56" i="14"/>
  <c r="AT55" i="14"/>
  <c r="U239" i="21" s="1"/>
  <c r="S237" i="22" s="1"/>
  <c r="AS55" i="14"/>
  <c r="T239" i="21" s="1"/>
  <c r="R237" i="22" s="1"/>
  <c r="AR55" i="14"/>
  <c r="S239" i="21" s="1"/>
  <c r="Q237" i="22" s="1"/>
  <c r="AQ55" i="14"/>
  <c r="R239" i="21" s="1"/>
  <c r="P237" i="22" s="1"/>
  <c r="AP55" i="14"/>
  <c r="Q239" i="21" s="1"/>
  <c r="O237" i="22" s="1"/>
  <c r="AO55" i="14"/>
  <c r="P239" i="21" s="1"/>
  <c r="N237" i="22" s="1"/>
  <c r="AN55" i="14"/>
  <c r="O239" i="21" s="1"/>
  <c r="M237" i="22" s="1"/>
  <c r="AM55" i="14"/>
  <c r="N239" i="21" s="1"/>
  <c r="L237" i="22" s="1"/>
  <c r="AL55" i="14"/>
  <c r="M239" i="21" s="1"/>
  <c r="K237" i="22" s="1"/>
  <c r="AK55" i="14"/>
  <c r="L239" i="21" s="1"/>
  <c r="J237" i="22" s="1"/>
  <c r="AJ55" i="14"/>
  <c r="K239" i="21" s="1"/>
  <c r="I237" i="22" s="1"/>
  <c r="AI55" i="14"/>
  <c r="J239" i="21" s="1"/>
  <c r="AH55" i="14"/>
  <c r="I239" i="21" s="1"/>
  <c r="AD55" i="14"/>
  <c r="D239" i="21" s="1"/>
  <c r="D237" i="22" s="1"/>
  <c r="AB55" i="14"/>
  <c r="B239" i="21" s="1"/>
  <c r="B237" i="22" s="1"/>
  <c r="O55" i="14"/>
  <c r="O59" i="14" s="1"/>
  <c r="B55" i="14"/>
  <c r="AT54" i="14"/>
  <c r="U238" i="21" s="1"/>
  <c r="S236" i="22" s="1"/>
  <c r="AS54" i="14"/>
  <c r="T238" i="21" s="1"/>
  <c r="R236" i="22" s="1"/>
  <c r="AR54" i="14"/>
  <c r="S238" i="21" s="1"/>
  <c r="Q236" i="22" s="1"/>
  <c r="AQ54" i="14"/>
  <c r="R238" i="21" s="1"/>
  <c r="P236" i="22" s="1"/>
  <c r="AP54" i="14"/>
  <c r="Q238" i="21" s="1"/>
  <c r="O236" i="22" s="1"/>
  <c r="AO54" i="14"/>
  <c r="P238" i="21" s="1"/>
  <c r="N236" i="22" s="1"/>
  <c r="AN54" i="14"/>
  <c r="O238" i="21" s="1"/>
  <c r="M236" i="22" s="1"/>
  <c r="AM54" i="14"/>
  <c r="N238" i="21" s="1"/>
  <c r="L236" i="22" s="1"/>
  <c r="AL54" i="14"/>
  <c r="M238" i="21" s="1"/>
  <c r="K236" i="22" s="1"/>
  <c r="AK54" i="14"/>
  <c r="L238" i="21" s="1"/>
  <c r="J236" i="22" s="1"/>
  <c r="AJ54" i="14"/>
  <c r="K238" i="21" s="1"/>
  <c r="I236" i="22" s="1"/>
  <c r="AI54" i="14"/>
  <c r="J238" i="21" s="1"/>
  <c r="AH54" i="14"/>
  <c r="I238" i="21" s="1"/>
  <c r="AB54" i="14"/>
  <c r="B238" i="21" s="1"/>
  <c r="B236" i="22" s="1"/>
  <c r="O54" i="14"/>
  <c r="B54" i="14"/>
  <c r="AT53" i="14"/>
  <c r="U237" i="21" s="1"/>
  <c r="S235" i="22" s="1"/>
  <c r="AS53" i="14"/>
  <c r="T237" i="21" s="1"/>
  <c r="R235" i="22" s="1"/>
  <c r="AR53" i="14"/>
  <c r="S237" i="21" s="1"/>
  <c r="Q235" i="22" s="1"/>
  <c r="AQ53" i="14"/>
  <c r="R237" i="21" s="1"/>
  <c r="P235" i="22" s="1"/>
  <c r="AP53" i="14"/>
  <c r="Q237" i="21" s="1"/>
  <c r="O235" i="22" s="1"/>
  <c r="AO53" i="14"/>
  <c r="P237" i="21" s="1"/>
  <c r="N235" i="22" s="1"/>
  <c r="AN53" i="14"/>
  <c r="O237" i="21" s="1"/>
  <c r="M235" i="22" s="1"/>
  <c r="AM53" i="14"/>
  <c r="N237" i="21" s="1"/>
  <c r="L235" i="22" s="1"/>
  <c r="AL53" i="14"/>
  <c r="M237" i="21" s="1"/>
  <c r="K235" i="22" s="1"/>
  <c r="AK53" i="14"/>
  <c r="L237" i="21" s="1"/>
  <c r="J235" i="22" s="1"/>
  <c r="AJ53" i="14"/>
  <c r="K237" i="21" s="1"/>
  <c r="I235" i="22" s="1"/>
  <c r="AI53" i="14"/>
  <c r="J237" i="21" s="1"/>
  <c r="AH53" i="14"/>
  <c r="I237" i="21" s="1"/>
  <c r="AD53" i="14"/>
  <c r="D237" i="21" s="1"/>
  <c r="D235" i="22" s="1"/>
  <c r="AB53" i="14"/>
  <c r="B237" i="21" s="1"/>
  <c r="B235" i="22" s="1"/>
  <c r="O53" i="14"/>
  <c r="B53" i="14"/>
  <c r="AT52" i="14"/>
  <c r="U236" i="21" s="1"/>
  <c r="S234" i="22" s="1"/>
  <c r="AS52" i="14"/>
  <c r="T236" i="21" s="1"/>
  <c r="R234" i="22" s="1"/>
  <c r="AR52" i="14"/>
  <c r="S236" i="21" s="1"/>
  <c r="Q234" i="22" s="1"/>
  <c r="AQ52" i="14"/>
  <c r="R236" i="21" s="1"/>
  <c r="P234" i="22" s="1"/>
  <c r="AP52" i="14"/>
  <c r="Q236" i="21" s="1"/>
  <c r="O234" i="22" s="1"/>
  <c r="AO52" i="14"/>
  <c r="P236" i="21" s="1"/>
  <c r="N234" i="22" s="1"/>
  <c r="AN52" i="14"/>
  <c r="O236" i="21" s="1"/>
  <c r="M234" i="22" s="1"/>
  <c r="AM52" i="14"/>
  <c r="N236" i="21" s="1"/>
  <c r="L234" i="22" s="1"/>
  <c r="AL52" i="14"/>
  <c r="M236" i="21" s="1"/>
  <c r="K234" i="22" s="1"/>
  <c r="AK52" i="14"/>
  <c r="L236" i="21" s="1"/>
  <c r="J234" i="22" s="1"/>
  <c r="AJ52" i="14"/>
  <c r="K236" i="21" s="1"/>
  <c r="I234" i="22" s="1"/>
  <c r="AI52" i="14"/>
  <c r="J236" i="21" s="1"/>
  <c r="AH52" i="14"/>
  <c r="I236" i="21" s="1"/>
  <c r="AB52" i="14"/>
  <c r="B236" i="21" s="1"/>
  <c r="B234" i="22" s="1"/>
  <c r="O52" i="14"/>
  <c r="B52" i="14"/>
  <c r="O51" i="14"/>
  <c r="B51" i="14"/>
  <c r="AT48" i="14"/>
  <c r="U235" i="21" s="1"/>
  <c r="S233" i="22" s="1"/>
  <c r="AS48" i="14"/>
  <c r="T235" i="21" s="1"/>
  <c r="R233" i="22" s="1"/>
  <c r="AR48" i="14"/>
  <c r="S235" i="21" s="1"/>
  <c r="Q233" i="22" s="1"/>
  <c r="AQ48" i="14"/>
  <c r="R235" i="21" s="1"/>
  <c r="P233" i="22" s="1"/>
  <c r="AP48" i="14"/>
  <c r="Q235" i="21" s="1"/>
  <c r="O233" i="22" s="1"/>
  <c r="AO48" i="14"/>
  <c r="P235" i="21" s="1"/>
  <c r="N233" i="22" s="1"/>
  <c r="AN48" i="14"/>
  <c r="O235" i="21" s="1"/>
  <c r="M233" i="22" s="1"/>
  <c r="AM48" i="14"/>
  <c r="N235" i="21" s="1"/>
  <c r="L233" i="22" s="1"/>
  <c r="AL48" i="14"/>
  <c r="M235" i="21" s="1"/>
  <c r="K233" i="22" s="1"/>
  <c r="AK48" i="14"/>
  <c r="L235" i="21" s="1"/>
  <c r="J233" i="22" s="1"/>
  <c r="AJ48" i="14"/>
  <c r="K235" i="21" s="1"/>
  <c r="I233" i="22" s="1"/>
  <c r="AI48" i="14"/>
  <c r="J235" i="21" s="1"/>
  <c r="AH48" i="14"/>
  <c r="I235" i="21" s="1"/>
  <c r="AB48" i="14"/>
  <c r="B235" i="21" s="1"/>
  <c r="B233" i="22" s="1"/>
  <c r="N48" i="14"/>
  <c r="M48" i="14"/>
  <c r="L48" i="14"/>
  <c r="L92" i="14" s="1"/>
  <c r="K23" i="1" s="1"/>
  <c r="K48" i="14"/>
  <c r="J48" i="14"/>
  <c r="I48" i="14"/>
  <c r="H48" i="14"/>
  <c r="G48" i="14"/>
  <c r="F48" i="14"/>
  <c r="E48" i="14"/>
  <c r="D48" i="14"/>
  <c r="C48" i="14"/>
  <c r="AT47" i="14"/>
  <c r="U234" i="21" s="1"/>
  <c r="S232" i="22" s="1"/>
  <c r="AS47" i="14"/>
  <c r="T234" i="21" s="1"/>
  <c r="R232" i="22" s="1"/>
  <c r="AR47" i="14"/>
  <c r="S234" i="21" s="1"/>
  <c r="Q232" i="22" s="1"/>
  <c r="AQ47" i="14"/>
  <c r="R234" i="21" s="1"/>
  <c r="P232" i="22" s="1"/>
  <c r="AP47" i="14"/>
  <c r="Q234" i="21" s="1"/>
  <c r="O232" i="22" s="1"/>
  <c r="AO47" i="14"/>
  <c r="P234" i="21" s="1"/>
  <c r="N232" i="22" s="1"/>
  <c r="AN47" i="14"/>
  <c r="O234" i="21" s="1"/>
  <c r="M232" i="22" s="1"/>
  <c r="AM47" i="14"/>
  <c r="N234" i="21" s="1"/>
  <c r="L232" i="22" s="1"/>
  <c r="AL47" i="14"/>
  <c r="M234" i="21" s="1"/>
  <c r="K232" i="22" s="1"/>
  <c r="AK47" i="14"/>
  <c r="L234" i="21" s="1"/>
  <c r="J232" i="22" s="1"/>
  <c r="AJ47" i="14"/>
  <c r="K234" i="21" s="1"/>
  <c r="I232" i="22" s="1"/>
  <c r="AI47" i="14"/>
  <c r="J234" i="21" s="1"/>
  <c r="AH47" i="14"/>
  <c r="I234" i="21" s="1"/>
  <c r="AD47" i="14"/>
  <c r="D234" i="21" s="1"/>
  <c r="D232" i="22" s="1"/>
  <c r="AB47" i="14"/>
  <c r="B234" i="21" s="1"/>
  <c r="B232" i="22" s="1"/>
  <c r="O47" i="14"/>
  <c r="B47" i="14"/>
  <c r="AT46" i="14"/>
  <c r="U233" i="21" s="1"/>
  <c r="S231" i="22" s="1"/>
  <c r="AS46" i="14"/>
  <c r="T233" i="21" s="1"/>
  <c r="R231" i="22" s="1"/>
  <c r="AR46" i="14"/>
  <c r="S233" i="21" s="1"/>
  <c r="Q231" i="22" s="1"/>
  <c r="AQ46" i="14"/>
  <c r="R233" i="21" s="1"/>
  <c r="P231" i="22" s="1"/>
  <c r="AP46" i="14"/>
  <c r="Q233" i="21" s="1"/>
  <c r="O231" i="22" s="1"/>
  <c r="AO46" i="14"/>
  <c r="P233" i="21" s="1"/>
  <c r="N231" i="22" s="1"/>
  <c r="AN46" i="14"/>
  <c r="O233" i="21" s="1"/>
  <c r="M231" i="22" s="1"/>
  <c r="AM46" i="14"/>
  <c r="N233" i="21" s="1"/>
  <c r="L231" i="22" s="1"/>
  <c r="AL46" i="14"/>
  <c r="M233" i="21" s="1"/>
  <c r="K231" i="22" s="1"/>
  <c r="AK46" i="14"/>
  <c r="L233" i="21" s="1"/>
  <c r="J231" i="22" s="1"/>
  <c r="AJ46" i="14"/>
  <c r="K233" i="21" s="1"/>
  <c r="I231" i="22" s="1"/>
  <c r="AI46" i="14"/>
  <c r="J233" i="21" s="1"/>
  <c r="AH46" i="14"/>
  <c r="I233" i="21" s="1"/>
  <c r="AB46" i="14"/>
  <c r="B233" i="21" s="1"/>
  <c r="B231" i="22" s="1"/>
  <c r="O46" i="14"/>
  <c r="B46" i="14"/>
  <c r="AT45" i="14"/>
  <c r="U232" i="21" s="1"/>
  <c r="S230" i="22" s="1"/>
  <c r="AS45" i="14"/>
  <c r="T232" i="21" s="1"/>
  <c r="R230" i="22" s="1"/>
  <c r="AR45" i="14"/>
  <c r="S232" i="21" s="1"/>
  <c r="Q230" i="22" s="1"/>
  <c r="AQ45" i="14"/>
  <c r="R232" i="21" s="1"/>
  <c r="P230" i="22" s="1"/>
  <c r="AP45" i="14"/>
  <c r="Q232" i="21" s="1"/>
  <c r="O230" i="22" s="1"/>
  <c r="AO45" i="14"/>
  <c r="P232" i="21" s="1"/>
  <c r="N230" i="22" s="1"/>
  <c r="AN45" i="14"/>
  <c r="O232" i="21" s="1"/>
  <c r="M230" i="22" s="1"/>
  <c r="AM45" i="14"/>
  <c r="N232" i="21" s="1"/>
  <c r="L230" i="22" s="1"/>
  <c r="AL45" i="14"/>
  <c r="M232" i="21" s="1"/>
  <c r="K230" i="22" s="1"/>
  <c r="AK45" i="14"/>
  <c r="L232" i="21" s="1"/>
  <c r="J230" i="22" s="1"/>
  <c r="AJ45" i="14"/>
  <c r="K232" i="21" s="1"/>
  <c r="I230" i="22" s="1"/>
  <c r="AI45" i="14"/>
  <c r="J232" i="21" s="1"/>
  <c r="AH45" i="14"/>
  <c r="I232" i="21" s="1"/>
  <c r="AB45" i="14"/>
  <c r="B232" i="21" s="1"/>
  <c r="B230" i="22" s="1"/>
  <c r="O45" i="14"/>
  <c r="B45" i="14"/>
  <c r="AT44" i="14"/>
  <c r="U231" i="21" s="1"/>
  <c r="S229" i="22" s="1"/>
  <c r="AS44" i="14"/>
  <c r="T231" i="21" s="1"/>
  <c r="R229" i="22" s="1"/>
  <c r="AR44" i="14"/>
  <c r="S231" i="21" s="1"/>
  <c r="Q229" i="22" s="1"/>
  <c r="AQ44" i="14"/>
  <c r="R231" i="21" s="1"/>
  <c r="P229" i="22" s="1"/>
  <c r="AP44" i="14"/>
  <c r="Q231" i="21" s="1"/>
  <c r="O229" i="22" s="1"/>
  <c r="AO44" i="14"/>
  <c r="P231" i="21" s="1"/>
  <c r="N229" i="22" s="1"/>
  <c r="AN44" i="14"/>
  <c r="O231" i="21" s="1"/>
  <c r="M229" i="22" s="1"/>
  <c r="AM44" i="14"/>
  <c r="N231" i="21" s="1"/>
  <c r="L229" i="22" s="1"/>
  <c r="AL44" i="14"/>
  <c r="M231" i="21" s="1"/>
  <c r="K229" i="22" s="1"/>
  <c r="AK44" i="14"/>
  <c r="L231" i="21" s="1"/>
  <c r="J229" i="22" s="1"/>
  <c r="AJ44" i="14"/>
  <c r="K231" i="21" s="1"/>
  <c r="I229" i="22" s="1"/>
  <c r="AI44" i="14"/>
  <c r="J231" i="21" s="1"/>
  <c r="AH44" i="14"/>
  <c r="I231" i="21" s="1"/>
  <c r="AB44" i="14"/>
  <c r="B231" i="21" s="1"/>
  <c r="B229" i="22" s="1"/>
  <c r="O44" i="14"/>
  <c r="B44" i="14"/>
  <c r="AT43" i="14"/>
  <c r="U230" i="21" s="1"/>
  <c r="S228" i="22" s="1"/>
  <c r="AS43" i="14"/>
  <c r="T230" i="21" s="1"/>
  <c r="R228" i="22" s="1"/>
  <c r="AR43" i="14"/>
  <c r="S230" i="21" s="1"/>
  <c r="Q228" i="22" s="1"/>
  <c r="AQ43" i="14"/>
  <c r="R230" i="21" s="1"/>
  <c r="P228" i="22" s="1"/>
  <c r="AP43" i="14"/>
  <c r="Q230" i="21" s="1"/>
  <c r="O228" i="22" s="1"/>
  <c r="AO43" i="14"/>
  <c r="P230" i="21" s="1"/>
  <c r="N228" i="22" s="1"/>
  <c r="AN43" i="14"/>
  <c r="O230" i="21" s="1"/>
  <c r="M228" i="22" s="1"/>
  <c r="AM43" i="14"/>
  <c r="N230" i="21" s="1"/>
  <c r="L228" i="22" s="1"/>
  <c r="AL43" i="14"/>
  <c r="M230" i="21" s="1"/>
  <c r="K228" i="22" s="1"/>
  <c r="AK43" i="14"/>
  <c r="L230" i="21" s="1"/>
  <c r="J228" i="22" s="1"/>
  <c r="AJ43" i="14"/>
  <c r="K230" i="21" s="1"/>
  <c r="I228" i="22" s="1"/>
  <c r="AI43" i="14"/>
  <c r="J230" i="21" s="1"/>
  <c r="AH43" i="14"/>
  <c r="I230" i="21" s="1"/>
  <c r="AB43" i="14"/>
  <c r="B230" i="21" s="1"/>
  <c r="B228" i="22" s="1"/>
  <c r="O43" i="14"/>
  <c r="B43" i="14"/>
  <c r="AT42" i="14"/>
  <c r="U229" i="21" s="1"/>
  <c r="S227" i="22" s="1"/>
  <c r="AS42" i="14"/>
  <c r="T229" i="21" s="1"/>
  <c r="R227" i="22" s="1"/>
  <c r="AR42" i="14"/>
  <c r="S229" i="21" s="1"/>
  <c r="Q227" i="22" s="1"/>
  <c r="AQ42" i="14"/>
  <c r="R229" i="21" s="1"/>
  <c r="P227" i="22" s="1"/>
  <c r="AP42" i="14"/>
  <c r="Q229" i="21" s="1"/>
  <c r="O227" i="22" s="1"/>
  <c r="AO42" i="14"/>
  <c r="P229" i="21" s="1"/>
  <c r="N227" i="22" s="1"/>
  <c r="AN42" i="14"/>
  <c r="O229" i="21" s="1"/>
  <c r="M227" i="22" s="1"/>
  <c r="AM42" i="14"/>
  <c r="N229" i="21" s="1"/>
  <c r="L227" i="22" s="1"/>
  <c r="AL42" i="14"/>
  <c r="M229" i="21" s="1"/>
  <c r="K227" i="22" s="1"/>
  <c r="AK42" i="14"/>
  <c r="L229" i="21" s="1"/>
  <c r="J227" i="22" s="1"/>
  <c r="AJ42" i="14"/>
  <c r="K229" i="21" s="1"/>
  <c r="I227" i="22" s="1"/>
  <c r="AI42" i="14"/>
  <c r="J229" i="21" s="1"/>
  <c r="AH42" i="14"/>
  <c r="I229" i="21" s="1"/>
  <c r="AB42" i="14"/>
  <c r="B229" i="21" s="1"/>
  <c r="B227" i="22" s="1"/>
  <c r="O42" i="14"/>
  <c r="B42" i="14"/>
  <c r="AT41" i="14"/>
  <c r="U228" i="21" s="1"/>
  <c r="S226" i="22" s="1"/>
  <c r="AS41" i="14"/>
  <c r="T228" i="21" s="1"/>
  <c r="R226" i="22" s="1"/>
  <c r="AR41" i="14"/>
  <c r="S228" i="21" s="1"/>
  <c r="Q226" i="22" s="1"/>
  <c r="AQ41" i="14"/>
  <c r="R228" i="21" s="1"/>
  <c r="P226" i="22" s="1"/>
  <c r="AP41" i="14"/>
  <c r="Q228" i="21" s="1"/>
  <c r="O226" i="22" s="1"/>
  <c r="AO41" i="14"/>
  <c r="P228" i="21" s="1"/>
  <c r="N226" i="22" s="1"/>
  <c r="AN41" i="14"/>
  <c r="O228" i="21" s="1"/>
  <c r="M226" i="22" s="1"/>
  <c r="AM41" i="14"/>
  <c r="N228" i="21" s="1"/>
  <c r="L226" i="22" s="1"/>
  <c r="AL41" i="14"/>
  <c r="M228" i="21" s="1"/>
  <c r="K226" i="22" s="1"/>
  <c r="AK41" i="14"/>
  <c r="L228" i="21" s="1"/>
  <c r="J226" i="22" s="1"/>
  <c r="AJ41" i="14"/>
  <c r="K228" i="21" s="1"/>
  <c r="I226" i="22" s="1"/>
  <c r="AI41" i="14"/>
  <c r="J228" i="21" s="1"/>
  <c r="AH41" i="14"/>
  <c r="I228" i="21" s="1"/>
  <c r="AB41" i="14"/>
  <c r="B228" i="21" s="1"/>
  <c r="B226" i="22" s="1"/>
  <c r="O41" i="14"/>
  <c r="B41" i="14"/>
  <c r="O40" i="14"/>
  <c r="O48" i="14" s="1"/>
  <c r="B40" i="14"/>
  <c r="AB37" i="14"/>
  <c r="N37" i="14"/>
  <c r="N92" i="14" s="1"/>
  <c r="M37" i="14"/>
  <c r="M92" i="14" s="1"/>
  <c r="L37" i="14"/>
  <c r="K37" i="14"/>
  <c r="J37" i="14"/>
  <c r="I37" i="14"/>
  <c r="I92" i="14" s="1"/>
  <c r="H23" i="1" s="1"/>
  <c r="H37" i="14"/>
  <c r="H92" i="14" s="1"/>
  <c r="G23" i="1" s="1"/>
  <c r="G37" i="14"/>
  <c r="G92" i="14" s="1"/>
  <c r="F23" i="1" s="1"/>
  <c r="F37" i="14"/>
  <c r="F92" i="14" s="1"/>
  <c r="E23" i="1" s="1"/>
  <c r="E37" i="14"/>
  <c r="E92" i="14" s="1"/>
  <c r="D23" i="1" s="1"/>
  <c r="D37" i="14"/>
  <c r="D92" i="14" s="1"/>
  <c r="C37" i="14"/>
  <c r="C92" i="14" s="1"/>
  <c r="B23" i="1" s="1"/>
  <c r="AT36" i="14"/>
  <c r="U227" i="21" s="1"/>
  <c r="S225" i="22" s="1"/>
  <c r="AS36" i="14"/>
  <c r="T227" i="21" s="1"/>
  <c r="R225" i="22" s="1"/>
  <c r="AR36" i="14"/>
  <c r="S227" i="21" s="1"/>
  <c r="Q225" i="22" s="1"/>
  <c r="AQ36" i="14"/>
  <c r="R227" i="21" s="1"/>
  <c r="P225" i="22" s="1"/>
  <c r="AP36" i="14"/>
  <c r="Q227" i="21" s="1"/>
  <c r="O225" i="22" s="1"/>
  <c r="AO36" i="14"/>
  <c r="P227" i="21" s="1"/>
  <c r="N225" i="22" s="1"/>
  <c r="AN36" i="14"/>
  <c r="O227" i="21" s="1"/>
  <c r="M225" i="22" s="1"/>
  <c r="AM36" i="14"/>
  <c r="N227" i="21" s="1"/>
  <c r="L225" i="22" s="1"/>
  <c r="AL36" i="14"/>
  <c r="M227" i="21" s="1"/>
  <c r="K225" i="22" s="1"/>
  <c r="AK36" i="14"/>
  <c r="L227" i="21" s="1"/>
  <c r="J225" i="22" s="1"/>
  <c r="AJ36" i="14"/>
  <c r="K227" i="21" s="1"/>
  <c r="I225" i="22" s="1"/>
  <c r="AI36" i="14"/>
  <c r="J227" i="21" s="1"/>
  <c r="AH36" i="14"/>
  <c r="I227" i="21" s="1"/>
  <c r="AB36" i="14"/>
  <c r="B227" i="21" s="1"/>
  <c r="B225" i="22" s="1"/>
  <c r="O36" i="14"/>
  <c r="B36" i="14"/>
  <c r="AT35" i="14"/>
  <c r="U226" i="21" s="1"/>
  <c r="S224" i="22" s="1"/>
  <c r="AS35" i="14"/>
  <c r="T226" i="21" s="1"/>
  <c r="R224" i="22" s="1"/>
  <c r="AR35" i="14"/>
  <c r="S226" i="21" s="1"/>
  <c r="Q224" i="22" s="1"/>
  <c r="AQ35" i="14"/>
  <c r="R226" i="21" s="1"/>
  <c r="P224" i="22" s="1"/>
  <c r="AP35" i="14"/>
  <c r="Q226" i="21" s="1"/>
  <c r="O224" i="22" s="1"/>
  <c r="AO35" i="14"/>
  <c r="P226" i="21" s="1"/>
  <c r="N224" i="22" s="1"/>
  <c r="AN35" i="14"/>
  <c r="O226" i="21" s="1"/>
  <c r="M224" i="22" s="1"/>
  <c r="AM35" i="14"/>
  <c r="N226" i="21" s="1"/>
  <c r="L224" i="22" s="1"/>
  <c r="AL35" i="14"/>
  <c r="M226" i="21" s="1"/>
  <c r="K224" i="22" s="1"/>
  <c r="AK35" i="14"/>
  <c r="L226" i="21" s="1"/>
  <c r="J224" i="22" s="1"/>
  <c r="AJ35" i="14"/>
  <c r="K226" i="21" s="1"/>
  <c r="I224" i="22" s="1"/>
  <c r="AI35" i="14"/>
  <c r="J226" i="21" s="1"/>
  <c r="AH35" i="14"/>
  <c r="I226" i="21" s="1"/>
  <c r="AD35" i="14"/>
  <c r="D226" i="21" s="1"/>
  <c r="D224" i="22" s="1"/>
  <c r="AB35" i="14"/>
  <c r="B226" i="21" s="1"/>
  <c r="B224" i="22" s="1"/>
  <c r="O35" i="14"/>
  <c r="B35" i="14"/>
  <c r="AT34" i="14"/>
  <c r="U225" i="21" s="1"/>
  <c r="S223" i="22" s="1"/>
  <c r="AS34" i="14"/>
  <c r="T225" i="21" s="1"/>
  <c r="R223" i="22" s="1"/>
  <c r="AR34" i="14"/>
  <c r="S225" i="21" s="1"/>
  <c r="Q223" i="22" s="1"/>
  <c r="AQ34" i="14"/>
  <c r="R225" i="21" s="1"/>
  <c r="P223" i="22" s="1"/>
  <c r="AP34" i="14"/>
  <c r="Q225" i="21" s="1"/>
  <c r="O223" i="22" s="1"/>
  <c r="AO34" i="14"/>
  <c r="P225" i="21" s="1"/>
  <c r="N223" i="22" s="1"/>
  <c r="AN34" i="14"/>
  <c r="O225" i="21" s="1"/>
  <c r="M223" i="22" s="1"/>
  <c r="AM34" i="14"/>
  <c r="N225" i="21" s="1"/>
  <c r="L223" i="22" s="1"/>
  <c r="AL34" i="14"/>
  <c r="M225" i="21" s="1"/>
  <c r="K223" i="22" s="1"/>
  <c r="AK34" i="14"/>
  <c r="L225" i="21" s="1"/>
  <c r="J223" i="22" s="1"/>
  <c r="AJ34" i="14"/>
  <c r="K225" i="21" s="1"/>
  <c r="I223" i="22" s="1"/>
  <c r="AI34" i="14"/>
  <c r="J225" i="21" s="1"/>
  <c r="AH34" i="14"/>
  <c r="I225" i="21" s="1"/>
  <c r="AB34" i="14"/>
  <c r="B225" i="21" s="1"/>
  <c r="B223" i="22" s="1"/>
  <c r="O34" i="14"/>
  <c r="B34" i="14"/>
  <c r="AT33" i="14"/>
  <c r="U224" i="21" s="1"/>
  <c r="S222" i="22" s="1"/>
  <c r="AS33" i="14"/>
  <c r="T224" i="21" s="1"/>
  <c r="R222" i="22" s="1"/>
  <c r="AR33" i="14"/>
  <c r="S224" i="21" s="1"/>
  <c r="Q222" i="22" s="1"/>
  <c r="AQ33" i="14"/>
  <c r="R224" i="21" s="1"/>
  <c r="P222" i="22" s="1"/>
  <c r="AP33" i="14"/>
  <c r="Q224" i="21" s="1"/>
  <c r="O222" i="22" s="1"/>
  <c r="AO33" i="14"/>
  <c r="P224" i="21" s="1"/>
  <c r="N222" i="22" s="1"/>
  <c r="AN33" i="14"/>
  <c r="O224" i="21" s="1"/>
  <c r="M222" i="22" s="1"/>
  <c r="AM33" i="14"/>
  <c r="N224" i="21" s="1"/>
  <c r="L222" i="22" s="1"/>
  <c r="AL33" i="14"/>
  <c r="M224" i="21" s="1"/>
  <c r="K222" i="22" s="1"/>
  <c r="AK33" i="14"/>
  <c r="L224" i="21" s="1"/>
  <c r="J222" i="22" s="1"/>
  <c r="AJ33" i="14"/>
  <c r="K224" i="21" s="1"/>
  <c r="I222" i="22" s="1"/>
  <c r="AI33" i="14"/>
  <c r="J224" i="21" s="1"/>
  <c r="AH33" i="14"/>
  <c r="I224" i="21" s="1"/>
  <c r="AD33" i="14"/>
  <c r="D224" i="21" s="1"/>
  <c r="D222" i="22" s="1"/>
  <c r="AB33" i="14"/>
  <c r="B224" i="21" s="1"/>
  <c r="B222" i="22" s="1"/>
  <c r="O33" i="14"/>
  <c r="B33" i="14"/>
  <c r="AT32" i="14"/>
  <c r="U223" i="21" s="1"/>
  <c r="S221" i="22" s="1"/>
  <c r="AS32" i="14"/>
  <c r="T223" i="21" s="1"/>
  <c r="R221" i="22" s="1"/>
  <c r="AR32" i="14"/>
  <c r="S223" i="21" s="1"/>
  <c r="Q221" i="22" s="1"/>
  <c r="AQ32" i="14"/>
  <c r="R223" i="21" s="1"/>
  <c r="P221" i="22" s="1"/>
  <c r="AP32" i="14"/>
  <c r="Q223" i="21" s="1"/>
  <c r="O221" i="22" s="1"/>
  <c r="AO32" i="14"/>
  <c r="P223" i="21" s="1"/>
  <c r="N221" i="22" s="1"/>
  <c r="AN32" i="14"/>
  <c r="O223" i="21" s="1"/>
  <c r="M221" i="22" s="1"/>
  <c r="AM32" i="14"/>
  <c r="N223" i="21" s="1"/>
  <c r="L221" i="22" s="1"/>
  <c r="AL32" i="14"/>
  <c r="M223" i="21" s="1"/>
  <c r="K221" i="22" s="1"/>
  <c r="AK32" i="14"/>
  <c r="L223" i="21" s="1"/>
  <c r="J221" i="22" s="1"/>
  <c r="AJ32" i="14"/>
  <c r="K223" i="21" s="1"/>
  <c r="I221" i="22" s="1"/>
  <c r="AI32" i="14"/>
  <c r="J223" i="21" s="1"/>
  <c r="AH32" i="14"/>
  <c r="I223" i="21" s="1"/>
  <c r="AB32" i="14"/>
  <c r="B223" i="21" s="1"/>
  <c r="B221" i="22" s="1"/>
  <c r="O32" i="14"/>
  <c r="B32" i="14"/>
  <c r="AT31" i="14"/>
  <c r="U222" i="21" s="1"/>
  <c r="S220" i="22" s="1"/>
  <c r="AS31" i="14"/>
  <c r="T222" i="21" s="1"/>
  <c r="R220" i="22" s="1"/>
  <c r="AR31" i="14"/>
  <c r="S222" i="21" s="1"/>
  <c r="Q220" i="22" s="1"/>
  <c r="AQ31" i="14"/>
  <c r="R222" i="21" s="1"/>
  <c r="P220" i="22" s="1"/>
  <c r="AP31" i="14"/>
  <c r="Q222" i="21" s="1"/>
  <c r="O220" i="22" s="1"/>
  <c r="AO31" i="14"/>
  <c r="P222" i="21" s="1"/>
  <c r="N220" i="22" s="1"/>
  <c r="AN31" i="14"/>
  <c r="O222" i="21" s="1"/>
  <c r="M220" i="22" s="1"/>
  <c r="AM31" i="14"/>
  <c r="N222" i="21" s="1"/>
  <c r="L220" i="22" s="1"/>
  <c r="AL31" i="14"/>
  <c r="M222" i="21" s="1"/>
  <c r="K220" i="22" s="1"/>
  <c r="AK31" i="14"/>
  <c r="L222" i="21" s="1"/>
  <c r="J220" i="22" s="1"/>
  <c r="AJ31" i="14"/>
  <c r="K222" i="21" s="1"/>
  <c r="I220" i="22" s="1"/>
  <c r="AI31" i="14"/>
  <c r="J222" i="21" s="1"/>
  <c r="AH31" i="14"/>
  <c r="I222" i="21" s="1"/>
  <c r="AB31" i="14"/>
  <c r="B222" i="21" s="1"/>
  <c r="B220" i="22" s="1"/>
  <c r="O31" i="14"/>
  <c r="B31" i="14"/>
  <c r="AT30" i="14"/>
  <c r="U221" i="21" s="1"/>
  <c r="S219" i="22" s="1"/>
  <c r="AS30" i="14"/>
  <c r="T221" i="21" s="1"/>
  <c r="R219" i="22" s="1"/>
  <c r="AR30" i="14"/>
  <c r="S221" i="21" s="1"/>
  <c r="Q219" i="22" s="1"/>
  <c r="AQ30" i="14"/>
  <c r="R221" i="21" s="1"/>
  <c r="P219" i="22" s="1"/>
  <c r="AP30" i="14"/>
  <c r="Q221" i="21" s="1"/>
  <c r="O219" i="22" s="1"/>
  <c r="AO30" i="14"/>
  <c r="P221" i="21" s="1"/>
  <c r="N219" i="22" s="1"/>
  <c r="AN30" i="14"/>
  <c r="O221" i="21" s="1"/>
  <c r="M219" i="22" s="1"/>
  <c r="AM30" i="14"/>
  <c r="N221" i="21" s="1"/>
  <c r="L219" i="22" s="1"/>
  <c r="AL30" i="14"/>
  <c r="M221" i="21" s="1"/>
  <c r="K219" i="22" s="1"/>
  <c r="AK30" i="14"/>
  <c r="L221" i="21" s="1"/>
  <c r="J219" i="22" s="1"/>
  <c r="AJ30" i="14"/>
  <c r="K221" i="21" s="1"/>
  <c r="I219" i="22" s="1"/>
  <c r="AI30" i="14"/>
  <c r="J221" i="21" s="1"/>
  <c r="AH30" i="14"/>
  <c r="I221" i="21" s="1"/>
  <c r="AD30" i="14"/>
  <c r="D221" i="21" s="1"/>
  <c r="D219" i="22" s="1"/>
  <c r="AB30" i="14"/>
  <c r="B221" i="21" s="1"/>
  <c r="B219" i="22" s="1"/>
  <c r="O30" i="14"/>
  <c r="O37" i="14" s="1"/>
  <c r="B30" i="14"/>
  <c r="AT29" i="14"/>
  <c r="U220" i="21" s="1"/>
  <c r="S218" i="22" s="1"/>
  <c r="AS29" i="14"/>
  <c r="T220" i="21" s="1"/>
  <c r="R218" i="22" s="1"/>
  <c r="AR29" i="14"/>
  <c r="S220" i="21" s="1"/>
  <c r="Q218" i="22" s="1"/>
  <c r="AQ29" i="14"/>
  <c r="R220" i="21" s="1"/>
  <c r="P218" i="22" s="1"/>
  <c r="AP29" i="14"/>
  <c r="Q220" i="21" s="1"/>
  <c r="O218" i="22" s="1"/>
  <c r="AO29" i="14"/>
  <c r="P220" i="21" s="1"/>
  <c r="N218" i="22" s="1"/>
  <c r="AN29" i="14"/>
  <c r="O220" i="21" s="1"/>
  <c r="M218" i="22" s="1"/>
  <c r="AM29" i="14"/>
  <c r="N220" i="21" s="1"/>
  <c r="L218" i="22" s="1"/>
  <c r="AL29" i="14"/>
  <c r="M220" i="21" s="1"/>
  <c r="K218" i="22" s="1"/>
  <c r="AK29" i="14"/>
  <c r="L220" i="21" s="1"/>
  <c r="J218" i="22" s="1"/>
  <c r="AJ29" i="14"/>
  <c r="K220" i="21" s="1"/>
  <c r="I218" i="22" s="1"/>
  <c r="AI29" i="14"/>
  <c r="J220" i="21" s="1"/>
  <c r="AH29" i="14"/>
  <c r="I220" i="21" s="1"/>
  <c r="AB29" i="14"/>
  <c r="B220" i="21" s="1"/>
  <c r="B218" i="22" s="1"/>
  <c r="O29" i="14"/>
  <c r="B29" i="14"/>
  <c r="AT28" i="14"/>
  <c r="U219" i="21" s="1"/>
  <c r="S217" i="22" s="1"/>
  <c r="AS28" i="14"/>
  <c r="T219" i="21" s="1"/>
  <c r="R217" i="22" s="1"/>
  <c r="AR28" i="14"/>
  <c r="S219" i="21" s="1"/>
  <c r="Q217" i="22" s="1"/>
  <c r="AQ28" i="14"/>
  <c r="R219" i="21" s="1"/>
  <c r="P217" i="22" s="1"/>
  <c r="AP28" i="14"/>
  <c r="Q219" i="21" s="1"/>
  <c r="O217" i="22" s="1"/>
  <c r="AO28" i="14"/>
  <c r="P219" i="21" s="1"/>
  <c r="N217" i="22" s="1"/>
  <c r="AN28" i="14"/>
  <c r="O219" i="21" s="1"/>
  <c r="M217" i="22" s="1"/>
  <c r="AM28" i="14"/>
  <c r="N219" i="21" s="1"/>
  <c r="L217" i="22" s="1"/>
  <c r="AL28" i="14"/>
  <c r="M219" i="21" s="1"/>
  <c r="K217" i="22" s="1"/>
  <c r="AK28" i="14"/>
  <c r="L219" i="21" s="1"/>
  <c r="J217" i="22" s="1"/>
  <c r="AJ28" i="14"/>
  <c r="K219" i="21" s="1"/>
  <c r="I217" i="22" s="1"/>
  <c r="AI28" i="14"/>
  <c r="J219" i="21" s="1"/>
  <c r="AH28" i="14"/>
  <c r="I219" i="21" s="1"/>
  <c r="AD28" i="14"/>
  <c r="D219" i="21" s="1"/>
  <c r="D217" i="22" s="1"/>
  <c r="AB28" i="14"/>
  <c r="B219" i="21" s="1"/>
  <c r="B217" i="22" s="1"/>
  <c r="O28" i="14"/>
  <c r="B28" i="14"/>
  <c r="N24" i="14"/>
  <c r="M24" i="14"/>
  <c r="L24" i="14"/>
  <c r="L94" i="14" s="1"/>
  <c r="K24" i="14"/>
  <c r="J24" i="14"/>
  <c r="I10" i="1" s="1"/>
  <c r="I24" i="14"/>
  <c r="I94" i="14" s="1"/>
  <c r="H24" i="14"/>
  <c r="H94" i="14" s="1"/>
  <c r="G24" i="14"/>
  <c r="G94" i="14" s="1"/>
  <c r="F24" i="14"/>
  <c r="F94" i="14" s="1"/>
  <c r="E24" i="14"/>
  <c r="E94" i="14" s="1"/>
  <c r="D24" i="14"/>
  <c r="C24" i="14"/>
  <c r="C94" i="14" s="1"/>
  <c r="AT23" i="14"/>
  <c r="U218" i="21" s="1"/>
  <c r="S216" i="22" s="1"/>
  <c r="AS23" i="14"/>
  <c r="T218" i="21" s="1"/>
  <c r="R216" i="22" s="1"/>
  <c r="AR23" i="14"/>
  <c r="S218" i="21" s="1"/>
  <c r="Q216" i="22" s="1"/>
  <c r="AQ23" i="14"/>
  <c r="R218" i="21" s="1"/>
  <c r="P216" i="22" s="1"/>
  <c r="AP23" i="14"/>
  <c r="Q218" i="21" s="1"/>
  <c r="O216" i="22" s="1"/>
  <c r="AO23" i="14"/>
  <c r="P218" i="21" s="1"/>
  <c r="N216" i="22" s="1"/>
  <c r="AN23" i="14"/>
  <c r="O218" i="21" s="1"/>
  <c r="M216" i="22" s="1"/>
  <c r="AM23" i="14"/>
  <c r="N218" i="21" s="1"/>
  <c r="L216" i="22" s="1"/>
  <c r="AL23" i="14"/>
  <c r="M218" i="21" s="1"/>
  <c r="K216" i="22" s="1"/>
  <c r="AK23" i="14"/>
  <c r="L218" i="21" s="1"/>
  <c r="J216" i="22" s="1"/>
  <c r="AJ23" i="14"/>
  <c r="K218" i="21" s="1"/>
  <c r="I216" i="22" s="1"/>
  <c r="AI23" i="14"/>
  <c r="J218" i="21" s="1"/>
  <c r="AH23" i="14"/>
  <c r="I218" i="21" s="1"/>
  <c r="AD23" i="14"/>
  <c r="D218" i="21" s="1"/>
  <c r="D216" i="22" s="1"/>
  <c r="AB23" i="14"/>
  <c r="B218" i="21" s="1"/>
  <c r="B216" i="22" s="1"/>
  <c r="O23" i="14"/>
  <c r="AT22" i="14"/>
  <c r="U217" i="21" s="1"/>
  <c r="S215" i="22" s="1"/>
  <c r="AS22" i="14"/>
  <c r="T217" i="21" s="1"/>
  <c r="R215" i="22" s="1"/>
  <c r="AR22" i="14"/>
  <c r="S217" i="21" s="1"/>
  <c r="Q215" i="22" s="1"/>
  <c r="AQ22" i="14"/>
  <c r="R217" i="21" s="1"/>
  <c r="P215" i="22" s="1"/>
  <c r="AP22" i="14"/>
  <c r="Q217" i="21" s="1"/>
  <c r="O215" i="22" s="1"/>
  <c r="AO22" i="14"/>
  <c r="P217" i="21" s="1"/>
  <c r="N215" i="22" s="1"/>
  <c r="AN22" i="14"/>
  <c r="O217" i="21" s="1"/>
  <c r="M215" i="22" s="1"/>
  <c r="AM22" i="14"/>
  <c r="N217" i="21" s="1"/>
  <c r="L215" i="22" s="1"/>
  <c r="AL22" i="14"/>
  <c r="M217" i="21" s="1"/>
  <c r="K215" i="22" s="1"/>
  <c r="AK22" i="14"/>
  <c r="L217" i="21" s="1"/>
  <c r="J215" i="22" s="1"/>
  <c r="AJ22" i="14"/>
  <c r="K217" i="21" s="1"/>
  <c r="I215" i="22" s="1"/>
  <c r="AI22" i="14"/>
  <c r="J217" i="21" s="1"/>
  <c r="AH22" i="14"/>
  <c r="I217" i="21" s="1"/>
  <c r="AD22" i="14"/>
  <c r="D217" i="21" s="1"/>
  <c r="D215" i="22" s="1"/>
  <c r="AB22" i="14"/>
  <c r="B217" i="21" s="1"/>
  <c r="B215" i="22" s="1"/>
  <c r="O22" i="14"/>
  <c r="AT21" i="14"/>
  <c r="U216" i="21" s="1"/>
  <c r="S214" i="22" s="1"/>
  <c r="AS21" i="14"/>
  <c r="T216" i="21" s="1"/>
  <c r="R214" i="22" s="1"/>
  <c r="AR21" i="14"/>
  <c r="S216" i="21" s="1"/>
  <c r="Q214" i="22" s="1"/>
  <c r="AQ21" i="14"/>
  <c r="R216" i="21" s="1"/>
  <c r="P214" i="22" s="1"/>
  <c r="AP21" i="14"/>
  <c r="Q216" i="21" s="1"/>
  <c r="O214" i="22" s="1"/>
  <c r="AO21" i="14"/>
  <c r="P216" i="21" s="1"/>
  <c r="N214" i="22" s="1"/>
  <c r="AN21" i="14"/>
  <c r="O216" i="21" s="1"/>
  <c r="M214" i="22" s="1"/>
  <c r="AM21" i="14"/>
  <c r="N216" i="21" s="1"/>
  <c r="L214" i="22" s="1"/>
  <c r="AL21" i="14"/>
  <c r="M216" i="21" s="1"/>
  <c r="K214" i="22" s="1"/>
  <c r="AK21" i="14"/>
  <c r="L216" i="21" s="1"/>
  <c r="J214" i="22" s="1"/>
  <c r="AJ21" i="14"/>
  <c r="K216" i="21" s="1"/>
  <c r="I214" i="22" s="1"/>
  <c r="AI21" i="14"/>
  <c r="J216" i="21" s="1"/>
  <c r="AH21" i="14"/>
  <c r="I216" i="21" s="1"/>
  <c r="AD21" i="14"/>
  <c r="D216" i="21" s="1"/>
  <c r="D214" i="22" s="1"/>
  <c r="AB21" i="14"/>
  <c r="B216" i="21" s="1"/>
  <c r="B214" i="22" s="1"/>
  <c r="O21" i="14"/>
  <c r="AT20" i="14"/>
  <c r="U215" i="21" s="1"/>
  <c r="S213" i="22" s="1"/>
  <c r="AS20" i="14"/>
  <c r="T215" i="21" s="1"/>
  <c r="R213" i="22" s="1"/>
  <c r="AR20" i="14"/>
  <c r="S215" i="21" s="1"/>
  <c r="Q213" i="22" s="1"/>
  <c r="AQ20" i="14"/>
  <c r="R215" i="21" s="1"/>
  <c r="P213" i="22" s="1"/>
  <c r="AP20" i="14"/>
  <c r="Q215" i="21" s="1"/>
  <c r="O213" i="22" s="1"/>
  <c r="AO20" i="14"/>
  <c r="P215" i="21" s="1"/>
  <c r="N213" i="22" s="1"/>
  <c r="AN20" i="14"/>
  <c r="O215" i="21" s="1"/>
  <c r="M213" i="22" s="1"/>
  <c r="AM20" i="14"/>
  <c r="N215" i="21" s="1"/>
  <c r="L213" i="22" s="1"/>
  <c r="AL20" i="14"/>
  <c r="M215" i="21" s="1"/>
  <c r="K213" i="22" s="1"/>
  <c r="AK20" i="14"/>
  <c r="L215" i="21" s="1"/>
  <c r="J213" i="22" s="1"/>
  <c r="AJ20" i="14"/>
  <c r="K215" i="21" s="1"/>
  <c r="I213" i="22" s="1"/>
  <c r="AI20" i="14"/>
  <c r="J215" i="21" s="1"/>
  <c r="AH20" i="14"/>
  <c r="I215" i="21" s="1"/>
  <c r="AD20" i="14"/>
  <c r="D215" i="21" s="1"/>
  <c r="D213" i="22" s="1"/>
  <c r="AB20" i="14"/>
  <c r="B215" i="21" s="1"/>
  <c r="B213" i="22" s="1"/>
  <c r="O20" i="14"/>
  <c r="AT19" i="14"/>
  <c r="U214" i="21" s="1"/>
  <c r="S212" i="22" s="1"/>
  <c r="AS19" i="14"/>
  <c r="T214" i="21" s="1"/>
  <c r="R212" i="22" s="1"/>
  <c r="AR19" i="14"/>
  <c r="S214" i="21" s="1"/>
  <c r="Q212" i="22" s="1"/>
  <c r="AQ19" i="14"/>
  <c r="R214" i="21" s="1"/>
  <c r="P212" i="22" s="1"/>
  <c r="AP19" i="14"/>
  <c r="Q214" i="21" s="1"/>
  <c r="O212" i="22" s="1"/>
  <c r="AO19" i="14"/>
  <c r="P214" i="21" s="1"/>
  <c r="N212" i="22" s="1"/>
  <c r="AN19" i="14"/>
  <c r="O214" i="21" s="1"/>
  <c r="M212" i="22" s="1"/>
  <c r="AM19" i="14"/>
  <c r="N214" i="21" s="1"/>
  <c r="L212" i="22" s="1"/>
  <c r="AL19" i="14"/>
  <c r="M214" i="21" s="1"/>
  <c r="K212" i="22" s="1"/>
  <c r="AK19" i="14"/>
  <c r="L214" i="21" s="1"/>
  <c r="J212" i="22" s="1"/>
  <c r="AJ19" i="14"/>
  <c r="K214" i="21" s="1"/>
  <c r="I212" i="22" s="1"/>
  <c r="AI19" i="14"/>
  <c r="J214" i="21" s="1"/>
  <c r="AH19" i="14"/>
  <c r="I214" i="21" s="1"/>
  <c r="AD19" i="14"/>
  <c r="D214" i="21" s="1"/>
  <c r="D212" i="22" s="1"/>
  <c r="AB19" i="14"/>
  <c r="B214" i="21" s="1"/>
  <c r="B212" i="22" s="1"/>
  <c r="O19" i="14"/>
  <c r="AT18" i="14"/>
  <c r="U213" i="21" s="1"/>
  <c r="S211" i="22" s="1"/>
  <c r="AS18" i="14"/>
  <c r="T213" i="21" s="1"/>
  <c r="R211" i="22" s="1"/>
  <c r="AR18" i="14"/>
  <c r="S213" i="21" s="1"/>
  <c r="Q211" i="22" s="1"/>
  <c r="AQ18" i="14"/>
  <c r="R213" i="21" s="1"/>
  <c r="P211" i="22" s="1"/>
  <c r="AP18" i="14"/>
  <c r="Q213" i="21" s="1"/>
  <c r="O211" i="22" s="1"/>
  <c r="AO18" i="14"/>
  <c r="P213" i="21" s="1"/>
  <c r="N211" i="22" s="1"/>
  <c r="AN18" i="14"/>
  <c r="O213" i="21" s="1"/>
  <c r="M211" i="22" s="1"/>
  <c r="AM18" i="14"/>
  <c r="N213" i="21" s="1"/>
  <c r="L211" i="22" s="1"/>
  <c r="AL18" i="14"/>
  <c r="M213" i="21" s="1"/>
  <c r="K211" i="22" s="1"/>
  <c r="AK18" i="14"/>
  <c r="L213" i="21" s="1"/>
  <c r="J211" i="22" s="1"/>
  <c r="AJ18" i="14"/>
  <c r="K213" i="21" s="1"/>
  <c r="I211" i="22" s="1"/>
  <c r="AI18" i="14"/>
  <c r="J213" i="21" s="1"/>
  <c r="AH18" i="14"/>
  <c r="I213" i="21" s="1"/>
  <c r="AD18" i="14"/>
  <c r="D213" i="21" s="1"/>
  <c r="D211" i="22" s="1"/>
  <c r="AB18" i="14"/>
  <c r="B213" i="21" s="1"/>
  <c r="B211" i="22" s="1"/>
  <c r="O18" i="14"/>
  <c r="AT17" i="14"/>
  <c r="U212" i="21" s="1"/>
  <c r="S210" i="22" s="1"/>
  <c r="AS17" i="14"/>
  <c r="T212" i="21" s="1"/>
  <c r="R210" i="22" s="1"/>
  <c r="AR17" i="14"/>
  <c r="S212" i="21" s="1"/>
  <c r="Q210" i="22" s="1"/>
  <c r="AQ17" i="14"/>
  <c r="R212" i="21" s="1"/>
  <c r="P210" i="22" s="1"/>
  <c r="AP17" i="14"/>
  <c r="Q212" i="21" s="1"/>
  <c r="O210" i="22" s="1"/>
  <c r="AO17" i="14"/>
  <c r="P212" i="21" s="1"/>
  <c r="N210" i="22" s="1"/>
  <c r="AN17" i="14"/>
  <c r="O212" i="21" s="1"/>
  <c r="M210" i="22" s="1"/>
  <c r="AM17" i="14"/>
  <c r="N212" i="21" s="1"/>
  <c r="L210" i="22" s="1"/>
  <c r="AL17" i="14"/>
  <c r="M212" i="21" s="1"/>
  <c r="K210" i="22" s="1"/>
  <c r="AK17" i="14"/>
  <c r="L212" i="21" s="1"/>
  <c r="J210" i="22" s="1"/>
  <c r="AJ17" i="14"/>
  <c r="K212" i="21" s="1"/>
  <c r="I210" i="22" s="1"/>
  <c r="AI17" i="14"/>
  <c r="J212" i="21" s="1"/>
  <c r="AH17" i="14"/>
  <c r="I212" i="21" s="1"/>
  <c r="AD17" i="14"/>
  <c r="D212" i="21" s="1"/>
  <c r="D210" i="22" s="1"/>
  <c r="AB17" i="14"/>
  <c r="B212" i="21" s="1"/>
  <c r="B210" i="22" s="1"/>
  <c r="O17" i="14"/>
  <c r="AT16" i="14"/>
  <c r="U211" i="21" s="1"/>
  <c r="S209" i="22" s="1"/>
  <c r="AS16" i="14"/>
  <c r="T211" i="21" s="1"/>
  <c r="R209" i="22" s="1"/>
  <c r="AR16" i="14"/>
  <c r="S211" i="21" s="1"/>
  <c r="Q209" i="22" s="1"/>
  <c r="AQ16" i="14"/>
  <c r="R211" i="21" s="1"/>
  <c r="P209" i="22" s="1"/>
  <c r="AP16" i="14"/>
  <c r="Q211" i="21" s="1"/>
  <c r="O209" i="22" s="1"/>
  <c r="AO16" i="14"/>
  <c r="P211" i="21" s="1"/>
  <c r="N209" i="22" s="1"/>
  <c r="AN16" i="14"/>
  <c r="O211" i="21" s="1"/>
  <c r="M209" i="22" s="1"/>
  <c r="AM16" i="14"/>
  <c r="N211" i="21" s="1"/>
  <c r="L209" i="22" s="1"/>
  <c r="AL16" i="14"/>
  <c r="M211" i="21" s="1"/>
  <c r="K209" i="22" s="1"/>
  <c r="AK16" i="14"/>
  <c r="L211" i="21" s="1"/>
  <c r="J209" i="22" s="1"/>
  <c r="AJ16" i="14"/>
  <c r="K211" i="21" s="1"/>
  <c r="I209" i="22" s="1"/>
  <c r="AI16" i="14"/>
  <c r="J211" i="21" s="1"/>
  <c r="AH16" i="14"/>
  <c r="I211" i="21" s="1"/>
  <c r="AD16" i="14"/>
  <c r="D211" i="21" s="1"/>
  <c r="D209" i="22" s="1"/>
  <c r="AB16" i="14"/>
  <c r="B211" i="21" s="1"/>
  <c r="B209" i="22" s="1"/>
  <c r="O16" i="14"/>
  <c r="AT15" i="14"/>
  <c r="U210" i="21" s="1"/>
  <c r="S208" i="22" s="1"/>
  <c r="AS15" i="14"/>
  <c r="T210" i="21" s="1"/>
  <c r="R208" i="22" s="1"/>
  <c r="AR15" i="14"/>
  <c r="S210" i="21" s="1"/>
  <c r="Q208" i="22" s="1"/>
  <c r="AQ15" i="14"/>
  <c r="R210" i="21" s="1"/>
  <c r="P208" i="22" s="1"/>
  <c r="AP15" i="14"/>
  <c r="Q210" i="21" s="1"/>
  <c r="O208" i="22" s="1"/>
  <c r="AO15" i="14"/>
  <c r="P210" i="21" s="1"/>
  <c r="N208" i="22" s="1"/>
  <c r="AN15" i="14"/>
  <c r="O210" i="21" s="1"/>
  <c r="M208" i="22" s="1"/>
  <c r="AM15" i="14"/>
  <c r="N210" i="21" s="1"/>
  <c r="L208" i="22" s="1"/>
  <c r="AL15" i="14"/>
  <c r="M210" i="21" s="1"/>
  <c r="K208" i="22" s="1"/>
  <c r="AK15" i="14"/>
  <c r="L210" i="21" s="1"/>
  <c r="J208" i="22" s="1"/>
  <c r="AJ15" i="14"/>
  <c r="K210" i="21" s="1"/>
  <c r="I208" i="22" s="1"/>
  <c r="AI15" i="14"/>
  <c r="J210" i="21" s="1"/>
  <c r="AH15" i="14"/>
  <c r="I210" i="21" s="1"/>
  <c r="AD15" i="14"/>
  <c r="D210" i="21" s="1"/>
  <c r="D208" i="22" s="1"/>
  <c r="AB15" i="14"/>
  <c r="B210" i="21" s="1"/>
  <c r="B208" i="22" s="1"/>
  <c r="O15" i="14"/>
  <c r="AT14" i="14"/>
  <c r="U209" i="21" s="1"/>
  <c r="S207" i="22" s="1"/>
  <c r="AS14" i="14"/>
  <c r="T209" i="21" s="1"/>
  <c r="R207" i="22" s="1"/>
  <c r="AR14" i="14"/>
  <c r="S209" i="21" s="1"/>
  <c r="Q207" i="22" s="1"/>
  <c r="AQ14" i="14"/>
  <c r="R209" i="21" s="1"/>
  <c r="P207" i="22" s="1"/>
  <c r="AP14" i="14"/>
  <c r="Q209" i="21" s="1"/>
  <c r="O207" i="22" s="1"/>
  <c r="AO14" i="14"/>
  <c r="P209" i="21" s="1"/>
  <c r="N207" i="22" s="1"/>
  <c r="AN14" i="14"/>
  <c r="O209" i="21" s="1"/>
  <c r="M207" i="22" s="1"/>
  <c r="AM14" i="14"/>
  <c r="N209" i="21" s="1"/>
  <c r="L207" i="22" s="1"/>
  <c r="AL14" i="14"/>
  <c r="M209" i="21" s="1"/>
  <c r="K207" i="22" s="1"/>
  <c r="AK14" i="14"/>
  <c r="L209" i="21" s="1"/>
  <c r="J207" i="22" s="1"/>
  <c r="AJ14" i="14"/>
  <c r="K209" i="21" s="1"/>
  <c r="I207" i="22" s="1"/>
  <c r="AI14" i="14"/>
  <c r="J209" i="21" s="1"/>
  <c r="AH14" i="14"/>
  <c r="I209" i="21" s="1"/>
  <c r="AD14" i="14"/>
  <c r="D209" i="21" s="1"/>
  <c r="D207" i="22" s="1"/>
  <c r="AB14" i="14"/>
  <c r="B209" i="21" s="1"/>
  <c r="B207" i="22" s="1"/>
  <c r="O14" i="14"/>
  <c r="AT13" i="14"/>
  <c r="U208" i="21" s="1"/>
  <c r="S206" i="22" s="1"/>
  <c r="AS13" i="14"/>
  <c r="T208" i="21" s="1"/>
  <c r="R206" i="22" s="1"/>
  <c r="AR13" i="14"/>
  <c r="S208" i="21" s="1"/>
  <c r="Q206" i="22" s="1"/>
  <c r="AQ13" i="14"/>
  <c r="R208" i="21" s="1"/>
  <c r="P206" i="22" s="1"/>
  <c r="AP13" i="14"/>
  <c r="Q208" i="21" s="1"/>
  <c r="O206" i="22" s="1"/>
  <c r="AO13" i="14"/>
  <c r="P208" i="21" s="1"/>
  <c r="N206" i="22" s="1"/>
  <c r="AN13" i="14"/>
  <c r="O208" i="21" s="1"/>
  <c r="M206" i="22" s="1"/>
  <c r="AM13" i="14"/>
  <c r="N208" i="21" s="1"/>
  <c r="L206" i="22" s="1"/>
  <c r="AL13" i="14"/>
  <c r="M208" i="21" s="1"/>
  <c r="K206" i="22" s="1"/>
  <c r="AK13" i="14"/>
  <c r="L208" i="21" s="1"/>
  <c r="J206" i="22" s="1"/>
  <c r="AJ13" i="14"/>
  <c r="K208" i="21" s="1"/>
  <c r="I206" i="22" s="1"/>
  <c r="AI13" i="14"/>
  <c r="J208" i="21" s="1"/>
  <c r="AH13" i="14"/>
  <c r="I208" i="21" s="1"/>
  <c r="AD13" i="14"/>
  <c r="D208" i="21" s="1"/>
  <c r="D206" i="22" s="1"/>
  <c r="AB13" i="14"/>
  <c r="B208" i="21" s="1"/>
  <c r="B206" i="22" s="1"/>
  <c r="O13" i="14"/>
  <c r="AT12" i="14"/>
  <c r="U207" i="21" s="1"/>
  <c r="S205" i="22" s="1"/>
  <c r="AS12" i="14"/>
  <c r="T207" i="21" s="1"/>
  <c r="R205" i="22" s="1"/>
  <c r="AR12" i="14"/>
  <c r="S207" i="21" s="1"/>
  <c r="Q205" i="22" s="1"/>
  <c r="AQ12" i="14"/>
  <c r="R207" i="21" s="1"/>
  <c r="P205" i="22" s="1"/>
  <c r="AP12" i="14"/>
  <c r="Q207" i="21" s="1"/>
  <c r="O205" i="22" s="1"/>
  <c r="AO12" i="14"/>
  <c r="P207" i="21" s="1"/>
  <c r="N205" i="22" s="1"/>
  <c r="AN12" i="14"/>
  <c r="O207" i="21" s="1"/>
  <c r="M205" i="22" s="1"/>
  <c r="AM12" i="14"/>
  <c r="N207" i="21" s="1"/>
  <c r="L205" i="22" s="1"/>
  <c r="AL12" i="14"/>
  <c r="M207" i="21" s="1"/>
  <c r="K205" i="22" s="1"/>
  <c r="AK12" i="14"/>
  <c r="L207" i="21" s="1"/>
  <c r="J205" i="22" s="1"/>
  <c r="AJ12" i="14"/>
  <c r="K207" i="21" s="1"/>
  <c r="I205" i="22" s="1"/>
  <c r="AI12" i="14"/>
  <c r="J207" i="21" s="1"/>
  <c r="AH12" i="14"/>
  <c r="I207" i="21" s="1"/>
  <c r="AD12" i="14"/>
  <c r="D207" i="21" s="1"/>
  <c r="D205" i="22" s="1"/>
  <c r="AB12" i="14"/>
  <c r="B207" i="21" s="1"/>
  <c r="B205" i="22" s="1"/>
  <c r="O12" i="14"/>
  <c r="AT11" i="14"/>
  <c r="U206" i="21" s="1"/>
  <c r="S204" i="22" s="1"/>
  <c r="AS11" i="14"/>
  <c r="T206" i="21" s="1"/>
  <c r="R204" i="22" s="1"/>
  <c r="AR11" i="14"/>
  <c r="S206" i="21" s="1"/>
  <c r="Q204" i="22" s="1"/>
  <c r="AQ11" i="14"/>
  <c r="R206" i="21" s="1"/>
  <c r="P204" i="22" s="1"/>
  <c r="AP11" i="14"/>
  <c r="Q206" i="21" s="1"/>
  <c r="O204" i="22" s="1"/>
  <c r="AO11" i="14"/>
  <c r="P206" i="21" s="1"/>
  <c r="N204" i="22" s="1"/>
  <c r="AN11" i="14"/>
  <c r="O206" i="21" s="1"/>
  <c r="M204" i="22" s="1"/>
  <c r="AM11" i="14"/>
  <c r="N206" i="21" s="1"/>
  <c r="L204" i="22" s="1"/>
  <c r="AL11" i="14"/>
  <c r="M206" i="21" s="1"/>
  <c r="K204" i="22" s="1"/>
  <c r="AK11" i="14"/>
  <c r="L206" i="21" s="1"/>
  <c r="J204" i="22" s="1"/>
  <c r="AJ11" i="14"/>
  <c r="K206" i="21" s="1"/>
  <c r="I204" i="22" s="1"/>
  <c r="AI11" i="14"/>
  <c r="J206" i="21" s="1"/>
  <c r="AH11" i="14"/>
  <c r="I206" i="21" s="1"/>
  <c r="AD11" i="14"/>
  <c r="D206" i="21" s="1"/>
  <c r="D204" i="22" s="1"/>
  <c r="AB11" i="14"/>
  <c r="B206" i="21" s="1"/>
  <c r="B204" i="22" s="1"/>
  <c r="O11" i="14"/>
  <c r="AT10" i="14"/>
  <c r="U205" i="21" s="1"/>
  <c r="S203" i="22" s="1"/>
  <c r="AS10" i="14"/>
  <c r="T205" i="21" s="1"/>
  <c r="R203" i="22" s="1"/>
  <c r="AR10" i="14"/>
  <c r="S205" i="21" s="1"/>
  <c r="Q203" i="22" s="1"/>
  <c r="AQ10" i="14"/>
  <c r="R205" i="21" s="1"/>
  <c r="P203" i="22" s="1"/>
  <c r="AP10" i="14"/>
  <c r="Q205" i="21" s="1"/>
  <c r="O203" i="22" s="1"/>
  <c r="AO10" i="14"/>
  <c r="P205" i="21" s="1"/>
  <c r="N203" i="22" s="1"/>
  <c r="AN10" i="14"/>
  <c r="O205" i="21" s="1"/>
  <c r="M203" i="22" s="1"/>
  <c r="AM10" i="14"/>
  <c r="N205" i="21" s="1"/>
  <c r="L203" i="22" s="1"/>
  <c r="AL10" i="14"/>
  <c r="M205" i="21" s="1"/>
  <c r="K203" i="22" s="1"/>
  <c r="AK10" i="14"/>
  <c r="L205" i="21" s="1"/>
  <c r="J203" i="22" s="1"/>
  <c r="AJ10" i="14"/>
  <c r="K205" i="21" s="1"/>
  <c r="I203" i="22" s="1"/>
  <c r="AI10" i="14"/>
  <c r="J205" i="21" s="1"/>
  <c r="AH10" i="14"/>
  <c r="I205" i="21" s="1"/>
  <c r="AD10" i="14"/>
  <c r="D205" i="21" s="1"/>
  <c r="D203" i="22" s="1"/>
  <c r="AB10" i="14"/>
  <c r="B205" i="21" s="1"/>
  <c r="B203" i="22" s="1"/>
  <c r="O10" i="14"/>
  <c r="AT9" i="14"/>
  <c r="U204" i="21" s="1"/>
  <c r="S202" i="22" s="1"/>
  <c r="AS9" i="14"/>
  <c r="T204" i="21" s="1"/>
  <c r="R202" i="22" s="1"/>
  <c r="AR9" i="14"/>
  <c r="S204" i="21" s="1"/>
  <c r="Q202" i="22" s="1"/>
  <c r="AQ9" i="14"/>
  <c r="R204" i="21" s="1"/>
  <c r="P202" i="22" s="1"/>
  <c r="AP9" i="14"/>
  <c r="Q204" i="21" s="1"/>
  <c r="O202" i="22" s="1"/>
  <c r="AO9" i="14"/>
  <c r="P204" i="21" s="1"/>
  <c r="N202" i="22" s="1"/>
  <c r="AN9" i="14"/>
  <c r="O204" i="21" s="1"/>
  <c r="M202" i="22" s="1"/>
  <c r="AM9" i="14"/>
  <c r="N204" i="21" s="1"/>
  <c r="L202" i="22" s="1"/>
  <c r="AL9" i="14"/>
  <c r="M204" i="21" s="1"/>
  <c r="K202" i="22" s="1"/>
  <c r="AK9" i="14"/>
  <c r="L204" i="21" s="1"/>
  <c r="J202" i="22" s="1"/>
  <c r="AJ9" i="14"/>
  <c r="K204" i="21" s="1"/>
  <c r="I202" i="22" s="1"/>
  <c r="AI9" i="14"/>
  <c r="J204" i="21" s="1"/>
  <c r="AH9" i="14"/>
  <c r="I204" i="21" s="1"/>
  <c r="AD9" i="14"/>
  <c r="D204" i="21" s="1"/>
  <c r="D202" i="22" s="1"/>
  <c r="AB9" i="14"/>
  <c r="B204" i="21" s="1"/>
  <c r="B202" i="22" s="1"/>
  <c r="O9" i="14"/>
  <c r="O24" i="14" s="1"/>
  <c r="N6" i="14"/>
  <c r="M6" i="14"/>
  <c r="L6" i="14"/>
  <c r="K6" i="14"/>
  <c r="J6" i="14"/>
  <c r="I6" i="14"/>
  <c r="H6" i="14"/>
  <c r="G6" i="14"/>
  <c r="F6" i="14"/>
  <c r="E6" i="14"/>
  <c r="D6" i="14"/>
  <c r="C6" i="14"/>
  <c r="C5" i="14"/>
  <c r="O1" i="14"/>
  <c r="AD89" i="14" s="1"/>
  <c r="D264" i="21" s="1"/>
  <c r="D262" i="22" s="1"/>
  <c r="T56" i="13"/>
  <c r="AH28" i="13"/>
  <c r="AB28" i="13"/>
  <c r="N28" i="13"/>
  <c r="AT28" i="13" s="1"/>
  <c r="M28" i="13"/>
  <c r="AS28" i="13" s="1"/>
  <c r="L28" i="13"/>
  <c r="AR28" i="13" s="1"/>
  <c r="K28" i="13"/>
  <c r="AQ28" i="13" s="1"/>
  <c r="J28" i="13"/>
  <c r="AP28" i="13" s="1"/>
  <c r="I28" i="13"/>
  <c r="AO28" i="13" s="1"/>
  <c r="H28" i="13"/>
  <c r="AN28" i="13" s="1"/>
  <c r="G28" i="13"/>
  <c r="AM28" i="13" s="1"/>
  <c r="F28" i="13"/>
  <c r="AL28" i="13" s="1"/>
  <c r="E28" i="13"/>
  <c r="AK28" i="13" s="1"/>
  <c r="D28" i="13"/>
  <c r="AJ28" i="13" s="1"/>
  <c r="C28" i="13"/>
  <c r="AI28" i="13" s="1"/>
  <c r="AT27" i="13"/>
  <c r="U203" i="21" s="1"/>
  <c r="S201" i="22" s="1"/>
  <c r="AS27" i="13"/>
  <c r="T203" i="21" s="1"/>
  <c r="R201" i="22" s="1"/>
  <c r="AR27" i="13"/>
  <c r="S203" i="21" s="1"/>
  <c r="Q201" i="22" s="1"/>
  <c r="AQ27" i="13"/>
  <c r="R203" i="21" s="1"/>
  <c r="P201" i="22" s="1"/>
  <c r="AP27" i="13"/>
  <c r="Q203" i="21" s="1"/>
  <c r="O201" i="22" s="1"/>
  <c r="AO27" i="13"/>
  <c r="P203" i="21" s="1"/>
  <c r="N201" i="22" s="1"/>
  <c r="AN27" i="13"/>
  <c r="O203" i="21" s="1"/>
  <c r="M201" i="22" s="1"/>
  <c r="AM27" i="13"/>
  <c r="N203" i="21" s="1"/>
  <c r="L201" i="22" s="1"/>
  <c r="AL27" i="13"/>
  <c r="M203" i="21" s="1"/>
  <c r="K201" i="22" s="1"/>
  <c r="AK27" i="13"/>
  <c r="L203" i="21" s="1"/>
  <c r="J201" i="22" s="1"/>
  <c r="AJ27" i="13"/>
  <c r="K203" i="21" s="1"/>
  <c r="I201" i="22" s="1"/>
  <c r="AI27" i="13"/>
  <c r="J203" i="21" s="1"/>
  <c r="AH27" i="13"/>
  <c r="I203" i="21" s="1"/>
  <c r="AB27" i="13"/>
  <c r="B203" i="21" s="1"/>
  <c r="B201" i="22" s="1"/>
  <c r="O27" i="13"/>
  <c r="B27" i="13"/>
  <c r="AT26" i="13"/>
  <c r="U202" i="21" s="1"/>
  <c r="S200" i="22" s="1"/>
  <c r="AS26" i="13"/>
  <c r="T202" i="21" s="1"/>
  <c r="R200" i="22" s="1"/>
  <c r="AR26" i="13"/>
  <c r="S202" i="21" s="1"/>
  <c r="Q200" i="22" s="1"/>
  <c r="AQ26" i="13"/>
  <c r="R202" i="21" s="1"/>
  <c r="P200" i="22" s="1"/>
  <c r="AP26" i="13"/>
  <c r="Q202" i="21" s="1"/>
  <c r="O200" i="22" s="1"/>
  <c r="AO26" i="13"/>
  <c r="P202" i="21" s="1"/>
  <c r="N200" i="22" s="1"/>
  <c r="AN26" i="13"/>
  <c r="O202" i="21" s="1"/>
  <c r="M200" i="22" s="1"/>
  <c r="AM26" i="13"/>
  <c r="N202" i="21" s="1"/>
  <c r="L200" i="22" s="1"/>
  <c r="AL26" i="13"/>
  <c r="M202" i="21" s="1"/>
  <c r="K200" i="22" s="1"/>
  <c r="AK26" i="13"/>
  <c r="L202" i="21" s="1"/>
  <c r="J200" i="22" s="1"/>
  <c r="AJ26" i="13"/>
  <c r="K202" i="21" s="1"/>
  <c r="I200" i="22" s="1"/>
  <c r="AI26" i="13"/>
  <c r="J202" i="21" s="1"/>
  <c r="AH26" i="13"/>
  <c r="I202" i="21" s="1"/>
  <c r="AD26" i="13"/>
  <c r="D202" i="21" s="1"/>
  <c r="D200" i="22" s="1"/>
  <c r="AB26" i="13"/>
  <c r="B202" i="21" s="1"/>
  <c r="B200" i="22" s="1"/>
  <c r="O26" i="13"/>
  <c r="B26" i="13"/>
  <c r="AT25" i="13"/>
  <c r="U201" i="21" s="1"/>
  <c r="S199" i="22" s="1"/>
  <c r="AS25" i="13"/>
  <c r="T201" i="21" s="1"/>
  <c r="R199" i="22" s="1"/>
  <c r="AR25" i="13"/>
  <c r="S201" i="21" s="1"/>
  <c r="Q199" i="22" s="1"/>
  <c r="AQ25" i="13"/>
  <c r="R201" i="21" s="1"/>
  <c r="P199" i="22" s="1"/>
  <c r="AP25" i="13"/>
  <c r="Q201" i="21" s="1"/>
  <c r="O199" i="22" s="1"/>
  <c r="AO25" i="13"/>
  <c r="P201" i="21" s="1"/>
  <c r="N199" i="22" s="1"/>
  <c r="AN25" i="13"/>
  <c r="O201" i="21" s="1"/>
  <c r="M199" i="22" s="1"/>
  <c r="AM25" i="13"/>
  <c r="N201" i="21" s="1"/>
  <c r="L199" i="22" s="1"/>
  <c r="AL25" i="13"/>
  <c r="M201" i="21" s="1"/>
  <c r="K199" i="22" s="1"/>
  <c r="AK25" i="13"/>
  <c r="L201" i="21" s="1"/>
  <c r="J199" i="22" s="1"/>
  <c r="AJ25" i="13"/>
  <c r="K201" i="21" s="1"/>
  <c r="I199" i="22" s="1"/>
  <c r="AI25" i="13"/>
  <c r="J201" i="21" s="1"/>
  <c r="AH25" i="13"/>
  <c r="I201" i="21" s="1"/>
  <c r="AB25" i="13"/>
  <c r="B201" i="21" s="1"/>
  <c r="B199" i="22" s="1"/>
  <c r="O25" i="13"/>
  <c r="B25" i="13"/>
  <c r="AT24" i="13"/>
  <c r="U200" i="21" s="1"/>
  <c r="S198" i="22" s="1"/>
  <c r="AS24" i="13"/>
  <c r="T200" i="21" s="1"/>
  <c r="R198" i="22" s="1"/>
  <c r="AR24" i="13"/>
  <c r="S200" i="21" s="1"/>
  <c r="Q198" i="22" s="1"/>
  <c r="AQ24" i="13"/>
  <c r="R200" i="21" s="1"/>
  <c r="P198" i="22" s="1"/>
  <c r="AP24" i="13"/>
  <c r="Q200" i="21" s="1"/>
  <c r="O198" i="22" s="1"/>
  <c r="AO24" i="13"/>
  <c r="P200" i="21" s="1"/>
  <c r="N198" i="22" s="1"/>
  <c r="AN24" i="13"/>
  <c r="O200" i="21" s="1"/>
  <c r="M198" i="22" s="1"/>
  <c r="AM24" i="13"/>
  <c r="N200" i="21" s="1"/>
  <c r="L198" i="22" s="1"/>
  <c r="AL24" i="13"/>
  <c r="M200" i="21" s="1"/>
  <c r="K198" i="22" s="1"/>
  <c r="AK24" i="13"/>
  <c r="L200" i="21" s="1"/>
  <c r="J198" i="22" s="1"/>
  <c r="AJ24" i="13"/>
  <c r="K200" i="21" s="1"/>
  <c r="I198" i="22" s="1"/>
  <c r="AI24" i="13"/>
  <c r="J200" i="21" s="1"/>
  <c r="AH24" i="13"/>
  <c r="I200" i="21" s="1"/>
  <c r="AB24" i="13"/>
  <c r="B200" i="21" s="1"/>
  <c r="B198" i="22" s="1"/>
  <c r="O24" i="13"/>
  <c r="B24" i="13"/>
  <c r="AT23" i="13"/>
  <c r="U199" i="21" s="1"/>
  <c r="S197" i="22" s="1"/>
  <c r="AS23" i="13"/>
  <c r="T199" i="21" s="1"/>
  <c r="R197" i="22" s="1"/>
  <c r="AR23" i="13"/>
  <c r="S199" i="21" s="1"/>
  <c r="Q197" i="22" s="1"/>
  <c r="AQ23" i="13"/>
  <c r="R199" i="21" s="1"/>
  <c r="P197" i="22" s="1"/>
  <c r="AP23" i="13"/>
  <c r="Q199" i="21" s="1"/>
  <c r="O197" i="22" s="1"/>
  <c r="AO23" i="13"/>
  <c r="P199" i="21" s="1"/>
  <c r="N197" i="22" s="1"/>
  <c r="AN23" i="13"/>
  <c r="O199" i="21" s="1"/>
  <c r="M197" i="22" s="1"/>
  <c r="AM23" i="13"/>
  <c r="N199" i="21" s="1"/>
  <c r="L197" i="22" s="1"/>
  <c r="AL23" i="13"/>
  <c r="M199" i="21" s="1"/>
  <c r="K197" i="22" s="1"/>
  <c r="AK23" i="13"/>
  <c r="L199" i="21" s="1"/>
  <c r="J197" i="22" s="1"/>
  <c r="AJ23" i="13"/>
  <c r="K199" i="21" s="1"/>
  <c r="I197" i="22" s="1"/>
  <c r="AI23" i="13"/>
  <c r="J199" i="21" s="1"/>
  <c r="AH23" i="13"/>
  <c r="I199" i="21" s="1"/>
  <c r="AB23" i="13"/>
  <c r="B199" i="21" s="1"/>
  <c r="B197" i="22" s="1"/>
  <c r="O23" i="13"/>
  <c r="O28" i="13" s="1"/>
  <c r="B23" i="13"/>
  <c r="AT22" i="13"/>
  <c r="U198" i="21" s="1"/>
  <c r="S196" i="22" s="1"/>
  <c r="AS22" i="13"/>
  <c r="T198" i="21" s="1"/>
  <c r="R196" i="22" s="1"/>
  <c r="AR22" i="13"/>
  <c r="S198" i="21" s="1"/>
  <c r="Q196" i="22" s="1"/>
  <c r="AQ22" i="13"/>
  <c r="R198" i="21" s="1"/>
  <c r="P196" i="22" s="1"/>
  <c r="AP22" i="13"/>
  <c r="Q198" i="21" s="1"/>
  <c r="O196" i="22" s="1"/>
  <c r="AO22" i="13"/>
  <c r="P198" i="21" s="1"/>
  <c r="N196" i="22" s="1"/>
  <c r="AN22" i="13"/>
  <c r="O198" i="21" s="1"/>
  <c r="M196" i="22" s="1"/>
  <c r="AM22" i="13"/>
  <c r="N198" i="21" s="1"/>
  <c r="L196" i="22" s="1"/>
  <c r="AL22" i="13"/>
  <c r="M198" i="21" s="1"/>
  <c r="K196" i="22" s="1"/>
  <c r="AK22" i="13"/>
  <c r="L198" i="21" s="1"/>
  <c r="J196" i="22" s="1"/>
  <c r="AJ22" i="13"/>
  <c r="K198" i="21" s="1"/>
  <c r="I196" i="22" s="1"/>
  <c r="AI22" i="13"/>
  <c r="J198" i="21" s="1"/>
  <c r="AH22" i="13"/>
  <c r="I198" i="21" s="1"/>
  <c r="AB22" i="13"/>
  <c r="B198" i="21" s="1"/>
  <c r="B196" i="22" s="1"/>
  <c r="O22" i="13"/>
  <c r="B22" i="13"/>
  <c r="AT21" i="13"/>
  <c r="U197" i="21" s="1"/>
  <c r="S195" i="22" s="1"/>
  <c r="AS21" i="13"/>
  <c r="T197" i="21" s="1"/>
  <c r="R195" i="22" s="1"/>
  <c r="AR21" i="13"/>
  <c r="S197" i="21" s="1"/>
  <c r="Q195" i="22" s="1"/>
  <c r="AQ21" i="13"/>
  <c r="R197" i="21" s="1"/>
  <c r="P195" i="22" s="1"/>
  <c r="AP21" i="13"/>
  <c r="Q197" i="21" s="1"/>
  <c r="O195" i="22" s="1"/>
  <c r="AO21" i="13"/>
  <c r="P197" i="21" s="1"/>
  <c r="N195" i="22" s="1"/>
  <c r="AN21" i="13"/>
  <c r="O197" i="21" s="1"/>
  <c r="M195" i="22" s="1"/>
  <c r="AM21" i="13"/>
  <c r="N197" i="21" s="1"/>
  <c r="L195" i="22" s="1"/>
  <c r="AL21" i="13"/>
  <c r="M197" i="21" s="1"/>
  <c r="K195" i="22" s="1"/>
  <c r="AK21" i="13"/>
  <c r="L197" i="21" s="1"/>
  <c r="J195" i="22" s="1"/>
  <c r="AJ21" i="13"/>
  <c r="K197" i="21" s="1"/>
  <c r="I195" i="22" s="1"/>
  <c r="AI21" i="13"/>
  <c r="J197" i="21" s="1"/>
  <c r="AH21" i="13"/>
  <c r="I197" i="21" s="1"/>
  <c r="AD21" i="13"/>
  <c r="D197" i="21" s="1"/>
  <c r="D195" i="22" s="1"/>
  <c r="AB21" i="13"/>
  <c r="B197" i="21" s="1"/>
  <c r="B195" i="22" s="1"/>
  <c r="O21" i="13"/>
  <c r="B21" i="13"/>
  <c r="AT20" i="13"/>
  <c r="U196" i="21" s="1"/>
  <c r="S194" i="22" s="1"/>
  <c r="AS20" i="13"/>
  <c r="T196" i="21" s="1"/>
  <c r="R194" i="22" s="1"/>
  <c r="AR20" i="13"/>
  <c r="S196" i="21" s="1"/>
  <c r="Q194" i="22" s="1"/>
  <c r="AQ20" i="13"/>
  <c r="R196" i="21" s="1"/>
  <c r="P194" i="22" s="1"/>
  <c r="AP20" i="13"/>
  <c r="Q196" i="21" s="1"/>
  <c r="O194" i="22" s="1"/>
  <c r="AO20" i="13"/>
  <c r="P196" i="21" s="1"/>
  <c r="N194" i="22" s="1"/>
  <c r="AN20" i="13"/>
  <c r="O196" i="21" s="1"/>
  <c r="M194" i="22" s="1"/>
  <c r="AM20" i="13"/>
  <c r="N196" i="21" s="1"/>
  <c r="L194" i="22" s="1"/>
  <c r="AL20" i="13"/>
  <c r="M196" i="21" s="1"/>
  <c r="K194" i="22" s="1"/>
  <c r="AK20" i="13"/>
  <c r="L196" i="21" s="1"/>
  <c r="J194" i="22" s="1"/>
  <c r="AJ20" i="13"/>
  <c r="K196" i="21" s="1"/>
  <c r="I194" i="22" s="1"/>
  <c r="AI20" i="13"/>
  <c r="J196" i="21" s="1"/>
  <c r="AH20" i="13"/>
  <c r="I196" i="21" s="1"/>
  <c r="AB20" i="13"/>
  <c r="B196" i="21" s="1"/>
  <c r="B194" i="22" s="1"/>
  <c r="O20" i="13"/>
  <c r="B20" i="13"/>
  <c r="AT19" i="13"/>
  <c r="U195" i="21" s="1"/>
  <c r="S193" i="22" s="1"/>
  <c r="AS19" i="13"/>
  <c r="T195" i="21" s="1"/>
  <c r="R193" i="22" s="1"/>
  <c r="AR19" i="13"/>
  <c r="S195" i="21" s="1"/>
  <c r="Q193" i="22" s="1"/>
  <c r="AQ19" i="13"/>
  <c r="R195" i="21" s="1"/>
  <c r="P193" i="22" s="1"/>
  <c r="AP19" i="13"/>
  <c r="Q195" i="21" s="1"/>
  <c r="O193" i="22" s="1"/>
  <c r="AO19" i="13"/>
  <c r="P195" i="21" s="1"/>
  <c r="N193" i="22" s="1"/>
  <c r="AN19" i="13"/>
  <c r="O195" i="21" s="1"/>
  <c r="M193" i="22" s="1"/>
  <c r="AM19" i="13"/>
  <c r="N195" i="21" s="1"/>
  <c r="L193" i="22" s="1"/>
  <c r="AL19" i="13"/>
  <c r="M195" i="21" s="1"/>
  <c r="K193" i="22" s="1"/>
  <c r="AK19" i="13"/>
  <c r="L195" i="21" s="1"/>
  <c r="J193" i="22" s="1"/>
  <c r="AJ19" i="13"/>
  <c r="K195" i="21" s="1"/>
  <c r="I193" i="22" s="1"/>
  <c r="AI19" i="13"/>
  <c r="J195" i="21" s="1"/>
  <c r="AH19" i="13"/>
  <c r="I195" i="21" s="1"/>
  <c r="AB19" i="13"/>
  <c r="B195" i="21" s="1"/>
  <c r="B193" i="22" s="1"/>
  <c r="O19" i="13"/>
  <c r="B19" i="13"/>
  <c r="AT18" i="13"/>
  <c r="U194" i="21" s="1"/>
  <c r="S192" i="22" s="1"/>
  <c r="AS18" i="13"/>
  <c r="T194" i="21" s="1"/>
  <c r="R192" i="22" s="1"/>
  <c r="AR18" i="13"/>
  <c r="S194" i="21" s="1"/>
  <c r="Q192" i="22" s="1"/>
  <c r="AQ18" i="13"/>
  <c r="R194" i="21" s="1"/>
  <c r="P192" i="22" s="1"/>
  <c r="AP18" i="13"/>
  <c r="Q194" i="21" s="1"/>
  <c r="O192" i="22" s="1"/>
  <c r="AO18" i="13"/>
  <c r="P194" i="21" s="1"/>
  <c r="N192" i="22" s="1"/>
  <c r="AN18" i="13"/>
  <c r="O194" i="21" s="1"/>
  <c r="M192" i="22" s="1"/>
  <c r="AM18" i="13"/>
  <c r="N194" i="21" s="1"/>
  <c r="L192" i="22" s="1"/>
  <c r="AL18" i="13"/>
  <c r="M194" i="21" s="1"/>
  <c r="K192" i="22" s="1"/>
  <c r="AK18" i="13"/>
  <c r="L194" i="21" s="1"/>
  <c r="J192" i="22" s="1"/>
  <c r="AJ18" i="13"/>
  <c r="K194" i="21" s="1"/>
  <c r="I192" i="22" s="1"/>
  <c r="AI18" i="13"/>
  <c r="J194" i="21" s="1"/>
  <c r="AH18" i="13"/>
  <c r="I194" i="21" s="1"/>
  <c r="AB18" i="13"/>
  <c r="B194" i="21" s="1"/>
  <c r="B192" i="22" s="1"/>
  <c r="O18" i="13"/>
  <c r="B18" i="13"/>
  <c r="AT17" i="13"/>
  <c r="U193" i="21" s="1"/>
  <c r="S191" i="22" s="1"/>
  <c r="AS17" i="13"/>
  <c r="T193" i="21" s="1"/>
  <c r="R191" i="22" s="1"/>
  <c r="AR17" i="13"/>
  <c r="S193" i="21" s="1"/>
  <c r="Q191" i="22" s="1"/>
  <c r="AQ17" i="13"/>
  <c r="R193" i="21" s="1"/>
  <c r="P191" i="22" s="1"/>
  <c r="AP17" i="13"/>
  <c r="Q193" i="21" s="1"/>
  <c r="O191" i="22" s="1"/>
  <c r="AO17" i="13"/>
  <c r="P193" i="21" s="1"/>
  <c r="N191" i="22" s="1"/>
  <c r="AN17" i="13"/>
  <c r="O193" i="21" s="1"/>
  <c r="M191" i="22" s="1"/>
  <c r="AM17" i="13"/>
  <c r="N193" i="21" s="1"/>
  <c r="L191" i="22" s="1"/>
  <c r="AL17" i="13"/>
  <c r="M193" i="21" s="1"/>
  <c r="K191" i="22" s="1"/>
  <c r="AK17" i="13"/>
  <c r="L193" i="21" s="1"/>
  <c r="J191" i="22" s="1"/>
  <c r="AJ17" i="13"/>
  <c r="K193" i="21" s="1"/>
  <c r="I191" i="22" s="1"/>
  <c r="AI17" i="13"/>
  <c r="J193" i="21" s="1"/>
  <c r="AH17" i="13"/>
  <c r="I193" i="21" s="1"/>
  <c r="AB17" i="13"/>
  <c r="B193" i="21" s="1"/>
  <c r="B191" i="22" s="1"/>
  <c r="O17" i="13"/>
  <c r="B17" i="13"/>
  <c r="AT16" i="13"/>
  <c r="U192" i="21" s="1"/>
  <c r="S190" i="22" s="1"/>
  <c r="AS16" i="13"/>
  <c r="T192" i="21" s="1"/>
  <c r="R190" i="22" s="1"/>
  <c r="AR16" i="13"/>
  <c r="S192" i="21" s="1"/>
  <c r="Q190" i="22" s="1"/>
  <c r="AQ16" i="13"/>
  <c r="R192" i="21" s="1"/>
  <c r="P190" i="22" s="1"/>
  <c r="AP16" i="13"/>
  <c r="Q192" i="21" s="1"/>
  <c r="O190" i="22" s="1"/>
  <c r="AO16" i="13"/>
  <c r="P192" i="21" s="1"/>
  <c r="N190" i="22" s="1"/>
  <c r="AN16" i="13"/>
  <c r="O192" i="21" s="1"/>
  <c r="M190" i="22" s="1"/>
  <c r="AM16" i="13"/>
  <c r="N192" i="21" s="1"/>
  <c r="L190" i="22" s="1"/>
  <c r="AL16" i="13"/>
  <c r="M192" i="21" s="1"/>
  <c r="K190" i="22" s="1"/>
  <c r="AK16" i="13"/>
  <c r="L192" i="21" s="1"/>
  <c r="J190" i="22" s="1"/>
  <c r="AJ16" i="13"/>
  <c r="K192" i="21" s="1"/>
  <c r="I190" i="22" s="1"/>
  <c r="AI16" i="13"/>
  <c r="J192" i="21" s="1"/>
  <c r="AH16" i="13"/>
  <c r="I192" i="21" s="1"/>
  <c r="AB16" i="13"/>
  <c r="B192" i="21" s="1"/>
  <c r="B190" i="22" s="1"/>
  <c r="O16" i="13"/>
  <c r="B16" i="13"/>
  <c r="AT15" i="13"/>
  <c r="U191" i="21" s="1"/>
  <c r="S189" i="22" s="1"/>
  <c r="AS15" i="13"/>
  <c r="T191" i="21" s="1"/>
  <c r="R189" i="22" s="1"/>
  <c r="AR15" i="13"/>
  <c r="S191" i="21" s="1"/>
  <c r="Q189" i="22" s="1"/>
  <c r="AQ15" i="13"/>
  <c r="R191" i="21" s="1"/>
  <c r="P189" i="22" s="1"/>
  <c r="AP15" i="13"/>
  <c r="Q191" i="21" s="1"/>
  <c r="O189" i="22" s="1"/>
  <c r="AO15" i="13"/>
  <c r="P191" i="21" s="1"/>
  <c r="N189" i="22" s="1"/>
  <c r="AN15" i="13"/>
  <c r="O191" i="21" s="1"/>
  <c r="M189" i="22" s="1"/>
  <c r="AM15" i="13"/>
  <c r="N191" i="21" s="1"/>
  <c r="L189" i="22" s="1"/>
  <c r="AL15" i="13"/>
  <c r="M191" i="21" s="1"/>
  <c r="K189" i="22" s="1"/>
  <c r="AK15" i="13"/>
  <c r="L191" i="21" s="1"/>
  <c r="J189" i="22" s="1"/>
  <c r="AJ15" i="13"/>
  <c r="K191" i="21" s="1"/>
  <c r="I189" i="22" s="1"/>
  <c r="AI15" i="13"/>
  <c r="J191" i="21" s="1"/>
  <c r="AH15" i="13"/>
  <c r="I191" i="21" s="1"/>
  <c r="AB15" i="13"/>
  <c r="B191" i="21" s="1"/>
  <c r="B189" i="22" s="1"/>
  <c r="O15" i="13"/>
  <c r="B15" i="13"/>
  <c r="AT14" i="13"/>
  <c r="U190" i="21" s="1"/>
  <c r="S188" i="22" s="1"/>
  <c r="AS14" i="13"/>
  <c r="T190" i="21" s="1"/>
  <c r="R188" i="22" s="1"/>
  <c r="AR14" i="13"/>
  <c r="S190" i="21" s="1"/>
  <c r="Q188" i="22" s="1"/>
  <c r="AQ14" i="13"/>
  <c r="R190" i="21" s="1"/>
  <c r="P188" i="22" s="1"/>
  <c r="AP14" i="13"/>
  <c r="Q190" i="21" s="1"/>
  <c r="O188" i="22" s="1"/>
  <c r="AO14" i="13"/>
  <c r="P190" i="21" s="1"/>
  <c r="N188" i="22" s="1"/>
  <c r="AN14" i="13"/>
  <c r="O190" i="21" s="1"/>
  <c r="M188" i="22" s="1"/>
  <c r="AM14" i="13"/>
  <c r="N190" i="21" s="1"/>
  <c r="L188" i="22" s="1"/>
  <c r="AL14" i="13"/>
  <c r="M190" i="21" s="1"/>
  <c r="K188" i="22" s="1"/>
  <c r="AK14" i="13"/>
  <c r="L190" i="21" s="1"/>
  <c r="J188" i="22" s="1"/>
  <c r="AJ14" i="13"/>
  <c r="K190" i="21" s="1"/>
  <c r="I188" i="22" s="1"/>
  <c r="AI14" i="13"/>
  <c r="J190" i="21" s="1"/>
  <c r="AH14" i="13"/>
  <c r="I190" i="21" s="1"/>
  <c r="AB14" i="13"/>
  <c r="B190" i="21" s="1"/>
  <c r="B188" i="22" s="1"/>
  <c r="O14" i="13"/>
  <c r="B14" i="13"/>
  <c r="AT13" i="13"/>
  <c r="U189" i="21" s="1"/>
  <c r="S187" i="22" s="1"/>
  <c r="AS13" i="13"/>
  <c r="T189" i="21" s="1"/>
  <c r="R187" i="22" s="1"/>
  <c r="AR13" i="13"/>
  <c r="S189" i="21" s="1"/>
  <c r="Q187" i="22" s="1"/>
  <c r="AQ13" i="13"/>
  <c r="R189" i="21" s="1"/>
  <c r="P187" i="22" s="1"/>
  <c r="AP13" i="13"/>
  <c r="Q189" i="21" s="1"/>
  <c r="O187" i="22" s="1"/>
  <c r="AO13" i="13"/>
  <c r="P189" i="21" s="1"/>
  <c r="N187" i="22" s="1"/>
  <c r="AN13" i="13"/>
  <c r="O189" i="21" s="1"/>
  <c r="M187" i="22" s="1"/>
  <c r="AM13" i="13"/>
  <c r="N189" i="21" s="1"/>
  <c r="L187" i="22" s="1"/>
  <c r="AL13" i="13"/>
  <c r="M189" i="21" s="1"/>
  <c r="K187" i="22" s="1"/>
  <c r="AK13" i="13"/>
  <c r="L189" i="21" s="1"/>
  <c r="J187" i="22" s="1"/>
  <c r="AJ13" i="13"/>
  <c r="K189" i="21" s="1"/>
  <c r="I187" i="22" s="1"/>
  <c r="AI13" i="13"/>
  <c r="J189" i="21" s="1"/>
  <c r="AH13" i="13"/>
  <c r="I189" i="21" s="1"/>
  <c r="AB13" i="13"/>
  <c r="B189" i="21" s="1"/>
  <c r="B187" i="22" s="1"/>
  <c r="O13" i="13"/>
  <c r="B13" i="13"/>
  <c r="AT12" i="13"/>
  <c r="U188" i="21" s="1"/>
  <c r="S186" i="22" s="1"/>
  <c r="AS12" i="13"/>
  <c r="T188" i="21" s="1"/>
  <c r="R186" i="22" s="1"/>
  <c r="AR12" i="13"/>
  <c r="S188" i="21" s="1"/>
  <c r="Q186" i="22" s="1"/>
  <c r="AQ12" i="13"/>
  <c r="R188" i="21" s="1"/>
  <c r="P186" i="22" s="1"/>
  <c r="AP12" i="13"/>
  <c r="Q188" i="21" s="1"/>
  <c r="O186" i="22" s="1"/>
  <c r="AO12" i="13"/>
  <c r="P188" i="21" s="1"/>
  <c r="N186" i="22" s="1"/>
  <c r="AN12" i="13"/>
  <c r="O188" i="21" s="1"/>
  <c r="M186" i="22" s="1"/>
  <c r="AM12" i="13"/>
  <c r="N188" i="21" s="1"/>
  <c r="L186" i="22" s="1"/>
  <c r="AL12" i="13"/>
  <c r="M188" i="21" s="1"/>
  <c r="K186" i="22" s="1"/>
  <c r="AK12" i="13"/>
  <c r="L188" i="21" s="1"/>
  <c r="J186" i="22" s="1"/>
  <c r="AJ12" i="13"/>
  <c r="K188" i="21" s="1"/>
  <c r="I186" i="22" s="1"/>
  <c r="AI12" i="13"/>
  <c r="J188" i="21" s="1"/>
  <c r="AH12" i="13"/>
  <c r="I188" i="21" s="1"/>
  <c r="AD12" i="13"/>
  <c r="D188" i="21" s="1"/>
  <c r="D186" i="22" s="1"/>
  <c r="AB12" i="13"/>
  <c r="B188" i="21" s="1"/>
  <c r="B186" i="22" s="1"/>
  <c r="O12" i="13"/>
  <c r="B12" i="13"/>
  <c r="AT11" i="13"/>
  <c r="U187" i="21" s="1"/>
  <c r="S185" i="22" s="1"/>
  <c r="AS11" i="13"/>
  <c r="T187" i="21" s="1"/>
  <c r="R185" i="22" s="1"/>
  <c r="AR11" i="13"/>
  <c r="S187" i="21" s="1"/>
  <c r="Q185" i="22" s="1"/>
  <c r="AQ11" i="13"/>
  <c r="R187" i="21" s="1"/>
  <c r="P185" i="22" s="1"/>
  <c r="AP11" i="13"/>
  <c r="Q187" i="21" s="1"/>
  <c r="O185" i="22" s="1"/>
  <c r="AO11" i="13"/>
  <c r="P187" i="21" s="1"/>
  <c r="N185" i="22" s="1"/>
  <c r="AN11" i="13"/>
  <c r="O187" i="21" s="1"/>
  <c r="M185" i="22" s="1"/>
  <c r="AM11" i="13"/>
  <c r="N187" i="21" s="1"/>
  <c r="L185" i="22" s="1"/>
  <c r="AL11" i="13"/>
  <c r="M187" i="21" s="1"/>
  <c r="K185" i="22" s="1"/>
  <c r="AK11" i="13"/>
  <c r="L187" i="21" s="1"/>
  <c r="J185" i="22" s="1"/>
  <c r="AJ11" i="13"/>
  <c r="K187" i="21" s="1"/>
  <c r="I185" i="22" s="1"/>
  <c r="AI11" i="13"/>
  <c r="J187" i="21" s="1"/>
  <c r="AH11" i="13"/>
  <c r="I187" i="21" s="1"/>
  <c r="AB11" i="13"/>
  <c r="B187" i="21" s="1"/>
  <c r="B185" i="22" s="1"/>
  <c r="O11" i="13"/>
  <c r="B11" i="13"/>
  <c r="AT10" i="13"/>
  <c r="U186" i="21" s="1"/>
  <c r="S184" i="22" s="1"/>
  <c r="AS10" i="13"/>
  <c r="T186" i="21" s="1"/>
  <c r="R184" i="22" s="1"/>
  <c r="AR10" i="13"/>
  <c r="S186" i="21" s="1"/>
  <c r="Q184" i="22" s="1"/>
  <c r="AQ10" i="13"/>
  <c r="R186" i="21" s="1"/>
  <c r="P184" i="22" s="1"/>
  <c r="AP10" i="13"/>
  <c r="Q186" i="21" s="1"/>
  <c r="O184" i="22" s="1"/>
  <c r="AO10" i="13"/>
  <c r="P186" i="21" s="1"/>
  <c r="N184" i="22" s="1"/>
  <c r="AN10" i="13"/>
  <c r="O186" i="21" s="1"/>
  <c r="M184" i="22" s="1"/>
  <c r="AM10" i="13"/>
  <c r="N186" i="21" s="1"/>
  <c r="L184" i="22" s="1"/>
  <c r="AL10" i="13"/>
  <c r="M186" i="21" s="1"/>
  <c r="K184" i="22" s="1"/>
  <c r="AK10" i="13"/>
  <c r="L186" i="21" s="1"/>
  <c r="J184" i="22" s="1"/>
  <c r="AJ10" i="13"/>
  <c r="K186" i="21" s="1"/>
  <c r="I184" i="22" s="1"/>
  <c r="AI10" i="13"/>
  <c r="J186" i="21" s="1"/>
  <c r="AH10" i="13"/>
  <c r="I186" i="21" s="1"/>
  <c r="AD10" i="13"/>
  <c r="D186" i="21" s="1"/>
  <c r="D184" i="22" s="1"/>
  <c r="AB10" i="13"/>
  <c r="B186" i="21" s="1"/>
  <c r="B184" i="22" s="1"/>
  <c r="O10" i="13"/>
  <c r="B10" i="13"/>
  <c r="AT9" i="13"/>
  <c r="U185" i="21" s="1"/>
  <c r="S183" i="22" s="1"/>
  <c r="AS9" i="13"/>
  <c r="T185" i="21" s="1"/>
  <c r="R183" i="22" s="1"/>
  <c r="AR9" i="13"/>
  <c r="S185" i="21" s="1"/>
  <c r="Q183" i="22" s="1"/>
  <c r="AQ9" i="13"/>
  <c r="R185" i="21" s="1"/>
  <c r="P183" i="22" s="1"/>
  <c r="AP9" i="13"/>
  <c r="Q185" i="21" s="1"/>
  <c r="O183" i="22" s="1"/>
  <c r="AO9" i="13"/>
  <c r="P185" i="21" s="1"/>
  <c r="N183" i="22" s="1"/>
  <c r="AN9" i="13"/>
  <c r="O185" i="21" s="1"/>
  <c r="M183" i="22" s="1"/>
  <c r="AM9" i="13"/>
  <c r="N185" i="21" s="1"/>
  <c r="L183" i="22" s="1"/>
  <c r="AL9" i="13"/>
  <c r="M185" i="21" s="1"/>
  <c r="K183" i="22" s="1"/>
  <c r="AK9" i="13"/>
  <c r="L185" i="21" s="1"/>
  <c r="J183" i="22" s="1"/>
  <c r="AJ9" i="13"/>
  <c r="K185" i="21" s="1"/>
  <c r="I183" i="22" s="1"/>
  <c r="AI9" i="13"/>
  <c r="J185" i="21" s="1"/>
  <c r="AH9" i="13"/>
  <c r="I185" i="21" s="1"/>
  <c r="AB9" i="13"/>
  <c r="B185" i="21" s="1"/>
  <c r="B183" i="22" s="1"/>
  <c r="O9" i="13"/>
  <c r="B9" i="13"/>
  <c r="N6" i="13"/>
  <c r="M6" i="13"/>
  <c r="L6" i="13"/>
  <c r="K6" i="13"/>
  <c r="J6" i="13"/>
  <c r="I6" i="13"/>
  <c r="H6" i="13"/>
  <c r="G6" i="13"/>
  <c r="F6" i="13"/>
  <c r="E6" i="13"/>
  <c r="D6" i="13"/>
  <c r="C6" i="13"/>
  <c r="C5" i="13"/>
  <c r="O1" i="13"/>
  <c r="AD20" i="13" s="1"/>
  <c r="D196" i="21" s="1"/>
  <c r="D194" i="22" s="1"/>
  <c r="N85" i="12"/>
  <c r="M85" i="12"/>
  <c r="L85" i="12"/>
  <c r="K85" i="12"/>
  <c r="J85" i="12"/>
  <c r="I85" i="12"/>
  <c r="H85" i="12"/>
  <c r="G85" i="12"/>
  <c r="F85" i="12"/>
  <c r="E85" i="12"/>
  <c r="D85" i="12"/>
  <c r="C85" i="12"/>
  <c r="AT84" i="12"/>
  <c r="U184" i="21" s="1"/>
  <c r="S182" i="22" s="1"/>
  <c r="AS84" i="12"/>
  <c r="T184" i="21" s="1"/>
  <c r="R182" i="22" s="1"/>
  <c r="AR84" i="12"/>
  <c r="S184" i="21" s="1"/>
  <c r="Q182" i="22" s="1"/>
  <c r="AQ84" i="12"/>
  <c r="R184" i="21" s="1"/>
  <c r="P182" i="22" s="1"/>
  <c r="AP84" i="12"/>
  <c r="Q184" i="21" s="1"/>
  <c r="O182" i="22" s="1"/>
  <c r="AO84" i="12"/>
  <c r="P184" i="21" s="1"/>
  <c r="N182" i="22" s="1"/>
  <c r="AN84" i="12"/>
  <c r="O184" i="21" s="1"/>
  <c r="M182" i="22" s="1"/>
  <c r="AM84" i="12"/>
  <c r="N184" i="21" s="1"/>
  <c r="L182" i="22" s="1"/>
  <c r="AL84" i="12"/>
  <c r="M184" i="21" s="1"/>
  <c r="K182" i="22" s="1"/>
  <c r="AK84" i="12"/>
  <c r="L184" i="21" s="1"/>
  <c r="J182" i="22" s="1"/>
  <c r="AJ84" i="12"/>
  <c r="K184" i="21" s="1"/>
  <c r="I182" i="22" s="1"/>
  <c r="AI84" i="12"/>
  <c r="J184" i="21" s="1"/>
  <c r="AH84" i="12"/>
  <c r="I184" i="21" s="1"/>
  <c r="AB84" i="12"/>
  <c r="B184" i="21" s="1"/>
  <c r="B182" i="22" s="1"/>
  <c r="O84" i="12"/>
  <c r="B84" i="12"/>
  <c r="AT83" i="12"/>
  <c r="U183" i="21" s="1"/>
  <c r="S181" i="22" s="1"/>
  <c r="AS83" i="12"/>
  <c r="T183" i="21" s="1"/>
  <c r="R181" i="22" s="1"/>
  <c r="AR83" i="12"/>
  <c r="S183" i="21" s="1"/>
  <c r="Q181" i="22" s="1"/>
  <c r="AQ83" i="12"/>
  <c r="R183" i="21" s="1"/>
  <c r="P181" i="22" s="1"/>
  <c r="AP83" i="12"/>
  <c r="Q183" i="21" s="1"/>
  <c r="O181" i="22" s="1"/>
  <c r="AO83" i="12"/>
  <c r="P183" i="21" s="1"/>
  <c r="N181" i="22" s="1"/>
  <c r="AN83" i="12"/>
  <c r="O183" i="21" s="1"/>
  <c r="M181" i="22" s="1"/>
  <c r="AM83" i="12"/>
  <c r="N183" i="21" s="1"/>
  <c r="L181" i="22" s="1"/>
  <c r="AL83" i="12"/>
  <c r="M183" i="21" s="1"/>
  <c r="K181" i="22" s="1"/>
  <c r="AK83" i="12"/>
  <c r="L183" i="21" s="1"/>
  <c r="J181" i="22" s="1"/>
  <c r="AJ83" i="12"/>
  <c r="K183" i="21" s="1"/>
  <c r="I181" i="22" s="1"/>
  <c r="AI83" i="12"/>
  <c r="J183" i="21" s="1"/>
  <c r="AH83" i="12"/>
  <c r="I183" i="21" s="1"/>
  <c r="AB83" i="12"/>
  <c r="B183" i="21" s="1"/>
  <c r="B181" i="22" s="1"/>
  <c r="O83" i="12"/>
  <c r="B83" i="12"/>
  <c r="AT82" i="12"/>
  <c r="U182" i="21" s="1"/>
  <c r="S180" i="22" s="1"/>
  <c r="AS82" i="12"/>
  <c r="T182" i="21" s="1"/>
  <c r="R180" i="22" s="1"/>
  <c r="AR82" i="12"/>
  <c r="S182" i="21" s="1"/>
  <c r="Q180" i="22" s="1"/>
  <c r="AQ82" i="12"/>
  <c r="R182" i="21" s="1"/>
  <c r="P180" i="22" s="1"/>
  <c r="AP82" i="12"/>
  <c r="Q182" i="21" s="1"/>
  <c r="O180" i="22" s="1"/>
  <c r="AO82" i="12"/>
  <c r="P182" i="21" s="1"/>
  <c r="N180" i="22" s="1"/>
  <c r="AN82" i="12"/>
  <c r="O182" i="21" s="1"/>
  <c r="M180" i="22" s="1"/>
  <c r="AM82" i="12"/>
  <c r="N182" i="21" s="1"/>
  <c r="L180" i="22" s="1"/>
  <c r="AL82" i="12"/>
  <c r="M182" i="21" s="1"/>
  <c r="K180" i="22" s="1"/>
  <c r="AK82" i="12"/>
  <c r="L182" i="21" s="1"/>
  <c r="J180" i="22" s="1"/>
  <c r="AJ82" i="12"/>
  <c r="K182" i="21" s="1"/>
  <c r="I180" i="22" s="1"/>
  <c r="AI82" i="12"/>
  <c r="J182" i="21" s="1"/>
  <c r="AH82" i="12"/>
  <c r="I182" i="21" s="1"/>
  <c r="AB82" i="12"/>
  <c r="B182" i="21" s="1"/>
  <c r="B180" i="22" s="1"/>
  <c r="O82" i="12"/>
  <c r="B82" i="12"/>
  <c r="AT81" i="12"/>
  <c r="U181" i="21" s="1"/>
  <c r="S179" i="22" s="1"/>
  <c r="AS81" i="12"/>
  <c r="T181" i="21" s="1"/>
  <c r="R179" i="22" s="1"/>
  <c r="AR81" i="12"/>
  <c r="S181" i="21" s="1"/>
  <c r="Q179" i="22" s="1"/>
  <c r="AQ81" i="12"/>
  <c r="R181" i="21" s="1"/>
  <c r="P179" i="22" s="1"/>
  <c r="AP81" i="12"/>
  <c r="Q181" i="21" s="1"/>
  <c r="O179" i="22" s="1"/>
  <c r="AO81" i="12"/>
  <c r="P181" i="21" s="1"/>
  <c r="N179" i="22" s="1"/>
  <c r="AN81" i="12"/>
  <c r="O181" i="21" s="1"/>
  <c r="M179" i="22" s="1"/>
  <c r="AM81" i="12"/>
  <c r="N181" i="21" s="1"/>
  <c r="L179" i="22" s="1"/>
  <c r="AL81" i="12"/>
  <c r="M181" i="21" s="1"/>
  <c r="K179" i="22" s="1"/>
  <c r="AK81" i="12"/>
  <c r="L181" i="21" s="1"/>
  <c r="J179" i="22" s="1"/>
  <c r="AJ81" i="12"/>
  <c r="K181" i="21" s="1"/>
  <c r="I179" i="22" s="1"/>
  <c r="AI81" i="12"/>
  <c r="J181" i="21" s="1"/>
  <c r="AH81" i="12"/>
  <c r="I181" i="21" s="1"/>
  <c r="AD81" i="12"/>
  <c r="D181" i="21" s="1"/>
  <c r="D179" i="22" s="1"/>
  <c r="AB81" i="12"/>
  <c r="B181" i="21" s="1"/>
  <c r="B179" i="22" s="1"/>
  <c r="O81" i="12"/>
  <c r="B81" i="12"/>
  <c r="AT80" i="12"/>
  <c r="U180" i="21" s="1"/>
  <c r="S178" i="22" s="1"/>
  <c r="AS80" i="12"/>
  <c r="T180" i="21" s="1"/>
  <c r="R178" i="22" s="1"/>
  <c r="AR80" i="12"/>
  <c r="S180" i="21" s="1"/>
  <c r="Q178" i="22" s="1"/>
  <c r="AQ80" i="12"/>
  <c r="R180" i="21" s="1"/>
  <c r="P178" i="22" s="1"/>
  <c r="AP80" i="12"/>
  <c r="Q180" i="21" s="1"/>
  <c r="O178" i="22" s="1"/>
  <c r="AO80" i="12"/>
  <c r="P180" i="21" s="1"/>
  <c r="N178" i="22" s="1"/>
  <c r="AN80" i="12"/>
  <c r="O180" i="21" s="1"/>
  <c r="M178" i="22" s="1"/>
  <c r="AM80" i="12"/>
  <c r="N180" i="21" s="1"/>
  <c r="L178" i="22" s="1"/>
  <c r="AL80" i="12"/>
  <c r="M180" i="21" s="1"/>
  <c r="K178" i="22" s="1"/>
  <c r="AK80" i="12"/>
  <c r="L180" i="21" s="1"/>
  <c r="J178" i="22" s="1"/>
  <c r="AJ80" i="12"/>
  <c r="K180" i="21" s="1"/>
  <c r="I178" i="22" s="1"/>
  <c r="AI80" i="12"/>
  <c r="J180" i="21" s="1"/>
  <c r="AH80" i="12"/>
  <c r="I180" i="21" s="1"/>
  <c r="AB80" i="12"/>
  <c r="B180" i="21" s="1"/>
  <c r="B178" i="22" s="1"/>
  <c r="O80" i="12"/>
  <c r="B80" i="12"/>
  <c r="AT79" i="12"/>
  <c r="U179" i="21" s="1"/>
  <c r="S177" i="22" s="1"/>
  <c r="AS79" i="12"/>
  <c r="T179" i="21" s="1"/>
  <c r="R177" i="22" s="1"/>
  <c r="AR79" i="12"/>
  <c r="S179" i="21" s="1"/>
  <c r="Q177" i="22" s="1"/>
  <c r="AQ79" i="12"/>
  <c r="R179" i="21" s="1"/>
  <c r="P177" i="22" s="1"/>
  <c r="AP79" i="12"/>
  <c r="Q179" i="21" s="1"/>
  <c r="O177" i="22" s="1"/>
  <c r="AO79" i="12"/>
  <c r="P179" i="21" s="1"/>
  <c r="N177" i="22" s="1"/>
  <c r="AN79" i="12"/>
  <c r="O179" i="21" s="1"/>
  <c r="M177" i="22" s="1"/>
  <c r="AM79" i="12"/>
  <c r="N179" i="21" s="1"/>
  <c r="L177" i="22" s="1"/>
  <c r="AL79" i="12"/>
  <c r="M179" i="21" s="1"/>
  <c r="K177" i="22" s="1"/>
  <c r="AK79" i="12"/>
  <c r="L179" i="21" s="1"/>
  <c r="J177" i="22" s="1"/>
  <c r="AJ79" i="12"/>
  <c r="K179" i="21" s="1"/>
  <c r="I177" i="22" s="1"/>
  <c r="AI79" i="12"/>
  <c r="J179" i="21" s="1"/>
  <c r="AH79" i="12"/>
  <c r="I179" i="21" s="1"/>
  <c r="AD79" i="12"/>
  <c r="D179" i="21" s="1"/>
  <c r="D177" i="22" s="1"/>
  <c r="AB79" i="12"/>
  <c r="B179" i="21" s="1"/>
  <c r="B177" i="22" s="1"/>
  <c r="O79" i="12"/>
  <c r="B79" i="12"/>
  <c r="AT78" i="12"/>
  <c r="U178" i="21" s="1"/>
  <c r="S176" i="22" s="1"/>
  <c r="AS78" i="12"/>
  <c r="T178" i="21" s="1"/>
  <c r="R176" i="22" s="1"/>
  <c r="AR78" i="12"/>
  <c r="S178" i="21" s="1"/>
  <c r="Q176" i="22" s="1"/>
  <c r="AQ78" i="12"/>
  <c r="R178" i="21" s="1"/>
  <c r="P176" i="22" s="1"/>
  <c r="AP78" i="12"/>
  <c r="Q178" i="21" s="1"/>
  <c r="O176" i="22" s="1"/>
  <c r="AO78" i="12"/>
  <c r="P178" i="21" s="1"/>
  <c r="N176" i="22" s="1"/>
  <c r="AN78" i="12"/>
  <c r="O178" i="21" s="1"/>
  <c r="M176" i="22" s="1"/>
  <c r="AM78" i="12"/>
  <c r="N178" i="21" s="1"/>
  <c r="L176" i="22" s="1"/>
  <c r="AL78" i="12"/>
  <c r="M178" i="21" s="1"/>
  <c r="K176" i="22" s="1"/>
  <c r="AK78" i="12"/>
  <c r="L178" i="21" s="1"/>
  <c r="J176" i="22" s="1"/>
  <c r="AJ78" i="12"/>
  <c r="K178" i="21" s="1"/>
  <c r="I176" i="22" s="1"/>
  <c r="AI78" i="12"/>
  <c r="J178" i="21" s="1"/>
  <c r="AH78" i="12"/>
  <c r="I178" i="21" s="1"/>
  <c r="AD78" i="12"/>
  <c r="D178" i="21" s="1"/>
  <c r="D176" i="22" s="1"/>
  <c r="AB78" i="12"/>
  <c r="B178" i="21" s="1"/>
  <c r="B176" i="22" s="1"/>
  <c r="O78" i="12"/>
  <c r="B78" i="12"/>
  <c r="AT77" i="12"/>
  <c r="U177" i="21" s="1"/>
  <c r="S175" i="22" s="1"/>
  <c r="AS77" i="12"/>
  <c r="T177" i="21" s="1"/>
  <c r="R175" i="22" s="1"/>
  <c r="AR77" i="12"/>
  <c r="S177" i="21" s="1"/>
  <c r="Q175" i="22" s="1"/>
  <c r="AQ77" i="12"/>
  <c r="R177" i="21" s="1"/>
  <c r="P175" i="22" s="1"/>
  <c r="AP77" i="12"/>
  <c r="Q177" i="21" s="1"/>
  <c r="O175" i="22" s="1"/>
  <c r="AO77" i="12"/>
  <c r="P177" i="21" s="1"/>
  <c r="N175" i="22" s="1"/>
  <c r="AN77" i="12"/>
  <c r="O177" i="21" s="1"/>
  <c r="M175" i="22" s="1"/>
  <c r="AM77" i="12"/>
  <c r="N177" i="21" s="1"/>
  <c r="L175" i="22" s="1"/>
  <c r="AL77" i="12"/>
  <c r="M177" i="21" s="1"/>
  <c r="K175" i="22" s="1"/>
  <c r="AK77" i="12"/>
  <c r="L177" i="21" s="1"/>
  <c r="J175" i="22" s="1"/>
  <c r="AJ77" i="12"/>
  <c r="K177" i="21" s="1"/>
  <c r="I175" i="22" s="1"/>
  <c r="AI77" i="12"/>
  <c r="J177" i="21" s="1"/>
  <c r="AH77" i="12"/>
  <c r="I177" i="21" s="1"/>
  <c r="AD77" i="12"/>
  <c r="D177" i="21" s="1"/>
  <c r="D175" i="22" s="1"/>
  <c r="AB77" i="12"/>
  <c r="B177" i="21" s="1"/>
  <c r="B175" i="22" s="1"/>
  <c r="O77" i="12"/>
  <c r="B77" i="12"/>
  <c r="AT76" i="12"/>
  <c r="U176" i="21" s="1"/>
  <c r="S174" i="22" s="1"/>
  <c r="AS76" i="12"/>
  <c r="T176" i="21" s="1"/>
  <c r="R174" i="22" s="1"/>
  <c r="AR76" i="12"/>
  <c r="S176" i="21" s="1"/>
  <c r="Q174" i="22" s="1"/>
  <c r="AQ76" i="12"/>
  <c r="R176" i="21" s="1"/>
  <c r="P174" i="22" s="1"/>
  <c r="AP76" i="12"/>
  <c r="Q176" i="21" s="1"/>
  <c r="O174" i="22" s="1"/>
  <c r="AO76" i="12"/>
  <c r="P176" i="21" s="1"/>
  <c r="N174" i="22" s="1"/>
  <c r="AN76" i="12"/>
  <c r="O176" i="21" s="1"/>
  <c r="M174" i="22" s="1"/>
  <c r="AM76" i="12"/>
  <c r="N176" i="21" s="1"/>
  <c r="L174" i="22" s="1"/>
  <c r="AL76" i="12"/>
  <c r="M176" i="21" s="1"/>
  <c r="K174" i="22" s="1"/>
  <c r="AK76" i="12"/>
  <c r="L176" i="21" s="1"/>
  <c r="J174" i="22" s="1"/>
  <c r="AJ76" i="12"/>
  <c r="K176" i="21" s="1"/>
  <c r="I174" i="22" s="1"/>
  <c r="AI76" i="12"/>
  <c r="J176" i="21" s="1"/>
  <c r="AH76" i="12"/>
  <c r="I176" i="21" s="1"/>
  <c r="AD76" i="12"/>
  <c r="D176" i="21" s="1"/>
  <c r="D174" i="22" s="1"/>
  <c r="AB76" i="12"/>
  <c r="B176" i="21" s="1"/>
  <c r="B174" i="22" s="1"/>
  <c r="O76" i="12"/>
  <c r="O85" i="12" s="1"/>
  <c r="B76" i="12"/>
  <c r="AT75" i="12"/>
  <c r="U175" i="21" s="1"/>
  <c r="S173" i="22" s="1"/>
  <c r="AS75" i="12"/>
  <c r="T175" i="21" s="1"/>
  <c r="R173" i="22" s="1"/>
  <c r="AR75" i="12"/>
  <c r="S175" i="21" s="1"/>
  <c r="Q173" i="22" s="1"/>
  <c r="AQ75" i="12"/>
  <c r="R175" i="21" s="1"/>
  <c r="P173" i="22" s="1"/>
  <c r="AP75" i="12"/>
  <c r="Q175" i="21" s="1"/>
  <c r="O173" i="22" s="1"/>
  <c r="AO75" i="12"/>
  <c r="P175" i="21" s="1"/>
  <c r="N173" i="22" s="1"/>
  <c r="AN75" i="12"/>
  <c r="O175" i="21" s="1"/>
  <c r="M173" i="22" s="1"/>
  <c r="AM75" i="12"/>
  <c r="N175" i="21" s="1"/>
  <c r="L173" i="22" s="1"/>
  <c r="AL75" i="12"/>
  <c r="M175" i="21" s="1"/>
  <c r="K173" i="22" s="1"/>
  <c r="AK75" i="12"/>
  <c r="L175" i="21" s="1"/>
  <c r="J173" i="22" s="1"/>
  <c r="AJ75" i="12"/>
  <c r="K175" i="21" s="1"/>
  <c r="I173" i="22" s="1"/>
  <c r="AI75" i="12"/>
  <c r="J175" i="21" s="1"/>
  <c r="AH75" i="12"/>
  <c r="I175" i="21" s="1"/>
  <c r="AD75" i="12"/>
  <c r="D175" i="21" s="1"/>
  <c r="D173" i="22" s="1"/>
  <c r="AB75" i="12"/>
  <c r="B175" i="21" s="1"/>
  <c r="B173" i="22" s="1"/>
  <c r="O75" i="12"/>
  <c r="B75" i="12"/>
  <c r="N72" i="12"/>
  <c r="M72" i="12"/>
  <c r="L72" i="12"/>
  <c r="K72" i="12"/>
  <c r="J72" i="12"/>
  <c r="I72" i="12"/>
  <c r="H72" i="12"/>
  <c r="G72" i="12"/>
  <c r="F72" i="12"/>
  <c r="E72" i="12"/>
  <c r="D72" i="12"/>
  <c r="C72" i="12"/>
  <c r="AT71" i="12"/>
  <c r="U174" i="21" s="1"/>
  <c r="S172" i="22" s="1"/>
  <c r="AS71" i="12"/>
  <c r="T174" i="21" s="1"/>
  <c r="R172" i="22" s="1"/>
  <c r="AR71" i="12"/>
  <c r="S174" i="21" s="1"/>
  <c r="Q172" i="22" s="1"/>
  <c r="AQ71" i="12"/>
  <c r="R174" i="21" s="1"/>
  <c r="P172" i="22" s="1"/>
  <c r="AP71" i="12"/>
  <c r="Q174" i="21" s="1"/>
  <c r="O172" i="22" s="1"/>
  <c r="AO71" i="12"/>
  <c r="P174" i="21" s="1"/>
  <c r="N172" i="22" s="1"/>
  <c r="AN71" i="12"/>
  <c r="O174" i="21" s="1"/>
  <c r="M172" i="22" s="1"/>
  <c r="AM71" i="12"/>
  <c r="N174" i="21" s="1"/>
  <c r="L172" i="22" s="1"/>
  <c r="AL71" i="12"/>
  <c r="M174" i="21" s="1"/>
  <c r="K172" i="22" s="1"/>
  <c r="AK71" i="12"/>
  <c r="L174" i="21" s="1"/>
  <c r="J172" i="22" s="1"/>
  <c r="AJ71" i="12"/>
  <c r="K174" i="21" s="1"/>
  <c r="I172" i="22" s="1"/>
  <c r="AI71" i="12"/>
  <c r="J174" i="21" s="1"/>
  <c r="AH71" i="12"/>
  <c r="I174" i="21" s="1"/>
  <c r="AD71" i="12"/>
  <c r="D174" i="21" s="1"/>
  <c r="D172" i="22" s="1"/>
  <c r="AB71" i="12"/>
  <c r="B174" i="21" s="1"/>
  <c r="B172" i="22" s="1"/>
  <c r="O71" i="12"/>
  <c r="B71" i="12"/>
  <c r="AT70" i="12"/>
  <c r="U173" i="21" s="1"/>
  <c r="S171" i="22" s="1"/>
  <c r="AS70" i="12"/>
  <c r="T173" i="21" s="1"/>
  <c r="R171" i="22" s="1"/>
  <c r="AR70" i="12"/>
  <c r="S173" i="21" s="1"/>
  <c r="Q171" i="22" s="1"/>
  <c r="AQ70" i="12"/>
  <c r="R173" i="21" s="1"/>
  <c r="P171" i="22" s="1"/>
  <c r="AP70" i="12"/>
  <c r="Q173" i="21" s="1"/>
  <c r="O171" i="22" s="1"/>
  <c r="AO70" i="12"/>
  <c r="P173" i="21" s="1"/>
  <c r="N171" i="22" s="1"/>
  <c r="AN70" i="12"/>
  <c r="O173" i="21" s="1"/>
  <c r="M171" i="22" s="1"/>
  <c r="AM70" i="12"/>
  <c r="N173" i="21" s="1"/>
  <c r="L171" i="22" s="1"/>
  <c r="AL70" i="12"/>
  <c r="M173" i="21" s="1"/>
  <c r="K171" i="22" s="1"/>
  <c r="AK70" i="12"/>
  <c r="L173" i="21" s="1"/>
  <c r="J171" i="22" s="1"/>
  <c r="AJ70" i="12"/>
  <c r="K173" i="21" s="1"/>
  <c r="I171" i="22" s="1"/>
  <c r="AI70" i="12"/>
  <c r="J173" i="21" s="1"/>
  <c r="AH70" i="12"/>
  <c r="I173" i="21" s="1"/>
  <c r="AD70" i="12"/>
  <c r="D173" i="21" s="1"/>
  <c r="D171" i="22" s="1"/>
  <c r="AB70" i="12"/>
  <c r="B173" i="21" s="1"/>
  <c r="B171" i="22" s="1"/>
  <c r="O70" i="12"/>
  <c r="B70" i="12"/>
  <c r="AT69" i="12"/>
  <c r="U172" i="21" s="1"/>
  <c r="S170" i="22" s="1"/>
  <c r="AS69" i="12"/>
  <c r="T172" i="21" s="1"/>
  <c r="R170" i="22" s="1"/>
  <c r="AR69" i="12"/>
  <c r="S172" i="21" s="1"/>
  <c r="Q170" i="22" s="1"/>
  <c r="AQ69" i="12"/>
  <c r="R172" i="21" s="1"/>
  <c r="P170" i="22" s="1"/>
  <c r="AP69" i="12"/>
  <c r="Q172" i="21" s="1"/>
  <c r="O170" i="22" s="1"/>
  <c r="AO69" i="12"/>
  <c r="P172" i="21" s="1"/>
  <c r="N170" i="22" s="1"/>
  <c r="AN69" i="12"/>
  <c r="O172" i="21" s="1"/>
  <c r="M170" i="22" s="1"/>
  <c r="AM69" i="12"/>
  <c r="N172" i="21" s="1"/>
  <c r="L170" i="22" s="1"/>
  <c r="AL69" i="12"/>
  <c r="M172" i="21" s="1"/>
  <c r="K170" i="22" s="1"/>
  <c r="AK69" i="12"/>
  <c r="L172" i="21" s="1"/>
  <c r="J170" i="22" s="1"/>
  <c r="AJ69" i="12"/>
  <c r="K172" i="21" s="1"/>
  <c r="I170" i="22" s="1"/>
  <c r="AI69" i="12"/>
  <c r="J172" i="21" s="1"/>
  <c r="AH69" i="12"/>
  <c r="I172" i="21" s="1"/>
  <c r="AD69" i="12"/>
  <c r="D172" i="21" s="1"/>
  <c r="D170" i="22" s="1"/>
  <c r="AB69" i="12"/>
  <c r="B172" i="21" s="1"/>
  <c r="B170" i="22" s="1"/>
  <c r="O69" i="12"/>
  <c r="B69" i="12"/>
  <c r="AT68" i="12"/>
  <c r="U171" i="21" s="1"/>
  <c r="S169" i="22" s="1"/>
  <c r="AS68" i="12"/>
  <c r="T171" i="21" s="1"/>
  <c r="R169" i="22" s="1"/>
  <c r="AR68" i="12"/>
  <c r="S171" i="21" s="1"/>
  <c r="Q169" i="22" s="1"/>
  <c r="AQ68" i="12"/>
  <c r="R171" i="21" s="1"/>
  <c r="P169" i="22" s="1"/>
  <c r="AP68" i="12"/>
  <c r="Q171" i="21" s="1"/>
  <c r="O169" i="22" s="1"/>
  <c r="AO68" i="12"/>
  <c r="P171" i="21" s="1"/>
  <c r="N169" i="22" s="1"/>
  <c r="AN68" i="12"/>
  <c r="O171" i="21" s="1"/>
  <c r="M169" i="22" s="1"/>
  <c r="AM68" i="12"/>
  <c r="N171" i="21" s="1"/>
  <c r="L169" i="22" s="1"/>
  <c r="AL68" i="12"/>
  <c r="M171" i="21" s="1"/>
  <c r="K169" i="22" s="1"/>
  <c r="AK68" i="12"/>
  <c r="L171" i="21" s="1"/>
  <c r="J169" i="22" s="1"/>
  <c r="AJ68" i="12"/>
  <c r="K171" i="21" s="1"/>
  <c r="I169" i="22" s="1"/>
  <c r="AI68" i="12"/>
  <c r="J171" i="21" s="1"/>
  <c r="AH68" i="12"/>
  <c r="I171" i="21" s="1"/>
  <c r="AD68" i="12"/>
  <c r="D171" i="21" s="1"/>
  <c r="D169" i="22" s="1"/>
  <c r="AB68" i="12"/>
  <c r="B171" i="21" s="1"/>
  <c r="B169" i="22" s="1"/>
  <c r="O68" i="12"/>
  <c r="B68" i="12"/>
  <c r="AT67" i="12"/>
  <c r="U170" i="21" s="1"/>
  <c r="S168" i="22" s="1"/>
  <c r="AS67" i="12"/>
  <c r="T170" i="21" s="1"/>
  <c r="R168" i="22" s="1"/>
  <c r="AR67" i="12"/>
  <c r="S170" i="21" s="1"/>
  <c r="Q168" i="22" s="1"/>
  <c r="AQ67" i="12"/>
  <c r="R170" i="21" s="1"/>
  <c r="P168" i="22" s="1"/>
  <c r="AP67" i="12"/>
  <c r="Q170" i="21" s="1"/>
  <c r="O168" i="22" s="1"/>
  <c r="AO67" i="12"/>
  <c r="P170" i="21" s="1"/>
  <c r="N168" i="22" s="1"/>
  <c r="AN67" i="12"/>
  <c r="O170" i="21" s="1"/>
  <c r="M168" i="22" s="1"/>
  <c r="AM67" i="12"/>
  <c r="N170" i="21" s="1"/>
  <c r="L168" i="22" s="1"/>
  <c r="AL67" i="12"/>
  <c r="M170" i="21" s="1"/>
  <c r="K168" i="22" s="1"/>
  <c r="AK67" i="12"/>
  <c r="L170" i="21" s="1"/>
  <c r="J168" i="22" s="1"/>
  <c r="AJ67" i="12"/>
  <c r="K170" i="21" s="1"/>
  <c r="I168" i="22" s="1"/>
  <c r="AI67" i="12"/>
  <c r="J170" i="21" s="1"/>
  <c r="AH67" i="12"/>
  <c r="I170" i="21" s="1"/>
  <c r="AD67" i="12"/>
  <c r="D170" i="21" s="1"/>
  <c r="D168" i="22" s="1"/>
  <c r="AB67" i="12"/>
  <c r="B170" i="21" s="1"/>
  <c r="B168" i="22" s="1"/>
  <c r="O67" i="12"/>
  <c r="B67" i="12"/>
  <c r="AT66" i="12"/>
  <c r="U169" i="21" s="1"/>
  <c r="S167" i="22" s="1"/>
  <c r="AS66" i="12"/>
  <c r="T169" i="21" s="1"/>
  <c r="R167" i="22" s="1"/>
  <c r="AR66" i="12"/>
  <c r="S169" i="21" s="1"/>
  <c r="Q167" i="22" s="1"/>
  <c r="AQ66" i="12"/>
  <c r="R169" i="21" s="1"/>
  <c r="P167" i="22" s="1"/>
  <c r="AP66" i="12"/>
  <c r="Q169" i="21" s="1"/>
  <c r="O167" i="22" s="1"/>
  <c r="AO66" i="12"/>
  <c r="P169" i="21" s="1"/>
  <c r="N167" i="22" s="1"/>
  <c r="AN66" i="12"/>
  <c r="O169" i="21" s="1"/>
  <c r="M167" i="22" s="1"/>
  <c r="AM66" i="12"/>
  <c r="N169" i="21" s="1"/>
  <c r="L167" i="22" s="1"/>
  <c r="AL66" i="12"/>
  <c r="M169" i="21" s="1"/>
  <c r="K167" i="22" s="1"/>
  <c r="AK66" i="12"/>
  <c r="L169" i="21" s="1"/>
  <c r="J167" i="22" s="1"/>
  <c r="AJ66" i="12"/>
  <c r="K169" i="21" s="1"/>
  <c r="I167" i="22" s="1"/>
  <c r="AI66" i="12"/>
  <c r="J169" i="21" s="1"/>
  <c r="AH66" i="12"/>
  <c r="I169" i="21" s="1"/>
  <c r="AB66" i="12"/>
  <c r="B169" i="21" s="1"/>
  <c r="B167" i="22" s="1"/>
  <c r="O66" i="12"/>
  <c r="B66" i="12"/>
  <c r="AT65" i="12"/>
  <c r="U168" i="21" s="1"/>
  <c r="S166" i="22" s="1"/>
  <c r="AS65" i="12"/>
  <c r="T168" i="21" s="1"/>
  <c r="R166" i="22" s="1"/>
  <c r="AR65" i="12"/>
  <c r="S168" i="21" s="1"/>
  <c r="Q166" i="22" s="1"/>
  <c r="AQ65" i="12"/>
  <c r="R168" i="21" s="1"/>
  <c r="P166" i="22" s="1"/>
  <c r="AP65" i="12"/>
  <c r="Q168" i="21" s="1"/>
  <c r="O166" i="22" s="1"/>
  <c r="AO65" i="12"/>
  <c r="P168" i="21" s="1"/>
  <c r="N166" i="22" s="1"/>
  <c r="AN65" i="12"/>
  <c r="O168" i="21" s="1"/>
  <c r="M166" i="22" s="1"/>
  <c r="AM65" i="12"/>
  <c r="N168" i="21" s="1"/>
  <c r="L166" i="22" s="1"/>
  <c r="AL65" i="12"/>
  <c r="M168" i="21" s="1"/>
  <c r="K166" i="22" s="1"/>
  <c r="AK65" i="12"/>
  <c r="L168" i="21" s="1"/>
  <c r="J166" i="22" s="1"/>
  <c r="AJ65" i="12"/>
  <c r="K168" i="21" s="1"/>
  <c r="I166" i="22" s="1"/>
  <c r="AI65" i="12"/>
  <c r="J168" i="21" s="1"/>
  <c r="AH65" i="12"/>
  <c r="I168" i="21" s="1"/>
  <c r="AB65" i="12"/>
  <c r="B168" i="21" s="1"/>
  <c r="B166" i="22" s="1"/>
  <c r="O65" i="12"/>
  <c r="B65" i="12"/>
  <c r="AT64" i="12"/>
  <c r="U167" i="21" s="1"/>
  <c r="S165" i="22" s="1"/>
  <c r="AS64" i="12"/>
  <c r="T167" i="21" s="1"/>
  <c r="R165" i="22" s="1"/>
  <c r="AR64" i="12"/>
  <c r="S167" i="21" s="1"/>
  <c r="Q165" i="22" s="1"/>
  <c r="AQ64" i="12"/>
  <c r="R167" i="21" s="1"/>
  <c r="P165" i="22" s="1"/>
  <c r="AP64" i="12"/>
  <c r="Q167" i="21" s="1"/>
  <c r="O165" i="22" s="1"/>
  <c r="AO64" i="12"/>
  <c r="P167" i="21" s="1"/>
  <c r="N165" i="22" s="1"/>
  <c r="AN64" i="12"/>
  <c r="O167" i="21" s="1"/>
  <c r="M165" i="22" s="1"/>
  <c r="AM64" i="12"/>
  <c r="N167" i="21" s="1"/>
  <c r="L165" i="22" s="1"/>
  <c r="AL64" i="12"/>
  <c r="M167" i="21" s="1"/>
  <c r="K165" i="22" s="1"/>
  <c r="AK64" i="12"/>
  <c r="L167" i="21" s="1"/>
  <c r="J165" i="22" s="1"/>
  <c r="AJ64" i="12"/>
  <c r="K167" i="21" s="1"/>
  <c r="I165" i="22" s="1"/>
  <c r="AI64" i="12"/>
  <c r="J167" i="21" s="1"/>
  <c r="AH64" i="12"/>
  <c r="I167" i="21" s="1"/>
  <c r="AB64" i="12"/>
  <c r="B167" i="21" s="1"/>
  <c r="B165" i="22" s="1"/>
  <c r="O64" i="12"/>
  <c r="B64" i="12"/>
  <c r="AT63" i="12"/>
  <c r="U166" i="21" s="1"/>
  <c r="S164" i="22" s="1"/>
  <c r="AS63" i="12"/>
  <c r="T166" i="21" s="1"/>
  <c r="R164" i="22" s="1"/>
  <c r="AR63" i="12"/>
  <c r="S166" i="21" s="1"/>
  <c r="Q164" i="22" s="1"/>
  <c r="AQ63" i="12"/>
  <c r="R166" i="21" s="1"/>
  <c r="P164" i="22" s="1"/>
  <c r="AP63" i="12"/>
  <c r="Q166" i="21" s="1"/>
  <c r="O164" i="22" s="1"/>
  <c r="AO63" i="12"/>
  <c r="P166" i="21" s="1"/>
  <c r="N164" i="22" s="1"/>
  <c r="AN63" i="12"/>
  <c r="O166" i="21" s="1"/>
  <c r="M164" i="22" s="1"/>
  <c r="AM63" i="12"/>
  <c r="N166" i="21" s="1"/>
  <c r="L164" i="22" s="1"/>
  <c r="AL63" i="12"/>
  <c r="M166" i="21" s="1"/>
  <c r="K164" i="22" s="1"/>
  <c r="AK63" i="12"/>
  <c r="L166" i="21" s="1"/>
  <c r="J164" i="22" s="1"/>
  <c r="AJ63" i="12"/>
  <c r="K166" i="21" s="1"/>
  <c r="I164" i="22" s="1"/>
  <c r="AI63" i="12"/>
  <c r="J166" i="21" s="1"/>
  <c r="AH63" i="12"/>
  <c r="I166" i="21" s="1"/>
  <c r="AB63" i="12"/>
  <c r="B166" i="21" s="1"/>
  <c r="B164" i="22" s="1"/>
  <c r="O63" i="12"/>
  <c r="B63" i="12"/>
  <c r="AT62" i="12"/>
  <c r="U165" i="21" s="1"/>
  <c r="S163" i="22" s="1"/>
  <c r="AS62" i="12"/>
  <c r="T165" i="21" s="1"/>
  <c r="R163" i="22" s="1"/>
  <c r="AR62" i="12"/>
  <c r="S165" i="21" s="1"/>
  <c r="Q163" i="22" s="1"/>
  <c r="AQ62" i="12"/>
  <c r="R165" i="21" s="1"/>
  <c r="P163" i="22" s="1"/>
  <c r="AP62" i="12"/>
  <c r="Q165" i="21" s="1"/>
  <c r="O163" i="22" s="1"/>
  <c r="AO62" i="12"/>
  <c r="P165" i="21" s="1"/>
  <c r="N163" i="22" s="1"/>
  <c r="AN62" i="12"/>
  <c r="O165" i="21" s="1"/>
  <c r="M163" i="22" s="1"/>
  <c r="AM62" i="12"/>
  <c r="N165" i="21" s="1"/>
  <c r="L163" i="22" s="1"/>
  <c r="AL62" i="12"/>
  <c r="M165" i="21" s="1"/>
  <c r="K163" i="22" s="1"/>
  <c r="AK62" i="12"/>
  <c r="L165" i="21" s="1"/>
  <c r="J163" i="22" s="1"/>
  <c r="AJ62" i="12"/>
  <c r="K165" i="21" s="1"/>
  <c r="I163" i="22" s="1"/>
  <c r="AI62" i="12"/>
  <c r="J165" i="21" s="1"/>
  <c r="AH62" i="12"/>
  <c r="I165" i="21" s="1"/>
  <c r="AB62" i="12"/>
  <c r="B165" i="21" s="1"/>
  <c r="B163" i="22" s="1"/>
  <c r="O62" i="12"/>
  <c r="O72" i="12" s="1"/>
  <c r="B62" i="12"/>
  <c r="N59" i="12"/>
  <c r="M59" i="12"/>
  <c r="L59" i="12"/>
  <c r="K59" i="12"/>
  <c r="J59" i="12"/>
  <c r="I59" i="12"/>
  <c r="H59" i="12"/>
  <c r="G59" i="12"/>
  <c r="F59" i="12"/>
  <c r="E59" i="12"/>
  <c r="D59" i="12"/>
  <c r="C59" i="12"/>
  <c r="AT58" i="12"/>
  <c r="U164" i="21" s="1"/>
  <c r="S162" i="22" s="1"/>
  <c r="AS58" i="12"/>
  <c r="T164" i="21" s="1"/>
  <c r="R162" i="22" s="1"/>
  <c r="AR58" i="12"/>
  <c r="S164" i="21" s="1"/>
  <c r="Q162" i="22" s="1"/>
  <c r="AQ58" i="12"/>
  <c r="R164" i="21" s="1"/>
  <c r="P162" i="22" s="1"/>
  <c r="AP58" i="12"/>
  <c r="Q164" i="21" s="1"/>
  <c r="O162" i="22" s="1"/>
  <c r="AO58" i="12"/>
  <c r="P164" i="21" s="1"/>
  <c r="N162" i="22" s="1"/>
  <c r="AN58" i="12"/>
  <c r="O164" i="21" s="1"/>
  <c r="M162" i="22" s="1"/>
  <c r="AM58" i="12"/>
  <c r="N164" i="21" s="1"/>
  <c r="L162" i="22" s="1"/>
  <c r="AL58" i="12"/>
  <c r="M164" i="21" s="1"/>
  <c r="K162" i="22" s="1"/>
  <c r="AK58" i="12"/>
  <c r="L164" i="21" s="1"/>
  <c r="J162" i="22" s="1"/>
  <c r="AJ58" i="12"/>
  <c r="K164" i="21" s="1"/>
  <c r="I162" i="22" s="1"/>
  <c r="AI58" i="12"/>
  <c r="J164" i="21" s="1"/>
  <c r="AH58" i="12"/>
  <c r="I164" i="21" s="1"/>
  <c r="AB58" i="12"/>
  <c r="B164" i="21" s="1"/>
  <c r="B162" i="22" s="1"/>
  <c r="O58" i="12"/>
  <c r="B58" i="12"/>
  <c r="AT57" i="12"/>
  <c r="U163" i="21" s="1"/>
  <c r="S161" i="22" s="1"/>
  <c r="AS57" i="12"/>
  <c r="T163" i="21" s="1"/>
  <c r="R161" i="22" s="1"/>
  <c r="AR57" i="12"/>
  <c r="S163" i="21" s="1"/>
  <c r="Q161" i="22" s="1"/>
  <c r="AQ57" i="12"/>
  <c r="R163" i="21" s="1"/>
  <c r="P161" i="22" s="1"/>
  <c r="AP57" i="12"/>
  <c r="Q163" i="21" s="1"/>
  <c r="O161" i="22" s="1"/>
  <c r="AO57" i="12"/>
  <c r="P163" i="21" s="1"/>
  <c r="N161" i="22" s="1"/>
  <c r="AN57" i="12"/>
  <c r="O163" i="21" s="1"/>
  <c r="M161" i="22" s="1"/>
  <c r="AM57" i="12"/>
  <c r="N163" i="21" s="1"/>
  <c r="L161" i="22" s="1"/>
  <c r="AL57" i="12"/>
  <c r="M163" i="21" s="1"/>
  <c r="K161" i="22" s="1"/>
  <c r="AK57" i="12"/>
  <c r="L163" i="21" s="1"/>
  <c r="J161" i="22" s="1"/>
  <c r="AJ57" i="12"/>
  <c r="K163" i="21" s="1"/>
  <c r="I161" i="22" s="1"/>
  <c r="AI57" i="12"/>
  <c r="J163" i="21" s="1"/>
  <c r="AH57" i="12"/>
  <c r="I163" i="21" s="1"/>
  <c r="AB57" i="12"/>
  <c r="B163" i="21" s="1"/>
  <c r="B161" i="22" s="1"/>
  <c r="O57" i="12"/>
  <c r="B57" i="12"/>
  <c r="AT56" i="12"/>
  <c r="U162" i="21" s="1"/>
  <c r="S160" i="22" s="1"/>
  <c r="AS56" i="12"/>
  <c r="T162" i="21" s="1"/>
  <c r="R160" i="22" s="1"/>
  <c r="AR56" i="12"/>
  <c r="S162" i="21" s="1"/>
  <c r="Q160" i="22" s="1"/>
  <c r="AQ56" i="12"/>
  <c r="R162" i="21" s="1"/>
  <c r="P160" i="22" s="1"/>
  <c r="AP56" i="12"/>
  <c r="Q162" i="21" s="1"/>
  <c r="O160" i="22" s="1"/>
  <c r="AO56" i="12"/>
  <c r="P162" i="21" s="1"/>
  <c r="N160" i="22" s="1"/>
  <c r="AN56" i="12"/>
  <c r="O162" i="21" s="1"/>
  <c r="M160" i="22" s="1"/>
  <c r="AM56" i="12"/>
  <c r="N162" i="21" s="1"/>
  <c r="L160" i="22" s="1"/>
  <c r="AL56" i="12"/>
  <c r="M162" i="21" s="1"/>
  <c r="K160" i="22" s="1"/>
  <c r="AK56" i="12"/>
  <c r="L162" i="21" s="1"/>
  <c r="J160" i="22" s="1"/>
  <c r="AJ56" i="12"/>
  <c r="K162" i="21" s="1"/>
  <c r="I160" i="22" s="1"/>
  <c r="AI56" i="12"/>
  <c r="J162" i="21" s="1"/>
  <c r="AH56" i="12"/>
  <c r="I162" i="21" s="1"/>
  <c r="AB56" i="12"/>
  <c r="B162" i="21" s="1"/>
  <c r="B160" i="22" s="1"/>
  <c r="O56" i="12"/>
  <c r="B56" i="12"/>
  <c r="AT55" i="12"/>
  <c r="U161" i="21" s="1"/>
  <c r="S159" i="22" s="1"/>
  <c r="AS55" i="12"/>
  <c r="T161" i="21" s="1"/>
  <c r="R159" i="22" s="1"/>
  <c r="AR55" i="12"/>
  <c r="S161" i="21" s="1"/>
  <c r="Q159" i="22" s="1"/>
  <c r="AQ55" i="12"/>
  <c r="R161" i="21" s="1"/>
  <c r="P159" i="22" s="1"/>
  <c r="AP55" i="12"/>
  <c r="Q161" i="21" s="1"/>
  <c r="O159" i="22" s="1"/>
  <c r="AO55" i="12"/>
  <c r="P161" i="21" s="1"/>
  <c r="N159" i="22" s="1"/>
  <c r="AN55" i="12"/>
  <c r="O161" i="21" s="1"/>
  <c r="M159" i="22" s="1"/>
  <c r="AM55" i="12"/>
  <c r="N161" i="21" s="1"/>
  <c r="L159" i="22" s="1"/>
  <c r="AL55" i="12"/>
  <c r="M161" i="21" s="1"/>
  <c r="K159" i="22" s="1"/>
  <c r="AK55" i="12"/>
  <c r="L161" i="21" s="1"/>
  <c r="J159" i="22" s="1"/>
  <c r="AJ55" i="12"/>
  <c r="K161" i="21" s="1"/>
  <c r="I159" i="22" s="1"/>
  <c r="AI55" i="12"/>
  <c r="J161" i="21" s="1"/>
  <c r="AH55" i="12"/>
  <c r="I161" i="21" s="1"/>
  <c r="AB55" i="12"/>
  <c r="B161" i="21" s="1"/>
  <c r="B159" i="22" s="1"/>
  <c r="O55" i="12"/>
  <c r="B55" i="12"/>
  <c r="AT54" i="12"/>
  <c r="U160" i="21" s="1"/>
  <c r="S158" i="22" s="1"/>
  <c r="AS54" i="12"/>
  <c r="T160" i="21" s="1"/>
  <c r="R158" i="22" s="1"/>
  <c r="AR54" i="12"/>
  <c r="S160" i="21" s="1"/>
  <c r="Q158" i="22" s="1"/>
  <c r="AQ54" i="12"/>
  <c r="R160" i="21" s="1"/>
  <c r="P158" i="22" s="1"/>
  <c r="AP54" i="12"/>
  <c r="Q160" i="21" s="1"/>
  <c r="O158" i="22" s="1"/>
  <c r="AO54" i="12"/>
  <c r="P160" i="21" s="1"/>
  <c r="N158" i="22" s="1"/>
  <c r="AN54" i="12"/>
  <c r="O160" i="21" s="1"/>
  <c r="M158" i="22" s="1"/>
  <c r="AM54" i="12"/>
  <c r="N160" i="21" s="1"/>
  <c r="L158" i="22" s="1"/>
  <c r="AL54" i="12"/>
  <c r="M160" i="21" s="1"/>
  <c r="K158" i="22" s="1"/>
  <c r="AK54" i="12"/>
  <c r="L160" i="21" s="1"/>
  <c r="J158" i="22" s="1"/>
  <c r="AJ54" i="12"/>
  <c r="K160" i="21" s="1"/>
  <c r="I158" i="22" s="1"/>
  <c r="AI54" i="12"/>
  <c r="J160" i="21" s="1"/>
  <c r="AH54" i="12"/>
  <c r="I160" i="21" s="1"/>
  <c r="AB54" i="12"/>
  <c r="B160" i="21" s="1"/>
  <c r="B158" i="22" s="1"/>
  <c r="O54" i="12"/>
  <c r="B54" i="12"/>
  <c r="AT53" i="12"/>
  <c r="U159" i="21" s="1"/>
  <c r="S157" i="22" s="1"/>
  <c r="AS53" i="12"/>
  <c r="T159" i="21" s="1"/>
  <c r="R157" i="22" s="1"/>
  <c r="AR53" i="12"/>
  <c r="S159" i="21" s="1"/>
  <c r="Q157" i="22" s="1"/>
  <c r="AQ53" i="12"/>
  <c r="R159" i="21" s="1"/>
  <c r="P157" i="22" s="1"/>
  <c r="AP53" i="12"/>
  <c r="Q159" i="21" s="1"/>
  <c r="O157" i="22" s="1"/>
  <c r="AO53" i="12"/>
  <c r="P159" i="21" s="1"/>
  <c r="N157" i="22" s="1"/>
  <c r="AN53" i="12"/>
  <c r="O159" i="21" s="1"/>
  <c r="M157" i="22" s="1"/>
  <c r="AM53" i="12"/>
  <c r="N159" i="21" s="1"/>
  <c r="L157" i="22" s="1"/>
  <c r="AL53" i="12"/>
  <c r="M159" i="21" s="1"/>
  <c r="K157" i="22" s="1"/>
  <c r="AK53" i="12"/>
  <c r="L159" i="21" s="1"/>
  <c r="J157" i="22" s="1"/>
  <c r="AJ53" i="12"/>
  <c r="K159" i="21" s="1"/>
  <c r="I157" i="22" s="1"/>
  <c r="AI53" i="12"/>
  <c r="J159" i="21" s="1"/>
  <c r="AH53" i="12"/>
  <c r="I159" i="21" s="1"/>
  <c r="AD53" i="12"/>
  <c r="D159" i="21" s="1"/>
  <c r="D157" i="22" s="1"/>
  <c r="AB53" i="12"/>
  <c r="B159" i="21" s="1"/>
  <c r="B157" i="22" s="1"/>
  <c r="O53" i="12"/>
  <c r="B53" i="12"/>
  <c r="AT52" i="12"/>
  <c r="U158" i="21" s="1"/>
  <c r="S156" i="22" s="1"/>
  <c r="AS52" i="12"/>
  <c r="T158" i="21" s="1"/>
  <c r="R156" i="22" s="1"/>
  <c r="AR52" i="12"/>
  <c r="S158" i="21" s="1"/>
  <c r="Q156" i="22" s="1"/>
  <c r="AQ52" i="12"/>
  <c r="R158" i="21" s="1"/>
  <c r="P156" i="22" s="1"/>
  <c r="AP52" i="12"/>
  <c r="Q158" i="21" s="1"/>
  <c r="O156" i="22" s="1"/>
  <c r="AO52" i="12"/>
  <c r="P158" i="21" s="1"/>
  <c r="N156" i="22" s="1"/>
  <c r="AN52" i="12"/>
  <c r="O158" i="21" s="1"/>
  <c r="M156" i="22" s="1"/>
  <c r="AM52" i="12"/>
  <c r="N158" i="21" s="1"/>
  <c r="L156" i="22" s="1"/>
  <c r="AL52" i="12"/>
  <c r="M158" i="21" s="1"/>
  <c r="K156" i="22" s="1"/>
  <c r="AK52" i="12"/>
  <c r="L158" i="21" s="1"/>
  <c r="J156" i="22" s="1"/>
  <c r="AJ52" i="12"/>
  <c r="K158" i="21" s="1"/>
  <c r="I156" i="22" s="1"/>
  <c r="AI52" i="12"/>
  <c r="J158" i="21" s="1"/>
  <c r="AH52" i="12"/>
  <c r="I158" i="21" s="1"/>
  <c r="AD52" i="12"/>
  <c r="D158" i="21" s="1"/>
  <c r="D156" i="22" s="1"/>
  <c r="AB52" i="12"/>
  <c r="B158" i="21" s="1"/>
  <c r="B156" i="22" s="1"/>
  <c r="O52" i="12"/>
  <c r="B52" i="12"/>
  <c r="AT51" i="12"/>
  <c r="U157" i="21" s="1"/>
  <c r="S155" i="22" s="1"/>
  <c r="AS51" i="12"/>
  <c r="T157" i="21" s="1"/>
  <c r="R155" i="22" s="1"/>
  <c r="AR51" i="12"/>
  <c r="S157" i="21" s="1"/>
  <c r="Q155" i="22" s="1"/>
  <c r="AQ51" i="12"/>
  <c r="R157" i="21" s="1"/>
  <c r="P155" i="22" s="1"/>
  <c r="AP51" i="12"/>
  <c r="Q157" i="21" s="1"/>
  <c r="O155" i="22" s="1"/>
  <c r="AO51" i="12"/>
  <c r="P157" i="21" s="1"/>
  <c r="N155" i="22" s="1"/>
  <c r="AN51" i="12"/>
  <c r="O157" i="21" s="1"/>
  <c r="M155" i="22" s="1"/>
  <c r="AM51" i="12"/>
  <c r="N157" i="21" s="1"/>
  <c r="L155" i="22" s="1"/>
  <c r="AL51" i="12"/>
  <c r="M157" i="21" s="1"/>
  <c r="K155" i="22" s="1"/>
  <c r="AK51" i="12"/>
  <c r="L157" i="21" s="1"/>
  <c r="J155" i="22" s="1"/>
  <c r="AJ51" i="12"/>
  <c r="K157" i="21" s="1"/>
  <c r="I155" i="22" s="1"/>
  <c r="AI51" i="12"/>
  <c r="J157" i="21" s="1"/>
  <c r="AH51" i="12"/>
  <c r="I157" i="21" s="1"/>
  <c r="AD51" i="12"/>
  <c r="D157" i="21" s="1"/>
  <c r="D155" i="22" s="1"/>
  <c r="AB51" i="12"/>
  <c r="B157" i="21" s="1"/>
  <c r="B155" i="22" s="1"/>
  <c r="O51" i="12"/>
  <c r="B51" i="12"/>
  <c r="AT50" i="12"/>
  <c r="U156" i="21" s="1"/>
  <c r="S154" i="22" s="1"/>
  <c r="AS50" i="12"/>
  <c r="T156" i="21" s="1"/>
  <c r="R154" i="22" s="1"/>
  <c r="AR50" i="12"/>
  <c r="S156" i="21" s="1"/>
  <c r="Q154" i="22" s="1"/>
  <c r="AQ50" i="12"/>
  <c r="R156" i="21" s="1"/>
  <c r="P154" i="22" s="1"/>
  <c r="AP50" i="12"/>
  <c r="Q156" i="21" s="1"/>
  <c r="O154" i="22" s="1"/>
  <c r="AO50" i="12"/>
  <c r="P156" i="21" s="1"/>
  <c r="N154" i="22" s="1"/>
  <c r="AN50" i="12"/>
  <c r="O156" i="21" s="1"/>
  <c r="M154" i="22" s="1"/>
  <c r="AM50" i="12"/>
  <c r="N156" i="21" s="1"/>
  <c r="L154" i="22" s="1"/>
  <c r="AL50" i="12"/>
  <c r="M156" i="21" s="1"/>
  <c r="K154" i="22" s="1"/>
  <c r="AK50" i="12"/>
  <c r="L156" i="21" s="1"/>
  <c r="J154" i="22" s="1"/>
  <c r="AJ50" i="12"/>
  <c r="K156" i="21" s="1"/>
  <c r="I154" i="22" s="1"/>
  <c r="AI50" i="12"/>
  <c r="J156" i="21" s="1"/>
  <c r="AH50" i="12"/>
  <c r="I156" i="21" s="1"/>
  <c r="AD50" i="12"/>
  <c r="D156" i="21" s="1"/>
  <c r="D154" i="22" s="1"/>
  <c r="AB50" i="12"/>
  <c r="B156" i="21" s="1"/>
  <c r="B154" i="22" s="1"/>
  <c r="O50" i="12"/>
  <c r="B50" i="12"/>
  <c r="AT49" i="12"/>
  <c r="U155" i="21" s="1"/>
  <c r="S153" i="22" s="1"/>
  <c r="AS49" i="12"/>
  <c r="T155" i="21" s="1"/>
  <c r="R153" i="22" s="1"/>
  <c r="AR49" i="12"/>
  <c r="S155" i="21" s="1"/>
  <c r="Q153" i="22" s="1"/>
  <c r="AQ49" i="12"/>
  <c r="R155" i="21" s="1"/>
  <c r="P153" i="22" s="1"/>
  <c r="AP49" i="12"/>
  <c r="Q155" i="21" s="1"/>
  <c r="O153" i="22" s="1"/>
  <c r="AO49" i="12"/>
  <c r="P155" i="21" s="1"/>
  <c r="N153" i="22" s="1"/>
  <c r="AN49" i="12"/>
  <c r="O155" i="21" s="1"/>
  <c r="M153" i="22" s="1"/>
  <c r="AM49" i="12"/>
  <c r="N155" i="21" s="1"/>
  <c r="L153" i="22" s="1"/>
  <c r="AL49" i="12"/>
  <c r="M155" i="21" s="1"/>
  <c r="K153" i="22" s="1"/>
  <c r="AK49" i="12"/>
  <c r="L155" i="21" s="1"/>
  <c r="J153" i="22" s="1"/>
  <c r="AJ49" i="12"/>
  <c r="K155" i="21" s="1"/>
  <c r="I153" i="22" s="1"/>
  <c r="AI49" i="12"/>
  <c r="J155" i="21" s="1"/>
  <c r="AH49" i="12"/>
  <c r="I155" i="21" s="1"/>
  <c r="AD49" i="12"/>
  <c r="D155" i="21" s="1"/>
  <c r="D153" i="22" s="1"/>
  <c r="AB49" i="12"/>
  <c r="B155" i="21" s="1"/>
  <c r="B153" i="22" s="1"/>
  <c r="O49" i="12"/>
  <c r="O59" i="12" s="1"/>
  <c r="B49" i="12"/>
  <c r="N46" i="12"/>
  <c r="M46" i="12"/>
  <c r="L46" i="12"/>
  <c r="K46" i="12"/>
  <c r="J46" i="12"/>
  <c r="I46" i="12"/>
  <c r="H46" i="12"/>
  <c r="G46" i="12"/>
  <c r="F46" i="12"/>
  <c r="E46" i="12"/>
  <c r="D46" i="12"/>
  <c r="C46" i="12"/>
  <c r="AT45" i="12"/>
  <c r="U154" i="21" s="1"/>
  <c r="S152" i="22" s="1"/>
  <c r="AS45" i="12"/>
  <c r="T154" i="21" s="1"/>
  <c r="R152" i="22" s="1"/>
  <c r="AR45" i="12"/>
  <c r="S154" i="21" s="1"/>
  <c r="Q152" i="22" s="1"/>
  <c r="AQ45" i="12"/>
  <c r="R154" i="21" s="1"/>
  <c r="P152" i="22" s="1"/>
  <c r="AP45" i="12"/>
  <c r="Q154" i="21" s="1"/>
  <c r="O152" i="22" s="1"/>
  <c r="AO45" i="12"/>
  <c r="P154" i="21" s="1"/>
  <c r="N152" i="22" s="1"/>
  <c r="AN45" i="12"/>
  <c r="O154" i="21" s="1"/>
  <c r="M152" i="22" s="1"/>
  <c r="AM45" i="12"/>
  <c r="N154" i="21" s="1"/>
  <c r="L152" i="22" s="1"/>
  <c r="AL45" i="12"/>
  <c r="M154" i="21" s="1"/>
  <c r="K152" i="22" s="1"/>
  <c r="AK45" i="12"/>
  <c r="L154" i="21" s="1"/>
  <c r="J152" i="22" s="1"/>
  <c r="AJ45" i="12"/>
  <c r="K154" i="21" s="1"/>
  <c r="I152" i="22" s="1"/>
  <c r="AI45" i="12"/>
  <c r="J154" i="21" s="1"/>
  <c r="AH45" i="12"/>
  <c r="I154" i="21" s="1"/>
  <c r="AD45" i="12"/>
  <c r="D154" i="21" s="1"/>
  <c r="D152" i="22" s="1"/>
  <c r="AB45" i="12"/>
  <c r="B154" i="21" s="1"/>
  <c r="B152" i="22" s="1"/>
  <c r="O45" i="12"/>
  <c r="B45" i="12"/>
  <c r="AT44" i="12"/>
  <c r="U153" i="21" s="1"/>
  <c r="S151" i="22" s="1"/>
  <c r="AS44" i="12"/>
  <c r="T153" i="21" s="1"/>
  <c r="R151" i="22" s="1"/>
  <c r="AR44" i="12"/>
  <c r="S153" i="21" s="1"/>
  <c r="Q151" i="22" s="1"/>
  <c r="AQ44" i="12"/>
  <c r="R153" i="21" s="1"/>
  <c r="P151" i="22" s="1"/>
  <c r="AP44" i="12"/>
  <c r="Q153" i="21" s="1"/>
  <c r="O151" i="22" s="1"/>
  <c r="AO44" i="12"/>
  <c r="P153" i="21" s="1"/>
  <c r="N151" i="22" s="1"/>
  <c r="AN44" i="12"/>
  <c r="O153" i="21" s="1"/>
  <c r="M151" i="22" s="1"/>
  <c r="AM44" i="12"/>
  <c r="N153" i="21" s="1"/>
  <c r="L151" i="22" s="1"/>
  <c r="AL44" i="12"/>
  <c r="M153" i="21" s="1"/>
  <c r="K151" i="22" s="1"/>
  <c r="AK44" i="12"/>
  <c r="L153" i="21" s="1"/>
  <c r="J151" i="22" s="1"/>
  <c r="AJ44" i="12"/>
  <c r="K153" i="21" s="1"/>
  <c r="I151" i="22" s="1"/>
  <c r="AI44" i="12"/>
  <c r="J153" i="21" s="1"/>
  <c r="AH44" i="12"/>
  <c r="I153" i="21" s="1"/>
  <c r="AD44" i="12"/>
  <c r="D153" i="21" s="1"/>
  <c r="D151" i="22" s="1"/>
  <c r="AB44" i="12"/>
  <c r="B153" i="21" s="1"/>
  <c r="B151" i="22" s="1"/>
  <c r="O44" i="12"/>
  <c r="B44" i="12"/>
  <c r="AT43" i="12"/>
  <c r="U152" i="21" s="1"/>
  <c r="S150" i="22" s="1"/>
  <c r="AS43" i="12"/>
  <c r="T152" i="21" s="1"/>
  <c r="R150" i="22" s="1"/>
  <c r="AR43" i="12"/>
  <c r="S152" i="21" s="1"/>
  <c r="Q150" i="22" s="1"/>
  <c r="AQ43" i="12"/>
  <c r="R152" i="21" s="1"/>
  <c r="P150" i="22" s="1"/>
  <c r="AP43" i="12"/>
  <c r="Q152" i="21" s="1"/>
  <c r="O150" i="22" s="1"/>
  <c r="AO43" i="12"/>
  <c r="P152" i="21" s="1"/>
  <c r="N150" i="22" s="1"/>
  <c r="AN43" i="12"/>
  <c r="O152" i="21" s="1"/>
  <c r="M150" i="22" s="1"/>
  <c r="AM43" i="12"/>
  <c r="N152" i="21" s="1"/>
  <c r="L150" i="22" s="1"/>
  <c r="AL43" i="12"/>
  <c r="M152" i="21" s="1"/>
  <c r="K150" i="22" s="1"/>
  <c r="AK43" i="12"/>
  <c r="L152" i="21" s="1"/>
  <c r="J150" i="22" s="1"/>
  <c r="AJ43" i="12"/>
  <c r="K152" i="21" s="1"/>
  <c r="I150" i="22" s="1"/>
  <c r="AI43" i="12"/>
  <c r="J152" i="21" s="1"/>
  <c r="AH43" i="12"/>
  <c r="I152" i="21" s="1"/>
  <c r="AD43" i="12"/>
  <c r="D152" i="21" s="1"/>
  <c r="D150" i="22" s="1"/>
  <c r="AB43" i="12"/>
  <c r="B152" i="21" s="1"/>
  <c r="B150" i="22" s="1"/>
  <c r="O43" i="12"/>
  <c r="B43" i="12"/>
  <c r="AT42" i="12"/>
  <c r="U151" i="21" s="1"/>
  <c r="S149" i="22" s="1"/>
  <c r="AS42" i="12"/>
  <c r="T151" i="21" s="1"/>
  <c r="R149" i="22" s="1"/>
  <c r="AR42" i="12"/>
  <c r="S151" i="21" s="1"/>
  <c r="Q149" i="22" s="1"/>
  <c r="AQ42" i="12"/>
  <c r="R151" i="21" s="1"/>
  <c r="P149" i="22" s="1"/>
  <c r="AP42" i="12"/>
  <c r="Q151" i="21" s="1"/>
  <c r="O149" i="22" s="1"/>
  <c r="AO42" i="12"/>
  <c r="P151" i="21" s="1"/>
  <c r="N149" i="22" s="1"/>
  <c r="AN42" i="12"/>
  <c r="O151" i="21" s="1"/>
  <c r="M149" i="22" s="1"/>
  <c r="AM42" i="12"/>
  <c r="N151" i="21" s="1"/>
  <c r="L149" i="22" s="1"/>
  <c r="AL42" i="12"/>
  <c r="M151" i="21" s="1"/>
  <c r="K149" i="22" s="1"/>
  <c r="AK42" i="12"/>
  <c r="L151" i="21" s="1"/>
  <c r="J149" i="22" s="1"/>
  <c r="AJ42" i="12"/>
  <c r="K151" i="21" s="1"/>
  <c r="I149" i="22" s="1"/>
  <c r="AI42" i="12"/>
  <c r="J151" i="21" s="1"/>
  <c r="AH42" i="12"/>
  <c r="I151" i="21" s="1"/>
  <c r="AD42" i="12"/>
  <c r="D151" i="21" s="1"/>
  <c r="D149" i="22" s="1"/>
  <c r="AB42" i="12"/>
  <c r="B151" i="21" s="1"/>
  <c r="B149" i="22" s="1"/>
  <c r="O42" i="12"/>
  <c r="B42" i="12"/>
  <c r="AT41" i="12"/>
  <c r="U150" i="21" s="1"/>
  <c r="S148" i="22" s="1"/>
  <c r="AS41" i="12"/>
  <c r="T150" i="21" s="1"/>
  <c r="R148" i="22" s="1"/>
  <c r="AR41" i="12"/>
  <c r="S150" i="21" s="1"/>
  <c r="Q148" i="22" s="1"/>
  <c r="AQ41" i="12"/>
  <c r="R150" i="21" s="1"/>
  <c r="P148" i="22" s="1"/>
  <c r="AP41" i="12"/>
  <c r="Q150" i="21" s="1"/>
  <c r="O148" i="22" s="1"/>
  <c r="AO41" i="12"/>
  <c r="P150" i="21" s="1"/>
  <c r="N148" i="22" s="1"/>
  <c r="AN41" i="12"/>
  <c r="O150" i="21" s="1"/>
  <c r="M148" i="22" s="1"/>
  <c r="AM41" i="12"/>
  <c r="N150" i="21" s="1"/>
  <c r="L148" i="22" s="1"/>
  <c r="AL41" i="12"/>
  <c r="M150" i="21" s="1"/>
  <c r="K148" i="22" s="1"/>
  <c r="AK41" i="12"/>
  <c r="L150" i="21" s="1"/>
  <c r="J148" i="22" s="1"/>
  <c r="AJ41" i="12"/>
  <c r="K150" i="21" s="1"/>
  <c r="I148" i="22" s="1"/>
  <c r="AI41" i="12"/>
  <c r="J150" i="21" s="1"/>
  <c r="AH41" i="12"/>
  <c r="I150" i="21" s="1"/>
  <c r="AD41" i="12"/>
  <c r="D150" i="21" s="1"/>
  <c r="D148" i="22" s="1"/>
  <c r="AB41" i="12"/>
  <c r="B150" i="21" s="1"/>
  <c r="B148" i="22" s="1"/>
  <c r="O41" i="12"/>
  <c r="O46" i="12" s="1"/>
  <c r="B41" i="12"/>
  <c r="AT40" i="12"/>
  <c r="U149" i="21" s="1"/>
  <c r="S147" i="22" s="1"/>
  <c r="AS40" i="12"/>
  <c r="T149" i="21" s="1"/>
  <c r="R147" i="22" s="1"/>
  <c r="AR40" i="12"/>
  <c r="S149" i="21" s="1"/>
  <c r="Q147" i="22" s="1"/>
  <c r="AQ40" i="12"/>
  <c r="R149" i="21" s="1"/>
  <c r="P147" i="22" s="1"/>
  <c r="AP40" i="12"/>
  <c r="Q149" i="21" s="1"/>
  <c r="O147" i="22" s="1"/>
  <c r="AO40" i="12"/>
  <c r="P149" i="21" s="1"/>
  <c r="N147" i="22" s="1"/>
  <c r="AN40" i="12"/>
  <c r="O149" i="21" s="1"/>
  <c r="M147" i="22" s="1"/>
  <c r="AM40" i="12"/>
  <c r="N149" i="21" s="1"/>
  <c r="L147" i="22" s="1"/>
  <c r="AL40" i="12"/>
  <c r="M149" i="21" s="1"/>
  <c r="K147" i="22" s="1"/>
  <c r="AK40" i="12"/>
  <c r="L149" i="21" s="1"/>
  <c r="J147" i="22" s="1"/>
  <c r="AJ40" i="12"/>
  <c r="K149" i="21" s="1"/>
  <c r="I147" i="22" s="1"/>
  <c r="AI40" i="12"/>
  <c r="J149" i="21" s="1"/>
  <c r="AH40" i="12"/>
  <c r="I149" i="21" s="1"/>
  <c r="AD40" i="12"/>
  <c r="D149" i="21" s="1"/>
  <c r="D147" i="22" s="1"/>
  <c r="AB40" i="12"/>
  <c r="B149" i="21" s="1"/>
  <c r="B147" i="22" s="1"/>
  <c r="O40" i="12"/>
  <c r="B40" i="12"/>
  <c r="AT39" i="12"/>
  <c r="U148" i="21" s="1"/>
  <c r="S146" i="22" s="1"/>
  <c r="AS39" i="12"/>
  <c r="T148" i="21" s="1"/>
  <c r="R146" i="22" s="1"/>
  <c r="AR39" i="12"/>
  <c r="S148" i="21" s="1"/>
  <c r="Q146" i="22" s="1"/>
  <c r="AQ39" i="12"/>
  <c r="R148" i="21" s="1"/>
  <c r="P146" i="22" s="1"/>
  <c r="AP39" i="12"/>
  <c r="Q148" i="21" s="1"/>
  <c r="O146" i="22" s="1"/>
  <c r="AO39" i="12"/>
  <c r="P148" i="21" s="1"/>
  <c r="N146" i="22" s="1"/>
  <c r="AN39" i="12"/>
  <c r="O148" i="21" s="1"/>
  <c r="M146" i="22" s="1"/>
  <c r="AM39" i="12"/>
  <c r="N148" i="21" s="1"/>
  <c r="L146" i="22" s="1"/>
  <c r="AL39" i="12"/>
  <c r="M148" i="21" s="1"/>
  <c r="K146" i="22" s="1"/>
  <c r="AK39" i="12"/>
  <c r="L148" i="21" s="1"/>
  <c r="J146" i="22" s="1"/>
  <c r="AJ39" i="12"/>
  <c r="K148" i="21" s="1"/>
  <c r="I146" i="22" s="1"/>
  <c r="AI39" i="12"/>
  <c r="J148" i="21" s="1"/>
  <c r="AH39" i="12"/>
  <c r="I148" i="21" s="1"/>
  <c r="AD39" i="12"/>
  <c r="D148" i="21" s="1"/>
  <c r="D146" i="22" s="1"/>
  <c r="AB39" i="12"/>
  <c r="B148" i="21" s="1"/>
  <c r="B146" i="22" s="1"/>
  <c r="O39" i="12"/>
  <c r="B39" i="12"/>
  <c r="AT38" i="12"/>
  <c r="U147" i="21" s="1"/>
  <c r="S145" i="22" s="1"/>
  <c r="AS38" i="12"/>
  <c r="T147" i="21" s="1"/>
  <c r="R145" i="22" s="1"/>
  <c r="AR38" i="12"/>
  <c r="S147" i="21" s="1"/>
  <c r="Q145" i="22" s="1"/>
  <c r="AQ38" i="12"/>
  <c r="R147" i="21" s="1"/>
  <c r="P145" i="22" s="1"/>
  <c r="AP38" i="12"/>
  <c r="Q147" i="21" s="1"/>
  <c r="O145" i="22" s="1"/>
  <c r="AO38" i="12"/>
  <c r="P147" i="21" s="1"/>
  <c r="N145" i="22" s="1"/>
  <c r="AN38" i="12"/>
  <c r="O147" i="21" s="1"/>
  <c r="M145" i="22" s="1"/>
  <c r="AM38" i="12"/>
  <c r="N147" i="21" s="1"/>
  <c r="L145" i="22" s="1"/>
  <c r="AL38" i="12"/>
  <c r="M147" i="21" s="1"/>
  <c r="K145" i="22" s="1"/>
  <c r="AK38" i="12"/>
  <c r="L147" i="21" s="1"/>
  <c r="J145" i="22" s="1"/>
  <c r="AJ38" i="12"/>
  <c r="K147" i="21" s="1"/>
  <c r="I145" i="22" s="1"/>
  <c r="AI38" i="12"/>
  <c r="J147" i="21" s="1"/>
  <c r="AH38" i="12"/>
  <c r="I147" i="21" s="1"/>
  <c r="AB38" i="12"/>
  <c r="B147" i="21" s="1"/>
  <c r="B145" i="22" s="1"/>
  <c r="O38" i="12"/>
  <c r="B38" i="12"/>
  <c r="AT37" i="12"/>
  <c r="U146" i="21" s="1"/>
  <c r="S144" i="22" s="1"/>
  <c r="AS37" i="12"/>
  <c r="T146" i="21" s="1"/>
  <c r="R144" i="22" s="1"/>
  <c r="AR37" i="12"/>
  <c r="S146" i="21" s="1"/>
  <c r="Q144" i="22" s="1"/>
  <c r="AQ37" i="12"/>
  <c r="R146" i="21" s="1"/>
  <c r="P144" i="22" s="1"/>
  <c r="AP37" i="12"/>
  <c r="Q146" i="21" s="1"/>
  <c r="O144" i="22" s="1"/>
  <c r="AO37" i="12"/>
  <c r="P146" i="21" s="1"/>
  <c r="N144" i="22" s="1"/>
  <c r="AN37" i="12"/>
  <c r="O146" i="21" s="1"/>
  <c r="M144" i="22" s="1"/>
  <c r="AM37" i="12"/>
  <c r="N146" i="21" s="1"/>
  <c r="L144" i="22" s="1"/>
  <c r="AL37" i="12"/>
  <c r="M146" i="21" s="1"/>
  <c r="K144" i="22" s="1"/>
  <c r="AK37" i="12"/>
  <c r="L146" i="21" s="1"/>
  <c r="J144" i="22" s="1"/>
  <c r="AJ37" i="12"/>
  <c r="K146" i="21" s="1"/>
  <c r="I144" i="22" s="1"/>
  <c r="AI37" i="12"/>
  <c r="J146" i="21" s="1"/>
  <c r="AH37" i="12"/>
  <c r="I146" i="21" s="1"/>
  <c r="AB37" i="12"/>
  <c r="B146" i="21" s="1"/>
  <c r="B144" i="22" s="1"/>
  <c r="O37" i="12"/>
  <c r="B37" i="12"/>
  <c r="AT36" i="12"/>
  <c r="U145" i="21" s="1"/>
  <c r="S143" i="22" s="1"/>
  <c r="AS36" i="12"/>
  <c r="T145" i="21" s="1"/>
  <c r="R143" i="22" s="1"/>
  <c r="AR36" i="12"/>
  <c r="S145" i="21" s="1"/>
  <c r="Q143" i="22" s="1"/>
  <c r="AQ36" i="12"/>
  <c r="R145" i="21" s="1"/>
  <c r="P143" i="22" s="1"/>
  <c r="AP36" i="12"/>
  <c r="Q145" i="21" s="1"/>
  <c r="O143" i="22" s="1"/>
  <c r="AO36" i="12"/>
  <c r="P145" i="21" s="1"/>
  <c r="N143" i="22" s="1"/>
  <c r="AN36" i="12"/>
  <c r="O145" i="21" s="1"/>
  <c r="M143" i="22" s="1"/>
  <c r="AM36" i="12"/>
  <c r="N145" i="21" s="1"/>
  <c r="L143" i="22" s="1"/>
  <c r="AL36" i="12"/>
  <c r="M145" i="21" s="1"/>
  <c r="K143" i="22" s="1"/>
  <c r="AK36" i="12"/>
  <c r="L145" i="21" s="1"/>
  <c r="J143" i="22" s="1"/>
  <c r="AJ36" i="12"/>
  <c r="K145" i="21" s="1"/>
  <c r="I143" i="22" s="1"/>
  <c r="AI36" i="12"/>
  <c r="J145" i="21" s="1"/>
  <c r="AH36" i="12"/>
  <c r="I145" i="21" s="1"/>
  <c r="AB36" i="12"/>
  <c r="B145" i="21" s="1"/>
  <c r="B143" i="22" s="1"/>
  <c r="O36" i="12"/>
  <c r="B36" i="12"/>
  <c r="N33" i="12"/>
  <c r="M33" i="12"/>
  <c r="L33" i="12"/>
  <c r="K33" i="12"/>
  <c r="J33" i="12"/>
  <c r="I33" i="12"/>
  <c r="H33" i="12"/>
  <c r="G33" i="12"/>
  <c r="F33" i="12"/>
  <c r="E33" i="12"/>
  <c r="D33" i="12"/>
  <c r="C33" i="12"/>
  <c r="AT32" i="12"/>
  <c r="U144" i="21" s="1"/>
  <c r="S142" i="22" s="1"/>
  <c r="AS32" i="12"/>
  <c r="T144" i="21" s="1"/>
  <c r="R142" i="22" s="1"/>
  <c r="AR32" i="12"/>
  <c r="S144" i="21" s="1"/>
  <c r="Q142" i="22" s="1"/>
  <c r="AQ32" i="12"/>
  <c r="R144" i="21" s="1"/>
  <c r="P142" i="22" s="1"/>
  <c r="AP32" i="12"/>
  <c r="Q144" i="21" s="1"/>
  <c r="O142" i="22" s="1"/>
  <c r="AO32" i="12"/>
  <c r="P144" i="21" s="1"/>
  <c r="N142" i="22" s="1"/>
  <c r="AN32" i="12"/>
  <c r="O144" i="21" s="1"/>
  <c r="M142" i="22" s="1"/>
  <c r="AM32" i="12"/>
  <c r="N144" i="21" s="1"/>
  <c r="L142" i="22" s="1"/>
  <c r="AL32" i="12"/>
  <c r="M144" i="21" s="1"/>
  <c r="K142" i="22" s="1"/>
  <c r="AK32" i="12"/>
  <c r="L144" i="21" s="1"/>
  <c r="J142" i="22" s="1"/>
  <c r="AJ32" i="12"/>
  <c r="K144" i="21" s="1"/>
  <c r="I142" i="22" s="1"/>
  <c r="AI32" i="12"/>
  <c r="J144" i="21" s="1"/>
  <c r="AH32" i="12"/>
  <c r="I144" i="21" s="1"/>
  <c r="AB32" i="12"/>
  <c r="B144" i="21" s="1"/>
  <c r="B142" i="22" s="1"/>
  <c r="O32" i="12"/>
  <c r="B32" i="12"/>
  <c r="AT31" i="12"/>
  <c r="U143" i="21" s="1"/>
  <c r="S141" i="22" s="1"/>
  <c r="AS31" i="12"/>
  <c r="T143" i="21" s="1"/>
  <c r="R141" i="22" s="1"/>
  <c r="AR31" i="12"/>
  <c r="S143" i="21" s="1"/>
  <c r="Q141" i="22" s="1"/>
  <c r="AQ31" i="12"/>
  <c r="R143" i="21" s="1"/>
  <c r="P141" i="22" s="1"/>
  <c r="AP31" i="12"/>
  <c r="Q143" i="21" s="1"/>
  <c r="O141" i="22" s="1"/>
  <c r="AO31" i="12"/>
  <c r="P143" i="21" s="1"/>
  <c r="N141" i="22" s="1"/>
  <c r="AN31" i="12"/>
  <c r="O143" i="21" s="1"/>
  <c r="M141" i="22" s="1"/>
  <c r="AM31" i="12"/>
  <c r="N143" i="21" s="1"/>
  <c r="L141" i="22" s="1"/>
  <c r="AL31" i="12"/>
  <c r="M143" i="21" s="1"/>
  <c r="K141" i="22" s="1"/>
  <c r="AK31" i="12"/>
  <c r="L143" i="21" s="1"/>
  <c r="J141" i="22" s="1"/>
  <c r="AJ31" i="12"/>
  <c r="K143" i="21" s="1"/>
  <c r="I141" i="22" s="1"/>
  <c r="AI31" i="12"/>
  <c r="J143" i="21" s="1"/>
  <c r="AH31" i="12"/>
  <c r="I143" i="21" s="1"/>
  <c r="AB31" i="12"/>
  <c r="B143" i="21" s="1"/>
  <c r="B141" i="22" s="1"/>
  <c r="O31" i="12"/>
  <c r="B31" i="12"/>
  <c r="AT30" i="12"/>
  <c r="U142" i="21" s="1"/>
  <c r="S140" i="22" s="1"/>
  <c r="AS30" i="12"/>
  <c r="T142" i="21" s="1"/>
  <c r="R140" i="22" s="1"/>
  <c r="AR30" i="12"/>
  <c r="S142" i="21" s="1"/>
  <c r="Q140" i="22" s="1"/>
  <c r="AQ30" i="12"/>
  <c r="R142" i="21" s="1"/>
  <c r="P140" i="22" s="1"/>
  <c r="AP30" i="12"/>
  <c r="Q142" i="21" s="1"/>
  <c r="O140" i="22" s="1"/>
  <c r="AO30" i="12"/>
  <c r="P142" i="21" s="1"/>
  <c r="N140" i="22" s="1"/>
  <c r="AN30" i="12"/>
  <c r="O142" i="21" s="1"/>
  <c r="M140" i="22" s="1"/>
  <c r="AM30" i="12"/>
  <c r="N142" i="21" s="1"/>
  <c r="L140" i="22" s="1"/>
  <c r="AL30" i="12"/>
  <c r="M142" i="21" s="1"/>
  <c r="K140" i="22" s="1"/>
  <c r="AK30" i="12"/>
  <c r="L142" i="21" s="1"/>
  <c r="J140" i="22" s="1"/>
  <c r="AJ30" i="12"/>
  <c r="K142" i="21" s="1"/>
  <c r="I140" i="22" s="1"/>
  <c r="AI30" i="12"/>
  <c r="J142" i="21" s="1"/>
  <c r="AH30" i="12"/>
  <c r="I142" i="21" s="1"/>
  <c r="AB30" i="12"/>
  <c r="B142" i="21" s="1"/>
  <c r="B140" i="22" s="1"/>
  <c r="O30" i="12"/>
  <c r="B30" i="12"/>
  <c r="AT29" i="12"/>
  <c r="U141" i="21" s="1"/>
  <c r="S139" i="22" s="1"/>
  <c r="AS29" i="12"/>
  <c r="T141" i="21" s="1"/>
  <c r="R139" i="22" s="1"/>
  <c r="AR29" i="12"/>
  <c r="S141" i="21" s="1"/>
  <c r="Q139" i="22" s="1"/>
  <c r="AQ29" i="12"/>
  <c r="R141" i="21" s="1"/>
  <c r="P139" i="22" s="1"/>
  <c r="AP29" i="12"/>
  <c r="Q141" i="21" s="1"/>
  <c r="O139" i="22" s="1"/>
  <c r="AO29" i="12"/>
  <c r="P141" i="21" s="1"/>
  <c r="N139" i="22" s="1"/>
  <c r="AN29" i="12"/>
  <c r="O141" i="21" s="1"/>
  <c r="M139" i="22" s="1"/>
  <c r="AM29" i="12"/>
  <c r="N141" i="21" s="1"/>
  <c r="L139" i="22" s="1"/>
  <c r="AL29" i="12"/>
  <c r="M141" i="21" s="1"/>
  <c r="K139" i="22" s="1"/>
  <c r="AK29" i="12"/>
  <c r="L141" i="21" s="1"/>
  <c r="J139" i="22" s="1"/>
  <c r="AJ29" i="12"/>
  <c r="K141" i="21" s="1"/>
  <c r="I139" i="22" s="1"/>
  <c r="AI29" i="12"/>
  <c r="J141" i="21" s="1"/>
  <c r="AH29" i="12"/>
  <c r="I141" i="21" s="1"/>
  <c r="AB29" i="12"/>
  <c r="B141" i="21" s="1"/>
  <c r="B139" i="22" s="1"/>
  <c r="O29" i="12"/>
  <c r="B29" i="12"/>
  <c r="AT28" i="12"/>
  <c r="U140" i="21" s="1"/>
  <c r="S138" i="22" s="1"/>
  <c r="AS28" i="12"/>
  <c r="T140" i="21" s="1"/>
  <c r="R138" i="22" s="1"/>
  <c r="AR28" i="12"/>
  <c r="S140" i="21" s="1"/>
  <c r="Q138" i="22" s="1"/>
  <c r="AQ28" i="12"/>
  <c r="R140" i="21" s="1"/>
  <c r="P138" i="22" s="1"/>
  <c r="AP28" i="12"/>
  <c r="Q140" i="21" s="1"/>
  <c r="O138" i="22" s="1"/>
  <c r="AO28" i="12"/>
  <c r="P140" i="21" s="1"/>
  <c r="N138" i="22" s="1"/>
  <c r="AN28" i="12"/>
  <c r="O140" i="21" s="1"/>
  <c r="M138" i="22" s="1"/>
  <c r="AM28" i="12"/>
  <c r="N140" i="21" s="1"/>
  <c r="L138" i="22" s="1"/>
  <c r="AL28" i="12"/>
  <c r="M140" i="21" s="1"/>
  <c r="K138" i="22" s="1"/>
  <c r="AK28" i="12"/>
  <c r="L140" i="21" s="1"/>
  <c r="J138" i="22" s="1"/>
  <c r="AJ28" i="12"/>
  <c r="K140" i="21" s="1"/>
  <c r="I138" i="22" s="1"/>
  <c r="AI28" i="12"/>
  <c r="J140" i="21" s="1"/>
  <c r="AH28" i="12"/>
  <c r="I140" i="21" s="1"/>
  <c r="AD28" i="12"/>
  <c r="D140" i="21" s="1"/>
  <c r="D138" i="22" s="1"/>
  <c r="AB28" i="12"/>
  <c r="B140" i="21" s="1"/>
  <c r="B138" i="22" s="1"/>
  <c r="O28" i="12"/>
  <c r="B28" i="12"/>
  <c r="AT27" i="12"/>
  <c r="U139" i="21" s="1"/>
  <c r="S137" i="22" s="1"/>
  <c r="AS27" i="12"/>
  <c r="T139" i="21" s="1"/>
  <c r="R137" i="22" s="1"/>
  <c r="AR27" i="12"/>
  <c r="S139" i="21" s="1"/>
  <c r="Q137" i="22" s="1"/>
  <c r="AQ27" i="12"/>
  <c r="R139" i="21" s="1"/>
  <c r="P137" i="22" s="1"/>
  <c r="AP27" i="12"/>
  <c r="Q139" i="21" s="1"/>
  <c r="O137" i="22" s="1"/>
  <c r="AO27" i="12"/>
  <c r="P139" i="21" s="1"/>
  <c r="N137" i="22" s="1"/>
  <c r="AN27" i="12"/>
  <c r="O139" i="21" s="1"/>
  <c r="M137" i="22" s="1"/>
  <c r="AM27" i="12"/>
  <c r="N139" i="21" s="1"/>
  <c r="L137" i="22" s="1"/>
  <c r="AL27" i="12"/>
  <c r="M139" i="21" s="1"/>
  <c r="K137" i="22" s="1"/>
  <c r="AK27" i="12"/>
  <c r="L139" i="21" s="1"/>
  <c r="J137" i="22" s="1"/>
  <c r="AJ27" i="12"/>
  <c r="K139" i="21" s="1"/>
  <c r="I137" i="22" s="1"/>
  <c r="AI27" i="12"/>
  <c r="J139" i="21" s="1"/>
  <c r="AH27" i="12"/>
  <c r="I139" i="21" s="1"/>
  <c r="AD27" i="12"/>
  <c r="D139" i="21" s="1"/>
  <c r="D137" i="22" s="1"/>
  <c r="AB27" i="12"/>
  <c r="B139" i="21" s="1"/>
  <c r="B137" i="22" s="1"/>
  <c r="O27" i="12"/>
  <c r="B27" i="12"/>
  <c r="AT26" i="12"/>
  <c r="U138" i="21" s="1"/>
  <c r="S136" i="22" s="1"/>
  <c r="AS26" i="12"/>
  <c r="T138" i="21" s="1"/>
  <c r="R136" i="22" s="1"/>
  <c r="AR26" i="12"/>
  <c r="S138" i="21" s="1"/>
  <c r="Q136" i="22" s="1"/>
  <c r="AQ26" i="12"/>
  <c r="R138" i="21" s="1"/>
  <c r="P136" i="22" s="1"/>
  <c r="AP26" i="12"/>
  <c r="Q138" i="21" s="1"/>
  <c r="O136" i="22" s="1"/>
  <c r="AO26" i="12"/>
  <c r="P138" i="21" s="1"/>
  <c r="N136" i="22" s="1"/>
  <c r="AN26" i="12"/>
  <c r="O138" i="21" s="1"/>
  <c r="M136" i="22" s="1"/>
  <c r="AM26" i="12"/>
  <c r="N138" i="21" s="1"/>
  <c r="L136" i="22" s="1"/>
  <c r="AL26" i="12"/>
  <c r="M138" i="21" s="1"/>
  <c r="K136" i="22" s="1"/>
  <c r="AK26" i="12"/>
  <c r="L138" i="21" s="1"/>
  <c r="J136" i="22" s="1"/>
  <c r="AJ26" i="12"/>
  <c r="K138" i="21" s="1"/>
  <c r="I136" i="22" s="1"/>
  <c r="AI26" i="12"/>
  <c r="J138" i="21" s="1"/>
  <c r="AH26" i="12"/>
  <c r="I138" i="21" s="1"/>
  <c r="AD26" i="12"/>
  <c r="D138" i="21" s="1"/>
  <c r="D136" i="22" s="1"/>
  <c r="AB26" i="12"/>
  <c r="B138" i="21" s="1"/>
  <c r="B136" i="22" s="1"/>
  <c r="O26" i="12"/>
  <c r="B26" i="12"/>
  <c r="AT25" i="12"/>
  <c r="U137" i="21" s="1"/>
  <c r="S135" i="22" s="1"/>
  <c r="AS25" i="12"/>
  <c r="T137" i="21" s="1"/>
  <c r="R135" i="22" s="1"/>
  <c r="AR25" i="12"/>
  <c r="S137" i="21" s="1"/>
  <c r="Q135" i="22" s="1"/>
  <c r="AQ25" i="12"/>
  <c r="R137" i="21" s="1"/>
  <c r="P135" i="22" s="1"/>
  <c r="AP25" i="12"/>
  <c r="Q137" i="21" s="1"/>
  <c r="O135" i="22" s="1"/>
  <c r="AO25" i="12"/>
  <c r="P137" i="21" s="1"/>
  <c r="N135" i="22" s="1"/>
  <c r="AN25" i="12"/>
  <c r="O137" i="21" s="1"/>
  <c r="M135" i="22" s="1"/>
  <c r="AM25" i="12"/>
  <c r="N137" i="21" s="1"/>
  <c r="L135" i="22" s="1"/>
  <c r="AL25" i="12"/>
  <c r="M137" i="21" s="1"/>
  <c r="K135" i="22" s="1"/>
  <c r="AK25" i="12"/>
  <c r="L137" i="21" s="1"/>
  <c r="J135" i="22" s="1"/>
  <c r="AJ25" i="12"/>
  <c r="K137" i="21" s="1"/>
  <c r="I135" i="22" s="1"/>
  <c r="AI25" i="12"/>
  <c r="J137" i="21" s="1"/>
  <c r="AH25" i="12"/>
  <c r="I137" i="21" s="1"/>
  <c r="AD25" i="12"/>
  <c r="D137" i="21" s="1"/>
  <c r="D135" i="22" s="1"/>
  <c r="AB25" i="12"/>
  <c r="B137" i="21" s="1"/>
  <c r="B135" i="22" s="1"/>
  <c r="O25" i="12"/>
  <c r="B25" i="12"/>
  <c r="AT24" i="12"/>
  <c r="U136" i="21" s="1"/>
  <c r="S134" i="22" s="1"/>
  <c r="AS24" i="12"/>
  <c r="T136" i="21" s="1"/>
  <c r="R134" i="22" s="1"/>
  <c r="AR24" i="12"/>
  <c r="S136" i="21" s="1"/>
  <c r="Q134" i="22" s="1"/>
  <c r="AQ24" i="12"/>
  <c r="R136" i="21" s="1"/>
  <c r="P134" i="22" s="1"/>
  <c r="AP24" i="12"/>
  <c r="Q136" i="21" s="1"/>
  <c r="O134" i="22" s="1"/>
  <c r="AO24" i="12"/>
  <c r="P136" i="21" s="1"/>
  <c r="N134" i="22" s="1"/>
  <c r="AN24" i="12"/>
  <c r="O136" i="21" s="1"/>
  <c r="M134" i="22" s="1"/>
  <c r="AM24" i="12"/>
  <c r="N136" i="21" s="1"/>
  <c r="L134" i="22" s="1"/>
  <c r="AL24" i="12"/>
  <c r="M136" i="21" s="1"/>
  <c r="K134" i="22" s="1"/>
  <c r="AK24" i="12"/>
  <c r="L136" i="21" s="1"/>
  <c r="J134" i="22" s="1"/>
  <c r="AJ24" i="12"/>
  <c r="K136" i="21" s="1"/>
  <c r="I134" i="22" s="1"/>
  <c r="AI24" i="12"/>
  <c r="J136" i="21" s="1"/>
  <c r="AH24" i="12"/>
  <c r="I136" i="21" s="1"/>
  <c r="AD24" i="12"/>
  <c r="D136" i="21" s="1"/>
  <c r="D134" i="22" s="1"/>
  <c r="AB24" i="12"/>
  <c r="B136" i="21" s="1"/>
  <c r="B134" i="22" s="1"/>
  <c r="O24" i="12"/>
  <c r="B24" i="12"/>
  <c r="AT23" i="12"/>
  <c r="U135" i="21" s="1"/>
  <c r="S133" i="22" s="1"/>
  <c r="AS23" i="12"/>
  <c r="T135" i="21" s="1"/>
  <c r="R133" i="22" s="1"/>
  <c r="AR23" i="12"/>
  <c r="S135" i="21" s="1"/>
  <c r="Q133" i="22" s="1"/>
  <c r="AQ23" i="12"/>
  <c r="R135" i="21" s="1"/>
  <c r="P133" i="22" s="1"/>
  <c r="AP23" i="12"/>
  <c r="Q135" i="21" s="1"/>
  <c r="O133" i="22" s="1"/>
  <c r="AO23" i="12"/>
  <c r="P135" i="21" s="1"/>
  <c r="N133" i="22" s="1"/>
  <c r="AN23" i="12"/>
  <c r="O135" i="21" s="1"/>
  <c r="M133" i="22" s="1"/>
  <c r="AM23" i="12"/>
  <c r="N135" i="21" s="1"/>
  <c r="L133" i="22" s="1"/>
  <c r="AL23" i="12"/>
  <c r="M135" i="21" s="1"/>
  <c r="K133" i="22" s="1"/>
  <c r="AK23" i="12"/>
  <c r="L135" i="21" s="1"/>
  <c r="J133" i="22" s="1"/>
  <c r="AJ23" i="12"/>
  <c r="K135" i="21" s="1"/>
  <c r="I133" i="22" s="1"/>
  <c r="AI23" i="12"/>
  <c r="J135" i="21" s="1"/>
  <c r="AH23" i="12"/>
  <c r="I135" i="21" s="1"/>
  <c r="AD23" i="12"/>
  <c r="D135" i="21" s="1"/>
  <c r="D133" i="22" s="1"/>
  <c r="AB23" i="12"/>
  <c r="B135" i="21" s="1"/>
  <c r="B133" i="22" s="1"/>
  <c r="O23" i="12"/>
  <c r="O33" i="12" s="1"/>
  <c r="B23" i="12"/>
  <c r="N20" i="12"/>
  <c r="N88" i="12" s="1"/>
  <c r="M21" i="1" s="1"/>
  <c r="M20" i="12"/>
  <c r="M88" i="12" s="1"/>
  <c r="L21" i="1" s="1"/>
  <c r="L20" i="12"/>
  <c r="L88" i="12" s="1"/>
  <c r="K21" i="1" s="1"/>
  <c r="K20" i="12"/>
  <c r="K88" i="12" s="1"/>
  <c r="J21" i="1" s="1"/>
  <c r="J20" i="12"/>
  <c r="J88" i="12" s="1"/>
  <c r="I21" i="1" s="1"/>
  <c r="I20" i="12"/>
  <c r="I88" i="12" s="1"/>
  <c r="H21" i="1" s="1"/>
  <c r="H20" i="12"/>
  <c r="H88" i="12" s="1"/>
  <c r="G21" i="1" s="1"/>
  <c r="G20" i="12"/>
  <c r="G88" i="12" s="1"/>
  <c r="F21" i="1" s="1"/>
  <c r="F20" i="12"/>
  <c r="F88" i="12" s="1"/>
  <c r="E21" i="1" s="1"/>
  <c r="E20" i="12"/>
  <c r="E88" i="12" s="1"/>
  <c r="D21" i="1" s="1"/>
  <c r="D20" i="12"/>
  <c r="D88" i="12" s="1"/>
  <c r="C21" i="1" s="1"/>
  <c r="C20" i="12"/>
  <c r="C88" i="12" s="1"/>
  <c r="B21" i="1" s="1"/>
  <c r="AT19" i="12"/>
  <c r="U134" i="21" s="1"/>
  <c r="S132" i="22" s="1"/>
  <c r="AS19" i="12"/>
  <c r="T134" i="21" s="1"/>
  <c r="R132" i="22" s="1"/>
  <c r="AR19" i="12"/>
  <c r="S134" i="21" s="1"/>
  <c r="Q132" i="22" s="1"/>
  <c r="AQ19" i="12"/>
  <c r="R134" i="21" s="1"/>
  <c r="P132" i="22" s="1"/>
  <c r="AP19" i="12"/>
  <c r="Q134" i="21" s="1"/>
  <c r="O132" i="22" s="1"/>
  <c r="AO19" i="12"/>
  <c r="P134" i="21" s="1"/>
  <c r="N132" i="22" s="1"/>
  <c r="AN19" i="12"/>
  <c r="O134" i="21" s="1"/>
  <c r="M132" i="22" s="1"/>
  <c r="AM19" i="12"/>
  <c r="N134" i="21" s="1"/>
  <c r="L132" i="22" s="1"/>
  <c r="AL19" i="12"/>
  <c r="M134" i="21" s="1"/>
  <c r="K132" i="22" s="1"/>
  <c r="AK19" i="12"/>
  <c r="L134" i="21" s="1"/>
  <c r="J132" i="22" s="1"/>
  <c r="AJ19" i="12"/>
  <c r="K134" i="21" s="1"/>
  <c r="I132" i="22" s="1"/>
  <c r="AI19" i="12"/>
  <c r="J134" i="21" s="1"/>
  <c r="AH19" i="12"/>
  <c r="I134" i="21" s="1"/>
  <c r="AD19" i="12"/>
  <c r="D134" i="21" s="1"/>
  <c r="D132" i="22" s="1"/>
  <c r="AB19" i="12"/>
  <c r="B134" i="21" s="1"/>
  <c r="B132" i="22" s="1"/>
  <c r="O19" i="12"/>
  <c r="B19" i="12"/>
  <c r="AT18" i="12"/>
  <c r="U133" i="21" s="1"/>
  <c r="S131" i="22" s="1"/>
  <c r="AS18" i="12"/>
  <c r="T133" i="21" s="1"/>
  <c r="R131" i="22" s="1"/>
  <c r="AR18" i="12"/>
  <c r="S133" i="21" s="1"/>
  <c r="Q131" i="22" s="1"/>
  <c r="AQ18" i="12"/>
  <c r="R133" i="21" s="1"/>
  <c r="P131" i="22" s="1"/>
  <c r="AP18" i="12"/>
  <c r="Q133" i="21" s="1"/>
  <c r="O131" i="22" s="1"/>
  <c r="AO18" i="12"/>
  <c r="P133" i="21" s="1"/>
  <c r="N131" i="22" s="1"/>
  <c r="AN18" i="12"/>
  <c r="O133" i="21" s="1"/>
  <c r="M131" i="22" s="1"/>
  <c r="AM18" i="12"/>
  <c r="N133" i="21" s="1"/>
  <c r="L131" i="22" s="1"/>
  <c r="AL18" i="12"/>
  <c r="M133" i="21" s="1"/>
  <c r="K131" i="22" s="1"/>
  <c r="AK18" i="12"/>
  <c r="L133" i="21" s="1"/>
  <c r="J131" i="22" s="1"/>
  <c r="AJ18" i="12"/>
  <c r="K133" i="21" s="1"/>
  <c r="I131" i="22" s="1"/>
  <c r="AI18" i="12"/>
  <c r="J133" i="21" s="1"/>
  <c r="AH18" i="12"/>
  <c r="I133" i="21" s="1"/>
  <c r="AD18" i="12"/>
  <c r="D133" i="21" s="1"/>
  <c r="D131" i="22" s="1"/>
  <c r="AB18" i="12"/>
  <c r="B133" i="21" s="1"/>
  <c r="B131" i="22" s="1"/>
  <c r="O18" i="12"/>
  <c r="B18" i="12"/>
  <c r="AT17" i="12"/>
  <c r="U132" i="21" s="1"/>
  <c r="S130" i="22" s="1"/>
  <c r="AS17" i="12"/>
  <c r="T132" i="21" s="1"/>
  <c r="R130" i="22" s="1"/>
  <c r="AR17" i="12"/>
  <c r="S132" i="21" s="1"/>
  <c r="Q130" i="22" s="1"/>
  <c r="AQ17" i="12"/>
  <c r="R132" i="21" s="1"/>
  <c r="P130" i="22" s="1"/>
  <c r="AP17" i="12"/>
  <c r="Q132" i="21" s="1"/>
  <c r="O130" i="22" s="1"/>
  <c r="AO17" i="12"/>
  <c r="P132" i="21" s="1"/>
  <c r="N130" i="22" s="1"/>
  <c r="AN17" i="12"/>
  <c r="O132" i="21" s="1"/>
  <c r="M130" i="22" s="1"/>
  <c r="AM17" i="12"/>
  <c r="N132" i="21" s="1"/>
  <c r="L130" i="22" s="1"/>
  <c r="AL17" i="12"/>
  <c r="M132" i="21" s="1"/>
  <c r="K130" i="22" s="1"/>
  <c r="AK17" i="12"/>
  <c r="L132" i="21" s="1"/>
  <c r="J130" i="22" s="1"/>
  <c r="AJ17" i="12"/>
  <c r="K132" i="21" s="1"/>
  <c r="I130" i="22" s="1"/>
  <c r="AI17" i="12"/>
  <c r="J132" i="21" s="1"/>
  <c r="AH17" i="12"/>
  <c r="I132" i="21" s="1"/>
  <c r="AD17" i="12"/>
  <c r="D132" i="21" s="1"/>
  <c r="D130" i="22" s="1"/>
  <c r="AB17" i="12"/>
  <c r="B132" i="21" s="1"/>
  <c r="B130" i="22" s="1"/>
  <c r="O17" i="12"/>
  <c r="B17" i="12"/>
  <c r="AT16" i="12"/>
  <c r="U131" i="21" s="1"/>
  <c r="S129" i="22" s="1"/>
  <c r="AS16" i="12"/>
  <c r="T131" i="21" s="1"/>
  <c r="R129" i="22" s="1"/>
  <c r="AR16" i="12"/>
  <c r="S131" i="21" s="1"/>
  <c r="Q129" i="22" s="1"/>
  <c r="AQ16" i="12"/>
  <c r="R131" i="21" s="1"/>
  <c r="P129" i="22" s="1"/>
  <c r="AP16" i="12"/>
  <c r="Q131" i="21" s="1"/>
  <c r="O129" i="22" s="1"/>
  <c r="AO16" i="12"/>
  <c r="P131" i="21" s="1"/>
  <c r="N129" i="22" s="1"/>
  <c r="AN16" i="12"/>
  <c r="O131" i="21" s="1"/>
  <c r="M129" i="22" s="1"/>
  <c r="AM16" i="12"/>
  <c r="N131" i="21" s="1"/>
  <c r="L129" i="22" s="1"/>
  <c r="AL16" i="12"/>
  <c r="M131" i="21" s="1"/>
  <c r="K129" i="22" s="1"/>
  <c r="AK16" i="12"/>
  <c r="L131" i="21" s="1"/>
  <c r="J129" i="22" s="1"/>
  <c r="AJ16" i="12"/>
  <c r="K131" i="21" s="1"/>
  <c r="I129" i="22" s="1"/>
  <c r="AI16" i="12"/>
  <c r="J131" i="21" s="1"/>
  <c r="AH16" i="12"/>
  <c r="I131" i="21" s="1"/>
  <c r="AD16" i="12"/>
  <c r="D131" i="21" s="1"/>
  <c r="D129" i="22" s="1"/>
  <c r="AB16" i="12"/>
  <c r="B131" i="21" s="1"/>
  <c r="B129" i="22" s="1"/>
  <c r="O16" i="12"/>
  <c r="B16" i="12"/>
  <c r="AT15" i="12"/>
  <c r="U130" i="21" s="1"/>
  <c r="S128" i="22" s="1"/>
  <c r="AS15" i="12"/>
  <c r="T130" i="21" s="1"/>
  <c r="R128" i="22" s="1"/>
  <c r="AR15" i="12"/>
  <c r="S130" i="21" s="1"/>
  <c r="Q128" i="22" s="1"/>
  <c r="AQ15" i="12"/>
  <c r="R130" i="21" s="1"/>
  <c r="P128" i="22" s="1"/>
  <c r="AP15" i="12"/>
  <c r="Q130" i="21" s="1"/>
  <c r="O128" i="22" s="1"/>
  <c r="AO15" i="12"/>
  <c r="P130" i="21" s="1"/>
  <c r="N128" i="22" s="1"/>
  <c r="AN15" i="12"/>
  <c r="O130" i="21" s="1"/>
  <c r="M128" i="22" s="1"/>
  <c r="AM15" i="12"/>
  <c r="N130" i="21" s="1"/>
  <c r="L128" i="22" s="1"/>
  <c r="AL15" i="12"/>
  <c r="M130" i="21" s="1"/>
  <c r="K128" i="22" s="1"/>
  <c r="AK15" i="12"/>
  <c r="L130" i="21" s="1"/>
  <c r="J128" i="22" s="1"/>
  <c r="AJ15" i="12"/>
  <c r="K130" i="21" s="1"/>
  <c r="I128" i="22" s="1"/>
  <c r="AI15" i="12"/>
  <c r="J130" i="21" s="1"/>
  <c r="AH15" i="12"/>
  <c r="I130" i="21" s="1"/>
  <c r="AD15" i="12"/>
  <c r="D130" i="21" s="1"/>
  <c r="D128" i="22" s="1"/>
  <c r="AB15" i="12"/>
  <c r="B130" i="21" s="1"/>
  <c r="B128" i="22" s="1"/>
  <c r="O15" i="12"/>
  <c r="B15" i="12"/>
  <c r="AT14" i="12"/>
  <c r="U129" i="21" s="1"/>
  <c r="S127" i="22" s="1"/>
  <c r="AS14" i="12"/>
  <c r="T129" i="21" s="1"/>
  <c r="R127" i="22" s="1"/>
  <c r="AR14" i="12"/>
  <c r="S129" i="21" s="1"/>
  <c r="Q127" i="22" s="1"/>
  <c r="AQ14" i="12"/>
  <c r="R129" i="21" s="1"/>
  <c r="P127" i="22" s="1"/>
  <c r="AP14" i="12"/>
  <c r="Q129" i="21" s="1"/>
  <c r="O127" i="22" s="1"/>
  <c r="AO14" i="12"/>
  <c r="P129" i="21" s="1"/>
  <c r="N127" i="22" s="1"/>
  <c r="AN14" i="12"/>
  <c r="O129" i="21" s="1"/>
  <c r="M127" i="22" s="1"/>
  <c r="AM14" i="12"/>
  <c r="N129" i="21" s="1"/>
  <c r="L127" i="22" s="1"/>
  <c r="AL14" i="12"/>
  <c r="M129" i="21" s="1"/>
  <c r="K127" i="22" s="1"/>
  <c r="AK14" i="12"/>
  <c r="L129" i="21" s="1"/>
  <c r="J127" i="22" s="1"/>
  <c r="AJ14" i="12"/>
  <c r="K129" i="21" s="1"/>
  <c r="I127" i="22" s="1"/>
  <c r="AI14" i="12"/>
  <c r="J129" i="21" s="1"/>
  <c r="AH14" i="12"/>
  <c r="I129" i="21" s="1"/>
  <c r="AD14" i="12"/>
  <c r="D129" i="21" s="1"/>
  <c r="D127" i="22" s="1"/>
  <c r="AB14" i="12"/>
  <c r="B129" i="21" s="1"/>
  <c r="B127" i="22" s="1"/>
  <c r="O14" i="12"/>
  <c r="O20" i="12" s="1"/>
  <c r="B14" i="12"/>
  <c r="AT13" i="12"/>
  <c r="U128" i="21" s="1"/>
  <c r="S126" i="22" s="1"/>
  <c r="AS13" i="12"/>
  <c r="T128" i="21" s="1"/>
  <c r="R126" i="22" s="1"/>
  <c r="AR13" i="12"/>
  <c r="S128" i="21" s="1"/>
  <c r="Q126" i="22" s="1"/>
  <c r="AQ13" i="12"/>
  <c r="R128" i="21" s="1"/>
  <c r="P126" i="22" s="1"/>
  <c r="AP13" i="12"/>
  <c r="Q128" i="21" s="1"/>
  <c r="O126" i="22" s="1"/>
  <c r="AO13" i="12"/>
  <c r="P128" i="21" s="1"/>
  <c r="N126" i="22" s="1"/>
  <c r="AN13" i="12"/>
  <c r="O128" i="21" s="1"/>
  <c r="M126" i="22" s="1"/>
  <c r="AM13" i="12"/>
  <c r="N128" i="21" s="1"/>
  <c r="L126" i="22" s="1"/>
  <c r="AL13" i="12"/>
  <c r="M128" i="21" s="1"/>
  <c r="K126" i="22" s="1"/>
  <c r="AK13" i="12"/>
  <c r="L128" i="21" s="1"/>
  <c r="J126" i="22" s="1"/>
  <c r="AJ13" i="12"/>
  <c r="K128" i="21" s="1"/>
  <c r="I126" i="22" s="1"/>
  <c r="AI13" i="12"/>
  <c r="J128" i="21" s="1"/>
  <c r="AH13" i="12"/>
  <c r="I128" i="21" s="1"/>
  <c r="AD13" i="12"/>
  <c r="D128" i="21" s="1"/>
  <c r="D126" i="22" s="1"/>
  <c r="AB13" i="12"/>
  <c r="B128" i="21" s="1"/>
  <c r="B126" i="22" s="1"/>
  <c r="O13" i="12"/>
  <c r="B13" i="12"/>
  <c r="AT12" i="12"/>
  <c r="U127" i="21" s="1"/>
  <c r="S125" i="22" s="1"/>
  <c r="AS12" i="12"/>
  <c r="T127" i="21" s="1"/>
  <c r="R125" i="22" s="1"/>
  <c r="AR12" i="12"/>
  <c r="S127" i="21" s="1"/>
  <c r="Q125" i="22" s="1"/>
  <c r="AQ12" i="12"/>
  <c r="R127" i="21" s="1"/>
  <c r="P125" i="22" s="1"/>
  <c r="AP12" i="12"/>
  <c r="Q127" i="21" s="1"/>
  <c r="O125" i="22" s="1"/>
  <c r="AO12" i="12"/>
  <c r="P127" i="21" s="1"/>
  <c r="N125" i="22" s="1"/>
  <c r="AN12" i="12"/>
  <c r="O127" i="21" s="1"/>
  <c r="M125" i="22" s="1"/>
  <c r="AM12" i="12"/>
  <c r="N127" i="21" s="1"/>
  <c r="L125" i="22" s="1"/>
  <c r="AL12" i="12"/>
  <c r="M127" i="21" s="1"/>
  <c r="K125" i="22" s="1"/>
  <c r="AK12" i="12"/>
  <c r="L127" i="21" s="1"/>
  <c r="J125" i="22" s="1"/>
  <c r="AJ12" i="12"/>
  <c r="K127" i="21" s="1"/>
  <c r="I125" i="22" s="1"/>
  <c r="AI12" i="12"/>
  <c r="J127" i="21" s="1"/>
  <c r="AH12" i="12"/>
  <c r="I127" i="21" s="1"/>
  <c r="AD12" i="12"/>
  <c r="D127" i="21" s="1"/>
  <c r="D125" i="22" s="1"/>
  <c r="AB12" i="12"/>
  <c r="B127" i="21" s="1"/>
  <c r="B125" i="22" s="1"/>
  <c r="O12" i="12"/>
  <c r="B12" i="12"/>
  <c r="AT11" i="12"/>
  <c r="U126" i="21" s="1"/>
  <c r="S124" i="22" s="1"/>
  <c r="AS11" i="12"/>
  <c r="T126" i="21" s="1"/>
  <c r="R124" i="22" s="1"/>
  <c r="AR11" i="12"/>
  <c r="S126" i="21" s="1"/>
  <c r="Q124" i="22" s="1"/>
  <c r="AQ11" i="12"/>
  <c r="R126" i="21" s="1"/>
  <c r="P124" i="22" s="1"/>
  <c r="AP11" i="12"/>
  <c r="Q126" i="21" s="1"/>
  <c r="O124" i="22" s="1"/>
  <c r="AO11" i="12"/>
  <c r="P126" i="21" s="1"/>
  <c r="N124" i="22" s="1"/>
  <c r="AN11" i="12"/>
  <c r="O126" i="21" s="1"/>
  <c r="M124" i="22" s="1"/>
  <c r="AM11" i="12"/>
  <c r="N126" i="21" s="1"/>
  <c r="L124" i="22" s="1"/>
  <c r="AL11" i="12"/>
  <c r="M126" i="21" s="1"/>
  <c r="K124" i="22" s="1"/>
  <c r="AK11" i="12"/>
  <c r="L126" i="21" s="1"/>
  <c r="J124" i="22" s="1"/>
  <c r="AJ11" i="12"/>
  <c r="K126" i="21" s="1"/>
  <c r="I124" i="22" s="1"/>
  <c r="AI11" i="12"/>
  <c r="J126" i="21" s="1"/>
  <c r="AH11" i="12"/>
  <c r="I126" i="21" s="1"/>
  <c r="AD11" i="12"/>
  <c r="D126" i="21" s="1"/>
  <c r="D124" i="22" s="1"/>
  <c r="AB11" i="12"/>
  <c r="B126" i="21" s="1"/>
  <c r="B124" i="22" s="1"/>
  <c r="O11" i="12"/>
  <c r="B11" i="12"/>
  <c r="AT10" i="12"/>
  <c r="U125" i="21" s="1"/>
  <c r="S123" i="22" s="1"/>
  <c r="AS10" i="12"/>
  <c r="T125" i="21" s="1"/>
  <c r="R123" i="22" s="1"/>
  <c r="AR10" i="12"/>
  <c r="S125" i="21" s="1"/>
  <c r="Q123" i="22" s="1"/>
  <c r="AQ10" i="12"/>
  <c r="R125" i="21" s="1"/>
  <c r="P123" i="22" s="1"/>
  <c r="AP10" i="12"/>
  <c r="Q125" i="21" s="1"/>
  <c r="O123" i="22" s="1"/>
  <c r="AO10" i="12"/>
  <c r="P125" i="21" s="1"/>
  <c r="N123" i="22" s="1"/>
  <c r="AN10" i="12"/>
  <c r="O125" i="21" s="1"/>
  <c r="M123" i="22" s="1"/>
  <c r="AM10" i="12"/>
  <c r="N125" i="21" s="1"/>
  <c r="L123" i="22" s="1"/>
  <c r="AL10" i="12"/>
  <c r="M125" i="21" s="1"/>
  <c r="K123" i="22" s="1"/>
  <c r="AK10" i="12"/>
  <c r="L125" i="21" s="1"/>
  <c r="J123" i="22" s="1"/>
  <c r="AJ10" i="12"/>
  <c r="K125" i="21" s="1"/>
  <c r="I123" i="22" s="1"/>
  <c r="AI10" i="12"/>
  <c r="J125" i="21" s="1"/>
  <c r="AH10" i="12"/>
  <c r="I125" i="21" s="1"/>
  <c r="AD10" i="12"/>
  <c r="D125" i="21" s="1"/>
  <c r="D123" i="22" s="1"/>
  <c r="AB10" i="12"/>
  <c r="B125" i="21" s="1"/>
  <c r="B123" i="22" s="1"/>
  <c r="O10" i="12"/>
  <c r="B10" i="12"/>
  <c r="N6" i="12"/>
  <c r="M6" i="12"/>
  <c r="L6" i="12"/>
  <c r="K6" i="12"/>
  <c r="J6" i="12"/>
  <c r="I6" i="12"/>
  <c r="H6" i="12"/>
  <c r="G6" i="12"/>
  <c r="F6" i="12"/>
  <c r="E6" i="12"/>
  <c r="D6" i="12"/>
  <c r="C6" i="12"/>
  <c r="C5" i="12"/>
  <c r="O1" i="12"/>
  <c r="AD66" i="12" s="1"/>
  <c r="D169" i="21" s="1"/>
  <c r="D167" i="22" s="1"/>
  <c r="I75" i="11"/>
  <c r="H20" i="1" s="1"/>
  <c r="E75" i="11"/>
  <c r="D75" i="11"/>
  <c r="C20" i="1" s="1"/>
  <c r="N72" i="11"/>
  <c r="M72" i="11"/>
  <c r="L72" i="11"/>
  <c r="K72" i="11"/>
  <c r="J72" i="11"/>
  <c r="I72" i="11"/>
  <c r="H72" i="11"/>
  <c r="G72" i="11"/>
  <c r="F72" i="11"/>
  <c r="E72" i="11"/>
  <c r="D72" i="11"/>
  <c r="C72" i="11"/>
  <c r="AT71" i="11"/>
  <c r="U124" i="21" s="1"/>
  <c r="S122" i="22" s="1"/>
  <c r="AS71" i="11"/>
  <c r="T124" i="21" s="1"/>
  <c r="R122" i="22" s="1"/>
  <c r="AR71" i="11"/>
  <c r="S124" i="21" s="1"/>
  <c r="Q122" i="22" s="1"/>
  <c r="AQ71" i="11"/>
  <c r="R124" i="21" s="1"/>
  <c r="P122" i="22" s="1"/>
  <c r="AP71" i="11"/>
  <c r="Q124" i="21" s="1"/>
  <c r="O122" i="22" s="1"/>
  <c r="AO71" i="11"/>
  <c r="P124" i="21" s="1"/>
  <c r="N122" i="22" s="1"/>
  <c r="AN71" i="11"/>
  <c r="O124" i="21" s="1"/>
  <c r="M122" i="22" s="1"/>
  <c r="AM71" i="11"/>
  <c r="N124" i="21" s="1"/>
  <c r="L122" i="22" s="1"/>
  <c r="AL71" i="11"/>
  <c r="M124" i="21" s="1"/>
  <c r="K122" i="22" s="1"/>
  <c r="AK71" i="11"/>
  <c r="L124" i="21" s="1"/>
  <c r="J122" i="22" s="1"/>
  <c r="AJ71" i="11"/>
  <c r="K124" i="21" s="1"/>
  <c r="I122" i="22" s="1"/>
  <c r="AI71" i="11"/>
  <c r="J124" i="21" s="1"/>
  <c r="AH71" i="11"/>
  <c r="I124" i="21" s="1"/>
  <c r="AD71" i="11"/>
  <c r="D124" i="21" s="1"/>
  <c r="D122" i="22" s="1"/>
  <c r="AB71" i="11"/>
  <c r="B124" i="21" s="1"/>
  <c r="B122" i="22" s="1"/>
  <c r="O71" i="11"/>
  <c r="B71" i="11"/>
  <c r="AT70" i="11"/>
  <c r="U123" i="21" s="1"/>
  <c r="S121" i="22" s="1"/>
  <c r="AS70" i="11"/>
  <c r="T123" i="21" s="1"/>
  <c r="R121" i="22" s="1"/>
  <c r="AR70" i="11"/>
  <c r="S123" i="21" s="1"/>
  <c r="Q121" i="22" s="1"/>
  <c r="AQ70" i="11"/>
  <c r="R123" i="21" s="1"/>
  <c r="P121" i="22" s="1"/>
  <c r="AP70" i="11"/>
  <c r="Q123" i="21" s="1"/>
  <c r="O121" i="22" s="1"/>
  <c r="AO70" i="11"/>
  <c r="P123" i="21" s="1"/>
  <c r="N121" i="22" s="1"/>
  <c r="AN70" i="11"/>
  <c r="O123" i="21" s="1"/>
  <c r="M121" i="22" s="1"/>
  <c r="AM70" i="11"/>
  <c r="N123" i="21" s="1"/>
  <c r="L121" i="22" s="1"/>
  <c r="AL70" i="11"/>
  <c r="M123" i="21" s="1"/>
  <c r="K121" i="22" s="1"/>
  <c r="AK70" i="11"/>
  <c r="L123" i="21" s="1"/>
  <c r="J121" i="22" s="1"/>
  <c r="AJ70" i="11"/>
  <c r="K123" i="21" s="1"/>
  <c r="I121" i="22" s="1"/>
  <c r="AI70" i="11"/>
  <c r="J123" i="21" s="1"/>
  <c r="AH70" i="11"/>
  <c r="I123" i="21" s="1"/>
  <c r="AD70" i="11"/>
  <c r="D123" i="21" s="1"/>
  <c r="D121" i="22" s="1"/>
  <c r="AB70" i="11"/>
  <c r="B123" i="21" s="1"/>
  <c r="B121" i="22" s="1"/>
  <c r="O70" i="11"/>
  <c r="B70" i="11"/>
  <c r="AT69" i="11"/>
  <c r="U122" i="21" s="1"/>
  <c r="S120" i="22" s="1"/>
  <c r="AS69" i="11"/>
  <c r="T122" i="21" s="1"/>
  <c r="R120" i="22" s="1"/>
  <c r="AR69" i="11"/>
  <c r="S122" i="21" s="1"/>
  <c r="Q120" i="22" s="1"/>
  <c r="AQ69" i="11"/>
  <c r="R122" i="21" s="1"/>
  <c r="P120" i="22" s="1"/>
  <c r="AP69" i="11"/>
  <c r="Q122" i="21" s="1"/>
  <c r="O120" i="22" s="1"/>
  <c r="AO69" i="11"/>
  <c r="P122" i="21" s="1"/>
  <c r="N120" i="22" s="1"/>
  <c r="AN69" i="11"/>
  <c r="O122" i="21" s="1"/>
  <c r="M120" i="22" s="1"/>
  <c r="AM69" i="11"/>
  <c r="N122" i="21" s="1"/>
  <c r="L120" i="22" s="1"/>
  <c r="AL69" i="11"/>
  <c r="M122" i="21" s="1"/>
  <c r="K120" i="22" s="1"/>
  <c r="AK69" i="11"/>
  <c r="L122" i="21" s="1"/>
  <c r="J120" i="22" s="1"/>
  <c r="AJ69" i="11"/>
  <c r="K122" i="21" s="1"/>
  <c r="I120" i="22" s="1"/>
  <c r="AI69" i="11"/>
  <c r="J122" i="21" s="1"/>
  <c r="AH69" i="11"/>
  <c r="I122" i="21" s="1"/>
  <c r="AD69" i="11"/>
  <c r="D122" i="21" s="1"/>
  <c r="D120" i="22" s="1"/>
  <c r="AB69" i="11"/>
  <c r="B122" i="21" s="1"/>
  <c r="B120" i="22" s="1"/>
  <c r="O69" i="11"/>
  <c r="B69" i="11"/>
  <c r="AT68" i="11"/>
  <c r="U121" i="21" s="1"/>
  <c r="S119" i="22" s="1"/>
  <c r="AS68" i="11"/>
  <c r="T121" i="21" s="1"/>
  <c r="R119" i="22" s="1"/>
  <c r="AR68" i="11"/>
  <c r="S121" i="21" s="1"/>
  <c r="Q119" i="22" s="1"/>
  <c r="AQ68" i="11"/>
  <c r="R121" i="21" s="1"/>
  <c r="P119" i="22" s="1"/>
  <c r="AP68" i="11"/>
  <c r="Q121" i="21" s="1"/>
  <c r="O119" i="22" s="1"/>
  <c r="AO68" i="11"/>
  <c r="P121" i="21" s="1"/>
  <c r="N119" i="22" s="1"/>
  <c r="AN68" i="11"/>
  <c r="O121" i="21" s="1"/>
  <c r="M119" i="22" s="1"/>
  <c r="AM68" i="11"/>
  <c r="N121" i="21" s="1"/>
  <c r="L119" i="22" s="1"/>
  <c r="AL68" i="11"/>
  <c r="M121" i="21" s="1"/>
  <c r="K119" i="22" s="1"/>
  <c r="AK68" i="11"/>
  <c r="L121" i="21" s="1"/>
  <c r="J119" i="22" s="1"/>
  <c r="AJ68" i="11"/>
  <c r="K121" i="21" s="1"/>
  <c r="I119" i="22" s="1"/>
  <c r="AI68" i="11"/>
  <c r="J121" i="21" s="1"/>
  <c r="AH68" i="11"/>
  <c r="I121" i="21" s="1"/>
  <c r="AD68" i="11"/>
  <c r="D121" i="21" s="1"/>
  <c r="D119" i="22" s="1"/>
  <c r="AB68" i="11"/>
  <c r="B121" i="21" s="1"/>
  <c r="B119" i="22" s="1"/>
  <c r="O68" i="11"/>
  <c r="B68" i="11"/>
  <c r="AT67" i="11"/>
  <c r="U120" i="21" s="1"/>
  <c r="S118" i="22" s="1"/>
  <c r="AS67" i="11"/>
  <c r="T120" i="21" s="1"/>
  <c r="R118" i="22" s="1"/>
  <c r="AR67" i="11"/>
  <c r="S120" i="21" s="1"/>
  <c r="Q118" i="22" s="1"/>
  <c r="AQ67" i="11"/>
  <c r="R120" i="21" s="1"/>
  <c r="P118" i="22" s="1"/>
  <c r="AP67" i="11"/>
  <c r="Q120" i="21" s="1"/>
  <c r="O118" i="22" s="1"/>
  <c r="AO67" i="11"/>
  <c r="P120" i="21" s="1"/>
  <c r="N118" i="22" s="1"/>
  <c r="AN67" i="11"/>
  <c r="O120" i="21" s="1"/>
  <c r="M118" i="22" s="1"/>
  <c r="AM67" i="11"/>
  <c r="N120" i="21" s="1"/>
  <c r="L118" i="22" s="1"/>
  <c r="AL67" i="11"/>
  <c r="M120" i="21" s="1"/>
  <c r="K118" i="22" s="1"/>
  <c r="AK67" i="11"/>
  <c r="L120" i="21" s="1"/>
  <c r="J118" i="22" s="1"/>
  <c r="AJ67" i="11"/>
  <c r="K120" i="21" s="1"/>
  <c r="I118" i="22" s="1"/>
  <c r="AI67" i="11"/>
  <c r="J120" i="21" s="1"/>
  <c r="AH67" i="11"/>
  <c r="I120" i="21" s="1"/>
  <c r="AD67" i="11"/>
  <c r="D120" i="21" s="1"/>
  <c r="D118" i="22" s="1"/>
  <c r="AB67" i="11"/>
  <c r="B120" i="21" s="1"/>
  <c r="B118" i="22" s="1"/>
  <c r="O67" i="11"/>
  <c r="B67" i="11"/>
  <c r="AT66" i="11"/>
  <c r="U119" i="21" s="1"/>
  <c r="S117" i="22" s="1"/>
  <c r="AS66" i="11"/>
  <c r="T119" i="21" s="1"/>
  <c r="R117" i="22" s="1"/>
  <c r="AR66" i="11"/>
  <c r="S119" i="21" s="1"/>
  <c r="Q117" i="22" s="1"/>
  <c r="AQ66" i="11"/>
  <c r="R119" i="21" s="1"/>
  <c r="P117" i="22" s="1"/>
  <c r="AP66" i="11"/>
  <c r="Q119" i="21" s="1"/>
  <c r="O117" i="22" s="1"/>
  <c r="AO66" i="11"/>
  <c r="P119" i="21" s="1"/>
  <c r="N117" i="22" s="1"/>
  <c r="AN66" i="11"/>
  <c r="O119" i="21" s="1"/>
  <c r="M117" i="22" s="1"/>
  <c r="AM66" i="11"/>
  <c r="N119" i="21" s="1"/>
  <c r="L117" i="22" s="1"/>
  <c r="AL66" i="11"/>
  <c r="M119" i="21" s="1"/>
  <c r="K117" i="22" s="1"/>
  <c r="AK66" i="11"/>
  <c r="L119" i="21" s="1"/>
  <c r="J117" i="22" s="1"/>
  <c r="AJ66" i="11"/>
  <c r="K119" i="21" s="1"/>
  <c r="I117" i="22" s="1"/>
  <c r="AI66" i="11"/>
  <c r="J119" i="21" s="1"/>
  <c r="AH66" i="11"/>
  <c r="I119" i="21" s="1"/>
  <c r="AD66" i="11"/>
  <c r="D119" i="21" s="1"/>
  <c r="D117" i="22" s="1"/>
  <c r="AB66" i="11"/>
  <c r="B119" i="21" s="1"/>
  <c r="B117" i="22" s="1"/>
  <c r="O66" i="11"/>
  <c r="B66" i="11"/>
  <c r="AT65" i="11"/>
  <c r="U118" i="21" s="1"/>
  <c r="S116" i="22" s="1"/>
  <c r="AS65" i="11"/>
  <c r="T118" i="21" s="1"/>
  <c r="R116" i="22" s="1"/>
  <c r="AR65" i="11"/>
  <c r="S118" i="21" s="1"/>
  <c r="Q116" i="22" s="1"/>
  <c r="AQ65" i="11"/>
  <c r="R118" i="21" s="1"/>
  <c r="P116" i="22" s="1"/>
  <c r="AP65" i="11"/>
  <c r="Q118" i="21" s="1"/>
  <c r="O116" i="22" s="1"/>
  <c r="AO65" i="11"/>
  <c r="P118" i="21" s="1"/>
  <c r="N116" i="22" s="1"/>
  <c r="AN65" i="11"/>
  <c r="O118" i="21" s="1"/>
  <c r="M116" i="22" s="1"/>
  <c r="AM65" i="11"/>
  <c r="N118" i="21" s="1"/>
  <c r="L116" i="22" s="1"/>
  <c r="AL65" i="11"/>
  <c r="M118" i="21" s="1"/>
  <c r="K116" i="22" s="1"/>
  <c r="AK65" i="11"/>
  <c r="L118" i="21" s="1"/>
  <c r="J116" i="22" s="1"/>
  <c r="AJ65" i="11"/>
  <c r="K118" i="21" s="1"/>
  <c r="I116" i="22" s="1"/>
  <c r="AI65" i="11"/>
  <c r="J118" i="21" s="1"/>
  <c r="AH65" i="11"/>
  <c r="I118" i="21" s="1"/>
  <c r="AB65" i="11"/>
  <c r="B118" i="21" s="1"/>
  <c r="B116" i="22" s="1"/>
  <c r="O65" i="11"/>
  <c r="B65" i="11"/>
  <c r="AT64" i="11"/>
  <c r="U117" i="21" s="1"/>
  <c r="S115" i="22" s="1"/>
  <c r="AS64" i="11"/>
  <c r="T117" i="21" s="1"/>
  <c r="R115" i="22" s="1"/>
  <c r="AR64" i="11"/>
  <c r="S117" i="21" s="1"/>
  <c r="Q115" i="22" s="1"/>
  <c r="AQ64" i="11"/>
  <c r="R117" i="21" s="1"/>
  <c r="P115" i="22" s="1"/>
  <c r="AP64" i="11"/>
  <c r="Q117" i="21" s="1"/>
  <c r="O115" i="22" s="1"/>
  <c r="AO64" i="11"/>
  <c r="P117" i="21" s="1"/>
  <c r="N115" i="22" s="1"/>
  <c r="AN64" i="11"/>
  <c r="O117" i="21" s="1"/>
  <c r="M115" i="22" s="1"/>
  <c r="AM64" i="11"/>
  <c r="N117" i="21" s="1"/>
  <c r="L115" i="22" s="1"/>
  <c r="AL64" i="11"/>
  <c r="M117" i="21" s="1"/>
  <c r="K115" i="22" s="1"/>
  <c r="AK64" i="11"/>
  <c r="L117" i="21" s="1"/>
  <c r="J115" i="22" s="1"/>
  <c r="AJ64" i="11"/>
  <c r="K117" i="21" s="1"/>
  <c r="I115" i="22" s="1"/>
  <c r="AI64" i="11"/>
  <c r="J117" i="21" s="1"/>
  <c r="AH64" i="11"/>
  <c r="I117" i="21" s="1"/>
  <c r="AB64" i="11"/>
  <c r="B117" i="21" s="1"/>
  <c r="B115" i="22" s="1"/>
  <c r="O64" i="11"/>
  <c r="B64" i="11"/>
  <c r="AT63" i="11"/>
  <c r="U116" i="21" s="1"/>
  <c r="S114" i="22" s="1"/>
  <c r="AS63" i="11"/>
  <c r="T116" i="21" s="1"/>
  <c r="R114" i="22" s="1"/>
  <c r="AR63" i="11"/>
  <c r="S116" i="21" s="1"/>
  <c r="Q114" i="22" s="1"/>
  <c r="AQ63" i="11"/>
  <c r="R116" i="21" s="1"/>
  <c r="P114" i="22" s="1"/>
  <c r="AP63" i="11"/>
  <c r="Q116" i="21" s="1"/>
  <c r="O114" i="22" s="1"/>
  <c r="AO63" i="11"/>
  <c r="P116" i="21" s="1"/>
  <c r="N114" i="22" s="1"/>
  <c r="AN63" i="11"/>
  <c r="O116" i="21" s="1"/>
  <c r="M114" i="22" s="1"/>
  <c r="AM63" i="11"/>
  <c r="N116" i="21" s="1"/>
  <c r="L114" i="22" s="1"/>
  <c r="AL63" i="11"/>
  <c r="M116" i="21" s="1"/>
  <c r="K114" i="22" s="1"/>
  <c r="AK63" i="11"/>
  <c r="L116" i="21" s="1"/>
  <c r="J114" i="22" s="1"/>
  <c r="AJ63" i="11"/>
  <c r="K116" i="21" s="1"/>
  <c r="I114" i="22" s="1"/>
  <c r="AI63" i="11"/>
  <c r="J116" i="21" s="1"/>
  <c r="AH63" i="11"/>
  <c r="I116" i="21" s="1"/>
  <c r="AB63" i="11"/>
  <c r="B116" i="21" s="1"/>
  <c r="B114" i="22" s="1"/>
  <c r="O63" i="11"/>
  <c r="B63" i="11"/>
  <c r="AT62" i="11"/>
  <c r="U115" i="21" s="1"/>
  <c r="S113" i="22" s="1"/>
  <c r="AS62" i="11"/>
  <c r="T115" i="21" s="1"/>
  <c r="R113" i="22" s="1"/>
  <c r="AR62" i="11"/>
  <c r="S115" i="21" s="1"/>
  <c r="Q113" i="22" s="1"/>
  <c r="AQ62" i="11"/>
  <c r="R115" i="21" s="1"/>
  <c r="P113" i="22" s="1"/>
  <c r="AP62" i="11"/>
  <c r="Q115" i="21" s="1"/>
  <c r="O113" i="22" s="1"/>
  <c r="AO62" i="11"/>
  <c r="P115" i="21" s="1"/>
  <c r="N113" i="22" s="1"/>
  <c r="AN62" i="11"/>
  <c r="O115" i="21" s="1"/>
  <c r="M113" i="22" s="1"/>
  <c r="AM62" i="11"/>
  <c r="N115" i="21" s="1"/>
  <c r="L113" i="22" s="1"/>
  <c r="AL62" i="11"/>
  <c r="M115" i="21" s="1"/>
  <c r="K113" i="22" s="1"/>
  <c r="AK62" i="11"/>
  <c r="L115" i="21" s="1"/>
  <c r="J113" i="22" s="1"/>
  <c r="AJ62" i="11"/>
  <c r="K115" i="21" s="1"/>
  <c r="I113" i="22" s="1"/>
  <c r="AI62" i="11"/>
  <c r="J115" i="21" s="1"/>
  <c r="AH62" i="11"/>
  <c r="I115" i="21" s="1"/>
  <c r="AB62" i="11"/>
  <c r="B115" i="21" s="1"/>
  <c r="B113" i="22" s="1"/>
  <c r="O62" i="11"/>
  <c r="O72" i="11" s="1"/>
  <c r="B62" i="11"/>
  <c r="N59" i="11"/>
  <c r="M59" i="11"/>
  <c r="L59" i="11"/>
  <c r="K59" i="11"/>
  <c r="J59" i="11"/>
  <c r="I59" i="11"/>
  <c r="H59" i="11"/>
  <c r="G59" i="11"/>
  <c r="F59" i="11"/>
  <c r="E59" i="11"/>
  <c r="D59" i="11"/>
  <c r="C59" i="11"/>
  <c r="AT58" i="11"/>
  <c r="U114" i="21" s="1"/>
  <c r="S112" i="22" s="1"/>
  <c r="AS58" i="11"/>
  <c r="T114" i="21" s="1"/>
  <c r="R112" i="22" s="1"/>
  <c r="AR58" i="11"/>
  <c r="S114" i="21" s="1"/>
  <c r="Q112" i="22" s="1"/>
  <c r="AQ58" i="11"/>
  <c r="R114" i="21" s="1"/>
  <c r="P112" i="22" s="1"/>
  <c r="AP58" i="11"/>
  <c r="Q114" i="21" s="1"/>
  <c r="O112" i="22" s="1"/>
  <c r="AO58" i="11"/>
  <c r="P114" i="21" s="1"/>
  <c r="N112" i="22" s="1"/>
  <c r="AN58" i="11"/>
  <c r="O114" i="21" s="1"/>
  <c r="M112" i="22" s="1"/>
  <c r="AM58" i="11"/>
  <c r="N114" i="21" s="1"/>
  <c r="L112" i="22" s="1"/>
  <c r="AL58" i="11"/>
  <c r="M114" i="21" s="1"/>
  <c r="K112" i="22" s="1"/>
  <c r="AK58" i="11"/>
  <c r="L114" i="21" s="1"/>
  <c r="J112" i="22" s="1"/>
  <c r="AJ58" i="11"/>
  <c r="K114" i="21" s="1"/>
  <c r="I112" i="22" s="1"/>
  <c r="AI58" i="11"/>
  <c r="J114" i="21" s="1"/>
  <c r="AH58" i="11"/>
  <c r="I114" i="21" s="1"/>
  <c r="AB58" i="11"/>
  <c r="B114" i="21" s="1"/>
  <c r="B112" i="22" s="1"/>
  <c r="O58" i="11"/>
  <c r="B58" i="11"/>
  <c r="AT57" i="11"/>
  <c r="U113" i="21" s="1"/>
  <c r="S111" i="22" s="1"/>
  <c r="AS57" i="11"/>
  <c r="T113" i="21" s="1"/>
  <c r="R111" i="22" s="1"/>
  <c r="AR57" i="11"/>
  <c r="S113" i="21" s="1"/>
  <c r="Q111" i="22" s="1"/>
  <c r="AQ57" i="11"/>
  <c r="R113" i="21" s="1"/>
  <c r="P111" i="22" s="1"/>
  <c r="AP57" i="11"/>
  <c r="Q113" i="21" s="1"/>
  <c r="O111" i="22" s="1"/>
  <c r="AO57" i="11"/>
  <c r="P113" i="21" s="1"/>
  <c r="N111" i="22" s="1"/>
  <c r="AN57" i="11"/>
  <c r="O113" i="21" s="1"/>
  <c r="M111" i="22" s="1"/>
  <c r="AM57" i="11"/>
  <c r="N113" i="21" s="1"/>
  <c r="L111" i="22" s="1"/>
  <c r="AL57" i="11"/>
  <c r="M113" i="21" s="1"/>
  <c r="K111" i="22" s="1"/>
  <c r="AK57" i="11"/>
  <c r="L113" i="21" s="1"/>
  <c r="J111" i="22" s="1"/>
  <c r="AJ57" i="11"/>
  <c r="K113" i="21" s="1"/>
  <c r="I111" i="22" s="1"/>
  <c r="AI57" i="11"/>
  <c r="J113" i="21" s="1"/>
  <c r="AH57" i="11"/>
  <c r="I113" i="21" s="1"/>
  <c r="AB57" i="11"/>
  <c r="B113" i="21" s="1"/>
  <c r="B111" i="22" s="1"/>
  <c r="O57" i="11"/>
  <c r="B57" i="11"/>
  <c r="AT56" i="11"/>
  <c r="U112" i="21" s="1"/>
  <c r="S110" i="22" s="1"/>
  <c r="AS56" i="11"/>
  <c r="T112" i="21" s="1"/>
  <c r="R110" i="22" s="1"/>
  <c r="AR56" i="11"/>
  <c r="S112" i="21" s="1"/>
  <c r="Q110" i="22" s="1"/>
  <c r="AQ56" i="11"/>
  <c r="R112" i="21" s="1"/>
  <c r="P110" i="22" s="1"/>
  <c r="AP56" i="11"/>
  <c r="Q112" i="21" s="1"/>
  <c r="O110" i="22" s="1"/>
  <c r="AO56" i="11"/>
  <c r="P112" i="21" s="1"/>
  <c r="N110" i="22" s="1"/>
  <c r="AN56" i="11"/>
  <c r="O112" i="21" s="1"/>
  <c r="M110" i="22" s="1"/>
  <c r="AM56" i="11"/>
  <c r="N112" i="21" s="1"/>
  <c r="L110" i="22" s="1"/>
  <c r="AL56" i="11"/>
  <c r="M112" i="21" s="1"/>
  <c r="K110" i="22" s="1"/>
  <c r="AK56" i="11"/>
  <c r="L112" i="21" s="1"/>
  <c r="J110" i="22" s="1"/>
  <c r="AJ56" i="11"/>
  <c r="K112" i="21" s="1"/>
  <c r="I110" i="22" s="1"/>
  <c r="AI56" i="11"/>
  <c r="J112" i="21" s="1"/>
  <c r="AH56" i="11"/>
  <c r="I112" i="21" s="1"/>
  <c r="AB56" i="11"/>
  <c r="B112" i="21" s="1"/>
  <c r="B110" i="22" s="1"/>
  <c r="O56" i="11"/>
  <c r="B56" i="11"/>
  <c r="AT55" i="11"/>
  <c r="U111" i="21" s="1"/>
  <c r="S109" i="22" s="1"/>
  <c r="AS55" i="11"/>
  <c r="T111" i="21" s="1"/>
  <c r="R109" i="22" s="1"/>
  <c r="AR55" i="11"/>
  <c r="S111" i="21" s="1"/>
  <c r="Q109" i="22" s="1"/>
  <c r="AQ55" i="11"/>
  <c r="R111" i="21" s="1"/>
  <c r="P109" i="22" s="1"/>
  <c r="AP55" i="11"/>
  <c r="Q111" i="21" s="1"/>
  <c r="O109" i="22" s="1"/>
  <c r="AO55" i="11"/>
  <c r="P111" i="21" s="1"/>
  <c r="N109" i="22" s="1"/>
  <c r="AN55" i="11"/>
  <c r="O111" i="21" s="1"/>
  <c r="M109" i="22" s="1"/>
  <c r="AM55" i="11"/>
  <c r="N111" i="21" s="1"/>
  <c r="L109" i="22" s="1"/>
  <c r="AL55" i="11"/>
  <c r="M111" i="21" s="1"/>
  <c r="K109" i="22" s="1"/>
  <c r="AK55" i="11"/>
  <c r="L111" i="21" s="1"/>
  <c r="J109" i="22" s="1"/>
  <c r="AJ55" i="11"/>
  <c r="K111" i="21" s="1"/>
  <c r="I109" i="22" s="1"/>
  <c r="AI55" i="11"/>
  <c r="J111" i="21" s="1"/>
  <c r="AH55" i="11"/>
  <c r="I111" i="21" s="1"/>
  <c r="AB55" i="11"/>
  <c r="B111" i="21" s="1"/>
  <c r="B109" i="22" s="1"/>
  <c r="O55" i="11"/>
  <c r="B55" i="11"/>
  <c r="AT54" i="11"/>
  <c r="U110" i="21" s="1"/>
  <c r="S108" i="22" s="1"/>
  <c r="AS54" i="11"/>
  <c r="T110" i="21" s="1"/>
  <c r="R108" i="22" s="1"/>
  <c r="AR54" i="11"/>
  <c r="S110" i="21" s="1"/>
  <c r="Q108" i="22" s="1"/>
  <c r="AQ54" i="11"/>
  <c r="R110" i="21" s="1"/>
  <c r="P108" i="22" s="1"/>
  <c r="AP54" i="11"/>
  <c r="Q110" i="21" s="1"/>
  <c r="O108" i="22" s="1"/>
  <c r="AO54" i="11"/>
  <c r="P110" i="21" s="1"/>
  <c r="N108" i="22" s="1"/>
  <c r="AN54" i="11"/>
  <c r="O110" i="21" s="1"/>
  <c r="M108" i="22" s="1"/>
  <c r="AM54" i="11"/>
  <c r="N110" i="21" s="1"/>
  <c r="L108" i="22" s="1"/>
  <c r="AL54" i="11"/>
  <c r="M110" i="21" s="1"/>
  <c r="K108" i="22" s="1"/>
  <c r="AK54" i="11"/>
  <c r="L110" i="21" s="1"/>
  <c r="J108" i="22" s="1"/>
  <c r="AJ54" i="11"/>
  <c r="K110" i="21" s="1"/>
  <c r="I108" i="22" s="1"/>
  <c r="AI54" i="11"/>
  <c r="J110" i="21" s="1"/>
  <c r="AH54" i="11"/>
  <c r="I110" i="21" s="1"/>
  <c r="AB54" i="11"/>
  <c r="B110" i="21" s="1"/>
  <c r="B108" i="22" s="1"/>
  <c r="O54" i="11"/>
  <c r="B54" i="11"/>
  <c r="AT53" i="11"/>
  <c r="U109" i="21" s="1"/>
  <c r="S107" i="22" s="1"/>
  <c r="AS53" i="11"/>
  <c r="T109" i="21" s="1"/>
  <c r="R107" i="22" s="1"/>
  <c r="AR53" i="11"/>
  <c r="S109" i="21" s="1"/>
  <c r="Q107" i="22" s="1"/>
  <c r="AQ53" i="11"/>
  <c r="R109" i="21" s="1"/>
  <c r="P107" i="22" s="1"/>
  <c r="AP53" i="11"/>
  <c r="Q109" i="21" s="1"/>
  <c r="O107" i="22" s="1"/>
  <c r="AO53" i="11"/>
  <c r="P109" i="21" s="1"/>
  <c r="N107" i="22" s="1"/>
  <c r="AN53" i="11"/>
  <c r="O109" i="21" s="1"/>
  <c r="M107" i="22" s="1"/>
  <c r="AM53" i="11"/>
  <c r="N109" i="21" s="1"/>
  <c r="L107" i="22" s="1"/>
  <c r="AL53" i="11"/>
  <c r="M109" i="21" s="1"/>
  <c r="K107" i="22" s="1"/>
  <c r="AK53" i="11"/>
  <c r="L109" i="21" s="1"/>
  <c r="J107" i="22" s="1"/>
  <c r="AJ53" i="11"/>
  <c r="K109" i="21" s="1"/>
  <c r="I107" i="22" s="1"/>
  <c r="AI53" i="11"/>
  <c r="J109" i="21" s="1"/>
  <c r="AH53" i="11"/>
  <c r="I109" i="21" s="1"/>
  <c r="AB53" i="11"/>
  <c r="B109" i="21" s="1"/>
  <c r="B107" i="22" s="1"/>
  <c r="O53" i="11"/>
  <c r="B53" i="11"/>
  <c r="AT52" i="11"/>
  <c r="U108" i="21" s="1"/>
  <c r="S106" i="22" s="1"/>
  <c r="AS52" i="11"/>
  <c r="T108" i="21" s="1"/>
  <c r="R106" i="22" s="1"/>
  <c r="AR52" i="11"/>
  <c r="S108" i="21" s="1"/>
  <c r="Q106" i="22" s="1"/>
  <c r="AQ52" i="11"/>
  <c r="R108" i="21" s="1"/>
  <c r="P106" i="22" s="1"/>
  <c r="AP52" i="11"/>
  <c r="Q108" i="21" s="1"/>
  <c r="O106" i="22" s="1"/>
  <c r="AO52" i="11"/>
  <c r="P108" i="21" s="1"/>
  <c r="N106" i="22" s="1"/>
  <c r="AN52" i="11"/>
  <c r="O108" i="21" s="1"/>
  <c r="M106" i="22" s="1"/>
  <c r="AM52" i="11"/>
  <c r="N108" i="21" s="1"/>
  <c r="L106" i="22" s="1"/>
  <c r="AL52" i="11"/>
  <c r="M108" i="21" s="1"/>
  <c r="K106" i="22" s="1"/>
  <c r="AK52" i="11"/>
  <c r="L108" i="21" s="1"/>
  <c r="J106" i="22" s="1"/>
  <c r="AJ52" i="11"/>
  <c r="K108" i="21" s="1"/>
  <c r="I106" i="22" s="1"/>
  <c r="AI52" i="11"/>
  <c r="J108" i="21" s="1"/>
  <c r="AH52" i="11"/>
  <c r="I108" i="21" s="1"/>
  <c r="AD52" i="11"/>
  <c r="D108" i="21" s="1"/>
  <c r="D106" i="22" s="1"/>
  <c r="AB52" i="11"/>
  <c r="B108" i="21" s="1"/>
  <c r="B106" i="22" s="1"/>
  <c r="O52" i="11"/>
  <c r="O59" i="11" s="1"/>
  <c r="B52" i="11"/>
  <c r="AT51" i="11"/>
  <c r="U107" i="21" s="1"/>
  <c r="S105" i="22" s="1"/>
  <c r="AS51" i="11"/>
  <c r="T107" i="21" s="1"/>
  <c r="R105" i="22" s="1"/>
  <c r="AR51" i="11"/>
  <c r="S107" i="21" s="1"/>
  <c r="Q105" i="22" s="1"/>
  <c r="AQ51" i="11"/>
  <c r="R107" i="21" s="1"/>
  <c r="P105" i="22" s="1"/>
  <c r="AP51" i="11"/>
  <c r="Q107" i="21" s="1"/>
  <c r="O105" i="22" s="1"/>
  <c r="AO51" i="11"/>
  <c r="P107" i="21" s="1"/>
  <c r="N105" i="22" s="1"/>
  <c r="AN51" i="11"/>
  <c r="O107" i="21" s="1"/>
  <c r="M105" i="22" s="1"/>
  <c r="AM51" i="11"/>
  <c r="N107" i="21" s="1"/>
  <c r="L105" i="22" s="1"/>
  <c r="AL51" i="11"/>
  <c r="M107" i="21" s="1"/>
  <c r="K105" i="22" s="1"/>
  <c r="AK51" i="11"/>
  <c r="L107" i="21" s="1"/>
  <c r="J105" i="22" s="1"/>
  <c r="AJ51" i="11"/>
  <c r="K107" i="21" s="1"/>
  <c r="I105" i="22" s="1"/>
  <c r="AI51" i="11"/>
  <c r="J107" i="21" s="1"/>
  <c r="AH51" i="11"/>
  <c r="I107" i="21" s="1"/>
  <c r="AD51" i="11"/>
  <c r="D107" i="21" s="1"/>
  <c r="D105" i="22" s="1"/>
  <c r="AB51" i="11"/>
  <c r="B107" i="21" s="1"/>
  <c r="B105" i="22" s="1"/>
  <c r="O51" i="11"/>
  <c r="B51" i="11"/>
  <c r="AT50" i="11"/>
  <c r="U106" i="21" s="1"/>
  <c r="S104" i="22" s="1"/>
  <c r="AS50" i="11"/>
  <c r="T106" i="21" s="1"/>
  <c r="R104" i="22" s="1"/>
  <c r="AR50" i="11"/>
  <c r="S106" i="21" s="1"/>
  <c r="Q104" i="22" s="1"/>
  <c r="AQ50" i="11"/>
  <c r="R106" i="21" s="1"/>
  <c r="P104" i="22" s="1"/>
  <c r="AP50" i="11"/>
  <c r="Q106" i="21" s="1"/>
  <c r="O104" i="22" s="1"/>
  <c r="AO50" i="11"/>
  <c r="P106" i="21" s="1"/>
  <c r="N104" i="22" s="1"/>
  <c r="AN50" i="11"/>
  <c r="O106" i="21" s="1"/>
  <c r="M104" i="22" s="1"/>
  <c r="AM50" i="11"/>
  <c r="N106" i="21" s="1"/>
  <c r="L104" i="22" s="1"/>
  <c r="AL50" i="11"/>
  <c r="M106" i="21" s="1"/>
  <c r="K104" i="22" s="1"/>
  <c r="AK50" i="11"/>
  <c r="L106" i="21" s="1"/>
  <c r="J104" i="22" s="1"/>
  <c r="AJ50" i="11"/>
  <c r="K106" i="21" s="1"/>
  <c r="I104" i="22" s="1"/>
  <c r="AI50" i="11"/>
  <c r="J106" i="21" s="1"/>
  <c r="AH50" i="11"/>
  <c r="I106" i="21" s="1"/>
  <c r="AD50" i="11"/>
  <c r="D106" i="21" s="1"/>
  <c r="D104" i="22" s="1"/>
  <c r="AB50" i="11"/>
  <c r="B106" i="21" s="1"/>
  <c r="B104" i="22" s="1"/>
  <c r="O50" i="11"/>
  <c r="B50" i="11"/>
  <c r="AT49" i="11"/>
  <c r="U105" i="21" s="1"/>
  <c r="S103" i="22" s="1"/>
  <c r="AS49" i="11"/>
  <c r="T105" i="21" s="1"/>
  <c r="R103" i="22" s="1"/>
  <c r="AR49" i="11"/>
  <c r="S105" i="21" s="1"/>
  <c r="Q103" i="22" s="1"/>
  <c r="AQ49" i="11"/>
  <c r="R105" i="21" s="1"/>
  <c r="P103" i="22" s="1"/>
  <c r="AP49" i="11"/>
  <c r="Q105" i="21" s="1"/>
  <c r="O103" i="22" s="1"/>
  <c r="AO49" i="11"/>
  <c r="P105" i="21" s="1"/>
  <c r="N103" i="22" s="1"/>
  <c r="AN49" i="11"/>
  <c r="O105" i="21" s="1"/>
  <c r="M103" i="22" s="1"/>
  <c r="AM49" i="11"/>
  <c r="N105" i="21" s="1"/>
  <c r="L103" i="22" s="1"/>
  <c r="AL49" i="11"/>
  <c r="M105" i="21" s="1"/>
  <c r="K103" i="22" s="1"/>
  <c r="AK49" i="11"/>
  <c r="L105" i="21" s="1"/>
  <c r="J103" i="22" s="1"/>
  <c r="AJ49" i="11"/>
  <c r="K105" i="21" s="1"/>
  <c r="I103" i="22" s="1"/>
  <c r="AI49" i="11"/>
  <c r="J105" i="21" s="1"/>
  <c r="AH49" i="11"/>
  <c r="I105" i="21" s="1"/>
  <c r="AD49" i="11"/>
  <c r="D105" i="21" s="1"/>
  <c r="D103" i="22" s="1"/>
  <c r="AB49" i="11"/>
  <c r="B105" i="21" s="1"/>
  <c r="B103" i="22" s="1"/>
  <c r="O49" i="11"/>
  <c r="B49" i="11"/>
  <c r="O46" i="11"/>
  <c r="N46" i="11"/>
  <c r="M46" i="11"/>
  <c r="L46" i="11"/>
  <c r="K46" i="11"/>
  <c r="J46" i="11"/>
  <c r="I46" i="11"/>
  <c r="H46" i="11"/>
  <c r="G46" i="11"/>
  <c r="F46" i="11"/>
  <c r="E46" i="11"/>
  <c r="D46" i="11"/>
  <c r="C46" i="11"/>
  <c r="C75" i="11" s="1"/>
  <c r="B20" i="1" s="1"/>
  <c r="AT45" i="11"/>
  <c r="U104" i="21" s="1"/>
  <c r="S102" i="22" s="1"/>
  <c r="AS45" i="11"/>
  <c r="T104" i="21" s="1"/>
  <c r="R102" i="22" s="1"/>
  <c r="AR45" i="11"/>
  <c r="S104" i="21" s="1"/>
  <c r="Q102" i="22" s="1"/>
  <c r="AQ45" i="11"/>
  <c r="R104" i="21" s="1"/>
  <c r="P102" i="22" s="1"/>
  <c r="AP45" i="11"/>
  <c r="Q104" i="21" s="1"/>
  <c r="O102" i="22" s="1"/>
  <c r="AO45" i="11"/>
  <c r="P104" i="21" s="1"/>
  <c r="N102" i="22" s="1"/>
  <c r="AN45" i="11"/>
  <c r="O104" i="21" s="1"/>
  <c r="M102" i="22" s="1"/>
  <c r="AM45" i="11"/>
  <c r="N104" i="21" s="1"/>
  <c r="L102" i="22" s="1"/>
  <c r="AL45" i="11"/>
  <c r="M104" i="21" s="1"/>
  <c r="K102" i="22" s="1"/>
  <c r="AK45" i="11"/>
  <c r="L104" i="21" s="1"/>
  <c r="J102" i="22" s="1"/>
  <c r="AJ45" i="11"/>
  <c r="K104" i="21" s="1"/>
  <c r="I102" i="22" s="1"/>
  <c r="AI45" i="11"/>
  <c r="J104" i="21" s="1"/>
  <c r="AH45" i="11"/>
  <c r="I104" i="21" s="1"/>
  <c r="AD45" i="11"/>
  <c r="D104" i="21" s="1"/>
  <c r="D102" i="22" s="1"/>
  <c r="AB45" i="11"/>
  <c r="B104" i="21" s="1"/>
  <c r="B102" i="22" s="1"/>
  <c r="O45" i="11"/>
  <c r="B45" i="11"/>
  <c r="AT44" i="11"/>
  <c r="U103" i="21" s="1"/>
  <c r="S101" i="22" s="1"/>
  <c r="AS44" i="11"/>
  <c r="T103" i="21" s="1"/>
  <c r="R101" i="22" s="1"/>
  <c r="AR44" i="11"/>
  <c r="S103" i="21" s="1"/>
  <c r="Q101" i="22" s="1"/>
  <c r="AQ44" i="11"/>
  <c r="R103" i="21" s="1"/>
  <c r="P101" i="22" s="1"/>
  <c r="AP44" i="11"/>
  <c r="Q103" i="21" s="1"/>
  <c r="O101" i="22" s="1"/>
  <c r="AO44" i="11"/>
  <c r="P103" i="21" s="1"/>
  <c r="N101" i="22" s="1"/>
  <c r="AN44" i="11"/>
  <c r="O103" i="21" s="1"/>
  <c r="M101" i="22" s="1"/>
  <c r="AM44" i="11"/>
  <c r="N103" i="21" s="1"/>
  <c r="L101" i="22" s="1"/>
  <c r="AL44" i="11"/>
  <c r="M103" i="21" s="1"/>
  <c r="K101" i="22" s="1"/>
  <c r="AK44" i="11"/>
  <c r="L103" i="21" s="1"/>
  <c r="J101" i="22" s="1"/>
  <c r="AJ44" i="11"/>
  <c r="K103" i="21" s="1"/>
  <c r="I101" i="22" s="1"/>
  <c r="AI44" i="11"/>
  <c r="J103" i="21" s="1"/>
  <c r="AH44" i="11"/>
  <c r="I103" i="21" s="1"/>
  <c r="AD44" i="11"/>
  <c r="D103" i="21" s="1"/>
  <c r="D101" i="22" s="1"/>
  <c r="AB44" i="11"/>
  <c r="B103" i="21" s="1"/>
  <c r="B101" i="22" s="1"/>
  <c r="O44" i="11"/>
  <c r="B44" i="11"/>
  <c r="AT43" i="11"/>
  <c r="U102" i="21" s="1"/>
  <c r="S100" i="22" s="1"/>
  <c r="AS43" i="11"/>
  <c r="T102" i="21" s="1"/>
  <c r="R100" i="22" s="1"/>
  <c r="AR43" i="11"/>
  <c r="S102" i="21" s="1"/>
  <c r="Q100" i="22" s="1"/>
  <c r="AQ43" i="11"/>
  <c r="R102" i="21" s="1"/>
  <c r="P100" i="22" s="1"/>
  <c r="AP43" i="11"/>
  <c r="Q102" i="21" s="1"/>
  <c r="O100" i="22" s="1"/>
  <c r="AO43" i="11"/>
  <c r="P102" i="21" s="1"/>
  <c r="N100" i="22" s="1"/>
  <c r="AN43" i="11"/>
  <c r="O102" i="21" s="1"/>
  <c r="M100" i="22" s="1"/>
  <c r="AM43" i="11"/>
  <c r="N102" i="21" s="1"/>
  <c r="L100" i="22" s="1"/>
  <c r="AL43" i="11"/>
  <c r="M102" i="21" s="1"/>
  <c r="K100" i="22" s="1"/>
  <c r="AK43" i="11"/>
  <c r="L102" i="21" s="1"/>
  <c r="J100" i="22" s="1"/>
  <c r="AJ43" i="11"/>
  <c r="K102" i="21" s="1"/>
  <c r="I100" i="22" s="1"/>
  <c r="AI43" i="11"/>
  <c r="J102" i="21" s="1"/>
  <c r="AH43" i="11"/>
  <c r="I102" i="21" s="1"/>
  <c r="AD43" i="11"/>
  <c r="D102" i="21" s="1"/>
  <c r="D100" i="22" s="1"/>
  <c r="AB43" i="11"/>
  <c r="B102" i="21" s="1"/>
  <c r="B100" i="22" s="1"/>
  <c r="O43" i="11"/>
  <c r="B43" i="11"/>
  <c r="AT42" i="11"/>
  <c r="U101" i="21" s="1"/>
  <c r="S99" i="22" s="1"/>
  <c r="AS42" i="11"/>
  <c r="T101" i="21" s="1"/>
  <c r="R99" i="22" s="1"/>
  <c r="AR42" i="11"/>
  <c r="S101" i="21" s="1"/>
  <c r="Q99" i="22" s="1"/>
  <c r="AQ42" i="11"/>
  <c r="R101" i="21" s="1"/>
  <c r="P99" i="22" s="1"/>
  <c r="AP42" i="11"/>
  <c r="Q101" i="21" s="1"/>
  <c r="O99" i="22" s="1"/>
  <c r="AO42" i="11"/>
  <c r="P101" i="21" s="1"/>
  <c r="N99" i="22" s="1"/>
  <c r="AN42" i="11"/>
  <c r="O101" i="21" s="1"/>
  <c r="M99" i="22" s="1"/>
  <c r="AM42" i="11"/>
  <c r="N101" i="21" s="1"/>
  <c r="L99" i="22" s="1"/>
  <c r="AL42" i="11"/>
  <c r="M101" i="21" s="1"/>
  <c r="K99" i="22" s="1"/>
  <c r="AK42" i="11"/>
  <c r="L101" i="21" s="1"/>
  <c r="J99" i="22" s="1"/>
  <c r="AJ42" i="11"/>
  <c r="K101" i="21" s="1"/>
  <c r="I99" i="22" s="1"/>
  <c r="AI42" i="11"/>
  <c r="J101" i="21" s="1"/>
  <c r="AH42" i="11"/>
  <c r="I101" i="21" s="1"/>
  <c r="AD42" i="11"/>
  <c r="D101" i="21" s="1"/>
  <c r="D99" i="22" s="1"/>
  <c r="AB42" i="11"/>
  <c r="B101" i="21" s="1"/>
  <c r="B99" i="22" s="1"/>
  <c r="O42" i="11"/>
  <c r="B42" i="11"/>
  <c r="AT41" i="11"/>
  <c r="U100" i="21" s="1"/>
  <c r="S98" i="22" s="1"/>
  <c r="AS41" i="11"/>
  <c r="T100" i="21" s="1"/>
  <c r="R98" i="22" s="1"/>
  <c r="AR41" i="11"/>
  <c r="S100" i="21" s="1"/>
  <c r="Q98" i="22" s="1"/>
  <c r="AQ41" i="11"/>
  <c r="R100" i="21" s="1"/>
  <c r="P98" i="22" s="1"/>
  <c r="AP41" i="11"/>
  <c r="Q100" i="21" s="1"/>
  <c r="O98" i="22" s="1"/>
  <c r="AO41" i="11"/>
  <c r="P100" i="21" s="1"/>
  <c r="N98" i="22" s="1"/>
  <c r="AN41" i="11"/>
  <c r="O100" i="21" s="1"/>
  <c r="M98" i="22" s="1"/>
  <c r="AM41" i="11"/>
  <c r="N100" i="21" s="1"/>
  <c r="L98" i="22" s="1"/>
  <c r="AL41" i="11"/>
  <c r="M100" i="21" s="1"/>
  <c r="K98" i="22" s="1"/>
  <c r="AK41" i="11"/>
  <c r="L100" i="21" s="1"/>
  <c r="J98" i="22" s="1"/>
  <c r="AJ41" i="11"/>
  <c r="K100" i="21" s="1"/>
  <c r="I98" i="22" s="1"/>
  <c r="AI41" i="11"/>
  <c r="J100" i="21" s="1"/>
  <c r="AH41" i="11"/>
  <c r="I100" i="21" s="1"/>
  <c r="AD41" i="11"/>
  <c r="D100" i="21" s="1"/>
  <c r="D98" i="22" s="1"/>
  <c r="AB41" i="11"/>
  <c r="B100" i="21" s="1"/>
  <c r="B98" i="22" s="1"/>
  <c r="O41" i="11"/>
  <c r="B41" i="11"/>
  <c r="AT40" i="11"/>
  <c r="U99" i="21" s="1"/>
  <c r="S97" i="22" s="1"/>
  <c r="AS40" i="11"/>
  <c r="T99" i="21" s="1"/>
  <c r="R97" i="22" s="1"/>
  <c r="AR40" i="11"/>
  <c r="S99" i="21" s="1"/>
  <c r="Q97" i="22" s="1"/>
  <c r="AQ40" i="11"/>
  <c r="R99" i="21" s="1"/>
  <c r="P97" i="22" s="1"/>
  <c r="AP40" i="11"/>
  <c r="Q99" i="21" s="1"/>
  <c r="O97" i="22" s="1"/>
  <c r="AO40" i="11"/>
  <c r="P99" i="21" s="1"/>
  <c r="N97" i="22" s="1"/>
  <c r="AN40" i="11"/>
  <c r="O99" i="21" s="1"/>
  <c r="M97" i="22" s="1"/>
  <c r="AM40" i="11"/>
  <c r="N99" i="21" s="1"/>
  <c r="L97" i="22" s="1"/>
  <c r="AL40" i="11"/>
  <c r="M99" i="21" s="1"/>
  <c r="K97" i="22" s="1"/>
  <c r="AK40" i="11"/>
  <c r="L99" i="21" s="1"/>
  <c r="J97" i="22" s="1"/>
  <c r="AJ40" i="11"/>
  <c r="K99" i="21" s="1"/>
  <c r="I97" i="22" s="1"/>
  <c r="AI40" i="11"/>
  <c r="J99" i="21" s="1"/>
  <c r="AH40" i="11"/>
  <c r="I99" i="21" s="1"/>
  <c r="AD40" i="11"/>
  <c r="D99" i="21" s="1"/>
  <c r="D97" i="22" s="1"/>
  <c r="AB40" i="11"/>
  <c r="B99" i="21" s="1"/>
  <c r="B97" i="22" s="1"/>
  <c r="O40" i="11"/>
  <c r="B40" i="11"/>
  <c r="AT39" i="11"/>
  <c r="U98" i="21" s="1"/>
  <c r="S96" i="22" s="1"/>
  <c r="AS39" i="11"/>
  <c r="T98" i="21" s="1"/>
  <c r="R96" i="22" s="1"/>
  <c r="AR39" i="11"/>
  <c r="S98" i="21" s="1"/>
  <c r="Q96" i="22" s="1"/>
  <c r="AQ39" i="11"/>
  <c r="R98" i="21" s="1"/>
  <c r="P96" i="22" s="1"/>
  <c r="AP39" i="11"/>
  <c r="Q98" i="21" s="1"/>
  <c r="O96" i="22" s="1"/>
  <c r="AO39" i="11"/>
  <c r="P98" i="21" s="1"/>
  <c r="N96" i="22" s="1"/>
  <c r="AN39" i="11"/>
  <c r="O98" i="21" s="1"/>
  <c r="M96" i="22" s="1"/>
  <c r="AM39" i="11"/>
  <c r="N98" i="21" s="1"/>
  <c r="L96" i="22" s="1"/>
  <c r="AL39" i="11"/>
  <c r="M98" i="21" s="1"/>
  <c r="K96" i="22" s="1"/>
  <c r="AK39" i="11"/>
  <c r="L98" i="21" s="1"/>
  <c r="J96" i="22" s="1"/>
  <c r="AJ39" i="11"/>
  <c r="K98" i="21" s="1"/>
  <c r="I96" i="22" s="1"/>
  <c r="AI39" i="11"/>
  <c r="J98" i="21" s="1"/>
  <c r="AH39" i="11"/>
  <c r="I98" i="21" s="1"/>
  <c r="AD39" i="11"/>
  <c r="D98" i="21" s="1"/>
  <c r="D96" i="22" s="1"/>
  <c r="AB39" i="11"/>
  <c r="B98" i="21" s="1"/>
  <c r="B96" i="22" s="1"/>
  <c r="O39" i="11"/>
  <c r="B39" i="11"/>
  <c r="AT38" i="11"/>
  <c r="U97" i="21" s="1"/>
  <c r="S95" i="22" s="1"/>
  <c r="AS38" i="11"/>
  <c r="T97" i="21" s="1"/>
  <c r="R95" i="22" s="1"/>
  <c r="AR38" i="11"/>
  <c r="S97" i="21" s="1"/>
  <c r="Q95" i="22" s="1"/>
  <c r="AQ38" i="11"/>
  <c r="R97" i="21" s="1"/>
  <c r="P95" i="22" s="1"/>
  <c r="AP38" i="11"/>
  <c r="Q97" i="21" s="1"/>
  <c r="O95" i="22" s="1"/>
  <c r="AO38" i="11"/>
  <c r="P97" i="21" s="1"/>
  <c r="N95" i="22" s="1"/>
  <c r="AN38" i="11"/>
  <c r="O97" i="21" s="1"/>
  <c r="M95" i="22" s="1"/>
  <c r="AM38" i="11"/>
  <c r="N97" i="21" s="1"/>
  <c r="L95" i="22" s="1"/>
  <c r="AL38" i="11"/>
  <c r="M97" i="21" s="1"/>
  <c r="K95" i="22" s="1"/>
  <c r="AK38" i="11"/>
  <c r="L97" i="21" s="1"/>
  <c r="J95" i="22" s="1"/>
  <c r="AJ38" i="11"/>
  <c r="K97" i="21" s="1"/>
  <c r="I95" i="22" s="1"/>
  <c r="AI38" i="11"/>
  <c r="J97" i="21" s="1"/>
  <c r="AH38" i="11"/>
  <c r="I97" i="21" s="1"/>
  <c r="AD38" i="11"/>
  <c r="D97" i="21" s="1"/>
  <c r="D95" i="22" s="1"/>
  <c r="AB38" i="11"/>
  <c r="B97" i="21" s="1"/>
  <c r="B95" i="22" s="1"/>
  <c r="O38" i="11"/>
  <c r="B38" i="11"/>
  <c r="AT37" i="11"/>
  <c r="U96" i="21" s="1"/>
  <c r="S94" i="22" s="1"/>
  <c r="AS37" i="11"/>
  <c r="T96" i="21" s="1"/>
  <c r="R94" i="22" s="1"/>
  <c r="AR37" i="11"/>
  <c r="S96" i="21" s="1"/>
  <c r="Q94" i="22" s="1"/>
  <c r="AQ37" i="11"/>
  <c r="R96" i="21" s="1"/>
  <c r="P94" i="22" s="1"/>
  <c r="AP37" i="11"/>
  <c r="Q96" i="21" s="1"/>
  <c r="O94" i="22" s="1"/>
  <c r="AO37" i="11"/>
  <c r="P96" i="21" s="1"/>
  <c r="N94" i="22" s="1"/>
  <c r="AN37" i="11"/>
  <c r="O96" i="21" s="1"/>
  <c r="M94" i="22" s="1"/>
  <c r="AM37" i="11"/>
  <c r="N96" i="21" s="1"/>
  <c r="L94" i="22" s="1"/>
  <c r="AL37" i="11"/>
  <c r="M96" i="21" s="1"/>
  <c r="K94" i="22" s="1"/>
  <c r="AK37" i="11"/>
  <c r="L96" i="21" s="1"/>
  <c r="J94" i="22" s="1"/>
  <c r="AJ37" i="11"/>
  <c r="K96" i="21" s="1"/>
  <c r="I94" i="22" s="1"/>
  <c r="AI37" i="11"/>
  <c r="J96" i="21" s="1"/>
  <c r="AH37" i="11"/>
  <c r="I96" i="21" s="1"/>
  <c r="AB37" i="11"/>
  <c r="B96" i="21" s="1"/>
  <c r="B94" i="22" s="1"/>
  <c r="O37" i="11"/>
  <c r="B37" i="11"/>
  <c r="AT36" i="11"/>
  <c r="U95" i="21" s="1"/>
  <c r="S93" i="22" s="1"/>
  <c r="AS36" i="11"/>
  <c r="T95" i="21" s="1"/>
  <c r="R93" i="22" s="1"/>
  <c r="AR36" i="11"/>
  <c r="S95" i="21" s="1"/>
  <c r="Q93" i="22" s="1"/>
  <c r="AQ36" i="11"/>
  <c r="R95" i="21" s="1"/>
  <c r="P93" i="22" s="1"/>
  <c r="AP36" i="11"/>
  <c r="Q95" i="21" s="1"/>
  <c r="O93" i="22" s="1"/>
  <c r="AO36" i="11"/>
  <c r="P95" i="21" s="1"/>
  <c r="N93" i="22" s="1"/>
  <c r="AN36" i="11"/>
  <c r="O95" i="21" s="1"/>
  <c r="M93" i="22" s="1"/>
  <c r="AM36" i="11"/>
  <c r="N95" i="21" s="1"/>
  <c r="L93" i="22" s="1"/>
  <c r="AL36" i="11"/>
  <c r="M95" i="21" s="1"/>
  <c r="K93" i="22" s="1"/>
  <c r="AK36" i="11"/>
  <c r="L95" i="21" s="1"/>
  <c r="J93" i="22" s="1"/>
  <c r="AJ36" i="11"/>
  <c r="K95" i="21" s="1"/>
  <c r="I93" i="22" s="1"/>
  <c r="AI36" i="11"/>
  <c r="J95" i="21" s="1"/>
  <c r="AH36" i="11"/>
  <c r="I95" i="21" s="1"/>
  <c r="AB36" i="11"/>
  <c r="B95" i="21" s="1"/>
  <c r="B93" i="22" s="1"/>
  <c r="O36" i="11"/>
  <c r="B36" i="11"/>
  <c r="N33" i="11"/>
  <c r="M33" i="11"/>
  <c r="L33" i="11"/>
  <c r="K33" i="11"/>
  <c r="K75" i="11" s="1"/>
  <c r="J20" i="1" s="1"/>
  <c r="J33" i="11"/>
  <c r="I33" i="11"/>
  <c r="H33" i="11"/>
  <c r="H75" i="11" s="1"/>
  <c r="G20" i="1" s="1"/>
  <c r="G33" i="11"/>
  <c r="G75" i="11" s="1"/>
  <c r="F20" i="1" s="1"/>
  <c r="F33" i="11"/>
  <c r="F75" i="11" s="1"/>
  <c r="E20" i="1" s="1"/>
  <c r="E33" i="11"/>
  <c r="D33" i="11"/>
  <c r="C33" i="11"/>
  <c r="AT32" i="11"/>
  <c r="U94" i="21" s="1"/>
  <c r="S92" i="22" s="1"/>
  <c r="AS32" i="11"/>
  <c r="T94" i="21" s="1"/>
  <c r="R92" i="22" s="1"/>
  <c r="AR32" i="11"/>
  <c r="S94" i="21" s="1"/>
  <c r="Q92" i="22" s="1"/>
  <c r="AQ32" i="11"/>
  <c r="R94" i="21" s="1"/>
  <c r="P92" i="22" s="1"/>
  <c r="AP32" i="11"/>
  <c r="Q94" i="21" s="1"/>
  <c r="O92" i="22" s="1"/>
  <c r="AO32" i="11"/>
  <c r="P94" i="21" s="1"/>
  <c r="N92" i="22" s="1"/>
  <c r="AN32" i="11"/>
  <c r="O94" i="21" s="1"/>
  <c r="M92" i="22" s="1"/>
  <c r="AM32" i="11"/>
  <c r="N94" i="21" s="1"/>
  <c r="L92" i="22" s="1"/>
  <c r="AL32" i="11"/>
  <c r="M94" i="21" s="1"/>
  <c r="K92" i="22" s="1"/>
  <c r="AK32" i="11"/>
  <c r="L94" i="21" s="1"/>
  <c r="J92" i="22" s="1"/>
  <c r="AJ32" i="11"/>
  <c r="K94" i="21" s="1"/>
  <c r="I92" i="22" s="1"/>
  <c r="AI32" i="11"/>
  <c r="J94" i="21" s="1"/>
  <c r="AH32" i="11"/>
  <c r="I94" i="21" s="1"/>
  <c r="AD32" i="11"/>
  <c r="D94" i="21" s="1"/>
  <c r="D92" i="22" s="1"/>
  <c r="AB32" i="11"/>
  <c r="B94" i="21" s="1"/>
  <c r="B92" i="22" s="1"/>
  <c r="O32" i="11"/>
  <c r="B32" i="11"/>
  <c r="AT31" i="11"/>
  <c r="U93" i="21" s="1"/>
  <c r="S91" i="22" s="1"/>
  <c r="AS31" i="11"/>
  <c r="T93" i="21" s="1"/>
  <c r="R91" i="22" s="1"/>
  <c r="AR31" i="11"/>
  <c r="S93" i="21" s="1"/>
  <c r="Q91" i="22" s="1"/>
  <c r="AQ31" i="11"/>
  <c r="R93" i="21" s="1"/>
  <c r="P91" i="22" s="1"/>
  <c r="AP31" i="11"/>
  <c r="Q93" i="21" s="1"/>
  <c r="O91" i="22" s="1"/>
  <c r="AO31" i="11"/>
  <c r="P93" i="21" s="1"/>
  <c r="N91" i="22" s="1"/>
  <c r="AN31" i="11"/>
  <c r="O93" i="21" s="1"/>
  <c r="M91" i="22" s="1"/>
  <c r="AM31" i="11"/>
  <c r="N93" i="21" s="1"/>
  <c r="L91" i="22" s="1"/>
  <c r="AL31" i="11"/>
  <c r="M93" i="21" s="1"/>
  <c r="K91" i="22" s="1"/>
  <c r="AK31" i="11"/>
  <c r="L93" i="21" s="1"/>
  <c r="J91" i="22" s="1"/>
  <c r="AJ31" i="11"/>
  <c r="K93" i="21" s="1"/>
  <c r="I91" i="22" s="1"/>
  <c r="AI31" i="11"/>
  <c r="J93" i="21" s="1"/>
  <c r="AH31" i="11"/>
  <c r="I93" i="21" s="1"/>
  <c r="AB31" i="11"/>
  <c r="B93" i="21" s="1"/>
  <c r="B91" i="22" s="1"/>
  <c r="O31" i="11"/>
  <c r="B31" i="11"/>
  <c r="AT30" i="11"/>
  <c r="U92" i="21" s="1"/>
  <c r="S90" i="22" s="1"/>
  <c r="AS30" i="11"/>
  <c r="T92" i="21" s="1"/>
  <c r="R90" i="22" s="1"/>
  <c r="AR30" i="11"/>
  <c r="S92" i="21" s="1"/>
  <c r="Q90" i="22" s="1"/>
  <c r="AQ30" i="11"/>
  <c r="R92" i="21" s="1"/>
  <c r="P90" i="22" s="1"/>
  <c r="AP30" i="11"/>
  <c r="Q92" i="21" s="1"/>
  <c r="O90" i="22" s="1"/>
  <c r="AO30" i="11"/>
  <c r="P92" i="21" s="1"/>
  <c r="N90" i="22" s="1"/>
  <c r="AN30" i="11"/>
  <c r="O92" i="21" s="1"/>
  <c r="M90" i="22" s="1"/>
  <c r="AM30" i="11"/>
  <c r="N92" i="21" s="1"/>
  <c r="L90" i="22" s="1"/>
  <c r="AL30" i="11"/>
  <c r="M92" i="21" s="1"/>
  <c r="K90" i="22" s="1"/>
  <c r="AK30" i="11"/>
  <c r="L92" i="21" s="1"/>
  <c r="J90" i="22" s="1"/>
  <c r="AJ30" i="11"/>
  <c r="K92" i="21" s="1"/>
  <c r="I90" i="22" s="1"/>
  <c r="AI30" i="11"/>
  <c r="J92" i="21" s="1"/>
  <c r="AH30" i="11"/>
  <c r="I92" i="21" s="1"/>
  <c r="AB30" i="11"/>
  <c r="B92" i="21" s="1"/>
  <c r="B90" i="22" s="1"/>
  <c r="O30" i="11"/>
  <c r="B30" i="11"/>
  <c r="AT29" i="11"/>
  <c r="U91" i="21" s="1"/>
  <c r="S89" i="22" s="1"/>
  <c r="AS29" i="11"/>
  <c r="T91" i="21" s="1"/>
  <c r="R89" i="22" s="1"/>
  <c r="AR29" i="11"/>
  <c r="S91" i="21" s="1"/>
  <c r="Q89" i="22" s="1"/>
  <c r="AQ29" i="11"/>
  <c r="R91" i="21" s="1"/>
  <c r="P89" i="22" s="1"/>
  <c r="AP29" i="11"/>
  <c r="Q91" i="21" s="1"/>
  <c r="O89" i="22" s="1"/>
  <c r="AO29" i="11"/>
  <c r="P91" i="21" s="1"/>
  <c r="N89" i="22" s="1"/>
  <c r="AN29" i="11"/>
  <c r="O91" i="21" s="1"/>
  <c r="M89" i="22" s="1"/>
  <c r="AM29" i="11"/>
  <c r="N91" i="21" s="1"/>
  <c r="L89" i="22" s="1"/>
  <c r="AL29" i="11"/>
  <c r="M91" i="21" s="1"/>
  <c r="K89" i="22" s="1"/>
  <c r="AK29" i="11"/>
  <c r="L91" i="21" s="1"/>
  <c r="J89" i="22" s="1"/>
  <c r="AJ29" i="11"/>
  <c r="K91" i="21" s="1"/>
  <c r="I89" i="22" s="1"/>
  <c r="AI29" i="11"/>
  <c r="J91" i="21" s="1"/>
  <c r="AH29" i="11"/>
  <c r="I91" i="21" s="1"/>
  <c r="AB29" i="11"/>
  <c r="B91" i="21" s="1"/>
  <c r="B89" i="22" s="1"/>
  <c r="O29" i="11"/>
  <c r="B29" i="11"/>
  <c r="AT28" i="11"/>
  <c r="U90" i="21" s="1"/>
  <c r="S88" i="22" s="1"/>
  <c r="AS28" i="11"/>
  <c r="T90" i="21" s="1"/>
  <c r="R88" i="22" s="1"/>
  <c r="AR28" i="11"/>
  <c r="S90" i="21" s="1"/>
  <c r="Q88" i="22" s="1"/>
  <c r="AQ28" i="11"/>
  <c r="R90" i="21" s="1"/>
  <c r="P88" i="22" s="1"/>
  <c r="AP28" i="11"/>
  <c r="Q90" i="21" s="1"/>
  <c r="O88" i="22" s="1"/>
  <c r="AO28" i="11"/>
  <c r="P90" i="21" s="1"/>
  <c r="N88" i="22" s="1"/>
  <c r="AN28" i="11"/>
  <c r="O90" i="21" s="1"/>
  <c r="M88" i="22" s="1"/>
  <c r="AM28" i="11"/>
  <c r="N90" i="21" s="1"/>
  <c r="L88" i="22" s="1"/>
  <c r="AL28" i="11"/>
  <c r="M90" i="21" s="1"/>
  <c r="K88" i="22" s="1"/>
  <c r="AK28" i="11"/>
  <c r="L90" i="21" s="1"/>
  <c r="J88" i="22" s="1"/>
  <c r="AJ28" i="11"/>
  <c r="K90" i="21" s="1"/>
  <c r="I88" i="22" s="1"/>
  <c r="AI28" i="11"/>
  <c r="J90" i="21" s="1"/>
  <c r="AH28" i="11"/>
  <c r="I90" i="21" s="1"/>
  <c r="AB28" i="11"/>
  <c r="B90" i="21" s="1"/>
  <c r="B88" i="22" s="1"/>
  <c r="O28" i="11"/>
  <c r="B28" i="11"/>
  <c r="AT27" i="11"/>
  <c r="U89" i="21" s="1"/>
  <c r="S87" i="22" s="1"/>
  <c r="AS27" i="11"/>
  <c r="T89" i="21" s="1"/>
  <c r="R87" i="22" s="1"/>
  <c r="AR27" i="11"/>
  <c r="S89" i="21" s="1"/>
  <c r="Q87" i="22" s="1"/>
  <c r="AQ27" i="11"/>
  <c r="R89" i="21" s="1"/>
  <c r="P87" i="22" s="1"/>
  <c r="AP27" i="11"/>
  <c r="Q89" i="21" s="1"/>
  <c r="O87" i="22" s="1"/>
  <c r="AO27" i="11"/>
  <c r="P89" i="21" s="1"/>
  <c r="N87" i="22" s="1"/>
  <c r="AN27" i="11"/>
  <c r="O89" i="21" s="1"/>
  <c r="M87" i="22" s="1"/>
  <c r="AM27" i="11"/>
  <c r="N89" i="21" s="1"/>
  <c r="L87" i="22" s="1"/>
  <c r="AL27" i="11"/>
  <c r="M89" i="21" s="1"/>
  <c r="K87" i="22" s="1"/>
  <c r="AK27" i="11"/>
  <c r="L89" i="21" s="1"/>
  <c r="J87" i="22" s="1"/>
  <c r="AJ27" i="11"/>
  <c r="K89" i="21" s="1"/>
  <c r="I87" i="22" s="1"/>
  <c r="AI27" i="11"/>
  <c r="J89" i="21" s="1"/>
  <c r="AH27" i="11"/>
  <c r="I89" i="21" s="1"/>
  <c r="AB27" i="11"/>
  <c r="B89" i="21" s="1"/>
  <c r="B87" i="22" s="1"/>
  <c r="O27" i="11"/>
  <c r="B27" i="11"/>
  <c r="AT26" i="11"/>
  <c r="U88" i="21" s="1"/>
  <c r="S86" i="22" s="1"/>
  <c r="AS26" i="11"/>
  <c r="T88" i="21" s="1"/>
  <c r="R86" i="22" s="1"/>
  <c r="AR26" i="11"/>
  <c r="S88" i="21" s="1"/>
  <c r="Q86" i="22" s="1"/>
  <c r="AQ26" i="11"/>
  <c r="R88" i="21" s="1"/>
  <c r="P86" i="22" s="1"/>
  <c r="AP26" i="11"/>
  <c r="Q88" i="21" s="1"/>
  <c r="O86" i="22" s="1"/>
  <c r="AO26" i="11"/>
  <c r="P88" i="21" s="1"/>
  <c r="N86" i="22" s="1"/>
  <c r="AN26" i="11"/>
  <c r="O88" i="21" s="1"/>
  <c r="M86" i="22" s="1"/>
  <c r="AM26" i="11"/>
  <c r="N88" i="21" s="1"/>
  <c r="L86" i="22" s="1"/>
  <c r="AL26" i="11"/>
  <c r="M88" i="21" s="1"/>
  <c r="K86" i="22" s="1"/>
  <c r="AK26" i="11"/>
  <c r="L88" i="21" s="1"/>
  <c r="J86" i="22" s="1"/>
  <c r="AJ26" i="11"/>
  <c r="K88" i="21" s="1"/>
  <c r="I86" i="22" s="1"/>
  <c r="AI26" i="11"/>
  <c r="J88" i="21" s="1"/>
  <c r="AH26" i="11"/>
  <c r="I88" i="21" s="1"/>
  <c r="AB26" i="11"/>
  <c r="B88" i="21" s="1"/>
  <c r="B86" i="22" s="1"/>
  <c r="O26" i="11"/>
  <c r="B26" i="11"/>
  <c r="AT25" i="11"/>
  <c r="U87" i="21" s="1"/>
  <c r="S85" i="22" s="1"/>
  <c r="AS25" i="11"/>
  <c r="T87" i="21" s="1"/>
  <c r="R85" i="22" s="1"/>
  <c r="AR25" i="11"/>
  <c r="S87" i="21" s="1"/>
  <c r="Q85" i="22" s="1"/>
  <c r="AQ25" i="11"/>
  <c r="R87" i="21" s="1"/>
  <c r="P85" i="22" s="1"/>
  <c r="AP25" i="11"/>
  <c r="Q87" i="21" s="1"/>
  <c r="O85" i="22" s="1"/>
  <c r="AO25" i="11"/>
  <c r="P87" i="21" s="1"/>
  <c r="N85" i="22" s="1"/>
  <c r="AN25" i="11"/>
  <c r="O87" i="21" s="1"/>
  <c r="M85" i="22" s="1"/>
  <c r="AM25" i="11"/>
  <c r="N87" i="21" s="1"/>
  <c r="L85" i="22" s="1"/>
  <c r="AL25" i="11"/>
  <c r="M87" i="21" s="1"/>
  <c r="K85" i="22" s="1"/>
  <c r="AK25" i="11"/>
  <c r="L87" i="21" s="1"/>
  <c r="J85" i="22" s="1"/>
  <c r="AJ25" i="11"/>
  <c r="K87" i="21" s="1"/>
  <c r="I85" i="22" s="1"/>
  <c r="AI25" i="11"/>
  <c r="J87" i="21" s="1"/>
  <c r="AH25" i="11"/>
  <c r="I87" i="21" s="1"/>
  <c r="AB25" i="11"/>
  <c r="B87" i="21" s="1"/>
  <c r="B85" i="22" s="1"/>
  <c r="O25" i="11"/>
  <c r="B25" i="11"/>
  <c r="AT24" i="11"/>
  <c r="U86" i="21" s="1"/>
  <c r="S84" i="22" s="1"/>
  <c r="AS24" i="11"/>
  <c r="T86" i="21" s="1"/>
  <c r="R84" i="22" s="1"/>
  <c r="AR24" i="11"/>
  <c r="S86" i="21" s="1"/>
  <c r="Q84" i="22" s="1"/>
  <c r="AQ24" i="11"/>
  <c r="R86" i="21" s="1"/>
  <c r="P84" i="22" s="1"/>
  <c r="AP24" i="11"/>
  <c r="Q86" i="21" s="1"/>
  <c r="O84" i="22" s="1"/>
  <c r="AO24" i="11"/>
  <c r="P86" i="21" s="1"/>
  <c r="N84" i="22" s="1"/>
  <c r="AN24" i="11"/>
  <c r="O86" i="21" s="1"/>
  <c r="M84" i="22" s="1"/>
  <c r="AM24" i="11"/>
  <c r="N86" i="21" s="1"/>
  <c r="L84" i="22" s="1"/>
  <c r="AL24" i="11"/>
  <c r="M86" i="21" s="1"/>
  <c r="K84" i="22" s="1"/>
  <c r="AK24" i="11"/>
  <c r="L86" i="21" s="1"/>
  <c r="J84" i="22" s="1"/>
  <c r="AJ24" i="11"/>
  <c r="K86" i="21" s="1"/>
  <c r="I84" i="22" s="1"/>
  <c r="AI24" i="11"/>
  <c r="J86" i="21" s="1"/>
  <c r="AH24" i="11"/>
  <c r="I86" i="21" s="1"/>
  <c r="AD24" i="11"/>
  <c r="D86" i="21" s="1"/>
  <c r="D84" i="22" s="1"/>
  <c r="AB24" i="11"/>
  <c r="B86" i="21" s="1"/>
  <c r="B84" i="22" s="1"/>
  <c r="O24" i="11"/>
  <c r="B24" i="11"/>
  <c r="AT23" i="11"/>
  <c r="U85" i="21" s="1"/>
  <c r="S83" i="22" s="1"/>
  <c r="AS23" i="11"/>
  <c r="T85" i="21" s="1"/>
  <c r="R83" i="22" s="1"/>
  <c r="AR23" i="11"/>
  <c r="S85" i="21" s="1"/>
  <c r="Q83" i="22" s="1"/>
  <c r="AQ23" i="11"/>
  <c r="R85" i="21" s="1"/>
  <c r="P83" i="22" s="1"/>
  <c r="AP23" i="11"/>
  <c r="Q85" i="21" s="1"/>
  <c r="O83" i="22" s="1"/>
  <c r="AO23" i="11"/>
  <c r="P85" i="21" s="1"/>
  <c r="N83" i="22" s="1"/>
  <c r="AN23" i="11"/>
  <c r="O85" i="21" s="1"/>
  <c r="M83" i="22" s="1"/>
  <c r="AM23" i="11"/>
  <c r="N85" i="21" s="1"/>
  <c r="L83" i="22" s="1"/>
  <c r="AL23" i="11"/>
  <c r="M85" i="21" s="1"/>
  <c r="K83" i="22" s="1"/>
  <c r="AK23" i="11"/>
  <c r="L85" i="21" s="1"/>
  <c r="J83" i="22" s="1"/>
  <c r="AJ23" i="11"/>
  <c r="K85" i="21" s="1"/>
  <c r="I83" i="22" s="1"/>
  <c r="AI23" i="11"/>
  <c r="J85" i="21" s="1"/>
  <c r="AH23" i="11"/>
  <c r="I85" i="21" s="1"/>
  <c r="AD23" i="11"/>
  <c r="D85" i="21" s="1"/>
  <c r="D83" i="22" s="1"/>
  <c r="AB23" i="11"/>
  <c r="B85" i="21" s="1"/>
  <c r="B83" i="22" s="1"/>
  <c r="O23" i="11"/>
  <c r="O33" i="11" s="1"/>
  <c r="B23" i="11"/>
  <c r="N20" i="11"/>
  <c r="N75" i="11" s="1"/>
  <c r="M20" i="1" s="1"/>
  <c r="M20" i="11"/>
  <c r="M75" i="11" s="1"/>
  <c r="L20" i="1" s="1"/>
  <c r="L20" i="11"/>
  <c r="L75" i="11" s="1"/>
  <c r="K20" i="1" s="1"/>
  <c r="K20" i="11"/>
  <c r="J20" i="11"/>
  <c r="J75" i="11" s="1"/>
  <c r="I20" i="1" s="1"/>
  <c r="I20" i="11"/>
  <c r="H20" i="11"/>
  <c r="G20" i="11"/>
  <c r="F20" i="11"/>
  <c r="E20" i="11"/>
  <c r="D20" i="11"/>
  <c r="C20" i="11"/>
  <c r="AT19" i="11"/>
  <c r="U84" i="21" s="1"/>
  <c r="S82" i="22" s="1"/>
  <c r="AS19" i="11"/>
  <c r="T84" i="21" s="1"/>
  <c r="R82" i="22" s="1"/>
  <c r="AR19" i="11"/>
  <c r="S84" i="21" s="1"/>
  <c r="Q82" i="22" s="1"/>
  <c r="AQ19" i="11"/>
  <c r="R84" i="21" s="1"/>
  <c r="P82" i="22" s="1"/>
  <c r="AP19" i="11"/>
  <c r="Q84" i="21" s="1"/>
  <c r="O82" i="22" s="1"/>
  <c r="AO19" i="11"/>
  <c r="P84" i="21" s="1"/>
  <c r="N82" i="22" s="1"/>
  <c r="AN19" i="11"/>
  <c r="O84" i="21" s="1"/>
  <c r="M82" i="22" s="1"/>
  <c r="AM19" i="11"/>
  <c r="N84" i="21" s="1"/>
  <c r="L82" i="22" s="1"/>
  <c r="AL19" i="11"/>
  <c r="M84" i="21" s="1"/>
  <c r="K82" i="22" s="1"/>
  <c r="AK19" i="11"/>
  <c r="L84" i="21" s="1"/>
  <c r="J82" i="22" s="1"/>
  <c r="AJ19" i="11"/>
  <c r="K84" i="21" s="1"/>
  <c r="I82" i="22" s="1"/>
  <c r="AI19" i="11"/>
  <c r="J84" i="21" s="1"/>
  <c r="AH19" i="11"/>
  <c r="I84" i="21" s="1"/>
  <c r="AD19" i="11"/>
  <c r="D84" i="21" s="1"/>
  <c r="D82" i="22" s="1"/>
  <c r="AB19" i="11"/>
  <c r="B84" i="21" s="1"/>
  <c r="B82" i="22" s="1"/>
  <c r="O19" i="11"/>
  <c r="B19" i="11"/>
  <c r="AT18" i="11"/>
  <c r="U83" i="21" s="1"/>
  <c r="S81" i="22" s="1"/>
  <c r="AS18" i="11"/>
  <c r="T83" i="21" s="1"/>
  <c r="R81" i="22" s="1"/>
  <c r="AR18" i="11"/>
  <c r="S83" i="21" s="1"/>
  <c r="Q81" i="22" s="1"/>
  <c r="AQ18" i="11"/>
  <c r="R83" i="21" s="1"/>
  <c r="P81" i="22" s="1"/>
  <c r="AP18" i="11"/>
  <c r="Q83" i="21" s="1"/>
  <c r="O81" i="22" s="1"/>
  <c r="AO18" i="11"/>
  <c r="P83" i="21" s="1"/>
  <c r="N81" i="22" s="1"/>
  <c r="AN18" i="11"/>
  <c r="O83" i="21" s="1"/>
  <c r="M81" i="22" s="1"/>
  <c r="AM18" i="11"/>
  <c r="N83" i="21" s="1"/>
  <c r="L81" i="22" s="1"/>
  <c r="AL18" i="11"/>
  <c r="M83" i="21" s="1"/>
  <c r="K81" i="22" s="1"/>
  <c r="AK18" i="11"/>
  <c r="L83" i="21" s="1"/>
  <c r="J81" i="22" s="1"/>
  <c r="AJ18" i="11"/>
  <c r="K83" i="21" s="1"/>
  <c r="I81" i="22" s="1"/>
  <c r="AI18" i="11"/>
  <c r="J83" i="21" s="1"/>
  <c r="AH18" i="11"/>
  <c r="I83" i="21" s="1"/>
  <c r="AD18" i="11"/>
  <c r="D83" i="21" s="1"/>
  <c r="D81" i="22" s="1"/>
  <c r="AB18" i="11"/>
  <c r="B83" i="21" s="1"/>
  <c r="B81" i="22" s="1"/>
  <c r="O18" i="11"/>
  <c r="B18" i="11"/>
  <c r="AT17" i="11"/>
  <c r="U82" i="21" s="1"/>
  <c r="S80" i="22" s="1"/>
  <c r="AS17" i="11"/>
  <c r="T82" i="21" s="1"/>
  <c r="R80" i="22" s="1"/>
  <c r="AR17" i="11"/>
  <c r="S82" i="21" s="1"/>
  <c r="Q80" i="22" s="1"/>
  <c r="AQ17" i="11"/>
  <c r="R82" i="21" s="1"/>
  <c r="P80" i="22" s="1"/>
  <c r="AP17" i="11"/>
  <c r="Q82" i="21" s="1"/>
  <c r="O80" i="22" s="1"/>
  <c r="AO17" i="11"/>
  <c r="P82" i="21" s="1"/>
  <c r="N80" i="22" s="1"/>
  <c r="AN17" i="11"/>
  <c r="O82" i="21" s="1"/>
  <c r="M80" i="22" s="1"/>
  <c r="AM17" i="11"/>
  <c r="N82" i="21" s="1"/>
  <c r="L80" i="22" s="1"/>
  <c r="AL17" i="11"/>
  <c r="M82" i="21" s="1"/>
  <c r="K80" i="22" s="1"/>
  <c r="AK17" i="11"/>
  <c r="L82" i="21" s="1"/>
  <c r="J80" i="22" s="1"/>
  <c r="AJ17" i="11"/>
  <c r="K82" i="21" s="1"/>
  <c r="I80" i="22" s="1"/>
  <c r="AI17" i="11"/>
  <c r="J82" i="21" s="1"/>
  <c r="AH17" i="11"/>
  <c r="I82" i="21" s="1"/>
  <c r="AD17" i="11"/>
  <c r="D82" i="21" s="1"/>
  <c r="D80" i="22" s="1"/>
  <c r="AB17" i="11"/>
  <c r="B82" i="21" s="1"/>
  <c r="B80" i="22" s="1"/>
  <c r="O17" i="11"/>
  <c r="B17" i="11"/>
  <c r="AT16" i="11"/>
  <c r="U81" i="21" s="1"/>
  <c r="S79" i="22" s="1"/>
  <c r="AS16" i="11"/>
  <c r="T81" i="21" s="1"/>
  <c r="R79" i="22" s="1"/>
  <c r="AR16" i="11"/>
  <c r="S81" i="21" s="1"/>
  <c r="Q79" i="22" s="1"/>
  <c r="AQ16" i="11"/>
  <c r="R81" i="21" s="1"/>
  <c r="P79" i="22" s="1"/>
  <c r="AP16" i="11"/>
  <c r="Q81" i="21" s="1"/>
  <c r="O79" i="22" s="1"/>
  <c r="AO16" i="11"/>
  <c r="P81" i="21" s="1"/>
  <c r="N79" i="22" s="1"/>
  <c r="AN16" i="11"/>
  <c r="O81" i="21" s="1"/>
  <c r="M79" i="22" s="1"/>
  <c r="AM16" i="11"/>
  <c r="N81" i="21" s="1"/>
  <c r="L79" i="22" s="1"/>
  <c r="AL16" i="11"/>
  <c r="M81" i="21" s="1"/>
  <c r="K79" i="22" s="1"/>
  <c r="AK16" i="11"/>
  <c r="L81" i="21" s="1"/>
  <c r="J79" i="22" s="1"/>
  <c r="AJ16" i="11"/>
  <c r="K81" i="21" s="1"/>
  <c r="I79" i="22" s="1"/>
  <c r="AI16" i="11"/>
  <c r="J81" i="21" s="1"/>
  <c r="AH16" i="11"/>
  <c r="I81" i="21" s="1"/>
  <c r="AD16" i="11"/>
  <c r="D81" i="21" s="1"/>
  <c r="D79" i="22" s="1"/>
  <c r="AB16" i="11"/>
  <c r="B81" i="21" s="1"/>
  <c r="B79" i="22" s="1"/>
  <c r="O16" i="11"/>
  <c r="B16" i="11"/>
  <c r="AT15" i="11"/>
  <c r="U80" i="21" s="1"/>
  <c r="S78" i="22" s="1"/>
  <c r="AS15" i="11"/>
  <c r="T80" i="21" s="1"/>
  <c r="R78" i="22" s="1"/>
  <c r="AR15" i="11"/>
  <c r="S80" i="21" s="1"/>
  <c r="Q78" i="22" s="1"/>
  <c r="AQ15" i="11"/>
  <c r="R80" i="21" s="1"/>
  <c r="P78" i="22" s="1"/>
  <c r="AP15" i="11"/>
  <c r="Q80" i="21" s="1"/>
  <c r="O78" i="22" s="1"/>
  <c r="AO15" i="11"/>
  <c r="P80" i="21" s="1"/>
  <c r="N78" i="22" s="1"/>
  <c r="AN15" i="11"/>
  <c r="O80" i="21" s="1"/>
  <c r="M78" i="22" s="1"/>
  <c r="AM15" i="11"/>
  <c r="N80" i="21" s="1"/>
  <c r="L78" i="22" s="1"/>
  <c r="AL15" i="11"/>
  <c r="M80" i="21" s="1"/>
  <c r="K78" i="22" s="1"/>
  <c r="AK15" i="11"/>
  <c r="L80" i="21" s="1"/>
  <c r="J78" i="22" s="1"/>
  <c r="AJ15" i="11"/>
  <c r="K80" i="21" s="1"/>
  <c r="I78" i="22" s="1"/>
  <c r="AI15" i="11"/>
  <c r="J80" i="21" s="1"/>
  <c r="AH15" i="11"/>
  <c r="I80" i="21" s="1"/>
  <c r="AD15" i="11"/>
  <c r="D80" i="21" s="1"/>
  <c r="D78" i="22" s="1"/>
  <c r="AB15" i="11"/>
  <c r="B80" i="21" s="1"/>
  <c r="B78" i="22" s="1"/>
  <c r="O15" i="11"/>
  <c r="B15" i="11"/>
  <c r="AT14" i="11"/>
  <c r="U79" i="21" s="1"/>
  <c r="S77" i="22" s="1"/>
  <c r="AS14" i="11"/>
  <c r="T79" i="21" s="1"/>
  <c r="R77" i="22" s="1"/>
  <c r="AR14" i="11"/>
  <c r="S79" i="21" s="1"/>
  <c r="Q77" i="22" s="1"/>
  <c r="AQ14" i="11"/>
  <c r="R79" i="21" s="1"/>
  <c r="P77" i="22" s="1"/>
  <c r="AP14" i="11"/>
  <c r="Q79" i="21" s="1"/>
  <c r="O77" i="22" s="1"/>
  <c r="AO14" i="11"/>
  <c r="P79" i="21" s="1"/>
  <c r="N77" i="22" s="1"/>
  <c r="AN14" i="11"/>
  <c r="O79" i="21" s="1"/>
  <c r="M77" i="22" s="1"/>
  <c r="AM14" i="11"/>
  <c r="N79" i="21" s="1"/>
  <c r="L77" i="22" s="1"/>
  <c r="AL14" i="11"/>
  <c r="M79" i="21" s="1"/>
  <c r="K77" i="22" s="1"/>
  <c r="AK14" i="11"/>
  <c r="L79" i="21" s="1"/>
  <c r="J77" i="22" s="1"/>
  <c r="AJ14" i="11"/>
  <c r="K79" i="21" s="1"/>
  <c r="I77" i="22" s="1"/>
  <c r="AI14" i="11"/>
  <c r="J79" i="21" s="1"/>
  <c r="AH14" i="11"/>
  <c r="I79" i="21" s="1"/>
  <c r="AD14" i="11"/>
  <c r="D79" i="21" s="1"/>
  <c r="D77" i="22" s="1"/>
  <c r="AB14" i="11"/>
  <c r="B79" i="21" s="1"/>
  <c r="B77" i="22" s="1"/>
  <c r="O14" i="11"/>
  <c r="B14" i="11"/>
  <c r="AT13" i="11"/>
  <c r="U78" i="21" s="1"/>
  <c r="S76" i="22" s="1"/>
  <c r="AS13" i="11"/>
  <c r="T78" i="21" s="1"/>
  <c r="R76" i="22" s="1"/>
  <c r="AR13" i="11"/>
  <c r="S78" i="21" s="1"/>
  <c r="Q76" i="22" s="1"/>
  <c r="AQ13" i="11"/>
  <c r="R78" i="21" s="1"/>
  <c r="P76" i="22" s="1"/>
  <c r="AP13" i="11"/>
  <c r="Q78" i="21" s="1"/>
  <c r="O76" i="22" s="1"/>
  <c r="AO13" i="11"/>
  <c r="P78" i="21" s="1"/>
  <c r="N76" i="22" s="1"/>
  <c r="AN13" i="11"/>
  <c r="O78" i="21" s="1"/>
  <c r="M76" i="22" s="1"/>
  <c r="AM13" i="11"/>
  <c r="N78" i="21" s="1"/>
  <c r="L76" i="22" s="1"/>
  <c r="AL13" i="11"/>
  <c r="M78" i="21" s="1"/>
  <c r="K76" i="22" s="1"/>
  <c r="AK13" i="11"/>
  <c r="L78" i="21" s="1"/>
  <c r="J76" i="22" s="1"/>
  <c r="AJ13" i="11"/>
  <c r="K78" i="21" s="1"/>
  <c r="I76" i="22" s="1"/>
  <c r="AI13" i="11"/>
  <c r="J78" i="21" s="1"/>
  <c r="AH13" i="11"/>
  <c r="I78" i="21" s="1"/>
  <c r="AD13" i="11"/>
  <c r="D78" i="21" s="1"/>
  <c r="D76" i="22" s="1"/>
  <c r="AB13" i="11"/>
  <c r="B78" i="21" s="1"/>
  <c r="B76" i="22" s="1"/>
  <c r="O13" i="11"/>
  <c r="O20" i="11" s="1"/>
  <c r="O75" i="11" s="1"/>
  <c r="B13" i="11"/>
  <c r="AT12" i="11"/>
  <c r="U77" i="21" s="1"/>
  <c r="S75" i="22" s="1"/>
  <c r="AS12" i="11"/>
  <c r="T77" i="21" s="1"/>
  <c r="R75" i="22" s="1"/>
  <c r="AR12" i="11"/>
  <c r="S77" i="21" s="1"/>
  <c r="Q75" i="22" s="1"/>
  <c r="AQ12" i="11"/>
  <c r="R77" i="21" s="1"/>
  <c r="P75" i="22" s="1"/>
  <c r="AP12" i="11"/>
  <c r="Q77" i="21" s="1"/>
  <c r="O75" i="22" s="1"/>
  <c r="AO12" i="11"/>
  <c r="P77" i="21" s="1"/>
  <c r="N75" i="22" s="1"/>
  <c r="AN12" i="11"/>
  <c r="O77" i="21" s="1"/>
  <c r="M75" i="22" s="1"/>
  <c r="AM12" i="11"/>
  <c r="N77" i="21" s="1"/>
  <c r="L75" i="22" s="1"/>
  <c r="AL12" i="11"/>
  <c r="M77" i="21" s="1"/>
  <c r="K75" i="22" s="1"/>
  <c r="AK12" i="11"/>
  <c r="L77" i="21" s="1"/>
  <c r="J75" i="22" s="1"/>
  <c r="AJ12" i="11"/>
  <c r="K77" i="21" s="1"/>
  <c r="I75" i="22" s="1"/>
  <c r="AI12" i="11"/>
  <c r="J77" i="21" s="1"/>
  <c r="AH12" i="11"/>
  <c r="I77" i="21" s="1"/>
  <c r="AD12" i="11"/>
  <c r="D77" i="21" s="1"/>
  <c r="D75" i="22" s="1"/>
  <c r="AB12" i="11"/>
  <c r="B77" i="21" s="1"/>
  <c r="B75" i="22" s="1"/>
  <c r="O12" i="11"/>
  <c r="B12" i="11"/>
  <c r="AT11" i="11"/>
  <c r="U76" i="21" s="1"/>
  <c r="S74" i="22" s="1"/>
  <c r="AS11" i="11"/>
  <c r="T76" i="21" s="1"/>
  <c r="R74" i="22" s="1"/>
  <c r="AR11" i="11"/>
  <c r="S76" i="21" s="1"/>
  <c r="Q74" i="22" s="1"/>
  <c r="AQ11" i="11"/>
  <c r="R76" i="21" s="1"/>
  <c r="P74" i="22" s="1"/>
  <c r="AP11" i="11"/>
  <c r="Q76" i="21" s="1"/>
  <c r="O74" i="22" s="1"/>
  <c r="AO11" i="11"/>
  <c r="P76" i="21" s="1"/>
  <c r="N74" i="22" s="1"/>
  <c r="AN11" i="11"/>
  <c r="O76" i="21" s="1"/>
  <c r="M74" i="22" s="1"/>
  <c r="AM11" i="11"/>
  <c r="N76" i="21" s="1"/>
  <c r="L74" i="22" s="1"/>
  <c r="AL11" i="11"/>
  <c r="M76" i="21" s="1"/>
  <c r="K74" i="22" s="1"/>
  <c r="AK11" i="11"/>
  <c r="L76" i="21" s="1"/>
  <c r="J74" i="22" s="1"/>
  <c r="AJ11" i="11"/>
  <c r="K76" i="21" s="1"/>
  <c r="I74" i="22" s="1"/>
  <c r="AI11" i="11"/>
  <c r="J76" i="21" s="1"/>
  <c r="AH11" i="11"/>
  <c r="I76" i="21" s="1"/>
  <c r="AD11" i="11"/>
  <c r="D76" i="21" s="1"/>
  <c r="D74" i="22" s="1"/>
  <c r="AB11" i="11"/>
  <c r="B76" i="21" s="1"/>
  <c r="B74" i="22" s="1"/>
  <c r="O11" i="11"/>
  <c r="B11" i="11"/>
  <c r="AT10" i="11"/>
  <c r="U75" i="21" s="1"/>
  <c r="S73" i="22" s="1"/>
  <c r="AS10" i="11"/>
  <c r="T75" i="21" s="1"/>
  <c r="R73" i="22" s="1"/>
  <c r="AR10" i="11"/>
  <c r="S75" i="21" s="1"/>
  <c r="Q73" i="22" s="1"/>
  <c r="AQ10" i="11"/>
  <c r="R75" i="21" s="1"/>
  <c r="P73" i="22" s="1"/>
  <c r="AP10" i="11"/>
  <c r="Q75" i="21" s="1"/>
  <c r="O73" i="22" s="1"/>
  <c r="AO10" i="11"/>
  <c r="P75" i="21" s="1"/>
  <c r="N73" i="22" s="1"/>
  <c r="AN10" i="11"/>
  <c r="O75" i="21" s="1"/>
  <c r="M73" i="22" s="1"/>
  <c r="AM10" i="11"/>
  <c r="N75" i="21" s="1"/>
  <c r="L73" i="22" s="1"/>
  <c r="AL10" i="11"/>
  <c r="M75" i="21" s="1"/>
  <c r="K73" i="22" s="1"/>
  <c r="AK10" i="11"/>
  <c r="L75" i="21" s="1"/>
  <c r="J73" i="22" s="1"/>
  <c r="AJ10" i="11"/>
  <c r="K75" i="21" s="1"/>
  <c r="I73" i="22" s="1"/>
  <c r="AI10" i="11"/>
  <c r="J75" i="21" s="1"/>
  <c r="AH10" i="11"/>
  <c r="I75" i="21" s="1"/>
  <c r="AD10" i="11"/>
  <c r="D75" i="21" s="1"/>
  <c r="D73" i="22" s="1"/>
  <c r="AB10" i="11"/>
  <c r="B75" i="21" s="1"/>
  <c r="B73" i="22" s="1"/>
  <c r="O10" i="11"/>
  <c r="B10" i="11"/>
  <c r="N6" i="11"/>
  <c r="M6" i="11"/>
  <c r="L6" i="11"/>
  <c r="K6" i="11"/>
  <c r="J6" i="11"/>
  <c r="I6" i="11"/>
  <c r="H6" i="11"/>
  <c r="G6" i="11"/>
  <c r="F6" i="11"/>
  <c r="E6" i="11"/>
  <c r="D6" i="11"/>
  <c r="C6" i="11"/>
  <c r="C5" i="11"/>
  <c r="O1" i="11"/>
  <c r="AD65" i="11" s="1"/>
  <c r="D118" i="21" s="1"/>
  <c r="D116" i="22" s="1"/>
  <c r="N23" i="10"/>
  <c r="M23" i="10"/>
  <c r="L23" i="10"/>
  <c r="K23" i="10"/>
  <c r="J23" i="10"/>
  <c r="I23" i="10"/>
  <c r="H23" i="10"/>
  <c r="G19" i="1" s="1"/>
  <c r="F23" i="10"/>
  <c r="E19" i="1" s="1"/>
  <c r="D23" i="10"/>
  <c r="C19" i="1" s="1"/>
  <c r="C23" i="10"/>
  <c r="B19" i="1" s="1"/>
  <c r="N20" i="10"/>
  <c r="M20" i="10"/>
  <c r="L20" i="10"/>
  <c r="K20" i="10"/>
  <c r="J20" i="10"/>
  <c r="I20" i="10"/>
  <c r="H20" i="10"/>
  <c r="G20" i="10"/>
  <c r="G23" i="10" s="1"/>
  <c r="F19" i="1" s="1"/>
  <c r="F20" i="10"/>
  <c r="E20" i="10"/>
  <c r="E23" i="10" s="1"/>
  <c r="D19" i="1" s="1"/>
  <c r="D20" i="10"/>
  <c r="C20" i="10"/>
  <c r="AT19" i="10"/>
  <c r="U74" i="21" s="1"/>
  <c r="S72" i="22" s="1"/>
  <c r="AS19" i="10"/>
  <c r="T74" i="21" s="1"/>
  <c r="R72" i="22" s="1"/>
  <c r="AR19" i="10"/>
  <c r="S74" i="21" s="1"/>
  <c r="Q72" i="22" s="1"/>
  <c r="AQ19" i="10"/>
  <c r="R74" i="21" s="1"/>
  <c r="P72" i="22" s="1"/>
  <c r="AP19" i="10"/>
  <c r="Q74" i="21" s="1"/>
  <c r="O72" i="22" s="1"/>
  <c r="AO19" i="10"/>
  <c r="P74" i="21" s="1"/>
  <c r="N72" i="22" s="1"/>
  <c r="AN19" i="10"/>
  <c r="O74" i="21" s="1"/>
  <c r="M72" i="22" s="1"/>
  <c r="AM19" i="10"/>
  <c r="N74" i="21" s="1"/>
  <c r="L72" i="22" s="1"/>
  <c r="AL19" i="10"/>
  <c r="M74" i="21" s="1"/>
  <c r="K72" i="22" s="1"/>
  <c r="AK19" i="10"/>
  <c r="L74" i="21" s="1"/>
  <c r="J72" i="22" s="1"/>
  <c r="AJ19" i="10"/>
  <c r="K74" i="21" s="1"/>
  <c r="I72" i="22" s="1"/>
  <c r="AI19" i="10"/>
  <c r="J74" i="21" s="1"/>
  <c r="AH19" i="10"/>
  <c r="I74" i="21" s="1"/>
  <c r="AD19" i="10"/>
  <c r="D74" i="21" s="1"/>
  <c r="D72" i="22" s="1"/>
  <c r="AB19" i="10"/>
  <c r="B74" i="21" s="1"/>
  <c r="B72" i="22" s="1"/>
  <c r="O19" i="10"/>
  <c r="B19" i="10"/>
  <c r="AT18" i="10"/>
  <c r="U73" i="21" s="1"/>
  <c r="S71" i="22" s="1"/>
  <c r="AS18" i="10"/>
  <c r="T73" i="21" s="1"/>
  <c r="R71" i="22" s="1"/>
  <c r="AR18" i="10"/>
  <c r="S73" i="21" s="1"/>
  <c r="Q71" i="22" s="1"/>
  <c r="AQ18" i="10"/>
  <c r="R73" i="21" s="1"/>
  <c r="P71" i="22" s="1"/>
  <c r="AP18" i="10"/>
  <c r="Q73" i="21" s="1"/>
  <c r="O71" i="22" s="1"/>
  <c r="AO18" i="10"/>
  <c r="P73" i="21" s="1"/>
  <c r="N71" i="22" s="1"/>
  <c r="AN18" i="10"/>
  <c r="O73" i="21" s="1"/>
  <c r="M71" i="22" s="1"/>
  <c r="AM18" i="10"/>
  <c r="N73" i="21" s="1"/>
  <c r="L71" i="22" s="1"/>
  <c r="AL18" i="10"/>
  <c r="M73" i="21" s="1"/>
  <c r="K71" i="22" s="1"/>
  <c r="AK18" i="10"/>
  <c r="L73" i="21" s="1"/>
  <c r="J71" i="22" s="1"/>
  <c r="AJ18" i="10"/>
  <c r="K73" i="21" s="1"/>
  <c r="I71" i="22" s="1"/>
  <c r="AI18" i="10"/>
  <c r="J73" i="21" s="1"/>
  <c r="AH18" i="10"/>
  <c r="I73" i="21" s="1"/>
  <c r="AD18" i="10"/>
  <c r="D73" i="21" s="1"/>
  <c r="D71" i="22" s="1"/>
  <c r="AB18" i="10"/>
  <c r="B73" i="21" s="1"/>
  <c r="B71" i="22" s="1"/>
  <c r="O18" i="10"/>
  <c r="B18" i="10"/>
  <c r="AT17" i="10"/>
  <c r="U72" i="21" s="1"/>
  <c r="S70" i="22" s="1"/>
  <c r="AS17" i="10"/>
  <c r="T72" i="21" s="1"/>
  <c r="R70" i="22" s="1"/>
  <c r="AR17" i="10"/>
  <c r="S72" i="21" s="1"/>
  <c r="Q70" i="22" s="1"/>
  <c r="AQ17" i="10"/>
  <c r="R72" i="21" s="1"/>
  <c r="P70" i="22" s="1"/>
  <c r="AP17" i="10"/>
  <c r="Q72" i="21" s="1"/>
  <c r="O70" i="22" s="1"/>
  <c r="AO17" i="10"/>
  <c r="P72" i="21" s="1"/>
  <c r="N70" i="22" s="1"/>
  <c r="AN17" i="10"/>
  <c r="O72" i="21" s="1"/>
  <c r="M70" i="22" s="1"/>
  <c r="AM17" i="10"/>
  <c r="N72" i="21" s="1"/>
  <c r="L70" i="22" s="1"/>
  <c r="AL17" i="10"/>
  <c r="M72" i="21" s="1"/>
  <c r="K70" i="22" s="1"/>
  <c r="AK17" i="10"/>
  <c r="L72" i="21" s="1"/>
  <c r="J70" i="22" s="1"/>
  <c r="AJ17" i="10"/>
  <c r="K72" i="21" s="1"/>
  <c r="I70" i="22" s="1"/>
  <c r="AI17" i="10"/>
  <c r="J72" i="21" s="1"/>
  <c r="AH17" i="10"/>
  <c r="I72" i="21" s="1"/>
  <c r="AD17" i="10"/>
  <c r="D72" i="21" s="1"/>
  <c r="D70" i="22" s="1"/>
  <c r="AB17" i="10"/>
  <c r="B72" i="21" s="1"/>
  <c r="B70" i="22" s="1"/>
  <c r="O17" i="10"/>
  <c r="B17" i="10"/>
  <c r="AT16" i="10"/>
  <c r="U71" i="21" s="1"/>
  <c r="S69" i="22" s="1"/>
  <c r="AS16" i="10"/>
  <c r="T71" i="21" s="1"/>
  <c r="R69" i="22" s="1"/>
  <c r="AR16" i="10"/>
  <c r="S71" i="21" s="1"/>
  <c r="Q69" i="22" s="1"/>
  <c r="AQ16" i="10"/>
  <c r="R71" i="21" s="1"/>
  <c r="P69" i="22" s="1"/>
  <c r="AP16" i="10"/>
  <c r="Q71" i="21" s="1"/>
  <c r="O69" i="22" s="1"/>
  <c r="AO16" i="10"/>
  <c r="P71" i="21" s="1"/>
  <c r="N69" i="22" s="1"/>
  <c r="AN16" i="10"/>
  <c r="O71" i="21" s="1"/>
  <c r="M69" i="22" s="1"/>
  <c r="AM16" i="10"/>
  <c r="N71" i="21" s="1"/>
  <c r="L69" i="22" s="1"/>
  <c r="AL16" i="10"/>
  <c r="M71" i="21" s="1"/>
  <c r="K69" i="22" s="1"/>
  <c r="AK16" i="10"/>
  <c r="L71" i="21" s="1"/>
  <c r="J69" i="22" s="1"/>
  <c r="AJ16" i="10"/>
  <c r="K71" i="21" s="1"/>
  <c r="I69" i="22" s="1"/>
  <c r="AI16" i="10"/>
  <c r="J71" i="21" s="1"/>
  <c r="AH16" i="10"/>
  <c r="I71" i="21" s="1"/>
  <c r="AD16" i="10"/>
  <c r="D71" i="21" s="1"/>
  <c r="D69" i="22" s="1"/>
  <c r="AB16" i="10"/>
  <c r="B71" i="21" s="1"/>
  <c r="B69" i="22" s="1"/>
  <c r="O16" i="10"/>
  <c r="B16" i="10"/>
  <c r="AT15" i="10"/>
  <c r="U70" i="21" s="1"/>
  <c r="S68" i="22" s="1"/>
  <c r="AS15" i="10"/>
  <c r="T70" i="21" s="1"/>
  <c r="R68" i="22" s="1"/>
  <c r="AR15" i="10"/>
  <c r="S70" i="21" s="1"/>
  <c r="Q68" i="22" s="1"/>
  <c r="AQ15" i="10"/>
  <c r="R70" i="21" s="1"/>
  <c r="P68" i="22" s="1"/>
  <c r="AP15" i="10"/>
  <c r="Q70" i="21" s="1"/>
  <c r="O68" i="22" s="1"/>
  <c r="AO15" i="10"/>
  <c r="P70" i="21" s="1"/>
  <c r="N68" i="22" s="1"/>
  <c r="AN15" i="10"/>
  <c r="O70" i="21" s="1"/>
  <c r="M68" i="22" s="1"/>
  <c r="AM15" i="10"/>
  <c r="N70" i="21" s="1"/>
  <c r="L68" i="22" s="1"/>
  <c r="AL15" i="10"/>
  <c r="M70" i="21" s="1"/>
  <c r="K68" i="22" s="1"/>
  <c r="AK15" i="10"/>
  <c r="L70" i="21" s="1"/>
  <c r="J68" i="22" s="1"/>
  <c r="AJ15" i="10"/>
  <c r="K70" i="21" s="1"/>
  <c r="I68" i="22" s="1"/>
  <c r="AI15" i="10"/>
  <c r="J70" i="21" s="1"/>
  <c r="AH15" i="10"/>
  <c r="I70" i="21" s="1"/>
  <c r="AD15" i="10"/>
  <c r="D70" i="21" s="1"/>
  <c r="D68" i="22" s="1"/>
  <c r="AB15" i="10"/>
  <c r="B70" i="21" s="1"/>
  <c r="B68" i="22" s="1"/>
  <c r="O15" i="10"/>
  <c r="O20" i="10" s="1"/>
  <c r="O23" i="10" s="1"/>
  <c r="B15" i="10"/>
  <c r="AT14" i="10"/>
  <c r="U69" i="21" s="1"/>
  <c r="S67" i="22" s="1"/>
  <c r="AS14" i="10"/>
  <c r="T69" i="21" s="1"/>
  <c r="R67" i="22" s="1"/>
  <c r="AR14" i="10"/>
  <c r="S69" i="21" s="1"/>
  <c r="Q67" i="22" s="1"/>
  <c r="AQ14" i="10"/>
  <c r="R69" i="21" s="1"/>
  <c r="P67" i="22" s="1"/>
  <c r="AP14" i="10"/>
  <c r="Q69" i="21" s="1"/>
  <c r="O67" i="22" s="1"/>
  <c r="AO14" i="10"/>
  <c r="P69" i="21" s="1"/>
  <c r="N67" i="22" s="1"/>
  <c r="AN14" i="10"/>
  <c r="O69" i="21" s="1"/>
  <c r="M67" i="22" s="1"/>
  <c r="AM14" i="10"/>
  <c r="N69" i="21" s="1"/>
  <c r="L67" i="22" s="1"/>
  <c r="AL14" i="10"/>
  <c r="M69" i="21" s="1"/>
  <c r="K67" i="22" s="1"/>
  <c r="AK14" i="10"/>
  <c r="L69" i="21" s="1"/>
  <c r="J67" i="22" s="1"/>
  <c r="AJ14" i="10"/>
  <c r="K69" i="21" s="1"/>
  <c r="I67" i="22" s="1"/>
  <c r="AI14" i="10"/>
  <c r="J69" i="21" s="1"/>
  <c r="AH14" i="10"/>
  <c r="I69" i="21" s="1"/>
  <c r="AD14" i="10"/>
  <c r="D69" i="21" s="1"/>
  <c r="D67" i="22" s="1"/>
  <c r="AB14" i="10"/>
  <c r="B69" i="21" s="1"/>
  <c r="B67" i="22" s="1"/>
  <c r="O14" i="10"/>
  <c r="B14" i="10"/>
  <c r="AT13" i="10"/>
  <c r="U68" i="21" s="1"/>
  <c r="S66" i="22" s="1"/>
  <c r="AS13" i="10"/>
  <c r="T68" i="21" s="1"/>
  <c r="R66" i="22" s="1"/>
  <c r="AR13" i="10"/>
  <c r="S68" i="21" s="1"/>
  <c r="Q66" i="22" s="1"/>
  <c r="AQ13" i="10"/>
  <c r="R68" i="21" s="1"/>
  <c r="P66" i="22" s="1"/>
  <c r="AP13" i="10"/>
  <c r="Q68" i="21" s="1"/>
  <c r="O66" i="22" s="1"/>
  <c r="AO13" i="10"/>
  <c r="P68" i="21" s="1"/>
  <c r="N66" i="22" s="1"/>
  <c r="AN13" i="10"/>
  <c r="O68" i="21" s="1"/>
  <c r="M66" i="22" s="1"/>
  <c r="AM13" i="10"/>
  <c r="N68" i="21" s="1"/>
  <c r="L66" i="22" s="1"/>
  <c r="AL13" i="10"/>
  <c r="M68" i="21" s="1"/>
  <c r="K66" i="22" s="1"/>
  <c r="AK13" i="10"/>
  <c r="L68" i="21" s="1"/>
  <c r="J66" i="22" s="1"/>
  <c r="AJ13" i="10"/>
  <c r="K68" i="21" s="1"/>
  <c r="I66" i="22" s="1"/>
  <c r="AI13" i="10"/>
  <c r="J68" i="21" s="1"/>
  <c r="AH13" i="10"/>
  <c r="I68" i="21" s="1"/>
  <c r="AD13" i="10"/>
  <c r="D68" i="21" s="1"/>
  <c r="D66" i="22" s="1"/>
  <c r="AB13" i="10"/>
  <c r="B68" i="21" s="1"/>
  <c r="B66" i="22" s="1"/>
  <c r="O13" i="10"/>
  <c r="B13" i="10"/>
  <c r="AT12" i="10"/>
  <c r="U67" i="21" s="1"/>
  <c r="S65" i="22" s="1"/>
  <c r="AS12" i="10"/>
  <c r="T67" i="21" s="1"/>
  <c r="R65" i="22" s="1"/>
  <c r="AR12" i="10"/>
  <c r="S67" i="21" s="1"/>
  <c r="Q65" i="22" s="1"/>
  <c r="AQ12" i="10"/>
  <c r="R67" i="21" s="1"/>
  <c r="P65" i="22" s="1"/>
  <c r="AP12" i="10"/>
  <c r="Q67" i="21" s="1"/>
  <c r="O65" i="22" s="1"/>
  <c r="AO12" i="10"/>
  <c r="P67" i="21" s="1"/>
  <c r="N65" i="22" s="1"/>
  <c r="AN12" i="10"/>
  <c r="O67" i="21" s="1"/>
  <c r="M65" i="22" s="1"/>
  <c r="AM12" i="10"/>
  <c r="N67" i="21" s="1"/>
  <c r="L65" i="22" s="1"/>
  <c r="AL12" i="10"/>
  <c r="M67" i="21" s="1"/>
  <c r="K65" i="22" s="1"/>
  <c r="AK12" i="10"/>
  <c r="L67" i="21" s="1"/>
  <c r="J65" i="22" s="1"/>
  <c r="AJ12" i="10"/>
  <c r="K67" i="21" s="1"/>
  <c r="I65" i="22" s="1"/>
  <c r="AI12" i="10"/>
  <c r="J67" i="21" s="1"/>
  <c r="AH12" i="10"/>
  <c r="I67" i="21" s="1"/>
  <c r="AB12" i="10"/>
  <c r="B67" i="21" s="1"/>
  <c r="B65" i="22" s="1"/>
  <c r="O12" i="10"/>
  <c r="B12" i="10"/>
  <c r="AT11" i="10"/>
  <c r="U66" i="21" s="1"/>
  <c r="S64" i="22" s="1"/>
  <c r="AS11" i="10"/>
  <c r="T66" i="21" s="1"/>
  <c r="R64" i="22" s="1"/>
  <c r="AR11" i="10"/>
  <c r="S66" i="21" s="1"/>
  <c r="Q64" i="22" s="1"/>
  <c r="AQ11" i="10"/>
  <c r="R66" i="21" s="1"/>
  <c r="P64" i="22" s="1"/>
  <c r="AP11" i="10"/>
  <c r="Q66" i="21" s="1"/>
  <c r="O64" i="22" s="1"/>
  <c r="AO11" i="10"/>
  <c r="P66" i="21" s="1"/>
  <c r="N64" i="22" s="1"/>
  <c r="AN11" i="10"/>
  <c r="O66" i="21" s="1"/>
  <c r="M64" i="22" s="1"/>
  <c r="AM11" i="10"/>
  <c r="N66" i="21" s="1"/>
  <c r="L64" i="22" s="1"/>
  <c r="AL11" i="10"/>
  <c r="M66" i="21" s="1"/>
  <c r="K64" i="22" s="1"/>
  <c r="AK11" i="10"/>
  <c r="L66" i="21" s="1"/>
  <c r="J64" i="22" s="1"/>
  <c r="AJ11" i="10"/>
  <c r="K66" i="21" s="1"/>
  <c r="I64" i="22" s="1"/>
  <c r="AI11" i="10"/>
  <c r="J66" i="21" s="1"/>
  <c r="AH11" i="10"/>
  <c r="I66" i="21" s="1"/>
  <c r="AB11" i="10"/>
  <c r="B66" i="21" s="1"/>
  <c r="B64" i="22" s="1"/>
  <c r="O11" i="10"/>
  <c r="B11" i="10"/>
  <c r="AT10" i="10"/>
  <c r="U65" i="21" s="1"/>
  <c r="S63" i="22" s="1"/>
  <c r="AS10" i="10"/>
  <c r="T65" i="21" s="1"/>
  <c r="R63" i="22" s="1"/>
  <c r="AR10" i="10"/>
  <c r="S65" i="21" s="1"/>
  <c r="Q63" i="22" s="1"/>
  <c r="AQ10" i="10"/>
  <c r="R65" i="21" s="1"/>
  <c r="P63" i="22" s="1"/>
  <c r="AP10" i="10"/>
  <c r="Q65" i="21" s="1"/>
  <c r="O63" i="22" s="1"/>
  <c r="AO10" i="10"/>
  <c r="P65" i="21" s="1"/>
  <c r="N63" i="22" s="1"/>
  <c r="AN10" i="10"/>
  <c r="O65" i="21" s="1"/>
  <c r="M63" i="22" s="1"/>
  <c r="AM10" i="10"/>
  <c r="N65" i="21" s="1"/>
  <c r="L63" i="22" s="1"/>
  <c r="AL10" i="10"/>
  <c r="M65" i="21" s="1"/>
  <c r="K63" i="22" s="1"/>
  <c r="AK10" i="10"/>
  <c r="L65" i="21" s="1"/>
  <c r="J63" i="22" s="1"/>
  <c r="AJ10" i="10"/>
  <c r="K65" i="21" s="1"/>
  <c r="I63" i="22" s="1"/>
  <c r="AI10" i="10"/>
  <c r="J65" i="21" s="1"/>
  <c r="AH10" i="10"/>
  <c r="I65" i="21" s="1"/>
  <c r="AB10" i="10"/>
  <c r="B65" i="21" s="1"/>
  <c r="B63" i="22" s="1"/>
  <c r="O10" i="10"/>
  <c r="B10" i="10"/>
  <c r="N6" i="10"/>
  <c r="M6" i="10"/>
  <c r="L6" i="10"/>
  <c r="K6" i="10"/>
  <c r="J6" i="10"/>
  <c r="I6" i="10"/>
  <c r="H6" i="10"/>
  <c r="G6" i="10"/>
  <c r="F6" i="10"/>
  <c r="E6" i="10"/>
  <c r="D6" i="10"/>
  <c r="C6" i="10"/>
  <c r="C5" i="10"/>
  <c r="O1" i="10"/>
  <c r="AD12" i="10" s="1"/>
  <c r="D67" i="21" s="1"/>
  <c r="D65" i="22" s="1"/>
  <c r="N14" i="9"/>
  <c r="O12" i="9"/>
  <c r="N12" i="9"/>
  <c r="M12" i="9"/>
  <c r="L12" i="9"/>
  <c r="K12" i="9"/>
  <c r="J12" i="9"/>
  <c r="I12" i="9"/>
  <c r="H12" i="9"/>
  <c r="G12" i="9"/>
  <c r="F12" i="9"/>
  <c r="E12" i="9"/>
  <c r="D12" i="9"/>
  <c r="C12" i="9"/>
  <c r="AU10" i="9"/>
  <c r="U64" i="21" s="1"/>
  <c r="S62" i="22" s="1"/>
  <c r="AT10" i="9"/>
  <c r="T64" i="21" s="1"/>
  <c r="R62" i="22" s="1"/>
  <c r="AS10" i="9"/>
  <c r="S64" i="21" s="1"/>
  <c r="Q62" i="22" s="1"/>
  <c r="AR10" i="9"/>
  <c r="R64" i="21" s="1"/>
  <c r="P62" i="22" s="1"/>
  <c r="AQ10" i="9"/>
  <c r="Q64" i="21" s="1"/>
  <c r="O62" i="22" s="1"/>
  <c r="AP10" i="9"/>
  <c r="P64" i="21" s="1"/>
  <c r="N62" i="22" s="1"/>
  <c r="AO10" i="9"/>
  <c r="O64" i="21" s="1"/>
  <c r="M62" i="22" s="1"/>
  <c r="AN10" i="9"/>
  <c r="N64" i="21" s="1"/>
  <c r="L62" i="22" s="1"/>
  <c r="AM10" i="9"/>
  <c r="M64" i="21" s="1"/>
  <c r="K62" i="22" s="1"/>
  <c r="AL10" i="9"/>
  <c r="L64" i="21" s="1"/>
  <c r="J62" i="22" s="1"/>
  <c r="AK10" i="9"/>
  <c r="K64" i="21" s="1"/>
  <c r="I62" i="22" s="1"/>
  <c r="AJ10" i="9"/>
  <c r="J64" i="21" s="1"/>
  <c r="AI10" i="9"/>
  <c r="I64" i="21" s="1"/>
  <c r="AB10" i="9"/>
  <c r="B64" i="21" s="1"/>
  <c r="B62" i="22" s="1"/>
  <c r="O10" i="9"/>
  <c r="AU8" i="9"/>
  <c r="U63" i="21" s="1"/>
  <c r="S61" i="22" s="1"/>
  <c r="AT8" i="9"/>
  <c r="T63" i="21" s="1"/>
  <c r="R61" i="22" s="1"/>
  <c r="AS8" i="9"/>
  <c r="S63" i="21" s="1"/>
  <c r="Q61" i="22" s="1"/>
  <c r="AR8" i="9"/>
  <c r="R63" i="21" s="1"/>
  <c r="P61" i="22" s="1"/>
  <c r="AQ8" i="9"/>
  <c r="Q63" i="21" s="1"/>
  <c r="O61" i="22" s="1"/>
  <c r="AP8" i="9"/>
  <c r="P63" i="21" s="1"/>
  <c r="N61" i="22" s="1"/>
  <c r="AO8" i="9"/>
  <c r="O63" i="21" s="1"/>
  <c r="M61" i="22" s="1"/>
  <c r="AN8" i="9"/>
  <c r="N63" i="21" s="1"/>
  <c r="L61" i="22" s="1"/>
  <c r="AM8" i="9"/>
  <c r="M63" i="21" s="1"/>
  <c r="K61" i="22" s="1"/>
  <c r="AL8" i="9"/>
  <c r="L63" i="21" s="1"/>
  <c r="J61" i="22" s="1"/>
  <c r="AK8" i="9"/>
  <c r="K63" i="21" s="1"/>
  <c r="I61" i="22" s="1"/>
  <c r="AJ8" i="9"/>
  <c r="J63" i="21" s="1"/>
  <c r="AI8" i="9"/>
  <c r="I63" i="21" s="1"/>
  <c r="AB8" i="9"/>
  <c r="B63" i="21" s="1"/>
  <c r="B61" i="22" s="1"/>
  <c r="O8" i="9"/>
  <c r="N6" i="9"/>
  <c r="M6" i="9"/>
  <c r="L6" i="9"/>
  <c r="K6" i="9"/>
  <c r="J6" i="9"/>
  <c r="I6" i="9"/>
  <c r="H6" i="9"/>
  <c r="G6" i="9"/>
  <c r="F6" i="9"/>
  <c r="E6" i="9"/>
  <c r="D6" i="9"/>
  <c r="C6" i="9"/>
  <c r="C5" i="9"/>
  <c r="O1" i="9"/>
  <c r="AD10" i="9" s="1"/>
  <c r="D64" i="21" s="1"/>
  <c r="D62" i="22" s="1"/>
  <c r="T57" i="8"/>
  <c r="T56" i="8"/>
  <c r="T55" i="8"/>
  <c r="T54" i="8"/>
  <c r="T53" i="8"/>
  <c r="T52" i="8"/>
  <c r="T51" i="8"/>
  <c r="T50" i="8"/>
  <c r="T49" i="8"/>
  <c r="T48" i="8"/>
  <c r="T47" i="8"/>
  <c r="T46" i="8"/>
  <c r="T45" i="8"/>
  <c r="T44" i="8"/>
  <c r="T43" i="8"/>
  <c r="F37" i="8"/>
  <c r="D37" i="8"/>
  <c r="C37" i="8"/>
  <c r="N35" i="8"/>
  <c r="M35" i="8"/>
  <c r="L35" i="8"/>
  <c r="K35" i="8"/>
  <c r="J35" i="8"/>
  <c r="I35" i="8"/>
  <c r="H35" i="8"/>
  <c r="G35" i="8"/>
  <c r="G37" i="8" s="1"/>
  <c r="F35" i="8"/>
  <c r="E35" i="8"/>
  <c r="E37" i="8" s="1"/>
  <c r="D35" i="8"/>
  <c r="C35" i="8"/>
  <c r="AT34" i="8"/>
  <c r="U62" i="21" s="1"/>
  <c r="S60" i="22" s="1"/>
  <c r="AS34" i="8"/>
  <c r="T62" i="21" s="1"/>
  <c r="R60" i="22" s="1"/>
  <c r="AR34" i="8"/>
  <c r="S62" i="21" s="1"/>
  <c r="Q60" i="22" s="1"/>
  <c r="AQ34" i="8"/>
  <c r="R62" i="21" s="1"/>
  <c r="P60" i="22" s="1"/>
  <c r="AP34" i="8"/>
  <c r="Q62" i="21" s="1"/>
  <c r="O60" i="22" s="1"/>
  <c r="AO34" i="8"/>
  <c r="P62" i="21" s="1"/>
  <c r="N60" i="22" s="1"/>
  <c r="AN34" i="8"/>
  <c r="O62" i="21" s="1"/>
  <c r="M60" i="22" s="1"/>
  <c r="AM34" i="8"/>
  <c r="N62" i="21" s="1"/>
  <c r="L60" i="22" s="1"/>
  <c r="AL34" i="8"/>
  <c r="M62" i="21" s="1"/>
  <c r="K60" i="22" s="1"/>
  <c r="AK34" i="8"/>
  <c r="L62" i="21" s="1"/>
  <c r="J60" i="22" s="1"/>
  <c r="AJ34" i="8"/>
  <c r="K62" i="21" s="1"/>
  <c r="I60" i="22" s="1"/>
  <c r="AI34" i="8"/>
  <c r="J62" i="21" s="1"/>
  <c r="AH34" i="8"/>
  <c r="I62" i="21" s="1"/>
  <c r="AD34" i="8"/>
  <c r="D62" i="21" s="1"/>
  <c r="D60" i="22" s="1"/>
  <c r="AB34" i="8"/>
  <c r="B62" i="21" s="1"/>
  <c r="B60" i="22" s="1"/>
  <c r="O34" i="8"/>
  <c r="B34" i="8"/>
  <c r="AT33" i="8"/>
  <c r="U61" i="21" s="1"/>
  <c r="S59" i="22" s="1"/>
  <c r="AS33" i="8"/>
  <c r="T61" i="21" s="1"/>
  <c r="R59" i="22" s="1"/>
  <c r="AR33" i="8"/>
  <c r="S61" i="21" s="1"/>
  <c r="Q59" i="22" s="1"/>
  <c r="AQ33" i="8"/>
  <c r="R61" i="21" s="1"/>
  <c r="P59" i="22" s="1"/>
  <c r="AP33" i="8"/>
  <c r="Q61" i="21" s="1"/>
  <c r="O59" i="22" s="1"/>
  <c r="AO33" i="8"/>
  <c r="P61" i="21" s="1"/>
  <c r="N59" i="22" s="1"/>
  <c r="AN33" i="8"/>
  <c r="O61" i="21" s="1"/>
  <c r="M59" i="22" s="1"/>
  <c r="AM33" i="8"/>
  <c r="N61" i="21" s="1"/>
  <c r="L59" i="22" s="1"/>
  <c r="AL33" i="8"/>
  <c r="M61" i="21" s="1"/>
  <c r="K59" i="22" s="1"/>
  <c r="AK33" i="8"/>
  <c r="L61" i="21" s="1"/>
  <c r="J59" i="22" s="1"/>
  <c r="AJ33" i="8"/>
  <c r="K61" i="21" s="1"/>
  <c r="I59" i="22" s="1"/>
  <c r="AI33" i="8"/>
  <c r="J61" i="21" s="1"/>
  <c r="AH33" i="8"/>
  <c r="I61" i="21" s="1"/>
  <c r="AD33" i="8"/>
  <c r="D61" i="21" s="1"/>
  <c r="D59" i="22" s="1"/>
  <c r="AB33" i="8"/>
  <c r="B61" i="21" s="1"/>
  <c r="B59" i="22" s="1"/>
  <c r="O33" i="8"/>
  <c r="B33" i="8"/>
  <c r="AT32" i="8"/>
  <c r="U60" i="21" s="1"/>
  <c r="S58" i="22" s="1"/>
  <c r="AS32" i="8"/>
  <c r="T60" i="21" s="1"/>
  <c r="R58" i="22" s="1"/>
  <c r="AR32" i="8"/>
  <c r="S60" i="21" s="1"/>
  <c r="Q58" i="22" s="1"/>
  <c r="AQ32" i="8"/>
  <c r="R60" i="21" s="1"/>
  <c r="P58" i="22" s="1"/>
  <c r="AP32" i="8"/>
  <c r="Q60" i="21" s="1"/>
  <c r="O58" i="22" s="1"/>
  <c r="AO32" i="8"/>
  <c r="P60" i="21" s="1"/>
  <c r="N58" i="22" s="1"/>
  <c r="AN32" i="8"/>
  <c r="O60" i="21" s="1"/>
  <c r="M58" i="22" s="1"/>
  <c r="AM32" i="8"/>
  <c r="N60" i="21" s="1"/>
  <c r="L58" i="22" s="1"/>
  <c r="AL32" i="8"/>
  <c r="M60" i="21" s="1"/>
  <c r="K58" i="22" s="1"/>
  <c r="AK32" i="8"/>
  <c r="L60" i="21" s="1"/>
  <c r="J58" i="22" s="1"/>
  <c r="AJ32" i="8"/>
  <c r="K60" i="21" s="1"/>
  <c r="I58" i="22" s="1"/>
  <c r="AI32" i="8"/>
  <c r="J60" i="21" s="1"/>
  <c r="AH32" i="8"/>
  <c r="I60" i="21" s="1"/>
  <c r="AD32" i="8"/>
  <c r="D60" i="21" s="1"/>
  <c r="D58" i="22" s="1"/>
  <c r="AB32" i="8"/>
  <c r="B60" i="21" s="1"/>
  <c r="B58" i="22" s="1"/>
  <c r="O32" i="8"/>
  <c r="B32" i="8"/>
  <c r="AT31" i="8"/>
  <c r="U59" i="21" s="1"/>
  <c r="S57" i="22" s="1"/>
  <c r="AS31" i="8"/>
  <c r="T59" i="21" s="1"/>
  <c r="R57" i="22" s="1"/>
  <c r="AR31" i="8"/>
  <c r="S59" i="21" s="1"/>
  <c r="Q57" i="22" s="1"/>
  <c r="AQ31" i="8"/>
  <c r="R59" i="21" s="1"/>
  <c r="P57" i="22" s="1"/>
  <c r="AP31" i="8"/>
  <c r="Q59" i="21" s="1"/>
  <c r="O57" i="22" s="1"/>
  <c r="AO31" i="8"/>
  <c r="P59" i="21" s="1"/>
  <c r="N57" i="22" s="1"/>
  <c r="AN31" i="8"/>
  <c r="O59" i="21" s="1"/>
  <c r="M57" i="22" s="1"/>
  <c r="AM31" i="8"/>
  <c r="N59" i="21" s="1"/>
  <c r="L57" i="22" s="1"/>
  <c r="AL31" i="8"/>
  <c r="M59" i="21" s="1"/>
  <c r="K57" i="22" s="1"/>
  <c r="AK31" i="8"/>
  <c r="L59" i="21" s="1"/>
  <c r="J57" i="22" s="1"/>
  <c r="AJ31" i="8"/>
  <c r="K59" i="21" s="1"/>
  <c r="I57" i="22" s="1"/>
  <c r="AI31" i="8"/>
  <c r="J59" i="21" s="1"/>
  <c r="AH31" i="8"/>
  <c r="I59" i="21" s="1"/>
  <c r="AD31" i="8"/>
  <c r="D59" i="21" s="1"/>
  <c r="D57" i="22" s="1"/>
  <c r="AB31" i="8"/>
  <c r="B59" i="21" s="1"/>
  <c r="B57" i="22" s="1"/>
  <c r="O31" i="8"/>
  <c r="AT30" i="8"/>
  <c r="U58" i="21" s="1"/>
  <c r="S56" i="22" s="1"/>
  <c r="AS30" i="8"/>
  <c r="T58" i="21" s="1"/>
  <c r="R56" i="22" s="1"/>
  <c r="AR30" i="8"/>
  <c r="S58" i="21" s="1"/>
  <c r="Q56" i="22" s="1"/>
  <c r="AQ30" i="8"/>
  <c r="R58" i="21" s="1"/>
  <c r="P56" i="22" s="1"/>
  <c r="AP30" i="8"/>
  <c r="Q58" i="21" s="1"/>
  <c r="O56" i="22" s="1"/>
  <c r="AO30" i="8"/>
  <c r="P58" i="21" s="1"/>
  <c r="N56" i="22" s="1"/>
  <c r="AN30" i="8"/>
  <c r="O58" i="21" s="1"/>
  <c r="M56" i="22" s="1"/>
  <c r="AM30" i="8"/>
  <c r="N58" i="21" s="1"/>
  <c r="L56" i="22" s="1"/>
  <c r="AL30" i="8"/>
  <c r="M58" i="21" s="1"/>
  <c r="K56" i="22" s="1"/>
  <c r="AK30" i="8"/>
  <c r="L58" i="21" s="1"/>
  <c r="J56" i="22" s="1"/>
  <c r="AJ30" i="8"/>
  <c r="K58" i="21" s="1"/>
  <c r="I56" i="22" s="1"/>
  <c r="AI30" i="8"/>
  <c r="J58" i="21" s="1"/>
  <c r="AH30" i="8"/>
  <c r="I58" i="21" s="1"/>
  <c r="AD30" i="8"/>
  <c r="D58" i="21" s="1"/>
  <c r="D56" i="22" s="1"/>
  <c r="AB30" i="8"/>
  <c r="B58" i="21" s="1"/>
  <c r="B56" i="22" s="1"/>
  <c r="O30" i="8"/>
  <c r="B30" i="8"/>
  <c r="AT29" i="8"/>
  <c r="U57" i="21" s="1"/>
  <c r="S55" i="22" s="1"/>
  <c r="AS29" i="8"/>
  <c r="T57" i="21" s="1"/>
  <c r="R55" i="22" s="1"/>
  <c r="AR29" i="8"/>
  <c r="S57" i="21" s="1"/>
  <c r="Q55" i="22" s="1"/>
  <c r="AQ29" i="8"/>
  <c r="R57" i="21" s="1"/>
  <c r="P55" i="22" s="1"/>
  <c r="AP29" i="8"/>
  <c r="Q57" i="21" s="1"/>
  <c r="O55" i="22" s="1"/>
  <c r="AO29" i="8"/>
  <c r="P57" i="21" s="1"/>
  <c r="N55" i="22" s="1"/>
  <c r="AN29" i="8"/>
  <c r="O57" i="21" s="1"/>
  <c r="M55" i="22" s="1"/>
  <c r="AM29" i="8"/>
  <c r="N57" i="21" s="1"/>
  <c r="L55" i="22" s="1"/>
  <c r="AL29" i="8"/>
  <c r="M57" i="21" s="1"/>
  <c r="K55" i="22" s="1"/>
  <c r="AK29" i="8"/>
  <c r="L57" i="21" s="1"/>
  <c r="J55" i="22" s="1"/>
  <c r="AJ29" i="8"/>
  <c r="K57" i="21" s="1"/>
  <c r="I55" i="22" s="1"/>
  <c r="AI29" i="8"/>
  <c r="J57" i="21" s="1"/>
  <c r="AH29" i="8"/>
  <c r="I57" i="21" s="1"/>
  <c r="AD29" i="8"/>
  <c r="D57" i="21" s="1"/>
  <c r="D55" i="22" s="1"/>
  <c r="AB29" i="8"/>
  <c r="B57" i="21" s="1"/>
  <c r="B55" i="22" s="1"/>
  <c r="O29" i="8"/>
  <c r="O35" i="8" s="1"/>
  <c r="B29" i="8"/>
  <c r="AT28" i="8"/>
  <c r="U56" i="21" s="1"/>
  <c r="S54" i="22" s="1"/>
  <c r="AS28" i="8"/>
  <c r="T56" i="21" s="1"/>
  <c r="R54" i="22" s="1"/>
  <c r="AR28" i="8"/>
  <c r="S56" i="21" s="1"/>
  <c r="Q54" i="22" s="1"/>
  <c r="AQ28" i="8"/>
  <c r="R56" i="21" s="1"/>
  <c r="P54" i="22" s="1"/>
  <c r="AP28" i="8"/>
  <c r="Q56" i="21" s="1"/>
  <c r="O54" i="22" s="1"/>
  <c r="AO28" i="8"/>
  <c r="P56" i="21" s="1"/>
  <c r="N54" i="22" s="1"/>
  <c r="AN28" i="8"/>
  <c r="O56" i="21" s="1"/>
  <c r="M54" i="22" s="1"/>
  <c r="AM28" i="8"/>
  <c r="N56" i="21" s="1"/>
  <c r="L54" i="22" s="1"/>
  <c r="AL28" i="8"/>
  <c r="M56" i="21" s="1"/>
  <c r="K54" i="22" s="1"/>
  <c r="AK28" i="8"/>
  <c r="L56" i="21" s="1"/>
  <c r="J54" i="22" s="1"/>
  <c r="AJ28" i="8"/>
  <c r="K56" i="21" s="1"/>
  <c r="I54" i="22" s="1"/>
  <c r="AI28" i="8"/>
  <c r="J56" i="21" s="1"/>
  <c r="AH28" i="8"/>
  <c r="I56" i="21" s="1"/>
  <c r="AD28" i="8"/>
  <c r="D56" i="21" s="1"/>
  <c r="D54" i="22" s="1"/>
  <c r="AB28" i="8"/>
  <c r="B56" i="21" s="1"/>
  <c r="B54" i="22" s="1"/>
  <c r="O28" i="8"/>
  <c r="B28" i="8"/>
  <c r="AT27" i="8"/>
  <c r="U55" i="21" s="1"/>
  <c r="S53" i="22" s="1"/>
  <c r="AS27" i="8"/>
  <c r="T55" i="21" s="1"/>
  <c r="R53" i="22" s="1"/>
  <c r="AR27" i="8"/>
  <c r="S55" i="21" s="1"/>
  <c r="Q53" i="22" s="1"/>
  <c r="AQ27" i="8"/>
  <c r="R55" i="21" s="1"/>
  <c r="P53" i="22" s="1"/>
  <c r="AP27" i="8"/>
  <c r="Q55" i="21" s="1"/>
  <c r="O53" i="22" s="1"/>
  <c r="AO27" i="8"/>
  <c r="P55" i="21" s="1"/>
  <c r="N53" i="22" s="1"/>
  <c r="AN27" i="8"/>
  <c r="O55" i="21" s="1"/>
  <c r="M53" i="22" s="1"/>
  <c r="AM27" i="8"/>
  <c r="N55" i="21" s="1"/>
  <c r="L53" i="22" s="1"/>
  <c r="AL27" i="8"/>
  <c r="M55" i="21" s="1"/>
  <c r="K53" i="22" s="1"/>
  <c r="AK27" i="8"/>
  <c r="L55" i="21" s="1"/>
  <c r="J53" i="22" s="1"/>
  <c r="AJ27" i="8"/>
  <c r="K55" i="21" s="1"/>
  <c r="I53" i="22" s="1"/>
  <c r="AI27" i="8"/>
  <c r="J55" i="21" s="1"/>
  <c r="AH27" i="8"/>
  <c r="I55" i="21" s="1"/>
  <c r="AD27" i="8"/>
  <c r="D55" i="21" s="1"/>
  <c r="D53" i="22" s="1"/>
  <c r="AB27" i="8"/>
  <c r="B55" i="21" s="1"/>
  <c r="B53" i="22" s="1"/>
  <c r="O27" i="8"/>
  <c r="B27" i="8"/>
  <c r="AT26" i="8"/>
  <c r="U54" i="21" s="1"/>
  <c r="S52" i="22" s="1"/>
  <c r="AS26" i="8"/>
  <c r="T54" i="21" s="1"/>
  <c r="R52" i="22" s="1"/>
  <c r="AR26" i="8"/>
  <c r="S54" i="21" s="1"/>
  <c r="Q52" i="22" s="1"/>
  <c r="AQ26" i="8"/>
  <c r="R54" i="21" s="1"/>
  <c r="P52" i="22" s="1"/>
  <c r="AP26" i="8"/>
  <c r="Q54" i="21" s="1"/>
  <c r="O52" i="22" s="1"/>
  <c r="AO26" i="8"/>
  <c r="P54" i="21" s="1"/>
  <c r="N52" i="22" s="1"/>
  <c r="AN26" i="8"/>
  <c r="O54" i="21" s="1"/>
  <c r="M52" i="22" s="1"/>
  <c r="AM26" i="8"/>
  <c r="N54" i="21" s="1"/>
  <c r="L52" i="22" s="1"/>
  <c r="AL26" i="8"/>
  <c r="M54" i="21" s="1"/>
  <c r="K52" i="22" s="1"/>
  <c r="AK26" i="8"/>
  <c r="L54" i="21" s="1"/>
  <c r="J52" i="22" s="1"/>
  <c r="AJ26" i="8"/>
  <c r="K54" i="21" s="1"/>
  <c r="I52" i="22" s="1"/>
  <c r="AI26" i="8"/>
  <c r="J54" i="21" s="1"/>
  <c r="AH26" i="8"/>
  <c r="I54" i="21" s="1"/>
  <c r="AB26" i="8"/>
  <c r="B54" i="21" s="1"/>
  <c r="B52" i="22" s="1"/>
  <c r="O26" i="8"/>
  <c r="B26" i="8"/>
  <c r="AT25" i="8"/>
  <c r="U53" i="21" s="1"/>
  <c r="S51" i="22" s="1"/>
  <c r="AS25" i="8"/>
  <c r="T53" i="21" s="1"/>
  <c r="R51" i="22" s="1"/>
  <c r="AR25" i="8"/>
  <c r="S53" i="21" s="1"/>
  <c r="Q51" i="22" s="1"/>
  <c r="AQ25" i="8"/>
  <c r="R53" i="21" s="1"/>
  <c r="P51" i="22" s="1"/>
  <c r="AP25" i="8"/>
  <c r="Q53" i="21" s="1"/>
  <c r="O51" i="22" s="1"/>
  <c r="AO25" i="8"/>
  <c r="P53" i="21" s="1"/>
  <c r="N51" i="22" s="1"/>
  <c r="AN25" i="8"/>
  <c r="O53" i="21" s="1"/>
  <c r="M51" i="22" s="1"/>
  <c r="AM25" i="8"/>
  <c r="N53" i="21" s="1"/>
  <c r="L51" i="22" s="1"/>
  <c r="AL25" i="8"/>
  <c r="M53" i="21" s="1"/>
  <c r="K51" i="22" s="1"/>
  <c r="AK25" i="8"/>
  <c r="L53" i="21" s="1"/>
  <c r="J51" i="22" s="1"/>
  <c r="AJ25" i="8"/>
  <c r="K53" i="21" s="1"/>
  <c r="I51" i="22" s="1"/>
  <c r="AI25" i="8"/>
  <c r="J53" i="21" s="1"/>
  <c r="AH25" i="8"/>
  <c r="I53" i="21" s="1"/>
  <c r="AB25" i="8"/>
  <c r="B53" i="21" s="1"/>
  <c r="B51" i="22" s="1"/>
  <c r="O25" i="8"/>
  <c r="B25" i="8"/>
  <c r="AT24" i="8"/>
  <c r="U52" i="21" s="1"/>
  <c r="S50" i="22" s="1"/>
  <c r="AS24" i="8"/>
  <c r="T52" i="21" s="1"/>
  <c r="R50" i="22" s="1"/>
  <c r="AR24" i="8"/>
  <c r="S52" i="21" s="1"/>
  <c r="Q50" i="22" s="1"/>
  <c r="AQ24" i="8"/>
  <c r="R52" i="21" s="1"/>
  <c r="P50" i="22" s="1"/>
  <c r="AP24" i="8"/>
  <c r="Q52" i="21" s="1"/>
  <c r="O50" i="22" s="1"/>
  <c r="AO24" i="8"/>
  <c r="P52" i="21" s="1"/>
  <c r="N50" i="22" s="1"/>
  <c r="AN24" i="8"/>
  <c r="O52" i="21" s="1"/>
  <c r="M50" i="22" s="1"/>
  <c r="AM24" i="8"/>
  <c r="N52" i="21" s="1"/>
  <c r="L50" i="22" s="1"/>
  <c r="AL24" i="8"/>
  <c r="M52" i="21" s="1"/>
  <c r="K50" i="22" s="1"/>
  <c r="AK24" i="8"/>
  <c r="L52" i="21" s="1"/>
  <c r="J50" i="22" s="1"/>
  <c r="AJ24" i="8"/>
  <c r="K52" i="21" s="1"/>
  <c r="I50" i="22" s="1"/>
  <c r="AI24" i="8"/>
  <c r="J52" i="21" s="1"/>
  <c r="AH24" i="8"/>
  <c r="I52" i="21" s="1"/>
  <c r="AB24" i="8"/>
  <c r="B52" i="21" s="1"/>
  <c r="B50" i="22" s="1"/>
  <c r="O24" i="8"/>
  <c r="B24" i="8"/>
  <c r="AT23" i="8"/>
  <c r="U51" i="21" s="1"/>
  <c r="S49" i="22" s="1"/>
  <c r="AS23" i="8"/>
  <c r="T51" i="21" s="1"/>
  <c r="R49" i="22" s="1"/>
  <c r="AR23" i="8"/>
  <c r="S51" i="21" s="1"/>
  <c r="Q49" i="22" s="1"/>
  <c r="AQ23" i="8"/>
  <c r="R51" i="21" s="1"/>
  <c r="P49" i="22" s="1"/>
  <c r="AP23" i="8"/>
  <c r="Q51" i="21" s="1"/>
  <c r="O49" i="22" s="1"/>
  <c r="AO23" i="8"/>
  <c r="P51" i="21" s="1"/>
  <c r="N49" i="22" s="1"/>
  <c r="AN23" i="8"/>
  <c r="O51" i="21" s="1"/>
  <c r="M49" i="22" s="1"/>
  <c r="AM23" i="8"/>
  <c r="N51" i="21" s="1"/>
  <c r="L49" i="22" s="1"/>
  <c r="AL23" i="8"/>
  <c r="M51" i="21" s="1"/>
  <c r="K49" i="22" s="1"/>
  <c r="AK23" i="8"/>
  <c r="L51" i="21" s="1"/>
  <c r="J49" i="22" s="1"/>
  <c r="AJ23" i="8"/>
  <c r="K51" i="21" s="1"/>
  <c r="I49" i="22" s="1"/>
  <c r="AI23" i="8"/>
  <c r="J51" i="21" s="1"/>
  <c r="AH23" i="8"/>
  <c r="I51" i="21" s="1"/>
  <c r="AB23" i="8"/>
  <c r="B51" i="21" s="1"/>
  <c r="B49" i="22" s="1"/>
  <c r="O23" i="8"/>
  <c r="B23" i="8"/>
  <c r="O20" i="8"/>
  <c r="O37" i="8" s="1"/>
  <c r="N39" i="8" s="1"/>
  <c r="N20" i="8"/>
  <c r="N37" i="8" s="1"/>
  <c r="M20" i="8"/>
  <c r="L9" i="1" s="1"/>
  <c r="L13" i="1" s="1"/>
  <c r="L20" i="8"/>
  <c r="K9" i="1" s="1"/>
  <c r="K20" i="8"/>
  <c r="J9" i="1" s="1"/>
  <c r="J13" i="1" s="1"/>
  <c r="J20" i="8"/>
  <c r="J37" i="8" s="1"/>
  <c r="I20" i="8"/>
  <c r="H9" i="1" s="1"/>
  <c r="H20" i="8"/>
  <c r="G9" i="1" s="1"/>
  <c r="G20" i="8"/>
  <c r="F9" i="1" s="1"/>
  <c r="F20" i="8"/>
  <c r="E20" i="8"/>
  <c r="D20" i="8"/>
  <c r="C20" i="8"/>
  <c r="AT19" i="8"/>
  <c r="U50" i="21" s="1"/>
  <c r="S48" i="22" s="1"/>
  <c r="AS19" i="8"/>
  <c r="T50" i="21" s="1"/>
  <c r="R48" i="22" s="1"/>
  <c r="AR19" i="8"/>
  <c r="S50" i="21" s="1"/>
  <c r="Q48" i="22" s="1"/>
  <c r="AQ19" i="8"/>
  <c r="R50" i="21" s="1"/>
  <c r="P48" i="22" s="1"/>
  <c r="AP19" i="8"/>
  <c r="Q50" i="21" s="1"/>
  <c r="O48" i="22" s="1"/>
  <c r="AO19" i="8"/>
  <c r="P50" i="21" s="1"/>
  <c r="N48" i="22" s="1"/>
  <c r="AN19" i="8"/>
  <c r="O50" i="21" s="1"/>
  <c r="M48" i="22" s="1"/>
  <c r="AM19" i="8"/>
  <c r="N50" i="21" s="1"/>
  <c r="L48" i="22" s="1"/>
  <c r="AL19" i="8"/>
  <c r="M50" i="21" s="1"/>
  <c r="K48" i="22" s="1"/>
  <c r="AK19" i="8"/>
  <c r="L50" i="21" s="1"/>
  <c r="J48" i="22" s="1"/>
  <c r="AJ19" i="8"/>
  <c r="K50" i="21" s="1"/>
  <c r="I48" i="22" s="1"/>
  <c r="AI19" i="8"/>
  <c r="J50" i="21" s="1"/>
  <c r="AH19" i="8"/>
  <c r="I50" i="21" s="1"/>
  <c r="AB19" i="8"/>
  <c r="B50" i="21" s="1"/>
  <c r="B48" i="22" s="1"/>
  <c r="O19" i="8"/>
  <c r="AT18" i="8"/>
  <c r="U49" i="21" s="1"/>
  <c r="S47" i="22" s="1"/>
  <c r="AS18" i="8"/>
  <c r="T49" i="21" s="1"/>
  <c r="R47" i="22" s="1"/>
  <c r="AR18" i="8"/>
  <c r="S49" i="21" s="1"/>
  <c r="Q47" i="22" s="1"/>
  <c r="AQ18" i="8"/>
  <c r="R49" i="21" s="1"/>
  <c r="P47" i="22" s="1"/>
  <c r="AP18" i="8"/>
  <c r="Q49" i="21" s="1"/>
  <c r="O47" i="22" s="1"/>
  <c r="AO18" i="8"/>
  <c r="P49" i="21" s="1"/>
  <c r="N47" i="22" s="1"/>
  <c r="AN18" i="8"/>
  <c r="O49" i="21" s="1"/>
  <c r="M47" i="22" s="1"/>
  <c r="AM18" i="8"/>
  <c r="N49" i="21" s="1"/>
  <c r="L47" i="22" s="1"/>
  <c r="AL18" i="8"/>
  <c r="M49" i="21" s="1"/>
  <c r="K47" i="22" s="1"/>
  <c r="AK18" i="8"/>
  <c r="L49" i="21" s="1"/>
  <c r="J47" i="22" s="1"/>
  <c r="AJ18" i="8"/>
  <c r="K49" i="21" s="1"/>
  <c r="I47" i="22" s="1"/>
  <c r="AI18" i="8"/>
  <c r="J49" i="21" s="1"/>
  <c r="AH18" i="8"/>
  <c r="I49" i="21" s="1"/>
  <c r="AB18" i="8"/>
  <c r="B49" i="21" s="1"/>
  <c r="B47" i="22" s="1"/>
  <c r="O18" i="8"/>
  <c r="AT17" i="8"/>
  <c r="U48" i="21" s="1"/>
  <c r="S46" i="22" s="1"/>
  <c r="AS17" i="8"/>
  <c r="T48" i="21" s="1"/>
  <c r="R46" i="22" s="1"/>
  <c r="AR17" i="8"/>
  <c r="S48" i="21" s="1"/>
  <c r="Q46" i="22" s="1"/>
  <c r="AQ17" i="8"/>
  <c r="R48" i="21" s="1"/>
  <c r="P46" i="22" s="1"/>
  <c r="AP17" i="8"/>
  <c r="Q48" i="21" s="1"/>
  <c r="O46" i="22" s="1"/>
  <c r="AO17" i="8"/>
  <c r="P48" i="21" s="1"/>
  <c r="N46" i="22" s="1"/>
  <c r="AN17" i="8"/>
  <c r="O48" i="21" s="1"/>
  <c r="M46" i="22" s="1"/>
  <c r="AM17" i="8"/>
  <c r="N48" i="21" s="1"/>
  <c r="L46" i="22" s="1"/>
  <c r="AL17" i="8"/>
  <c r="M48" i="21" s="1"/>
  <c r="K46" i="22" s="1"/>
  <c r="AK17" i="8"/>
  <c r="L48" i="21" s="1"/>
  <c r="J46" i="22" s="1"/>
  <c r="AJ17" i="8"/>
  <c r="K48" i="21" s="1"/>
  <c r="I46" i="22" s="1"/>
  <c r="AI17" i="8"/>
  <c r="J48" i="21" s="1"/>
  <c r="AH17" i="8"/>
  <c r="I48" i="21" s="1"/>
  <c r="AB17" i="8"/>
  <c r="B48" i="21" s="1"/>
  <c r="B46" i="22" s="1"/>
  <c r="O17" i="8"/>
  <c r="AT16" i="8"/>
  <c r="U47" i="21" s="1"/>
  <c r="S45" i="22" s="1"/>
  <c r="AS16" i="8"/>
  <c r="T47" i="21" s="1"/>
  <c r="R45" i="22" s="1"/>
  <c r="AR16" i="8"/>
  <c r="S47" i="21" s="1"/>
  <c r="Q45" i="22" s="1"/>
  <c r="AQ16" i="8"/>
  <c r="R47" i="21" s="1"/>
  <c r="P45" i="22" s="1"/>
  <c r="AP16" i="8"/>
  <c r="Q47" i="21" s="1"/>
  <c r="O45" i="22" s="1"/>
  <c r="AO16" i="8"/>
  <c r="P47" i="21" s="1"/>
  <c r="N45" i="22" s="1"/>
  <c r="AN16" i="8"/>
  <c r="O47" i="21" s="1"/>
  <c r="M45" i="22" s="1"/>
  <c r="AM16" i="8"/>
  <c r="N47" i="21" s="1"/>
  <c r="L45" i="22" s="1"/>
  <c r="AL16" i="8"/>
  <c r="M47" i="21" s="1"/>
  <c r="K45" i="22" s="1"/>
  <c r="AK16" i="8"/>
  <c r="L47" i="21" s="1"/>
  <c r="J45" i="22" s="1"/>
  <c r="AJ16" i="8"/>
  <c r="K47" i="21" s="1"/>
  <c r="I45" i="22" s="1"/>
  <c r="AI16" i="8"/>
  <c r="J47" i="21" s="1"/>
  <c r="AH16" i="8"/>
  <c r="I47" i="21" s="1"/>
  <c r="AB16" i="8"/>
  <c r="B47" i="21" s="1"/>
  <c r="B45" i="22" s="1"/>
  <c r="O16" i="8"/>
  <c r="AT15" i="8"/>
  <c r="U46" i="21" s="1"/>
  <c r="S44" i="22" s="1"/>
  <c r="AS15" i="8"/>
  <c r="T46" i="21" s="1"/>
  <c r="R44" i="22" s="1"/>
  <c r="AR15" i="8"/>
  <c r="S46" i="21" s="1"/>
  <c r="Q44" i="22" s="1"/>
  <c r="AQ15" i="8"/>
  <c r="R46" i="21" s="1"/>
  <c r="P44" i="22" s="1"/>
  <c r="AP15" i="8"/>
  <c r="Q46" i="21" s="1"/>
  <c r="O44" i="22" s="1"/>
  <c r="AO15" i="8"/>
  <c r="P46" i="21" s="1"/>
  <c r="N44" i="22" s="1"/>
  <c r="AN15" i="8"/>
  <c r="O46" i="21" s="1"/>
  <c r="M44" i="22" s="1"/>
  <c r="AM15" i="8"/>
  <c r="N46" i="21" s="1"/>
  <c r="L44" i="22" s="1"/>
  <c r="AL15" i="8"/>
  <c r="M46" i="21" s="1"/>
  <c r="K44" i="22" s="1"/>
  <c r="AK15" i="8"/>
  <c r="L46" i="21" s="1"/>
  <c r="J44" i="22" s="1"/>
  <c r="AJ15" i="8"/>
  <c r="K46" i="21" s="1"/>
  <c r="I44" i="22" s="1"/>
  <c r="AI15" i="8"/>
  <c r="J46" i="21" s="1"/>
  <c r="AH15" i="8"/>
  <c r="I46" i="21" s="1"/>
  <c r="AB15" i="8"/>
  <c r="B46" i="21" s="1"/>
  <c r="B44" i="22" s="1"/>
  <c r="O15" i="8"/>
  <c r="AT14" i="8"/>
  <c r="U45" i="21" s="1"/>
  <c r="S43" i="22" s="1"/>
  <c r="AS14" i="8"/>
  <c r="T45" i="21" s="1"/>
  <c r="R43" i="22" s="1"/>
  <c r="AR14" i="8"/>
  <c r="S45" i="21" s="1"/>
  <c r="Q43" i="22" s="1"/>
  <c r="AQ14" i="8"/>
  <c r="R45" i="21" s="1"/>
  <c r="P43" i="22" s="1"/>
  <c r="AP14" i="8"/>
  <c r="Q45" i="21" s="1"/>
  <c r="O43" i="22" s="1"/>
  <c r="AO14" i="8"/>
  <c r="P45" i="21" s="1"/>
  <c r="N43" i="22" s="1"/>
  <c r="AN14" i="8"/>
  <c r="O45" i="21" s="1"/>
  <c r="M43" i="22" s="1"/>
  <c r="AM14" i="8"/>
  <c r="N45" i="21" s="1"/>
  <c r="L43" i="22" s="1"/>
  <c r="AL14" i="8"/>
  <c r="M45" i="21" s="1"/>
  <c r="K43" i="22" s="1"/>
  <c r="AK14" i="8"/>
  <c r="L45" i="21" s="1"/>
  <c r="J43" i="22" s="1"/>
  <c r="AJ14" i="8"/>
  <c r="K45" i="21" s="1"/>
  <c r="I43" i="22" s="1"/>
  <c r="AI14" i="8"/>
  <c r="J45" i="21" s="1"/>
  <c r="AH14" i="8"/>
  <c r="I45" i="21" s="1"/>
  <c r="AB14" i="8"/>
  <c r="B45" i="21" s="1"/>
  <c r="B43" i="22" s="1"/>
  <c r="O14" i="8"/>
  <c r="AT13" i="8"/>
  <c r="U44" i="21" s="1"/>
  <c r="S42" i="22" s="1"/>
  <c r="AS13" i="8"/>
  <c r="T44" i="21" s="1"/>
  <c r="R42" i="22" s="1"/>
  <c r="AR13" i="8"/>
  <c r="S44" i="21" s="1"/>
  <c r="Q42" i="22" s="1"/>
  <c r="AQ13" i="8"/>
  <c r="R44" i="21" s="1"/>
  <c r="P42" i="22" s="1"/>
  <c r="AP13" i="8"/>
  <c r="Q44" i="21" s="1"/>
  <c r="O42" i="22" s="1"/>
  <c r="AO13" i="8"/>
  <c r="P44" i="21" s="1"/>
  <c r="N42" i="22" s="1"/>
  <c r="AN13" i="8"/>
  <c r="O44" i="21" s="1"/>
  <c r="M42" i="22" s="1"/>
  <c r="AM13" i="8"/>
  <c r="N44" i="21" s="1"/>
  <c r="L42" i="22" s="1"/>
  <c r="AL13" i="8"/>
  <c r="M44" i="21" s="1"/>
  <c r="K42" i="22" s="1"/>
  <c r="AK13" i="8"/>
  <c r="L44" i="21" s="1"/>
  <c r="J42" i="22" s="1"/>
  <c r="AJ13" i="8"/>
  <c r="K44" i="21" s="1"/>
  <c r="I42" i="22" s="1"/>
  <c r="AI13" i="8"/>
  <c r="J44" i="21" s="1"/>
  <c r="AH13" i="8"/>
  <c r="I44" i="21" s="1"/>
  <c r="AB13" i="8"/>
  <c r="B44" i="21" s="1"/>
  <c r="B42" i="22" s="1"/>
  <c r="O13" i="8"/>
  <c r="AT12" i="8"/>
  <c r="U43" i="21" s="1"/>
  <c r="S41" i="22" s="1"/>
  <c r="AS12" i="8"/>
  <c r="T43" i="21" s="1"/>
  <c r="R41" i="22" s="1"/>
  <c r="AR12" i="8"/>
  <c r="S43" i="21" s="1"/>
  <c r="Q41" i="22" s="1"/>
  <c r="AQ12" i="8"/>
  <c r="R43" i="21" s="1"/>
  <c r="P41" i="22" s="1"/>
  <c r="AP12" i="8"/>
  <c r="Q43" i="21" s="1"/>
  <c r="O41" i="22" s="1"/>
  <c r="AO12" i="8"/>
  <c r="P43" i="21" s="1"/>
  <c r="N41" i="22" s="1"/>
  <c r="AN12" i="8"/>
  <c r="O43" i="21" s="1"/>
  <c r="M41" i="22" s="1"/>
  <c r="AM12" i="8"/>
  <c r="N43" i="21" s="1"/>
  <c r="L41" i="22" s="1"/>
  <c r="AL12" i="8"/>
  <c r="M43" i="21" s="1"/>
  <c r="K41" i="22" s="1"/>
  <c r="AK12" i="8"/>
  <c r="L43" i="21" s="1"/>
  <c r="J41" i="22" s="1"/>
  <c r="AJ12" i="8"/>
  <c r="K43" i="21" s="1"/>
  <c r="I41" i="22" s="1"/>
  <c r="AI12" i="8"/>
  <c r="J43" i="21" s="1"/>
  <c r="AH12" i="8"/>
  <c r="I43" i="21" s="1"/>
  <c r="AB12" i="8"/>
  <c r="B43" i="21" s="1"/>
  <c r="B41" i="22" s="1"/>
  <c r="O12" i="8"/>
  <c r="AT11" i="8"/>
  <c r="U42" i="21" s="1"/>
  <c r="S40" i="22" s="1"/>
  <c r="AS11" i="8"/>
  <c r="T42" i="21" s="1"/>
  <c r="R40" i="22" s="1"/>
  <c r="AR11" i="8"/>
  <c r="S42" i="21" s="1"/>
  <c r="Q40" i="22" s="1"/>
  <c r="AQ11" i="8"/>
  <c r="R42" i="21" s="1"/>
  <c r="P40" i="22" s="1"/>
  <c r="AP11" i="8"/>
  <c r="Q42" i="21" s="1"/>
  <c r="O40" i="22" s="1"/>
  <c r="AO11" i="8"/>
  <c r="P42" i="21" s="1"/>
  <c r="N40" i="22" s="1"/>
  <c r="AN11" i="8"/>
  <c r="O42" i="21" s="1"/>
  <c r="M40" i="22" s="1"/>
  <c r="AM11" i="8"/>
  <c r="N42" i="21" s="1"/>
  <c r="L40" i="22" s="1"/>
  <c r="AL11" i="8"/>
  <c r="M42" i="21" s="1"/>
  <c r="K40" i="22" s="1"/>
  <c r="AK11" i="8"/>
  <c r="L42" i="21" s="1"/>
  <c r="J40" i="22" s="1"/>
  <c r="AJ11" i="8"/>
  <c r="K42" i="21" s="1"/>
  <c r="I40" i="22" s="1"/>
  <c r="AI11" i="8"/>
  <c r="J42" i="21" s="1"/>
  <c r="AH11" i="8"/>
  <c r="I42" i="21" s="1"/>
  <c r="AB11" i="8"/>
  <c r="B42" i="21" s="1"/>
  <c r="B40" i="22" s="1"/>
  <c r="O11" i="8"/>
  <c r="AT10" i="8"/>
  <c r="U41" i="21" s="1"/>
  <c r="S39" i="22" s="1"/>
  <c r="AS10" i="8"/>
  <c r="T41" i="21" s="1"/>
  <c r="R39" i="22" s="1"/>
  <c r="AR10" i="8"/>
  <c r="S41" i="21" s="1"/>
  <c r="Q39" i="22" s="1"/>
  <c r="AQ10" i="8"/>
  <c r="R41" i="21" s="1"/>
  <c r="P39" i="22" s="1"/>
  <c r="AP10" i="8"/>
  <c r="Q41" i="21" s="1"/>
  <c r="O39" i="22" s="1"/>
  <c r="AO10" i="8"/>
  <c r="P41" i="21" s="1"/>
  <c r="N39" i="22" s="1"/>
  <c r="AN10" i="8"/>
  <c r="O41" i="21" s="1"/>
  <c r="M39" i="22" s="1"/>
  <c r="AM10" i="8"/>
  <c r="N41" i="21" s="1"/>
  <c r="L39" i="22" s="1"/>
  <c r="AL10" i="8"/>
  <c r="M41" i="21" s="1"/>
  <c r="K39" i="22" s="1"/>
  <c r="AK10" i="8"/>
  <c r="L41" i="21" s="1"/>
  <c r="J39" i="22" s="1"/>
  <c r="AJ10" i="8"/>
  <c r="K41" i="21" s="1"/>
  <c r="I39" i="22" s="1"/>
  <c r="AI10" i="8"/>
  <c r="J41" i="21" s="1"/>
  <c r="AH10" i="8"/>
  <c r="I41" i="21" s="1"/>
  <c r="AB10" i="8"/>
  <c r="B41" i="21" s="1"/>
  <c r="B39" i="22" s="1"/>
  <c r="O10" i="8"/>
  <c r="AT9" i="8"/>
  <c r="U40" i="21" s="1"/>
  <c r="S38" i="22" s="1"/>
  <c r="AS9" i="8"/>
  <c r="T40" i="21" s="1"/>
  <c r="R38" i="22" s="1"/>
  <c r="AR9" i="8"/>
  <c r="S40" i="21" s="1"/>
  <c r="Q38" i="22" s="1"/>
  <c r="AQ9" i="8"/>
  <c r="R40" i="21" s="1"/>
  <c r="P38" i="22" s="1"/>
  <c r="AP9" i="8"/>
  <c r="Q40" i="21" s="1"/>
  <c r="O38" i="22" s="1"/>
  <c r="AO9" i="8"/>
  <c r="P40" i="21" s="1"/>
  <c r="N38" i="22" s="1"/>
  <c r="AN9" i="8"/>
  <c r="O40" i="21" s="1"/>
  <c r="M38" i="22" s="1"/>
  <c r="AM9" i="8"/>
  <c r="N40" i="21" s="1"/>
  <c r="L38" i="22" s="1"/>
  <c r="AL9" i="8"/>
  <c r="M40" i="21" s="1"/>
  <c r="K38" i="22" s="1"/>
  <c r="AK9" i="8"/>
  <c r="L40" i="21" s="1"/>
  <c r="J38" i="22" s="1"/>
  <c r="AJ9" i="8"/>
  <c r="K40" i="21" s="1"/>
  <c r="I38" i="22" s="1"/>
  <c r="AI9" i="8"/>
  <c r="J40" i="21" s="1"/>
  <c r="AH9" i="8"/>
  <c r="I40" i="21" s="1"/>
  <c r="AB9" i="8"/>
  <c r="B40" i="21" s="1"/>
  <c r="B38" i="22" s="1"/>
  <c r="O9" i="8"/>
  <c r="N6" i="8"/>
  <c r="M6" i="8"/>
  <c r="L6" i="8"/>
  <c r="K6" i="8"/>
  <c r="J6" i="8"/>
  <c r="I6" i="8"/>
  <c r="H6" i="8"/>
  <c r="G6" i="8"/>
  <c r="F6" i="8"/>
  <c r="E6" i="8"/>
  <c r="D6" i="8"/>
  <c r="C6" i="8"/>
  <c r="C5" i="8"/>
  <c r="O1" i="8"/>
  <c r="AD26" i="8" s="1"/>
  <c r="D54" i="21" s="1"/>
  <c r="D52" i="22" s="1"/>
  <c r="T58" i="7"/>
  <c r="T57" i="7"/>
  <c r="T56" i="7"/>
  <c r="T55" i="7"/>
  <c r="T54" i="7"/>
  <c r="T53" i="7"/>
  <c r="T52" i="7"/>
  <c r="T51" i="7"/>
  <c r="T50" i="7"/>
  <c r="T49" i="7"/>
  <c r="F49" i="7"/>
  <c r="D49" i="7"/>
  <c r="T48" i="7"/>
  <c r="T47" i="7"/>
  <c r="N47" i="7"/>
  <c r="N49" i="7" s="1"/>
  <c r="M47" i="7"/>
  <c r="L16" i="1" s="1"/>
  <c r="L47" i="7"/>
  <c r="K47" i="7"/>
  <c r="J47" i="7"/>
  <c r="I47" i="7"/>
  <c r="H47" i="7"/>
  <c r="G47" i="7"/>
  <c r="F47" i="7"/>
  <c r="E47" i="7"/>
  <c r="D47" i="7"/>
  <c r="C47" i="7"/>
  <c r="B16" i="1" s="1"/>
  <c r="AT46" i="7"/>
  <c r="U39" i="21" s="1"/>
  <c r="S37" i="22" s="1"/>
  <c r="AS46" i="7"/>
  <c r="T39" i="21" s="1"/>
  <c r="R37" i="22" s="1"/>
  <c r="AR46" i="7"/>
  <c r="S39" i="21" s="1"/>
  <c r="Q37" i="22" s="1"/>
  <c r="AQ46" i="7"/>
  <c r="R39" i="21" s="1"/>
  <c r="P37" i="22" s="1"/>
  <c r="AP46" i="7"/>
  <c r="Q39" i="21" s="1"/>
  <c r="O37" i="22" s="1"/>
  <c r="AO46" i="7"/>
  <c r="P39" i="21" s="1"/>
  <c r="N37" i="22" s="1"/>
  <c r="AN46" i="7"/>
  <c r="O39" i="21" s="1"/>
  <c r="M37" i="22" s="1"/>
  <c r="AM46" i="7"/>
  <c r="N39" i="21" s="1"/>
  <c r="L37" i="22" s="1"/>
  <c r="AL46" i="7"/>
  <c r="M39" i="21" s="1"/>
  <c r="K37" i="22" s="1"/>
  <c r="AK46" i="7"/>
  <c r="L39" i="21" s="1"/>
  <c r="J37" i="22" s="1"/>
  <c r="AJ46" i="7"/>
  <c r="K39" i="21" s="1"/>
  <c r="I37" i="22" s="1"/>
  <c r="AI46" i="7"/>
  <c r="J39" i="21" s="1"/>
  <c r="AH46" i="7"/>
  <c r="I39" i="21" s="1"/>
  <c r="AB46" i="7"/>
  <c r="B39" i="21" s="1"/>
  <c r="B37" i="22" s="1"/>
  <c r="T46" i="7"/>
  <c r="O46" i="7"/>
  <c r="B46" i="7"/>
  <c r="AT45" i="7"/>
  <c r="U38" i="21" s="1"/>
  <c r="S36" i="22" s="1"/>
  <c r="AS45" i="7"/>
  <c r="T38" i="21" s="1"/>
  <c r="R36" i="22" s="1"/>
  <c r="AR45" i="7"/>
  <c r="S38" i="21" s="1"/>
  <c r="Q36" i="22" s="1"/>
  <c r="AQ45" i="7"/>
  <c r="R38" i="21" s="1"/>
  <c r="P36" i="22" s="1"/>
  <c r="AP45" i="7"/>
  <c r="Q38" i="21" s="1"/>
  <c r="O36" i="22" s="1"/>
  <c r="AO45" i="7"/>
  <c r="P38" i="21" s="1"/>
  <c r="N36" i="22" s="1"/>
  <c r="AN45" i="7"/>
  <c r="O38" i="21" s="1"/>
  <c r="M36" i="22" s="1"/>
  <c r="AM45" i="7"/>
  <c r="N38" i="21" s="1"/>
  <c r="L36" i="22" s="1"/>
  <c r="AL45" i="7"/>
  <c r="M38" i="21" s="1"/>
  <c r="K36" i="22" s="1"/>
  <c r="AK45" i="7"/>
  <c r="L38" i="21" s="1"/>
  <c r="J36" i="22" s="1"/>
  <c r="AJ45" i="7"/>
  <c r="K38" i="21" s="1"/>
  <c r="I36" i="22" s="1"/>
  <c r="AI45" i="7"/>
  <c r="J38" i="21" s="1"/>
  <c r="AH45" i="7"/>
  <c r="I38" i="21" s="1"/>
  <c r="AD45" i="7"/>
  <c r="D38" i="21" s="1"/>
  <c r="D36" i="22" s="1"/>
  <c r="AB45" i="7"/>
  <c r="B38" i="21" s="1"/>
  <c r="B36" i="22" s="1"/>
  <c r="T45" i="7"/>
  <c r="O45" i="7"/>
  <c r="B45" i="7"/>
  <c r="AT44" i="7"/>
  <c r="U37" i="21" s="1"/>
  <c r="S35" i="22" s="1"/>
  <c r="AS44" i="7"/>
  <c r="T37" i="21" s="1"/>
  <c r="R35" i="22" s="1"/>
  <c r="AR44" i="7"/>
  <c r="S37" i="21" s="1"/>
  <c r="Q35" i="22" s="1"/>
  <c r="AQ44" i="7"/>
  <c r="R37" i="21" s="1"/>
  <c r="P35" i="22" s="1"/>
  <c r="AP44" i="7"/>
  <c r="Q37" i="21" s="1"/>
  <c r="O35" i="22" s="1"/>
  <c r="AO44" i="7"/>
  <c r="P37" i="21" s="1"/>
  <c r="N35" i="22" s="1"/>
  <c r="AN44" i="7"/>
  <c r="O37" i="21" s="1"/>
  <c r="M35" i="22" s="1"/>
  <c r="AM44" i="7"/>
  <c r="N37" i="21" s="1"/>
  <c r="L35" i="22" s="1"/>
  <c r="AL44" i="7"/>
  <c r="M37" i="21" s="1"/>
  <c r="K35" i="22" s="1"/>
  <c r="AK44" i="7"/>
  <c r="L37" i="21" s="1"/>
  <c r="J35" i="22" s="1"/>
  <c r="AJ44" i="7"/>
  <c r="K37" i="21" s="1"/>
  <c r="I35" i="22" s="1"/>
  <c r="AI44" i="7"/>
  <c r="J37" i="21" s="1"/>
  <c r="AH44" i="7"/>
  <c r="I37" i="21" s="1"/>
  <c r="AB44" i="7"/>
  <c r="B37" i="21" s="1"/>
  <c r="B35" i="22" s="1"/>
  <c r="O44" i="7"/>
  <c r="B44" i="7"/>
  <c r="AT43" i="7"/>
  <c r="U36" i="21" s="1"/>
  <c r="S34" i="22" s="1"/>
  <c r="AS43" i="7"/>
  <c r="T36" i="21" s="1"/>
  <c r="R34" i="22" s="1"/>
  <c r="AR43" i="7"/>
  <c r="S36" i="21" s="1"/>
  <c r="Q34" i="22" s="1"/>
  <c r="AQ43" i="7"/>
  <c r="R36" i="21" s="1"/>
  <c r="P34" i="22" s="1"/>
  <c r="AP43" i="7"/>
  <c r="Q36" i="21" s="1"/>
  <c r="O34" i="22" s="1"/>
  <c r="AO43" i="7"/>
  <c r="P36" i="21" s="1"/>
  <c r="N34" i="22" s="1"/>
  <c r="AN43" i="7"/>
  <c r="O36" i="21" s="1"/>
  <c r="M34" i="22" s="1"/>
  <c r="AM43" i="7"/>
  <c r="N36" i="21" s="1"/>
  <c r="L34" i="22" s="1"/>
  <c r="AL43" i="7"/>
  <c r="M36" i="21" s="1"/>
  <c r="K34" i="22" s="1"/>
  <c r="AK43" i="7"/>
  <c r="L36" i="21" s="1"/>
  <c r="J34" i="22" s="1"/>
  <c r="AJ43" i="7"/>
  <c r="K36" i="21" s="1"/>
  <c r="I34" i="22" s="1"/>
  <c r="AI43" i="7"/>
  <c r="J36" i="21" s="1"/>
  <c r="AH43" i="7"/>
  <c r="I36" i="21" s="1"/>
  <c r="AD43" i="7"/>
  <c r="D36" i="21" s="1"/>
  <c r="D34" i="22" s="1"/>
  <c r="AB43" i="7"/>
  <c r="B36" i="21" s="1"/>
  <c r="B34" i="22" s="1"/>
  <c r="O43" i="7"/>
  <c r="AT42" i="7"/>
  <c r="U35" i="21" s="1"/>
  <c r="S33" i="22" s="1"/>
  <c r="AS42" i="7"/>
  <c r="T35" i="21" s="1"/>
  <c r="R33" i="22" s="1"/>
  <c r="AR42" i="7"/>
  <c r="S35" i="21" s="1"/>
  <c r="Q33" i="22" s="1"/>
  <c r="AQ42" i="7"/>
  <c r="R35" i="21" s="1"/>
  <c r="P33" i="22" s="1"/>
  <c r="AP42" i="7"/>
  <c r="Q35" i="21" s="1"/>
  <c r="O33" i="22" s="1"/>
  <c r="AO42" i="7"/>
  <c r="P35" i="21" s="1"/>
  <c r="N33" i="22" s="1"/>
  <c r="AN42" i="7"/>
  <c r="O35" i="21" s="1"/>
  <c r="M33" i="22" s="1"/>
  <c r="AM42" i="7"/>
  <c r="N35" i="21" s="1"/>
  <c r="L33" i="22" s="1"/>
  <c r="AL42" i="7"/>
  <c r="M35" i="21" s="1"/>
  <c r="K33" i="22" s="1"/>
  <c r="AK42" i="7"/>
  <c r="L35" i="21" s="1"/>
  <c r="J33" i="22" s="1"/>
  <c r="AJ42" i="7"/>
  <c r="K35" i="21" s="1"/>
  <c r="I33" i="22" s="1"/>
  <c r="AI42" i="7"/>
  <c r="J35" i="21" s="1"/>
  <c r="AH42" i="7"/>
  <c r="I35" i="21" s="1"/>
  <c r="AD42" i="7"/>
  <c r="D35" i="21" s="1"/>
  <c r="D33" i="22" s="1"/>
  <c r="AB42" i="7"/>
  <c r="B35" i="21" s="1"/>
  <c r="B33" i="22" s="1"/>
  <c r="O42" i="7"/>
  <c r="B42" i="7"/>
  <c r="AT41" i="7"/>
  <c r="U34" i="21" s="1"/>
  <c r="S32" i="22" s="1"/>
  <c r="AS41" i="7"/>
  <c r="T34" i="21" s="1"/>
  <c r="R32" i="22" s="1"/>
  <c r="AR41" i="7"/>
  <c r="S34" i="21" s="1"/>
  <c r="Q32" i="22" s="1"/>
  <c r="AQ41" i="7"/>
  <c r="R34" i="21" s="1"/>
  <c r="P32" i="22" s="1"/>
  <c r="AP41" i="7"/>
  <c r="Q34" i="21" s="1"/>
  <c r="O32" i="22" s="1"/>
  <c r="AO41" i="7"/>
  <c r="P34" i="21" s="1"/>
  <c r="N32" i="22" s="1"/>
  <c r="AN41" i="7"/>
  <c r="O34" i="21" s="1"/>
  <c r="M32" i="22" s="1"/>
  <c r="AM41" i="7"/>
  <c r="N34" i="21" s="1"/>
  <c r="L32" i="22" s="1"/>
  <c r="AL41" i="7"/>
  <c r="M34" i="21" s="1"/>
  <c r="K32" i="22" s="1"/>
  <c r="AK41" i="7"/>
  <c r="L34" i="21" s="1"/>
  <c r="J32" i="22" s="1"/>
  <c r="AJ41" i="7"/>
  <c r="K34" i="21" s="1"/>
  <c r="I32" i="22" s="1"/>
  <c r="AI41" i="7"/>
  <c r="J34" i="21" s="1"/>
  <c r="AH41" i="7"/>
  <c r="I34" i="21" s="1"/>
  <c r="AB41" i="7"/>
  <c r="B34" i="21" s="1"/>
  <c r="B32" i="22" s="1"/>
  <c r="O41" i="7"/>
  <c r="B41" i="7"/>
  <c r="AT40" i="7"/>
  <c r="U33" i="21" s="1"/>
  <c r="S31" i="22" s="1"/>
  <c r="AS40" i="7"/>
  <c r="T33" i="21" s="1"/>
  <c r="R31" i="22" s="1"/>
  <c r="AR40" i="7"/>
  <c r="S33" i="21" s="1"/>
  <c r="Q31" i="22" s="1"/>
  <c r="AQ40" i="7"/>
  <c r="R33" i="21" s="1"/>
  <c r="P31" i="22" s="1"/>
  <c r="AP40" i="7"/>
  <c r="Q33" i="21" s="1"/>
  <c r="O31" i="22" s="1"/>
  <c r="AO40" i="7"/>
  <c r="P33" i="21" s="1"/>
  <c r="N31" i="22" s="1"/>
  <c r="AN40" i="7"/>
  <c r="O33" i="21" s="1"/>
  <c r="M31" i="22" s="1"/>
  <c r="AM40" i="7"/>
  <c r="N33" i="21" s="1"/>
  <c r="L31" i="22" s="1"/>
  <c r="AL40" i="7"/>
  <c r="M33" i="21" s="1"/>
  <c r="K31" i="22" s="1"/>
  <c r="AK40" i="7"/>
  <c r="L33" i="21" s="1"/>
  <c r="J31" i="22" s="1"/>
  <c r="AJ40" i="7"/>
  <c r="K33" i="21" s="1"/>
  <c r="I31" i="22" s="1"/>
  <c r="AI40" i="7"/>
  <c r="J33" i="21" s="1"/>
  <c r="AH40" i="7"/>
  <c r="I33" i="21" s="1"/>
  <c r="AD40" i="7"/>
  <c r="D33" i="21" s="1"/>
  <c r="D31" i="22" s="1"/>
  <c r="AB40" i="7"/>
  <c r="B33" i="21" s="1"/>
  <c r="B31" i="22" s="1"/>
  <c r="O40" i="7"/>
  <c r="B40" i="7"/>
  <c r="AT39" i="7"/>
  <c r="U32" i="21" s="1"/>
  <c r="S30" i="22" s="1"/>
  <c r="AS39" i="7"/>
  <c r="T32" i="21" s="1"/>
  <c r="R30" i="22" s="1"/>
  <c r="AR39" i="7"/>
  <c r="S32" i="21" s="1"/>
  <c r="Q30" i="22" s="1"/>
  <c r="AQ39" i="7"/>
  <c r="R32" i="21" s="1"/>
  <c r="P30" i="22" s="1"/>
  <c r="AP39" i="7"/>
  <c r="Q32" i="21" s="1"/>
  <c r="O30" i="22" s="1"/>
  <c r="AO39" i="7"/>
  <c r="P32" i="21" s="1"/>
  <c r="N30" i="22" s="1"/>
  <c r="AN39" i="7"/>
  <c r="O32" i="21" s="1"/>
  <c r="M30" i="22" s="1"/>
  <c r="AM39" i="7"/>
  <c r="N32" i="21" s="1"/>
  <c r="L30" i="22" s="1"/>
  <c r="AL39" i="7"/>
  <c r="M32" i="21" s="1"/>
  <c r="K30" i="22" s="1"/>
  <c r="AK39" i="7"/>
  <c r="L32" i="21" s="1"/>
  <c r="J30" i="22" s="1"/>
  <c r="AJ39" i="7"/>
  <c r="K32" i="21" s="1"/>
  <c r="I30" i="22" s="1"/>
  <c r="AI39" i="7"/>
  <c r="J32" i="21" s="1"/>
  <c r="AH39" i="7"/>
  <c r="I32" i="21" s="1"/>
  <c r="AB39" i="7"/>
  <c r="B32" i="21" s="1"/>
  <c r="B30" i="22" s="1"/>
  <c r="O39" i="7"/>
  <c r="B39" i="7"/>
  <c r="AT38" i="7"/>
  <c r="U31" i="21" s="1"/>
  <c r="S29" i="22" s="1"/>
  <c r="AS38" i="7"/>
  <c r="T31" i="21" s="1"/>
  <c r="R29" i="22" s="1"/>
  <c r="AR38" i="7"/>
  <c r="S31" i="21" s="1"/>
  <c r="Q29" i="22" s="1"/>
  <c r="AQ38" i="7"/>
  <c r="R31" i="21" s="1"/>
  <c r="P29" i="22" s="1"/>
  <c r="AP38" i="7"/>
  <c r="Q31" i="21" s="1"/>
  <c r="O29" i="22" s="1"/>
  <c r="AO38" i="7"/>
  <c r="P31" i="21" s="1"/>
  <c r="N29" i="22" s="1"/>
  <c r="AN38" i="7"/>
  <c r="O31" i="21" s="1"/>
  <c r="M29" i="22" s="1"/>
  <c r="AM38" i="7"/>
  <c r="N31" i="21" s="1"/>
  <c r="L29" i="22" s="1"/>
  <c r="AL38" i="7"/>
  <c r="M31" i="21" s="1"/>
  <c r="K29" i="22" s="1"/>
  <c r="AK38" i="7"/>
  <c r="L31" i="21" s="1"/>
  <c r="J29" i="22" s="1"/>
  <c r="AJ38" i="7"/>
  <c r="K31" i="21" s="1"/>
  <c r="I29" i="22" s="1"/>
  <c r="AI38" i="7"/>
  <c r="J31" i="21" s="1"/>
  <c r="AH38" i="7"/>
  <c r="I31" i="21" s="1"/>
  <c r="AB38" i="7"/>
  <c r="B31" i="21" s="1"/>
  <c r="B29" i="22" s="1"/>
  <c r="O38" i="7"/>
  <c r="B38" i="7"/>
  <c r="AT37" i="7"/>
  <c r="U30" i="21" s="1"/>
  <c r="S28" i="22" s="1"/>
  <c r="AS37" i="7"/>
  <c r="T30" i="21" s="1"/>
  <c r="R28" i="22" s="1"/>
  <c r="AR37" i="7"/>
  <c r="S30" i="21" s="1"/>
  <c r="Q28" i="22" s="1"/>
  <c r="AQ37" i="7"/>
  <c r="R30" i="21" s="1"/>
  <c r="P28" i="22" s="1"/>
  <c r="AP37" i="7"/>
  <c r="Q30" i="21" s="1"/>
  <c r="O28" i="22" s="1"/>
  <c r="AO37" i="7"/>
  <c r="P30" i="21" s="1"/>
  <c r="N28" i="22" s="1"/>
  <c r="AN37" i="7"/>
  <c r="O30" i="21" s="1"/>
  <c r="M28" i="22" s="1"/>
  <c r="AM37" i="7"/>
  <c r="N30" i="21" s="1"/>
  <c r="L28" i="22" s="1"/>
  <c r="AL37" i="7"/>
  <c r="M30" i="21" s="1"/>
  <c r="K28" i="22" s="1"/>
  <c r="AK37" i="7"/>
  <c r="L30" i="21" s="1"/>
  <c r="J28" i="22" s="1"/>
  <c r="AJ37" i="7"/>
  <c r="K30" i="21" s="1"/>
  <c r="I28" i="22" s="1"/>
  <c r="AI37" i="7"/>
  <c r="J30" i="21" s="1"/>
  <c r="AH37" i="7"/>
  <c r="I30" i="21" s="1"/>
  <c r="AB37" i="7"/>
  <c r="B30" i="21" s="1"/>
  <c r="B28" i="22" s="1"/>
  <c r="O37" i="7"/>
  <c r="B37" i="7"/>
  <c r="AT36" i="7"/>
  <c r="U29" i="21" s="1"/>
  <c r="S27" i="22" s="1"/>
  <c r="AS36" i="7"/>
  <c r="T29" i="21" s="1"/>
  <c r="R27" i="22" s="1"/>
  <c r="AR36" i="7"/>
  <c r="S29" i="21" s="1"/>
  <c r="Q27" i="22" s="1"/>
  <c r="AQ36" i="7"/>
  <c r="R29" i="21" s="1"/>
  <c r="P27" i="22" s="1"/>
  <c r="AP36" i="7"/>
  <c r="Q29" i="21" s="1"/>
  <c r="O27" i="22" s="1"/>
  <c r="AO36" i="7"/>
  <c r="P29" i="21" s="1"/>
  <c r="N27" i="22" s="1"/>
  <c r="AN36" i="7"/>
  <c r="O29" i="21" s="1"/>
  <c r="M27" i="22" s="1"/>
  <c r="AM36" i="7"/>
  <c r="N29" i="21" s="1"/>
  <c r="L27" i="22" s="1"/>
  <c r="AL36" i="7"/>
  <c r="M29" i="21" s="1"/>
  <c r="K27" i="22" s="1"/>
  <c r="AK36" i="7"/>
  <c r="L29" i="21" s="1"/>
  <c r="J27" i="22" s="1"/>
  <c r="AJ36" i="7"/>
  <c r="K29" i="21" s="1"/>
  <c r="I27" i="22" s="1"/>
  <c r="AI36" i="7"/>
  <c r="J29" i="21" s="1"/>
  <c r="AH36" i="7"/>
  <c r="I29" i="21" s="1"/>
  <c r="AB36" i="7"/>
  <c r="B29" i="21" s="1"/>
  <c r="B27" i="22" s="1"/>
  <c r="O36" i="7"/>
  <c r="B36" i="7"/>
  <c r="AT35" i="7"/>
  <c r="U28" i="21" s="1"/>
  <c r="S26" i="22" s="1"/>
  <c r="AS35" i="7"/>
  <c r="T28" i="21" s="1"/>
  <c r="R26" i="22" s="1"/>
  <c r="AR35" i="7"/>
  <c r="S28" i="21" s="1"/>
  <c r="Q26" i="22" s="1"/>
  <c r="AQ35" i="7"/>
  <c r="R28" i="21" s="1"/>
  <c r="P26" i="22" s="1"/>
  <c r="AP35" i="7"/>
  <c r="Q28" i="21" s="1"/>
  <c r="O26" i="22" s="1"/>
  <c r="AO35" i="7"/>
  <c r="P28" i="21" s="1"/>
  <c r="N26" i="22" s="1"/>
  <c r="AN35" i="7"/>
  <c r="O28" i="21" s="1"/>
  <c r="M26" i="22" s="1"/>
  <c r="AM35" i="7"/>
  <c r="N28" i="21" s="1"/>
  <c r="L26" i="22" s="1"/>
  <c r="AL35" i="7"/>
  <c r="M28" i="21" s="1"/>
  <c r="K26" i="22" s="1"/>
  <c r="AK35" i="7"/>
  <c r="L28" i="21" s="1"/>
  <c r="J26" i="22" s="1"/>
  <c r="AJ35" i="7"/>
  <c r="K28" i="21" s="1"/>
  <c r="I26" i="22" s="1"/>
  <c r="AI35" i="7"/>
  <c r="J28" i="21" s="1"/>
  <c r="AH35" i="7"/>
  <c r="I28" i="21" s="1"/>
  <c r="AB35" i="7"/>
  <c r="B28" i="21" s="1"/>
  <c r="B26" i="22" s="1"/>
  <c r="O35" i="7"/>
  <c r="B35" i="7"/>
  <c r="AT34" i="7"/>
  <c r="U27" i="21" s="1"/>
  <c r="S25" i="22" s="1"/>
  <c r="AS34" i="7"/>
  <c r="T27" i="21" s="1"/>
  <c r="R25" i="22" s="1"/>
  <c r="AR34" i="7"/>
  <c r="S27" i="21" s="1"/>
  <c r="Q25" i="22" s="1"/>
  <c r="AQ34" i="7"/>
  <c r="R27" i="21" s="1"/>
  <c r="P25" i="22" s="1"/>
  <c r="AP34" i="7"/>
  <c r="Q27" i="21" s="1"/>
  <c r="O25" i="22" s="1"/>
  <c r="AO34" i="7"/>
  <c r="P27" i="21" s="1"/>
  <c r="N25" i="22" s="1"/>
  <c r="AN34" i="7"/>
  <c r="O27" i="21" s="1"/>
  <c r="M25" i="22" s="1"/>
  <c r="AM34" i="7"/>
  <c r="N27" i="21" s="1"/>
  <c r="L25" i="22" s="1"/>
  <c r="AL34" i="7"/>
  <c r="M27" i="21" s="1"/>
  <c r="K25" i="22" s="1"/>
  <c r="AK34" i="7"/>
  <c r="L27" i="21" s="1"/>
  <c r="J25" i="22" s="1"/>
  <c r="AJ34" i="7"/>
  <c r="K27" i="21" s="1"/>
  <c r="I25" i="22" s="1"/>
  <c r="AI34" i="7"/>
  <c r="J27" i="21" s="1"/>
  <c r="H25" i="22" s="1"/>
  <c r="AH34" i="7"/>
  <c r="I27" i="21" s="1"/>
  <c r="AB34" i="7"/>
  <c r="B27" i="21" s="1"/>
  <c r="B25" i="22" s="1"/>
  <c r="O34" i="7"/>
  <c r="B34" i="7"/>
  <c r="AT33" i="7"/>
  <c r="U26" i="21" s="1"/>
  <c r="S24" i="22" s="1"/>
  <c r="AS33" i="7"/>
  <c r="T26" i="21" s="1"/>
  <c r="R24" i="22" s="1"/>
  <c r="AR33" i="7"/>
  <c r="S26" i="21" s="1"/>
  <c r="Q24" i="22" s="1"/>
  <c r="AQ33" i="7"/>
  <c r="R26" i="21" s="1"/>
  <c r="P24" i="22" s="1"/>
  <c r="AP33" i="7"/>
  <c r="Q26" i="21" s="1"/>
  <c r="O24" i="22" s="1"/>
  <c r="AO33" i="7"/>
  <c r="P26" i="21" s="1"/>
  <c r="N24" i="22" s="1"/>
  <c r="AN33" i="7"/>
  <c r="O26" i="21" s="1"/>
  <c r="M24" i="22" s="1"/>
  <c r="AM33" i="7"/>
  <c r="N26" i="21" s="1"/>
  <c r="L24" i="22" s="1"/>
  <c r="AL33" i="7"/>
  <c r="M26" i="21" s="1"/>
  <c r="K24" i="22" s="1"/>
  <c r="AK33" i="7"/>
  <c r="L26" i="21" s="1"/>
  <c r="J24" i="22" s="1"/>
  <c r="AJ33" i="7"/>
  <c r="K26" i="21" s="1"/>
  <c r="I24" i="22" s="1"/>
  <c r="AI33" i="7"/>
  <c r="J26" i="21" s="1"/>
  <c r="AH33" i="7"/>
  <c r="I26" i="21" s="1"/>
  <c r="AB33" i="7"/>
  <c r="B26" i="21" s="1"/>
  <c r="B24" i="22" s="1"/>
  <c r="O33" i="7"/>
  <c r="B33" i="7"/>
  <c r="AT32" i="7"/>
  <c r="U25" i="21" s="1"/>
  <c r="S23" i="22" s="1"/>
  <c r="AS32" i="7"/>
  <c r="T25" i="21" s="1"/>
  <c r="R23" i="22" s="1"/>
  <c r="AR32" i="7"/>
  <c r="S25" i="21" s="1"/>
  <c r="Q23" i="22" s="1"/>
  <c r="AQ32" i="7"/>
  <c r="R25" i="21" s="1"/>
  <c r="P23" i="22" s="1"/>
  <c r="AP32" i="7"/>
  <c r="Q25" i="21" s="1"/>
  <c r="O23" i="22" s="1"/>
  <c r="AO32" i="7"/>
  <c r="P25" i="21" s="1"/>
  <c r="N23" i="22" s="1"/>
  <c r="AN32" i="7"/>
  <c r="O25" i="21" s="1"/>
  <c r="M23" i="22" s="1"/>
  <c r="AM32" i="7"/>
  <c r="N25" i="21" s="1"/>
  <c r="L23" i="22" s="1"/>
  <c r="AL32" i="7"/>
  <c r="M25" i="21" s="1"/>
  <c r="K23" i="22" s="1"/>
  <c r="AK32" i="7"/>
  <c r="L25" i="21" s="1"/>
  <c r="J23" i="22" s="1"/>
  <c r="AJ32" i="7"/>
  <c r="K25" i="21" s="1"/>
  <c r="I23" i="22" s="1"/>
  <c r="AI32" i="7"/>
  <c r="J25" i="21" s="1"/>
  <c r="AH32" i="7"/>
  <c r="I25" i="21" s="1"/>
  <c r="AB32" i="7"/>
  <c r="B25" i="21" s="1"/>
  <c r="B23" i="22" s="1"/>
  <c r="O32" i="7"/>
  <c r="B32" i="7"/>
  <c r="AT31" i="7"/>
  <c r="U24" i="21" s="1"/>
  <c r="S22" i="22" s="1"/>
  <c r="AS31" i="7"/>
  <c r="T24" i="21" s="1"/>
  <c r="R22" i="22" s="1"/>
  <c r="AR31" i="7"/>
  <c r="S24" i="21" s="1"/>
  <c r="Q22" i="22" s="1"/>
  <c r="AQ31" i="7"/>
  <c r="R24" i="21" s="1"/>
  <c r="P22" i="22" s="1"/>
  <c r="AP31" i="7"/>
  <c r="Q24" i="21" s="1"/>
  <c r="O22" i="22" s="1"/>
  <c r="AO31" i="7"/>
  <c r="P24" i="21" s="1"/>
  <c r="N22" i="22" s="1"/>
  <c r="AN31" i="7"/>
  <c r="O24" i="21" s="1"/>
  <c r="M22" i="22" s="1"/>
  <c r="AM31" i="7"/>
  <c r="N24" i="21" s="1"/>
  <c r="L22" i="22" s="1"/>
  <c r="AL31" i="7"/>
  <c r="M24" i="21" s="1"/>
  <c r="K22" i="22" s="1"/>
  <c r="AK31" i="7"/>
  <c r="L24" i="21" s="1"/>
  <c r="J22" i="22" s="1"/>
  <c r="AJ31" i="7"/>
  <c r="K24" i="21" s="1"/>
  <c r="I22" i="22" s="1"/>
  <c r="AI31" i="7"/>
  <c r="J24" i="21" s="1"/>
  <c r="AH31" i="7"/>
  <c r="I24" i="21" s="1"/>
  <c r="AB31" i="7"/>
  <c r="B24" i="21" s="1"/>
  <c r="B22" i="22" s="1"/>
  <c r="O31" i="7"/>
  <c r="B31" i="7"/>
  <c r="AT30" i="7"/>
  <c r="U23" i="21" s="1"/>
  <c r="S21" i="22" s="1"/>
  <c r="AS30" i="7"/>
  <c r="T23" i="21" s="1"/>
  <c r="R21" i="22" s="1"/>
  <c r="AR30" i="7"/>
  <c r="S23" i="21" s="1"/>
  <c r="Q21" i="22" s="1"/>
  <c r="AQ30" i="7"/>
  <c r="R23" i="21" s="1"/>
  <c r="P21" i="22" s="1"/>
  <c r="AP30" i="7"/>
  <c r="Q23" i="21" s="1"/>
  <c r="O21" i="22" s="1"/>
  <c r="AO30" i="7"/>
  <c r="P23" i="21" s="1"/>
  <c r="N21" i="22" s="1"/>
  <c r="AN30" i="7"/>
  <c r="O23" i="21" s="1"/>
  <c r="M21" i="22" s="1"/>
  <c r="AM30" i="7"/>
  <c r="N23" i="21" s="1"/>
  <c r="L21" i="22" s="1"/>
  <c r="AL30" i="7"/>
  <c r="M23" i="21" s="1"/>
  <c r="K21" i="22" s="1"/>
  <c r="AK30" i="7"/>
  <c r="L23" i="21" s="1"/>
  <c r="J21" i="22" s="1"/>
  <c r="AJ30" i="7"/>
  <c r="K23" i="21" s="1"/>
  <c r="I21" i="22" s="1"/>
  <c r="AI30" i="7"/>
  <c r="J23" i="21" s="1"/>
  <c r="AH30" i="7"/>
  <c r="I23" i="21" s="1"/>
  <c r="AB30" i="7"/>
  <c r="B23" i="21" s="1"/>
  <c r="B21" i="22" s="1"/>
  <c r="O30" i="7"/>
  <c r="B30" i="7"/>
  <c r="AT29" i="7"/>
  <c r="U22" i="21" s="1"/>
  <c r="S20" i="22" s="1"/>
  <c r="AS29" i="7"/>
  <c r="T22" i="21" s="1"/>
  <c r="R20" i="22" s="1"/>
  <c r="AR29" i="7"/>
  <c r="S22" i="21" s="1"/>
  <c r="Q20" i="22" s="1"/>
  <c r="AQ29" i="7"/>
  <c r="R22" i="21" s="1"/>
  <c r="P20" i="22" s="1"/>
  <c r="AP29" i="7"/>
  <c r="Q22" i="21" s="1"/>
  <c r="O20" i="22" s="1"/>
  <c r="AO29" i="7"/>
  <c r="P22" i="21" s="1"/>
  <c r="N20" i="22" s="1"/>
  <c r="AN29" i="7"/>
  <c r="O22" i="21" s="1"/>
  <c r="M20" i="22" s="1"/>
  <c r="AM29" i="7"/>
  <c r="N22" i="21" s="1"/>
  <c r="L20" i="22" s="1"/>
  <c r="AL29" i="7"/>
  <c r="M22" i="21" s="1"/>
  <c r="K20" i="22" s="1"/>
  <c r="AK29" i="7"/>
  <c r="L22" i="21" s="1"/>
  <c r="J20" i="22" s="1"/>
  <c r="AJ29" i="7"/>
  <c r="K22" i="21" s="1"/>
  <c r="I20" i="22" s="1"/>
  <c r="AI29" i="7"/>
  <c r="J22" i="21" s="1"/>
  <c r="AH29" i="7"/>
  <c r="I22" i="21" s="1"/>
  <c r="AD29" i="7"/>
  <c r="D22" i="21" s="1"/>
  <c r="D20" i="22" s="1"/>
  <c r="AB29" i="7"/>
  <c r="B22" i="21" s="1"/>
  <c r="B20" i="22" s="1"/>
  <c r="O29" i="7"/>
  <c r="B29" i="7"/>
  <c r="AT28" i="7"/>
  <c r="U21" i="21" s="1"/>
  <c r="S19" i="22" s="1"/>
  <c r="AS28" i="7"/>
  <c r="T21" i="21" s="1"/>
  <c r="R19" i="22" s="1"/>
  <c r="AR28" i="7"/>
  <c r="S21" i="21" s="1"/>
  <c r="Q19" i="22" s="1"/>
  <c r="AQ28" i="7"/>
  <c r="R21" i="21" s="1"/>
  <c r="P19" i="22" s="1"/>
  <c r="AP28" i="7"/>
  <c r="Q21" i="21" s="1"/>
  <c r="O19" i="22" s="1"/>
  <c r="AO28" i="7"/>
  <c r="P21" i="21" s="1"/>
  <c r="N19" i="22" s="1"/>
  <c r="AN28" i="7"/>
  <c r="O21" i="21" s="1"/>
  <c r="M19" i="22" s="1"/>
  <c r="AM28" i="7"/>
  <c r="N21" i="21" s="1"/>
  <c r="L19" i="22" s="1"/>
  <c r="AL28" i="7"/>
  <c r="M21" i="21" s="1"/>
  <c r="K19" i="22" s="1"/>
  <c r="AK28" i="7"/>
  <c r="L21" i="21" s="1"/>
  <c r="J19" i="22" s="1"/>
  <c r="AJ28" i="7"/>
  <c r="K21" i="21" s="1"/>
  <c r="I19" i="22" s="1"/>
  <c r="AI28" i="7"/>
  <c r="J21" i="21" s="1"/>
  <c r="AH28" i="7"/>
  <c r="I21" i="21" s="1"/>
  <c r="AB28" i="7"/>
  <c r="B21" i="21" s="1"/>
  <c r="B19" i="22" s="1"/>
  <c r="O28" i="7"/>
  <c r="B28" i="7"/>
  <c r="AT27" i="7"/>
  <c r="U20" i="21" s="1"/>
  <c r="S18" i="22" s="1"/>
  <c r="AS27" i="7"/>
  <c r="T20" i="21" s="1"/>
  <c r="R18" i="22" s="1"/>
  <c r="AR27" i="7"/>
  <c r="S20" i="21" s="1"/>
  <c r="Q18" i="22" s="1"/>
  <c r="AQ27" i="7"/>
  <c r="R20" i="21" s="1"/>
  <c r="P18" i="22" s="1"/>
  <c r="AP27" i="7"/>
  <c r="Q20" i="21" s="1"/>
  <c r="O18" i="22" s="1"/>
  <c r="AO27" i="7"/>
  <c r="P20" i="21" s="1"/>
  <c r="N18" i="22" s="1"/>
  <c r="AN27" i="7"/>
  <c r="O20" i="21" s="1"/>
  <c r="M18" i="22" s="1"/>
  <c r="AM27" i="7"/>
  <c r="N20" i="21" s="1"/>
  <c r="L18" i="22" s="1"/>
  <c r="AL27" i="7"/>
  <c r="M20" i="21" s="1"/>
  <c r="K18" i="22" s="1"/>
  <c r="AK27" i="7"/>
  <c r="L20" i="21" s="1"/>
  <c r="J18" i="22" s="1"/>
  <c r="AJ27" i="7"/>
  <c r="K20" i="21" s="1"/>
  <c r="I18" i="22" s="1"/>
  <c r="AI27" i="7"/>
  <c r="J20" i="21" s="1"/>
  <c r="AH27" i="7"/>
  <c r="I20" i="21" s="1"/>
  <c r="AB27" i="7"/>
  <c r="B20" i="21" s="1"/>
  <c r="B18" i="22" s="1"/>
  <c r="O27" i="7"/>
  <c r="O47" i="7" s="1"/>
  <c r="B27" i="7"/>
  <c r="N24" i="7"/>
  <c r="M24" i="7"/>
  <c r="M49" i="7" s="1"/>
  <c r="L24" i="7"/>
  <c r="L49" i="7" s="1"/>
  <c r="K24" i="7"/>
  <c r="K49" i="7" s="1"/>
  <c r="J24" i="7"/>
  <c r="J49" i="7" s="1"/>
  <c r="I24" i="7"/>
  <c r="I49" i="7" s="1"/>
  <c r="H24" i="7"/>
  <c r="H49" i="7" s="1"/>
  <c r="G24" i="7"/>
  <c r="F8" i="1" s="1"/>
  <c r="F24" i="7"/>
  <c r="E8" i="1" s="1"/>
  <c r="E24" i="7"/>
  <c r="D8" i="1" s="1"/>
  <c r="D24" i="7"/>
  <c r="C8" i="1" s="1"/>
  <c r="C24" i="7"/>
  <c r="C49" i="7" s="1"/>
  <c r="AT23" i="7"/>
  <c r="U19" i="21" s="1"/>
  <c r="S17" i="22" s="1"/>
  <c r="AS23" i="7"/>
  <c r="T19" i="21" s="1"/>
  <c r="R17" i="22" s="1"/>
  <c r="AR23" i="7"/>
  <c r="S19" i="21" s="1"/>
  <c r="Q17" i="22" s="1"/>
  <c r="AQ23" i="7"/>
  <c r="R19" i="21" s="1"/>
  <c r="P17" i="22" s="1"/>
  <c r="AP23" i="7"/>
  <c r="Q19" i="21" s="1"/>
  <c r="O17" i="22" s="1"/>
  <c r="AO23" i="7"/>
  <c r="P19" i="21" s="1"/>
  <c r="N17" i="22" s="1"/>
  <c r="AN23" i="7"/>
  <c r="O19" i="21" s="1"/>
  <c r="M17" i="22" s="1"/>
  <c r="AM23" i="7"/>
  <c r="N19" i="21" s="1"/>
  <c r="L17" i="22" s="1"/>
  <c r="AL23" i="7"/>
  <c r="M19" i="21" s="1"/>
  <c r="K17" i="22" s="1"/>
  <c r="AK23" i="7"/>
  <c r="L19" i="21" s="1"/>
  <c r="J17" i="22" s="1"/>
  <c r="AJ23" i="7"/>
  <c r="K19" i="21" s="1"/>
  <c r="I17" i="22" s="1"/>
  <c r="AI23" i="7"/>
  <c r="J19" i="21" s="1"/>
  <c r="AH23" i="7"/>
  <c r="I19" i="21" s="1"/>
  <c r="AD23" i="7"/>
  <c r="D19" i="21" s="1"/>
  <c r="D17" i="22" s="1"/>
  <c r="AB23" i="7"/>
  <c r="B19" i="21" s="1"/>
  <c r="B17" i="22" s="1"/>
  <c r="O23" i="7"/>
  <c r="AT22" i="7"/>
  <c r="U18" i="21" s="1"/>
  <c r="S16" i="22" s="1"/>
  <c r="AS22" i="7"/>
  <c r="T18" i="21" s="1"/>
  <c r="R16" i="22" s="1"/>
  <c r="AR22" i="7"/>
  <c r="S18" i="21" s="1"/>
  <c r="Q16" i="22" s="1"/>
  <c r="AQ22" i="7"/>
  <c r="R18" i="21" s="1"/>
  <c r="P16" i="22" s="1"/>
  <c r="AP22" i="7"/>
  <c r="Q18" i="21" s="1"/>
  <c r="O16" i="22" s="1"/>
  <c r="AO22" i="7"/>
  <c r="P18" i="21" s="1"/>
  <c r="N16" i="22" s="1"/>
  <c r="AN22" i="7"/>
  <c r="O18" i="21" s="1"/>
  <c r="M16" i="22" s="1"/>
  <c r="AM22" i="7"/>
  <c r="N18" i="21" s="1"/>
  <c r="L16" i="22" s="1"/>
  <c r="AL22" i="7"/>
  <c r="M18" i="21" s="1"/>
  <c r="K16" i="22" s="1"/>
  <c r="AK22" i="7"/>
  <c r="L18" i="21" s="1"/>
  <c r="J16" i="22" s="1"/>
  <c r="AJ22" i="7"/>
  <c r="K18" i="21" s="1"/>
  <c r="I16" i="22" s="1"/>
  <c r="AI22" i="7"/>
  <c r="J18" i="21" s="1"/>
  <c r="AH22" i="7"/>
  <c r="I18" i="21" s="1"/>
  <c r="AD22" i="7"/>
  <c r="D18" i="21" s="1"/>
  <c r="D16" i="22" s="1"/>
  <c r="AB22" i="7"/>
  <c r="B18" i="21" s="1"/>
  <c r="B16" i="22" s="1"/>
  <c r="O22" i="7"/>
  <c r="AT21" i="7"/>
  <c r="U17" i="21" s="1"/>
  <c r="S15" i="22" s="1"/>
  <c r="AS21" i="7"/>
  <c r="T17" i="21" s="1"/>
  <c r="R15" i="22" s="1"/>
  <c r="AR21" i="7"/>
  <c r="S17" i="21" s="1"/>
  <c r="Q15" i="22" s="1"/>
  <c r="AQ21" i="7"/>
  <c r="R17" i="21" s="1"/>
  <c r="P15" i="22" s="1"/>
  <c r="AP21" i="7"/>
  <c r="Q17" i="21" s="1"/>
  <c r="O15" i="22" s="1"/>
  <c r="AO21" i="7"/>
  <c r="P17" i="21" s="1"/>
  <c r="N15" i="22" s="1"/>
  <c r="AN21" i="7"/>
  <c r="O17" i="21" s="1"/>
  <c r="M15" i="22" s="1"/>
  <c r="AM21" i="7"/>
  <c r="N17" i="21" s="1"/>
  <c r="L15" i="22" s="1"/>
  <c r="AL21" i="7"/>
  <c r="M17" i="21" s="1"/>
  <c r="K15" i="22" s="1"/>
  <c r="AK21" i="7"/>
  <c r="L17" i="21" s="1"/>
  <c r="J15" i="22" s="1"/>
  <c r="AJ21" i="7"/>
  <c r="K17" i="21" s="1"/>
  <c r="I15" i="22" s="1"/>
  <c r="AI21" i="7"/>
  <c r="J17" i="21" s="1"/>
  <c r="AH21" i="7"/>
  <c r="I17" i="21" s="1"/>
  <c r="AD21" i="7"/>
  <c r="D17" i="21" s="1"/>
  <c r="D15" i="22" s="1"/>
  <c r="AB21" i="7"/>
  <c r="B17" i="21" s="1"/>
  <c r="B15" i="22" s="1"/>
  <c r="O21" i="7"/>
  <c r="AT20" i="7"/>
  <c r="U16" i="21" s="1"/>
  <c r="S14" i="22" s="1"/>
  <c r="AS20" i="7"/>
  <c r="T16" i="21" s="1"/>
  <c r="R14" i="22" s="1"/>
  <c r="AR20" i="7"/>
  <c r="S16" i="21" s="1"/>
  <c r="Q14" i="22" s="1"/>
  <c r="AQ20" i="7"/>
  <c r="R16" i="21" s="1"/>
  <c r="P14" i="22" s="1"/>
  <c r="AP20" i="7"/>
  <c r="Q16" i="21" s="1"/>
  <c r="O14" i="22" s="1"/>
  <c r="AO20" i="7"/>
  <c r="P16" i="21" s="1"/>
  <c r="N14" i="22" s="1"/>
  <c r="AN20" i="7"/>
  <c r="O16" i="21" s="1"/>
  <c r="M14" i="22" s="1"/>
  <c r="AM20" i="7"/>
  <c r="N16" i="21" s="1"/>
  <c r="L14" i="22" s="1"/>
  <c r="AL20" i="7"/>
  <c r="M16" i="21" s="1"/>
  <c r="K14" i="22" s="1"/>
  <c r="AK20" i="7"/>
  <c r="L16" i="21" s="1"/>
  <c r="J14" i="22" s="1"/>
  <c r="AJ20" i="7"/>
  <c r="K16" i="21" s="1"/>
  <c r="I14" i="22" s="1"/>
  <c r="AI20" i="7"/>
  <c r="J16" i="21" s="1"/>
  <c r="AH20" i="7"/>
  <c r="I16" i="21" s="1"/>
  <c r="AD20" i="7"/>
  <c r="D16" i="21" s="1"/>
  <c r="D14" i="22" s="1"/>
  <c r="AB20" i="7"/>
  <c r="B16" i="21" s="1"/>
  <c r="B14" i="22" s="1"/>
  <c r="O20" i="7"/>
  <c r="AT19" i="7"/>
  <c r="U15" i="21" s="1"/>
  <c r="S13" i="22" s="1"/>
  <c r="AS19" i="7"/>
  <c r="T15" i="21" s="1"/>
  <c r="R13" i="22" s="1"/>
  <c r="AR19" i="7"/>
  <c r="S15" i="21" s="1"/>
  <c r="Q13" i="22" s="1"/>
  <c r="AQ19" i="7"/>
  <c r="R15" i="21" s="1"/>
  <c r="P13" i="22" s="1"/>
  <c r="AP19" i="7"/>
  <c r="Q15" i="21" s="1"/>
  <c r="O13" i="22" s="1"/>
  <c r="AO19" i="7"/>
  <c r="P15" i="21" s="1"/>
  <c r="N13" i="22" s="1"/>
  <c r="AN19" i="7"/>
  <c r="O15" i="21" s="1"/>
  <c r="M13" i="22" s="1"/>
  <c r="AM19" i="7"/>
  <c r="N15" i="21" s="1"/>
  <c r="L13" i="22" s="1"/>
  <c r="AL19" i="7"/>
  <c r="M15" i="21" s="1"/>
  <c r="K13" i="22" s="1"/>
  <c r="AK19" i="7"/>
  <c r="L15" i="21" s="1"/>
  <c r="J13" i="22" s="1"/>
  <c r="AJ19" i="7"/>
  <c r="K15" i="21" s="1"/>
  <c r="I13" i="22" s="1"/>
  <c r="AI19" i="7"/>
  <c r="J15" i="21" s="1"/>
  <c r="AH19" i="7"/>
  <c r="I15" i="21" s="1"/>
  <c r="AD19" i="7"/>
  <c r="D15" i="21" s="1"/>
  <c r="D13" i="22" s="1"/>
  <c r="AB19" i="7"/>
  <c r="B15" i="21" s="1"/>
  <c r="B13" i="22" s="1"/>
  <c r="O19" i="7"/>
  <c r="AT18" i="7"/>
  <c r="U14" i="21" s="1"/>
  <c r="S12" i="22" s="1"/>
  <c r="AS18" i="7"/>
  <c r="T14" i="21" s="1"/>
  <c r="R12" i="22" s="1"/>
  <c r="AR18" i="7"/>
  <c r="S14" i="21" s="1"/>
  <c r="Q12" i="22" s="1"/>
  <c r="AQ18" i="7"/>
  <c r="R14" i="21" s="1"/>
  <c r="P12" i="22" s="1"/>
  <c r="AP18" i="7"/>
  <c r="Q14" i="21" s="1"/>
  <c r="O12" i="22" s="1"/>
  <c r="AO18" i="7"/>
  <c r="P14" i="21" s="1"/>
  <c r="N12" i="22" s="1"/>
  <c r="AN18" i="7"/>
  <c r="O14" i="21" s="1"/>
  <c r="M12" i="22" s="1"/>
  <c r="AM18" i="7"/>
  <c r="N14" i="21" s="1"/>
  <c r="L12" i="22" s="1"/>
  <c r="AL18" i="7"/>
  <c r="M14" i="21" s="1"/>
  <c r="K12" i="22" s="1"/>
  <c r="AK18" i="7"/>
  <c r="L14" i="21" s="1"/>
  <c r="J12" i="22" s="1"/>
  <c r="AJ18" i="7"/>
  <c r="K14" i="21" s="1"/>
  <c r="I12" i="22" s="1"/>
  <c r="AI18" i="7"/>
  <c r="J14" i="21" s="1"/>
  <c r="AH18" i="7"/>
  <c r="I14" i="21" s="1"/>
  <c r="AD18" i="7"/>
  <c r="D14" i="21" s="1"/>
  <c r="D12" i="22" s="1"/>
  <c r="AB18" i="7"/>
  <c r="B14" i="21" s="1"/>
  <c r="B12" i="22" s="1"/>
  <c r="O18" i="7"/>
  <c r="AT17" i="7"/>
  <c r="U13" i="21" s="1"/>
  <c r="S11" i="22" s="1"/>
  <c r="AS17" i="7"/>
  <c r="T13" i="21" s="1"/>
  <c r="R11" i="22" s="1"/>
  <c r="AR17" i="7"/>
  <c r="S13" i="21" s="1"/>
  <c r="Q11" i="22" s="1"/>
  <c r="AQ17" i="7"/>
  <c r="R13" i="21" s="1"/>
  <c r="P11" i="22" s="1"/>
  <c r="AP17" i="7"/>
  <c r="Q13" i="21" s="1"/>
  <c r="O11" i="22" s="1"/>
  <c r="AO17" i="7"/>
  <c r="P13" i="21" s="1"/>
  <c r="N11" i="22" s="1"/>
  <c r="AN17" i="7"/>
  <c r="O13" i="21" s="1"/>
  <c r="M11" i="22" s="1"/>
  <c r="AM17" i="7"/>
  <c r="N13" i="21" s="1"/>
  <c r="L11" i="22" s="1"/>
  <c r="AL17" i="7"/>
  <c r="M13" i="21" s="1"/>
  <c r="K11" i="22" s="1"/>
  <c r="AK17" i="7"/>
  <c r="L13" i="21" s="1"/>
  <c r="J11" i="22" s="1"/>
  <c r="AJ17" i="7"/>
  <c r="K13" i="21" s="1"/>
  <c r="I11" i="22" s="1"/>
  <c r="AI17" i="7"/>
  <c r="J13" i="21" s="1"/>
  <c r="AH17" i="7"/>
  <c r="I13" i="21" s="1"/>
  <c r="AD17" i="7"/>
  <c r="D13" i="21" s="1"/>
  <c r="D11" i="22" s="1"/>
  <c r="AB17" i="7"/>
  <c r="B13" i="21" s="1"/>
  <c r="B11" i="22" s="1"/>
  <c r="O17" i="7"/>
  <c r="AT16" i="7"/>
  <c r="U12" i="21" s="1"/>
  <c r="S10" i="22" s="1"/>
  <c r="AS16" i="7"/>
  <c r="T12" i="21" s="1"/>
  <c r="R10" i="22" s="1"/>
  <c r="AR16" i="7"/>
  <c r="S12" i="21" s="1"/>
  <c r="Q10" i="22" s="1"/>
  <c r="AQ16" i="7"/>
  <c r="R12" i="21" s="1"/>
  <c r="P10" i="22" s="1"/>
  <c r="AP16" i="7"/>
  <c r="Q12" i="21" s="1"/>
  <c r="O10" i="22" s="1"/>
  <c r="AO16" i="7"/>
  <c r="P12" i="21" s="1"/>
  <c r="N10" i="22" s="1"/>
  <c r="AN16" i="7"/>
  <c r="O12" i="21" s="1"/>
  <c r="M10" i="22" s="1"/>
  <c r="AM16" i="7"/>
  <c r="N12" i="21" s="1"/>
  <c r="L10" i="22" s="1"/>
  <c r="AL16" i="7"/>
  <c r="M12" i="21" s="1"/>
  <c r="K10" i="22" s="1"/>
  <c r="AK16" i="7"/>
  <c r="L12" i="21" s="1"/>
  <c r="J10" i="22" s="1"/>
  <c r="AJ16" i="7"/>
  <c r="K12" i="21" s="1"/>
  <c r="I10" i="22" s="1"/>
  <c r="AI16" i="7"/>
  <c r="J12" i="21" s="1"/>
  <c r="AH16" i="7"/>
  <c r="I12" i="21" s="1"/>
  <c r="AD16" i="7"/>
  <c r="D12" i="21" s="1"/>
  <c r="D10" i="22" s="1"/>
  <c r="AB16" i="7"/>
  <c r="B12" i="21" s="1"/>
  <c r="B10" i="22" s="1"/>
  <c r="O16" i="7"/>
  <c r="AT15" i="7"/>
  <c r="U11" i="21" s="1"/>
  <c r="S9" i="22" s="1"/>
  <c r="AS15" i="7"/>
  <c r="T11" i="21" s="1"/>
  <c r="R9" i="22" s="1"/>
  <c r="AR15" i="7"/>
  <c r="S11" i="21" s="1"/>
  <c r="Q9" i="22" s="1"/>
  <c r="AQ15" i="7"/>
  <c r="R11" i="21" s="1"/>
  <c r="P9" i="22" s="1"/>
  <c r="AP15" i="7"/>
  <c r="Q11" i="21" s="1"/>
  <c r="O9" i="22" s="1"/>
  <c r="AO15" i="7"/>
  <c r="P11" i="21" s="1"/>
  <c r="N9" i="22" s="1"/>
  <c r="AN15" i="7"/>
  <c r="O11" i="21" s="1"/>
  <c r="M9" i="22" s="1"/>
  <c r="AM15" i="7"/>
  <c r="N11" i="21" s="1"/>
  <c r="L9" i="22" s="1"/>
  <c r="AL15" i="7"/>
  <c r="M11" i="21" s="1"/>
  <c r="K9" i="22" s="1"/>
  <c r="AK15" i="7"/>
  <c r="L11" i="21" s="1"/>
  <c r="J9" i="22" s="1"/>
  <c r="AJ15" i="7"/>
  <c r="K11" i="21" s="1"/>
  <c r="I9" i="22" s="1"/>
  <c r="AI15" i="7"/>
  <c r="J11" i="21" s="1"/>
  <c r="H9" i="22" s="1"/>
  <c r="AH15" i="7"/>
  <c r="I11" i="21" s="1"/>
  <c r="AD15" i="7"/>
  <c r="D11" i="21" s="1"/>
  <c r="D9" i="22" s="1"/>
  <c r="AB15" i="7"/>
  <c r="B11" i="21" s="1"/>
  <c r="B9" i="22" s="1"/>
  <c r="O15" i="7"/>
  <c r="AT14" i="7"/>
  <c r="U10" i="21" s="1"/>
  <c r="S8" i="22" s="1"/>
  <c r="AS14" i="7"/>
  <c r="T10" i="21" s="1"/>
  <c r="R8" i="22" s="1"/>
  <c r="AR14" i="7"/>
  <c r="S10" i="21" s="1"/>
  <c r="Q8" i="22" s="1"/>
  <c r="AQ14" i="7"/>
  <c r="R10" i="21" s="1"/>
  <c r="P8" i="22" s="1"/>
  <c r="AP14" i="7"/>
  <c r="Q10" i="21" s="1"/>
  <c r="O8" i="22" s="1"/>
  <c r="AO14" i="7"/>
  <c r="P10" i="21" s="1"/>
  <c r="N8" i="22" s="1"/>
  <c r="AN14" i="7"/>
  <c r="O10" i="21" s="1"/>
  <c r="M8" i="22" s="1"/>
  <c r="AM14" i="7"/>
  <c r="N10" i="21" s="1"/>
  <c r="L8" i="22" s="1"/>
  <c r="AL14" i="7"/>
  <c r="M10" i="21" s="1"/>
  <c r="K8" i="22" s="1"/>
  <c r="AK14" i="7"/>
  <c r="L10" i="21" s="1"/>
  <c r="J8" i="22" s="1"/>
  <c r="AJ14" i="7"/>
  <c r="K10" i="21" s="1"/>
  <c r="I8" i="22" s="1"/>
  <c r="AI14" i="7"/>
  <c r="J10" i="21" s="1"/>
  <c r="AH14" i="7"/>
  <c r="I10" i="21" s="1"/>
  <c r="AD14" i="7"/>
  <c r="D10" i="21" s="1"/>
  <c r="D8" i="22" s="1"/>
  <c r="AB14" i="7"/>
  <c r="B10" i="21" s="1"/>
  <c r="B8" i="22" s="1"/>
  <c r="O14" i="7"/>
  <c r="AT13" i="7"/>
  <c r="U9" i="21" s="1"/>
  <c r="S7" i="22" s="1"/>
  <c r="AS13" i="7"/>
  <c r="T9" i="21" s="1"/>
  <c r="R7" i="22" s="1"/>
  <c r="AR13" i="7"/>
  <c r="S9" i="21" s="1"/>
  <c r="Q7" i="22" s="1"/>
  <c r="AQ13" i="7"/>
  <c r="R9" i="21" s="1"/>
  <c r="P7" i="22" s="1"/>
  <c r="AP13" i="7"/>
  <c r="Q9" i="21" s="1"/>
  <c r="O7" i="22" s="1"/>
  <c r="AO13" i="7"/>
  <c r="P9" i="21" s="1"/>
  <c r="N7" i="22" s="1"/>
  <c r="AN13" i="7"/>
  <c r="O9" i="21" s="1"/>
  <c r="M7" i="22" s="1"/>
  <c r="AM13" i="7"/>
  <c r="N9" i="21" s="1"/>
  <c r="L7" i="22" s="1"/>
  <c r="AL13" i="7"/>
  <c r="M9" i="21" s="1"/>
  <c r="K7" i="22" s="1"/>
  <c r="AK13" i="7"/>
  <c r="L9" i="21" s="1"/>
  <c r="J7" i="22" s="1"/>
  <c r="AJ13" i="7"/>
  <c r="K9" i="21" s="1"/>
  <c r="I7" i="22" s="1"/>
  <c r="AI13" i="7"/>
  <c r="J9" i="21" s="1"/>
  <c r="AH13" i="7"/>
  <c r="I9" i="21" s="1"/>
  <c r="AD13" i="7"/>
  <c r="D9" i="21" s="1"/>
  <c r="D7" i="22" s="1"/>
  <c r="AB13" i="7"/>
  <c r="B9" i="21" s="1"/>
  <c r="B7" i="22" s="1"/>
  <c r="O13" i="7"/>
  <c r="AT12" i="7"/>
  <c r="U8" i="21" s="1"/>
  <c r="S6" i="22" s="1"/>
  <c r="AS12" i="7"/>
  <c r="T8" i="21" s="1"/>
  <c r="R6" i="22" s="1"/>
  <c r="AR12" i="7"/>
  <c r="S8" i="21" s="1"/>
  <c r="Q6" i="22" s="1"/>
  <c r="AQ12" i="7"/>
  <c r="R8" i="21" s="1"/>
  <c r="P6" i="22" s="1"/>
  <c r="AP12" i="7"/>
  <c r="Q8" i="21" s="1"/>
  <c r="O6" i="22" s="1"/>
  <c r="AO12" i="7"/>
  <c r="P8" i="21" s="1"/>
  <c r="N6" i="22" s="1"/>
  <c r="AN12" i="7"/>
  <c r="O8" i="21" s="1"/>
  <c r="M6" i="22" s="1"/>
  <c r="AM12" i="7"/>
  <c r="N8" i="21" s="1"/>
  <c r="L6" i="22" s="1"/>
  <c r="AL12" i="7"/>
  <c r="M8" i="21" s="1"/>
  <c r="K6" i="22" s="1"/>
  <c r="AK12" i="7"/>
  <c r="L8" i="21" s="1"/>
  <c r="J6" i="22" s="1"/>
  <c r="AJ12" i="7"/>
  <c r="K8" i="21" s="1"/>
  <c r="I6" i="22" s="1"/>
  <c r="AI12" i="7"/>
  <c r="J8" i="21" s="1"/>
  <c r="AH12" i="7"/>
  <c r="I8" i="21" s="1"/>
  <c r="AD12" i="7"/>
  <c r="D8" i="21" s="1"/>
  <c r="D6" i="22" s="1"/>
  <c r="AB12" i="7"/>
  <c r="B8" i="21" s="1"/>
  <c r="B6" i="22" s="1"/>
  <c r="O12" i="7"/>
  <c r="AT11" i="7"/>
  <c r="U7" i="21" s="1"/>
  <c r="S5" i="22" s="1"/>
  <c r="AS11" i="7"/>
  <c r="T7" i="21" s="1"/>
  <c r="R5" i="22" s="1"/>
  <c r="AR11" i="7"/>
  <c r="S7" i="21" s="1"/>
  <c r="Q5" i="22" s="1"/>
  <c r="AQ11" i="7"/>
  <c r="R7" i="21" s="1"/>
  <c r="P5" i="22" s="1"/>
  <c r="AP11" i="7"/>
  <c r="Q7" i="21" s="1"/>
  <c r="O5" i="22" s="1"/>
  <c r="AO11" i="7"/>
  <c r="P7" i="21" s="1"/>
  <c r="N5" i="22" s="1"/>
  <c r="AN11" i="7"/>
  <c r="O7" i="21" s="1"/>
  <c r="M5" i="22" s="1"/>
  <c r="AM11" i="7"/>
  <c r="N7" i="21" s="1"/>
  <c r="L5" i="22" s="1"/>
  <c r="AL11" i="7"/>
  <c r="M7" i="21" s="1"/>
  <c r="K5" i="22" s="1"/>
  <c r="AK11" i="7"/>
  <c r="L7" i="21" s="1"/>
  <c r="J5" i="22" s="1"/>
  <c r="AJ11" i="7"/>
  <c r="K7" i="21" s="1"/>
  <c r="I5" i="22" s="1"/>
  <c r="AI11" i="7"/>
  <c r="J7" i="21" s="1"/>
  <c r="H5" i="22" s="1"/>
  <c r="AH11" i="7"/>
  <c r="I7" i="21" s="1"/>
  <c r="AD11" i="7"/>
  <c r="D7" i="21" s="1"/>
  <c r="D5" i="22" s="1"/>
  <c r="AB11" i="7"/>
  <c r="B7" i="21" s="1"/>
  <c r="B5" i="22" s="1"/>
  <c r="O11" i="7"/>
  <c r="AT10" i="7"/>
  <c r="U6" i="21" s="1"/>
  <c r="S4" i="22" s="1"/>
  <c r="AS10" i="7"/>
  <c r="T6" i="21" s="1"/>
  <c r="R4" i="22" s="1"/>
  <c r="AR10" i="7"/>
  <c r="S6" i="21" s="1"/>
  <c r="Q4" i="22" s="1"/>
  <c r="AQ10" i="7"/>
  <c r="R6" i="21" s="1"/>
  <c r="P4" i="22" s="1"/>
  <c r="AP10" i="7"/>
  <c r="Q6" i="21" s="1"/>
  <c r="O4" i="22" s="1"/>
  <c r="AO10" i="7"/>
  <c r="P6" i="21" s="1"/>
  <c r="N4" i="22" s="1"/>
  <c r="AN10" i="7"/>
  <c r="O6" i="21" s="1"/>
  <c r="M4" i="22" s="1"/>
  <c r="AM10" i="7"/>
  <c r="N6" i="21" s="1"/>
  <c r="L4" i="22" s="1"/>
  <c r="AL10" i="7"/>
  <c r="M6" i="21" s="1"/>
  <c r="K4" i="22" s="1"/>
  <c r="AK10" i="7"/>
  <c r="L6" i="21" s="1"/>
  <c r="J4" i="22" s="1"/>
  <c r="AJ10" i="7"/>
  <c r="K6" i="21" s="1"/>
  <c r="I4" i="22" s="1"/>
  <c r="AI10" i="7"/>
  <c r="J6" i="21" s="1"/>
  <c r="AH10" i="7"/>
  <c r="I6" i="21" s="1"/>
  <c r="AD10" i="7"/>
  <c r="D6" i="21" s="1"/>
  <c r="D4" i="22" s="1"/>
  <c r="AB10" i="7"/>
  <c r="B6" i="21" s="1"/>
  <c r="B4" i="22" s="1"/>
  <c r="O10" i="7"/>
  <c r="AT9" i="7"/>
  <c r="U5" i="21" s="1"/>
  <c r="S3" i="22" s="1"/>
  <c r="AS9" i="7"/>
  <c r="T5" i="21" s="1"/>
  <c r="R3" i="22" s="1"/>
  <c r="AR9" i="7"/>
  <c r="S5" i="21" s="1"/>
  <c r="Q3" i="22" s="1"/>
  <c r="AQ9" i="7"/>
  <c r="R5" i="21" s="1"/>
  <c r="P3" i="22" s="1"/>
  <c r="AP9" i="7"/>
  <c r="Q5" i="21" s="1"/>
  <c r="O3" i="22" s="1"/>
  <c r="AO9" i="7"/>
  <c r="P5" i="21" s="1"/>
  <c r="N3" i="22" s="1"/>
  <c r="AN9" i="7"/>
  <c r="O5" i="21" s="1"/>
  <c r="M3" i="22" s="1"/>
  <c r="AM9" i="7"/>
  <c r="N5" i="21" s="1"/>
  <c r="L3" i="22" s="1"/>
  <c r="AL9" i="7"/>
  <c r="M5" i="21" s="1"/>
  <c r="K3" i="22" s="1"/>
  <c r="AK9" i="7"/>
  <c r="L5" i="21" s="1"/>
  <c r="J3" i="22" s="1"/>
  <c r="AJ9" i="7"/>
  <c r="K5" i="21" s="1"/>
  <c r="I3" i="22" s="1"/>
  <c r="AI9" i="7"/>
  <c r="J5" i="21" s="1"/>
  <c r="AH9" i="7"/>
  <c r="I5" i="21" s="1"/>
  <c r="AD9" i="7"/>
  <c r="D5" i="21" s="1"/>
  <c r="D3" i="22" s="1"/>
  <c r="AB9" i="7"/>
  <c r="B5" i="21" s="1"/>
  <c r="B3" i="22" s="1"/>
  <c r="O9" i="7"/>
  <c r="O24" i="7" s="1"/>
  <c r="O49" i="7" s="1"/>
  <c r="N51" i="7" s="1"/>
  <c r="N6" i="7"/>
  <c r="M6" i="7"/>
  <c r="L6" i="7"/>
  <c r="K6" i="7"/>
  <c r="J6" i="7"/>
  <c r="I6" i="7"/>
  <c r="H6" i="7"/>
  <c r="G6" i="7"/>
  <c r="F6" i="7"/>
  <c r="E6" i="7"/>
  <c r="D6" i="7"/>
  <c r="C6" i="7"/>
  <c r="C5" i="7"/>
  <c r="G3" i="7"/>
  <c r="G3" i="8" s="1"/>
  <c r="O1" i="7"/>
  <c r="AD39" i="7" s="1"/>
  <c r="D32" i="21" s="1"/>
  <c r="D30" i="22" s="1"/>
  <c r="N11" i="4"/>
  <c r="M11" i="4"/>
  <c r="L11" i="4"/>
  <c r="O11" i="4" s="1"/>
  <c r="K11" i="4"/>
  <c r="J11" i="4"/>
  <c r="I11" i="4"/>
  <c r="H11" i="4"/>
  <c r="G11" i="4"/>
  <c r="F11" i="4"/>
  <c r="E11" i="4"/>
  <c r="D11" i="4"/>
  <c r="C11" i="4"/>
  <c r="AU9" i="4"/>
  <c r="U444" i="21" s="1"/>
  <c r="S442" i="22" s="1"/>
  <c r="AT9" i="4"/>
  <c r="T444" i="21" s="1"/>
  <c r="R442" i="22" s="1"/>
  <c r="AS9" i="4"/>
  <c r="S444" i="21" s="1"/>
  <c r="Q442" i="22" s="1"/>
  <c r="AR9" i="4"/>
  <c r="R444" i="21" s="1"/>
  <c r="P442" i="22" s="1"/>
  <c r="AQ9" i="4"/>
  <c r="Q444" i="21" s="1"/>
  <c r="O442" i="22" s="1"/>
  <c r="AP9" i="4"/>
  <c r="P444" i="21" s="1"/>
  <c r="N442" i="22" s="1"/>
  <c r="AO9" i="4"/>
  <c r="O444" i="21" s="1"/>
  <c r="M442" i="22" s="1"/>
  <c r="AN9" i="4"/>
  <c r="N444" i="21" s="1"/>
  <c r="L442" i="22" s="1"/>
  <c r="AM9" i="4"/>
  <c r="M444" i="21" s="1"/>
  <c r="K442" i="22" s="1"/>
  <c r="AL9" i="4"/>
  <c r="L444" i="21" s="1"/>
  <c r="J442" i="22" s="1"/>
  <c r="AK9" i="4"/>
  <c r="K444" i="21" s="1"/>
  <c r="I442" i="22" s="1"/>
  <c r="AJ9" i="4"/>
  <c r="J444" i="21" s="1"/>
  <c r="AI9" i="4"/>
  <c r="I444" i="21" s="1"/>
  <c r="AB9" i="4"/>
  <c r="B444" i="21" s="1"/>
  <c r="B442" i="22" s="1"/>
  <c r="O9" i="4"/>
  <c r="N6" i="4"/>
  <c r="M6" i="4"/>
  <c r="L6" i="4"/>
  <c r="K6" i="4"/>
  <c r="J6" i="4"/>
  <c r="I6" i="4"/>
  <c r="H6" i="4"/>
  <c r="G6" i="4"/>
  <c r="F6" i="4"/>
  <c r="E6" i="4"/>
  <c r="D6" i="4"/>
  <c r="C6" i="4"/>
  <c r="C5" i="4"/>
  <c r="O1" i="4"/>
  <c r="AD9" i="4" s="1"/>
  <c r="D444" i="21" s="1"/>
  <c r="D442" i="22" s="1"/>
  <c r="AT7" i="3"/>
  <c r="U4" i="21" s="1"/>
  <c r="AS7" i="3"/>
  <c r="T4" i="21" s="1"/>
  <c r="AR7" i="3"/>
  <c r="S4" i="21" s="1"/>
  <c r="AQ7" i="3"/>
  <c r="R4" i="21" s="1"/>
  <c r="AP7" i="3"/>
  <c r="Q4" i="21" s="1"/>
  <c r="AO7" i="3"/>
  <c r="P4" i="21" s="1"/>
  <c r="AN7" i="3"/>
  <c r="O4" i="21" s="1"/>
  <c r="AM7" i="3"/>
  <c r="N4" i="21" s="1"/>
  <c r="AL7" i="3"/>
  <c r="M4" i="21" s="1"/>
  <c r="AK7" i="3"/>
  <c r="L4" i="21" s="1"/>
  <c r="AJ7" i="3"/>
  <c r="K4" i="21" s="1"/>
  <c r="AI7" i="3"/>
  <c r="J4" i="21" s="1"/>
  <c r="AH7" i="3"/>
  <c r="I4" i="21" s="1"/>
  <c r="AB7" i="3"/>
  <c r="B4" i="21" s="1"/>
  <c r="B2" i="22" s="1"/>
  <c r="O7" i="3"/>
  <c r="B7" i="3"/>
  <c r="N6" i="3"/>
  <c r="M6" i="3"/>
  <c r="L6" i="3"/>
  <c r="K6" i="3"/>
  <c r="J6" i="3"/>
  <c r="I6" i="3"/>
  <c r="H6" i="3"/>
  <c r="G6" i="3"/>
  <c r="F6" i="3"/>
  <c r="E6" i="3"/>
  <c r="D6" i="3"/>
  <c r="C6" i="3"/>
  <c r="C5" i="3"/>
  <c r="G3" i="3"/>
  <c r="O1" i="3"/>
  <c r="AD7" i="3" s="1"/>
  <c r="D4" i="21" s="1"/>
  <c r="D2" i="22" s="1"/>
  <c r="F3" i="2"/>
  <c r="J2" i="2"/>
  <c r="B30" i="1"/>
  <c r="M28" i="1"/>
  <c r="H28" i="1"/>
  <c r="F28" i="1"/>
  <c r="B28" i="1"/>
  <c r="D27" i="1"/>
  <c r="C27" i="1"/>
  <c r="M26" i="1"/>
  <c r="M25" i="1"/>
  <c r="L25" i="1"/>
  <c r="K25" i="1"/>
  <c r="N25" i="1" s="1"/>
  <c r="J25" i="1"/>
  <c r="I25" i="1"/>
  <c r="H25" i="1"/>
  <c r="G25" i="1"/>
  <c r="F25" i="1"/>
  <c r="E25" i="1"/>
  <c r="D25" i="1"/>
  <c r="C25" i="1"/>
  <c r="B25" i="1"/>
  <c r="M22" i="1"/>
  <c r="L22" i="1"/>
  <c r="K22" i="1"/>
  <c r="J22" i="1"/>
  <c r="I22" i="1"/>
  <c r="H22" i="1"/>
  <c r="G22" i="1"/>
  <c r="F22" i="1"/>
  <c r="E22" i="1"/>
  <c r="D22" i="1"/>
  <c r="B22" i="1"/>
  <c r="D20" i="1"/>
  <c r="M19" i="1"/>
  <c r="L19" i="1"/>
  <c r="K19" i="1"/>
  <c r="J19" i="1"/>
  <c r="I19" i="1"/>
  <c r="H19" i="1"/>
  <c r="M18" i="1"/>
  <c r="L18" i="1"/>
  <c r="K18" i="1"/>
  <c r="J18" i="1"/>
  <c r="I18" i="1"/>
  <c r="H18" i="1"/>
  <c r="G18" i="1"/>
  <c r="F18" i="1"/>
  <c r="E18" i="1"/>
  <c r="N18" i="1" s="1"/>
  <c r="H37" i="1" s="1"/>
  <c r="D18" i="1"/>
  <c r="C18" i="1"/>
  <c r="B18" i="1"/>
  <c r="M17" i="1"/>
  <c r="L17" i="1"/>
  <c r="K17" i="1"/>
  <c r="J17" i="1"/>
  <c r="I17" i="1"/>
  <c r="H17" i="1"/>
  <c r="G17" i="1"/>
  <c r="F17" i="1"/>
  <c r="E17" i="1"/>
  <c r="C17" i="1"/>
  <c r="B17" i="1"/>
  <c r="K16" i="1"/>
  <c r="J16" i="1"/>
  <c r="I16" i="1"/>
  <c r="H16" i="1"/>
  <c r="G16" i="1"/>
  <c r="F16" i="1"/>
  <c r="E16" i="1"/>
  <c r="D16" i="1"/>
  <c r="C16" i="1"/>
  <c r="M15" i="1"/>
  <c r="L15" i="1"/>
  <c r="K15" i="1"/>
  <c r="J15" i="1"/>
  <c r="I15" i="1"/>
  <c r="H15" i="1"/>
  <c r="G15" i="1"/>
  <c r="F15" i="1"/>
  <c r="E15" i="1"/>
  <c r="D15" i="1"/>
  <c r="C15" i="1"/>
  <c r="B15" i="1"/>
  <c r="L12" i="1"/>
  <c r="K12" i="1"/>
  <c r="J12" i="1"/>
  <c r="I12" i="1"/>
  <c r="G12" i="1"/>
  <c r="F12" i="1"/>
  <c r="E12" i="1"/>
  <c r="D12" i="1"/>
  <c r="C12" i="1"/>
  <c r="B12" i="1"/>
  <c r="M11" i="1"/>
  <c r="L11" i="1"/>
  <c r="K11" i="1"/>
  <c r="J11" i="1"/>
  <c r="I11" i="1"/>
  <c r="H11" i="1"/>
  <c r="G11" i="1"/>
  <c r="F11" i="1"/>
  <c r="E11" i="1"/>
  <c r="D11" i="1"/>
  <c r="C11" i="1"/>
  <c r="B11" i="1"/>
  <c r="N11" i="1" s="1"/>
  <c r="M10" i="1"/>
  <c r="L10" i="1"/>
  <c r="K10" i="1"/>
  <c r="J10" i="1"/>
  <c r="H10" i="1"/>
  <c r="F10" i="1"/>
  <c r="E10" i="1"/>
  <c r="D10" i="1"/>
  <c r="C10" i="1"/>
  <c r="M9" i="1"/>
  <c r="E9" i="1"/>
  <c r="D9" i="1"/>
  <c r="C9" i="1"/>
  <c r="B9" i="1"/>
  <c r="M8" i="1"/>
  <c r="L8" i="1"/>
  <c r="K8" i="1"/>
  <c r="J8" i="1"/>
  <c r="I8" i="1"/>
  <c r="H8" i="1"/>
  <c r="G8" i="1"/>
  <c r="B8" i="1"/>
  <c r="M7" i="1"/>
  <c r="L7" i="1"/>
  <c r="K7" i="1"/>
  <c r="J7" i="1"/>
  <c r="I7" i="1"/>
  <c r="H7" i="1"/>
  <c r="G7" i="1"/>
  <c r="F7" i="1"/>
  <c r="F13" i="1" s="1"/>
  <c r="E7" i="1"/>
  <c r="E13" i="1" s="1"/>
  <c r="D7" i="1"/>
  <c r="C7" i="1"/>
  <c r="B7" i="1"/>
  <c r="O62" i="19" l="1"/>
  <c r="L23" i="1"/>
  <c r="M94" i="14"/>
  <c r="M23" i="1"/>
  <c r="N94" i="14"/>
  <c r="N21" i="1"/>
  <c r="J41" i="2"/>
  <c r="H53" i="1"/>
  <c r="N19" i="1"/>
  <c r="O55" i="15"/>
  <c r="J38" i="2" s="1"/>
  <c r="O92" i="14"/>
  <c r="N17" i="1"/>
  <c r="H36" i="1" s="1"/>
  <c r="J29" i="1"/>
  <c r="R447" i="21" s="1"/>
  <c r="N26" i="1"/>
  <c r="F29" i="1"/>
  <c r="K13" i="1"/>
  <c r="D13" i="1"/>
  <c r="G37" i="1"/>
  <c r="I37" i="1" s="1"/>
  <c r="J37" i="1" s="1"/>
  <c r="J19" i="2"/>
  <c r="O94" i="14"/>
  <c r="J35" i="2" s="1"/>
  <c r="N23" i="1"/>
  <c r="H44" i="1" s="1"/>
  <c r="O75" i="17"/>
  <c r="M29" i="1"/>
  <c r="C23" i="1"/>
  <c r="D94" i="14"/>
  <c r="H29" i="22"/>
  <c r="T29" i="22" s="1"/>
  <c r="V31" i="21"/>
  <c r="N20" i="1"/>
  <c r="N447" i="21"/>
  <c r="F31" i="1"/>
  <c r="G3" i="9"/>
  <c r="G3" i="10" s="1"/>
  <c r="G3" i="11" s="1"/>
  <c r="G3" i="12" s="1"/>
  <c r="G3" i="13" s="1"/>
  <c r="G3" i="14" s="1"/>
  <c r="G3" i="15" s="1"/>
  <c r="G3" i="16" s="1"/>
  <c r="G3" i="4"/>
  <c r="C13" i="1"/>
  <c r="N8" i="1"/>
  <c r="P2" i="22"/>
  <c r="R445" i="21"/>
  <c r="H4" i="22"/>
  <c r="T4" i="22" s="1"/>
  <c r="V6" i="21"/>
  <c r="H8" i="22"/>
  <c r="T8" i="22" s="1"/>
  <c r="V10" i="21"/>
  <c r="H13" i="22"/>
  <c r="T13" i="22" s="1"/>
  <c r="V15" i="21"/>
  <c r="B24" i="1"/>
  <c r="N24" i="1" s="1"/>
  <c r="H52" i="1" s="1"/>
  <c r="O53" i="15"/>
  <c r="O88" i="12"/>
  <c r="Q2" i="22"/>
  <c r="S445" i="21"/>
  <c r="K94" i="14"/>
  <c r="H116" i="22"/>
  <c r="T116" i="22" s="1"/>
  <c r="V118" i="21"/>
  <c r="H310" i="22"/>
  <c r="T310" i="22" s="1"/>
  <c r="V312" i="21"/>
  <c r="B10" i="1"/>
  <c r="H12" i="1"/>
  <c r="H13" i="1" s="1"/>
  <c r="N15" i="1"/>
  <c r="D17" i="1"/>
  <c r="C22" i="1"/>
  <c r="C29" i="1" s="1"/>
  <c r="O445" i="21"/>
  <c r="M2" i="22"/>
  <c r="H30" i="22"/>
  <c r="T30" i="22" s="1"/>
  <c r="V32" i="21"/>
  <c r="AD41" i="7"/>
  <c r="D34" i="21" s="1"/>
  <c r="D32" i="22" s="1"/>
  <c r="H53" i="22"/>
  <c r="T53" i="22" s="1"/>
  <c r="V55" i="21"/>
  <c r="H66" i="22"/>
  <c r="T66" i="22" s="1"/>
  <c r="V68" i="21"/>
  <c r="H73" i="22"/>
  <c r="T73" i="22" s="1"/>
  <c r="V75" i="21"/>
  <c r="H92" i="22"/>
  <c r="T92" i="22" s="1"/>
  <c r="V94" i="21"/>
  <c r="H95" i="22"/>
  <c r="T95" i="22" s="1"/>
  <c r="V97" i="21"/>
  <c r="H117" i="22"/>
  <c r="T117" i="22" s="1"/>
  <c r="V119" i="21"/>
  <c r="H124" i="22"/>
  <c r="T124" i="22" s="1"/>
  <c r="V126" i="21"/>
  <c r="H146" i="22"/>
  <c r="T146" i="22" s="1"/>
  <c r="V148" i="21"/>
  <c r="H168" i="22"/>
  <c r="T168" i="22" s="1"/>
  <c r="V170" i="21"/>
  <c r="H194" i="22"/>
  <c r="T194" i="22" s="1"/>
  <c r="V196" i="21"/>
  <c r="AD22" i="13"/>
  <c r="D198" i="21" s="1"/>
  <c r="D196" i="22" s="1"/>
  <c r="AD29" i="14"/>
  <c r="D220" i="21" s="1"/>
  <c r="D218" i="22" s="1"/>
  <c r="H231" i="22"/>
  <c r="T231" i="22" s="1"/>
  <c r="V233" i="21"/>
  <c r="H234" i="22"/>
  <c r="T234" i="22" s="1"/>
  <c r="V236" i="21"/>
  <c r="AD54" i="14"/>
  <c r="D238" i="21" s="1"/>
  <c r="D236" i="22" s="1"/>
  <c r="H247" i="22"/>
  <c r="T247" i="22" s="1"/>
  <c r="V249" i="21"/>
  <c r="H262" i="22"/>
  <c r="T262" i="22" s="1"/>
  <c r="V264" i="21"/>
  <c r="H277" i="22"/>
  <c r="T277" i="22" s="1"/>
  <c r="V279" i="21"/>
  <c r="AD27" i="15"/>
  <c r="D281" i="21" s="1"/>
  <c r="D279" i="22" s="1"/>
  <c r="H280" i="22"/>
  <c r="T280" i="22" s="1"/>
  <c r="V282" i="21"/>
  <c r="AD33" i="15"/>
  <c r="D284" i="21" s="1"/>
  <c r="D282" i="22" s="1"/>
  <c r="H311" i="22"/>
  <c r="T311" i="22" s="1"/>
  <c r="V313" i="21"/>
  <c r="AD35" i="17"/>
  <c r="D334" i="21" s="1"/>
  <c r="D332" i="22" s="1"/>
  <c r="AD41" i="17"/>
  <c r="D337" i="21" s="1"/>
  <c r="D335" i="22" s="1"/>
  <c r="H336" i="22"/>
  <c r="T336" i="22" s="1"/>
  <c r="V338" i="21"/>
  <c r="H339" i="22"/>
  <c r="T339" i="22" s="1"/>
  <c r="V341" i="21"/>
  <c r="AD20" i="18"/>
  <c r="D357" i="21" s="1"/>
  <c r="D355" i="22" s="1"/>
  <c r="AD21" i="18"/>
  <c r="D358" i="21" s="1"/>
  <c r="D356" i="22" s="1"/>
  <c r="AD22" i="18"/>
  <c r="D359" i="21" s="1"/>
  <c r="D357" i="22" s="1"/>
  <c r="AD23" i="18"/>
  <c r="D360" i="21" s="1"/>
  <c r="D358" i="22" s="1"/>
  <c r="AD24" i="18"/>
  <c r="D361" i="21" s="1"/>
  <c r="D359" i="22" s="1"/>
  <c r="AD25" i="18"/>
  <c r="D362" i="21" s="1"/>
  <c r="D360" i="22" s="1"/>
  <c r="AD26" i="18"/>
  <c r="D363" i="21" s="1"/>
  <c r="D361" i="22" s="1"/>
  <c r="AD67" i="18"/>
  <c r="D389" i="21" s="1"/>
  <c r="D387" i="22" s="1"/>
  <c r="AD68" i="18"/>
  <c r="D390" i="21" s="1"/>
  <c r="D388" i="22" s="1"/>
  <c r="AD69" i="18"/>
  <c r="D391" i="21" s="1"/>
  <c r="D389" i="22" s="1"/>
  <c r="AD70" i="18"/>
  <c r="D392" i="21" s="1"/>
  <c r="D390" i="22" s="1"/>
  <c r="AD71" i="18"/>
  <c r="D393" i="21" s="1"/>
  <c r="D391" i="22" s="1"/>
  <c r="H406" i="22"/>
  <c r="T406" i="22" s="1"/>
  <c r="V408" i="21"/>
  <c r="H94" i="22"/>
  <c r="T94" i="22" s="1"/>
  <c r="V96" i="21"/>
  <c r="H123" i="22"/>
  <c r="T123" i="22" s="1"/>
  <c r="V125" i="21"/>
  <c r="P445" i="21"/>
  <c r="N2" i="22"/>
  <c r="H54" i="22"/>
  <c r="T54" i="22" s="1"/>
  <c r="V56" i="21"/>
  <c r="H67" i="22"/>
  <c r="T67" i="22" s="1"/>
  <c r="V69" i="21"/>
  <c r="H74" i="22"/>
  <c r="T74" i="22" s="1"/>
  <c r="V76" i="21"/>
  <c r="H96" i="22"/>
  <c r="T96" i="22" s="1"/>
  <c r="V98" i="21"/>
  <c r="H118" i="22"/>
  <c r="T118" i="22" s="1"/>
  <c r="V120" i="21"/>
  <c r="H125" i="22"/>
  <c r="T125" i="22" s="1"/>
  <c r="V127" i="21"/>
  <c r="H147" i="22"/>
  <c r="T147" i="22" s="1"/>
  <c r="V149" i="21"/>
  <c r="H169" i="22"/>
  <c r="T169" i="22" s="1"/>
  <c r="V171" i="21"/>
  <c r="H195" i="22"/>
  <c r="T195" i="22" s="1"/>
  <c r="V197" i="21"/>
  <c r="AD23" i="13"/>
  <c r="D199" i="21" s="1"/>
  <c r="D197" i="22" s="1"/>
  <c r="AD28" i="13"/>
  <c r="H217" i="22"/>
  <c r="T217" i="22" s="1"/>
  <c r="V219" i="21"/>
  <c r="H232" i="22"/>
  <c r="T232" i="22" s="1"/>
  <c r="V234" i="21"/>
  <c r="H235" i="22"/>
  <c r="T235" i="22" s="1"/>
  <c r="V237" i="21"/>
  <c r="H245" i="22"/>
  <c r="T245" i="22" s="1"/>
  <c r="V247" i="21"/>
  <c r="AD67" i="14"/>
  <c r="D248" i="21" s="1"/>
  <c r="D246" i="22" s="1"/>
  <c r="H278" i="22"/>
  <c r="T278" i="22" s="1"/>
  <c r="V280" i="21"/>
  <c r="H281" i="22"/>
  <c r="T281" i="22" s="1"/>
  <c r="V283" i="21"/>
  <c r="H296" i="22"/>
  <c r="T296" i="22" s="1"/>
  <c r="V298" i="21"/>
  <c r="H312" i="22"/>
  <c r="T312" i="22" s="1"/>
  <c r="V314" i="21"/>
  <c r="H334" i="22"/>
  <c r="T334" i="22" s="1"/>
  <c r="V336" i="21"/>
  <c r="H337" i="22"/>
  <c r="T337" i="22" s="1"/>
  <c r="V339" i="21"/>
  <c r="H405" i="22"/>
  <c r="T405" i="22" s="1"/>
  <c r="V407" i="21"/>
  <c r="H91" i="22"/>
  <c r="T91" i="22" s="1"/>
  <c r="V93" i="21"/>
  <c r="H142" i="22"/>
  <c r="T142" i="22" s="1"/>
  <c r="V144" i="21"/>
  <c r="H230" i="22"/>
  <c r="T230" i="22" s="1"/>
  <c r="V232" i="21"/>
  <c r="H244" i="22"/>
  <c r="T244" i="22" s="1"/>
  <c r="V246" i="21"/>
  <c r="H31" i="22"/>
  <c r="T31" i="22" s="1"/>
  <c r="V33" i="21"/>
  <c r="Q445" i="21"/>
  <c r="O2" i="22"/>
  <c r="AD27" i="7"/>
  <c r="D20" i="21" s="1"/>
  <c r="D18" i="22" s="1"/>
  <c r="H32" i="22"/>
  <c r="T32" i="22" s="1"/>
  <c r="V34" i="21"/>
  <c r="AD44" i="7"/>
  <c r="D37" i="21" s="1"/>
  <c r="D35" i="22" s="1"/>
  <c r="H55" i="22"/>
  <c r="T55" i="22" s="1"/>
  <c r="V57" i="21"/>
  <c r="H68" i="22"/>
  <c r="T68" i="22" s="1"/>
  <c r="V70" i="21"/>
  <c r="H75" i="22"/>
  <c r="T75" i="22" s="1"/>
  <c r="V77" i="21"/>
  <c r="H97" i="22"/>
  <c r="T97" i="22" s="1"/>
  <c r="V99" i="21"/>
  <c r="H119" i="22"/>
  <c r="T119" i="22" s="1"/>
  <c r="V121" i="21"/>
  <c r="H126" i="22"/>
  <c r="T126" i="22" s="1"/>
  <c r="V128" i="21"/>
  <c r="H148" i="22"/>
  <c r="T148" i="22" s="1"/>
  <c r="V150" i="21"/>
  <c r="H170" i="22"/>
  <c r="T170" i="22" s="1"/>
  <c r="V172" i="21"/>
  <c r="H173" i="22"/>
  <c r="T173" i="22" s="1"/>
  <c r="V175" i="21"/>
  <c r="H196" i="22"/>
  <c r="T196" i="22" s="1"/>
  <c r="V198" i="21"/>
  <c r="AD24" i="13"/>
  <c r="D200" i="21" s="1"/>
  <c r="D198" i="22" s="1"/>
  <c r="H218" i="22"/>
  <c r="T218" i="22" s="1"/>
  <c r="V220" i="21"/>
  <c r="AD31" i="14"/>
  <c r="D222" i="21" s="1"/>
  <c r="D220" i="22" s="1"/>
  <c r="H236" i="22"/>
  <c r="T236" i="22" s="1"/>
  <c r="V238" i="21"/>
  <c r="AD56" i="14"/>
  <c r="D240" i="21" s="1"/>
  <c r="D238" i="22" s="1"/>
  <c r="AD59" i="14"/>
  <c r="D243" i="21" s="1"/>
  <c r="D241" i="22" s="1"/>
  <c r="AD72" i="14"/>
  <c r="D250" i="21" s="1"/>
  <c r="D248" i="22" s="1"/>
  <c r="H279" i="22"/>
  <c r="T279" i="22" s="1"/>
  <c r="V281" i="21"/>
  <c r="H282" i="22"/>
  <c r="T282" i="22" s="1"/>
  <c r="V284" i="21"/>
  <c r="AD35" i="15"/>
  <c r="D286" i="21" s="1"/>
  <c r="D284" i="22" s="1"/>
  <c r="H297" i="22"/>
  <c r="T297" i="22" s="1"/>
  <c r="V299" i="21"/>
  <c r="H313" i="22"/>
  <c r="T313" i="22" s="1"/>
  <c r="V315" i="21"/>
  <c r="AD25" i="17"/>
  <c r="D330" i="21" s="1"/>
  <c r="D328" i="22" s="1"/>
  <c r="AD31" i="17"/>
  <c r="D333" i="21" s="1"/>
  <c r="D331" i="22" s="1"/>
  <c r="H332" i="22"/>
  <c r="T332" i="22" s="1"/>
  <c r="V334" i="21"/>
  <c r="H335" i="22"/>
  <c r="T335" i="22" s="1"/>
  <c r="V337" i="21"/>
  <c r="AD98" i="18"/>
  <c r="D411" i="21" s="1"/>
  <c r="D409" i="22" s="1"/>
  <c r="AD97" i="18"/>
  <c r="D410" i="21" s="1"/>
  <c r="D408" i="22" s="1"/>
  <c r="AD96" i="18"/>
  <c r="D409" i="21" s="1"/>
  <c r="D407" i="22" s="1"/>
  <c r="AD95" i="18"/>
  <c r="D408" i="21" s="1"/>
  <c r="D406" i="22" s="1"/>
  <c r="AD94" i="18"/>
  <c r="D407" i="21" s="1"/>
  <c r="D405" i="22" s="1"/>
  <c r="AD107" i="18"/>
  <c r="D417" i="21" s="1"/>
  <c r="D415" i="22" s="1"/>
  <c r="AD106" i="18"/>
  <c r="D416" i="21" s="1"/>
  <c r="D414" i="22" s="1"/>
  <c r="AD105" i="18"/>
  <c r="D415" i="21" s="1"/>
  <c r="D413" i="22" s="1"/>
  <c r="AD104" i="18"/>
  <c r="D414" i="21" s="1"/>
  <c r="D412" i="22" s="1"/>
  <c r="AD103" i="18"/>
  <c r="D413" i="21" s="1"/>
  <c r="D411" i="22" s="1"/>
  <c r="AD116" i="18"/>
  <c r="D423" i="21" s="1"/>
  <c r="D421" i="22" s="1"/>
  <c r="AD115" i="18"/>
  <c r="D422" i="21" s="1"/>
  <c r="D420" i="22" s="1"/>
  <c r="AD114" i="18"/>
  <c r="D421" i="21" s="1"/>
  <c r="D419" i="22" s="1"/>
  <c r="AD113" i="18"/>
  <c r="D420" i="21" s="1"/>
  <c r="D418" i="22" s="1"/>
  <c r="AD112" i="18"/>
  <c r="D419" i="21" s="1"/>
  <c r="D417" i="22" s="1"/>
  <c r="AD126" i="18"/>
  <c r="D430" i="21" s="1"/>
  <c r="D428" i="22" s="1"/>
  <c r="AD125" i="18"/>
  <c r="D429" i="21" s="1"/>
  <c r="D427" i="22" s="1"/>
  <c r="AD124" i="18"/>
  <c r="D428" i="21" s="1"/>
  <c r="D426" i="22" s="1"/>
  <c r="AD123" i="18"/>
  <c r="D427" i="21" s="1"/>
  <c r="D425" i="22" s="1"/>
  <c r="AD122" i="18"/>
  <c r="D426" i="21" s="1"/>
  <c r="D424" i="22" s="1"/>
  <c r="AD121" i="18"/>
  <c r="D425" i="21" s="1"/>
  <c r="D423" i="22" s="1"/>
  <c r="AD81" i="18"/>
  <c r="D400" i="21" s="1"/>
  <c r="D398" i="22" s="1"/>
  <c r="AD80" i="18"/>
  <c r="D399" i="21" s="1"/>
  <c r="D397" i="22" s="1"/>
  <c r="AD79" i="18"/>
  <c r="D398" i="21" s="1"/>
  <c r="D396" i="22" s="1"/>
  <c r="AD78" i="18"/>
  <c r="D397" i="21" s="1"/>
  <c r="D395" i="22" s="1"/>
  <c r="AD77" i="18"/>
  <c r="D396" i="21" s="1"/>
  <c r="D394" i="22" s="1"/>
  <c r="AD76" i="18"/>
  <c r="D395" i="21" s="1"/>
  <c r="D393" i="22" s="1"/>
  <c r="H355" i="22"/>
  <c r="T355" i="22" s="1"/>
  <c r="V357" i="21"/>
  <c r="H356" i="22"/>
  <c r="T356" i="22" s="1"/>
  <c r="V358" i="21"/>
  <c r="H357" i="22"/>
  <c r="T357" i="22" s="1"/>
  <c r="V359" i="21"/>
  <c r="H358" i="22"/>
  <c r="T358" i="22" s="1"/>
  <c r="V360" i="21"/>
  <c r="H359" i="22"/>
  <c r="T359" i="22" s="1"/>
  <c r="V361" i="21"/>
  <c r="H360" i="22"/>
  <c r="T360" i="22" s="1"/>
  <c r="V362" i="21"/>
  <c r="H361" i="22"/>
  <c r="T361" i="22" s="1"/>
  <c r="V363" i="21"/>
  <c r="H387" i="22"/>
  <c r="T387" i="22" s="1"/>
  <c r="V389" i="21"/>
  <c r="H388" i="22"/>
  <c r="T388" i="22" s="1"/>
  <c r="V390" i="21"/>
  <c r="H389" i="22"/>
  <c r="T389" i="22" s="1"/>
  <c r="V391" i="21"/>
  <c r="H390" i="22"/>
  <c r="T390" i="22" s="1"/>
  <c r="V392" i="21"/>
  <c r="H391" i="22"/>
  <c r="T391" i="22" s="1"/>
  <c r="V393" i="21"/>
  <c r="H392" i="22"/>
  <c r="T392" i="22" s="1"/>
  <c r="V394" i="21"/>
  <c r="AD50" i="19"/>
  <c r="D441" i="21" s="1"/>
  <c r="D439" i="22" s="1"/>
  <c r="AD18" i="19"/>
  <c r="D433" i="21" s="1"/>
  <c r="D431" i="22" s="1"/>
  <c r="AD54" i="19"/>
  <c r="D442" i="21" s="1"/>
  <c r="D440" i="22" s="1"/>
  <c r="AD22" i="19"/>
  <c r="D434" i="21" s="1"/>
  <c r="D432" i="22" s="1"/>
  <c r="AD58" i="19"/>
  <c r="D443" i="21" s="1"/>
  <c r="D441" i="22" s="1"/>
  <c r="AD26" i="19"/>
  <c r="D435" i="21" s="1"/>
  <c r="D433" i="22" s="1"/>
  <c r="AD30" i="19"/>
  <c r="D436" i="21" s="1"/>
  <c r="D434" i="22" s="1"/>
  <c r="AD34" i="19"/>
  <c r="D437" i="21" s="1"/>
  <c r="D435" i="22" s="1"/>
  <c r="AD38" i="19"/>
  <c r="D438" i="21" s="1"/>
  <c r="D436" i="22" s="1"/>
  <c r="AD42" i="19"/>
  <c r="D439" i="21" s="1"/>
  <c r="D437" i="22" s="1"/>
  <c r="AD10" i="19"/>
  <c r="D431" i="21" s="1"/>
  <c r="D429" i="22" s="1"/>
  <c r="D62" i="19"/>
  <c r="C28" i="1" s="1"/>
  <c r="N28" i="1" s="1"/>
  <c r="H167" i="22"/>
  <c r="T167" i="22" s="1"/>
  <c r="V169" i="21"/>
  <c r="H276" i="22"/>
  <c r="T276" i="22" s="1"/>
  <c r="V278" i="21"/>
  <c r="AD28" i="7"/>
  <c r="D21" i="21" s="1"/>
  <c r="D19" i="22" s="1"/>
  <c r="H33" i="22"/>
  <c r="T33" i="22" s="1"/>
  <c r="V35" i="21"/>
  <c r="H34" i="22"/>
  <c r="T34" i="22" s="1"/>
  <c r="V36" i="21"/>
  <c r="H56" i="22"/>
  <c r="T56" i="22" s="1"/>
  <c r="V58" i="21"/>
  <c r="H57" i="22"/>
  <c r="T57" i="22" s="1"/>
  <c r="V59" i="21"/>
  <c r="H69" i="22"/>
  <c r="T69" i="22" s="1"/>
  <c r="V71" i="21"/>
  <c r="H76" i="22"/>
  <c r="T76" i="22" s="1"/>
  <c r="V78" i="21"/>
  <c r="H98" i="22"/>
  <c r="T98" i="22" s="1"/>
  <c r="V100" i="21"/>
  <c r="H120" i="22"/>
  <c r="T120" i="22" s="1"/>
  <c r="V122" i="21"/>
  <c r="H127" i="22"/>
  <c r="T127" i="22" s="1"/>
  <c r="V129" i="21"/>
  <c r="H149" i="22"/>
  <c r="T149" i="22" s="1"/>
  <c r="V151" i="21"/>
  <c r="H171" i="22"/>
  <c r="T171" i="22" s="1"/>
  <c r="V173" i="21"/>
  <c r="H174" i="22"/>
  <c r="T174" i="22" s="1"/>
  <c r="V176" i="21"/>
  <c r="AD9" i="13"/>
  <c r="D185" i="21" s="1"/>
  <c r="D183" i="22" s="1"/>
  <c r="H197" i="22"/>
  <c r="T197" i="22" s="1"/>
  <c r="V199" i="21"/>
  <c r="AD25" i="13"/>
  <c r="D201" i="21" s="1"/>
  <c r="D199" i="22" s="1"/>
  <c r="H202" i="22"/>
  <c r="T202" i="22" s="1"/>
  <c r="V204" i="21"/>
  <c r="H203" i="22"/>
  <c r="T203" i="22" s="1"/>
  <c r="V205" i="21"/>
  <c r="H204" i="22"/>
  <c r="T204" i="22" s="1"/>
  <c r="V206" i="21"/>
  <c r="H205" i="22"/>
  <c r="T205" i="22" s="1"/>
  <c r="V207" i="21"/>
  <c r="H206" i="22"/>
  <c r="T206" i="22" s="1"/>
  <c r="V208" i="21"/>
  <c r="H207" i="22"/>
  <c r="T207" i="22" s="1"/>
  <c r="V209" i="21"/>
  <c r="H208" i="22"/>
  <c r="T208" i="22" s="1"/>
  <c r="V210" i="21"/>
  <c r="H209" i="22"/>
  <c r="T209" i="22" s="1"/>
  <c r="V211" i="21"/>
  <c r="H210" i="22"/>
  <c r="T210" i="22" s="1"/>
  <c r="V212" i="21"/>
  <c r="H211" i="22"/>
  <c r="T211" i="22" s="1"/>
  <c r="V213" i="21"/>
  <c r="H212" i="22"/>
  <c r="T212" i="22" s="1"/>
  <c r="V214" i="21"/>
  <c r="H213" i="22"/>
  <c r="T213" i="22" s="1"/>
  <c r="V215" i="21"/>
  <c r="H214" i="22"/>
  <c r="T214" i="22" s="1"/>
  <c r="V216" i="21"/>
  <c r="H215" i="22"/>
  <c r="T215" i="22" s="1"/>
  <c r="V217" i="21"/>
  <c r="H216" i="22"/>
  <c r="T216" i="22" s="1"/>
  <c r="V218" i="21"/>
  <c r="H219" i="22"/>
  <c r="T219" i="22" s="1"/>
  <c r="V221" i="21"/>
  <c r="AD32" i="14"/>
  <c r="D223" i="21" s="1"/>
  <c r="D221" i="22" s="1"/>
  <c r="AD37" i="14"/>
  <c r="H237" i="22"/>
  <c r="T237" i="22" s="1"/>
  <c r="V239" i="21"/>
  <c r="AD57" i="14"/>
  <c r="D241" i="21" s="1"/>
  <c r="D239" i="22" s="1"/>
  <c r="H246" i="22"/>
  <c r="T246" i="22" s="1"/>
  <c r="V248" i="21"/>
  <c r="AD73" i="14"/>
  <c r="D251" i="21" s="1"/>
  <c r="D249" i="22" s="1"/>
  <c r="H283" i="22"/>
  <c r="T283" i="22" s="1"/>
  <c r="V285" i="21"/>
  <c r="AD36" i="15"/>
  <c r="D287" i="21" s="1"/>
  <c r="D285" i="22" s="1"/>
  <c r="AD42" i="15"/>
  <c r="D290" i="21" s="1"/>
  <c r="D288" i="22" s="1"/>
  <c r="D55" i="15"/>
  <c r="H298" i="22"/>
  <c r="T298" i="22" s="1"/>
  <c r="V300" i="21"/>
  <c r="H314" i="22"/>
  <c r="V316" i="21"/>
  <c r="AD20" i="17"/>
  <c r="D328" i="21" s="1"/>
  <c r="D326" i="22" s="1"/>
  <c r="AD26" i="17"/>
  <c r="D331" i="21" s="1"/>
  <c r="D329" i="22" s="1"/>
  <c r="H330" i="22"/>
  <c r="T330" i="22" s="1"/>
  <c r="V332" i="21"/>
  <c r="H333" i="22"/>
  <c r="T333" i="22" s="1"/>
  <c r="V335" i="21"/>
  <c r="AD10" i="18"/>
  <c r="D350" i="21" s="1"/>
  <c r="D348" i="22" s="1"/>
  <c r="AD11" i="18"/>
  <c r="D351" i="21" s="1"/>
  <c r="D349" i="22" s="1"/>
  <c r="AD12" i="18"/>
  <c r="D352" i="21" s="1"/>
  <c r="D350" i="22" s="1"/>
  <c r="AD13" i="18"/>
  <c r="D353" i="21" s="1"/>
  <c r="D351" i="22" s="1"/>
  <c r="AD14" i="18"/>
  <c r="D354" i="21" s="1"/>
  <c r="D352" i="22" s="1"/>
  <c r="AD15" i="18"/>
  <c r="D355" i="21" s="1"/>
  <c r="D353" i="22" s="1"/>
  <c r="AD16" i="18"/>
  <c r="D356" i="21" s="1"/>
  <c r="D354" i="22" s="1"/>
  <c r="AD85" i="18"/>
  <c r="D401" i="21" s="1"/>
  <c r="D399" i="22" s="1"/>
  <c r="AD86" i="18"/>
  <c r="D402" i="21" s="1"/>
  <c r="D400" i="22" s="1"/>
  <c r="AD87" i="18"/>
  <c r="D403" i="21" s="1"/>
  <c r="D401" i="22" s="1"/>
  <c r="AD88" i="18"/>
  <c r="D404" i="21" s="1"/>
  <c r="D402" i="22" s="1"/>
  <c r="AD89" i="18"/>
  <c r="D405" i="21" s="1"/>
  <c r="D403" i="22" s="1"/>
  <c r="AD90" i="18"/>
  <c r="D406" i="21" s="1"/>
  <c r="D404" i="22" s="1"/>
  <c r="E62" i="19"/>
  <c r="D28" i="1" s="1"/>
  <c r="D29" i="1" s="1"/>
  <c r="AD15" i="17"/>
  <c r="D326" i="21" s="1"/>
  <c r="D324" i="22" s="1"/>
  <c r="AD21" i="17"/>
  <c r="D329" i="21" s="1"/>
  <c r="D327" i="22" s="1"/>
  <c r="H328" i="22"/>
  <c r="T328" i="22" s="1"/>
  <c r="V330" i="21"/>
  <c r="H331" i="22"/>
  <c r="T331" i="22" s="1"/>
  <c r="V333" i="21"/>
  <c r="F130" i="18"/>
  <c r="E27" i="1" s="1"/>
  <c r="E29" i="1" s="1"/>
  <c r="AD58" i="18"/>
  <c r="D383" i="21" s="1"/>
  <c r="D381" i="22" s="1"/>
  <c r="AD59" i="18"/>
  <c r="D384" i="21" s="1"/>
  <c r="D382" i="22" s="1"/>
  <c r="AD60" i="18"/>
  <c r="D385" i="21" s="1"/>
  <c r="D383" i="22" s="1"/>
  <c r="AD61" i="18"/>
  <c r="D386" i="21" s="1"/>
  <c r="D384" i="22" s="1"/>
  <c r="AD62" i="18"/>
  <c r="D387" i="21" s="1"/>
  <c r="D385" i="22" s="1"/>
  <c r="AD63" i="18"/>
  <c r="D388" i="21" s="1"/>
  <c r="D386" i="22" s="1"/>
  <c r="F62" i="19"/>
  <c r="E28" i="1" s="1"/>
  <c r="H439" i="22"/>
  <c r="T439" i="22" s="1"/>
  <c r="V441" i="21"/>
  <c r="H52" i="22"/>
  <c r="T52" i="22" s="1"/>
  <c r="V54" i="21"/>
  <c r="H299" i="22"/>
  <c r="T299" i="22" s="1"/>
  <c r="V301" i="21"/>
  <c r="H315" i="22"/>
  <c r="V317" i="21"/>
  <c r="N7" i="1"/>
  <c r="G10" i="1"/>
  <c r="G13" i="1" s="1"/>
  <c r="M12" i="1"/>
  <c r="M13" i="1" s="1"/>
  <c r="R2" i="22"/>
  <c r="T445" i="21"/>
  <c r="H19" i="22"/>
  <c r="T19" i="22" s="1"/>
  <c r="V21" i="21"/>
  <c r="AD30" i="7"/>
  <c r="D23" i="21" s="1"/>
  <c r="D21" i="22" s="1"/>
  <c r="E49" i="7"/>
  <c r="H59" i="22"/>
  <c r="T59" i="22" s="1"/>
  <c r="V61" i="21"/>
  <c r="I37" i="8"/>
  <c r="H71" i="22"/>
  <c r="T71" i="22" s="1"/>
  <c r="V73" i="21"/>
  <c r="H78" i="22"/>
  <c r="T78" i="22" s="1"/>
  <c r="V80" i="21"/>
  <c r="H100" i="22"/>
  <c r="T100" i="22" s="1"/>
  <c r="V102" i="21"/>
  <c r="H103" i="22"/>
  <c r="T103" i="22" s="1"/>
  <c r="V105" i="21"/>
  <c r="H122" i="22"/>
  <c r="T122" i="22" s="1"/>
  <c r="V124" i="21"/>
  <c r="H129" i="22"/>
  <c r="T129" i="22" s="1"/>
  <c r="V131" i="21"/>
  <c r="H151" i="22"/>
  <c r="T151" i="22" s="1"/>
  <c r="V153" i="21"/>
  <c r="H154" i="22"/>
  <c r="T154" i="22" s="1"/>
  <c r="V156" i="21"/>
  <c r="H176" i="22"/>
  <c r="T176" i="22" s="1"/>
  <c r="V178" i="21"/>
  <c r="AD80" i="12"/>
  <c r="D180" i="21" s="1"/>
  <c r="D178" i="22" s="1"/>
  <c r="H183" i="22"/>
  <c r="T183" i="22" s="1"/>
  <c r="V185" i="21"/>
  <c r="AD11" i="13"/>
  <c r="D187" i="21" s="1"/>
  <c r="D185" i="22" s="1"/>
  <c r="H199" i="22"/>
  <c r="T199" i="22" s="1"/>
  <c r="V201" i="21"/>
  <c r="AD27" i="13"/>
  <c r="D203" i="21" s="1"/>
  <c r="D201" i="22" s="1"/>
  <c r="H221" i="22"/>
  <c r="T221" i="22" s="1"/>
  <c r="V223" i="21"/>
  <c r="AD34" i="14"/>
  <c r="D225" i="21" s="1"/>
  <c r="D223" i="22" s="1"/>
  <c r="H239" i="22"/>
  <c r="T239" i="22" s="1"/>
  <c r="V241" i="21"/>
  <c r="AD58" i="14"/>
  <c r="D242" i="21" s="1"/>
  <c r="D240" i="22" s="1"/>
  <c r="H249" i="22"/>
  <c r="T249" i="22" s="1"/>
  <c r="V251" i="21"/>
  <c r="AD75" i="14"/>
  <c r="D253" i="21" s="1"/>
  <c r="D251" i="22" s="1"/>
  <c r="AD10" i="15"/>
  <c r="D267" i="21" s="1"/>
  <c r="D265" i="22" s="1"/>
  <c r="H285" i="22"/>
  <c r="T285" i="22" s="1"/>
  <c r="V287" i="21"/>
  <c r="AD38" i="15"/>
  <c r="D289" i="21" s="1"/>
  <c r="D287" i="22" s="1"/>
  <c r="H288" i="22"/>
  <c r="T288" i="22" s="1"/>
  <c r="V290" i="21"/>
  <c r="AD44" i="15"/>
  <c r="D292" i="21" s="1"/>
  <c r="D290" i="22" s="1"/>
  <c r="F55" i="15"/>
  <c r="H300" i="22"/>
  <c r="T300" i="22" s="1"/>
  <c r="V302" i="21"/>
  <c r="H316" i="22"/>
  <c r="T316" i="22" s="1"/>
  <c r="V318" i="21"/>
  <c r="AD10" i="17"/>
  <c r="D324" i="21" s="1"/>
  <c r="D322" i="22" s="1"/>
  <c r="AD16" i="17"/>
  <c r="D327" i="21" s="1"/>
  <c r="D325" i="22" s="1"/>
  <c r="H326" i="22"/>
  <c r="T326" i="22" s="1"/>
  <c r="V328" i="21"/>
  <c r="H329" i="22"/>
  <c r="T329" i="22" s="1"/>
  <c r="V331" i="21"/>
  <c r="H348" i="22"/>
  <c r="T348" i="22" s="1"/>
  <c r="V350" i="21"/>
  <c r="H349" i="22"/>
  <c r="T349" i="22" s="1"/>
  <c r="V351" i="21"/>
  <c r="H350" i="22"/>
  <c r="T350" i="22" s="1"/>
  <c r="V352" i="21"/>
  <c r="H351" i="22"/>
  <c r="T351" i="22" s="1"/>
  <c r="V353" i="21"/>
  <c r="H352" i="22"/>
  <c r="T352" i="22" s="1"/>
  <c r="V354" i="21"/>
  <c r="H353" i="22"/>
  <c r="T353" i="22" s="1"/>
  <c r="V355" i="21"/>
  <c r="H354" i="22"/>
  <c r="T354" i="22" s="1"/>
  <c r="V356" i="21"/>
  <c r="H399" i="22"/>
  <c r="T399" i="22" s="1"/>
  <c r="V401" i="21"/>
  <c r="H400" i="22"/>
  <c r="T400" i="22" s="1"/>
  <c r="V402" i="21"/>
  <c r="H401" i="22"/>
  <c r="T401" i="22" s="1"/>
  <c r="V403" i="21"/>
  <c r="H402" i="22"/>
  <c r="T402" i="22" s="1"/>
  <c r="V404" i="21"/>
  <c r="H403" i="22"/>
  <c r="T403" i="22" s="1"/>
  <c r="V405" i="21"/>
  <c r="H404" i="22"/>
  <c r="T404" i="22" s="1"/>
  <c r="V406" i="21"/>
  <c r="AD108" i="18"/>
  <c r="D418" i="21" s="1"/>
  <c r="D416" i="22" s="1"/>
  <c r="AD46" i="19"/>
  <c r="D440" i="21" s="1"/>
  <c r="D438" i="22" s="1"/>
  <c r="H317" i="22"/>
  <c r="T317" i="22" s="1"/>
  <c r="V319" i="21"/>
  <c r="AD32" i="16"/>
  <c r="D321" i="21" s="1"/>
  <c r="D319" i="22" s="1"/>
  <c r="AD11" i="17"/>
  <c r="D325" i="21" s="1"/>
  <c r="D323" i="22" s="1"/>
  <c r="H324" i="22"/>
  <c r="T324" i="22" s="1"/>
  <c r="V326" i="21"/>
  <c r="H327" i="22"/>
  <c r="T327" i="22" s="1"/>
  <c r="V329" i="21"/>
  <c r="H130" i="18"/>
  <c r="G27" i="1" s="1"/>
  <c r="G29" i="1" s="1"/>
  <c r="H62" i="19"/>
  <c r="G28" i="1" s="1"/>
  <c r="V11" i="21"/>
  <c r="H261" i="22"/>
  <c r="T261" i="22" s="1"/>
  <c r="V263" i="21"/>
  <c r="H121" i="22"/>
  <c r="T121" i="22" s="1"/>
  <c r="V123" i="21"/>
  <c r="H241" i="22"/>
  <c r="T241" i="22" s="1"/>
  <c r="V243" i="21"/>
  <c r="H284" i="22"/>
  <c r="T284" i="22" s="1"/>
  <c r="V286" i="21"/>
  <c r="H3" i="22"/>
  <c r="T3" i="22" s="1"/>
  <c r="V5" i="21"/>
  <c r="H16" i="22"/>
  <c r="T16" i="22" s="1"/>
  <c r="V18" i="21"/>
  <c r="H20" i="22"/>
  <c r="T20" i="22" s="1"/>
  <c r="V22" i="21"/>
  <c r="H200" i="22"/>
  <c r="T200" i="22" s="1"/>
  <c r="V202" i="21"/>
  <c r="H222" i="22"/>
  <c r="T222" i="22" s="1"/>
  <c r="V224" i="21"/>
  <c r="H21" i="22"/>
  <c r="T21" i="22" s="1"/>
  <c r="V23" i="21"/>
  <c r="AD32" i="7"/>
  <c r="D25" i="21" s="1"/>
  <c r="D23" i="22" s="1"/>
  <c r="G49" i="7"/>
  <c r="K37" i="8"/>
  <c r="H80" i="22"/>
  <c r="T80" i="22" s="1"/>
  <c r="V82" i="21"/>
  <c r="H83" i="22"/>
  <c r="T83" i="22" s="1"/>
  <c r="V85" i="21"/>
  <c r="AD25" i="11"/>
  <c r="D87" i="21" s="1"/>
  <c r="D85" i="22" s="1"/>
  <c r="H102" i="22"/>
  <c r="T102" i="22" s="1"/>
  <c r="V104" i="21"/>
  <c r="H105" i="22"/>
  <c r="T105" i="22" s="1"/>
  <c r="V107" i="21"/>
  <c r="AD53" i="11"/>
  <c r="D109" i="21" s="1"/>
  <c r="D107" i="22" s="1"/>
  <c r="H131" i="22"/>
  <c r="T131" i="22" s="1"/>
  <c r="V133" i="21"/>
  <c r="H134" i="22"/>
  <c r="T134" i="22" s="1"/>
  <c r="V136" i="21"/>
  <c r="H156" i="22"/>
  <c r="T156" i="22" s="1"/>
  <c r="V158" i="21"/>
  <c r="AD54" i="12"/>
  <c r="D160" i="21" s="1"/>
  <c r="D158" i="22" s="1"/>
  <c r="H178" i="22"/>
  <c r="T178" i="22" s="1"/>
  <c r="V180" i="21"/>
  <c r="AD82" i="12"/>
  <c r="D182" i="21" s="1"/>
  <c r="D180" i="22" s="1"/>
  <c r="H185" i="22"/>
  <c r="T185" i="22" s="1"/>
  <c r="V187" i="21"/>
  <c r="AD13" i="13"/>
  <c r="D189" i="21" s="1"/>
  <c r="D187" i="22" s="1"/>
  <c r="H201" i="22"/>
  <c r="T201" i="22" s="1"/>
  <c r="V203" i="21"/>
  <c r="H223" i="22"/>
  <c r="T223" i="22" s="1"/>
  <c r="V225" i="21"/>
  <c r="AD36" i="14"/>
  <c r="D227" i="21" s="1"/>
  <c r="D225" i="22" s="1"/>
  <c r="H240" i="22"/>
  <c r="T240" i="22" s="1"/>
  <c r="V242" i="21"/>
  <c r="H251" i="22"/>
  <c r="T251" i="22" s="1"/>
  <c r="V253" i="21"/>
  <c r="AD77" i="14"/>
  <c r="D255" i="21" s="1"/>
  <c r="D253" i="22" s="1"/>
  <c r="AD83" i="14"/>
  <c r="D258" i="21" s="1"/>
  <c r="D256" i="22" s="1"/>
  <c r="H265" i="22"/>
  <c r="T265" i="22" s="1"/>
  <c r="V267" i="21"/>
  <c r="AD12" i="15"/>
  <c r="D269" i="21" s="1"/>
  <c r="D267" i="22" s="1"/>
  <c r="H287" i="22"/>
  <c r="T287" i="22" s="1"/>
  <c r="V289" i="21"/>
  <c r="H290" i="22"/>
  <c r="T290" i="22" s="1"/>
  <c r="V292" i="21"/>
  <c r="AD46" i="15"/>
  <c r="D294" i="21" s="1"/>
  <c r="D292" i="22" s="1"/>
  <c r="H302" i="22"/>
  <c r="T302" i="22" s="1"/>
  <c r="V304" i="21"/>
  <c r="AD17" i="16"/>
  <c r="D306" i="21" s="1"/>
  <c r="D304" i="22" s="1"/>
  <c r="H318" i="22"/>
  <c r="T318" i="22" s="1"/>
  <c r="V320" i="21"/>
  <c r="AD33" i="16"/>
  <c r="D322" i="21" s="1"/>
  <c r="D320" i="22" s="1"/>
  <c r="H322" i="22"/>
  <c r="T322" i="22" s="1"/>
  <c r="V324" i="21"/>
  <c r="H325" i="22"/>
  <c r="T325" i="22" s="1"/>
  <c r="V327" i="21"/>
  <c r="I130" i="18"/>
  <c r="H27" i="1" s="1"/>
  <c r="H29" i="1" s="1"/>
  <c r="AD49" i="18"/>
  <c r="D377" i="21" s="1"/>
  <c r="D375" i="22" s="1"/>
  <c r="AD50" i="18"/>
  <c r="D378" i="21" s="1"/>
  <c r="D376" i="22" s="1"/>
  <c r="AD51" i="18"/>
  <c r="D379" i="21" s="1"/>
  <c r="D377" i="22" s="1"/>
  <c r="AD52" i="18"/>
  <c r="D380" i="21" s="1"/>
  <c r="D378" i="22" s="1"/>
  <c r="AD53" i="18"/>
  <c r="D381" i="21" s="1"/>
  <c r="D379" i="22" s="1"/>
  <c r="AD54" i="18"/>
  <c r="D382" i="21" s="1"/>
  <c r="D380" i="22" s="1"/>
  <c r="H416" i="22"/>
  <c r="T416" i="22" s="1"/>
  <c r="V418" i="21"/>
  <c r="H65" i="22"/>
  <c r="T65" i="22" s="1"/>
  <c r="V67" i="21"/>
  <c r="H238" i="22"/>
  <c r="T238" i="22" s="1"/>
  <c r="V240" i="21"/>
  <c r="S2" i="22"/>
  <c r="U445" i="21"/>
  <c r="H10" i="22"/>
  <c r="T10" i="22" s="1"/>
  <c r="V12" i="21"/>
  <c r="AD46" i="7"/>
  <c r="D39" i="21" s="1"/>
  <c r="D37" i="22" s="1"/>
  <c r="H22" i="22"/>
  <c r="T22" i="22" s="1"/>
  <c r="V24" i="21"/>
  <c r="AD33" i="7"/>
  <c r="D26" i="21" s="1"/>
  <c r="D24" i="22" s="1"/>
  <c r="H37" i="22"/>
  <c r="T37" i="22" s="1"/>
  <c r="V39" i="21"/>
  <c r="L37" i="8"/>
  <c r="H81" i="22"/>
  <c r="T81" i="22" s="1"/>
  <c r="V83" i="21"/>
  <c r="H84" i="22"/>
  <c r="T84" i="22" s="1"/>
  <c r="V86" i="21"/>
  <c r="AD26" i="11"/>
  <c r="D88" i="21" s="1"/>
  <c r="D86" i="22" s="1"/>
  <c r="H106" i="22"/>
  <c r="T106" i="22" s="1"/>
  <c r="V108" i="21"/>
  <c r="AD54" i="11"/>
  <c r="D110" i="21" s="1"/>
  <c r="D108" i="22" s="1"/>
  <c r="H132" i="22"/>
  <c r="T132" i="22" s="1"/>
  <c r="V134" i="21"/>
  <c r="H135" i="22"/>
  <c r="T135" i="22" s="1"/>
  <c r="V137" i="21"/>
  <c r="H157" i="22"/>
  <c r="T157" i="22" s="1"/>
  <c r="V159" i="21"/>
  <c r="AD55" i="12"/>
  <c r="D161" i="21" s="1"/>
  <c r="D159" i="22" s="1"/>
  <c r="H179" i="22"/>
  <c r="T179" i="22" s="1"/>
  <c r="V181" i="21"/>
  <c r="AD83" i="12"/>
  <c r="D183" i="21" s="1"/>
  <c r="D181" i="22" s="1"/>
  <c r="H186" i="22"/>
  <c r="T186" i="22" s="1"/>
  <c r="V188" i="21"/>
  <c r="AD14" i="13"/>
  <c r="D190" i="21" s="1"/>
  <c r="D188" i="22" s="1"/>
  <c r="H224" i="22"/>
  <c r="T224" i="22" s="1"/>
  <c r="V226" i="21"/>
  <c r="H252" i="22"/>
  <c r="T252" i="22" s="1"/>
  <c r="V254" i="21"/>
  <c r="AD78" i="14"/>
  <c r="D256" i="21" s="1"/>
  <c r="D254" i="22" s="1"/>
  <c r="AD84" i="14"/>
  <c r="D259" i="21" s="1"/>
  <c r="D257" i="22" s="1"/>
  <c r="H266" i="22"/>
  <c r="T266" i="22" s="1"/>
  <c r="V268" i="21"/>
  <c r="AD13" i="15"/>
  <c r="D270" i="21" s="1"/>
  <c r="D268" i="22" s="1"/>
  <c r="H291" i="22"/>
  <c r="T291" i="22" s="1"/>
  <c r="V293" i="21"/>
  <c r="AD47" i="15"/>
  <c r="D295" i="21" s="1"/>
  <c r="D293" i="22" s="1"/>
  <c r="H303" i="22"/>
  <c r="T303" i="22" s="1"/>
  <c r="V305" i="21"/>
  <c r="AD18" i="16"/>
  <c r="D307" i="21" s="1"/>
  <c r="D305" i="22" s="1"/>
  <c r="H319" i="22"/>
  <c r="T319" i="22" s="1"/>
  <c r="V321" i="21"/>
  <c r="AD34" i="16"/>
  <c r="D323" i="21" s="1"/>
  <c r="D321" i="22" s="1"/>
  <c r="H323" i="22"/>
  <c r="T323" i="22" s="1"/>
  <c r="V325" i="21"/>
  <c r="J130" i="18"/>
  <c r="I27" i="1" s="1"/>
  <c r="I29" i="1" s="1"/>
  <c r="J62" i="19"/>
  <c r="I28" i="1" s="1"/>
  <c r="H248" i="22"/>
  <c r="T248" i="22" s="1"/>
  <c r="V250" i="21"/>
  <c r="H11" i="22"/>
  <c r="T11" i="22" s="1"/>
  <c r="V13" i="21"/>
  <c r="H17" i="22"/>
  <c r="T17" i="22" s="1"/>
  <c r="V19" i="21"/>
  <c r="AD31" i="7"/>
  <c r="D24" i="21" s="1"/>
  <c r="D22" i="22" s="1"/>
  <c r="H36" i="22"/>
  <c r="T36" i="22" s="1"/>
  <c r="V38" i="21"/>
  <c r="H155" i="22"/>
  <c r="T155" i="22" s="1"/>
  <c r="V157" i="21"/>
  <c r="H250" i="22"/>
  <c r="T250" i="22" s="1"/>
  <c r="V252" i="21"/>
  <c r="H23" i="22"/>
  <c r="T23" i="22" s="1"/>
  <c r="V25" i="21"/>
  <c r="AD34" i="7"/>
  <c r="D27" i="21" s="1"/>
  <c r="D25" i="22" s="1"/>
  <c r="M37" i="8"/>
  <c r="H82" i="22"/>
  <c r="T82" i="22" s="1"/>
  <c r="V84" i="21"/>
  <c r="H85" i="22"/>
  <c r="T85" i="22" s="1"/>
  <c r="V87" i="21"/>
  <c r="AD27" i="11"/>
  <c r="D89" i="21" s="1"/>
  <c r="D87" i="22" s="1"/>
  <c r="H107" i="22"/>
  <c r="T107" i="22" s="1"/>
  <c r="V109" i="21"/>
  <c r="AD55" i="11"/>
  <c r="D111" i="21" s="1"/>
  <c r="D109" i="22" s="1"/>
  <c r="H136" i="22"/>
  <c r="T136" i="22" s="1"/>
  <c r="V138" i="21"/>
  <c r="H158" i="22"/>
  <c r="T158" i="22" s="1"/>
  <c r="V160" i="21"/>
  <c r="AD56" i="12"/>
  <c r="D162" i="21" s="1"/>
  <c r="D160" i="22" s="1"/>
  <c r="AD62" i="12"/>
  <c r="D165" i="21" s="1"/>
  <c r="D163" i="22" s="1"/>
  <c r="H180" i="22"/>
  <c r="T180" i="22" s="1"/>
  <c r="V182" i="21"/>
  <c r="AD84" i="12"/>
  <c r="D184" i="21" s="1"/>
  <c r="D182" i="22" s="1"/>
  <c r="H187" i="22"/>
  <c r="T187" i="22" s="1"/>
  <c r="V189" i="21"/>
  <c r="AD15" i="13"/>
  <c r="D191" i="21" s="1"/>
  <c r="D189" i="22" s="1"/>
  <c r="H225" i="22"/>
  <c r="T225" i="22" s="1"/>
  <c r="V227" i="21"/>
  <c r="AD41" i="14"/>
  <c r="D228" i="21" s="1"/>
  <c r="D226" i="22" s="1"/>
  <c r="AD63" i="14"/>
  <c r="D244" i="21" s="1"/>
  <c r="D242" i="22" s="1"/>
  <c r="H253" i="22"/>
  <c r="T253" i="22" s="1"/>
  <c r="V255" i="21"/>
  <c r="H256" i="22"/>
  <c r="T256" i="22" s="1"/>
  <c r="V258" i="21"/>
  <c r="H267" i="22"/>
  <c r="T267" i="22" s="1"/>
  <c r="V269" i="21"/>
  <c r="AD14" i="15"/>
  <c r="D271" i="21" s="1"/>
  <c r="D269" i="22" s="1"/>
  <c r="AD20" i="15"/>
  <c r="D274" i="21" s="1"/>
  <c r="D272" i="22" s="1"/>
  <c r="H292" i="22"/>
  <c r="T292" i="22" s="1"/>
  <c r="V294" i="21"/>
  <c r="AD48" i="15"/>
  <c r="D296" i="21" s="1"/>
  <c r="D294" i="22" s="1"/>
  <c r="H304" i="22"/>
  <c r="T304" i="22" s="1"/>
  <c r="V306" i="21"/>
  <c r="H320" i="22"/>
  <c r="T320" i="22" s="1"/>
  <c r="V322" i="21"/>
  <c r="AD70" i="17"/>
  <c r="D348" i="21" s="1"/>
  <c r="D346" i="22" s="1"/>
  <c r="H375" i="22"/>
  <c r="T375" i="22" s="1"/>
  <c r="V377" i="21"/>
  <c r="H376" i="22"/>
  <c r="T376" i="22" s="1"/>
  <c r="V378" i="21"/>
  <c r="H377" i="22"/>
  <c r="T377" i="22" s="1"/>
  <c r="V379" i="21"/>
  <c r="H378" i="22"/>
  <c r="T378" i="22" s="1"/>
  <c r="V380" i="21"/>
  <c r="H379" i="22"/>
  <c r="T379" i="22" s="1"/>
  <c r="V381" i="21"/>
  <c r="H380" i="22"/>
  <c r="T380" i="22" s="1"/>
  <c r="V382" i="21"/>
  <c r="K62" i="19"/>
  <c r="J28" i="1" s="1"/>
  <c r="H6" i="22"/>
  <c r="T6" i="22" s="1"/>
  <c r="V8" i="21"/>
  <c r="H72" i="22"/>
  <c r="T72" i="22" s="1"/>
  <c r="V74" i="21"/>
  <c r="H152" i="22"/>
  <c r="T152" i="22" s="1"/>
  <c r="V154" i="21"/>
  <c r="H184" i="22"/>
  <c r="T184" i="22" s="1"/>
  <c r="V186" i="21"/>
  <c r="I9" i="1"/>
  <c r="I13" i="1" s="1"/>
  <c r="H442" i="22"/>
  <c r="T442" i="22" s="1"/>
  <c r="V444" i="21"/>
  <c r="H24" i="22"/>
  <c r="T24" i="22" s="1"/>
  <c r="V26" i="21"/>
  <c r="AD35" i="7"/>
  <c r="D28" i="21" s="1"/>
  <c r="D26" i="22" s="1"/>
  <c r="AD23" i="8"/>
  <c r="D51" i="21" s="1"/>
  <c r="D49" i="22" s="1"/>
  <c r="H86" i="22"/>
  <c r="T86" i="22" s="1"/>
  <c r="V88" i="21"/>
  <c r="AD28" i="11"/>
  <c r="D90" i="21" s="1"/>
  <c r="D88" i="22" s="1"/>
  <c r="H108" i="22"/>
  <c r="T108" i="22" s="1"/>
  <c r="V110" i="21"/>
  <c r="AD56" i="11"/>
  <c r="D112" i="21" s="1"/>
  <c r="D110" i="22" s="1"/>
  <c r="AD62" i="11"/>
  <c r="D115" i="21" s="1"/>
  <c r="D113" i="22" s="1"/>
  <c r="H137" i="22"/>
  <c r="T137" i="22" s="1"/>
  <c r="V139" i="21"/>
  <c r="AD29" i="12"/>
  <c r="D141" i="21" s="1"/>
  <c r="D139" i="22" s="1"/>
  <c r="H159" i="22"/>
  <c r="T159" i="22" s="1"/>
  <c r="V161" i="21"/>
  <c r="AD57" i="12"/>
  <c r="D163" i="21" s="1"/>
  <c r="D161" i="22" s="1"/>
  <c r="AD63" i="12"/>
  <c r="D166" i="21" s="1"/>
  <c r="D164" i="22" s="1"/>
  <c r="H181" i="22"/>
  <c r="T181" i="22" s="1"/>
  <c r="V183" i="21"/>
  <c r="H188" i="22"/>
  <c r="T188" i="22" s="1"/>
  <c r="V190" i="21"/>
  <c r="AD16" i="13"/>
  <c r="D192" i="21" s="1"/>
  <c r="D190" i="22" s="1"/>
  <c r="AD42" i="14"/>
  <c r="D229" i="21" s="1"/>
  <c r="D227" i="22" s="1"/>
  <c r="H254" i="22"/>
  <c r="T254" i="22" s="1"/>
  <c r="V256" i="21"/>
  <c r="H257" i="22"/>
  <c r="T257" i="22" s="1"/>
  <c r="V259" i="21"/>
  <c r="AD85" i="14"/>
  <c r="D260" i="21" s="1"/>
  <c r="D258" i="22" s="1"/>
  <c r="AD90" i="14"/>
  <c r="D265" i="21" s="1"/>
  <c r="D263" i="22" s="1"/>
  <c r="H268" i="22"/>
  <c r="T268" i="22" s="1"/>
  <c r="V270" i="21"/>
  <c r="AD15" i="15"/>
  <c r="D272" i="21" s="1"/>
  <c r="D270" i="22" s="1"/>
  <c r="AD21" i="15"/>
  <c r="D275" i="21" s="1"/>
  <c r="D273" i="22" s="1"/>
  <c r="H293" i="22"/>
  <c r="T293" i="22" s="1"/>
  <c r="V295" i="21"/>
  <c r="AD49" i="15"/>
  <c r="D297" i="21" s="1"/>
  <c r="D295" i="22" s="1"/>
  <c r="H305" i="22"/>
  <c r="T305" i="22" s="1"/>
  <c r="V307" i="21"/>
  <c r="AD20" i="16"/>
  <c r="D309" i="21" s="1"/>
  <c r="D307" i="22" s="1"/>
  <c r="H321" i="22"/>
  <c r="T321" i="22" s="1"/>
  <c r="V323" i="21"/>
  <c r="AD65" i="17"/>
  <c r="D346" i="21" s="1"/>
  <c r="D344" i="22" s="1"/>
  <c r="AD71" i="17"/>
  <c r="D349" i="21" s="1"/>
  <c r="D347" i="22" s="1"/>
  <c r="L130" i="18"/>
  <c r="K27" i="1" s="1"/>
  <c r="K29" i="1" s="1"/>
  <c r="AD40" i="18"/>
  <c r="D371" i="21" s="1"/>
  <c r="D369" i="22" s="1"/>
  <c r="AD41" i="18"/>
  <c r="D372" i="21" s="1"/>
  <c r="D370" i="22" s="1"/>
  <c r="AD42" i="18"/>
  <c r="D373" i="21" s="1"/>
  <c r="D371" i="22" s="1"/>
  <c r="AD43" i="18"/>
  <c r="D374" i="21" s="1"/>
  <c r="D372" i="22" s="1"/>
  <c r="AD44" i="18"/>
  <c r="D375" i="21" s="1"/>
  <c r="D373" i="22" s="1"/>
  <c r="AD45" i="18"/>
  <c r="D376" i="21" s="1"/>
  <c r="D374" i="22" s="1"/>
  <c r="L62" i="19"/>
  <c r="K28" i="1" s="1"/>
  <c r="H193" i="22"/>
  <c r="T193" i="22" s="1"/>
  <c r="V195" i="21"/>
  <c r="H58" i="22"/>
  <c r="T58" i="22" s="1"/>
  <c r="V60" i="21"/>
  <c r="H70" i="22"/>
  <c r="T70" i="22" s="1"/>
  <c r="V72" i="21"/>
  <c r="H99" i="22"/>
  <c r="T99" i="22" s="1"/>
  <c r="V101" i="21"/>
  <c r="H172" i="22"/>
  <c r="T172" i="22" s="1"/>
  <c r="V174" i="21"/>
  <c r="H198" i="22"/>
  <c r="T198" i="22" s="1"/>
  <c r="V200" i="21"/>
  <c r="T5" i="22"/>
  <c r="H14" i="22"/>
  <c r="T14" i="22" s="1"/>
  <c r="V16" i="21"/>
  <c r="H79" i="22"/>
  <c r="T79" i="22" s="1"/>
  <c r="V81" i="21"/>
  <c r="H101" i="22"/>
  <c r="T101" i="22" s="1"/>
  <c r="V103" i="21"/>
  <c r="H104" i="22"/>
  <c r="T104" i="22" s="1"/>
  <c r="V106" i="21"/>
  <c r="H133" i="22"/>
  <c r="T133" i="22" s="1"/>
  <c r="V135" i="21"/>
  <c r="H177" i="22"/>
  <c r="T177" i="22" s="1"/>
  <c r="V179" i="21"/>
  <c r="H264" i="22"/>
  <c r="T264" i="22" s="1"/>
  <c r="V266" i="21"/>
  <c r="H301" i="22"/>
  <c r="T301" i="22" s="1"/>
  <c r="V303" i="21"/>
  <c r="J445" i="21"/>
  <c r="H2" i="22"/>
  <c r="T2" i="22" s="1"/>
  <c r="V4" i="21"/>
  <c r="T25" i="22"/>
  <c r="AD36" i="7"/>
  <c r="D29" i="21" s="1"/>
  <c r="D27" i="22" s="1"/>
  <c r="AD24" i="8"/>
  <c r="D52" i="21" s="1"/>
  <c r="D50" i="22" s="1"/>
  <c r="AD10" i="10"/>
  <c r="D65" i="21" s="1"/>
  <c r="D63" i="22" s="1"/>
  <c r="H87" i="22"/>
  <c r="T87" i="22" s="1"/>
  <c r="V89" i="21"/>
  <c r="AD29" i="11"/>
  <c r="D91" i="21" s="1"/>
  <c r="D89" i="22" s="1"/>
  <c r="H109" i="22"/>
  <c r="T109" i="22" s="1"/>
  <c r="V111" i="21"/>
  <c r="AD57" i="11"/>
  <c r="D113" i="21" s="1"/>
  <c r="D111" i="22" s="1"/>
  <c r="AD63" i="11"/>
  <c r="D116" i="21" s="1"/>
  <c r="D114" i="22" s="1"/>
  <c r="H138" i="22"/>
  <c r="T138" i="22" s="1"/>
  <c r="V140" i="21"/>
  <c r="AD30" i="12"/>
  <c r="D142" i="21" s="1"/>
  <c r="D140" i="22" s="1"/>
  <c r="AD36" i="12"/>
  <c r="D145" i="21" s="1"/>
  <c r="D143" i="22" s="1"/>
  <c r="H160" i="22"/>
  <c r="T160" i="22" s="1"/>
  <c r="V162" i="21"/>
  <c r="AD58" i="12"/>
  <c r="D164" i="21" s="1"/>
  <c r="D162" i="22" s="1"/>
  <c r="H163" i="22"/>
  <c r="T163" i="22" s="1"/>
  <c r="V165" i="21"/>
  <c r="AD64" i="12"/>
  <c r="D167" i="21" s="1"/>
  <c r="D165" i="22" s="1"/>
  <c r="H182" i="22"/>
  <c r="T182" i="22" s="1"/>
  <c r="V184" i="21"/>
  <c r="H189" i="22"/>
  <c r="T189" i="22" s="1"/>
  <c r="V191" i="21"/>
  <c r="AD17" i="13"/>
  <c r="D193" i="21" s="1"/>
  <c r="D191" i="22" s="1"/>
  <c r="H226" i="22"/>
  <c r="T226" i="22" s="1"/>
  <c r="V228" i="21"/>
  <c r="AD43" i="14"/>
  <c r="D230" i="21" s="1"/>
  <c r="D228" i="22" s="1"/>
  <c r="AD48" i="14"/>
  <c r="D235" i="21" s="1"/>
  <c r="D233" i="22" s="1"/>
  <c r="H242" i="22"/>
  <c r="T242" i="22" s="1"/>
  <c r="V244" i="21"/>
  <c r="AD64" i="14"/>
  <c r="D245" i="21" s="1"/>
  <c r="D243" i="22" s="1"/>
  <c r="AD86" i="14"/>
  <c r="D261" i="21" s="1"/>
  <c r="D259" i="22" s="1"/>
  <c r="H269" i="22"/>
  <c r="T269" i="22" s="1"/>
  <c r="V271" i="21"/>
  <c r="AD16" i="15"/>
  <c r="D273" i="21" s="1"/>
  <c r="D271" i="22" s="1"/>
  <c r="H272" i="22"/>
  <c r="T272" i="22" s="1"/>
  <c r="V274" i="21"/>
  <c r="AD22" i="15"/>
  <c r="D276" i="21" s="1"/>
  <c r="D274" i="22" s="1"/>
  <c r="H294" i="22"/>
  <c r="T294" i="22" s="1"/>
  <c r="V296" i="21"/>
  <c r="H306" i="22"/>
  <c r="T306" i="22" s="1"/>
  <c r="V308" i="21"/>
  <c r="AD21" i="16"/>
  <c r="D310" i="21" s="1"/>
  <c r="D308" i="22" s="1"/>
  <c r="AD60" i="17"/>
  <c r="D344" i="21" s="1"/>
  <c r="D342" i="22" s="1"/>
  <c r="AD66" i="17"/>
  <c r="D347" i="21" s="1"/>
  <c r="D345" i="22" s="1"/>
  <c r="H346" i="22"/>
  <c r="T346" i="22" s="1"/>
  <c r="V348" i="21"/>
  <c r="M130" i="18"/>
  <c r="L27" i="1" s="1"/>
  <c r="L29" i="1" s="1"/>
  <c r="O82" i="18"/>
  <c r="O130" i="18" s="1"/>
  <c r="N445" i="21"/>
  <c r="N449" i="21" s="1"/>
  <c r="L2" i="22"/>
  <c r="H62" i="22"/>
  <c r="T62" i="22" s="1"/>
  <c r="V64" i="21"/>
  <c r="H18" i="22"/>
  <c r="T18" i="22" s="1"/>
  <c r="V20" i="21"/>
  <c r="H128" i="22"/>
  <c r="T128" i="22" s="1"/>
  <c r="V130" i="21"/>
  <c r="H153" i="22"/>
  <c r="T153" i="22" s="1"/>
  <c r="V155" i="21"/>
  <c r="H175" i="22"/>
  <c r="T175" i="22" s="1"/>
  <c r="V177" i="21"/>
  <c r="T9" i="22"/>
  <c r="H60" i="22"/>
  <c r="T60" i="22" s="1"/>
  <c r="V62" i="21"/>
  <c r="H130" i="22"/>
  <c r="T130" i="22" s="1"/>
  <c r="V132" i="21"/>
  <c r="H286" i="22"/>
  <c r="T286" i="22" s="1"/>
  <c r="V288" i="21"/>
  <c r="M16" i="1"/>
  <c r="N16" i="1" s="1"/>
  <c r="H35" i="1" s="1"/>
  <c r="K445" i="21"/>
  <c r="I2" i="22"/>
  <c r="H26" i="22"/>
  <c r="T26" i="22" s="1"/>
  <c r="V28" i="21"/>
  <c r="AD37" i="7"/>
  <c r="D30" i="21" s="1"/>
  <c r="D28" i="22" s="1"/>
  <c r="AD9" i="8"/>
  <c r="D40" i="21" s="1"/>
  <c r="D38" i="22" s="1"/>
  <c r="AD10" i="8"/>
  <c r="D41" i="21" s="1"/>
  <c r="D39" i="22" s="1"/>
  <c r="AD11" i="8"/>
  <c r="D42" i="21" s="1"/>
  <c r="D40" i="22" s="1"/>
  <c r="AD12" i="8"/>
  <c r="D43" i="21" s="1"/>
  <c r="D41" i="22" s="1"/>
  <c r="AD13" i="8"/>
  <c r="D44" i="21" s="1"/>
  <c r="D42" i="22" s="1"/>
  <c r="AD14" i="8"/>
  <c r="D45" i="21" s="1"/>
  <c r="D43" i="22" s="1"/>
  <c r="AD15" i="8"/>
  <c r="D46" i="21" s="1"/>
  <c r="D44" i="22" s="1"/>
  <c r="AD16" i="8"/>
  <c r="D47" i="21" s="1"/>
  <c r="D45" i="22" s="1"/>
  <c r="AD17" i="8"/>
  <c r="D48" i="21" s="1"/>
  <c r="D46" i="22" s="1"/>
  <c r="AD18" i="8"/>
  <c r="D49" i="21" s="1"/>
  <c r="D47" i="22" s="1"/>
  <c r="AD19" i="8"/>
  <c r="D50" i="21" s="1"/>
  <c r="D48" i="22" s="1"/>
  <c r="H49" i="22"/>
  <c r="T49" i="22" s="1"/>
  <c r="V51" i="21"/>
  <c r="AD25" i="8"/>
  <c r="D53" i="21" s="1"/>
  <c r="D51" i="22" s="1"/>
  <c r="AD11" i="10"/>
  <c r="D66" i="21" s="1"/>
  <c r="D64" i="22" s="1"/>
  <c r="H88" i="22"/>
  <c r="T88" i="22" s="1"/>
  <c r="V90" i="21"/>
  <c r="AD30" i="11"/>
  <c r="D92" i="21" s="1"/>
  <c r="D90" i="22" s="1"/>
  <c r="AD36" i="11"/>
  <c r="D95" i="21" s="1"/>
  <c r="D93" i="22" s="1"/>
  <c r="H110" i="22"/>
  <c r="T110" i="22" s="1"/>
  <c r="V112" i="21"/>
  <c r="AD58" i="11"/>
  <c r="D114" i="21" s="1"/>
  <c r="D112" i="22" s="1"/>
  <c r="H113" i="22"/>
  <c r="T113" i="22" s="1"/>
  <c r="V115" i="21"/>
  <c r="AD64" i="11"/>
  <c r="D117" i="21" s="1"/>
  <c r="D115" i="22" s="1"/>
  <c r="H139" i="22"/>
  <c r="T139" i="22" s="1"/>
  <c r="V141" i="21"/>
  <c r="AD31" i="12"/>
  <c r="D143" i="21" s="1"/>
  <c r="D141" i="22" s="1"/>
  <c r="AD37" i="12"/>
  <c r="D146" i="21" s="1"/>
  <c r="D144" i="22" s="1"/>
  <c r="H161" i="22"/>
  <c r="T161" i="22" s="1"/>
  <c r="V163" i="21"/>
  <c r="H164" i="22"/>
  <c r="T164" i="22" s="1"/>
  <c r="V166" i="21"/>
  <c r="AD65" i="12"/>
  <c r="D168" i="21" s="1"/>
  <c r="D166" i="22" s="1"/>
  <c r="H190" i="22"/>
  <c r="T190" i="22" s="1"/>
  <c r="V192" i="21"/>
  <c r="AD18" i="13"/>
  <c r="D194" i="21" s="1"/>
  <c r="D192" i="22" s="1"/>
  <c r="H227" i="22"/>
  <c r="T227" i="22" s="1"/>
  <c r="V229" i="21"/>
  <c r="AD44" i="14"/>
  <c r="D231" i="21" s="1"/>
  <c r="D229" i="22" s="1"/>
  <c r="H258" i="22"/>
  <c r="T258" i="22" s="1"/>
  <c r="V260" i="21"/>
  <c r="AD87" i="14"/>
  <c r="D262" i="21" s="1"/>
  <c r="D260" i="22" s="1"/>
  <c r="H263" i="22"/>
  <c r="T263" i="22" s="1"/>
  <c r="V265" i="21"/>
  <c r="J94" i="14"/>
  <c r="H270" i="22"/>
  <c r="T270" i="22" s="1"/>
  <c r="V272" i="21"/>
  <c r="H273" i="22"/>
  <c r="T273" i="22" s="1"/>
  <c r="V275" i="21"/>
  <c r="AD23" i="15"/>
  <c r="D277" i="21" s="1"/>
  <c r="D275" i="22" s="1"/>
  <c r="H295" i="22"/>
  <c r="T295" i="22" s="1"/>
  <c r="V297" i="21"/>
  <c r="H307" i="22"/>
  <c r="T307" i="22" s="1"/>
  <c r="V309" i="21"/>
  <c r="AD22" i="16"/>
  <c r="D311" i="21" s="1"/>
  <c r="D309" i="22" s="1"/>
  <c r="AD55" i="17"/>
  <c r="D342" i="21" s="1"/>
  <c r="D340" i="22" s="1"/>
  <c r="AD61" i="17"/>
  <c r="D345" i="21" s="1"/>
  <c r="D343" i="22" s="1"/>
  <c r="H344" i="22"/>
  <c r="T344" i="22" s="1"/>
  <c r="V346" i="21"/>
  <c r="H347" i="22"/>
  <c r="T347" i="22" s="1"/>
  <c r="V349" i="21"/>
  <c r="N130" i="18"/>
  <c r="M27" i="1" s="1"/>
  <c r="H369" i="22"/>
  <c r="T369" i="22" s="1"/>
  <c r="V371" i="21"/>
  <c r="H370" i="22"/>
  <c r="T370" i="22" s="1"/>
  <c r="V372" i="21"/>
  <c r="H371" i="22"/>
  <c r="T371" i="22" s="1"/>
  <c r="V373" i="21"/>
  <c r="H372" i="22"/>
  <c r="T372" i="22" s="1"/>
  <c r="V374" i="21"/>
  <c r="H373" i="22"/>
  <c r="T373" i="22" s="1"/>
  <c r="V375" i="21"/>
  <c r="H374" i="22"/>
  <c r="T374" i="22" s="1"/>
  <c r="V376" i="21"/>
  <c r="AD99" i="18"/>
  <c r="D412" i="21" s="1"/>
  <c r="D410" i="22" s="1"/>
  <c r="H61" i="22"/>
  <c r="T61" i="22" s="1"/>
  <c r="V63" i="21"/>
  <c r="H37" i="8"/>
  <c r="H77" i="22"/>
  <c r="T77" i="22" s="1"/>
  <c r="V79" i="21"/>
  <c r="H7" i="22"/>
  <c r="T7" i="22" s="1"/>
  <c r="V9" i="21"/>
  <c r="H15" i="22"/>
  <c r="T15" i="22" s="1"/>
  <c r="V17" i="21"/>
  <c r="H255" i="22"/>
  <c r="T255" i="22" s="1"/>
  <c r="V257" i="21"/>
  <c r="H289" i="22"/>
  <c r="T289" i="22" s="1"/>
  <c r="V291" i="21"/>
  <c r="L445" i="21"/>
  <c r="J2" i="22"/>
  <c r="H27" i="22"/>
  <c r="T27" i="22" s="1"/>
  <c r="V29" i="21"/>
  <c r="AD38" i="7"/>
  <c r="D31" i="21" s="1"/>
  <c r="D29" i="22" s="1"/>
  <c r="H50" i="22"/>
  <c r="T50" i="22" s="1"/>
  <c r="V52" i="21"/>
  <c r="AD8" i="9"/>
  <c r="D63" i="21" s="1"/>
  <c r="D61" i="22" s="1"/>
  <c r="H63" i="22"/>
  <c r="T63" i="22" s="1"/>
  <c r="V65" i="21"/>
  <c r="H89" i="22"/>
  <c r="T89" i="22" s="1"/>
  <c r="V91" i="21"/>
  <c r="AD31" i="11"/>
  <c r="D93" i="21" s="1"/>
  <c r="D91" i="22" s="1"/>
  <c r="AD37" i="11"/>
  <c r="D96" i="21" s="1"/>
  <c r="D94" i="22" s="1"/>
  <c r="H111" i="22"/>
  <c r="T111" i="22" s="1"/>
  <c r="V113" i="21"/>
  <c r="H114" i="22"/>
  <c r="T114" i="22" s="1"/>
  <c r="V116" i="21"/>
  <c r="H140" i="22"/>
  <c r="T140" i="22" s="1"/>
  <c r="V142" i="21"/>
  <c r="AD32" i="12"/>
  <c r="D144" i="21" s="1"/>
  <c r="D142" i="22" s="1"/>
  <c r="H143" i="22"/>
  <c r="T143" i="22" s="1"/>
  <c r="V145" i="21"/>
  <c r="AD38" i="12"/>
  <c r="D147" i="21" s="1"/>
  <c r="D145" i="22" s="1"/>
  <c r="H162" i="22"/>
  <c r="T162" i="22" s="1"/>
  <c r="V164" i="21"/>
  <c r="H165" i="22"/>
  <c r="T165" i="22" s="1"/>
  <c r="V167" i="21"/>
  <c r="H191" i="22"/>
  <c r="T191" i="22" s="1"/>
  <c r="V193" i="21"/>
  <c r="AD19" i="13"/>
  <c r="D195" i="21" s="1"/>
  <c r="D193" i="22" s="1"/>
  <c r="H228" i="22"/>
  <c r="T228" i="22" s="1"/>
  <c r="V230" i="21"/>
  <c r="AD45" i="14"/>
  <c r="D232" i="21" s="1"/>
  <c r="D230" i="22" s="1"/>
  <c r="H233" i="22"/>
  <c r="T233" i="22" s="1"/>
  <c r="V235" i="21"/>
  <c r="H243" i="22"/>
  <c r="T243" i="22" s="1"/>
  <c r="V245" i="21"/>
  <c r="AD65" i="14"/>
  <c r="D246" i="21" s="1"/>
  <c r="D244" i="22" s="1"/>
  <c r="H259" i="22"/>
  <c r="T259" i="22" s="1"/>
  <c r="V261" i="21"/>
  <c r="AD88" i="14"/>
  <c r="D263" i="21" s="1"/>
  <c r="D261" i="22" s="1"/>
  <c r="H271" i="22"/>
  <c r="T271" i="22" s="1"/>
  <c r="V273" i="21"/>
  <c r="H274" i="22"/>
  <c r="T274" i="22" s="1"/>
  <c r="V276" i="21"/>
  <c r="AD24" i="15"/>
  <c r="D278" i="21" s="1"/>
  <c r="D276" i="22" s="1"/>
  <c r="H308" i="22"/>
  <c r="T308" i="22" s="1"/>
  <c r="V310" i="21"/>
  <c r="AD50" i="17"/>
  <c r="D340" i="21" s="1"/>
  <c r="D338" i="22" s="1"/>
  <c r="AD56" i="17"/>
  <c r="D343" i="21" s="1"/>
  <c r="D341" i="22" s="1"/>
  <c r="H342" i="22"/>
  <c r="T342" i="22" s="1"/>
  <c r="V344" i="21"/>
  <c r="H345" i="22"/>
  <c r="T345" i="22" s="1"/>
  <c r="V347" i="21"/>
  <c r="AD30" i="18"/>
  <c r="D364" i="21" s="1"/>
  <c r="D362" i="22" s="1"/>
  <c r="AD31" i="18"/>
  <c r="D365" i="21" s="1"/>
  <c r="D363" i="22" s="1"/>
  <c r="AD32" i="18"/>
  <c r="D366" i="21" s="1"/>
  <c r="D364" i="22" s="1"/>
  <c r="AD33" i="18"/>
  <c r="D367" i="21" s="1"/>
  <c r="D365" i="22" s="1"/>
  <c r="AD34" i="18"/>
  <c r="D368" i="21" s="1"/>
  <c r="D366" i="22" s="1"/>
  <c r="AD35" i="18"/>
  <c r="D369" i="21" s="1"/>
  <c r="D367" i="22" s="1"/>
  <c r="AD36" i="18"/>
  <c r="D370" i="21" s="1"/>
  <c r="D368" i="22" s="1"/>
  <c r="H409" i="22"/>
  <c r="T409" i="22" s="1"/>
  <c r="V411" i="21"/>
  <c r="V27" i="21"/>
  <c r="H145" i="22"/>
  <c r="T145" i="22" s="1"/>
  <c r="V147" i="21"/>
  <c r="H35" i="22"/>
  <c r="T35" i="22" s="1"/>
  <c r="V37" i="21"/>
  <c r="H150" i="22"/>
  <c r="T150" i="22" s="1"/>
  <c r="V152" i="21"/>
  <c r="H220" i="22"/>
  <c r="T220" i="22" s="1"/>
  <c r="V222" i="21"/>
  <c r="H12" i="22"/>
  <c r="T12" i="22" s="1"/>
  <c r="V14" i="21"/>
  <c r="M445" i="21"/>
  <c r="K2" i="22"/>
  <c r="H28" i="22"/>
  <c r="T28" i="22" s="1"/>
  <c r="V30" i="21"/>
  <c r="H38" i="22"/>
  <c r="T38" i="22" s="1"/>
  <c r="V40" i="21"/>
  <c r="H39" i="22"/>
  <c r="T39" i="22" s="1"/>
  <c r="V41" i="21"/>
  <c r="H40" i="22"/>
  <c r="T40" i="22" s="1"/>
  <c r="V42" i="21"/>
  <c r="H41" i="22"/>
  <c r="T41" i="22" s="1"/>
  <c r="V43" i="21"/>
  <c r="H42" i="22"/>
  <c r="T42" i="22" s="1"/>
  <c r="V44" i="21"/>
  <c r="H43" i="22"/>
  <c r="T43" i="22" s="1"/>
  <c r="V45" i="21"/>
  <c r="H44" i="22"/>
  <c r="T44" i="22" s="1"/>
  <c r="V46" i="21"/>
  <c r="H45" i="22"/>
  <c r="T45" i="22" s="1"/>
  <c r="V47" i="21"/>
  <c r="H46" i="22"/>
  <c r="T46" i="22" s="1"/>
  <c r="V48" i="21"/>
  <c r="H47" i="22"/>
  <c r="T47" i="22" s="1"/>
  <c r="V49" i="21"/>
  <c r="H48" i="22"/>
  <c r="T48" i="22" s="1"/>
  <c r="V50" i="21"/>
  <c r="H51" i="22"/>
  <c r="T51" i="22" s="1"/>
  <c r="V53" i="21"/>
  <c r="H64" i="22"/>
  <c r="T64" i="22" s="1"/>
  <c r="V66" i="21"/>
  <c r="H90" i="22"/>
  <c r="T90" i="22" s="1"/>
  <c r="V92" i="21"/>
  <c r="H93" i="22"/>
  <c r="T93" i="22" s="1"/>
  <c r="V95" i="21"/>
  <c r="H112" i="22"/>
  <c r="T112" i="22" s="1"/>
  <c r="V114" i="21"/>
  <c r="H115" i="22"/>
  <c r="T115" i="22" s="1"/>
  <c r="V117" i="21"/>
  <c r="H141" i="22"/>
  <c r="T141" i="22" s="1"/>
  <c r="V143" i="21"/>
  <c r="H144" i="22"/>
  <c r="T144" i="22" s="1"/>
  <c r="V146" i="21"/>
  <c r="H166" i="22"/>
  <c r="T166" i="22" s="1"/>
  <c r="V168" i="21"/>
  <c r="H192" i="22"/>
  <c r="T192" i="22" s="1"/>
  <c r="V194" i="21"/>
  <c r="H229" i="22"/>
  <c r="T229" i="22" s="1"/>
  <c r="V231" i="21"/>
  <c r="AD46" i="14"/>
  <c r="D233" i="21" s="1"/>
  <c r="D231" i="22" s="1"/>
  <c r="AD52" i="14"/>
  <c r="D236" i="21" s="1"/>
  <c r="D234" i="22" s="1"/>
  <c r="AD68" i="14"/>
  <c r="D249" i="21" s="1"/>
  <c r="D247" i="22" s="1"/>
  <c r="H260" i="22"/>
  <c r="T260" i="22" s="1"/>
  <c r="V262" i="21"/>
  <c r="H275" i="22"/>
  <c r="T275" i="22" s="1"/>
  <c r="V277" i="21"/>
  <c r="AD25" i="15"/>
  <c r="D279" i="21" s="1"/>
  <c r="D277" i="22" s="1"/>
  <c r="H309" i="22"/>
  <c r="T309" i="22" s="1"/>
  <c r="V311" i="21"/>
  <c r="R315" i="22"/>
  <c r="R314" i="22"/>
  <c r="AD45" i="17"/>
  <c r="D338" i="21" s="1"/>
  <c r="D336" i="22" s="1"/>
  <c r="AD51" i="17"/>
  <c r="D341" i="21" s="1"/>
  <c r="D339" i="22" s="1"/>
  <c r="H340" i="22"/>
  <c r="T340" i="22" s="1"/>
  <c r="V342" i="21"/>
  <c r="H343" i="22"/>
  <c r="T343" i="22" s="1"/>
  <c r="V345" i="21"/>
  <c r="H408" i="22"/>
  <c r="T408" i="22" s="1"/>
  <c r="V410" i="21"/>
  <c r="H410" i="22"/>
  <c r="T410" i="22" s="1"/>
  <c r="V412" i="21"/>
  <c r="AD117" i="18"/>
  <c r="D424" i="21" s="1"/>
  <c r="D422" i="22" s="1"/>
  <c r="H431" i="22"/>
  <c r="T431" i="22" s="1"/>
  <c r="V433" i="21"/>
  <c r="M62" i="19"/>
  <c r="L28" i="1" s="1"/>
  <c r="V7" i="21"/>
  <c r="S315" i="22"/>
  <c r="S314" i="22"/>
  <c r="AD40" i="17"/>
  <c r="D336" i="21" s="1"/>
  <c r="D334" i="22" s="1"/>
  <c r="H338" i="22"/>
  <c r="T338" i="22" s="1"/>
  <c r="V340" i="21"/>
  <c r="H341" i="22"/>
  <c r="T341" i="22" s="1"/>
  <c r="V343" i="21"/>
  <c r="H362" i="22"/>
  <c r="T362" i="22" s="1"/>
  <c r="V364" i="21"/>
  <c r="H363" i="22"/>
  <c r="T363" i="22" s="1"/>
  <c r="V365" i="21"/>
  <c r="H364" i="22"/>
  <c r="T364" i="22" s="1"/>
  <c r="V366" i="21"/>
  <c r="H365" i="22"/>
  <c r="T365" i="22" s="1"/>
  <c r="V367" i="21"/>
  <c r="H366" i="22"/>
  <c r="T366" i="22" s="1"/>
  <c r="V368" i="21"/>
  <c r="H367" i="22"/>
  <c r="T367" i="22" s="1"/>
  <c r="V369" i="21"/>
  <c r="H368" i="22"/>
  <c r="T368" i="22" s="1"/>
  <c r="V370" i="21"/>
  <c r="H407" i="22"/>
  <c r="T407" i="22" s="1"/>
  <c r="V409" i="21"/>
  <c r="H430" i="22"/>
  <c r="T430" i="22" s="1"/>
  <c r="V432" i="21"/>
  <c r="H438" i="22"/>
  <c r="T438" i="22" s="1"/>
  <c r="V440" i="21"/>
  <c r="H429" i="22"/>
  <c r="T429" i="22" s="1"/>
  <c r="V431" i="21"/>
  <c r="H437" i="22"/>
  <c r="T437" i="22" s="1"/>
  <c r="V439" i="21"/>
  <c r="H393" i="22"/>
  <c r="T393" i="22" s="1"/>
  <c r="V395" i="21"/>
  <c r="H394" i="22"/>
  <c r="T394" i="22" s="1"/>
  <c r="V396" i="21"/>
  <c r="H395" i="22"/>
  <c r="T395" i="22" s="1"/>
  <c r="V397" i="21"/>
  <c r="H396" i="22"/>
  <c r="T396" i="22" s="1"/>
  <c r="V398" i="21"/>
  <c r="H397" i="22"/>
  <c r="T397" i="22" s="1"/>
  <c r="V399" i="21"/>
  <c r="H398" i="22"/>
  <c r="T398" i="22" s="1"/>
  <c r="V400" i="21"/>
  <c r="H436" i="22"/>
  <c r="T436" i="22" s="1"/>
  <c r="V438" i="21"/>
  <c r="H435" i="22"/>
  <c r="T435" i="22" s="1"/>
  <c r="V437" i="21"/>
  <c r="H423" i="22"/>
  <c r="T423" i="22" s="1"/>
  <c r="V425" i="21"/>
  <c r="H424" i="22"/>
  <c r="T424" i="22" s="1"/>
  <c r="V426" i="21"/>
  <c r="H425" i="22"/>
  <c r="T425" i="22" s="1"/>
  <c r="V427" i="21"/>
  <c r="H426" i="22"/>
  <c r="T426" i="22" s="1"/>
  <c r="V428" i="21"/>
  <c r="H427" i="22"/>
  <c r="T427" i="22" s="1"/>
  <c r="V429" i="21"/>
  <c r="H428" i="22"/>
  <c r="T428" i="22" s="1"/>
  <c r="V430" i="21"/>
  <c r="H434" i="22"/>
  <c r="T434" i="22" s="1"/>
  <c r="V436" i="21"/>
  <c r="H381" i="22"/>
  <c r="T381" i="22" s="1"/>
  <c r="V383" i="21"/>
  <c r="H382" i="22"/>
  <c r="T382" i="22" s="1"/>
  <c r="V384" i="21"/>
  <c r="H383" i="22"/>
  <c r="T383" i="22" s="1"/>
  <c r="V385" i="21"/>
  <c r="H384" i="22"/>
  <c r="T384" i="22" s="1"/>
  <c r="V386" i="21"/>
  <c r="H385" i="22"/>
  <c r="T385" i="22" s="1"/>
  <c r="V387" i="21"/>
  <c r="H386" i="22"/>
  <c r="T386" i="22" s="1"/>
  <c r="V388" i="21"/>
  <c r="H417" i="22"/>
  <c r="T417" i="22" s="1"/>
  <c r="V419" i="21"/>
  <c r="H418" i="22"/>
  <c r="T418" i="22" s="1"/>
  <c r="V420" i="21"/>
  <c r="H419" i="22"/>
  <c r="T419" i="22" s="1"/>
  <c r="V421" i="21"/>
  <c r="H420" i="22"/>
  <c r="T420" i="22" s="1"/>
  <c r="V422" i="21"/>
  <c r="H421" i="22"/>
  <c r="T421" i="22" s="1"/>
  <c r="V423" i="21"/>
  <c r="H433" i="22"/>
  <c r="T433" i="22" s="1"/>
  <c r="V435" i="21"/>
  <c r="H441" i="22"/>
  <c r="T441" i="22" s="1"/>
  <c r="V443" i="21"/>
  <c r="H422" i="22"/>
  <c r="T422" i="22" s="1"/>
  <c r="V424" i="21"/>
  <c r="H411" i="22"/>
  <c r="T411" i="22" s="1"/>
  <c r="V413" i="21"/>
  <c r="H412" i="22"/>
  <c r="T412" i="22" s="1"/>
  <c r="V414" i="21"/>
  <c r="H413" i="22"/>
  <c r="T413" i="22" s="1"/>
  <c r="V415" i="21"/>
  <c r="H414" i="22"/>
  <c r="T414" i="22" s="1"/>
  <c r="V416" i="21"/>
  <c r="H415" i="22"/>
  <c r="T415" i="22" s="1"/>
  <c r="V417" i="21"/>
  <c r="H432" i="22"/>
  <c r="T432" i="22" s="1"/>
  <c r="V434" i="21"/>
  <c r="H440" i="22"/>
  <c r="T440" i="22" s="1"/>
  <c r="V442" i="21"/>
  <c r="A321" i="22"/>
  <c r="A320" i="22"/>
  <c r="T447" i="21" l="1"/>
  <c r="L31" i="1"/>
  <c r="Q447" i="21"/>
  <c r="I31" i="1"/>
  <c r="H50" i="1"/>
  <c r="I50" i="1" s="1"/>
  <c r="K50" i="1" s="1"/>
  <c r="J50" i="2"/>
  <c r="U447" i="21"/>
  <c r="U449" i="21" s="1"/>
  <c r="M31" i="1"/>
  <c r="P447" i="21"/>
  <c r="P449" i="21" s="1"/>
  <c r="H31" i="1"/>
  <c r="O447" i="21"/>
  <c r="O449" i="21" s="1"/>
  <c r="G31" i="1"/>
  <c r="E31" i="1"/>
  <c r="M447" i="21"/>
  <c r="M449" i="21" s="1"/>
  <c r="Q449" i="21"/>
  <c r="N10" i="1"/>
  <c r="N12" i="1"/>
  <c r="H55" i="1"/>
  <c r="I55" i="1" s="1"/>
  <c r="N9" i="1"/>
  <c r="L449" i="21"/>
  <c r="T315" i="22"/>
  <c r="I44" i="1"/>
  <c r="K44" i="1" s="1"/>
  <c r="G3" i="17"/>
  <c r="G3" i="19"/>
  <c r="G3" i="18"/>
  <c r="J23" i="2"/>
  <c r="H45" i="1"/>
  <c r="I45" i="1" s="1"/>
  <c r="K45" i="1" s="1"/>
  <c r="H40" i="1"/>
  <c r="I40" i="1" s="1"/>
  <c r="K40" i="1" s="1"/>
  <c r="E56" i="1" s="1"/>
  <c r="J31" i="1"/>
  <c r="N27" i="1"/>
  <c r="L447" i="21"/>
  <c r="D31" i="1"/>
  <c r="H46" i="1"/>
  <c r="I46" i="1" s="1"/>
  <c r="K46" i="1" s="1"/>
  <c r="J29" i="2"/>
  <c r="R449" i="21"/>
  <c r="H48" i="1"/>
  <c r="I48" i="1" s="1"/>
  <c r="K48" i="1" s="1"/>
  <c r="J32" i="2"/>
  <c r="S447" i="21"/>
  <c r="S449" i="21" s="1"/>
  <c r="K31" i="1"/>
  <c r="N22" i="1"/>
  <c r="T449" i="21"/>
  <c r="T314" i="22"/>
  <c r="G35" i="1"/>
  <c r="I35" i="1" s="1"/>
  <c r="J35" i="1" s="1"/>
  <c r="J12" i="2"/>
  <c r="J44" i="2"/>
  <c r="H51" i="1"/>
  <c r="I51" i="1" s="1"/>
  <c r="K51" i="1" s="1"/>
  <c r="N29" i="1"/>
  <c r="B29" i="1"/>
  <c r="K447" i="21"/>
  <c r="K449" i="21" s="1"/>
  <c r="C31" i="1"/>
  <c r="B13" i="1"/>
  <c r="J15" i="2" l="1"/>
  <c r="G36" i="1"/>
  <c r="I36" i="1" s="1"/>
  <c r="J36" i="1" s="1"/>
  <c r="N13" i="1"/>
  <c r="N31" i="1" s="1"/>
  <c r="J47" i="2"/>
  <c r="H49" i="1"/>
  <c r="I49" i="1" s="1"/>
  <c r="K49" i="1" s="1"/>
  <c r="I53" i="1"/>
  <c r="K53" i="1" s="1"/>
  <c r="J447" i="21"/>
  <c r="J449" i="21" s="1"/>
  <c r="B31" i="1"/>
  <c r="J26" i="2"/>
  <c r="H47" i="1"/>
  <c r="I47" i="1" s="1"/>
  <c r="K47" i="1" s="1"/>
  <c r="I52" i="1"/>
  <c r="K52" i="1" s="1"/>
  <c r="H56" i="1" s="1"/>
  <c r="Y43" i="1" l="1"/>
  <c r="L33" i="1"/>
</calcChain>
</file>

<file path=xl/sharedStrings.xml><?xml version="1.0" encoding="utf-8"?>
<sst xmlns="http://schemas.openxmlformats.org/spreadsheetml/2006/main" count="1902" uniqueCount="422">
  <si>
    <t>District #:</t>
  </si>
  <si>
    <t xml:space="preserve"> </t>
  </si>
  <si>
    <t>Budget Currency:</t>
  </si>
  <si>
    <t>USD</t>
  </si>
  <si>
    <t>Fiscal Year</t>
  </si>
  <si>
    <t>2023-2024</t>
  </si>
  <si>
    <t>Total</t>
  </si>
  <si>
    <t>District Code</t>
  </si>
  <si>
    <t>FX Currency</t>
  </si>
  <si>
    <t xml:space="preserve">Membership Dues Allocation </t>
  </si>
  <si>
    <t>F</t>
  </si>
  <si>
    <t>Conference revenue</t>
  </si>
  <si>
    <t>AED</t>
  </si>
  <si>
    <t>Fundraising revenue</t>
  </si>
  <si>
    <t>AUD</t>
  </si>
  <si>
    <t>Education and Training revenue</t>
  </si>
  <si>
    <t>BRL</t>
  </si>
  <si>
    <t xml:space="preserve">District store revenue </t>
  </si>
  <si>
    <t>CAD</t>
  </si>
  <si>
    <t>Speech contest revenue</t>
  </si>
  <si>
    <t>CNY</t>
  </si>
  <si>
    <t>Total revenue</t>
  </si>
  <si>
    <t>EUR</t>
  </si>
  <si>
    <t>TI Allocation Expense</t>
  </si>
  <si>
    <t>GBP</t>
  </si>
  <si>
    <t>Conference expense</t>
  </si>
  <si>
    <t>HKD</t>
  </si>
  <si>
    <t>Fundraising expense</t>
  </si>
  <si>
    <t>IDR</t>
  </si>
  <si>
    <t>District store expense</t>
  </si>
  <si>
    <t>JPY</t>
  </si>
  <si>
    <t>Marketing Outside Toastmasters expense</t>
  </si>
  <si>
    <t>JMD</t>
  </si>
  <si>
    <t>Recognition expense</t>
  </si>
  <si>
    <t>KRW</t>
  </si>
  <si>
    <t>Club Growth expense</t>
  </si>
  <si>
    <t>MXN</t>
  </si>
  <si>
    <t>Public Relations expense</t>
  </si>
  <si>
    <t>MYR</t>
  </si>
  <si>
    <t>Education &amp; training expense</t>
  </si>
  <si>
    <t>NZD</t>
  </si>
  <si>
    <t>Speech contest expense</t>
  </si>
  <si>
    <t>PHP</t>
  </si>
  <si>
    <t>Administration expense</t>
  </si>
  <si>
    <t>SAR</t>
  </si>
  <si>
    <t>Food and Meals expense</t>
  </si>
  <si>
    <t>SGD</t>
  </si>
  <si>
    <t>Travel expense</t>
  </si>
  <si>
    <t>THB</t>
  </si>
  <si>
    <t>Lodging expense</t>
  </si>
  <si>
    <t>TWD</t>
  </si>
  <si>
    <t>ZAR</t>
  </si>
  <si>
    <t>INR</t>
  </si>
  <si>
    <t>District net income/(loss)</t>
  </si>
  <si>
    <t>We, the undersigned, certify that this budget and narrative cover estimated receipts and expenditures for the district year.  This budget directs the financial resources entrusted to the district toward achieving the district mission and will be presented to the district council for approval at its next meeting.</t>
  </si>
  <si>
    <t xml:space="preserve">Break even </t>
  </si>
  <si>
    <t>Revenue</t>
  </si>
  <si>
    <t>Expense</t>
  </si>
  <si>
    <t>Net</t>
  </si>
  <si>
    <t xml:space="preserve">Policy </t>
  </si>
  <si>
    <t>Total Stockholders Equity per Balance Sheet as of June 30, 2020</t>
  </si>
  <si>
    <t>Conference</t>
  </si>
  <si>
    <t>Fundraising</t>
  </si>
  <si>
    <t>District Store</t>
  </si>
  <si>
    <t>Minimum Expense Type</t>
  </si>
  <si>
    <t>%</t>
  </si>
  <si>
    <t>Policy</t>
  </si>
  <si>
    <t>Retention amount needed on June 30, 2020*</t>
  </si>
  <si>
    <t xml:space="preserve">    </t>
  </si>
  <si>
    <t>Marketing Outside Toastmasters</t>
  </si>
  <si>
    <t>District Director</t>
  </si>
  <si>
    <t>Date</t>
  </si>
  <si>
    <t>Maximum Expense Type</t>
  </si>
  <si>
    <t>Remaining funds at Year-end (estimated)**</t>
  </si>
  <si>
    <t>Education and Training</t>
  </si>
  <si>
    <t>*This amount is provided by World Headquarters in an email.</t>
  </si>
  <si>
    <t>Program Quality Director</t>
  </si>
  <si>
    <t>Club Growth</t>
  </si>
  <si>
    <t>Public Relations</t>
  </si>
  <si>
    <t>Recognition</t>
  </si>
  <si>
    <t>Travel</t>
  </si>
  <si>
    <t>**The goal is to budget the Remaining funds at Year-end to be as close to zero as possible without creating a loss.  This amount should not be negative.</t>
  </si>
  <si>
    <t>Club Growth Director</t>
  </si>
  <si>
    <t>Lodging</t>
  </si>
  <si>
    <t>Food and Meals</t>
  </si>
  <si>
    <t>Speech Contest</t>
  </si>
  <si>
    <t>Administration</t>
  </si>
  <si>
    <t>Finance Manager</t>
  </si>
  <si>
    <t>Total Membership Dues</t>
  </si>
  <si>
    <t>TOASTMASTERS INTERNATIONAL</t>
  </si>
  <si>
    <t>ANNUAL BUDGET</t>
  </si>
  <si>
    <t>District</t>
  </si>
  <si>
    <t>Following is a brief description/explanation of the estimated income and estimated expenses based on the goals outlined in the District success plan.  The white rows are not password protected.  Users may adjust the white area as necessary by adjusting the row height.  Alternatively, a separate sheet may be used. Each section of this narrative page must be completed in order for this report to be considered complete and counted as received by WHQ. There are example questions to answer in each box.  These can be deleted and replaced by your answers.</t>
  </si>
  <si>
    <t>(Numbers are pulled from Summary tab)</t>
  </si>
  <si>
    <t>Budgeted</t>
  </si>
  <si>
    <t xml:space="preserve">Membership Revenue </t>
  </si>
  <si>
    <t xml:space="preserve">What are the District's goals for the year regarding membership? The membership revenue allocation is provided by Toastmasters International based on different factors. The district goal is at least 4% higher membership (total 1620 members. Base is 1558) to grow some revenue spending options.
Since these numbers are based on the prior year's actual totals, what strategies have changed or remained the same compared to last year to ensure this budgeted revenue is met? Requirements to meet Distinguished Club status have changed and are less stringent giving encouragement to grow membership.
This will be achieved through the addition of new clubs in the district and membership growth and retention in existing clubs.  </t>
  </si>
  <si>
    <t>Conference Net Income/(Loss)</t>
  </si>
  <si>
    <t>Fundraising Net Income/(Loss)</t>
  </si>
  <si>
    <t>District Store Net Income/(Loss)</t>
  </si>
  <si>
    <t>Does the District have a District Store?  The District does not have a store.
Are all the costs from Toastmasters International products?
If not from World Headquarters, what are the other costs?
When is the District Store available to the members?</t>
  </si>
  <si>
    <t>Marketing Outside of Toastmasters</t>
  </si>
  <si>
    <t xml:space="preserve">Public Relations </t>
  </si>
  <si>
    <t xml:space="preserve">Education and Training </t>
  </si>
  <si>
    <t xml:space="preserve">Speech contests </t>
  </si>
  <si>
    <t xml:space="preserve">Administration </t>
  </si>
  <si>
    <t xml:space="preserve">Travel </t>
  </si>
  <si>
    <t>DISTRICT</t>
  </si>
  <si>
    <t>Account #</t>
  </si>
  <si>
    <t>Account Name</t>
  </si>
  <si>
    <t>BUDGET_ID</t>
  </si>
  <si>
    <t>ACCT_NO</t>
  </si>
  <si>
    <t>Reporting Code</t>
  </si>
  <si>
    <t>Cost Center</t>
  </si>
  <si>
    <t>Event Period</t>
  </si>
  <si>
    <t>District Order Flag</t>
  </si>
  <si>
    <t>Transaction Currency</t>
  </si>
  <si>
    <t>(PERIOD1)</t>
  </si>
  <si>
    <t>(PERIOD2)</t>
  </si>
  <si>
    <t>(PERIOD3)</t>
  </si>
  <si>
    <t>(PERIOD4)</t>
  </si>
  <si>
    <t>(PERIOD5)</t>
  </si>
  <si>
    <t>(PERIOD6)</t>
  </si>
  <si>
    <t>(PERIOD7)</t>
  </si>
  <si>
    <t>(PERIOD8)</t>
  </si>
  <si>
    <t>(PERIOD9)</t>
  </si>
  <si>
    <t>(PERIOD10)</t>
  </si>
  <si>
    <t>(PERIOD11)</t>
  </si>
  <si>
    <t>(PERIOD12)</t>
  </si>
  <si>
    <t>Budget</t>
  </si>
  <si>
    <t>**This amount is provided by World Headquarters in an email.</t>
  </si>
  <si>
    <t>Item</t>
  </si>
  <si>
    <t>TI Allocation</t>
  </si>
  <si>
    <t>Conference Revenue</t>
  </si>
  <si>
    <t>Conference Registration-Member registrations</t>
  </si>
  <si>
    <t>Expense Codes</t>
  </si>
  <si>
    <t>R100</t>
  </si>
  <si>
    <t>Conference Registration-Spouse / guest registrations</t>
  </si>
  <si>
    <t>7006-000000</t>
  </si>
  <si>
    <t>R200</t>
  </si>
  <si>
    <t>Conference-Late registrations</t>
  </si>
  <si>
    <t>7008-000000</t>
  </si>
  <si>
    <t>R300</t>
  </si>
  <si>
    <t>Conference Registration -Meal Events</t>
  </si>
  <si>
    <t>7010-000000</t>
  </si>
  <si>
    <t>R400</t>
  </si>
  <si>
    <t>Conference Registration-Speech contest</t>
  </si>
  <si>
    <t>7012-000000</t>
  </si>
  <si>
    <t>R500</t>
  </si>
  <si>
    <t>Conference Registration -Other</t>
  </si>
  <si>
    <t>7014-000000</t>
  </si>
  <si>
    <t>R600</t>
  </si>
  <si>
    <t>Conference Registration-Training</t>
  </si>
  <si>
    <t>7016-000000</t>
  </si>
  <si>
    <t>R700</t>
  </si>
  <si>
    <t>Conference Refunds - Registration &amp; Tickets</t>
  </si>
  <si>
    <t>7018-000000</t>
  </si>
  <si>
    <t>Conference Refunds - Other</t>
  </si>
  <si>
    <t>7020-000000</t>
  </si>
  <si>
    <t>Reimbursments - Registration &amp; Tickets</t>
  </si>
  <si>
    <t>7022-000000</t>
  </si>
  <si>
    <t>Conference-Sponsorship/Advertising</t>
  </si>
  <si>
    <t>7024-000000</t>
  </si>
  <si>
    <t>Conference-Raffle</t>
  </si>
  <si>
    <t>7026-000000</t>
  </si>
  <si>
    <t>Conference-Auction</t>
  </si>
  <si>
    <t>7028-000000</t>
  </si>
  <si>
    <t>Conference-Donation</t>
  </si>
  <si>
    <t>7030-000000</t>
  </si>
  <si>
    <t>Conference-Other Revenue</t>
  </si>
  <si>
    <t>7032-000000</t>
  </si>
  <si>
    <t>Total Conference Revenue</t>
  </si>
  <si>
    <t>7034-000000</t>
  </si>
  <si>
    <t>7036-000000</t>
  </si>
  <si>
    <t>Conference Expenses</t>
  </si>
  <si>
    <t>7038-000000</t>
  </si>
  <si>
    <t>7040-000000</t>
  </si>
  <si>
    <t>7042-000000</t>
  </si>
  <si>
    <t>7044-000000</t>
  </si>
  <si>
    <t>7046-000000</t>
  </si>
  <si>
    <t>7048-000000</t>
  </si>
  <si>
    <t>7050-000000</t>
  </si>
  <si>
    <t>7052-000000</t>
  </si>
  <si>
    <t>7054-000000</t>
  </si>
  <si>
    <t>7056-000000</t>
  </si>
  <si>
    <t>7058-000000</t>
  </si>
  <si>
    <t>7060-000000</t>
  </si>
  <si>
    <t>7062-000000</t>
  </si>
  <si>
    <t>7064-000000</t>
  </si>
  <si>
    <t>7066-000000</t>
  </si>
  <si>
    <t>7068-000000</t>
  </si>
  <si>
    <t>7070-000000</t>
  </si>
  <si>
    <t>Equipment Rental</t>
  </si>
  <si>
    <t>7072-000000</t>
  </si>
  <si>
    <t>Total Conference Expenses</t>
  </si>
  <si>
    <t>Fundraising Revenue</t>
  </si>
  <si>
    <t xml:space="preserve">Fundraising Registration </t>
  </si>
  <si>
    <t>Fundraising Donations - Individual</t>
  </si>
  <si>
    <t>D100</t>
  </si>
  <si>
    <t>Fundraising Donations - Corporate</t>
  </si>
  <si>
    <t>D200</t>
  </si>
  <si>
    <t>Fundraising Donations - Other</t>
  </si>
  <si>
    <t>D300</t>
  </si>
  <si>
    <t>Fundraising Refunds - Registration &amp; Tickets</t>
  </si>
  <si>
    <t>Fundraising Refunds - Other</t>
  </si>
  <si>
    <t>Fundraising Other Revenue</t>
  </si>
  <si>
    <t>Fundraising Sponsorship/Advertising Revenue</t>
  </si>
  <si>
    <t>Fundraising Raffle Revenue</t>
  </si>
  <si>
    <t>Fundraising Auction Revenue</t>
  </si>
  <si>
    <t>Total Fundraising Revenue</t>
  </si>
  <si>
    <t>Fundraising Expenses</t>
  </si>
  <si>
    <t>Total Fundraising Expenses</t>
  </si>
  <si>
    <t>District Store Revenue</t>
  </si>
  <si>
    <t>Cost of Sales Expense - District Store</t>
  </si>
  <si>
    <t>Marketing Outside Toastmasters Expenses</t>
  </si>
  <si>
    <t>Marketing Outside Toastmasters Expenses Total</t>
  </si>
  <si>
    <t>Total Marketing Outside Toastmasters Expenses</t>
  </si>
  <si>
    <t>Recognition Expense</t>
  </si>
  <si>
    <t>Recognition - Member</t>
  </si>
  <si>
    <t>Recognition - Member Total</t>
  </si>
  <si>
    <t>Recognition - Club</t>
  </si>
  <si>
    <t>Recognition - Club Total</t>
  </si>
  <si>
    <t>Recognition - Area</t>
  </si>
  <si>
    <t>Recognition - Area Total</t>
  </si>
  <si>
    <t>Recognition - Division</t>
  </si>
  <si>
    <t>Recognition - Division Total</t>
  </si>
  <si>
    <t>Recognition - District</t>
  </si>
  <si>
    <t>Recognition - District Total</t>
  </si>
  <si>
    <t>Total Recognition Expenses</t>
  </si>
  <si>
    <t>Club Growth Expense</t>
  </si>
  <si>
    <t>Club Growth - Building New Clubs</t>
  </si>
  <si>
    <t>Club Growth - Building New Clubs Total</t>
  </si>
  <si>
    <t>Club Growth - Rebuilding New Clubs</t>
  </si>
  <si>
    <t>Club Growth - Rebuilding New Clubs Total</t>
  </si>
  <si>
    <t>Club Growth - Membership Growth</t>
  </si>
  <si>
    <t>Club Growth - Membership Growth Total</t>
  </si>
  <si>
    <t>Club Growth - Membership Retention</t>
  </si>
  <si>
    <t>Club Growth - Membership Retention Total</t>
  </si>
  <si>
    <t>Club Growth - Club Coaching</t>
  </si>
  <si>
    <t>Club Growth - Club Coaching Total</t>
  </si>
  <si>
    <t>Club Growth - Other</t>
  </si>
  <si>
    <t>Club Growth - Other Total</t>
  </si>
  <si>
    <t>Total Club Growth Expenses</t>
  </si>
  <si>
    <t>Public Relations Expenses</t>
  </si>
  <si>
    <t>Total Public Relations Expenses</t>
  </si>
  <si>
    <t>Education and Training Revenue</t>
  </si>
  <si>
    <t>Registration-Member registrations</t>
  </si>
  <si>
    <t>Registration-Spouse / guest registrations</t>
  </si>
  <si>
    <t>Registration-Late registrations</t>
  </si>
  <si>
    <t>Registration-Meal Events</t>
  </si>
  <si>
    <t>Registration-Speech contest</t>
  </si>
  <si>
    <t>Registration-Other</t>
  </si>
  <si>
    <t>Registration-Training</t>
  </si>
  <si>
    <t>Registration-Speechcraft</t>
  </si>
  <si>
    <t>R800</t>
  </si>
  <si>
    <t>Refunds - Registration &amp; Tickets</t>
  </si>
  <si>
    <t>Refunds - Other</t>
  </si>
  <si>
    <t>Sponsorship/Advertising Revenue</t>
  </si>
  <si>
    <t>Raffle Revenue</t>
  </si>
  <si>
    <t>Donation Revenue</t>
  </si>
  <si>
    <t>Other Revenue</t>
  </si>
  <si>
    <t>Total E &amp; T Revenue</t>
  </si>
  <si>
    <t>Education &amp; Training Expenses</t>
  </si>
  <si>
    <t>Distinguished Clubs</t>
  </si>
  <si>
    <t>Distinguished Clubs Total</t>
  </si>
  <si>
    <t>Training Club Officers</t>
  </si>
  <si>
    <t>Training Club Officers Total</t>
  </si>
  <si>
    <t>Training Division &amp; Area Directors</t>
  </si>
  <si>
    <t>Training Division &amp; Area Directors Total</t>
  </si>
  <si>
    <t>Training Areas &amp; Divisions</t>
  </si>
  <si>
    <t>Training Areas &amp; Divisions Total</t>
  </si>
  <si>
    <t>TLI Expenses</t>
  </si>
  <si>
    <t>TLI Expenses Total</t>
  </si>
  <si>
    <t>ET Other Expenses</t>
  </si>
  <si>
    <t>ET Other Expenses Total</t>
  </si>
  <si>
    <t>Total E&amp;T Expenses</t>
  </si>
  <si>
    <t>Total E&amp;T Net Income (Loss)</t>
  </si>
  <si>
    <t>Speech Contest Revenue</t>
  </si>
  <si>
    <t>Total Speech Contest Revenue</t>
  </si>
  <si>
    <t>Speech Contest Expenses - Area</t>
  </si>
  <si>
    <t>Total Speech Contest Expenses</t>
  </si>
  <si>
    <t>Speech Contest Expenses - Division</t>
  </si>
  <si>
    <t>Speech Contest Expenses - District</t>
  </si>
  <si>
    <t>Speech Contest Net Income/(Loss)</t>
  </si>
  <si>
    <t>Administration Expenses</t>
  </si>
  <si>
    <t>Total Administration Expenses</t>
  </si>
  <si>
    <t>Food and Meal Expense</t>
  </si>
  <si>
    <t>District Director Total</t>
  </si>
  <si>
    <t>Club Growth Director Total</t>
  </si>
  <si>
    <t>Program Quality Director Total</t>
  </si>
  <si>
    <t>Finance Manager Total</t>
  </si>
  <si>
    <t>PR Manager</t>
  </si>
  <si>
    <t>PR Manager Total</t>
  </si>
  <si>
    <t>Administration Manager</t>
  </si>
  <si>
    <t>Administration Manager Total</t>
  </si>
  <si>
    <t>Division Director</t>
  </si>
  <si>
    <t>Division Director Total</t>
  </si>
  <si>
    <t>Area Director</t>
  </si>
  <si>
    <t>Area Director Total</t>
  </si>
  <si>
    <t>IPDD</t>
  </si>
  <si>
    <t xml:space="preserve"> Total</t>
  </si>
  <si>
    <t>Region Advisor</t>
  </si>
  <si>
    <t>Region Advisor Total</t>
  </si>
  <si>
    <t>International Officer</t>
  </si>
  <si>
    <t>International Officer Total</t>
  </si>
  <si>
    <t>Keynote Speaker</t>
  </si>
  <si>
    <t>Keynote Speaker Total</t>
  </si>
  <si>
    <t>Other Member</t>
  </si>
  <si>
    <t>Other Member Total</t>
  </si>
  <si>
    <t>Total Food and Meals Expenses</t>
  </si>
  <si>
    <t>Travel Expenses</t>
  </si>
  <si>
    <t>Convention Registration Fees Expense</t>
  </si>
  <si>
    <t>Transportation - Airfare Expense</t>
  </si>
  <si>
    <t>Transportation - Mileage Expense</t>
  </si>
  <si>
    <t>Transportation - Taxis/Shuttle Expense</t>
  </si>
  <si>
    <t>Transportation - Rail Expense</t>
  </si>
  <si>
    <t>Transportation - Other Expense</t>
  </si>
  <si>
    <t>Travel-Sales Tax Expense (incl. GST, VAT, etc.)</t>
  </si>
  <si>
    <t>IPDD Total</t>
  </si>
  <si>
    <t>Total Travel Expenses</t>
  </si>
  <si>
    <t>District Director total</t>
  </si>
  <si>
    <t>IPDD total</t>
  </si>
  <si>
    <t>International Officer total</t>
  </si>
  <si>
    <t>Total Lodging Expenses</t>
  </si>
  <si>
    <t>Chart of Accounts - Revenue &amp; Expense Accounts Only</t>
  </si>
  <si>
    <t>Account#</t>
  </si>
  <si>
    <t xml:space="preserve">Revenue </t>
  </si>
  <si>
    <t>Expenses</t>
  </si>
  <si>
    <t>6005-000000</t>
  </si>
  <si>
    <t>Membership Dues Allocation</t>
  </si>
  <si>
    <t>6010-000000</t>
  </si>
  <si>
    <t>6015-000000</t>
  </si>
  <si>
    <t>Interest Income</t>
  </si>
  <si>
    <t>6020-000000</t>
  </si>
  <si>
    <t>Miscellaneous Income</t>
  </si>
  <si>
    <t>6025-000000</t>
  </si>
  <si>
    <t>Registration &amp; Ticket Revenue</t>
  </si>
  <si>
    <t>6030-000000</t>
  </si>
  <si>
    <t>6035-000000</t>
  </si>
  <si>
    <t>6040-000000</t>
  </si>
  <si>
    <t>Auction Revenue</t>
  </si>
  <si>
    <t>6045-000000</t>
  </si>
  <si>
    <t>6050-000000</t>
  </si>
  <si>
    <t>6055-000000</t>
  </si>
  <si>
    <t>7002-000000</t>
  </si>
  <si>
    <t>7004-000000</t>
  </si>
  <si>
    <t>Badges &amp; Pins</t>
  </si>
  <si>
    <t>Educational Materials</t>
  </si>
  <si>
    <t>Promotional Materials</t>
  </si>
  <si>
    <t>Awards Expense (Trophies, Plaques, Ribbons &amp; Certificates)</t>
  </si>
  <si>
    <t>Supplies &amp; Stationery Expense</t>
  </si>
  <si>
    <t>Room Rental Event Expense</t>
  </si>
  <si>
    <t>Meal Event Expense</t>
  </si>
  <si>
    <t>Decorations Expense</t>
  </si>
  <si>
    <t>Printing Expense</t>
  </si>
  <si>
    <t>Audio Visual Expense</t>
  </si>
  <si>
    <t>Newsletter Expense</t>
  </si>
  <si>
    <t>Website Expense</t>
  </si>
  <si>
    <t>Directory Expense</t>
  </si>
  <si>
    <t>Photocopying Expense</t>
  </si>
  <si>
    <t>Telephone Expense</t>
  </si>
  <si>
    <t>Conference Calls &amp; Webinars Expense</t>
  </si>
  <si>
    <t>Advertising Expense</t>
  </si>
  <si>
    <t>Dues &amp; Association Fee Expense</t>
  </si>
  <si>
    <t>Trade Show Registration Expense</t>
  </si>
  <si>
    <t>Outside Contractor Expense</t>
  </si>
  <si>
    <t>Postage &amp; Shipping Expense</t>
  </si>
  <si>
    <t>Express Mail/Courier Expense</t>
  </si>
  <si>
    <t>Equipment Purchase Expense (Less than $500)</t>
  </si>
  <si>
    <t>Depreciation Expense</t>
  </si>
  <si>
    <t>Maintenance &amp; Repairs Expense</t>
  </si>
  <si>
    <t>Bank Charges &amp; Credit Card Fee Expense</t>
  </si>
  <si>
    <t>Sales Tax Expense (incl. GST, VAT, etc.)</t>
  </si>
  <si>
    <t>Food Expense</t>
  </si>
  <si>
    <t>Gifts &amp; Thank Yous</t>
  </si>
  <si>
    <t>Incentives</t>
  </si>
  <si>
    <t>Sympathy Expense</t>
  </si>
  <si>
    <t>Miscellaneous Expenses</t>
  </si>
  <si>
    <t>Storage Expenses</t>
  </si>
  <si>
    <t>7074-000000</t>
  </si>
  <si>
    <t>Gain/Loss - Realized</t>
  </si>
  <si>
    <t>7076-000000</t>
  </si>
  <si>
    <t>Foreign Currency Gain/Loss - Unrealized</t>
  </si>
  <si>
    <t>7078-000000</t>
  </si>
  <si>
    <t>7080-000000</t>
  </si>
  <si>
    <t>Lodging Expense</t>
  </si>
  <si>
    <t>7082-000000</t>
  </si>
  <si>
    <t>7084-000000</t>
  </si>
  <si>
    <t>7086-000000</t>
  </si>
  <si>
    <t>7088-000000</t>
  </si>
  <si>
    <t>Month Ended July 2023</t>
  </si>
  <si>
    <t>Month Ended August 2023</t>
  </si>
  <si>
    <t>Month Ended September 2023</t>
  </si>
  <si>
    <t>Month Ended October 2023</t>
  </si>
  <si>
    <t>Month Ended November 2023</t>
  </si>
  <si>
    <t>Month Ended December 2023</t>
  </si>
  <si>
    <t>Month Ended January 2024</t>
  </si>
  <si>
    <t>Month Ended February 2024</t>
  </si>
  <si>
    <t>Month Ended March 2024</t>
  </si>
  <si>
    <t>Month Ended April 2024</t>
  </si>
  <si>
    <t>Month Ended May 2024</t>
  </si>
  <si>
    <t>Month Ended June 2024</t>
  </si>
  <si>
    <t>Summary</t>
  </si>
  <si>
    <t>Variance</t>
  </si>
  <si>
    <t>DEPT_ID</t>
  </si>
  <si>
    <t>LOCATION_ID</t>
  </si>
  <si>
    <t>PROJECTID</t>
  </si>
  <si>
    <t>ITEMID</t>
  </si>
  <si>
    <t>CLASSID</t>
  </si>
  <si>
    <t>#REF!</t>
  </si>
  <si>
    <t>At this time, what is the plan for the conference? What city/state/country will they be held? We plan to hold an in-person conference in the area of the District with the highest Toastmasters population.
If the conference is not budgeted to net zero, explain why.  What is the profit for?  How do you justify the loss? We have a lot to plan for at this time, but we do plan for a net zero conference budget.
How many attendees are you budgeting for and at what cost each? About how much will the tickets cost per registrant?
How much are the venues budgeted to cost?
Did the prior term pay any expenses or receive any revenue for these conferences?
What is budgeted for the conference? At this time the Conference committee is still in the planning stages.</t>
  </si>
  <si>
    <t xml:space="preserve">"What is the main focus for your District? The focus will be on advertising using Canva and Facebook advertising. We will also utilize LinkedIn and Instagram.
What events are planned?  We will continue to use social media as was done last year focusing on Facebook, LinkedIn, Instagram, and YouTube. We will utilize a direct mail campaign targeting businesses within the District.
What is being done differently or the same as last year? Canva will be used to create flyers and advertisements to be used on social media. The direct mail campaign is new this year.	Orr CGD has successfully used direct mail in her business and has experience with it.						</t>
  </si>
  <si>
    <t xml:space="preserve">What is the main focus for your District? To change the Facebook advertising to the different divisions of the district in the different quarters.
What events are planned? The use of the D54 FB page, Instagram, LinkedIn, and YouTube to really push out information from the Trio, Divisions, and TI.
What is being done differently or the same as last year? Similar to last year, the PRM will be pushing information to the officers, clubs, and members using the GoDaddy account and social media. </t>
  </si>
  <si>
    <t>What is the main focus for your District? Building 12 new clubs.
What events are planned? Focus on specialty clubs and corporate clubs.
What is being done differently or the same as last year? We have a list of 600+ businesses in the District with 250+ employees we will be using to target businesses. We have a committee working on large corporations.</t>
  </si>
  <si>
    <t>What is the main focus for your District? $2500 is budgeted for Hall of Fame Awards. There will be additional awards (i.e., Triple Crown Pins) as well.  
What events are planned? HOF awards are given to Outstanding Club Presidents and Toastmasters in each area; outstanding club presidents, area directors, and Toastmasters in each division; Outstanding club presidents, area directors, division directors, and Toastmasters in the district. In addition, a few other district-level awards for leadership, spirit, core values, and enthusiasm are given.
What is being done differently or the same as last year? Basically the same as last year except the size of the awards have been reduced rather than reducing the number of the awards.</t>
  </si>
  <si>
    <t>What is the main focus for your District? All contests will be virtual this year. The District contest will be rebroadcast at the conference.
What events are planned? Club, Area, Division, and District Contest - International Speech and Table Topics.
What is being done differently or the same as last year? We rotate the second contest. Last year it was Humorous.</t>
  </si>
  <si>
    <t>What is the main focus for your District? We procured badges for the Area, Division, and District officers. We have our District 54 website expense, Zoom expense, and room rental for the DEC meetings.
What events are planned? Monthly DEC meetings, Semi-annual Council meetings, HOF &amp; Presidents Luncheon
What is being done differently or the same as last year? Same as last year.</t>
  </si>
  <si>
    <t>What is the main focus for your District?  Provide luncheon for Club Presidents and HOF Award winners.  Provide snacks for in-person TLI attendees.  Offset meal costs for District Trio at January training.  The Trio will pay for the cost of meals at the January training and convention.
Are there any maximums for your District to keep food and meal costs at a minimum?  $50 per day. However, DEC members are encouraged to be frugal in spending.
Who is budgeted to be reimbursed for food and meals?  District Trio, TLI Deans.
What events are being budgeted to be reimbursed for food and meals?  Club President Luncheon, and HOF awards. Summer and Winter TLIs, January training for the trio.
What is being done differently or the same as last year?  More in-person events. Change in venue for Club President Luncheon &amp; HOF. We incurred an expense for the venue, but the reduced food cost more than covered it. Last year only the DD attended August training. Both the DD and PQD attended mid-year training. This year the trio attended the August training and plans to attend the mid-year training.</t>
  </si>
  <si>
    <t xml:space="preserve">How many events will be held? We are considering fundraising options at this time, but nothing is planned yet.
What is each event for? 
What will the funds be used for? </t>
  </si>
  <si>
    <t>What is the main focus for your District? Ongoing Officer, and Area and Director training. Webinars for the members.
What events are planned? Monthly webinars. Educational sessions at the conference. Winter &amp; Summer TLIs.
What is being done differently or the same as last year? Pretty much the same as last year.</t>
  </si>
  <si>
    <t>What is the main focus for your District? We cut travel from the budget for this year.
Are there any maximums for your District to keep travel costs at a minimum?
Who is budgeted to be reimbursed for travel? No one will be reimbursed for travel this year.
What events are being budgeted to be reimbursed for travel? None.
What is being done differently or the same as last year? We covered some travel last year.</t>
  </si>
  <si>
    <t>What is the main focus for your District? To allow the DD to attend the Convention in 2023. To allow the Trio to attend training in August and January.
Are there any maximums for your District to keep lodging costs at a minimum? For August, based on the venue $305 per day. For January estimated $250 per night. We don't expect this to cover the entire cost of lodging for the Trio.
Who is budgeted to be reimbursed for lodging? The Trio.
What events are being budgeted to be reimbursed for lodging? August training and Convention. January training.
What is being done differently or the same as last year? Only the DD attended training in August last year and the DD &amp; PQD in January. This year the entire Tri will attend August and mid-year training. The DD &amp; PQD shared a room at the August training, and plan to do so again at the January training.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</si>
</sst>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409]mmm\-yy"/>
    <numFmt numFmtId="165" formatCode="_(* #,##0_);_(* \(#,##0\);_(* &quot;-&quot;??_);_(@_)"/>
    <numFmt numFmtId="166" formatCode="0.0%"/>
    <numFmt numFmtId="167" formatCode="_(* #,##0.00_);_(* \(#,##0.00\);_(* \-??_);_(@_)"/>
    <numFmt numFmtId="168" formatCode="mm/dd/yy"/>
    <numFmt numFmtId="169" formatCode="_(* #,##0_);_(* \(#,##0\);_(* \-??_);_(@_)"/>
    <numFmt numFmtId="170" formatCode="_(* #,##0.00_);_(* \(#,##0.00\);_(* &quot;-&quot;??.00_);_(@_)"/>
  </numFmts>
  <fonts count="39" x14ac:knownFonts="1">
    <font>
      <sz val="10"/>
      <color rgb="FF000000"/>
      <name val="Arial"/>
      <scheme val="minor"/>
    </font>
    <font>
      <b/>
      <sz val="10"/>
      <color theme="1"/>
      <name val="Arial"/>
    </font>
    <font>
      <sz val="10"/>
      <color theme="1"/>
      <name val="Arial"/>
    </font>
    <font>
      <sz val="8"/>
      <color theme="1"/>
      <name val="Tahoma"/>
    </font>
    <font>
      <b/>
      <u/>
      <sz val="10"/>
      <color theme="1"/>
      <name val="Arial"/>
    </font>
    <font>
      <sz val="10"/>
      <color theme="1"/>
      <name val="Tahoma"/>
    </font>
    <font>
      <sz val="10"/>
      <name val="Arial"/>
    </font>
    <font>
      <sz val="10"/>
      <color rgb="FFFF0000"/>
      <name val="Arial"/>
    </font>
    <font>
      <b/>
      <u/>
      <sz val="10"/>
      <color theme="1"/>
      <name val="Arial"/>
    </font>
    <font>
      <b/>
      <u/>
      <sz val="10"/>
      <color theme="1"/>
      <name val="Arial"/>
    </font>
    <font>
      <b/>
      <u/>
      <sz val="10"/>
      <color theme="1"/>
      <name val="Arial"/>
    </font>
    <font>
      <b/>
      <u/>
      <sz val="10"/>
      <color theme="1"/>
      <name val="Arial"/>
    </font>
    <font>
      <b/>
      <u/>
      <sz val="10"/>
      <color theme="1"/>
      <name val="Arial"/>
    </font>
    <font>
      <b/>
      <u/>
      <sz val="10"/>
      <color theme="1"/>
      <name val="Arial"/>
    </font>
    <font>
      <sz val="10"/>
      <color rgb="FF969696"/>
      <name val="Arial"/>
    </font>
    <font>
      <b/>
      <sz val="10"/>
      <color theme="1"/>
      <name val="Tahoma"/>
    </font>
    <font>
      <b/>
      <sz val="10"/>
      <color rgb="FFFF0000"/>
      <name val="Tahoma"/>
    </font>
    <font>
      <b/>
      <u/>
      <sz val="10"/>
      <color theme="1"/>
      <name val="Tahoma"/>
    </font>
    <font>
      <b/>
      <sz val="12"/>
      <color theme="1"/>
      <name val="Arial"/>
    </font>
    <font>
      <sz val="12"/>
      <color theme="1"/>
      <name val="Arial"/>
    </font>
    <font>
      <b/>
      <u/>
      <sz val="12"/>
      <color theme="1"/>
      <name val="Arial"/>
    </font>
    <font>
      <b/>
      <u/>
      <sz val="12"/>
      <color theme="1"/>
      <name val="Arial"/>
    </font>
    <font>
      <b/>
      <u/>
      <sz val="12"/>
      <color theme="1"/>
      <name val="Arial"/>
    </font>
    <font>
      <b/>
      <u/>
      <sz val="12"/>
      <color theme="1"/>
      <name val="Arial"/>
    </font>
    <font>
      <u/>
      <sz val="11"/>
      <color theme="1"/>
      <name val="Calibri"/>
    </font>
    <font>
      <sz val="14"/>
      <color theme="1"/>
      <name val="Arial"/>
    </font>
    <font>
      <b/>
      <sz val="16"/>
      <color theme="1"/>
      <name val="Arial"/>
    </font>
    <font>
      <sz val="16"/>
      <color theme="1"/>
      <name val="Arial"/>
    </font>
    <font>
      <sz val="17"/>
      <color theme="1"/>
      <name val="Arial"/>
    </font>
    <font>
      <sz val="12"/>
      <color rgb="FFFF0000"/>
      <name val="Arial"/>
    </font>
    <font>
      <u/>
      <sz val="16"/>
      <color theme="1"/>
      <name val="Arial"/>
    </font>
    <font>
      <sz val="10"/>
      <color theme="1"/>
      <name val="Arial"/>
    </font>
    <font>
      <sz val="11"/>
      <color theme="1"/>
      <name val="Arial"/>
    </font>
    <font>
      <sz val="10"/>
      <color theme="1"/>
      <name val="Arial"/>
      <scheme val="minor"/>
    </font>
    <font>
      <u/>
      <sz val="10"/>
      <color theme="1"/>
      <name val="Arial"/>
    </font>
    <font>
      <u/>
      <sz val="10"/>
      <color theme="1"/>
      <name val="Arial"/>
    </font>
    <font>
      <sz val="8"/>
      <color rgb="FF000000"/>
      <name val="Verdana"/>
    </font>
    <font>
      <u/>
      <sz val="11"/>
      <color theme="1"/>
      <name val="Calibri"/>
    </font>
    <font>
      <u/>
      <sz val="11"/>
      <color theme="1"/>
      <name val="Calibri"/>
    </font>
  </fonts>
  <fills count="6">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FFFF00"/>
        <bgColor rgb="FFFFFF00"/>
      </patternFill>
    </fill>
  </fills>
  <borders count="7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top/>
      <bottom/>
      <diagonal/>
    </border>
    <border>
      <left/>
      <right/>
      <top/>
      <bottom/>
      <diagonal/>
    </border>
    <border>
      <left/>
      <right style="medium">
        <color rgb="FF000000"/>
      </right>
      <top/>
      <bottom style="thin">
        <color rgb="FF000000"/>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diagonal/>
    </border>
    <border>
      <left/>
      <right style="medium">
        <color rgb="FF000000"/>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double">
        <color rgb="FF000000"/>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style="medium">
        <color rgb="FF000000"/>
      </left>
      <right/>
      <top style="medium">
        <color rgb="FF000000"/>
      </top>
      <bottom style="medium">
        <color rgb="FF000000"/>
      </bottom>
      <diagonal/>
    </border>
    <border>
      <left style="thin">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333333"/>
      </top>
      <bottom/>
      <diagonal/>
    </border>
    <border>
      <left style="thin">
        <color rgb="FF000000"/>
      </left>
      <right style="thin">
        <color rgb="FF000000"/>
      </right>
      <top style="thin">
        <color rgb="FF000000"/>
      </top>
      <bottom/>
      <diagonal/>
    </border>
    <border>
      <left/>
      <right style="thin">
        <color rgb="FF333333"/>
      </right>
      <top style="thin">
        <color rgb="FF333333"/>
      </top>
      <bottom style="thin">
        <color rgb="FF333333"/>
      </bottom>
      <diagonal/>
    </border>
    <border>
      <left style="thin">
        <color rgb="FF333333"/>
      </left>
      <right style="thin">
        <color rgb="FF333333"/>
      </right>
      <top/>
      <bottom style="thin">
        <color rgb="FF333333"/>
      </bottom>
      <diagonal/>
    </border>
    <border>
      <left/>
      <right style="thin">
        <color rgb="FF333333"/>
      </right>
      <top/>
      <bottom style="thin">
        <color rgb="FF333333"/>
      </bottom>
      <diagonal/>
    </border>
    <border>
      <left style="thin">
        <color rgb="FF333333"/>
      </left>
      <right style="thin">
        <color rgb="FF333333"/>
      </right>
      <top/>
      <bottom style="thin">
        <color rgb="FF000000"/>
      </bottom>
      <diagonal/>
    </border>
    <border>
      <left/>
      <right style="thin">
        <color rgb="FF333333"/>
      </right>
      <top/>
      <bottom style="thin">
        <color rgb="FF000000"/>
      </bottom>
      <diagonal/>
    </border>
    <border>
      <left/>
      <right/>
      <top/>
      <bottom style="thin">
        <color rgb="FF000000"/>
      </bottom>
      <diagonal/>
    </border>
    <border>
      <left/>
      <right/>
      <top/>
      <bottom style="thin">
        <color rgb="FF333333"/>
      </bottom>
      <diagonal/>
    </border>
    <border>
      <left style="thin">
        <color rgb="FF000000"/>
      </left>
      <right style="thin">
        <color rgb="FF333333"/>
      </right>
      <top style="thin">
        <color rgb="FF000000"/>
      </top>
      <bottom style="thin">
        <color rgb="FF333333"/>
      </bottom>
      <diagonal/>
    </border>
    <border>
      <left style="thin">
        <color rgb="FF333333"/>
      </left>
      <right style="thin">
        <color rgb="FF333333"/>
      </right>
      <top style="thin">
        <color rgb="FF000000"/>
      </top>
      <bottom style="thin">
        <color rgb="FF333333"/>
      </bottom>
      <diagonal/>
    </border>
    <border>
      <left style="thin">
        <color rgb="FF333333"/>
      </left>
      <right style="thin">
        <color rgb="FF000000"/>
      </right>
      <top style="thin">
        <color rgb="FF000000"/>
      </top>
      <bottom style="thin">
        <color rgb="FF333333"/>
      </bottom>
      <diagonal/>
    </border>
    <border>
      <left style="thin">
        <color rgb="FF000000"/>
      </left>
      <right style="thin">
        <color rgb="FF333333"/>
      </right>
      <top style="thin">
        <color rgb="FF333333"/>
      </top>
      <bottom style="thin">
        <color rgb="FF333333"/>
      </bottom>
      <diagonal/>
    </border>
    <border>
      <left style="thin">
        <color rgb="FF333333"/>
      </left>
      <right style="thin">
        <color rgb="FF000000"/>
      </right>
      <top style="thin">
        <color rgb="FF333333"/>
      </top>
      <bottom style="thin">
        <color rgb="FF333333"/>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style="double">
        <color rgb="FF000000"/>
      </bottom>
      <diagonal/>
    </border>
  </borders>
  <cellStyleXfs count="1">
    <xf numFmtId="0" fontId="0" fillId="0" borderId="0"/>
  </cellStyleXfs>
  <cellXfs count="210">
    <xf numFmtId="0" fontId="0" fillId="0" borderId="0" xfId="0"/>
    <xf numFmtId="0" fontId="1" fillId="2" borderId="1" xfId="0" applyFont="1" applyFill="1" applyBorder="1" applyAlignment="1">
      <alignment horizontal="right"/>
    </xf>
    <xf numFmtId="0" fontId="2" fillId="0" borderId="2" xfId="0" applyFont="1" applyBorder="1" applyAlignment="1">
      <alignment horizontal="center"/>
    </xf>
    <xf numFmtId="0" fontId="2" fillId="2" borderId="1" xfId="0" applyFont="1" applyFill="1" applyBorder="1"/>
    <xf numFmtId="0" fontId="1" fillId="2" borderId="1" xfId="0" applyFont="1" applyFill="1" applyBorder="1" applyAlignment="1">
      <alignment horizontal="center"/>
    </xf>
    <xf numFmtId="0" fontId="3" fillId="2" borderId="1" xfId="0" applyFont="1" applyFill="1" applyBorder="1"/>
    <xf numFmtId="164" fontId="4" fillId="2" borderId="1" xfId="0" applyNumberFormat="1" applyFont="1" applyFill="1" applyBorder="1" applyAlignment="1">
      <alignment horizontal="center"/>
    </xf>
    <xf numFmtId="0" fontId="2" fillId="2" borderId="1" xfId="0" applyFont="1" applyFill="1" applyBorder="1" applyAlignment="1">
      <alignment horizontal="center"/>
    </xf>
    <xf numFmtId="0" fontId="5" fillId="2" borderId="1" xfId="0" applyFont="1" applyFill="1" applyBorder="1"/>
    <xf numFmtId="165" fontId="2" fillId="2" borderId="1" xfId="0" applyNumberFormat="1" applyFont="1" applyFill="1" applyBorder="1"/>
    <xf numFmtId="0" fontId="2" fillId="2" borderId="1" xfId="0" applyFont="1" applyFill="1" applyBorder="1" applyAlignment="1">
      <alignment horizontal="right"/>
    </xf>
    <xf numFmtId="0" fontId="5" fillId="2" borderId="1" xfId="0" applyFont="1" applyFill="1" applyBorder="1" applyAlignment="1">
      <alignment horizontal="left"/>
    </xf>
    <xf numFmtId="165" fontId="2" fillId="2" borderId="3" xfId="0" applyNumberFormat="1" applyFont="1" applyFill="1" applyBorder="1"/>
    <xf numFmtId="0" fontId="2" fillId="3" borderId="1" xfId="0" applyFont="1" applyFill="1" applyBorder="1"/>
    <xf numFmtId="0" fontId="5" fillId="3" borderId="1" xfId="0" applyFont="1" applyFill="1" applyBorder="1"/>
    <xf numFmtId="165" fontId="2" fillId="3" borderId="1" xfId="0" applyNumberFormat="1" applyFont="1" applyFill="1" applyBorder="1"/>
    <xf numFmtId="165" fontId="2" fillId="2" borderId="4" xfId="0" applyNumberFormat="1" applyFont="1" applyFill="1" applyBorder="1"/>
    <xf numFmtId="165" fontId="1" fillId="3" borderId="4" xfId="0" applyNumberFormat="1" applyFont="1" applyFill="1" applyBorder="1"/>
    <xf numFmtId="0" fontId="2" fillId="2" borderId="8" xfId="0" applyFont="1" applyFill="1" applyBorder="1"/>
    <xf numFmtId="0" fontId="2" fillId="2" borderId="9" xfId="0" applyFont="1" applyFill="1" applyBorder="1"/>
    <xf numFmtId="0" fontId="7" fillId="3" borderId="1" xfId="0" applyFont="1" applyFill="1" applyBorder="1"/>
    <xf numFmtId="0" fontId="8" fillId="2" borderId="16" xfId="0" applyFont="1" applyFill="1" applyBorder="1"/>
    <xf numFmtId="0" fontId="9" fillId="2" borderId="1" xfId="0" applyFont="1" applyFill="1" applyBorder="1" applyAlignment="1">
      <alignment horizontal="center"/>
    </xf>
    <xf numFmtId="0" fontId="10" fillId="2" borderId="17" xfId="0" applyFont="1" applyFill="1" applyBorder="1" applyAlignment="1">
      <alignment horizontal="center"/>
    </xf>
    <xf numFmtId="0" fontId="2" fillId="2" borderId="17" xfId="0" applyFont="1" applyFill="1" applyBorder="1"/>
    <xf numFmtId="0" fontId="2" fillId="2" borderId="16" xfId="0" applyFont="1" applyFill="1" applyBorder="1"/>
    <xf numFmtId="166" fontId="2" fillId="2" borderId="17" xfId="0" applyNumberFormat="1" applyFont="1" applyFill="1" applyBorder="1"/>
    <xf numFmtId="167" fontId="2" fillId="4" borderId="21" xfId="0" applyNumberFormat="1" applyFont="1" applyFill="1" applyBorder="1"/>
    <xf numFmtId="166" fontId="2" fillId="2" borderId="1" xfId="0" applyNumberFormat="1" applyFont="1" applyFill="1" applyBorder="1"/>
    <xf numFmtId="165" fontId="11" fillId="2" borderId="1" xfId="0" applyNumberFormat="1" applyFont="1" applyFill="1" applyBorder="1"/>
    <xf numFmtId="166" fontId="12" fillId="2" borderId="1" xfId="0" applyNumberFormat="1" applyFont="1" applyFill="1" applyBorder="1" applyAlignment="1">
      <alignment horizontal="center"/>
    </xf>
    <xf numFmtId="166" fontId="13" fillId="2" borderId="17" xfId="0" applyNumberFormat="1" applyFont="1" applyFill="1" applyBorder="1"/>
    <xf numFmtId="166" fontId="1" fillId="2" borderId="1" xfId="0" applyNumberFormat="1" applyFont="1" applyFill="1" applyBorder="1"/>
    <xf numFmtId="0" fontId="14" fillId="2" borderId="1" xfId="0" applyFont="1" applyFill="1" applyBorder="1"/>
    <xf numFmtId="0" fontId="2" fillId="4" borderId="21" xfId="0" applyFont="1" applyFill="1" applyBorder="1"/>
    <xf numFmtId="0" fontId="5" fillId="2" borderId="16" xfId="0" applyFont="1" applyFill="1" applyBorder="1"/>
    <xf numFmtId="0" fontId="5" fillId="2" borderId="17" xfId="0" applyFont="1" applyFill="1" applyBorder="1" applyAlignment="1">
      <alignment horizontal="right"/>
    </xf>
    <xf numFmtId="43" fontId="5" fillId="2" borderId="21" xfId="0" applyNumberFormat="1" applyFont="1" applyFill="1" applyBorder="1"/>
    <xf numFmtId="0" fontId="7" fillId="2" borderId="16" xfId="0" applyFont="1" applyFill="1" applyBorder="1"/>
    <xf numFmtId="0" fontId="2" fillId="2" borderId="16" xfId="0" applyFont="1" applyFill="1" applyBorder="1" applyAlignment="1">
      <alignment wrapText="1"/>
    </xf>
    <xf numFmtId="0" fontId="2" fillId="2" borderId="1" xfId="0" applyFont="1" applyFill="1" applyBorder="1" applyAlignment="1">
      <alignment wrapText="1"/>
    </xf>
    <xf numFmtId="0" fontId="2" fillId="2" borderId="17" xfId="0" applyFont="1" applyFill="1" applyBorder="1" applyAlignment="1">
      <alignment wrapText="1"/>
    </xf>
    <xf numFmtId="0" fontId="7" fillId="2" borderId="1" xfId="0" applyFont="1" applyFill="1" applyBorder="1" applyAlignment="1">
      <alignment wrapText="1"/>
    </xf>
    <xf numFmtId="0" fontId="7" fillId="2" borderId="1" xfId="0" applyFont="1" applyFill="1" applyBorder="1" applyAlignment="1">
      <alignment horizontal="center"/>
    </xf>
    <xf numFmtId="0" fontId="7" fillId="2" borderId="16" xfId="0" applyFont="1" applyFill="1" applyBorder="1" applyAlignment="1">
      <alignment wrapText="1"/>
    </xf>
    <xf numFmtId="0" fontId="7" fillId="2" borderId="17" xfId="0" applyFont="1" applyFill="1" applyBorder="1" applyAlignment="1">
      <alignment horizontal="center"/>
    </xf>
    <xf numFmtId="0" fontId="5" fillId="2" borderId="33" xfId="0" applyFont="1" applyFill="1" applyBorder="1"/>
    <xf numFmtId="0" fontId="2" fillId="2" borderId="34" xfId="0" applyFont="1" applyFill="1" applyBorder="1"/>
    <xf numFmtId="0" fontId="2" fillId="2" borderId="35" xfId="0" applyFont="1" applyFill="1" applyBorder="1"/>
    <xf numFmtId="0" fontId="1" fillId="2" borderId="16" xfId="0" applyFont="1" applyFill="1" applyBorder="1"/>
    <xf numFmtId="0" fontId="1" fillId="2" borderId="1" xfId="0" applyFont="1" applyFill="1" applyBorder="1"/>
    <xf numFmtId="165" fontId="1" fillId="2" borderId="36" xfId="0" applyNumberFormat="1" applyFont="1" applyFill="1" applyBorder="1"/>
    <xf numFmtId="0" fontId="2" fillId="2" borderId="33" xfId="0" applyFont="1" applyFill="1" applyBorder="1"/>
    <xf numFmtId="168" fontId="5" fillId="2" borderId="1" xfId="0" applyNumberFormat="1" applyFont="1" applyFill="1" applyBorder="1"/>
    <xf numFmtId="0" fontId="15" fillId="2" borderId="1" xfId="0" applyFont="1" applyFill="1" applyBorder="1" applyAlignment="1">
      <alignment horizontal="center"/>
    </xf>
    <xf numFmtId="43" fontId="15" fillId="2" borderId="1" xfId="0" applyNumberFormat="1" applyFont="1" applyFill="1" applyBorder="1"/>
    <xf numFmtId="0" fontId="15" fillId="2" borderId="1" xfId="0" applyFont="1" applyFill="1" applyBorder="1"/>
    <xf numFmtId="43" fontId="5" fillId="2" borderId="1" xfId="0" applyNumberFormat="1" applyFont="1" applyFill="1" applyBorder="1"/>
    <xf numFmtId="0" fontId="15" fillId="2" borderId="1" xfId="0" applyFont="1" applyFill="1" applyBorder="1" applyAlignment="1">
      <alignment horizontal="right"/>
    </xf>
    <xf numFmtId="43" fontId="15" fillId="2" borderId="1" xfId="0" applyNumberFormat="1" applyFont="1" applyFill="1" applyBorder="1" applyAlignment="1">
      <alignment horizontal="right"/>
    </xf>
    <xf numFmtId="0" fontId="5" fillId="2" borderId="1" xfId="0" applyFont="1" applyFill="1" applyBorder="1" applyAlignment="1">
      <alignment horizontal="right"/>
    </xf>
    <xf numFmtId="0" fontId="16" fillId="2" borderId="1" xfId="0" applyFont="1" applyFill="1" applyBorder="1" applyAlignment="1">
      <alignment horizontal="center" vertical="top"/>
    </xf>
    <xf numFmtId="0" fontId="16" fillId="2" borderId="1" xfId="0" applyFont="1" applyFill="1" applyBorder="1" applyAlignment="1">
      <alignment horizontal="center"/>
    </xf>
    <xf numFmtId="0" fontId="5" fillId="2" borderId="1" xfId="0" applyFont="1" applyFill="1" applyBorder="1" applyAlignment="1">
      <alignment horizontal="center" vertical="top" wrapText="1"/>
    </xf>
    <xf numFmtId="43" fontId="17" fillId="2" borderId="1" xfId="0" applyNumberFormat="1" applyFont="1" applyFill="1" applyBorder="1" applyAlignment="1">
      <alignment horizontal="center"/>
    </xf>
    <xf numFmtId="165" fontId="15" fillId="2" borderId="48" xfId="0" applyNumberFormat="1" applyFont="1" applyFill="1" applyBorder="1"/>
    <xf numFmtId="165" fontId="5" fillId="2" borderId="48" xfId="0" applyNumberFormat="1" applyFont="1" applyFill="1" applyBorder="1"/>
    <xf numFmtId="165" fontId="15" fillId="2" borderId="48" xfId="0" applyNumberFormat="1" applyFont="1" applyFill="1" applyBorder="1" applyAlignment="1">
      <alignment horizontal="right"/>
    </xf>
    <xf numFmtId="0" fontId="16" fillId="2" borderId="49" xfId="0" applyFont="1" applyFill="1" applyBorder="1" applyAlignment="1">
      <alignment horizontal="right" vertical="top"/>
    </xf>
    <xf numFmtId="0" fontId="5" fillId="2" borderId="52" xfId="0" applyFont="1" applyFill="1" applyBorder="1"/>
    <xf numFmtId="0" fontId="16" fillId="2" borderId="1" xfId="0" applyFont="1" applyFill="1" applyBorder="1" applyAlignment="1">
      <alignment horizontal="right" vertical="top"/>
    </xf>
    <xf numFmtId="165" fontId="5" fillId="2" borderId="53" xfId="0" applyNumberFormat="1" applyFont="1" applyFill="1" applyBorder="1"/>
    <xf numFmtId="165" fontId="15" fillId="2" borderId="1" xfId="0" applyNumberFormat="1" applyFont="1" applyFill="1" applyBorder="1"/>
    <xf numFmtId="165" fontId="5" fillId="2" borderId="1" xfId="0" applyNumberFormat="1" applyFont="1" applyFill="1" applyBorder="1"/>
    <xf numFmtId="165" fontId="16" fillId="2" borderId="1" xfId="0" applyNumberFormat="1" applyFont="1" applyFill="1" applyBorder="1" applyAlignment="1">
      <alignment vertical="top"/>
    </xf>
    <xf numFmtId="0" fontId="5" fillId="2" borderId="1" xfId="0" applyFont="1" applyFill="1" applyBorder="1" applyAlignment="1">
      <alignment vertical="top" wrapText="1"/>
    </xf>
    <xf numFmtId="0" fontId="15" fillId="2" borderId="1" xfId="0" applyFont="1" applyFill="1" applyBorder="1" applyAlignment="1">
      <alignment horizontal="left" vertical="top"/>
    </xf>
    <xf numFmtId="0" fontId="15" fillId="2" borderId="1" xfId="0" applyFont="1" applyFill="1" applyBorder="1" applyAlignment="1">
      <alignment horizontal="center" vertical="top"/>
    </xf>
    <xf numFmtId="0" fontId="5" fillId="3" borderId="1" xfId="0" applyFont="1" applyFill="1" applyBorder="1" applyAlignment="1">
      <alignment vertical="top" wrapText="1"/>
    </xf>
    <xf numFmtId="0" fontId="18" fillId="2" borderId="1" xfId="0" applyFont="1" applyFill="1" applyBorder="1"/>
    <xf numFmtId="0" fontId="19" fillId="2" borderId="1" xfId="0" applyFont="1" applyFill="1" applyBorder="1"/>
    <xf numFmtId="0" fontId="18" fillId="2" borderId="1" xfId="0" applyFont="1" applyFill="1" applyBorder="1" applyAlignment="1">
      <alignment horizontal="center"/>
    </xf>
    <xf numFmtId="0" fontId="18" fillId="2" borderId="1" xfId="0" applyFont="1" applyFill="1" applyBorder="1" applyAlignment="1">
      <alignment horizontal="right"/>
    </xf>
    <xf numFmtId="165" fontId="20" fillId="2" borderId="1" xfId="0" applyNumberFormat="1" applyFont="1" applyFill="1" applyBorder="1" applyAlignment="1">
      <alignment horizontal="center" wrapText="1"/>
    </xf>
    <xf numFmtId="165" fontId="21" fillId="2" borderId="1" xfId="0" applyNumberFormat="1" applyFont="1" applyFill="1" applyBorder="1" applyAlignment="1">
      <alignment horizontal="center"/>
    </xf>
    <xf numFmtId="164" fontId="22" fillId="2" borderId="43" xfId="0" applyNumberFormat="1" applyFont="1" applyFill="1" applyBorder="1" applyAlignment="1">
      <alignment horizontal="center"/>
    </xf>
    <xf numFmtId="164" fontId="23" fillId="2" borderId="1" xfId="0" applyNumberFormat="1" applyFont="1" applyFill="1" applyBorder="1" applyAlignment="1">
      <alignment horizontal="center"/>
    </xf>
    <xf numFmtId="0" fontId="24" fillId="2" borderId="1" xfId="0" applyFont="1" applyFill="1" applyBorder="1" applyAlignment="1">
      <alignment horizontal="center" vertical="center"/>
    </xf>
    <xf numFmtId="169" fontId="19" fillId="0" borderId="55" xfId="0" applyNumberFormat="1" applyFont="1" applyBorder="1" applyAlignment="1">
      <alignment horizontal="center" wrapText="1"/>
    </xf>
    <xf numFmtId="169" fontId="19" fillId="0" borderId="56" xfId="0" applyNumberFormat="1" applyFont="1" applyBorder="1" applyAlignment="1">
      <alignment horizontal="center" wrapText="1"/>
    </xf>
    <xf numFmtId="165" fontId="25" fillId="2" borderId="2" xfId="0" applyNumberFormat="1" applyFont="1" applyFill="1" applyBorder="1"/>
    <xf numFmtId="165" fontId="19" fillId="2" borderId="1" xfId="0" applyNumberFormat="1" applyFont="1" applyFill="1" applyBorder="1"/>
    <xf numFmtId="170" fontId="2" fillId="2" borderId="1" xfId="0" applyNumberFormat="1" applyFont="1" applyFill="1" applyBorder="1"/>
    <xf numFmtId="43" fontId="26" fillId="2" borderId="1" xfId="0" applyNumberFormat="1" applyFont="1" applyFill="1" applyBorder="1"/>
    <xf numFmtId="0" fontId="27" fillId="2" borderId="1" xfId="0" applyFont="1" applyFill="1" applyBorder="1"/>
    <xf numFmtId="165" fontId="27" fillId="2" borderId="1" xfId="0" applyNumberFormat="1" applyFont="1" applyFill="1" applyBorder="1"/>
    <xf numFmtId="43" fontId="19" fillId="2" borderId="1" xfId="0" applyNumberFormat="1" applyFont="1" applyFill="1" applyBorder="1"/>
    <xf numFmtId="0" fontId="26" fillId="2" borderId="1" xfId="0" applyFont="1" applyFill="1" applyBorder="1" applyAlignment="1">
      <alignment horizontal="center"/>
    </xf>
    <xf numFmtId="165" fontId="27" fillId="0" borderId="2" xfId="0" applyNumberFormat="1" applyFont="1" applyBorder="1"/>
    <xf numFmtId="165" fontId="27" fillId="2" borderId="2" xfId="0" applyNumberFormat="1" applyFont="1" applyFill="1" applyBorder="1"/>
    <xf numFmtId="165" fontId="26" fillId="2" borderId="1" xfId="0" applyNumberFormat="1" applyFont="1" applyFill="1" applyBorder="1"/>
    <xf numFmtId="165" fontId="26" fillId="2" borderId="36" xfId="0" applyNumberFormat="1" applyFont="1" applyFill="1" applyBorder="1"/>
    <xf numFmtId="0" fontId="25" fillId="2" borderId="1" xfId="0" applyFont="1" applyFill="1" applyBorder="1"/>
    <xf numFmtId="0" fontId="25" fillId="2" borderId="1" xfId="0" applyFont="1" applyFill="1" applyBorder="1" applyAlignment="1">
      <alignment vertical="top" wrapText="1"/>
    </xf>
    <xf numFmtId="169" fontId="27" fillId="0" borderId="57" xfId="0" applyNumberFormat="1" applyFont="1" applyBorder="1"/>
    <xf numFmtId="169" fontId="28" fillId="0" borderId="57" xfId="0" applyNumberFormat="1" applyFont="1" applyBorder="1"/>
    <xf numFmtId="0" fontId="19" fillId="2" borderId="1" xfId="0" applyFont="1" applyFill="1" applyBorder="1" applyAlignment="1">
      <alignment horizontal="center"/>
    </xf>
    <xf numFmtId="169" fontId="19" fillId="2" borderId="1" xfId="0" applyNumberFormat="1" applyFont="1" applyFill="1" applyBorder="1"/>
    <xf numFmtId="0" fontId="26" fillId="2" borderId="1" xfId="0" applyFont="1" applyFill="1" applyBorder="1"/>
    <xf numFmtId="0" fontId="27" fillId="2" borderId="1" xfId="0" applyFont="1" applyFill="1" applyBorder="1" applyAlignment="1">
      <alignment vertical="top" wrapText="1"/>
    </xf>
    <xf numFmtId="165" fontId="26" fillId="2" borderId="3" xfId="0" applyNumberFormat="1" applyFont="1" applyFill="1" applyBorder="1"/>
    <xf numFmtId="169" fontId="27" fillId="0" borderId="58" xfId="0" applyNumberFormat="1" applyFont="1" applyBorder="1"/>
    <xf numFmtId="165" fontId="27" fillId="2" borderId="59" xfId="0" applyNumberFormat="1" applyFont="1" applyFill="1" applyBorder="1"/>
    <xf numFmtId="169" fontId="27" fillId="0" borderId="2" xfId="0" applyNumberFormat="1" applyFont="1" applyBorder="1"/>
    <xf numFmtId="165" fontId="26" fillId="2" borderId="4" xfId="0" applyNumberFormat="1" applyFont="1" applyFill="1" applyBorder="1"/>
    <xf numFmtId="0" fontId="29" fillId="2" borderId="1" xfId="0" applyFont="1" applyFill="1" applyBorder="1"/>
    <xf numFmtId="165" fontId="30" fillId="2" borderId="1" xfId="0" applyNumberFormat="1" applyFont="1" applyFill="1" applyBorder="1"/>
    <xf numFmtId="0" fontId="25" fillId="2" borderId="1" xfId="0" applyFont="1" applyFill="1" applyBorder="1" applyAlignment="1">
      <alignment horizontal="left" vertical="top" wrapText="1"/>
    </xf>
    <xf numFmtId="165" fontId="26" fillId="2" borderId="2" xfId="0" applyNumberFormat="1" applyFont="1" applyFill="1" applyBorder="1"/>
    <xf numFmtId="0" fontId="27" fillId="2" borderId="1" xfId="0" applyFont="1" applyFill="1" applyBorder="1" applyAlignment="1">
      <alignment horizontal="left"/>
    </xf>
    <xf numFmtId="0" fontId="27" fillId="2" borderId="1" xfId="0" applyFont="1" applyFill="1" applyBorder="1" applyAlignment="1">
      <alignment horizontal="left" vertical="top" wrapText="1"/>
    </xf>
    <xf numFmtId="165" fontId="27" fillId="2" borderId="3" xfId="0" applyNumberFormat="1" applyFont="1" applyFill="1" applyBorder="1"/>
    <xf numFmtId="43" fontId="26" fillId="2" borderId="1" xfId="0" applyNumberFormat="1" applyFont="1" applyFill="1" applyBorder="1" applyAlignment="1">
      <alignment horizontal="right"/>
    </xf>
    <xf numFmtId="169" fontId="31" fillId="0" borderId="57" xfId="0" applyNumberFormat="1" applyFont="1" applyBorder="1"/>
    <xf numFmtId="169" fontId="31" fillId="0" borderId="60" xfId="0" applyNumberFormat="1" applyFont="1" applyBorder="1"/>
    <xf numFmtId="169" fontId="31" fillId="0" borderId="61" xfId="0" applyNumberFormat="1" applyFont="1" applyBorder="1"/>
    <xf numFmtId="169" fontId="31" fillId="0" borderId="62" xfId="0" applyNumberFormat="1" applyFont="1" applyBorder="1"/>
    <xf numFmtId="169" fontId="27" fillId="0" borderId="62" xfId="0" applyNumberFormat="1" applyFont="1" applyBorder="1" applyAlignment="1">
      <alignment horizontal="right"/>
    </xf>
    <xf numFmtId="169" fontId="27" fillId="0" borderId="61" xfId="0" applyNumberFormat="1" applyFont="1" applyBorder="1" applyAlignment="1">
      <alignment horizontal="right"/>
    </xf>
    <xf numFmtId="169" fontId="31" fillId="0" borderId="63" xfId="0" applyNumberFormat="1" applyFont="1" applyBorder="1"/>
    <xf numFmtId="169" fontId="31" fillId="0" borderId="64" xfId="0" applyNumberFormat="1" applyFont="1" applyBorder="1"/>
    <xf numFmtId="165" fontId="27" fillId="2" borderId="65" xfId="0" applyNumberFormat="1" applyFont="1" applyFill="1" applyBorder="1" applyAlignment="1">
      <alignment horizontal="right"/>
    </xf>
    <xf numFmtId="0" fontId="31" fillId="2" borderId="0" xfId="0" applyFont="1" applyFill="1"/>
    <xf numFmtId="165" fontId="31" fillId="2" borderId="0" xfId="0" applyNumberFormat="1" applyFont="1" applyFill="1"/>
    <xf numFmtId="165" fontId="31" fillId="2" borderId="66" xfId="0" applyNumberFormat="1" applyFont="1" applyFill="1" applyBorder="1"/>
    <xf numFmtId="169" fontId="28" fillId="0" borderId="62" xfId="0" applyNumberFormat="1" applyFont="1" applyBorder="1" applyAlignment="1">
      <alignment horizontal="right"/>
    </xf>
    <xf numFmtId="169" fontId="32" fillId="0" borderId="62" xfId="0" applyNumberFormat="1" applyFont="1" applyBorder="1"/>
    <xf numFmtId="165" fontId="27" fillId="2" borderId="36" xfId="0" applyNumberFormat="1" applyFont="1" applyFill="1" applyBorder="1"/>
    <xf numFmtId="169" fontId="27" fillId="0" borderId="67" xfId="0" applyNumberFormat="1" applyFont="1" applyBorder="1"/>
    <xf numFmtId="169" fontId="27" fillId="0" borderId="68" xfId="0" applyNumberFormat="1" applyFont="1" applyBorder="1"/>
    <xf numFmtId="169" fontId="27" fillId="0" borderId="69" xfId="0" applyNumberFormat="1" applyFont="1" applyBorder="1"/>
    <xf numFmtId="169" fontId="27" fillId="0" borderId="70" xfId="0" applyNumberFormat="1" applyFont="1" applyBorder="1"/>
    <xf numFmtId="169" fontId="27" fillId="0" borderId="71" xfId="0" applyNumberFormat="1" applyFont="1" applyBorder="1"/>
    <xf numFmtId="165" fontId="27" fillId="2" borderId="72" xfId="0" applyNumberFormat="1" applyFont="1" applyFill="1" applyBorder="1"/>
    <xf numFmtId="165" fontId="26" fillId="2" borderId="73" xfId="0" applyNumberFormat="1" applyFont="1" applyFill="1" applyBorder="1"/>
    <xf numFmtId="165" fontId="26" fillId="2" borderId="74" xfId="0" applyNumberFormat="1" applyFont="1" applyFill="1" applyBorder="1"/>
    <xf numFmtId="165" fontId="26" fillId="2" borderId="75" xfId="0" applyNumberFormat="1" applyFont="1" applyFill="1" applyBorder="1"/>
    <xf numFmtId="165" fontId="28" fillId="0" borderId="2" xfId="0" applyNumberFormat="1" applyFont="1" applyBorder="1"/>
    <xf numFmtId="165" fontId="27" fillId="2" borderId="76" xfId="0" applyNumberFormat="1" applyFont="1" applyFill="1" applyBorder="1"/>
    <xf numFmtId="0" fontId="32" fillId="0" borderId="2" xfId="0" applyFont="1" applyBorder="1" applyAlignment="1">
      <alignment horizontal="center"/>
    </xf>
    <xf numFmtId="165" fontId="27" fillId="2" borderId="4" xfId="0" applyNumberFormat="1" applyFont="1" applyFill="1" applyBorder="1"/>
    <xf numFmtId="0" fontId="19" fillId="2" borderId="1" xfId="0" applyFont="1" applyFill="1" applyBorder="1" applyAlignment="1">
      <alignment horizontal="left" vertical="top" wrapText="1"/>
    </xf>
    <xf numFmtId="43" fontId="27" fillId="2" borderId="1" xfId="0" applyNumberFormat="1" applyFont="1" applyFill="1" applyBorder="1" applyAlignment="1">
      <alignment horizontal="left"/>
    </xf>
    <xf numFmtId="0" fontId="33" fillId="0" borderId="0" xfId="0" applyFont="1"/>
    <xf numFmtId="0" fontId="34" fillId="0" borderId="0" xfId="0" applyFont="1"/>
    <xf numFmtId="0" fontId="35" fillId="0" borderId="0" xfId="0" applyFont="1" applyAlignment="1">
      <alignment vertical="top"/>
    </xf>
    <xf numFmtId="0" fontId="2" fillId="0" borderId="0" xfId="0" applyFont="1" applyAlignment="1">
      <alignment vertical="top"/>
    </xf>
    <xf numFmtId="0" fontId="36" fillId="5" borderId="1" xfId="0" applyFont="1" applyFill="1" applyBorder="1" applyAlignment="1">
      <alignment horizontal="left"/>
    </xf>
    <xf numFmtId="0" fontId="2" fillId="0" borderId="0" xfId="0" applyFont="1"/>
    <xf numFmtId="0" fontId="36" fillId="0" borderId="0" xfId="0" applyFont="1" applyAlignment="1">
      <alignment horizontal="left"/>
    </xf>
    <xf numFmtId="43" fontId="2" fillId="0" borderId="0" xfId="0" applyNumberFormat="1" applyFont="1"/>
    <xf numFmtId="0" fontId="37" fillId="0" borderId="0" xfId="0" applyFont="1" applyAlignment="1">
      <alignment horizontal="center" vertical="center"/>
    </xf>
    <xf numFmtId="43" fontId="38" fillId="0" borderId="0" xfId="0" applyNumberFormat="1" applyFont="1" applyAlignment="1">
      <alignment horizontal="center" vertical="center"/>
    </xf>
    <xf numFmtId="0" fontId="2" fillId="0" borderId="0" xfId="0" applyFont="1" applyAlignment="1">
      <alignment horizontal="left"/>
    </xf>
    <xf numFmtId="43" fontId="2" fillId="0" borderId="77" xfId="0" applyNumberFormat="1" applyFont="1" applyBorder="1"/>
    <xf numFmtId="0" fontId="2" fillId="2" borderId="18" xfId="0" applyFont="1" applyFill="1" applyBorder="1" applyAlignment="1">
      <alignment horizontal="left" vertical="center" wrapText="1"/>
    </xf>
    <xf numFmtId="0" fontId="6" fillId="0" borderId="29" xfId="0" applyFont="1" applyBorder="1"/>
    <xf numFmtId="0" fontId="6" fillId="0" borderId="30" xfId="0" applyFont="1" applyBorder="1"/>
    <xf numFmtId="0" fontId="6" fillId="0" borderId="14" xfId="0" applyFont="1" applyBorder="1"/>
    <xf numFmtId="0" fontId="0" fillId="0" borderId="0" xfId="0"/>
    <xf numFmtId="0" fontId="6" fillId="0" borderId="15" xfId="0" applyFont="1" applyBorder="1"/>
    <xf numFmtId="0" fontId="6" fillId="0" borderId="22" xfId="0" applyFont="1" applyBorder="1"/>
    <xf numFmtId="0" fontId="6" fillId="0" borderId="31" xfId="0" applyFont="1" applyBorder="1"/>
    <xf numFmtId="0" fontId="6" fillId="0" borderId="32" xfId="0" applyFont="1" applyBorder="1"/>
    <xf numFmtId="0" fontId="2" fillId="2" borderId="18" xfId="0" applyFont="1" applyFill="1" applyBorder="1" applyAlignment="1">
      <alignment horizontal="left" wrapText="1"/>
    </xf>
    <xf numFmtId="0" fontId="2" fillId="2" borderId="5" xfId="0" applyFont="1" applyFill="1" applyBorder="1" applyAlignment="1">
      <alignment horizontal="left" vertical="center" wrapText="1"/>
    </xf>
    <xf numFmtId="0" fontId="6" fillId="0" borderId="6" xfId="0" applyFont="1" applyBorder="1"/>
    <xf numFmtId="0" fontId="6" fillId="0" borderId="7" xfId="0" applyFont="1" applyBorder="1"/>
    <xf numFmtId="0" fontId="6" fillId="0" borderId="24" xfId="0" applyFont="1" applyBorder="1"/>
    <xf numFmtId="0" fontId="6" fillId="0" borderId="25" xfId="0" applyFont="1" applyBorder="1"/>
    <xf numFmtId="0" fontId="6" fillId="0" borderId="26" xfId="0" applyFont="1" applyBorder="1"/>
    <xf numFmtId="0" fontId="2" fillId="2" borderId="10" xfId="0" applyFont="1" applyFill="1" applyBorder="1" applyAlignment="1">
      <alignment horizontal="center"/>
    </xf>
    <xf numFmtId="0" fontId="6" fillId="0" borderId="11" xfId="0" applyFont="1" applyBorder="1"/>
    <xf numFmtId="0" fontId="2" fillId="2" borderId="12" xfId="0" applyFont="1" applyFill="1" applyBorder="1" applyAlignment="1">
      <alignment horizontal="center"/>
    </xf>
    <xf numFmtId="0" fontId="6" fillId="0" borderId="13" xfId="0" applyFont="1" applyBorder="1"/>
    <xf numFmtId="0" fontId="2" fillId="2" borderId="18" xfId="0" applyFont="1" applyFill="1" applyBorder="1" applyAlignment="1">
      <alignment horizontal="left" vertical="top" wrapText="1"/>
    </xf>
    <xf numFmtId="0" fontId="6" fillId="0" borderId="19" xfId="0" applyFont="1" applyBorder="1"/>
    <xf numFmtId="0" fontId="6" fillId="0" borderId="20" xfId="0" applyFont="1" applyBorder="1"/>
    <xf numFmtId="0" fontId="6" fillId="0" borderId="23" xfId="0" applyFont="1" applyBorder="1"/>
    <xf numFmtId="0" fontId="5" fillId="0" borderId="27" xfId="0" applyFont="1" applyBorder="1"/>
    <xf numFmtId="0" fontId="6" fillId="0" borderId="28" xfId="0" applyFont="1" applyBorder="1"/>
    <xf numFmtId="0" fontId="7" fillId="2" borderId="18" xfId="0" applyFont="1" applyFill="1" applyBorder="1" applyAlignment="1">
      <alignment horizontal="center" wrapText="1"/>
    </xf>
    <xf numFmtId="0" fontId="6" fillId="0" borderId="39" xfId="0" applyFont="1" applyBorder="1"/>
    <xf numFmtId="0" fontId="7" fillId="2" borderId="37" xfId="0" applyFont="1" applyFill="1" applyBorder="1" applyAlignment="1">
      <alignment horizontal="center" wrapText="1"/>
    </xf>
    <xf numFmtId="0" fontId="6" fillId="0" borderId="38" xfId="0" applyFont="1" applyBorder="1"/>
    <xf numFmtId="0" fontId="6" fillId="0" borderId="40" xfId="0" applyFont="1" applyBorder="1"/>
    <xf numFmtId="0" fontId="6" fillId="0" borderId="41" xfId="0" applyFont="1" applyBorder="1"/>
    <xf numFmtId="0" fontId="5" fillId="0" borderId="5" xfId="0" applyFont="1" applyBorder="1" applyAlignment="1">
      <alignment horizontal="center"/>
    </xf>
    <xf numFmtId="0" fontId="5" fillId="0" borderId="27" xfId="0" applyFont="1" applyBorder="1" applyAlignment="1">
      <alignment horizontal="center"/>
    </xf>
    <xf numFmtId="0" fontId="5" fillId="2" borderId="42" xfId="0" applyFont="1" applyFill="1" applyBorder="1" applyAlignment="1">
      <alignment horizontal="left" vertical="top" wrapText="1"/>
    </xf>
    <xf numFmtId="0" fontId="6" fillId="0" borderId="43" xfId="0" applyFont="1" applyBorder="1"/>
    <xf numFmtId="0" fontId="6" fillId="0" borderId="44" xfId="0" applyFont="1" applyBorder="1"/>
    <xf numFmtId="0" fontId="5" fillId="2" borderId="45" xfId="0" applyFont="1" applyFill="1" applyBorder="1" applyAlignment="1">
      <alignment horizontal="center" vertical="top" wrapText="1"/>
    </xf>
    <xf numFmtId="0" fontId="6" fillId="0" borderId="46" xfId="0" applyFont="1" applyBorder="1"/>
    <xf numFmtId="0" fontId="6" fillId="0" borderId="47" xfId="0" applyFont="1" applyBorder="1"/>
    <xf numFmtId="0" fontId="5" fillId="0" borderId="50" xfId="0" applyFont="1" applyBorder="1" applyAlignment="1">
      <alignment vertical="top" wrapText="1"/>
    </xf>
    <xf numFmtId="0" fontId="6" fillId="0" borderId="50" xfId="0" applyFont="1" applyBorder="1"/>
    <xf numFmtId="0" fontId="6" fillId="0" borderId="51" xfId="0" applyFont="1" applyBorder="1"/>
    <xf numFmtId="0" fontId="5" fillId="0" borderId="54" xfId="0" applyFont="1" applyBorder="1" applyAlignment="1">
      <alignment vertical="top" wrapText="1"/>
    </xf>
    <xf numFmtId="43" fontId="18" fillId="2" borderId="54" xfId="0" applyNumberFormat="1" applyFont="1" applyFill="1" applyBorder="1" applyAlignment="1">
      <alignment horizontal="center"/>
    </xf>
  </cellXfs>
  <cellStyles count="1">
    <cellStyle name="Normal" xfId="0" builtinId="0"/>
  </cellStyles>
  <dxfs count="4">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9525</xdr:colOff>
      <xdr:row>0</xdr:row>
      <xdr:rowOff>28575</xdr:rowOff>
    </xdr:from>
    <xdr:ext cx="514350" cy="457200"/>
    <xdr:pic>
      <xdr:nvPicPr>
        <xdr:cNvPr id="2" name="image1.png" descr="image001">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47625</xdr:rowOff>
    </xdr:from>
    <xdr:ext cx="952500" cy="733425"/>
    <xdr:pic>
      <xdr:nvPicPr>
        <xdr:cNvPr id="2" name="image1.png" descr="image001">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47625</xdr:colOff>
      <xdr:row>0</xdr:row>
      <xdr:rowOff>19050</xdr:rowOff>
    </xdr:from>
    <xdr:ext cx="809625" cy="600075"/>
    <xdr:pic>
      <xdr:nvPicPr>
        <xdr:cNvPr id="2" name="image1.png" descr="image001">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0</xdr:row>
      <xdr:rowOff>19050</xdr:rowOff>
    </xdr:from>
    <xdr:ext cx="923925" cy="695325"/>
    <xdr:pic>
      <xdr:nvPicPr>
        <xdr:cNvPr id="2" name="image1.png" descr="image001">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38100</xdr:colOff>
      <xdr:row>0</xdr:row>
      <xdr:rowOff>38100</xdr:rowOff>
    </xdr:from>
    <xdr:ext cx="895350" cy="685800"/>
    <xdr:pic>
      <xdr:nvPicPr>
        <xdr:cNvPr id="2" name="image1.png" descr="image001">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47625</xdr:rowOff>
    </xdr:from>
    <xdr:ext cx="895350" cy="685800"/>
    <xdr:pic>
      <xdr:nvPicPr>
        <xdr:cNvPr id="2" name="image1.png" descr="image001">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66675</xdr:colOff>
      <xdr:row>0</xdr:row>
      <xdr:rowOff>38100</xdr:rowOff>
    </xdr:from>
    <xdr:ext cx="942975" cy="714375"/>
    <xdr:pic>
      <xdr:nvPicPr>
        <xdr:cNvPr id="2" name="image1.png" descr="image001">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66675</xdr:colOff>
      <xdr:row>0</xdr:row>
      <xdr:rowOff>38100</xdr:rowOff>
    </xdr:from>
    <xdr:ext cx="942975" cy="714375"/>
    <xdr:pic>
      <xdr:nvPicPr>
        <xdr:cNvPr id="2" name="image1.png" descr="image001">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66675</xdr:colOff>
      <xdr:row>0</xdr:row>
      <xdr:rowOff>38100</xdr:rowOff>
    </xdr:from>
    <xdr:ext cx="942975" cy="714375"/>
    <xdr:pic>
      <xdr:nvPicPr>
        <xdr:cNvPr id="2" name="image1.png" descr="image001">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38100</xdr:rowOff>
    </xdr:from>
    <xdr:ext cx="533400" cy="457200"/>
    <xdr:pic>
      <xdr:nvPicPr>
        <xdr:cNvPr id="2" name="image1.png" descr="image001">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66675</xdr:rowOff>
    </xdr:from>
    <xdr:ext cx="590550" cy="514350"/>
    <xdr:pic>
      <xdr:nvPicPr>
        <xdr:cNvPr id="2" name="image1.png" descr="image001">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0</xdr:row>
      <xdr:rowOff>0</xdr:rowOff>
    </xdr:from>
    <xdr:ext cx="704850" cy="590550"/>
    <xdr:pic>
      <xdr:nvPicPr>
        <xdr:cNvPr id="3" name="image1.png" descr="image001">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38225" cy="685800"/>
    <xdr:pic>
      <xdr:nvPicPr>
        <xdr:cNvPr id="2" name="image1.png" descr="image001">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990600" cy="752475"/>
    <xdr:pic>
      <xdr:nvPicPr>
        <xdr:cNvPr id="2" name="image1.png" descr="image001">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885825" cy="666750"/>
    <xdr:pic>
      <xdr:nvPicPr>
        <xdr:cNvPr id="2" name="image1.png" descr="image001">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904875" cy="685800"/>
    <xdr:pic>
      <xdr:nvPicPr>
        <xdr:cNvPr id="2" name="image1.png" descr="image001">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47625</xdr:colOff>
      <xdr:row>0</xdr:row>
      <xdr:rowOff>47625</xdr:rowOff>
    </xdr:from>
    <xdr:ext cx="952500" cy="733425"/>
    <xdr:pic>
      <xdr:nvPicPr>
        <xdr:cNvPr id="2" name="image1.png" descr="image001">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47625</xdr:colOff>
      <xdr:row>0</xdr:row>
      <xdr:rowOff>47625</xdr:rowOff>
    </xdr:from>
    <xdr:ext cx="952500" cy="733425"/>
    <xdr:pic>
      <xdr:nvPicPr>
        <xdr:cNvPr id="2" name="image1.png" descr="image001">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nnual-budget-template-202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wingrove/Desktop/NewNew/Annual%20Budget%20Template%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arrative"/>
      <sheetName val="Membership Dues Allocation "/>
      <sheetName val="TI Allocation"/>
      <sheetName val="Conferences"/>
      <sheetName val="Fundraising"/>
      <sheetName val="District Store"/>
      <sheetName val="Marketing Outside Toastmasters"/>
      <sheetName val="Recognition"/>
      <sheetName val="Club Growth"/>
      <sheetName val="Public Relations"/>
      <sheetName val="Education and Training"/>
      <sheetName val="Speech Contest"/>
      <sheetName val="Administration"/>
      <sheetName val="Food and Meals"/>
      <sheetName val="Travel"/>
      <sheetName val="Lodging"/>
      <sheetName val="Chart of Accounts"/>
      <sheetName val="Upload Sheet Pull"/>
      <sheetName val="Upload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arrative"/>
      <sheetName val="Membership Revenue"/>
      <sheetName val="Conferences"/>
      <sheetName val="Fundraising"/>
      <sheetName val="TLI"/>
      <sheetName val="District Store"/>
      <sheetName val="Other Revenue"/>
      <sheetName val="Marketing"/>
      <sheetName val="CPR"/>
      <sheetName val="ET"/>
      <sheetName val="SC"/>
      <sheetName val="Admin"/>
      <sheetName val="Travel"/>
      <sheetName val="Other Expense"/>
      <sheetName val="Chart of Accounts"/>
      <sheetName val="Upload Sheet Pull"/>
      <sheetName val="Upload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1000"/>
  <sheetViews>
    <sheetView workbookViewId="0">
      <pane xSplit="1" ySplit="6" topLeftCell="B28" activePane="bottomRight" state="frozen"/>
      <selection pane="topRight" activeCell="B1" sqref="B1"/>
      <selection pane="bottomLeft" activeCell="A7" sqref="A7"/>
      <selection pane="bottomRight" activeCell="B7" sqref="B7"/>
    </sheetView>
  </sheetViews>
  <sheetFormatPr defaultColWidth="12.609375" defaultRowHeight="15" customHeight="1" x14ac:dyDescent="0.4"/>
  <cols>
    <col min="1" max="1" width="34.38671875" customWidth="1"/>
    <col min="2" max="13" width="12.21875" customWidth="1"/>
    <col min="14" max="14" width="15.109375" customWidth="1"/>
    <col min="15" max="21" width="9.109375" customWidth="1"/>
    <col min="22" max="26" width="9.109375" hidden="1" customWidth="1"/>
    <col min="27" max="27" width="11.71875" hidden="1" customWidth="1"/>
    <col min="28" max="28" width="11.109375" hidden="1" customWidth="1"/>
    <col min="29" max="29" width="9.109375" hidden="1" customWidth="1"/>
  </cols>
  <sheetData>
    <row r="1" spans="1:29" ht="12.75" customHeight="1" x14ac:dyDescent="0.4">
      <c r="A1" s="1" t="s">
        <v>0</v>
      </c>
      <c r="B1" s="2">
        <v>54</v>
      </c>
      <c r="C1" s="3"/>
      <c r="D1" s="3"/>
      <c r="E1" s="3"/>
      <c r="F1" s="3"/>
      <c r="G1" s="3"/>
      <c r="H1" s="3"/>
      <c r="I1" s="3"/>
      <c r="J1" s="3"/>
      <c r="K1" s="3"/>
      <c r="L1" s="3"/>
      <c r="M1" s="3"/>
      <c r="N1" s="3"/>
      <c r="O1" s="3"/>
      <c r="P1" s="3"/>
      <c r="Q1" s="3"/>
      <c r="R1" s="3"/>
      <c r="S1" s="3"/>
      <c r="T1" s="3"/>
      <c r="U1" s="3"/>
      <c r="V1" s="3"/>
      <c r="W1" s="3"/>
      <c r="X1" s="3"/>
      <c r="Y1" s="3"/>
      <c r="Z1" s="3"/>
      <c r="AA1" s="3"/>
      <c r="AB1" s="3"/>
      <c r="AC1" s="3" t="s">
        <v>1</v>
      </c>
    </row>
    <row r="2" spans="1:29" ht="12.75" customHeight="1" x14ac:dyDescent="0.4">
      <c r="A2" s="1" t="s">
        <v>2</v>
      </c>
      <c r="B2" s="2" t="s">
        <v>3</v>
      </c>
      <c r="C2" s="3"/>
      <c r="D2" s="3"/>
      <c r="E2" s="3"/>
      <c r="F2" s="3"/>
      <c r="G2" s="3"/>
      <c r="H2" s="3"/>
      <c r="I2" s="3"/>
      <c r="J2" s="3"/>
      <c r="K2" s="3"/>
      <c r="L2" s="3"/>
      <c r="M2" s="3"/>
      <c r="N2" s="3"/>
      <c r="O2" s="3"/>
      <c r="P2" s="3"/>
      <c r="Q2" s="3"/>
      <c r="R2" s="3"/>
      <c r="S2" s="3"/>
      <c r="T2" s="3"/>
      <c r="U2" s="3"/>
      <c r="V2" s="3"/>
      <c r="W2" s="3"/>
      <c r="X2" s="3"/>
      <c r="Y2" s="3"/>
      <c r="Z2" s="3"/>
      <c r="AA2" s="3"/>
      <c r="AB2" s="3"/>
      <c r="AC2" s="3"/>
    </row>
    <row r="3" spans="1:29" ht="12.75" customHeight="1" x14ac:dyDescent="0.4">
      <c r="A3" s="1" t="s">
        <v>4</v>
      </c>
      <c r="B3" s="4" t="s">
        <v>5</v>
      </c>
      <c r="C3" s="3"/>
      <c r="D3" s="3"/>
      <c r="E3" s="3"/>
      <c r="F3" s="3"/>
      <c r="G3" s="3"/>
      <c r="H3" s="3"/>
      <c r="I3" s="3"/>
      <c r="J3" s="3"/>
      <c r="K3" s="3"/>
      <c r="L3" s="3"/>
      <c r="M3" s="3"/>
      <c r="N3" s="3"/>
      <c r="O3" s="3"/>
      <c r="P3" s="3"/>
      <c r="Q3" s="3"/>
      <c r="R3" s="3"/>
      <c r="S3" s="3"/>
      <c r="T3" s="3"/>
      <c r="U3" s="3"/>
      <c r="V3" s="3"/>
      <c r="W3" s="3"/>
      <c r="X3" s="3"/>
      <c r="Y3" s="3"/>
      <c r="Z3" s="3"/>
      <c r="AA3" s="3"/>
      <c r="AB3" s="3"/>
      <c r="AC3" s="3"/>
    </row>
    <row r="4" spans="1:29" ht="12.75" customHeight="1" x14ac:dyDescent="0.4">
      <c r="A4" s="1"/>
      <c r="B4" s="3"/>
      <c r="C4" s="3"/>
      <c r="D4" s="3"/>
      <c r="E4" s="3"/>
      <c r="F4" s="3"/>
      <c r="G4" s="3"/>
      <c r="H4" s="3"/>
      <c r="I4" s="3"/>
      <c r="J4" s="3"/>
      <c r="K4" s="3"/>
      <c r="L4" s="3"/>
      <c r="M4" s="3"/>
      <c r="N4" s="3"/>
      <c r="O4" s="3"/>
      <c r="P4" s="3"/>
      <c r="Q4" s="3"/>
      <c r="R4" s="3"/>
      <c r="S4" s="3"/>
      <c r="T4" s="3"/>
      <c r="U4" s="3"/>
      <c r="V4" s="3"/>
      <c r="W4" s="3"/>
      <c r="X4" s="3"/>
      <c r="Y4" s="3"/>
      <c r="Z4" s="3"/>
      <c r="AA4" s="3"/>
      <c r="AB4" s="3"/>
      <c r="AC4" s="3"/>
    </row>
    <row r="5" spans="1:29" ht="12.75" customHeight="1" x14ac:dyDescent="0.4">
      <c r="A5" s="5" t="s">
        <v>1</v>
      </c>
      <c r="B5" s="3"/>
      <c r="C5" s="3"/>
      <c r="D5" s="3"/>
      <c r="E5" s="3"/>
      <c r="F5" s="3"/>
      <c r="G5" s="3"/>
      <c r="H5" s="3"/>
      <c r="I5" s="3"/>
      <c r="J5" s="3"/>
      <c r="K5" s="3"/>
      <c r="L5" s="3"/>
      <c r="M5" s="3"/>
      <c r="N5" s="3"/>
      <c r="O5" s="3"/>
      <c r="P5" s="3"/>
      <c r="Q5" s="3"/>
      <c r="R5" s="3"/>
      <c r="S5" s="3"/>
      <c r="T5" s="3"/>
      <c r="U5" s="3"/>
      <c r="V5" s="3"/>
      <c r="W5" s="3"/>
      <c r="X5" s="3"/>
      <c r="Y5" s="3"/>
      <c r="Z5" s="3"/>
      <c r="AA5" s="3"/>
      <c r="AB5" s="3"/>
      <c r="AC5" s="3"/>
    </row>
    <row r="6" spans="1:29" ht="12.75" customHeight="1" x14ac:dyDescent="0.4">
      <c r="A6" s="3"/>
      <c r="B6" s="6">
        <v>45138</v>
      </c>
      <c r="C6" s="6">
        <v>45169</v>
      </c>
      <c r="D6" s="6">
        <v>45199</v>
      </c>
      <c r="E6" s="6">
        <v>45230</v>
      </c>
      <c r="F6" s="6">
        <v>45260</v>
      </c>
      <c r="G6" s="6">
        <v>45291</v>
      </c>
      <c r="H6" s="6">
        <v>45322</v>
      </c>
      <c r="I6" s="6">
        <v>45350</v>
      </c>
      <c r="J6" s="6">
        <v>45382</v>
      </c>
      <c r="K6" s="6">
        <v>45412</v>
      </c>
      <c r="L6" s="6">
        <v>45443</v>
      </c>
      <c r="M6" s="6">
        <v>45473</v>
      </c>
      <c r="N6" s="6" t="s">
        <v>6</v>
      </c>
      <c r="O6" s="3"/>
      <c r="P6" s="3"/>
      <c r="Q6" s="3"/>
      <c r="R6" s="3"/>
      <c r="S6" s="3"/>
      <c r="T6" s="3"/>
      <c r="U6" s="3"/>
      <c r="V6" s="3"/>
      <c r="W6" s="3"/>
      <c r="X6" s="3"/>
      <c r="Y6" s="3"/>
      <c r="Z6" s="3"/>
      <c r="AA6" s="3" t="s">
        <v>7</v>
      </c>
      <c r="AB6" s="7" t="s">
        <v>8</v>
      </c>
      <c r="AC6" s="3"/>
    </row>
    <row r="7" spans="1:29" ht="12.75" customHeight="1" x14ac:dyDescent="0.4">
      <c r="A7" s="8" t="s">
        <v>9</v>
      </c>
      <c r="B7" s="9">
        <f>'Membership Dues Allocation '!C7</f>
        <v>242.97</v>
      </c>
      <c r="C7" s="9">
        <f>'Membership Dues Allocation '!D7</f>
        <v>596.1</v>
      </c>
      <c r="D7" s="9">
        <f>'Membership Dues Allocation '!E7</f>
        <v>5971.28</v>
      </c>
      <c r="E7" s="9">
        <f>'Membership Dues Allocation '!F7</f>
        <v>1686.24</v>
      </c>
      <c r="F7" s="9">
        <f>'Membership Dues Allocation '!G7</f>
        <v>383.23</v>
      </c>
      <c r="G7" s="9">
        <f>'Membership Dues Allocation '!H7</f>
        <v>249</v>
      </c>
      <c r="H7" s="9">
        <f>'Membership Dues Allocation '!I7</f>
        <v>214.27</v>
      </c>
      <c r="I7" s="9">
        <f>'Membership Dues Allocation '!J7</f>
        <v>974.62</v>
      </c>
      <c r="J7" s="9">
        <f>'Membership Dues Allocation '!K7</f>
        <v>6232.33</v>
      </c>
      <c r="K7" s="9">
        <f>'Membership Dues Allocation '!L7</f>
        <v>810.41</v>
      </c>
      <c r="L7" s="9">
        <f>'Membership Dues Allocation '!M7</f>
        <v>421.98</v>
      </c>
      <c r="M7" s="9">
        <f>'Membership Dues Allocation '!N7</f>
        <v>473.31</v>
      </c>
      <c r="N7" s="9">
        <f t="shared" ref="N7:N12" si="0">SUM(B7:M7)</f>
        <v>18255.740000000002</v>
      </c>
      <c r="O7" s="3"/>
      <c r="P7" s="3"/>
      <c r="Q7" s="3"/>
      <c r="R7" s="3"/>
      <c r="S7" s="3"/>
      <c r="T7" s="3"/>
      <c r="U7" s="3"/>
      <c r="V7" s="3"/>
      <c r="W7" s="3"/>
      <c r="X7" s="3"/>
      <c r="Y7" s="3"/>
      <c r="Z7" s="3"/>
      <c r="AA7" s="10" t="s">
        <v>10</v>
      </c>
      <c r="AB7" s="3" t="s">
        <v>3</v>
      </c>
      <c r="AC7" s="3"/>
    </row>
    <row r="8" spans="1:29" ht="12.75" customHeight="1" x14ac:dyDescent="0.4">
      <c r="A8" s="8" t="s">
        <v>11</v>
      </c>
      <c r="B8" s="9">
        <f>Conferences!C24</f>
        <v>0</v>
      </c>
      <c r="C8" s="9">
        <f>Conferences!D24</f>
        <v>0</v>
      </c>
      <c r="D8" s="9">
        <f>Conferences!E24</f>
        <v>0</v>
      </c>
      <c r="E8" s="9">
        <f>Conferences!F24</f>
        <v>0</v>
      </c>
      <c r="F8" s="9">
        <f>Conferences!G24</f>
        <v>0</v>
      </c>
      <c r="G8" s="9">
        <f>Conferences!H24</f>
        <v>0</v>
      </c>
      <c r="H8" s="9">
        <f>Conferences!I24</f>
        <v>0</v>
      </c>
      <c r="I8" s="9">
        <f>Conferences!J24</f>
        <v>0</v>
      </c>
      <c r="J8" s="9">
        <f>Conferences!K24</f>
        <v>0</v>
      </c>
      <c r="K8" s="9">
        <f>Conferences!L24</f>
        <v>10000</v>
      </c>
      <c r="L8" s="9">
        <f>Conferences!M24</f>
        <v>0</v>
      </c>
      <c r="M8" s="9">
        <f>Conferences!N24</f>
        <v>0</v>
      </c>
      <c r="N8" s="9">
        <f t="shared" si="0"/>
        <v>10000</v>
      </c>
      <c r="O8" s="3"/>
      <c r="P8" s="3"/>
      <c r="Q8" s="3"/>
      <c r="R8" s="3"/>
      <c r="S8" s="3"/>
      <c r="T8" s="3"/>
      <c r="U8" s="3"/>
      <c r="V8" s="3"/>
      <c r="W8" s="3"/>
      <c r="X8" s="3"/>
      <c r="Y8" s="3"/>
      <c r="Z8" s="3"/>
      <c r="AA8" s="3">
        <v>1</v>
      </c>
      <c r="AB8" s="3" t="s">
        <v>12</v>
      </c>
      <c r="AC8" s="3"/>
    </row>
    <row r="9" spans="1:29" ht="12.75" customHeight="1" x14ac:dyDescent="0.4">
      <c r="A9" s="8" t="s">
        <v>13</v>
      </c>
      <c r="B9" s="9">
        <f>Fundraising!C20</f>
        <v>0</v>
      </c>
      <c r="C9" s="9">
        <f>Fundraising!D20</f>
        <v>0</v>
      </c>
      <c r="D9" s="9">
        <f>Fundraising!E20</f>
        <v>0</v>
      </c>
      <c r="E9" s="9">
        <f>Fundraising!F20</f>
        <v>0</v>
      </c>
      <c r="F9" s="9">
        <f>Fundraising!G20</f>
        <v>0</v>
      </c>
      <c r="G9" s="9">
        <f>Fundraising!H20</f>
        <v>0</v>
      </c>
      <c r="H9" s="9">
        <f>Fundraising!I20</f>
        <v>0</v>
      </c>
      <c r="I9" s="9">
        <f>Fundraising!J20</f>
        <v>0</v>
      </c>
      <c r="J9" s="9">
        <f>Fundraising!K20</f>
        <v>0</v>
      </c>
      <c r="K9" s="9">
        <f>Fundraising!L20</f>
        <v>0</v>
      </c>
      <c r="L9" s="9">
        <f>Fundraising!M20</f>
        <v>0</v>
      </c>
      <c r="M9" s="9">
        <f>Fundraising!N20</f>
        <v>0</v>
      </c>
      <c r="N9" s="9">
        <f t="shared" si="0"/>
        <v>0</v>
      </c>
      <c r="O9" s="3"/>
      <c r="P9" s="3"/>
      <c r="Q9" s="3"/>
      <c r="R9" s="3"/>
      <c r="S9" s="3"/>
      <c r="T9" s="3"/>
      <c r="U9" s="3"/>
      <c r="V9" s="3"/>
      <c r="W9" s="3"/>
      <c r="X9" s="3"/>
      <c r="Y9" s="3"/>
      <c r="Z9" s="3"/>
      <c r="AA9" s="3">
        <v>2</v>
      </c>
      <c r="AB9" s="3" t="s">
        <v>14</v>
      </c>
      <c r="AC9" s="3"/>
    </row>
    <row r="10" spans="1:29" ht="12.75" customHeight="1" x14ac:dyDescent="0.4">
      <c r="A10" s="8" t="s">
        <v>15</v>
      </c>
      <c r="B10" s="9">
        <f>'Education and Training'!C24</f>
        <v>0</v>
      </c>
      <c r="C10" s="9">
        <f>'Education and Training'!D24</f>
        <v>0</v>
      </c>
      <c r="D10" s="9">
        <f>'Education and Training'!E24</f>
        <v>0</v>
      </c>
      <c r="E10" s="9">
        <f>'Education and Training'!F24</f>
        <v>0</v>
      </c>
      <c r="F10" s="9">
        <f>'Education and Training'!G24</f>
        <v>0</v>
      </c>
      <c r="G10" s="9">
        <f>'Education and Training'!H24</f>
        <v>0</v>
      </c>
      <c r="H10" s="9">
        <f>'Education and Training'!I24</f>
        <v>0</v>
      </c>
      <c r="I10" s="9">
        <f>'Education and Training'!J24</f>
        <v>0</v>
      </c>
      <c r="J10" s="9">
        <f>'Education and Training'!K24</f>
        <v>0</v>
      </c>
      <c r="K10" s="9">
        <f>'Education and Training'!L24</f>
        <v>0</v>
      </c>
      <c r="L10" s="9">
        <f>'Education and Training'!M24</f>
        <v>0</v>
      </c>
      <c r="M10" s="9">
        <f>'Education and Training'!N24</f>
        <v>0</v>
      </c>
      <c r="N10" s="9">
        <f t="shared" si="0"/>
        <v>0</v>
      </c>
      <c r="O10" s="3"/>
      <c r="P10" s="3"/>
      <c r="Q10" s="3"/>
      <c r="R10" s="3"/>
      <c r="S10" s="3"/>
      <c r="T10" s="3"/>
      <c r="U10" s="3"/>
      <c r="V10" s="3"/>
      <c r="W10" s="3"/>
      <c r="X10" s="3"/>
      <c r="Y10" s="3"/>
      <c r="Z10" s="3"/>
      <c r="AA10" s="3">
        <v>3</v>
      </c>
      <c r="AB10" s="3" t="s">
        <v>16</v>
      </c>
      <c r="AC10" s="3"/>
    </row>
    <row r="11" spans="1:29" ht="12.75" customHeight="1" x14ac:dyDescent="0.4">
      <c r="A11" s="8" t="s">
        <v>17</v>
      </c>
      <c r="B11" s="9">
        <f>'District Store'!C8</f>
        <v>0</v>
      </c>
      <c r="C11" s="9">
        <f>'District Store'!D8</f>
        <v>0</v>
      </c>
      <c r="D11" s="9">
        <f>'District Store'!E8</f>
        <v>0</v>
      </c>
      <c r="E11" s="9">
        <f>'District Store'!F8</f>
        <v>0</v>
      </c>
      <c r="F11" s="9">
        <f>'District Store'!G8</f>
        <v>0</v>
      </c>
      <c r="G11" s="9">
        <f>'District Store'!H8</f>
        <v>0</v>
      </c>
      <c r="H11" s="9">
        <f>'District Store'!I8</f>
        <v>0</v>
      </c>
      <c r="I11" s="9">
        <f>'District Store'!J8</f>
        <v>0</v>
      </c>
      <c r="J11" s="9">
        <f>'District Store'!K8</f>
        <v>0</v>
      </c>
      <c r="K11" s="9">
        <f>'District Store'!L8</f>
        <v>0</v>
      </c>
      <c r="L11" s="9">
        <f>'District Store'!M8</f>
        <v>0</v>
      </c>
      <c r="M11" s="9">
        <f>'District Store'!N8</f>
        <v>0</v>
      </c>
      <c r="N11" s="9">
        <f t="shared" si="0"/>
        <v>0</v>
      </c>
      <c r="O11" s="3"/>
      <c r="P11" s="3"/>
      <c r="Q11" s="3"/>
      <c r="R11" s="3"/>
      <c r="S11" s="3"/>
      <c r="T11" s="3"/>
      <c r="U11" s="3"/>
      <c r="V11" s="3"/>
      <c r="W11" s="3"/>
      <c r="X11" s="3"/>
      <c r="Y11" s="3"/>
      <c r="Z11" s="3"/>
      <c r="AA11" s="3">
        <v>4</v>
      </c>
      <c r="AB11" s="3" t="s">
        <v>18</v>
      </c>
      <c r="AC11" s="3"/>
    </row>
    <row r="12" spans="1:29" ht="12.75" customHeight="1" x14ac:dyDescent="0.4">
      <c r="A12" s="8" t="s">
        <v>19</v>
      </c>
      <c r="B12" s="9">
        <f>'Speech Contest'!C17</f>
        <v>0</v>
      </c>
      <c r="C12" s="9">
        <f>'Speech Contest'!D17</f>
        <v>0</v>
      </c>
      <c r="D12" s="9">
        <f>'Speech Contest'!E17</f>
        <v>0</v>
      </c>
      <c r="E12" s="9">
        <f>'Speech Contest'!F17</f>
        <v>0</v>
      </c>
      <c r="F12" s="9">
        <f>'Speech Contest'!G17</f>
        <v>0</v>
      </c>
      <c r="G12" s="9">
        <f>'Speech Contest'!H17</f>
        <v>0</v>
      </c>
      <c r="H12" s="9">
        <f>'Speech Contest'!I17</f>
        <v>0</v>
      </c>
      <c r="I12" s="9">
        <f>'Speech Contest'!J17</f>
        <v>0</v>
      </c>
      <c r="J12" s="9">
        <f>'Speech Contest'!K17</f>
        <v>0</v>
      </c>
      <c r="K12" s="9">
        <f>'Speech Contest'!L17</f>
        <v>0</v>
      </c>
      <c r="L12" s="9">
        <f>'Speech Contest'!M17</f>
        <v>0</v>
      </c>
      <c r="M12" s="9">
        <f>'Speech Contest'!N17</f>
        <v>0</v>
      </c>
      <c r="N12" s="9">
        <f t="shared" si="0"/>
        <v>0</v>
      </c>
      <c r="O12" s="3"/>
      <c r="P12" s="3"/>
      <c r="Q12" s="3"/>
      <c r="R12" s="3"/>
      <c r="S12" s="3"/>
      <c r="T12" s="3"/>
      <c r="U12" s="3"/>
      <c r="V12" s="3"/>
      <c r="W12" s="3"/>
      <c r="X12" s="3"/>
      <c r="Y12" s="3"/>
      <c r="Z12" s="3"/>
      <c r="AA12" s="3">
        <v>5</v>
      </c>
      <c r="AB12" s="3" t="s">
        <v>20</v>
      </c>
      <c r="AC12" s="3"/>
    </row>
    <row r="13" spans="1:29" ht="12.75" customHeight="1" x14ac:dyDescent="0.4">
      <c r="A13" s="11" t="s">
        <v>21</v>
      </c>
      <c r="B13" s="12">
        <f t="shared" ref="B13:N13" si="1">SUM(B7:B12)</f>
        <v>242.97</v>
      </c>
      <c r="C13" s="12">
        <f t="shared" si="1"/>
        <v>596.1</v>
      </c>
      <c r="D13" s="12">
        <f t="shared" si="1"/>
        <v>5971.28</v>
      </c>
      <c r="E13" s="12">
        <f t="shared" si="1"/>
        <v>1686.24</v>
      </c>
      <c r="F13" s="12">
        <f t="shared" si="1"/>
        <v>383.23</v>
      </c>
      <c r="G13" s="12">
        <f t="shared" si="1"/>
        <v>249</v>
      </c>
      <c r="H13" s="12">
        <f t="shared" si="1"/>
        <v>214.27</v>
      </c>
      <c r="I13" s="12">
        <f t="shared" si="1"/>
        <v>974.62</v>
      </c>
      <c r="J13" s="12">
        <f t="shared" si="1"/>
        <v>6232.33</v>
      </c>
      <c r="K13" s="12">
        <f t="shared" si="1"/>
        <v>10810.41</v>
      </c>
      <c r="L13" s="12">
        <f t="shared" si="1"/>
        <v>421.98</v>
      </c>
      <c r="M13" s="12">
        <f t="shared" si="1"/>
        <v>473.31</v>
      </c>
      <c r="N13" s="12">
        <f t="shared" si="1"/>
        <v>28255.74</v>
      </c>
      <c r="O13" s="3"/>
      <c r="P13" s="3"/>
      <c r="Q13" s="3"/>
      <c r="R13" s="3"/>
      <c r="S13" s="3"/>
      <c r="T13" s="3"/>
      <c r="U13" s="3"/>
      <c r="V13" s="3"/>
      <c r="W13" s="3"/>
      <c r="X13" s="3"/>
      <c r="Y13" s="3"/>
      <c r="Z13" s="3"/>
      <c r="AA13" s="3">
        <v>6</v>
      </c>
      <c r="AB13" s="3" t="s">
        <v>22</v>
      </c>
      <c r="AC13" s="3"/>
    </row>
    <row r="14" spans="1:29" ht="12.75" customHeight="1" x14ac:dyDescent="0.4">
      <c r="A14" s="11"/>
      <c r="B14" s="9"/>
      <c r="C14" s="9"/>
      <c r="D14" s="9"/>
      <c r="E14" s="9"/>
      <c r="F14" s="9"/>
      <c r="G14" s="9"/>
      <c r="H14" s="9"/>
      <c r="I14" s="9"/>
      <c r="J14" s="9"/>
      <c r="K14" s="9"/>
      <c r="L14" s="9"/>
      <c r="M14" s="9"/>
      <c r="N14" s="9"/>
      <c r="O14" s="3"/>
      <c r="P14" s="3"/>
      <c r="Q14" s="3"/>
      <c r="R14" s="3"/>
      <c r="S14" s="3"/>
      <c r="T14" s="3"/>
      <c r="U14" s="3"/>
      <c r="V14" s="3"/>
      <c r="W14" s="3"/>
      <c r="X14" s="3"/>
      <c r="Y14" s="3"/>
      <c r="Z14" s="3"/>
      <c r="AA14" s="3"/>
      <c r="AB14" s="3"/>
      <c r="AC14" s="3"/>
    </row>
    <row r="15" spans="1:29" ht="12.75" customHeight="1" x14ac:dyDescent="0.4">
      <c r="A15" s="8" t="s">
        <v>23</v>
      </c>
      <c r="B15" s="9">
        <f>'TI Allocation'!C9</f>
        <v>69.150000000000006</v>
      </c>
      <c r="C15" s="9">
        <f>'TI Allocation'!D9</f>
        <v>69.150000000000006</v>
      </c>
      <c r="D15" s="9">
        <f>'TI Allocation'!E9</f>
        <v>69.150000000000006</v>
      </c>
      <c r="E15" s="9">
        <f>'TI Allocation'!F9</f>
        <v>69.150000000000006</v>
      </c>
      <c r="F15" s="9">
        <f>'TI Allocation'!G9</f>
        <v>69.150000000000006</v>
      </c>
      <c r="G15" s="9">
        <f>'TI Allocation'!H9</f>
        <v>69.150000000000006</v>
      </c>
      <c r="H15" s="9">
        <f>'TI Allocation'!I9</f>
        <v>69.150000000000006</v>
      </c>
      <c r="I15" s="9">
        <f>'TI Allocation'!J9</f>
        <v>69.150000000000006</v>
      </c>
      <c r="J15" s="9">
        <f>'TI Allocation'!K9</f>
        <v>69.150000000000006</v>
      </c>
      <c r="K15" s="9">
        <f>'TI Allocation'!L9</f>
        <v>69.150000000000006</v>
      </c>
      <c r="L15" s="9">
        <f>'TI Allocation'!M9</f>
        <v>69.150000000000006</v>
      </c>
      <c r="M15" s="9">
        <f>'TI Allocation'!N9</f>
        <v>69.150000000000006</v>
      </c>
      <c r="N15" s="9">
        <f t="shared" ref="N15:N28" si="2">SUM(B15:M15)</f>
        <v>829.79999999999984</v>
      </c>
      <c r="O15" s="3"/>
      <c r="P15" s="3"/>
      <c r="Q15" s="3"/>
      <c r="R15" s="3"/>
      <c r="S15" s="3"/>
      <c r="T15" s="3"/>
      <c r="U15" s="3"/>
      <c r="V15" s="3"/>
      <c r="W15" s="3"/>
      <c r="X15" s="3"/>
      <c r="Y15" s="3"/>
      <c r="Z15" s="3"/>
      <c r="AA15" s="3">
        <v>7</v>
      </c>
      <c r="AB15" s="3" t="s">
        <v>24</v>
      </c>
      <c r="AC15" s="3"/>
    </row>
    <row r="16" spans="1:29" ht="12.75" customHeight="1" x14ac:dyDescent="0.4">
      <c r="A16" s="8" t="s">
        <v>25</v>
      </c>
      <c r="B16" s="9">
        <f>Conferences!C47</f>
        <v>0</v>
      </c>
      <c r="C16" s="9">
        <f>Conferences!D47</f>
        <v>0</v>
      </c>
      <c r="D16" s="9">
        <f>Conferences!E47</f>
        <v>0</v>
      </c>
      <c r="E16" s="9">
        <f>Conferences!F47</f>
        <v>0</v>
      </c>
      <c r="F16" s="9">
        <f>Conferences!G47</f>
        <v>0</v>
      </c>
      <c r="G16" s="9">
        <f>Conferences!H47</f>
        <v>0</v>
      </c>
      <c r="H16" s="9">
        <f>Conferences!I47</f>
        <v>0</v>
      </c>
      <c r="I16" s="9">
        <f>Conferences!J47</f>
        <v>0</v>
      </c>
      <c r="J16" s="9">
        <f>Conferences!K47</f>
        <v>0</v>
      </c>
      <c r="K16" s="9">
        <f>Conferences!L47</f>
        <v>10000</v>
      </c>
      <c r="L16" s="9">
        <f>Conferences!M47</f>
        <v>0</v>
      </c>
      <c r="M16" s="9">
        <f>Conferences!N47</f>
        <v>0</v>
      </c>
      <c r="N16" s="9">
        <f t="shared" si="2"/>
        <v>10000</v>
      </c>
      <c r="O16" s="3"/>
      <c r="P16" s="3"/>
      <c r="Q16" s="3"/>
      <c r="R16" s="3"/>
      <c r="S16" s="3"/>
      <c r="T16" s="3"/>
      <c r="U16" s="3"/>
      <c r="V16" s="3"/>
      <c r="W16" s="3"/>
      <c r="X16" s="3"/>
      <c r="Y16" s="3"/>
      <c r="Z16" s="3"/>
      <c r="AA16" s="3">
        <v>8</v>
      </c>
      <c r="AB16" s="3" t="s">
        <v>26</v>
      </c>
      <c r="AC16" s="3"/>
    </row>
    <row r="17" spans="1:29" ht="12.75" customHeight="1" x14ac:dyDescent="0.4">
      <c r="A17" s="8" t="s">
        <v>27</v>
      </c>
      <c r="B17" s="9">
        <f>Fundraising!C35</f>
        <v>0</v>
      </c>
      <c r="C17" s="9">
        <f>Fundraising!D35</f>
        <v>0</v>
      </c>
      <c r="D17" s="9">
        <f>Fundraising!E35</f>
        <v>0</v>
      </c>
      <c r="E17" s="9">
        <f>Fundraising!F35</f>
        <v>0</v>
      </c>
      <c r="F17" s="9">
        <f>Fundraising!G35</f>
        <v>0</v>
      </c>
      <c r="G17" s="9">
        <f>Fundraising!H35</f>
        <v>0</v>
      </c>
      <c r="H17" s="9">
        <f>Fundraising!I35</f>
        <v>0</v>
      </c>
      <c r="I17" s="9">
        <f>Fundraising!J35</f>
        <v>0</v>
      </c>
      <c r="J17" s="9">
        <f>Fundraising!K35</f>
        <v>0</v>
      </c>
      <c r="K17" s="9">
        <f>Fundraising!L35</f>
        <v>0</v>
      </c>
      <c r="L17" s="9">
        <f>Fundraising!M35</f>
        <v>0</v>
      </c>
      <c r="M17" s="9">
        <f>Fundraising!N35</f>
        <v>0</v>
      </c>
      <c r="N17" s="9">
        <f t="shared" si="2"/>
        <v>0</v>
      </c>
      <c r="O17" s="3"/>
      <c r="P17" s="3"/>
      <c r="Q17" s="3"/>
      <c r="R17" s="3"/>
      <c r="S17" s="3"/>
      <c r="T17" s="3"/>
      <c r="U17" s="3"/>
      <c r="V17" s="3"/>
      <c r="W17" s="3"/>
      <c r="X17" s="3"/>
      <c r="Y17" s="3"/>
      <c r="Z17" s="3"/>
      <c r="AA17" s="3">
        <v>9</v>
      </c>
      <c r="AB17" s="3" t="s">
        <v>28</v>
      </c>
      <c r="AC17" s="3"/>
    </row>
    <row r="18" spans="1:29" ht="12.75" customHeight="1" x14ac:dyDescent="0.4">
      <c r="A18" s="8" t="s">
        <v>29</v>
      </c>
      <c r="B18" s="9">
        <f>'District Store'!C10</f>
        <v>0</v>
      </c>
      <c r="C18" s="9">
        <f>'District Store'!D10</f>
        <v>0</v>
      </c>
      <c r="D18" s="9">
        <f>'District Store'!E10</f>
        <v>0</v>
      </c>
      <c r="E18" s="9">
        <f>'District Store'!F10</f>
        <v>0</v>
      </c>
      <c r="F18" s="9">
        <f>'District Store'!G10</f>
        <v>0</v>
      </c>
      <c r="G18" s="9">
        <f>'District Store'!H10</f>
        <v>0</v>
      </c>
      <c r="H18" s="9">
        <f>'District Store'!I10</f>
        <v>0</v>
      </c>
      <c r="I18" s="9">
        <f>'District Store'!J10</f>
        <v>0</v>
      </c>
      <c r="J18" s="9">
        <f>'District Store'!K10</f>
        <v>0</v>
      </c>
      <c r="K18" s="9">
        <f>'District Store'!L10</f>
        <v>0</v>
      </c>
      <c r="L18" s="9">
        <f>'District Store'!M10</f>
        <v>0</v>
      </c>
      <c r="M18" s="9">
        <f>'District Store'!N10</f>
        <v>0</v>
      </c>
      <c r="N18" s="9">
        <f t="shared" si="2"/>
        <v>0</v>
      </c>
      <c r="O18" s="3"/>
      <c r="P18" s="3"/>
      <c r="Q18" s="3"/>
      <c r="R18" s="3"/>
      <c r="S18" s="3"/>
      <c r="T18" s="3"/>
      <c r="U18" s="3"/>
      <c r="V18" s="3"/>
      <c r="W18" s="3"/>
      <c r="X18" s="3"/>
      <c r="Y18" s="3"/>
      <c r="Z18" s="3"/>
      <c r="AA18" s="3">
        <v>10</v>
      </c>
      <c r="AB18" s="3" t="s">
        <v>30</v>
      </c>
      <c r="AC18" s="3"/>
    </row>
    <row r="19" spans="1:29" ht="12.75" customHeight="1" x14ac:dyDescent="0.4">
      <c r="A19" s="8" t="s">
        <v>31</v>
      </c>
      <c r="B19" s="9">
        <f>'Marketing Outside Toastmasters'!C23</f>
        <v>0</v>
      </c>
      <c r="C19" s="9">
        <f>'Marketing Outside Toastmasters'!D23</f>
        <v>0</v>
      </c>
      <c r="D19" s="9">
        <f>'Marketing Outside Toastmasters'!E23</f>
        <v>180</v>
      </c>
      <c r="E19" s="9">
        <f>'Marketing Outside Toastmasters'!F23</f>
        <v>180</v>
      </c>
      <c r="F19" s="9">
        <f>'Marketing Outside Toastmasters'!G23</f>
        <v>180</v>
      </c>
      <c r="G19" s="9">
        <f>'Marketing Outside Toastmasters'!H23</f>
        <v>180</v>
      </c>
      <c r="H19" s="9">
        <f>'Marketing Outside Toastmasters'!I23</f>
        <v>180</v>
      </c>
      <c r="I19" s="9">
        <f>'Marketing Outside Toastmasters'!J23</f>
        <v>180</v>
      </c>
      <c r="J19" s="9">
        <f>'Marketing Outside Toastmasters'!K23</f>
        <v>180</v>
      </c>
      <c r="K19" s="9">
        <f>'Marketing Outside Toastmasters'!L23</f>
        <v>180</v>
      </c>
      <c r="L19" s="9">
        <f>'Marketing Outside Toastmasters'!M23</f>
        <v>180</v>
      </c>
      <c r="M19" s="9">
        <f>'Marketing Outside Toastmasters'!N23</f>
        <v>180</v>
      </c>
      <c r="N19" s="9">
        <f t="shared" si="2"/>
        <v>1800</v>
      </c>
      <c r="O19" s="3"/>
      <c r="P19" s="3"/>
      <c r="Q19" s="3"/>
      <c r="R19" s="3"/>
      <c r="S19" s="3"/>
      <c r="T19" s="3"/>
      <c r="U19" s="3"/>
      <c r="V19" s="3"/>
      <c r="W19" s="3"/>
      <c r="X19" s="3"/>
      <c r="Y19" s="3"/>
      <c r="Z19" s="3"/>
      <c r="AA19" s="3">
        <v>11</v>
      </c>
      <c r="AB19" s="3" t="s">
        <v>32</v>
      </c>
      <c r="AC19" s="3"/>
    </row>
    <row r="20" spans="1:29" ht="12.75" customHeight="1" x14ac:dyDescent="0.4">
      <c r="A20" s="8" t="s">
        <v>33</v>
      </c>
      <c r="B20" s="9">
        <f>Recognition!C75</f>
        <v>0</v>
      </c>
      <c r="C20" s="9">
        <f>Recognition!D75</f>
        <v>0</v>
      </c>
      <c r="D20" s="9">
        <f>Recognition!E75</f>
        <v>2400</v>
      </c>
      <c r="E20" s="9">
        <f>Recognition!F75</f>
        <v>375</v>
      </c>
      <c r="F20" s="9">
        <f>Recognition!G75</f>
        <v>0</v>
      </c>
      <c r="G20" s="9">
        <f>Recognition!H75</f>
        <v>0</v>
      </c>
      <c r="H20" s="9">
        <f>Recognition!I75</f>
        <v>0</v>
      </c>
      <c r="I20" s="9">
        <f>Recognition!J75</f>
        <v>0</v>
      </c>
      <c r="J20" s="9">
        <f>Recognition!K75</f>
        <v>0</v>
      </c>
      <c r="K20" s="9">
        <f>Recognition!L75</f>
        <v>375</v>
      </c>
      <c r="L20" s="9">
        <f>Recognition!M75</f>
        <v>0</v>
      </c>
      <c r="M20" s="9">
        <f>Recognition!N75</f>
        <v>0</v>
      </c>
      <c r="N20" s="9">
        <f t="shared" si="2"/>
        <v>3150</v>
      </c>
      <c r="O20" s="3"/>
      <c r="P20" s="3"/>
      <c r="Q20" s="3"/>
      <c r="R20" s="3"/>
      <c r="S20" s="3"/>
      <c r="T20" s="3"/>
      <c r="U20" s="3"/>
      <c r="V20" s="3"/>
      <c r="W20" s="3"/>
      <c r="X20" s="3"/>
      <c r="Y20" s="3"/>
      <c r="Z20" s="3"/>
      <c r="AA20" s="3">
        <v>12</v>
      </c>
      <c r="AB20" s="3" t="s">
        <v>34</v>
      </c>
      <c r="AC20" s="3"/>
    </row>
    <row r="21" spans="1:29" ht="12.75" customHeight="1" x14ac:dyDescent="0.4">
      <c r="A21" s="8" t="s">
        <v>35</v>
      </c>
      <c r="B21" s="9">
        <f>'Club Growth'!C88</f>
        <v>0</v>
      </c>
      <c r="C21" s="9">
        <f>'Club Growth'!D88</f>
        <v>0</v>
      </c>
      <c r="D21" s="9">
        <f>'Club Growth'!E88</f>
        <v>0</v>
      </c>
      <c r="E21" s="9">
        <f>'Club Growth'!F88</f>
        <v>138</v>
      </c>
      <c r="F21" s="9">
        <f>'Club Growth'!G88</f>
        <v>220</v>
      </c>
      <c r="G21" s="9">
        <f>'Club Growth'!H88</f>
        <v>0</v>
      </c>
      <c r="H21" s="9">
        <f>'Club Growth'!I88</f>
        <v>730</v>
      </c>
      <c r="I21" s="9">
        <f>'Club Growth'!J88</f>
        <v>138</v>
      </c>
      <c r="J21" s="9">
        <f>'Club Growth'!K88</f>
        <v>0</v>
      </c>
      <c r="K21" s="9">
        <f>'Club Growth'!L88</f>
        <v>0</v>
      </c>
      <c r="L21" s="9">
        <f>'Club Growth'!M88</f>
        <v>150</v>
      </c>
      <c r="M21" s="9">
        <f>'Club Growth'!N88</f>
        <v>0</v>
      </c>
      <c r="N21" s="9">
        <f t="shared" si="2"/>
        <v>1376</v>
      </c>
      <c r="O21" s="3"/>
      <c r="P21" s="3"/>
      <c r="Q21" s="3"/>
      <c r="R21" s="3"/>
      <c r="S21" s="3"/>
      <c r="T21" s="3"/>
      <c r="U21" s="3"/>
      <c r="V21" s="3"/>
      <c r="W21" s="3"/>
      <c r="X21" s="3"/>
      <c r="Y21" s="3"/>
      <c r="Z21" s="3"/>
      <c r="AA21" s="3">
        <v>13</v>
      </c>
      <c r="AB21" s="13" t="s">
        <v>36</v>
      </c>
      <c r="AC21" s="3"/>
    </row>
    <row r="22" spans="1:29" ht="12.75" customHeight="1" x14ac:dyDescent="0.4">
      <c r="A22" s="8" t="s">
        <v>37</v>
      </c>
      <c r="B22" s="9">
        <f>'Public Relations'!C28</f>
        <v>0</v>
      </c>
      <c r="C22" s="9">
        <f>'Public Relations'!D28</f>
        <v>0</v>
      </c>
      <c r="D22" s="9">
        <f>'Public Relations'!E28</f>
        <v>0</v>
      </c>
      <c r="E22" s="9">
        <f>'Public Relations'!F28</f>
        <v>120</v>
      </c>
      <c r="F22" s="9">
        <f>'Public Relations'!G28</f>
        <v>125</v>
      </c>
      <c r="G22" s="9">
        <f>'Public Relations'!H28</f>
        <v>120</v>
      </c>
      <c r="H22" s="9">
        <f>'Public Relations'!I28</f>
        <v>125</v>
      </c>
      <c r="I22" s="9">
        <f>'Public Relations'!J28</f>
        <v>120</v>
      </c>
      <c r="J22" s="9">
        <f>'Public Relations'!K28</f>
        <v>125</v>
      </c>
      <c r="K22" s="9">
        <f>'Public Relations'!L28</f>
        <v>120</v>
      </c>
      <c r="L22" s="9">
        <f>'Public Relations'!M28</f>
        <v>125</v>
      </c>
      <c r="M22" s="9">
        <f>'Public Relations'!N28</f>
        <v>120</v>
      </c>
      <c r="N22" s="9">
        <f t="shared" si="2"/>
        <v>1100</v>
      </c>
      <c r="O22" s="3"/>
      <c r="P22" s="3"/>
      <c r="Q22" s="3"/>
      <c r="R22" s="3"/>
      <c r="S22" s="3"/>
      <c r="T22" s="3"/>
      <c r="U22" s="3"/>
      <c r="V22" s="3"/>
      <c r="W22" s="3"/>
      <c r="X22" s="3"/>
      <c r="Y22" s="3"/>
      <c r="Z22" s="3"/>
      <c r="AA22" s="3">
        <v>14</v>
      </c>
      <c r="AB22" s="3" t="s">
        <v>38</v>
      </c>
      <c r="AC22" s="3"/>
    </row>
    <row r="23" spans="1:29" ht="12.75" customHeight="1" x14ac:dyDescent="0.4">
      <c r="A23" s="14" t="s">
        <v>39</v>
      </c>
      <c r="B23" s="15">
        <f>'Education and Training'!C92</f>
        <v>0</v>
      </c>
      <c r="C23" s="15">
        <f>'Education and Training'!D92</f>
        <v>0</v>
      </c>
      <c r="D23" s="15">
        <f>'Education and Training'!E92</f>
        <v>0</v>
      </c>
      <c r="E23" s="15">
        <f>'Education and Training'!F92</f>
        <v>292</v>
      </c>
      <c r="F23" s="15">
        <f>'Education and Training'!G92</f>
        <v>15</v>
      </c>
      <c r="G23" s="15">
        <f>'Education and Training'!H92</f>
        <v>615</v>
      </c>
      <c r="H23" s="15">
        <f>'Education and Training'!I92</f>
        <v>265</v>
      </c>
      <c r="I23" s="15">
        <f>'Education and Training'!J92</f>
        <v>395</v>
      </c>
      <c r="J23" s="15">
        <f>'Education and Training'!K92</f>
        <v>15</v>
      </c>
      <c r="K23" s="15">
        <f>'Education and Training'!L92</f>
        <v>165</v>
      </c>
      <c r="L23" s="15">
        <f>'Education and Training'!M92</f>
        <v>190</v>
      </c>
      <c r="M23" s="15">
        <f>'Education and Training'!N92</f>
        <v>643</v>
      </c>
      <c r="N23" s="15">
        <f t="shared" si="2"/>
        <v>2595</v>
      </c>
      <c r="O23" s="13"/>
      <c r="P23" s="13"/>
      <c r="Q23" s="13"/>
      <c r="R23" s="13"/>
      <c r="S23" s="13"/>
      <c r="T23" s="13"/>
      <c r="U23" s="13"/>
      <c r="V23" s="13"/>
      <c r="W23" s="13"/>
      <c r="X23" s="13"/>
      <c r="Y23" s="13"/>
      <c r="Z23" s="13"/>
      <c r="AA23" s="13">
        <v>15</v>
      </c>
      <c r="AB23" s="3" t="s">
        <v>40</v>
      </c>
      <c r="AC23" s="13"/>
    </row>
    <row r="24" spans="1:29" ht="12.75" customHeight="1" x14ac:dyDescent="0.4">
      <c r="A24" s="8" t="s">
        <v>41</v>
      </c>
      <c r="B24" s="9">
        <f>'Speech Contest'!C53</f>
        <v>0</v>
      </c>
      <c r="C24" s="9">
        <f>'Speech Contest'!D53</f>
        <v>0</v>
      </c>
      <c r="D24" s="9">
        <f>'Speech Contest'!E53</f>
        <v>0</v>
      </c>
      <c r="E24" s="9">
        <f>'Speech Contest'!F53</f>
        <v>0</v>
      </c>
      <c r="F24" s="9">
        <f>'Speech Contest'!G53</f>
        <v>0</v>
      </c>
      <c r="G24" s="9">
        <f>'Speech Contest'!H53</f>
        <v>0</v>
      </c>
      <c r="H24" s="9">
        <f>'Speech Contest'!I53</f>
        <v>0</v>
      </c>
      <c r="I24" s="9">
        <f>'Speech Contest'!J53</f>
        <v>100</v>
      </c>
      <c r="J24" s="9">
        <f>'Speech Contest'!K53</f>
        <v>350</v>
      </c>
      <c r="K24" s="9">
        <f>'Speech Contest'!L53</f>
        <v>300</v>
      </c>
      <c r="L24" s="9">
        <f>'Speech Contest'!M53</f>
        <v>0</v>
      </c>
      <c r="M24" s="9">
        <f>'Speech Contest'!N53</f>
        <v>0</v>
      </c>
      <c r="N24" s="9">
        <f t="shared" si="2"/>
        <v>750</v>
      </c>
      <c r="O24" s="3"/>
      <c r="P24" s="3"/>
      <c r="Q24" s="3"/>
      <c r="R24" s="3"/>
      <c r="S24" s="3"/>
      <c r="T24" s="3"/>
      <c r="U24" s="3"/>
      <c r="V24" s="3"/>
      <c r="W24" s="3"/>
      <c r="X24" s="3"/>
      <c r="Y24" s="3"/>
      <c r="Z24" s="3"/>
      <c r="AA24" s="3">
        <v>16</v>
      </c>
      <c r="AB24" s="3" t="s">
        <v>42</v>
      </c>
      <c r="AC24" s="3"/>
    </row>
    <row r="25" spans="1:29" ht="12.75" customHeight="1" x14ac:dyDescent="0.4">
      <c r="A25" s="8" t="s">
        <v>43</v>
      </c>
      <c r="B25" s="9">
        <f>Administration!C35</f>
        <v>75</v>
      </c>
      <c r="C25" s="9">
        <f>Administration!D35</f>
        <v>300</v>
      </c>
      <c r="D25" s="9">
        <f>Administration!E35</f>
        <v>0</v>
      </c>
      <c r="E25" s="9">
        <f>Administration!F35</f>
        <v>605</v>
      </c>
      <c r="F25" s="9">
        <f>Administration!G35</f>
        <v>75</v>
      </c>
      <c r="G25" s="9">
        <f>Administration!H35</f>
        <v>75</v>
      </c>
      <c r="H25" s="9">
        <f>Administration!I35</f>
        <v>75</v>
      </c>
      <c r="I25" s="9">
        <f>Administration!J35</f>
        <v>0</v>
      </c>
      <c r="J25" s="9">
        <f>Administration!K35</f>
        <v>0</v>
      </c>
      <c r="K25" s="9">
        <f>Administration!L35</f>
        <v>0</v>
      </c>
      <c r="L25" s="9">
        <f>Administration!M35</f>
        <v>75</v>
      </c>
      <c r="M25" s="9">
        <f>Administration!N35</f>
        <v>75</v>
      </c>
      <c r="N25" s="9">
        <f t="shared" si="2"/>
        <v>1355</v>
      </c>
      <c r="O25" s="3"/>
      <c r="P25" s="3"/>
      <c r="Q25" s="3"/>
      <c r="R25" s="3"/>
      <c r="S25" s="3"/>
      <c r="T25" s="3"/>
      <c r="U25" s="3"/>
      <c r="V25" s="3"/>
      <c r="W25" s="3"/>
      <c r="X25" s="3"/>
      <c r="Y25" s="3"/>
      <c r="Z25" s="3"/>
      <c r="AA25" s="3">
        <v>17</v>
      </c>
      <c r="AB25" s="3" t="s">
        <v>44</v>
      </c>
      <c r="AC25" s="3"/>
    </row>
    <row r="26" spans="1:29" ht="12.75" customHeight="1" x14ac:dyDescent="0.4">
      <c r="A26" s="8" t="s">
        <v>45</v>
      </c>
      <c r="B26" s="9">
        <f>'Food and Meals'!C75</f>
        <v>0</v>
      </c>
      <c r="C26" s="9">
        <f>'Food and Meals'!D75</f>
        <v>0</v>
      </c>
      <c r="D26" s="9">
        <f>'Food and Meals'!E75</f>
        <v>0</v>
      </c>
      <c r="E26" s="9">
        <f>'Food and Meals'!F75</f>
        <v>1225</v>
      </c>
      <c r="F26" s="9">
        <f>'Food and Meals'!G75</f>
        <v>0</v>
      </c>
      <c r="G26" s="9">
        <f>'Food and Meals'!H75</f>
        <v>0</v>
      </c>
      <c r="H26" s="9">
        <f>'Food and Meals'!I75</f>
        <v>660</v>
      </c>
      <c r="I26" s="9">
        <f>'Food and Meals'!J75</f>
        <v>0</v>
      </c>
      <c r="J26" s="9">
        <f>'Food and Meals'!K75</f>
        <v>0</v>
      </c>
      <c r="K26" s="9">
        <f>'Food and Meals'!L75</f>
        <v>0</v>
      </c>
      <c r="L26" s="9">
        <f>'Food and Meals'!M75</f>
        <v>0</v>
      </c>
      <c r="M26" s="9">
        <f>'Food and Meals'!N75</f>
        <v>300</v>
      </c>
      <c r="N26" s="9">
        <f t="shared" si="2"/>
        <v>2185</v>
      </c>
      <c r="O26" s="3"/>
      <c r="P26" s="3"/>
      <c r="Q26" s="3"/>
      <c r="R26" s="3"/>
      <c r="S26" s="3"/>
      <c r="T26" s="3"/>
      <c r="U26" s="3"/>
      <c r="V26" s="3"/>
      <c r="W26" s="3"/>
      <c r="X26" s="3"/>
      <c r="Y26" s="3"/>
      <c r="Z26" s="3"/>
      <c r="AA26" s="3">
        <v>18</v>
      </c>
      <c r="AB26" s="3" t="s">
        <v>46</v>
      </c>
      <c r="AC26" s="3"/>
    </row>
    <row r="27" spans="1:29" ht="12.75" customHeight="1" x14ac:dyDescent="0.4">
      <c r="A27" s="8" t="s">
        <v>47</v>
      </c>
      <c r="B27" s="9">
        <f>Travel!C130</f>
        <v>0</v>
      </c>
      <c r="C27" s="9">
        <f>Travel!D130</f>
        <v>0</v>
      </c>
      <c r="D27" s="9">
        <f>Travel!E130</f>
        <v>0</v>
      </c>
      <c r="E27" s="9">
        <f>Travel!F130</f>
        <v>0</v>
      </c>
      <c r="F27" s="9">
        <f>Travel!G130</f>
        <v>0</v>
      </c>
      <c r="G27" s="9">
        <f>Travel!H130</f>
        <v>0</v>
      </c>
      <c r="H27" s="9">
        <f>Travel!I130</f>
        <v>0</v>
      </c>
      <c r="I27" s="9">
        <f>Travel!J130</f>
        <v>0</v>
      </c>
      <c r="J27" s="9">
        <f>Travel!K130</f>
        <v>0</v>
      </c>
      <c r="K27" s="9">
        <f>Travel!L130</f>
        <v>0</v>
      </c>
      <c r="L27" s="9">
        <f>Travel!M130</f>
        <v>0</v>
      </c>
      <c r="M27" s="9">
        <f>Travel!N130</f>
        <v>0</v>
      </c>
      <c r="N27" s="9">
        <f t="shared" si="2"/>
        <v>0</v>
      </c>
      <c r="O27" s="3"/>
      <c r="P27" s="3"/>
      <c r="Q27" s="3"/>
      <c r="R27" s="3"/>
      <c r="S27" s="3"/>
      <c r="T27" s="3"/>
      <c r="U27" s="3"/>
      <c r="V27" s="3"/>
      <c r="W27" s="3"/>
      <c r="X27" s="3"/>
      <c r="Y27" s="3"/>
      <c r="Z27" s="3"/>
      <c r="AA27" s="3">
        <v>19</v>
      </c>
      <c r="AB27" s="3" t="s">
        <v>48</v>
      </c>
      <c r="AC27" s="3"/>
    </row>
    <row r="28" spans="1:29" ht="12.75" customHeight="1" x14ac:dyDescent="0.4">
      <c r="A28" s="8" t="s">
        <v>49</v>
      </c>
      <c r="B28" s="9">
        <f>Lodging!C62</f>
        <v>0</v>
      </c>
      <c r="C28" s="9">
        <f>Lodging!D62</f>
        <v>1964.66</v>
      </c>
      <c r="D28" s="9">
        <f>Lodging!E62</f>
        <v>0</v>
      </c>
      <c r="E28" s="9">
        <f>Lodging!F62</f>
        <v>0</v>
      </c>
      <c r="F28" s="9">
        <f>Lodging!G62</f>
        <v>0</v>
      </c>
      <c r="G28" s="9">
        <f>Lodging!H62</f>
        <v>0</v>
      </c>
      <c r="H28" s="9">
        <f>Lodging!I62</f>
        <v>1150</v>
      </c>
      <c r="I28" s="9">
        <f>Lodging!J62</f>
        <v>0</v>
      </c>
      <c r="J28" s="9">
        <f>Lodging!K62</f>
        <v>0</v>
      </c>
      <c r="K28" s="9">
        <f>Lodging!L62</f>
        <v>0</v>
      </c>
      <c r="L28" s="9">
        <f>Lodging!M62</f>
        <v>0</v>
      </c>
      <c r="M28" s="9">
        <f>Lodging!N62</f>
        <v>0</v>
      </c>
      <c r="N28" s="9">
        <f t="shared" si="2"/>
        <v>3114.66</v>
      </c>
      <c r="O28" s="3"/>
      <c r="P28" s="3"/>
      <c r="Q28" s="3"/>
      <c r="R28" s="3"/>
      <c r="S28" s="3"/>
      <c r="T28" s="3"/>
      <c r="U28" s="3"/>
      <c r="V28" s="3"/>
      <c r="W28" s="3"/>
      <c r="X28" s="3"/>
      <c r="Y28" s="3"/>
      <c r="Z28" s="3"/>
      <c r="AA28" s="3">
        <v>20</v>
      </c>
      <c r="AB28" s="3" t="s">
        <v>50</v>
      </c>
      <c r="AC28" s="3"/>
    </row>
    <row r="29" spans="1:29" ht="12.75" customHeight="1" x14ac:dyDescent="0.4">
      <c r="A29" s="3"/>
      <c r="B29" s="12">
        <f t="shared" ref="B29:N29" si="3">SUM(B15:B28)</f>
        <v>144.15</v>
      </c>
      <c r="C29" s="12">
        <f t="shared" si="3"/>
        <v>2333.81</v>
      </c>
      <c r="D29" s="12">
        <f t="shared" si="3"/>
        <v>2649.15</v>
      </c>
      <c r="E29" s="12">
        <f t="shared" si="3"/>
        <v>3004.15</v>
      </c>
      <c r="F29" s="12">
        <f t="shared" si="3"/>
        <v>684.15</v>
      </c>
      <c r="G29" s="12">
        <f t="shared" si="3"/>
        <v>1059.1500000000001</v>
      </c>
      <c r="H29" s="12">
        <f t="shared" si="3"/>
        <v>3254.15</v>
      </c>
      <c r="I29" s="12">
        <f t="shared" si="3"/>
        <v>1002.15</v>
      </c>
      <c r="J29" s="12">
        <f t="shared" si="3"/>
        <v>739.15</v>
      </c>
      <c r="K29" s="12">
        <f t="shared" si="3"/>
        <v>11209.15</v>
      </c>
      <c r="L29" s="12">
        <f t="shared" si="3"/>
        <v>789.15</v>
      </c>
      <c r="M29" s="12">
        <f t="shared" si="3"/>
        <v>1387.15</v>
      </c>
      <c r="N29" s="12">
        <f t="shared" si="3"/>
        <v>28255.46</v>
      </c>
      <c r="O29" s="3"/>
      <c r="P29" s="3"/>
      <c r="Q29" s="3"/>
      <c r="R29" s="3"/>
      <c r="S29" s="3"/>
      <c r="T29" s="3"/>
      <c r="U29" s="3"/>
      <c r="V29" s="3"/>
      <c r="W29" s="3"/>
      <c r="X29" s="3"/>
      <c r="Y29" s="3"/>
      <c r="Z29" s="3"/>
      <c r="AA29" s="3">
        <v>21</v>
      </c>
      <c r="AB29" s="3" t="s">
        <v>51</v>
      </c>
      <c r="AC29" s="3"/>
    </row>
    <row r="30" spans="1:29" ht="12.75" customHeight="1" x14ac:dyDescent="0.4">
      <c r="A30" s="3"/>
      <c r="B30" s="9">
        <f t="shared" ref="B30:B31" si="4">B12-B28</f>
        <v>0</v>
      </c>
      <c r="C30" s="9"/>
      <c r="D30" s="9"/>
      <c r="E30" s="9"/>
      <c r="F30" s="9"/>
      <c r="G30" s="9"/>
      <c r="H30" s="9"/>
      <c r="I30" s="9"/>
      <c r="J30" s="9"/>
      <c r="K30" s="9"/>
      <c r="L30" s="9"/>
      <c r="M30" s="9"/>
      <c r="N30" s="9"/>
      <c r="O30" s="3"/>
      <c r="P30" s="3"/>
      <c r="Q30" s="3"/>
      <c r="R30" s="3"/>
      <c r="S30" s="3"/>
      <c r="T30" s="3"/>
      <c r="U30" s="3"/>
      <c r="V30" s="3"/>
      <c r="W30" s="3"/>
      <c r="X30" s="3"/>
      <c r="Y30" s="3"/>
      <c r="Z30" s="3"/>
      <c r="AA30" s="3">
        <v>22</v>
      </c>
      <c r="AB30" s="3" t="s">
        <v>52</v>
      </c>
      <c r="AC30" s="3"/>
    </row>
    <row r="31" spans="1:29" ht="12.75" customHeight="1" x14ac:dyDescent="0.4">
      <c r="A31" s="8" t="s">
        <v>53</v>
      </c>
      <c r="B31" s="16">
        <f t="shared" si="4"/>
        <v>98.82</v>
      </c>
      <c r="C31" s="16">
        <f t="shared" ref="C31:N31" si="5">C13-C29</f>
        <v>-1737.71</v>
      </c>
      <c r="D31" s="16">
        <f t="shared" si="5"/>
        <v>3322.1299999999997</v>
      </c>
      <c r="E31" s="16">
        <f t="shared" si="5"/>
        <v>-1317.91</v>
      </c>
      <c r="F31" s="16">
        <f t="shared" si="5"/>
        <v>-300.91999999999996</v>
      </c>
      <c r="G31" s="16">
        <f t="shared" si="5"/>
        <v>-810.15000000000009</v>
      </c>
      <c r="H31" s="16">
        <f t="shared" si="5"/>
        <v>-3039.88</v>
      </c>
      <c r="I31" s="16">
        <f t="shared" si="5"/>
        <v>-27.529999999999973</v>
      </c>
      <c r="J31" s="16">
        <f t="shared" si="5"/>
        <v>5493.18</v>
      </c>
      <c r="K31" s="16">
        <f t="shared" si="5"/>
        <v>-398.73999999999978</v>
      </c>
      <c r="L31" s="16">
        <f t="shared" si="5"/>
        <v>-367.16999999999996</v>
      </c>
      <c r="M31" s="16">
        <f t="shared" si="5"/>
        <v>-913.84000000000015</v>
      </c>
      <c r="N31" s="17">
        <f t="shared" si="5"/>
        <v>0.28000000000247383</v>
      </c>
      <c r="O31" s="3"/>
      <c r="P31" s="13"/>
      <c r="Q31" s="3"/>
      <c r="R31" s="3"/>
      <c r="S31" s="3"/>
      <c r="T31" s="3"/>
      <c r="U31" s="3"/>
      <c r="V31" s="3"/>
      <c r="W31" s="3"/>
      <c r="X31" s="3"/>
      <c r="Y31" s="3"/>
      <c r="Z31" s="3"/>
      <c r="AA31" s="3">
        <v>23</v>
      </c>
      <c r="AB31" s="3" t="s">
        <v>42</v>
      </c>
      <c r="AC31" s="3"/>
    </row>
    <row r="32" spans="1:29" ht="12.75" customHeight="1" x14ac:dyDescent="0.4">
      <c r="A32" s="3"/>
      <c r="B32" s="3"/>
      <c r="C32" s="3"/>
      <c r="D32" s="3"/>
      <c r="E32" s="3"/>
      <c r="F32" s="3"/>
      <c r="G32" s="3"/>
      <c r="H32" s="3"/>
      <c r="I32" s="3"/>
      <c r="J32" s="3"/>
      <c r="K32" s="3"/>
      <c r="L32" s="3"/>
      <c r="M32" s="3"/>
      <c r="N32" s="3"/>
      <c r="O32" s="3"/>
      <c r="P32" s="3"/>
      <c r="Q32" s="3"/>
      <c r="R32" s="3"/>
      <c r="S32" s="3"/>
      <c r="T32" s="3"/>
      <c r="U32" s="3"/>
      <c r="V32" s="3"/>
      <c r="W32" s="3"/>
      <c r="X32" s="3"/>
      <c r="Y32" s="3"/>
      <c r="Z32" s="3"/>
      <c r="AA32" s="3">
        <v>24</v>
      </c>
      <c r="AB32" s="3"/>
      <c r="AC32" s="3"/>
    </row>
    <row r="33" spans="1:29" ht="12.75" customHeight="1" x14ac:dyDescent="0.4">
      <c r="A33" s="175" t="s">
        <v>54</v>
      </c>
      <c r="B33" s="176"/>
      <c r="C33" s="177"/>
      <c r="D33" s="3"/>
      <c r="E33" s="18"/>
      <c r="F33" s="19"/>
      <c r="G33" s="19"/>
      <c r="H33" s="19"/>
      <c r="I33" s="181"/>
      <c r="J33" s="182"/>
      <c r="K33" s="3"/>
      <c r="L33" s="20" t="str">
        <f>IF($N$31&lt;0,"*** The District may not budget for a Net Loss","")</f>
        <v/>
      </c>
      <c r="M33" s="3"/>
      <c r="N33" s="3"/>
      <c r="O33" s="3"/>
      <c r="P33" s="3"/>
      <c r="Q33" s="3"/>
      <c r="R33" s="3"/>
      <c r="S33" s="3"/>
      <c r="T33" s="3"/>
      <c r="U33" s="3"/>
      <c r="V33" s="3"/>
      <c r="W33" s="183"/>
      <c r="X33" s="184"/>
      <c r="Y33" s="182"/>
      <c r="Z33" s="3"/>
      <c r="AA33" s="3">
        <v>25</v>
      </c>
      <c r="AB33" s="3"/>
      <c r="AC33" s="3"/>
    </row>
    <row r="34" spans="1:29" ht="15" customHeight="1" x14ac:dyDescent="0.4">
      <c r="A34" s="168"/>
      <c r="B34" s="169"/>
      <c r="C34" s="170"/>
      <c r="D34" s="3"/>
      <c r="E34" s="21" t="s">
        <v>55</v>
      </c>
      <c r="F34" s="22"/>
      <c r="G34" s="22" t="s">
        <v>56</v>
      </c>
      <c r="H34" s="22" t="s">
        <v>57</v>
      </c>
      <c r="I34" s="22" t="s">
        <v>58</v>
      </c>
      <c r="J34" s="23" t="s">
        <v>59</v>
      </c>
      <c r="K34" s="3"/>
      <c r="L34" s="3"/>
      <c r="M34" s="3"/>
      <c r="N34" s="3"/>
      <c r="O34" s="3"/>
      <c r="P34" s="3"/>
      <c r="Q34" s="3"/>
      <c r="R34" s="3"/>
      <c r="S34" s="3"/>
      <c r="T34" s="3"/>
      <c r="U34" s="3"/>
      <c r="V34" s="3"/>
      <c r="W34" s="185" t="s">
        <v>60</v>
      </c>
      <c r="X34" s="186"/>
      <c r="Y34" s="24"/>
      <c r="Z34" s="3"/>
      <c r="AA34" s="3">
        <v>26</v>
      </c>
      <c r="AB34" s="3"/>
      <c r="AC34" s="3"/>
    </row>
    <row r="35" spans="1:29" ht="12.75" customHeight="1" x14ac:dyDescent="0.4">
      <c r="A35" s="168"/>
      <c r="B35" s="169"/>
      <c r="C35" s="170"/>
      <c r="D35" s="3"/>
      <c r="E35" s="25" t="s">
        <v>61</v>
      </c>
      <c r="F35" s="3"/>
      <c r="G35" s="9">
        <f t="shared" ref="G35:G36" si="6">N8</f>
        <v>10000</v>
      </c>
      <c r="H35" s="9">
        <f t="shared" ref="H35:H37" si="7">N16</f>
        <v>10000</v>
      </c>
      <c r="I35" s="9">
        <f t="shared" ref="I35:I37" si="8">G35-H35</f>
        <v>0</v>
      </c>
      <c r="J35" s="26" t="str">
        <f t="shared" ref="J35:J37" si="9">(IF(I35&gt;=0,"Meets Policy","")&amp;(IF(I35&lt;0,"Does Not Meet Policy","")))</f>
        <v>Meets Policy</v>
      </c>
      <c r="K35" s="3"/>
      <c r="L35" s="3"/>
      <c r="M35" s="3"/>
      <c r="N35" s="3"/>
      <c r="O35" s="3"/>
      <c r="P35" s="3"/>
      <c r="Q35" s="3"/>
      <c r="R35" s="3"/>
      <c r="S35" s="3"/>
      <c r="T35" s="3"/>
      <c r="U35" s="3"/>
      <c r="V35" s="3"/>
      <c r="W35" s="168"/>
      <c r="X35" s="187"/>
      <c r="Y35" s="24"/>
      <c r="Z35" s="3"/>
      <c r="AA35" s="3">
        <v>27</v>
      </c>
      <c r="AB35" s="3"/>
      <c r="AC35" s="3"/>
    </row>
    <row r="36" spans="1:29" ht="12.75" customHeight="1" x14ac:dyDescent="0.4">
      <c r="A36" s="168"/>
      <c r="B36" s="169"/>
      <c r="C36" s="170"/>
      <c r="D36" s="3"/>
      <c r="E36" s="25" t="s">
        <v>62</v>
      </c>
      <c r="F36" s="3"/>
      <c r="G36" s="9">
        <f t="shared" si="6"/>
        <v>0</v>
      </c>
      <c r="H36" s="9">
        <f t="shared" si="7"/>
        <v>0</v>
      </c>
      <c r="I36" s="9">
        <f t="shared" si="8"/>
        <v>0</v>
      </c>
      <c r="J36" s="26" t="str">
        <f t="shared" si="9"/>
        <v>Meets Policy</v>
      </c>
      <c r="K36" s="3"/>
      <c r="L36" s="3"/>
      <c r="M36" s="3"/>
      <c r="N36" s="3"/>
      <c r="O36" s="3"/>
      <c r="P36" s="3"/>
      <c r="Q36" s="3"/>
      <c r="R36" s="3"/>
      <c r="S36" s="3"/>
      <c r="T36" s="3"/>
      <c r="U36" s="3"/>
      <c r="V36" s="3"/>
      <c r="W36" s="168"/>
      <c r="X36" s="187"/>
      <c r="Y36" s="27"/>
      <c r="Z36" s="3"/>
      <c r="AA36" s="3">
        <v>28</v>
      </c>
      <c r="AB36" s="3"/>
      <c r="AC36" s="3"/>
    </row>
    <row r="37" spans="1:29" ht="12.75" customHeight="1" x14ac:dyDescent="0.4">
      <c r="A37" s="168"/>
      <c r="B37" s="169"/>
      <c r="C37" s="170"/>
      <c r="D37" s="3"/>
      <c r="E37" s="25" t="s">
        <v>63</v>
      </c>
      <c r="F37" s="3"/>
      <c r="G37" s="9">
        <f>N11</f>
        <v>0</v>
      </c>
      <c r="H37" s="9">
        <f t="shared" si="7"/>
        <v>0</v>
      </c>
      <c r="I37" s="9">
        <f t="shared" si="8"/>
        <v>0</v>
      </c>
      <c r="J37" s="26" t="str">
        <f t="shared" si="9"/>
        <v>Meets Policy</v>
      </c>
      <c r="K37" s="3"/>
      <c r="L37" s="3"/>
      <c r="M37" s="3"/>
      <c r="N37" s="3"/>
      <c r="O37" s="3"/>
      <c r="P37" s="3"/>
      <c r="Q37" s="3"/>
      <c r="R37" s="3"/>
      <c r="S37" s="3"/>
      <c r="T37" s="3"/>
      <c r="U37" s="3"/>
      <c r="V37" s="3"/>
      <c r="W37" s="171"/>
      <c r="X37" s="188"/>
      <c r="Y37" s="24"/>
      <c r="Z37" s="3"/>
      <c r="AA37" s="3">
        <v>29</v>
      </c>
      <c r="AB37" s="3"/>
      <c r="AC37" s="3"/>
    </row>
    <row r="38" spans="1:29" ht="12.75" customHeight="1" x14ac:dyDescent="0.4">
      <c r="A38" s="168"/>
      <c r="B38" s="169"/>
      <c r="C38" s="170"/>
      <c r="D38" s="3"/>
      <c r="E38" s="25"/>
      <c r="F38" s="3"/>
      <c r="G38" s="3"/>
      <c r="H38" s="9"/>
      <c r="I38" s="28"/>
      <c r="J38" s="26"/>
      <c r="K38" s="3"/>
      <c r="L38" s="3"/>
      <c r="M38" s="3"/>
      <c r="N38" s="3"/>
      <c r="O38" s="3"/>
      <c r="P38" s="3"/>
      <c r="Q38" s="3"/>
      <c r="R38" s="3"/>
      <c r="S38" s="3"/>
      <c r="T38" s="3"/>
      <c r="U38" s="3"/>
      <c r="V38" s="3"/>
      <c r="W38" s="25"/>
      <c r="X38" s="3"/>
      <c r="Y38" s="24"/>
      <c r="Z38" s="3"/>
      <c r="AA38" s="3">
        <v>30</v>
      </c>
      <c r="AB38" s="3"/>
      <c r="AC38" s="3"/>
    </row>
    <row r="39" spans="1:29" ht="12.75" customHeight="1" x14ac:dyDescent="0.4">
      <c r="A39" s="178"/>
      <c r="B39" s="179"/>
      <c r="C39" s="180"/>
      <c r="D39" s="3"/>
      <c r="E39" s="21" t="s">
        <v>64</v>
      </c>
      <c r="F39" s="3"/>
      <c r="G39" s="3"/>
      <c r="H39" s="29" t="s">
        <v>57</v>
      </c>
      <c r="I39" s="30" t="s">
        <v>65</v>
      </c>
      <c r="J39" s="31" t="s">
        <v>66</v>
      </c>
      <c r="K39" s="3"/>
      <c r="L39" s="3"/>
      <c r="M39" s="3"/>
      <c r="N39" s="3"/>
      <c r="O39" s="3"/>
      <c r="P39" s="3"/>
      <c r="Q39" s="3"/>
      <c r="R39" s="3"/>
      <c r="S39" s="3"/>
      <c r="T39" s="3"/>
      <c r="U39" s="3"/>
      <c r="V39" s="3"/>
      <c r="W39" s="174" t="s">
        <v>67</v>
      </c>
      <c r="X39" s="186"/>
      <c r="Y39" s="24"/>
      <c r="Z39" s="3"/>
      <c r="AA39" s="3">
        <v>31</v>
      </c>
      <c r="AB39" s="3"/>
      <c r="AC39" s="3"/>
    </row>
    <row r="40" spans="1:29" ht="12.75" customHeight="1" x14ac:dyDescent="0.4">
      <c r="A40" s="197" t="s">
        <v>68</v>
      </c>
      <c r="B40" s="177"/>
      <c r="C40" s="189"/>
      <c r="D40" s="3"/>
      <c r="E40" s="25" t="s">
        <v>69</v>
      </c>
      <c r="F40" s="3"/>
      <c r="G40" s="3"/>
      <c r="H40" s="9">
        <f>N19</f>
        <v>1800</v>
      </c>
      <c r="I40" s="32">
        <f>IF(ISNUMBER(H40/$H$55),H40/$H$55,0)</f>
        <v>9.8599125535311083E-2</v>
      </c>
      <c r="J40" s="26">
        <v>0.05</v>
      </c>
      <c r="K40" s="33">
        <f>IF(I40&lt;J40,1,0)</f>
        <v>0</v>
      </c>
      <c r="L40" s="3"/>
      <c r="M40" s="3"/>
      <c r="N40" s="3"/>
      <c r="O40" s="3"/>
      <c r="P40" s="3"/>
      <c r="Q40" s="3"/>
      <c r="R40" s="3"/>
      <c r="S40" s="3"/>
      <c r="T40" s="3"/>
      <c r="U40" s="3"/>
      <c r="V40" s="3"/>
      <c r="W40" s="171"/>
      <c r="X40" s="188"/>
      <c r="Y40" s="34"/>
      <c r="Z40" s="3"/>
      <c r="AA40" s="3">
        <v>32</v>
      </c>
      <c r="AB40" s="3"/>
      <c r="AC40" s="3"/>
    </row>
    <row r="41" spans="1:29" ht="12.75" customHeight="1" x14ac:dyDescent="0.4">
      <c r="A41" s="178"/>
      <c r="B41" s="180"/>
      <c r="C41" s="190"/>
      <c r="D41" s="3"/>
      <c r="E41" s="25"/>
      <c r="F41" s="3"/>
      <c r="G41" s="3"/>
      <c r="H41" s="3"/>
      <c r="I41" s="3"/>
      <c r="J41" s="24"/>
      <c r="K41" s="3"/>
      <c r="L41" s="3"/>
      <c r="M41" s="3"/>
      <c r="N41" s="3"/>
      <c r="O41" s="3"/>
      <c r="P41" s="3"/>
      <c r="Q41" s="3"/>
      <c r="R41" s="3"/>
      <c r="S41" s="3"/>
      <c r="T41" s="3"/>
      <c r="U41" s="3"/>
      <c r="V41" s="3"/>
      <c r="W41" s="25"/>
      <c r="X41" s="3"/>
      <c r="Y41" s="24"/>
      <c r="Z41" s="3"/>
      <c r="AA41" s="3">
        <v>33</v>
      </c>
      <c r="AB41" s="3"/>
      <c r="AC41" s="3"/>
    </row>
    <row r="42" spans="1:29" ht="12.75" customHeight="1" x14ac:dyDescent="0.4">
      <c r="A42" s="35" t="s">
        <v>70</v>
      </c>
      <c r="B42" s="3"/>
      <c r="C42" s="36" t="s">
        <v>71</v>
      </c>
      <c r="D42" s="3"/>
      <c r="E42" s="21" t="s">
        <v>72</v>
      </c>
      <c r="F42" s="3"/>
      <c r="G42" s="3"/>
      <c r="H42" s="29" t="s">
        <v>57</v>
      </c>
      <c r="I42" s="30" t="s">
        <v>65</v>
      </c>
      <c r="J42" s="31" t="s">
        <v>66</v>
      </c>
      <c r="K42" s="3"/>
      <c r="L42" s="3"/>
      <c r="M42" s="3"/>
      <c r="N42" s="3"/>
      <c r="O42" s="3"/>
      <c r="P42" s="3"/>
      <c r="Q42" s="3"/>
      <c r="R42" s="3"/>
      <c r="S42" s="3"/>
      <c r="T42" s="3"/>
      <c r="U42" s="3"/>
      <c r="V42" s="3"/>
      <c r="W42" s="174" t="s">
        <v>73</v>
      </c>
      <c r="X42" s="186"/>
      <c r="Y42" s="24"/>
      <c r="Z42" s="3"/>
      <c r="AA42" s="3">
        <v>34</v>
      </c>
      <c r="AB42" s="3"/>
      <c r="AC42" s="3"/>
    </row>
    <row r="43" spans="1:29" ht="12.75" customHeight="1" x14ac:dyDescent="0.4">
      <c r="A43" s="25"/>
      <c r="B43" s="3"/>
      <c r="C43" s="24"/>
      <c r="D43" s="3"/>
      <c r="E43" s="25"/>
      <c r="F43" s="3"/>
      <c r="G43" s="3"/>
      <c r="H43" s="9"/>
      <c r="I43" s="28"/>
      <c r="J43" s="26"/>
      <c r="K43" s="3"/>
      <c r="L43" s="3"/>
      <c r="M43" s="3"/>
      <c r="N43" s="3"/>
      <c r="O43" s="8"/>
      <c r="P43" s="3"/>
      <c r="Q43" s="3"/>
      <c r="R43" s="3"/>
      <c r="S43" s="3"/>
      <c r="T43" s="3"/>
      <c r="U43" s="3"/>
      <c r="V43" s="3"/>
      <c r="W43" s="171"/>
      <c r="X43" s="188"/>
      <c r="Y43" s="37">
        <f>N31+Y36-Y40</f>
        <v>0.28000000000247383</v>
      </c>
      <c r="Z43" s="3"/>
      <c r="AA43" s="3">
        <v>35</v>
      </c>
      <c r="AB43" s="3"/>
      <c r="AC43" s="3"/>
    </row>
    <row r="44" spans="1:29" ht="12.75" customHeight="1" x14ac:dyDescent="0.4">
      <c r="A44" s="197"/>
      <c r="B44" s="177"/>
      <c r="C44" s="189"/>
      <c r="D44" s="3"/>
      <c r="E44" s="25" t="s">
        <v>74</v>
      </c>
      <c r="F44" s="3"/>
      <c r="G44" s="3"/>
      <c r="H44" s="9">
        <f>N23</f>
        <v>2595</v>
      </c>
      <c r="I44" s="32">
        <f t="shared" ref="I44:I53" si="10">IF(ISNUMBER(H44/$H$55),H44/$H$55,0)</f>
        <v>0.14214707264674015</v>
      </c>
      <c r="J44" s="26">
        <v>0.15</v>
      </c>
      <c r="K44" s="33">
        <f t="shared" ref="K44:K53" si="11">IF(I44&gt;J44,1,0)</f>
        <v>0</v>
      </c>
      <c r="L44" s="3"/>
      <c r="M44" s="3"/>
      <c r="N44" s="3"/>
      <c r="O44" s="3"/>
      <c r="P44" s="3"/>
      <c r="Q44" s="3"/>
      <c r="R44" s="3"/>
      <c r="S44" s="3"/>
      <c r="T44" s="3"/>
      <c r="U44" s="3"/>
      <c r="V44" s="3"/>
      <c r="W44" s="25"/>
      <c r="X44" s="3"/>
      <c r="Y44" s="24"/>
      <c r="Z44" s="3"/>
      <c r="AA44" s="3">
        <v>36</v>
      </c>
      <c r="AB44" s="3"/>
      <c r="AC44" s="3"/>
    </row>
    <row r="45" spans="1:29" ht="13.5" customHeight="1" x14ac:dyDescent="0.4">
      <c r="A45" s="178"/>
      <c r="B45" s="180"/>
      <c r="C45" s="190"/>
      <c r="D45" s="3"/>
      <c r="E45" s="25" t="s">
        <v>69</v>
      </c>
      <c r="F45" s="3"/>
      <c r="G45" s="3"/>
      <c r="H45" s="9">
        <f>N19</f>
        <v>1800</v>
      </c>
      <c r="I45" s="32">
        <f t="shared" si="10"/>
        <v>9.8599125535311083E-2</v>
      </c>
      <c r="J45" s="26">
        <v>0.1</v>
      </c>
      <c r="K45" s="33">
        <f t="shared" si="11"/>
        <v>0</v>
      </c>
      <c r="L45" s="3"/>
      <c r="M45" s="3"/>
      <c r="N45" s="3"/>
      <c r="O45" s="3"/>
      <c r="P45" s="3"/>
      <c r="Q45" s="3"/>
      <c r="R45" s="3"/>
      <c r="S45" s="3"/>
      <c r="T45" s="3"/>
      <c r="U45" s="3"/>
      <c r="V45" s="3"/>
      <c r="W45" s="165" t="s">
        <v>75</v>
      </c>
      <c r="X45" s="166"/>
      <c r="Y45" s="167"/>
      <c r="Z45" s="3"/>
      <c r="AA45" s="3">
        <v>37</v>
      </c>
      <c r="AB45" s="3"/>
      <c r="AC45" s="3"/>
    </row>
    <row r="46" spans="1:29" ht="12.75" customHeight="1" x14ac:dyDescent="0.4">
      <c r="A46" s="35" t="s">
        <v>76</v>
      </c>
      <c r="B46" s="3"/>
      <c r="C46" s="36" t="s">
        <v>71</v>
      </c>
      <c r="D46" s="3"/>
      <c r="E46" s="25" t="s">
        <v>77</v>
      </c>
      <c r="F46" s="3"/>
      <c r="G46" s="3"/>
      <c r="H46" s="9">
        <f t="shared" ref="H46:H47" si="12">N21</f>
        <v>1376</v>
      </c>
      <c r="I46" s="32">
        <f t="shared" si="10"/>
        <v>7.5373553742548907E-2</v>
      </c>
      <c r="J46" s="26">
        <v>0.15</v>
      </c>
      <c r="K46" s="33">
        <f t="shared" si="11"/>
        <v>0</v>
      </c>
      <c r="L46" s="3"/>
      <c r="M46" s="3"/>
      <c r="N46" s="3"/>
      <c r="O46" s="3"/>
      <c r="P46" s="3"/>
      <c r="Q46" s="3"/>
      <c r="R46" s="3"/>
      <c r="S46" s="3"/>
      <c r="T46" s="3"/>
      <c r="U46" s="3"/>
      <c r="V46" s="3"/>
      <c r="W46" s="168"/>
      <c r="X46" s="169"/>
      <c r="Y46" s="170"/>
      <c r="Z46" s="3"/>
      <c r="AA46" s="3">
        <v>38</v>
      </c>
      <c r="AB46" s="3"/>
      <c r="AC46" s="3"/>
    </row>
    <row r="47" spans="1:29" ht="12.75" customHeight="1" x14ac:dyDescent="0.4">
      <c r="A47" s="38"/>
      <c r="B47" s="3"/>
      <c r="C47" s="24"/>
      <c r="D47" s="3"/>
      <c r="E47" s="25" t="s">
        <v>78</v>
      </c>
      <c r="F47" s="3"/>
      <c r="G47" s="3"/>
      <c r="H47" s="9">
        <f t="shared" si="12"/>
        <v>1100</v>
      </c>
      <c r="I47" s="32">
        <f t="shared" si="10"/>
        <v>6.0255021160467881E-2</v>
      </c>
      <c r="J47" s="26">
        <v>0.1</v>
      </c>
      <c r="K47" s="33">
        <f t="shared" si="11"/>
        <v>0</v>
      </c>
      <c r="L47" s="3"/>
      <c r="M47" s="3"/>
      <c r="N47" s="3"/>
      <c r="O47" s="3"/>
      <c r="P47" s="3"/>
      <c r="Q47" s="3"/>
      <c r="R47" s="3"/>
      <c r="S47" s="3"/>
      <c r="T47" s="3"/>
      <c r="U47" s="3"/>
      <c r="V47" s="3"/>
      <c r="W47" s="171"/>
      <c r="X47" s="172"/>
      <c r="Y47" s="173"/>
      <c r="Z47" s="3"/>
      <c r="AA47" s="3">
        <v>39</v>
      </c>
      <c r="AB47" s="3"/>
      <c r="AC47" s="3"/>
    </row>
    <row r="48" spans="1:29" ht="12.75" customHeight="1" x14ac:dyDescent="0.4">
      <c r="A48" s="197"/>
      <c r="B48" s="177"/>
      <c r="C48" s="189"/>
      <c r="D48" s="3"/>
      <c r="E48" s="25" t="s">
        <v>79</v>
      </c>
      <c r="F48" s="3"/>
      <c r="G48" s="3"/>
      <c r="H48" s="9">
        <f>N20</f>
        <v>3150</v>
      </c>
      <c r="I48" s="32">
        <f t="shared" si="10"/>
        <v>0.17254846968679438</v>
      </c>
      <c r="J48" s="26">
        <v>0.2</v>
      </c>
      <c r="K48" s="33">
        <f t="shared" si="11"/>
        <v>0</v>
      </c>
      <c r="L48" s="3"/>
      <c r="M48" s="3"/>
      <c r="N48" s="3"/>
      <c r="O48" s="3"/>
      <c r="P48" s="3"/>
      <c r="Q48" s="3"/>
      <c r="R48" s="3"/>
      <c r="S48" s="3"/>
      <c r="T48" s="3"/>
      <c r="U48" s="3"/>
      <c r="V48" s="3"/>
      <c r="W48" s="39"/>
      <c r="X48" s="40"/>
      <c r="Y48" s="41"/>
      <c r="Z48" s="3"/>
      <c r="AA48" s="3">
        <v>40</v>
      </c>
      <c r="AB48" s="3"/>
      <c r="AC48" s="3"/>
    </row>
    <row r="49" spans="1:29" ht="13.5" customHeight="1" x14ac:dyDescent="0.4">
      <c r="A49" s="178"/>
      <c r="B49" s="180"/>
      <c r="C49" s="190"/>
      <c r="D49" s="3"/>
      <c r="E49" s="25" t="s">
        <v>80</v>
      </c>
      <c r="F49" s="3"/>
      <c r="G49" s="3"/>
      <c r="H49" s="9">
        <f t="shared" ref="H49:H50" si="13">N27</f>
        <v>0</v>
      </c>
      <c r="I49" s="32">
        <f t="shared" si="10"/>
        <v>0</v>
      </c>
      <c r="J49" s="26">
        <v>0.25</v>
      </c>
      <c r="K49" s="33">
        <f t="shared" si="11"/>
        <v>0</v>
      </c>
      <c r="L49" s="3"/>
      <c r="M49" s="3"/>
      <c r="N49" s="3"/>
      <c r="O49" s="3"/>
      <c r="P49" s="3"/>
      <c r="Q49" s="3"/>
      <c r="R49" s="3"/>
      <c r="S49" s="3"/>
      <c r="T49" s="3"/>
      <c r="U49" s="3"/>
      <c r="V49" s="3"/>
      <c r="W49" s="174" t="s">
        <v>81</v>
      </c>
      <c r="X49" s="166"/>
      <c r="Y49" s="167"/>
      <c r="Z49" s="3"/>
      <c r="AA49" s="3">
        <v>41</v>
      </c>
      <c r="AB49" s="3"/>
      <c r="AC49" s="3"/>
    </row>
    <row r="50" spans="1:29" ht="12.75" customHeight="1" x14ac:dyDescent="0.4">
      <c r="A50" s="35" t="s">
        <v>82</v>
      </c>
      <c r="B50" s="3"/>
      <c r="C50" s="36" t="s">
        <v>71</v>
      </c>
      <c r="D50" s="3"/>
      <c r="E50" s="25" t="s">
        <v>83</v>
      </c>
      <c r="F50" s="3"/>
      <c r="G50" s="3"/>
      <c r="H50" s="9">
        <f t="shared" si="13"/>
        <v>3114.66</v>
      </c>
      <c r="I50" s="32">
        <f t="shared" si="10"/>
        <v>0.17061264018878444</v>
      </c>
      <c r="J50" s="26">
        <v>0.15</v>
      </c>
      <c r="K50" s="33">
        <f t="shared" si="11"/>
        <v>1</v>
      </c>
      <c r="L50" s="3"/>
      <c r="M50" s="3"/>
      <c r="N50" s="3"/>
      <c r="O50" s="3"/>
      <c r="P50" s="3"/>
      <c r="Q50" s="3"/>
      <c r="R50" s="3"/>
      <c r="S50" s="3"/>
      <c r="T50" s="3"/>
      <c r="U50" s="3"/>
      <c r="V50" s="3"/>
      <c r="W50" s="168"/>
      <c r="X50" s="169"/>
      <c r="Y50" s="170"/>
      <c r="Z50" s="3"/>
      <c r="AA50" s="3">
        <v>42</v>
      </c>
      <c r="AB50" s="3"/>
      <c r="AC50" s="3"/>
    </row>
    <row r="51" spans="1:29" ht="13.5" customHeight="1" x14ac:dyDescent="0.4">
      <c r="A51" s="38"/>
      <c r="B51" s="3"/>
      <c r="C51" s="24"/>
      <c r="D51" s="3"/>
      <c r="E51" s="25" t="s">
        <v>84</v>
      </c>
      <c r="F51" s="3"/>
      <c r="G51" s="3"/>
      <c r="H51" s="9">
        <f>N26</f>
        <v>2185</v>
      </c>
      <c r="I51" s="32">
        <f t="shared" si="10"/>
        <v>0.11968838294147484</v>
      </c>
      <c r="J51" s="26">
        <v>0.15</v>
      </c>
      <c r="K51" s="33">
        <f t="shared" si="11"/>
        <v>0</v>
      </c>
      <c r="L51" s="3"/>
      <c r="M51" s="3"/>
      <c r="N51" s="3"/>
      <c r="O51" s="3"/>
      <c r="P51" s="3"/>
      <c r="Q51" s="3"/>
      <c r="R51" s="3"/>
      <c r="S51" s="3"/>
      <c r="T51" s="3"/>
      <c r="U51" s="3"/>
      <c r="V51" s="3"/>
      <c r="W51" s="168"/>
      <c r="X51" s="169"/>
      <c r="Y51" s="170"/>
      <c r="Z51" s="3"/>
      <c r="AA51" s="3">
        <v>43</v>
      </c>
      <c r="AB51" s="3"/>
      <c r="AC51" s="3"/>
    </row>
    <row r="52" spans="1:29" ht="13.5" customHeight="1" x14ac:dyDescent="0.4">
      <c r="A52" s="197"/>
      <c r="B52" s="177"/>
      <c r="C52" s="198"/>
      <c r="D52" s="3"/>
      <c r="E52" s="25" t="s">
        <v>85</v>
      </c>
      <c r="F52" s="3"/>
      <c r="G52" s="3"/>
      <c r="H52" s="9">
        <f t="shared" ref="H52:H53" si="14">N24</f>
        <v>750</v>
      </c>
      <c r="I52" s="32">
        <f t="shared" si="10"/>
        <v>4.108296897304628E-2</v>
      </c>
      <c r="J52" s="26">
        <v>0.05</v>
      </c>
      <c r="K52" s="33">
        <f t="shared" si="11"/>
        <v>0</v>
      </c>
      <c r="L52" s="3"/>
      <c r="M52" s="3"/>
      <c r="N52" s="3"/>
      <c r="O52" s="3"/>
      <c r="P52" s="3"/>
      <c r="Q52" s="3"/>
      <c r="R52" s="3"/>
      <c r="S52" s="3"/>
      <c r="T52" s="3"/>
      <c r="U52" s="3"/>
      <c r="V52" s="3"/>
      <c r="W52" s="168"/>
      <c r="X52" s="169"/>
      <c r="Y52" s="170"/>
      <c r="Z52" s="3"/>
      <c r="AA52" s="3">
        <v>44</v>
      </c>
      <c r="AB52" s="3"/>
      <c r="AC52" s="3"/>
    </row>
    <row r="53" spans="1:29" ht="12.75" customHeight="1" x14ac:dyDescent="0.4">
      <c r="A53" s="178"/>
      <c r="B53" s="180"/>
      <c r="C53" s="190"/>
      <c r="D53" s="3"/>
      <c r="E53" s="25" t="s">
        <v>86</v>
      </c>
      <c r="F53" s="42"/>
      <c r="G53" s="43"/>
      <c r="H53" s="16">
        <f t="shared" si="14"/>
        <v>1355</v>
      </c>
      <c r="I53" s="32">
        <f t="shared" si="10"/>
        <v>7.422323061130362E-2</v>
      </c>
      <c r="J53" s="26">
        <v>0.1</v>
      </c>
      <c r="K53" s="33">
        <f t="shared" si="11"/>
        <v>0</v>
      </c>
      <c r="L53" s="3"/>
      <c r="M53" s="3"/>
      <c r="N53" s="3"/>
      <c r="O53" s="3"/>
      <c r="P53" s="3"/>
      <c r="Q53" s="3"/>
      <c r="R53" s="3"/>
      <c r="S53" s="3"/>
      <c r="T53" s="3"/>
      <c r="U53" s="3"/>
      <c r="V53" s="3"/>
      <c r="W53" s="171"/>
      <c r="X53" s="172"/>
      <c r="Y53" s="173"/>
      <c r="Z53" s="3"/>
      <c r="AA53" s="3">
        <v>45</v>
      </c>
      <c r="AB53" s="3"/>
      <c r="AC53" s="3"/>
    </row>
    <row r="54" spans="1:29" ht="12.75" customHeight="1" x14ac:dyDescent="0.4">
      <c r="A54" s="35" t="s">
        <v>87</v>
      </c>
      <c r="B54" s="3"/>
      <c r="C54" s="36" t="s">
        <v>71</v>
      </c>
      <c r="D54" s="3"/>
      <c r="E54" s="44"/>
      <c r="F54" s="42"/>
      <c r="G54" s="43"/>
      <c r="H54" s="43"/>
      <c r="I54" s="43"/>
      <c r="J54" s="45"/>
      <c r="K54" s="3"/>
      <c r="L54" s="3"/>
      <c r="M54" s="3"/>
      <c r="N54" s="3"/>
      <c r="O54" s="3"/>
      <c r="P54" s="3"/>
      <c r="Q54" s="3"/>
      <c r="R54" s="3"/>
      <c r="S54" s="3"/>
      <c r="T54" s="3"/>
      <c r="U54" s="3"/>
      <c r="V54" s="3"/>
      <c r="W54" s="25"/>
      <c r="X54" s="3"/>
      <c r="Y54" s="24"/>
      <c r="Z54" s="3"/>
      <c r="AA54" s="3">
        <v>46</v>
      </c>
      <c r="AB54" s="3"/>
      <c r="AC54" s="3"/>
    </row>
    <row r="55" spans="1:29" ht="12.75" customHeight="1" x14ac:dyDescent="0.4">
      <c r="A55" s="46"/>
      <c r="B55" s="47"/>
      <c r="C55" s="48"/>
      <c r="D55" s="3"/>
      <c r="E55" s="49" t="s">
        <v>88</v>
      </c>
      <c r="F55" s="50"/>
      <c r="G55" s="3"/>
      <c r="H55" s="51">
        <f>N7</f>
        <v>18255.740000000002</v>
      </c>
      <c r="I55" s="32">
        <f>IF(ISNUMBER(H55/$H$55),H55/$H$55,0)</f>
        <v>1</v>
      </c>
      <c r="J55" s="24"/>
      <c r="K55" s="3"/>
      <c r="L55" s="3"/>
      <c r="M55" s="3"/>
      <c r="N55" s="3"/>
      <c r="O55" s="3"/>
      <c r="P55" s="3"/>
      <c r="Q55" s="3"/>
      <c r="R55" s="3"/>
      <c r="S55" s="3"/>
      <c r="T55" s="3"/>
      <c r="U55" s="3"/>
      <c r="V55" s="3"/>
      <c r="W55" s="52"/>
      <c r="X55" s="47"/>
      <c r="Y55" s="48"/>
      <c r="Z55" s="3"/>
      <c r="AA55" s="3">
        <v>47</v>
      </c>
      <c r="AB55" s="3"/>
      <c r="AC55" s="3"/>
    </row>
    <row r="56" spans="1:29" ht="12.75" customHeight="1" x14ac:dyDescent="0.4">
      <c r="A56" s="3"/>
      <c r="B56" s="3"/>
      <c r="C56" s="3"/>
      <c r="D56" s="3"/>
      <c r="E56" s="191" t="str">
        <f>IF(K40&gt;0,"One of the expense categories is under the policy min. Please review and adjust appropriately.","")</f>
        <v/>
      </c>
      <c r="F56" s="166"/>
      <c r="G56" s="186"/>
      <c r="H56" s="193" t="str">
        <f>IF(SUM(K44:K53)&gt;0,"One of the expense categories is over the policy max. Please review and adjust appropriately.","")</f>
        <v>One of the expense categories is over the policy max. Please review and adjust appropriately.</v>
      </c>
      <c r="I56" s="166"/>
      <c r="J56" s="167"/>
      <c r="K56" s="3"/>
      <c r="L56" s="3"/>
      <c r="M56" s="3"/>
      <c r="N56" s="3"/>
      <c r="O56" s="3"/>
      <c r="P56" s="3"/>
      <c r="Q56" s="3"/>
      <c r="R56" s="3"/>
      <c r="S56" s="3"/>
      <c r="T56" s="3"/>
      <c r="U56" s="3"/>
      <c r="V56" s="3"/>
      <c r="W56" s="3"/>
      <c r="X56" s="3"/>
      <c r="Y56" s="3"/>
      <c r="Z56" s="3"/>
      <c r="AA56" s="3">
        <v>48</v>
      </c>
      <c r="AB56" s="3"/>
      <c r="AC56" s="3"/>
    </row>
    <row r="57" spans="1:29" ht="12.75" customHeight="1" x14ac:dyDescent="0.4">
      <c r="A57" s="3"/>
      <c r="B57" s="3"/>
      <c r="C57" s="3"/>
      <c r="D57" s="3"/>
      <c r="E57" s="168"/>
      <c r="F57" s="169"/>
      <c r="G57" s="187"/>
      <c r="H57" s="194"/>
      <c r="I57" s="169"/>
      <c r="J57" s="170"/>
      <c r="K57" s="3"/>
      <c r="L57" s="3"/>
      <c r="M57" s="3"/>
      <c r="N57" s="3"/>
      <c r="O57" s="3"/>
      <c r="P57" s="3"/>
      <c r="Q57" s="3"/>
      <c r="R57" s="3"/>
      <c r="S57" s="3"/>
      <c r="T57" s="3"/>
      <c r="U57" s="3"/>
      <c r="V57" s="3"/>
      <c r="W57" s="3"/>
      <c r="X57" s="3"/>
      <c r="Y57" s="3"/>
      <c r="Z57" s="3"/>
      <c r="AA57" s="3">
        <v>49</v>
      </c>
      <c r="AB57" s="3"/>
      <c r="AC57" s="3"/>
    </row>
    <row r="58" spans="1:29" ht="12.75" customHeight="1" x14ac:dyDescent="0.4">
      <c r="A58" s="3"/>
      <c r="B58" s="3"/>
      <c r="C58" s="3"/>
      <c r="D58" s="3"/>
      <c r="E58" s="178"/>
      <c r="F58" s="179"/>
      <c r="G58" s="192"/>
      <c r="H58" s="195"/>
      <c r="I58" s="179"/>
      <c r="J58" s="180"/>
      <c r="K58" s="3"/>
      <c r="L58" s="3"/>
      <c r="M58" s="3"/>
      <c r="N58" s="3"/>
      <c r="O58" s="3"/>
      <c r="P58" s="3"/>
      <c r="Q58" s="3"/>
      <c r="R58" s="3"/>
      <c r="S58" s="3"/>
      <c r="T58" s="3"/>
      <c r="U58" s="3"/>
      <c r="V58" s="3"/>
      <c r="W58" s="3"/>
      <c r="X58" s="3"/>
      <c r="Y58" s="3"/>
      <c r="Z58" s="3"/>
      <c r="AA58" s="3">
        <v>50</v>
      </c>
      <c r="AB58" s="3"/>
      <c r="AC58" s="3"/>
    </row>
    <row r="59" spans="1:29" ht="12.75" customHeight="1" x14ac:dyDescent="0.4">
      <c r="A59" s="3"/>
      <c r="B59" s="3"/>
      <c r="C59" s="3"/>
      <c r="D59" s="3"/>
      <c r="E59" s="3"/>
      <c r="F59" s="3"/>
      <c r="G59" s="3"/>
      <c r="H59" s="3"/>
      <c r="I59" s="3"/>
      <c r="J59" s="3"/>
      <c r="K59" s="3"/>
      <c r="L59" s="3"/>
      <c r="M59" s="3"/>
      <c r="N59" s="3"/>
      <c r="O59" s="3"/>
      <c r="P59" s="3"/>
      <c r="Q59" s="3"/>
      <c r="R59" s="3"/>
      <c r="S59" s="3"/>
      <c r="T59" s="3"/>
      <c r="U59" s="3"/>
      <c r="V59" s="3"/>
      <c r="W59" s="3"/>
      <c r="X59" s="3"/>
      <c r="Y59" s="3"/>
      <c r="Z59" s="3"/>
      <c r="AA59" s="3">
        <v>51</v>
      </c>
      <c r="AB59" s="3"/>
      <c r="AC59" s="3"/>
    </row>
    <row r="60" spans="1:29" ht="12.75" customHeight="1" x14ac:dyDescent="0.4">
      <c r="A60" s="3"/>
      <c r="B60" s="3"/>
      <c r="C60" s="3"/>
      <c r="D60" s="3"/>
      <c r="E60" s="3"/>
      <c r="F60" s="3"/>
      <c r="G60" s="3"/>
      <c r="H60" s="3"/>
      <c r="I60" s="3"/>
      <c r="J60" s="3"/>
      <c r="K60" s="3"/>
      <c r="L60" s="3"/>
      <c r="M60" s="3"/>
      <c r="N60" s="3"/>
      <c r="O60" s="3"/>
      <c r="P60" s="3"/>
      <c r="Q60" s="3"/>
      <c r="R60" s="3"/>
      <c r="S60" s="3"/>
      <c r="T60" s="3"/>
      <c r="U60" s="3"/>
      <c r="V60" s="3"/>
      <c r="W60" s="3"/>
      <c r="X60" s="3"/>
      <c r="Y60" s="3"/>
      <c r="Z60" s="3"/>
      <c r="AA60" s="3">
        <v>52</v>
      </c>
      <c r="AB60" s="3"/>
      <c r="AC60" s="3"/>
    </row>
    <row r="61" spans="1:29" ht="12.75" customHeight="1" x14ac:dyDescent="0.4">
      <c r="A61" s="3"/>
      <c r="B61" s="3"/>
      <c r="C61" s="3"/>
      <c r="D61" s="3"/>
      <c r="E61" s="3"/>
      <c r="F61" s="3"/>
      <c r="G61" s="3"/>
      <c r="H61" s="43"/>
      <c r="I61" s="3"/>
      <c r="J61" s="3"/>
      <c r="K61" s="3"/>
      <c r="L61" s="3"/>
      <c r="M61" s="3"/>
      <c r="N61" s="3"/>
      <c r="O61" s="3"/>
      <c r="P61" s="3"/>
      <c r="Q61" s="3"/>
      <c r="R61" s="3"/>
      <c r="S61" s="3"/>
      <c r="T61" s="3"/>
      <c r="U61" s="3"/>
      <c r="V61" s="3"/>
      <c r="W61" s="3"/>
      <c r="X61" s="3"/>
      <c r="Y61" s="3"/>
      <c r="Z61" s="3"/>
      <c r="AA61" s="3">
        <v>53</v>
      </c>
      <c r="AB61" s="3"/>
      <c r="AC61" s="3"/>
    </row>
    <row r="62" spans="1:29" ht="12.75" customHeight="1" x14ac:dyDescent="0.4">
      <c r="A62" s="3"/>
      <c r="B62" s="3"/>
      <c r="C62" s="3"/>
      <c r="D62" s="3"/>
      <c r="E62" s="3"/>
      <c r="F62" s="3"/>
      <c r="G62" s="193"/>
      <c r="H62" s="166"/>
      <c r="I62" s="166"/>
      <c r="J62" s="186"/>
      <c r="K62" s="3"/>
      <c r="L62" s="3"/>
      <c r="M62" s="3"/>
      <c r="N62" s="3"/>
      <c r="O62" s="3"/>
      <c r="P62" s="3"/>
      <c r="Q62" s="3"/>
      <c r="R62" s="3"/>
      <c r="S62" s="3"/>
      <c r="T62" s="3"/>
      <c r="U62" s="3"/>
      <c r="V62" s="3"/>
      <c r="W62" s="3"/>
      <c r="X62" s="3"/>
      <c r="Y62" s="3"/>
      <c r="Z62" s="3"/>
      <c r="AA62" s="3">
        <v>54</v>
      </c>
      <c r="AB62" s="3"/>
      <c r="AC62" s="3"/>
    </row>
    <row r="63" spans="1:29" ht="12.75" customHeight="1" x14ac:dyDescent="0.4">
      <c r="A63" s="3"/>
      <c r="B63" s="3"/>
      <c r="C63" s="3"/>
      <c r="D63" s="3"/>
      <c r="E63" s="3"/>
      <c r="F63" s="3"/>
      <c r="G63" s="194"/>
      <c r="H63" s="169"/>
      <c r="I63" s="169"/>
      <c r="J63" s="187"/>
      <c r="K63" s="3"/>
      <c r="L63" s="3"/>
      <c r="M63" s="3"/>
      <c r="N63" s="3"/>
      <c r="O63" s="3"/>
      <c r="P63" s="3"/>
      <c r="Q63" s="3"/>
      <c r="R63" s="3"/>
      <c r="S63" s="3"/>
      <c r="T63" s="3"/>
      <c r="U63" s="3"/>
      <c r="V63" s="3"/>
      <c r="W63" s="3"/>
      <c r="X63" s="3"/>
      <c r="Y63" s="3"/>
      <c r="Z63" s="3"/>
      <c r="AA63" s="3">
        <v>55</v>
      </c>
      <c r="AB63" s="3"/>
      <c r="AC63" s="3"/>
    </row>
    <row r="64" spans="1:29" ht="12.75" customHeight="1" x14ac:dyDescent="0.4">
      <c r="A64" s="3"/>
      <c r="B64" s="3"/>
      <c r="C64" s="3"/>
      <c r="D64" s="3"/>
      <c r="E64" s="3"/>
      <c r="F64" s="3"/>
      <c r="G64" s="196"/>
      <c r="H64" s="172"/>
      <c r="I64" s="172"/>
      <c r="J64" s="188"/>
      <c r="K64" s="3"/>
      <c r="L64" s="3"/>
      <c r="M64" s="3"/>
      <c r="N64" s="3"/>
      <c r="O64" s="3"/>
      <c r="P64" s="3"/>
      <c r="Q64" s="3"/>
      <c r="R64" s="3"/>
      <c r="S64" s="3"/>
      <c r="T64" s="3"/>
      <c r="U64" s="3"/>
      <c r="V64" s="3"/>
      <c r="W64" s="3"/>
      <c r="X64" s="3"/>
      <c r="Y64" s="3"/>
      <c r="Z64" s="3"/>
      <c r="AA64" s="3">
        <v>56</v>
      </c>
      <c r="AB64" s="3"/>
      <c r="AC64" s="3"/>
    </row>
    <row r="65" spans="1:29" ht="12.75" customHeight="1" x14ac:dyDescent="0.4">
      <c r="A65" s="3"/>
      <c r="B65" s="3"/>
      <c r="C65" s="3"/>
      <c r="D65" s="3"/>
      <c r="E65" s="3"/>
      <c r="F65" s="3"/>
      <c r="G65" s="3"/>
      <c r="H65" s="3"/>
      <c r="I65" s="3"/>
      <c r="J65" s="3"/>
      <c r="K65" s="3"/>
      <c r="L65" s="3"/>
      <c r="M65" s="3"/>
      <c r="N65" s="3"/>
      <c r="O65" s="3"/>
      <c r="P65" s="3"/>
      <c r="Q65" s="3"/>
      <c r="R65" s="3"/>
      <c r="S65" s="3"/>
      <c r="T65" s="3"/>
      <c r="U65" s="3"/>
      <c r="V65" s="3"/>
      <c r="W65" s="3"/>
      <c r="X65" s="3"/>
      <c r="Y65" s="3"/>
      <c r="Z65" s="3"/>
      <c r="AA65" s="3">
        <v>57</v>
      </c>
      <c r="AB65" s="3"/>
      <c r="AC65" s="3"/>
    </row>
    <row r="66" spans="1:29" ht="12.75" customHeight="1" x14ac:dyDescent="0.4">
      <c r="A66" s="3"/>
      <c r="B66" s="3"/>
      <c r="C66" s="3"/>
      <c r="D66" s="3"/>
      <c r="E66" s="3"/>
      <c r="F66" s="3"/>
      <c r="G66" s="3"/>
      <c r="H66" s="3"/>
      <c r="I66" s="3"/>
      <c r="J66" s="3"/>
      <c r="K66" s="3"/>
      <c r="L66" s="3"/>
      <c r="M66" s="3"/>
      <c r="N66" s="3"/>
      <c r="O66" s="3"/>
      <c r="P66" s="3"/>
      <c r="Q66" s="3"/>
      <c r="R66" s="3"/>
      <c r="S66" s="3"/>
      <c r="T66" s="3"/>
      <c r="U66" s="3"/>
      <c r="V66" s="3"/>
      <c r="W66" s="3"/>
      <c r="X66" s="3"/>
      <c r="Y66" s="3"/>
      <c r="Z66" s="3"/>
      <c r="AA66" s="3">
        <v>58</v>
      </c>
      <c r="AB66" s="3"/>
      <c r="AC66" s="3"/>
    </row>
    <row r="67" spans="1:29" ht="12.75" customHeight="1" x14ac:dyDescent="0.4">
      <c r="A67" s="3"/>
      <c r="B67" s="3"/>
      <c r="C67" s="3"/>
      <c r="D67" s="3"/>
      <c r="E67" s="3"/>
      <c r="F67" s="3"/>
      <c r="G67" s="3"/>
      <c r="H67" s="3"/>
      <c r="I67" s="3"/>
      <c r="J67" s="3"/>
      <c r="K67" s="3"/>
      <c r="L67" s="3"/>
      <c r="M67" s="3"/>
      <c r="N67" s="3"/>
      <c r="O67" s="3"/>
      <c r="P67" s="3"/>
      <c r="Q67" s="3"/>
      <c r="R67" s="3"/>
      <c r="S67" s="3"/>
      <c r="T67" s="3"/>
      <c r="U67" s="3"/>
      <c r="V67" s="3"/>
      <c r="W67" s="3"/>
      <c r="X67" s="3"/>
      <c r="Y67" s="3"/>
      <c r="Z67" s="3"/>
      <c r="AA67" s="3">
        <v>59</v>
      </c>
      <c r="AB67" s="3"/>
      <c r="AC67" s="3"/>
    </row>
    <row r="68" spans="1:29" ht="12.75" customHeight="1" x14ac:dyDescent="0.4">
      <c r="A68" s="3"/>
      <c r="B68" s="3"/>
      <c r="C68" s="3"/>
      <c r="D68" s="3"/>
      <c r="E68" s="3"/>
      <c r="F68" s="3"/>
      <c r="G68" s="3"/>
      <c r="H68" s="3"/>
      <c r="I68" s="3"/>
      <c r="J68" s="3"/>
      <c r="K68" s="3"/>
      <c r="L68" s="3"/>
      <c r="M68" s="3"/>
      <c r="N68" s="3"/>
      <c r="O68" s="3"/>
      <c r="P68" s="3"/>
      <c r="Q68" s="3"/>
      <c r="R68" s="3"/>
      <c r="S68" s="3"/>
      <c r="T68" s="3"/>
      <c r="U68" s="3"/>
      <c r="V68" s="3"/>
      <c r="W68" s="3"/>
      <c r="X68" s="3"/>
      <c r="Y68" s="3"/>
      <c r="Z68" s="3"/>
      <c r="AA68" s="3">
        <v>60</v>
      </c>
      <c r="AB68" s="3"/>
      <c r="AC68" s="3"/>
    </row>
    <row r="69" spans="1:29" ht="12.75" customHeight="1" x14ac:dyDescent="0.4">
      <c r="A69" s="3"/>
      <c r="B69" s="3"/>
      <c r="C69" s="3"/>
      <c r="D69" s="3"/>
      <c r="E69" s="3"/>
      <c r="F69" s="3"/>
      <c r="G69" s="3"/>
      <c r="H69" s="3"/>
      <c r="I69" s="3"/>
      <c r="J69" s="3"/>
      <c r="K69" s="3"/>
      <c r="L69" s="3"/>
      <c r="M69" s="3"/>
      <c r="N69" s="3"/>
      <c r="O69" s="3"/>
      <c r="P69" s="3"/>
      <c r="Q69" s="3"/>
      <c r="R69" s="3"/>
      <c r="S69" s="3"/>
      <c r="T69" s="3"/>
      <c r="U69" s="3"/>
      <c r="V69" s="3"/>
      <c r="W69" s="3"/>
      <c r="X69" s="3"/>
      <c r="Y69" s="3"/>
      <c r="Z69" s="3"/>
      <c r="AA69" s="3">
        <v>61</v>
      </c>
      <c r="AB69" s="3"/>
      <c r="AC69" s="3"/>
    </row>
    <row r="70" spans="1:29" ht="12.75" customHeight="1" x14ac:dyDescent="0.4">
      <c r="A70" s="3"/>
      <c r="B70" s="3"/>
      <c r="C70" s="3"/>
      <c r="D70" s="3"/>
      <c r="E70" s="3"/>
      <c r="F70" s="3"/>
      <c r="G70" s="3"/>
      <c r="H70" s="3"/>
      <c r="I70" s="3"/>
      <c r="J70" s="3"/>
      <c r="K70" s="3"/>
      <c r="L70" s="3"/>
      <c r="M70" s="3"/>
      <c r="N70" s="3"/>
      <c r="O70" s="3"/>
      <c r="P70" s="3"/>
      <c r="Q70" s="3"/>
      <c r="R70" s="3"/>
      <c r="S70" s="3"/>
      <c r="T70" s="3"/>
      <c r="U70" s="3"/>
      <c r="V70" s="3"/>
      <c r="W70" s="3"/>
      <c r="X70" s="3"/>
      <c r="Y70" s="3"/>
      <c r="Z70" s="3"/>
      <c r="AA70" s="3">
        <v>62</v>
      </c>
      <c r="AB70" s="3"/>
      <c r="AC70" s="3"/>
    </row>
    <row r="71" spans="1:29" ht="12.75" customHeight="1" x14ac:dyDescent="0.4">
      <c r="A71" s="3"/>
      <c r="B71" s="3"/>
      <c r="C71" s="3"/>
      <c r="D71" s="3"/>
      <c r="E71" s="3"/>
      <c r="F71" s="3"/>
      <c r="G71" s="3"/>
      <c r="H71" s="3"/>
      <c r="I71" s="3"/>
      <c r="J71" s="3"/>
      <c r="K71" s="3"/>
      <c r="L71" s="3"/>
      <c r="M71" s="3"/>
      <c r="N71" s="3"/>
      <c r="O71" s="3"/>
      <c r="P71" s="3"/>
      <c r="Q71" s="3"/>
      <c r="R71" s="3"/>
      <c r="S71" s="3"/>
      <c r="T71" s="3"/>
      <c r="U71" s="3"/>
      <c r="V71" s="3"/>
      <c r="W71" s="3"/>
      <c r="X71" s="3"/>
      <c r="Y71" s="3"/>
      <c r="Z71" s="3"/>
      <c r="AA71" s="3">
        <v>63</v>
      </c>
      <c r="AB71" s="3"/>
      <c r="AC71" s="3"/>
    </row>
    <row r="72" spans="1:29" ht="12.75" customHeight="1" x14ac:dyDescent="0.4">
      <c r="A72" s="3"/>
      <c r="B72" s="3"/>
      <c r="C72" s="3"/>
      <c r="D72" s="3"/>
      <c r="E72" s="3"/>
      <c r="F72" s="3"/>
      <c r="G72" s="3"/>
      <c r="H72" s="3"/>
      <c r="I72" s="3"/>
      <c r="J72" s="3"/>
      <c r="K72" s="3"/>
      <c r="L72" s="3"/>
      <c r="M72" s="3"/>
      <c r="N72" s="3"/>
      <c r="O72" s="3"/>
      <c r="P72" s="3"/>
      <c r="Q72" s="3"/>
      <c r="R72" s="3"/>
      <c r="S72" s="3"/>
      <c r="T72" s="3"/>
      <c r="U72" s="3"/>
      <c r="V72" s="3"/>
      <c r="W72" s="3"/>
      <c r="X72" s="3"/>
      <c r="Y72" s="3"/>
      <c r="Z72" s="3"/>
      <c r="AA72" s="3">
        <v>64</v>
      </c>
      <c r="AB72" s="3"/>
      <c r="AC72" s="3"/>
    </row>
    <row r="73" spans="1:29" ht="12.75" customHeight="1" x14ac:dyDescent="0.4">
      <c r="A73" s="3"/>
      <c r="B73" s="3"/>
      <c r="C73" s="3"/>
      <c r="D73" s="3"/>
      <c r="E73" s="3"/>
      <c r="F73" s="3"/>
      <c r="G73" s="3"/>
      <c r="H73" s="3"/>
      <c r="I73" s="3"/>
      <c r="J73" s="3"/>
      <c r="K73" s="3"/>
      <c r="L73" s="3"/>
      <c r="M73" s="3"/>
      <c r="N73" s="3"/>
      <c r="O73" s="3"/>
      <c r="P73" s="3"/>
      <c r="Q73" s="3"/>
      <c r="R73" s="3"/>
      <c r="S73" s="3"/>
      <c r="T73" s="3"/>
      <c r="U73" s="3"/>
      <c r="V73" s="3"/>
      <c r="W73" s="3"/>
      <c r="X73" s="3"/>
      <c r="Y73" s="3"/>
      <c r="Z73" s="3"/>
      <c r="AA73" s="3">
        <v>65</v>
      </c>
      <c r="AB73" s="3"/>
      <c r="AC73" s="3"/>
    </row>
    <row r="74" spans="1:29" ht="12.75" customHeight="1" x14ac:dyDescent="0.4">
      <c r="A74" s="3"/>
      <c r="B74" s="3"/>
      <c r="C74" s="3"/>
      <c r="D74" s="3"/>
      <c r="E74" s="3"/>
      <c r="F74" s="3"/>
      <c r="G74" s="3"/>
      <c r="H74" s="3"/>
      <c r="I74" s="3"/>
      <c r="J74" s="3"/>
      <c r="K74" s="3"/>
      <c r="L74" s="3"/>
      <c r="M74" s="3"/>
      <c r="N74" s="3"/>
      <c r="O74" s="3"/>
      <c r="P74" s="3"/>
      <c r="Q74" s="3"/>
      <c r="R74" s="3"/>
      <c r="S74" s="3"/>
      <c r="T74" s="3"/>
      <c r="U74" s="3"/>
      <c r="V74" s="3"/>
      <c r="W74" s="3"/>
      <c r="X74" s="3"/>
      <c r="Y74" s="3"/>
      <c r="Z74" s="3"/>
      <c r="AA74" s="3">
        <v>66</v>
      </c>
      <c r="AB74" s="3"/>
      <c r="AC74" s="3"/>
    </row>
    <row r="75" spans="1:29" ht="12.75" customHeight="1" x14ac:dyDescent="0.4">
      <c r="A75" s="3"/>
      <c r="B75" s="3"/>
      <c r="C75" s="3"/>
      <c r="D75" s="3"/>
      <c r="E75" s="3"/>
      <c r="F75" s="3"/>
      <c r="G75" s="3"/>
      <c r="H75" s="3"/>
      <c r="I75" s="3"/>
      <c r="J75" s="3"/>
      <c r="K75" s="3"/>
      <c r="L75" s="3"/>
      <c r="M75" s="3"/>
      <c r="N75" s="3"/>
      <c r="O75" s="3"/>
      <c r="P75" s="3"/>
      <c r="Q75" s="3"/>
      <c r="R75" s="3"/>
      <c r="S75" s="3"/>
      <c r="T75" s="3"/>
      <c r="U75" s="3"/>
      <c r="V75" s="3"/>
      <c r="W75" s="3"/>
      <c r="X75" s="3"/>
      <c r="Y75" s="3"/>
      <c r="Z75" s="3"/>
      <c r="AA75" s="3">
        <v>67</v>
      </c>
      <c r="AB75" s="3"/>
      <c r="AC75" s="3"/>
    </row>
    <row r="76" spans="1:29" ht="12.75" customHeight="1" x14ac:dyDescent="0.4">
      <c r="A76" s="3"/>
      <c r="B76" s="3"/>
      <c r="C76" s="3"/>
      <c r="D76" s="3"/>
      <c r="E76" s="3"/>
      <c r="F76" s="3"/>
      <c r="G76" s="3"/>
      <c r="H76" s="3"/>
      <c r="I76" s="3"/>
      <c r="J76" s="3"/>
      <c r="K76" s="3"/>
      <c r="L76" s="3"/>
      <c r="M76" s="3"/>
      <c r="N76" s="3"/>
      <c r="O76" s="3"/>
      <c r="P76" s="3"/>
      <c r="Q76" s="3"/>
      <c r="R76" s="3"/>
      <c r="S76" s="3"/>
      <c r="T76" s="3"/>
      <c r="U76" s="3"/>
      <c r="V76" s="3"/>
      <c r="W76" s="3"/>
      <c r="X76" s="3"/>
      <c r="Y76" s="3"/>
      <c r="Z76" s="3"/>
      <c r="AA76" s="3">
        <v>68</v>
      </c>
      <c r="AB76" s="3"/>
      <c r="AC76" s="3"/>
    </row>
    <row r="77" spans="1:29" ht="12.75" customHeight="1" x14ac:dyDescent="0.4">
      <c r="A77" s="3"/>
      <c r="B77" s="3"/>
      <c r="C77" s="3"/>
      <c r="D77" s="3"/>
      <c r="E77" s="3"/>
      <c r="F77" s="3"/>
      <c r="G77" s="3"/>
      <c r="H77" s="3"/>
      <c r="I77" s="3"/>
      <c r="J77" s="3"/>
      <c r="K77" s="3"/>
      <c r="L77" s="3"/>
      <c r="M77" s="3"/>
      <c r="N77" s="3"/>
      <c r="O77" s="3"/>
      <c r="P77" s="3"/>
      <c r="Q77" s="3"/>
      <c r="R77" s="3"/>
      <c r="S77" s="3"/>
      <c r="T77" s="3"/>
      <c r="U77" s="3"/>
      <c r="V77" s="3"/>
      <c r="W77" s="3"/>
      <c r="X77" s="3"/>
      <c r="Y77" s="3"/>
      <c r="Z77" s="3"/>
      <c r="AA77" s="3">
        <v>69</v>
      </c>
      <c r="AB77" s="3"/>
      <c r="AC77" s="3"/>
    </row>
    <row r="78" spans="1:29" ht="12.75" customHeight="1" x14ac:dyDescent="0.4">
      <c r="A78" s="3"/>
      <c r="B78" s="3"/>
      <c r="C78" s="3"/>
      <c r="D78" s="3"/>
      <c r="E78" s="3"/>
      <c r="F78" s="3"/>
      <c r="G78" s="3"/>
      <c r="H78" s="3"/>
      <c r="I78" s="3"/>
      <c r="J78" s="3"/>
      <c r="K78" s="3"/>
      <c r="L78" s="3"/>
      <c r="M78" s="3"/>
      <c r="N78" s="3"/>
      <c r="O78" s="3"/>
      <c r="P78" s="3"/>
      <c r="Q78" s="3"/>
      <c r="R78" s="3"/>
      <c r="S78" s="3"/>
      <c r="T78" s="3"/>
      <c r="U78" s="3"/>
      <c r="V78" s="3"/>
      <c r="W78" s="3"/>
      <c r="X78" s="3"/>
      <c r="Y78" s="3"/>
      <c r="Z78" s="3"/>
      <c r="AA78" s="3">
        <v>70</v>
      </c>
      <c r="AB78" s="3"/>
      <c r="AC78" s="3"/>
    </row>
    <row r="79" spans="1:29" ht="12.75" customHeight="1" x14ac:dyDescent="0.4">
      <c r="A79" s="3"/>
      <c r="B79" s="3"/>
      <c r="C79" s="3"/>
      <c r="D79" s="3"/>
      <c r="E79" s="3"/>
      <c r="F79" s="3"/>
      <c r="G79" s="3"/>
      <c r="H79" s="3"/>
      <c r="I79" s="3"/>
      <c r="J79" s="3"/>
      <c r="K79" s="3"/>
      <c r="L79" s="3"/>
      <c r="M79" s="3"/>
      <c r="N79" s="3"/>
      <c r="O79" s="3"/>
      <c r="P79" s="3"/>
      <c r="Q79" s="3"/>
      <c r="R79" s="3"/>
      <c r="S79" s="3"/>
      <c r="T79" s="3"/>
      <c r="U79" s="3"/>
      <c r="V79" s="3"/>
      <c r="W79" s="3"/>
      <c r="X79" s="3"/>
      <c r="Y79" s="3"/>
      <c r="Z79" s="3"/>
      <c r="AA79" s="3">
        <v>71</v>
      </c>
      <c r="AB79" s="3"/>
      <c r="AC79" s="3"/>
    </row>
    <row r="80" spans="1:29" ht="12.75" customHeight="1" x14ac:dyDescent="0.4">
      <c r="A80" s="3"/>
      <c r="B80" s="3"/>
      <c r="C80" s="3"/>
      <c r="D80" s="3"/>
      <c r="E80" s="3"/>
      <c r="F80" s="3"/>
      <c r="G80" s="3"/>
      <c r="H80" s="3"/>
      <c r="I80" s="3"/>
      <c r="J80" s="3"/>
      <c r="K80" s="3"/>
      <c r="L80" s="3"/>
      <c r="M80" s="3"/>
      <c r="N80" s="3"/>
      <c r="O80" s="3"/>
      <c r="P80" s="3"/>
      <c r="Q80" s="3"/>
      <c r="R80" s="3"/>
      <c r="S80" s="3"/>
      <c r="T80" s="3"/>
      <c r="U80" s="3"/>
      <c r="V80" s="3"/>
      <c r="W80" s="3"/>
      <c r="X80" s="3"/>
      <c r="Y80" s="3"/>
      <c r="Z80" s="3"/>
      <c r="AA80" s="3">
        <v>72</v>
      </c>
      <c r="AB80" s="3"/>
      <c r="AC80" s="3"/>
    </row>
    <row r="81" spans="1:29" ht="12.75" customHeight="1" x14ac:dyDescent="0.4">
      <c r="A81" s="3"/>
      <c r="B81" s="3"/>
      <c r="C81" s="3"/>
      <c r="D81" s="3"/>
      <c r="E81" s="3"/>
      <c r="F81" s="3"/>
      <c r="G81" s="3"/>
      <c r="H81" s="3"/>
      <c r="I81" s="3"/>
      <c r="J81" s="3"/>
      <c r="K81" s="3"/>
      <c r="L81" s="3"/>
      <c r="M81" s="3"/>
      <c r="N81" s="3"/>
      <c r="O81" s="3"/>
      <c r="P81" s="3"/>
      <c r="Q81" s="3"/>
      <c r="R81" s="3"/>
      <c r="S81" s="3"/>
      <c r="T81" s="3"/>
      <c r="U81" s="3"/>
      <c r="V81" s="3"/>
      <c r="W81" s="3"/>
      <c r="X81" s="3"/>
      <c r="Y81" s="3"/>
      <c r="Z81" s="3"/>
      <c r="AA81" s="3">
        <v>73</v>
      </c>
      <c r="AB81" s="3"/>
      <c r="AC81" s="3"/>
    </row>
    <row r="82" spans="1:29" ht="12.75" customHeight="1" x14ac:dyDescent="0.4">
      <c r="A82" s="3"/>
      <c r="B82" s="3"/>
      <c r="C82" s="3"/>
      <c r="D82" s="3"/>
      <c r="E82" s="3"/>
      <c r="F82" s="3"/>
      <c r="G82" s="3"/>
      <c r="H82" s="3"/>
      <c r="I82" s="3"/>
      <c r="J82" s="3"/>
      <c r="K82" s="3"/>
      <c r="L82" s="3"/>
      <c r="M82" s="3"/>
      <c r="N82" s="3"/>
      <c r="O82" s="3"/>
      <c r="P82" s="3"/>
      <c r="Q82" s="3"/>
      <c r="R82" s="3"/>
      <c r="S82" s="3"/>
      <c r="T82" s="3"/>
      <c r="U82" s="3"/>
      <c r="V82" s="3"/>
      <c r="W82" s="3"/>
      <c r="X82" s="3"/>
      <c r="Y82" s="3"/>
      <c r="Z82" s="3"/>
      <c r="AA82" s="3">
        <v>74</v>
      </c>
      <c r="AB82" s="3"/>
      <c r="AC82" s="3"/>
    </row>
    <row r="83" spans="1:29" ht="12.75" customHeight="1" x14ac:dyDescent="0.4">
      <c r="A83" s="3"/>
      <c r="B83" s="3"/>
      <c r="C83" s="3"/>
      <c r="D83" s="3"/>
      <c r="E83" s="3"/>
      <c r="F83" s="3"/>
      <c r="G83" s="3"/>
      <c r="H83" s="3"/>
      <c r="I83" s="3"/>
      <c r="J83" s="3"/>
      <c r="K83" s="3"/>
      <c r="L83" s="3"/>
      <c r="M83" s="3"/>
      <c r="N83" s="3"/>
      <c r="O83" s="3"/>
      <c r="P83" s="3"/>
      <c r="Q83" s="3"/>
      <c r="R83" s="3"/>
      <c r="S83" s="3"/>
      <c r="T83" s="3"/>
      <c r="U83" s="3"/>
      <c r="V83" s="3"/>
      <c r="W83" s="3"/>
      <c r="X83" s="3"/>
      <c r="Y83" s="3"/>
      <c r="Z83" s="3"/>
      <c r="AA83" s="3">
        <v>75</v>
      </c>
      <c r="AB83" s="3"/>
      <c r="AC83" s="3"/>
    </row>
    <row r="84" spans="1:29" ht="12.75" customHeight="1" x14ac:dyDescent="0.4">
      <c r="A84" s="3"/>
      <c r="B84" s="3"/>
      <c r="C84" s="3"/>
      <c r="D84" s="3"/>
      <c r="E84" s="3"/>
      <c r="F84" s="3"/>
      <c r="G84" s="3"/>
      <c r="H84" s="3"/>
      <c r="I84" s="3"/>
      <c r="J84" s="3"/>
      <c r="K84" s="3"/>
      <c r="L84" s="3"/>
      <c r="M84" s="3"/>
      <c r="N84" s="3"/>
      <c r="O84" s="3"/>
      <c r="P84" s="3"/>
      <c r="Q84" s="3"/>
      <c r="R84" s="3"/>
      <c r="S84" s="3"/>
      <c r="T84" s="3"/>
      <c r="U84" s="3"/>
      <c r="V84" s="3"/>
      <c r="W84" s="3"/>
      <c r="X84" s="3"/>
      <c r="Y84" s="3"/>
      <c r="Z84" s="3"/>
      <c r="AA84" s="3">
        <v>76</v>
      </c>
      <c r="AB84" s="3"/>
      <c r="AC84" s="3"/>
    </row>
    <row r="85" spans="1:29" ht="12.75" customHeight="1" x14ac:dyDescent="0.4">
      <c r="A85" s="3"/>
      <c r="B85" s="3"/>
      <c r="C85" s="3"/>
      <c r="D85" s="3"/>
      <c r="E85" s="3"/>
      <c r="F85" s="3"/>
      <c r="G85" s="3"/>
      <c r="H85" s="3"/>
      <c r="I85" s="3"/>
      <c r="J85" s="3"/>
      <c r="K85" s="3"/>
      <c r="L85" s="3"/>
      <c r="M85" s="3"/>
      <c r="N85" s="3"/>
      <c r="O85" s="3"/>
      <c r="P85" s="3"/>
      <c r="Q85" s="3"/>
      <c r="R85" s="3"/>
      <c r="S85" s="3"/>
      <c r="T85" s="3"/>
      <c r="U85" s="3"/>
      <c r="V85" s="3"/>
      <c r="W85" s="3"/>
      <c r="X85" s="3"/>
      <c r="Y85" s="3"/>
      <c r="Z85" s="3"/>
      <c r="AA85" s="3">
        <v>77</v>
      </c>
      <c r="AB85" s="3"/>
      <c r="AC85" s="3"/>
    </row>
    <row r="86" spans="1:29" ht="12.75" customHeight="1" x14ac:dyDescent="0.4">
      <c r="A86" s="3"/>
      <c r="B86" s="3"/>
      <c r="C86" s="3"/>
      <c r="D86" s="3"/>
      <c r="E86" s="3"/>
      <c r="F86" s="3"/>
      <c r="G86" s="3"/>
      <c r="H86" s="3"/>
      <c r="I86" s="3"/>
      <c r="J86" s="3"/>
      <c r="K86" s="3"/>
      <c r="L86" s="3"/>
      <c r="M86" s="3"/>
      <c r="N86" s="3"/>
      <c r="O86" s="3"/>
      <c r="P86" s="3"/>
      <c r="Q86" s="3"/>
      <c r="R86" s="3"/>
      <c r="S86" s="3"/>
      <c r="T86" s="3"/>
      <c r="U86" s="3"/>
      <c r="V86" s="3"/>
      <c r="W86" s="3"/>
      <c r="X86" s="3"/>
      <c r="Y86" s="3"/>
      <c r="Z86" s="3"/>
      <c r="AA86" s="3">
        <v>78</v>
      </c>
      <c r="AB86" s="3"/>
      <c r="AC86" s="3"/>
    </row>
    <row r="87" spans="1:29" ht="12.75" customHeight="1" x14ac:dyDescent="0.4">
      <c r="A87" s="3"/>
      <c r="B87" s="3"/>
      <c r="C87" s="3"/>
      <c r="D87" s="3"/>
      <c r="E87" s="3"/>
      <c r="F87" s="3"/>
      <c r="G87" s="3"/>
      <c r="H87" s="3"/>
      <c r="I87" s="3"/>
      <c r="J87" s="3"/>
      <c r="K87" s="3"/>
      <c r="L87" s="3"/>
      <c r="M87" s="3"/>
      <c r="N87" s="3"/>
      <c r="O87" s="3"/>
      <c r="P87" s="3"/>
      <c r="Q87" s="3"/>
      <c r="R87" s="3"/>
      <c r="S87" s="3"/>
      <c r="T87" s="3"/>
      <c r="U87" s="3"/>
      <c r="V87" s="3"/>
      <c r="W87" s="3"/>
      <c r="X87" s="3"/>
      <c r="Y87" s="3"/>
      <c r="Z87" s="3"/>
      <c r="AA87" s="3">
        <v>79</v>
      </c>
      <c r="AB87" s="3"/>
      <c r="AC87" s="3"/>
    </row>
    <row r="88" spans="1:29" ht="12.75" customHeight="1" x14ac:dyDescent="0.4">
      <c r="A88" s="3"/>
      <c r="B88" s="3"/>
      <c r="C88" s="3"/>
      <c r="D88" s="3"/>
      <c r="E88" s="3"/>
      <c r="F88" s="3"/>
      <c r="G88" s="3"/>
      <c r="H88" s="3"/>
      <c r="I88" s="3"/>
      <c r="J88" s="3"/>
      <c r="K88" s="3"/>
      <c r="L88" s="3"/>
      <c r="M88" s="3"/>
      <c r="N88" s="3"/>
      <c r="O88" s="3"/>
      <c r="P88" s="3"/>
      <c r="Q88" s="3"/>
      <c r="R88" s="3"/>
      <c r="S88" s="3"/>
      <c r="T88" s="3"/>
      <c r="U88" s="3"/>
      <c r="V88" s="3"/>
      <c r="W88" s="3"/>
      <c r="X88" s="3"/>
      <c r="Y88" s="3"/>
      <c r="Z88" s="3"/>
      <c r="AA88" s="3">
        <v>80</v>
      </c>
      <c r="AB88" s="3"/>
      <c r="AC88" s="3"/>
    </row>
    <row r="89" spans="1:29" ht="12.75" customHeight="1" x14ac:dyDescent="0.4">
      <c r="A89" s="3"/>
      <c r="B89" s="3"/>
      <c r="C89" s="3"/>
      <c r="D89" s="3"/>
      <c r="E89" s="3"/>
      <c r="F89" s="3"/>
      <c r="G89" s="3"/>
      <c r="H89" s="3"/>
      <c r="I89" s="3"/>
      <c r="J89" s="3"/>
      <c r="K89" s="3"/>
      <c r="L89" s="3"/>
      <c r="M89" s="3"/>
      <c r="N89" s="3"/>
      <c r="O89" s="3"/>
      <c r="P89" s="3"/>
      <c r="Q89" s="3"/>
      <c r="R89" s="3"/>
      <c r="S89" s="3"/>
      <c r="T89" s="3"/>
      <c r="U89" s="3"/>
      <c r="V89" s="3"/>
      <c r="W89" s="3"/>
      <c r="X89" s="3"/>
      <c r="Y89" s="3"/>
      <c r="Z89" s="3"/>
      <c r="AA89" s="3">
        <v>81</v>
      </c>
      <c r="AB89" s="3"/>
      <c r="AC89" s="3"/>
    </row>
    <row r="90" spans="1:29" ht="12.75" customHeight="1" x14ac:dyDescent="0.4">
      <c r="A90" s="3"/>
      <c r="B90" s="3"/>
      <c r="C90" s="3"/>
      <c r="D90" s="3"/>
      <c r="E90" s="3"/>
      <c r="F90" s="3"/>
      <c r="G90" s="3"/>
      <c r="H90" s="3"/>
      <c r="I90" s="3"/>
      <c r="J90" s="3"/>
      <c r="K90" s="3"/>
      <c r="L90" s="3"/>
      <c r="M90" s="3"/>
      <c r="N90" s="3"/>
      <c r="O90" s="3"/>
      <c r="P90" s="3"/>
      <c r="Q90" s="3"/>
      <c r="R90" s="3"/>
      <c r="S90" s="3"/>
      <c r="T90" s="3"/>
      <c r="U90" s="3"/>
      <c r="V90" s="3"/>
      <c r="W90" s="3"/>
      <c r="X90" s="3"/>
      <c r="Y90" s="3"/>
      <c r="Z90" s="3"/>
      <c r="AA90" s="3">
        <v>82</v>
      </c>
      <c r="AB90" s="3"/>
      <c r="AC90" s="3"/>
    </row>
    <row r="91" spans="1:29" ht="12.75" customHeight="1" x14ac:dyDescent="0.4">
      <c r="A91" s="3"/>
      <c r="B91" s="3"/>
      <c r="C91" s="3"/>
      <c r="D91" s="3"/>
      <c r="E91" s="3"/>
      <c r="F91" s="3"/>
      <c r="G91" s="3"/>
      <c r="H91" s="3"/>
      <c r="I91" s="3"/>
      <c r="J91" s="3"/>
      <c r="K91" s="3"/>
      <c r="L91" s="3"/>
      <c r="M91" s="3"/>
      <c r="N91" s="3"/>
      <c r="O91" s="3"/>
      <c r="P91" s="3"/>
      <c r="Q91" s="3"/>
      <c r="R91" s="3"/>
      <c r="S91" s="3"/>
      <c r="T91" s="3"/>
      <c r="U91" s="3"/>
      <c r="V91" s="3"/>
      <c r="W91" s="3"/>
      <c r="X91" s="3"/>
      <c r="Y91" s="3"/>
      <c r="Z91" s="3"/>
      <c r="AA91" s="3">
        <v>83</v>
      </c>
      <c r="AB91" s="3"/>
      <c r="AC91" s="3"/>
    </row>
    <row r="92" spans="1:29" ht="12.75" customHeight="1" x14ac:dyDescent="0.4">
      <c r="A92" s="3"/>
      <c r="B92" s="3"/>
      <c r="C92" s="3"/>
      <c r="D92" s="3"/>
      <c r="E92" s="3"/>
      <c r="F92" s="3"/>
      <c r="G92" s="3"/>
      <c r="H92" s="3"/>
      <c r="I92" s="3"/>
      <c r="J92" s="3"/>
      <c r="K92" s="3"/>
      <c r="L92" s="3"/>
      <c r="M92" s="3"/>
      <c r="N92" s="3"/>
      <c r="O92" s="3"/>
      <c r="P92" s="3"/>
      <c r="Q92" s="3"/>
      <c r="R92" s="3"/>
      <c r="S92" s="3"/>
      <c r="T92" s="3"/>
      <c r="U92" s="3"/>
      <c r="V92" s="3"/>
      <c r="W92" s="3"/>
      <c r="X92" s="3"/>
      <c r="Y92" s="3"/>
      <c r="Z92" s="3"/>
      <c r="AA92" s="3">
        <v>84</v>
      </c>
      <c r="AB92" s="3"/>
      <c r="AC92" s="3"/>
    </row>
    <row r="93" spans="1:29" ht="12.75" customHeight="1" x14ac:dyDescent="0.4">
      <c r="A93" s="3"/>
      <c r="B93" s="3"/>
      <c r="C93" s="3"/>
      <c r="D93" s="3"/>
      <c r="E93" s="3"/>
      <c r="F93" s="3"/>
      <c r="G93" s="3"/>
      <c r="H93" s="3"/>
      <c r="I93" s="3"/>
      <c r="J93" s="3"/>
      <c r="K93" s="3"/>
      <c r="L93" s="3"/>
      <c r="M93" s="3"/>
      <c r="N93" s="3"/>
      <c r="O93" s="3"/>
      <c r="P93" s="3"/>
      <c r="Q93" s="3"/>
      <c r="R93" s="3"/>
      <c r="S93" s="3"/>
      <c r="T93" s="3"/>
      <c r="U93" s="3"/>
      <c r="V93" s="3"/>
      <c r="W93" s="3"/>
      <c r="X93" s="3"/>
      <c r="Y93" s="3"/>
      <c r="Z93" s="3"/>
      <c r="AA93" s="3">
        <v>85</v>
      </c>
      <c r="AB93" s="3"/>
      <c r="AC93" s="3"/>
    </row>
    <row r="94" spans="1:29" ht="12.75" customHeight="1" x14ac:dyDescent="0.4">
      <c r="A94" s="3"/>
      <c r="B94" s="3"/>
      <c r="C94" s="3"/>
      <c r="D94" s="3"/>
      <c r="E94" s="3"/>
      <c r="F94" s="3"/>
      <c r="G94" s="3"/>
      <c r="H94" s="3"/>
      <c r="I94" s="3"/>
      <c r="J94" s="3"/>
      <c r="K94" s="3"/>
      <c r="L94" s="3"/>
      <c r="M94" s="3"/>
      <c r="N94" s="3"/>
      <c r="O94" s="3"/>
      <c r="P94" s="3"/>
      <c r="Q94" s="3"/>
      <c r="R94" s="3"/>
      <c r="S94" s="3"/>
      <c r="T94" s="3"/>
      <c r="U94" s="3"/>
      <c r="V94" s="3"/>
      <c r="W94" s="3"/>
      <c r="X94" s="3"/>
      <c r="Y94" s="3"/>
      <c r="Z94" s="3"/>
      <c r="AA94" s="3">
        <v>85</v>
      </c>
      <c r="AB94" s="3"/>
      <c r="AC94" s="3"/>
    </row>
    <row r="95" spans="1:29" ht="12.75" customHeight="1" x14ac:dyDescent="0.4">
      <c r="A95" s="3"/>
      <c r="B95" s="3"/>
      <c r="C95" s="3"/>
      <c r="D95" s="3"/>
      <c r="E95" s="3"/>
      <c r="F95" s="3"/>
      <c r="G95" s="3"/>
      <c r="H95" s="3"/>
      <c r="I95" s="3"/>
      <c r="J95" s="3"/>
      <c r="K95" s="3"/>
      <c r="L95" s="3"/>
      <c r="M95" s="3"/>
      <c r="N95" s="3"/>
      <c r="O95" s="3"/>
      <c r="P95" s="3"/>
      <c r="Q95" s="3"/>
      <c r="R95" s="3"/>
      <c r="S95" s="3"/>
      <c r="T95" s="3"/>
      <c r="U95" s="3"/>
      <c r="V95" s="3"/>
      <c r="W95" s="3"/>
      <c r="X95" s="3"/>
      <c r="Y95" s="3"/>
      <c r="Z95" s="3"/>
      <c r="AA95" s="3">
        <v>86</v>
      </c>
      <c r="AB95" s="3"/>
      <c r="AC95" s="3"/>
    </row>
    <row r="96" spans="1:29" ht="12.75" customHeight="1" x14ac:dyDescent="0.4">
      <c r="A96" s="3"/>
      <c r="B96" s="3"/>
      <c r="C96" s="3"/>
      <c r="D96" s="3"/>
      <c r="E96" s="3"/>
      <c r="F96" s="3"/>
      <c r="G96" s="3"/>
      <c r="H96" s="3"/>
      <c r="I96" s="3"/>
      <c r="J96" s="3"/>
      <c r="K96" s="3"/>
      <c r="L96" s="3"/>
      <c r="M96" s="3"/>
      <c r="N96" s="3"/>
      <c r="O96" s="3"/>
      <c r="P96" s="3"/>
      <c r="Q96" s="3"/>
      <c r="R96" s="3"/>
      <c r="S96" s="3"/>
      <c r="T96" s="3"/>
      <c r="U96" s="3"/>
      <c r="V96" s="3"/>
      <c r="W96" s="3"/>
      <c r="X96" s="3"/>
      <c r="Y96" s="3"/>
      <c r="Z96" s="3"/>
      <c r="AA96" s="3">
        <v>86</v>
      </c>
      <c r="AB96" s="3"/>
      <c r="AC96" s="3"/>
    </row>
    <row r="97" spans="1:29" ht="12.75" customHeight="1" x14ac:dyDescent="0.4">
      <c r="A97" s="3"/>
      <c r="B97" s="3"/>
      <c r="C97" s="3"/>
      <c r="D97" s="3"/>
      <c r="E97" s="3"/>
      <c r="F97" s="3"/>
      <c r="G97" s="3"/>
      <c r="H97" s="3"/>
      <c r="I97" s="3"/>
      <c r="J97" s="3"/>
      <c r="K97" s="3"/>
      <c r="L97" s="3"/>
      <c r="M97" s="3"/>
      <c r="N97" s="3"/>
      <c r="O97" s="3"/>
      <c r="P97" s="3"/>
      <c r="Q97" s="3"/>
      <c r="R97" s="3"/>
      <c r="S97" s="3"/>
      <c r="T97" s="3"/>
      <c r="U97" s="3"/>
      <c r="V97" s="3"/>
      <c r="W97" s="3"/>
      <c r="X97" s="3"/>
      <c r="Y97" s="3"/>
      <c r="Z97" s="3"/>
      <c r="AA97" s="3">
        <v>87</v>
      </c>
      <c r="AB97" s="3"/>
      <c r="AC97" s="3"/>
    </row>
    <row r="98" spans="1:29" ht="12.75" customHeight="1" x14ac:dyDescent="0.4">
      <c r="A98" s="3"/>
      <c r="B98" s="3"/>
      <c r="C98" s="3"/>
      <c r="D98" s="3"/>
      <c r="E98" s="3"/>
      <c r="F98" s="3"/>
      <c r="G98" s="3"/>
      <c r="H98" s="3"/>
      <c r="I98" s="3"/>
      <c r="J98" s="3"/>
      <c r="K98" s="3"/>
      <c r="L98" s="3"/>
      <c r="M98" s="3"/>
      <c r="N98" s="3"/>
      <c r="O98" s="3"/>
      <c r="P98" s="3"/>
      <c r="Q98" s="3"/>
      <c r="R98" s="3"/>
      <c r="S98" s="3"/>
      <c r="T98" s="3"/>
      <c r="U98" s="3"/>
      <c r="V98" s="3"/>
      <c r="W98" s="3"/>
      <c r="X98" s="3"/>
      <c r="Y98" s="3"/>
      <c r="Z98" s="3"/>
      <c r="AA98" s="3">
        <v>88</v>
      </c>
      <c r="AB98" s="3"/>
      <c r="AC98" s="3"/>
    </row>
    <row r="99" spans="1:29" ht="12.75" customHeight="1" x14ac:dyDescent="0.4">
      <c r="A99" s="3"/>
      <c r="B99" s="3"/>
      <c r="C99" s="3"/>
      <c r="D99" s="3"/>
      <c r="E99" s="3"/>
      <c r="F99" s="3"/>
      <c r="G99" s="3"/>
      <c r="H99" s="3"/>
      <c r="I99" s="3"/>
      <c r="J99" s="3"/>
      <c r="K99" s="3"/>
      <c r="L99" s="3"/>
      <c r="M99" s="3"/>
      <c r="N99" s="3"/>
      <c r="O99" s="3"/>
      <c r="P99" s="3"/>
      <c r="Q99" s="3"/>
      <c r="R99" s="3"/>
      <c r="S99" s="3"/>
      <c r="T99" s="3"/>
      <c r="U99" s="3"/>
      <c r="V99" s="3"/>
      <c r="W99" s="3"/>
      <c r="X99" s="3"/>
      <c r="Y99" s="3"/>
      <c r="Z99" s="3"/>
      <c r="AA99" s="3">
        <v>89</v>
      </c>
      <c r="AB99" s="3"/>
      <c r="AC99" s="3"/>
    </row>
    <row r="100" spans="1:29" ht="12.75" customHeight="1" x14ac:dyDescent="0.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v>90</v>
      </c>
      <c r="AB100" s="3"/>
      <c r="AC100" s="3"/>
    </row>
    <row r="101" spans="1:29" ht="12.75" customHeight="1" x14ac:dyDescent="0.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v>91</v>
      </c>
      <c r="AB101" s="3"/>
      <c r="AC101" s="3"/>
    </row>
    <row r="102" spans="1:29" ht="12.75" customHeight="1" x14ac:dyDescent="0.4">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v>92</v>
      </c>
      <c r="AB102" s="3"/>
      <c r="AC102" s="3"/>
    </row>
    <row r="103" spans="1:29" ht="12.75" customHeight="1" x14ac:dyDescent="0.4">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v>93</v>
      </c>
      <c r="AB103" s="3"/>
      <c r="AC103" s="3"/>
    </row>
    <row r="104" spans="1:29" ht="12.75" customHeight="1" x14ac:dyDescent="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v>94</v>
      </c>
      <c r="AB104" s="3"/>
      <c r="AC104" s="3"/>
    </row>
    <row r="105" spans="1:29" ht="12.75" customHeight="1" x14ac:dyDescent="0.4">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v>95</v>
      </c>
      <c r="AB105" s="3"/>
      <c r="AC105" s="3"/>
    </row>
    <row r="106" spans="1:29" ht="12.75" customHeight="1" x14ac:dyDescent="0.4">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v>96</v>
      </c>
      <c r="AB106" s="3"/>
      <c r="AC106" s="3"/>
    </row>
    <row r="107" spans="1:29" ht="12.75" customHeight="1" x14ac:dyDescent="0.4">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v>97</v>
      </c>
      <c r="AB107" s="3"/>
      <c r="AC107" s="3"/>
    </row>
    <row r="108" spans="1:29" ht="12.75" customHeight="1" x14ac:dyDescent="0.4">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v>98</v>
      </c>
      <c r="AB108" s="3"/>
      <c r="AC108" s="3"/>
    </row>
    <row r="109" spans="1:29" ht="12.75" customHeight="1" x14ac:dyDescent="0.4">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v>99</v>
      </c>
      <c r="AB109" s="3"/>
      <c r="AC109" s="3"/>
    </row>
    <row r="110" spans="1:29" ht="12.75" customHeight="1" x14ac:dyDescent="0.4">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v>100</v>
      </c>
      <c r="AB110" s="3"/>
      <c r="AC110" s="3"/>
    </row>
    <row r="111" spans="1:29" ht="12.75" customHeight="1" x14ac:dyDescent="0.4">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v>101</v>
      </c>
      <c r="AB111" s="3"/>
      <c r="AC111" s="3"/>
    </row>
    <row r="112" spans="1:29" ht="12.75" customHeight="1" x14ac:dyDescent="0.4">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v>102</v>
      </c>
      <c r="AB112" s="3"/>
      <c r="AC112" s="3"/>
    </row>
    <row r="113" spans="1:29" ht="12.75" customHeight="1" x14ac:dyDescent="0.4">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v>103</v>
      </c>
      <c r="AB113" s="3"/>
      <c r="AC113" s="3"/>
    </row>
    <row r="114" spans="1:29" ht="12.75" customHeight="1" x14ac:dyDescent="0.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v>104</v>
      </c>
      <c r="AB114" s="3"/>
      <c r="AC114" s="3"/>
    </row>
    <row r="115" spans="1:29" ht="12.75" customHeight="1" x14ac:dyDescent="0.4">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v>105</v>
      </c>
      <c r="AB115" s="3"/>
      <c r="AC115" s="3"/>
    </row>
    <row r="116" spans="1:29" ht="12.75" customHeight="1" x14ac:dyDescent="0.4">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v>106</v>
      </c>
      <c r="AB116" s="3"/>
      <c r="AC116" s="3"/>
    </row>
    <row r="117" spans="1:29" ht="12.75" customHeight="1" x14ac:dyDescent="0.4">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v>107</v>
      </c>
      <c r="AB117" s="3"/>
      <c r="AC117" s="3"/>
    </row>
    <row r="118" spans="1:29" ht="12.75" customHeight="1" x14ac:dyDescent="0.4">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v>108</v>
      </c>
      <c r="AB118" s="3"/>
      <c r="AC118" s="3"/>
    </row>
    <row r="119" spans="1:29" ht="12.75" customHeight="1" x14ac:dyDescent="0.4">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v>109</v>
      </c>
      <c r="AB119" s="3"/>
      <c r="AC119" s="3"/>
    </row>
    <row r="120" spans="1:29" ht="12.75" customHeight="1" x14ac:dyDescent="0.4">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v>110</v>
      </c>
      <c r="AB120" s="3"/>
      <c r="AC120" s="3"/>
    </row>
    <row r="121" spans="1:29" ht="12.75" customHeight="1" x14ac:dyDescent="0.4">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v>111</v>
      </c>
      <c r="AB121" s="3"/>
      <c r="AC121" s="3"/>
    </row>
    <row r="122" spans="1:29" ht="12.75" customHeight="1" x14ac:dyDescent="0.4">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v>112</v>
      </c>
      <c r="AB122" s="3"/>
      <c r="AC122" s="3"/>
    </row>
    <row r="123" spans="1:29" ht="12.75" customHeight="1" x14ac:dyDescent="0.4">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v>113</v>
      </c>
      <c r="AB123" s="3"/>
      <c r="AC123" s="3"/>
    </row>
    <row r="124" spans="1:29" ht="12.75" customHeight="1" x14ac:dyDescent="0.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v>114</v>
      </c>
      <c r="AB124" s="3"/>
      <c r="AC124" s="3"/>
    </row>
    <row r="125" spans="1:29" ht="12.75" customHeight="1" x14ac:dyDescent="0.4">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v>115</v>
      </c>
      <c r="AB125" s="3"/>
      <c r="AC125" s="3"/>
    </row>
    <row r="126" spans="1:29" ht="12.75" customHeight="1" x14ac:dyDescent="0.4">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v>116</v>
      </c>
      <c r="AB126" s="3"/>
      <c r="AC126" s="3"/>
    </row>
    <row r="127" spans="1:29" ht="12.75" customHeight="1" x14ac:dyDescent="0.4">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v>117</v>
      </c>
      <c r="AB127" s="3"/>
      <c r="AC127" s="3"/>
    </row>
    <row r="128" spans="1:29" ht="12.75" customHeight="1" x14ac:dyDescent="0.4">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v>118</v>
      </c>
      <c r="AB128" s="3"/>
      <c r="AC128" s="3"/>
    </row>
    <row r="129" spans="1:29" ht="12.75" customHeight="1" x14ac:dyDescent="0.4">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v>119</v>
      </c>
      <c r="AB129" s="3"/>
      <c r="AC129" s="3"/>
    </row>
    <row r="130" spans="1:29" ht="12.75" customHeight="1" x14ac:dyDescent="0.4">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v>120</v>
      </c>
      <c r="AB130" s="3"/>
      <c r="AC130" s="3"/>
    </row>
    <row r="131" spans="1:29" ht="12.75" customHeight="1" x14ac:dyDescent="0.4">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v>121</v>
      </c>
      <c r="AB131" s="3"/>
      <c r="AC131" s="3"/>
    </row>
    <row r="132" spans="1:29" ht="12.75" customHeight="1" x14ac:dyDescent="0.4">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v>122</v>
      </c>
      <c r="AB132" s="3"/>
      <c r="AC132" s="3"/>
    </row>
    <row r="133" spans="1:29" ht="12.75" customHeight="1" x14ac:dyDescent="0.4">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v>123</v>
      </c>
      <c r="AB133" s="3"/>
      <c r="AC133" s="3"/>
    </row>
    <row r="134" spans="1:29" ht="12.75" customHeight="1" x14ac:dyDescent="0.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v>124</v>
      </c>
      <c r="AB134" s="3"/>
      <c r="AC134" s="3"/>
    </row>
    <row r="135" spans="1:29" ht="12.75" customHeight="1" x14ac:dyDescent="0.4">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v>125</v>
      </c>
      <c r="AB135" s="3"/>
      <c r="AC135" s="3"/>
    </row>
    <row r="136" spans="1:29" ht="12.75" customHeight="1" x14ac:dyDescent="0.4">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v>126</v>
      </c>
      <c r="AB136" s="3"/>
      <c r="AC136" s="3"/>
    </row>
    <row r="137" spans="1:29" ht="12.75" customHeight="1" x14ac:dyDescent="0.4">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v>127</v>
      </c>
      <c r="AB137" s="3"/>
      <c r="AC137" s="3"/>
    </row>
    <row r="138" spans="1:29" ht="12.75" customHeight="1" x14ac:dyDescent="0.4">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v>128</v>
      </c>
      <c r="AB138" s="3"/>
      <c r="AC138" s="3"/>
    </row>
    <row r="139" spans="1:29" ht="12.75" customHeight="1" x14ac:dyDescent="0.4">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v>129</v>
      </c>
      <c r="AB139" s="3"/>
      <c r="AC139" s="3"/>
    </row>
    <row r="140" spans="1:29" ht="12.75" customHeight="1" x14ac:dyDescent="0.4">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v>130</v>
      </c>
      <c r="AB140" s="3"/>
      <c r="AC140" s="3"/>
    </row>
    <row r="141" spans="1:29" ht="12.75" customHeight="1" x14ac:dyDescent="0.4">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row>
    <row r="142" spans="1:29" ht="12.75" customHeight="1" x14ac:dyDescent="0.4">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row>
    <row r="143" spans="1:29" ht="12.75" customHeight="1" x14ac:dyDescent="0.4">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row>
    <row r="144" spans="1:29" ht="12.75" customHeight="1" x14ac:dyDescent="0.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spans="1:29" ht="12.75" customHeight="1" x14ac:dyDescent="0.4">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spans="1:29" ht="12.75" customHeight="1" x14ac:dyDescent="0.4">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row>
    <row r="147" spans="1:29" ht="12.75" customHeight="1" x14ac:dyDescent="0.4">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spans="1:29" ht="12.75" customHeight="1" x14ac:dyDescent="0.4">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spans="1:29" ht="12.75" customHeight="1" x14ac:dyDescent="0.4">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spans="1:29" ht="12.75" customHeight="1" x14ac:dyDescent="0.4">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spans="1:29" ht="12.75" customHeight="1" x14ac:dyDescent="0.4">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spans="1:29" ht="12.75" customHeight="1" x14ac:dyDescent="0.4">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spans="1:29" ht="12.75" customHeight="1" x14ac:dyDescent="0.4">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spans="1:29" ht="12.75" customHeight="1" x14ac:dyDescent="0.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spans="1:29" ht="12.75" customHeight="1" x14ac:dyDescent="0.4">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spans="1:29" ht="12.75" customHeight="1" x14ac:dyDescent="0.4">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spans="1:29" ht="12.75" customHeight="1" x14ac:dyDescent="0.4">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spans="1:29" ht="12.75" customHeight="1" x14ac:dyDescent="0.4">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spans="1:29" ht="12.75" customHeight="1" x14ac:dyDescent="0.4">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spans="1:29" ht="12.75" customHeight="1" x14ac:dyDescent="0.4">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spans="1:29" ht="12.75" customHeight="1" x14ac:dyDescent="0.4">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spans="1:29" ht="12.75" customHeight="1" x14ac:dyDescent="0.4">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spans="1:29" ht="12.75" customHeight="1" x14ac:dyDescent="0.4">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spans="1:29" ht="12.75" customHeight="1" x14ac:dyDescent="0.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spans="1:29" ht="12.75" customHeight="1" x14ac:dyDescent="0.4">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spans="1:29" ht="12.75" customHeight="1" x14ac:dyDescent="0.4">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spans="1:29" ht="12.75" customHeight="1" x14ac:dyDescent="0.4">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spans="1:29" ht="12.75" customHeight="1" x14ac:dyDescent="0.4">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spans="1:29" ht="12.75" customHeight="1" x14ac:dyDescent="0.4">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spans="1:29" ht="12.75" customHeight="1" x14ac:dyDescent="0.4">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spans="1:29" ht="12.75" customHeight="1" x14ac:dyDescent="0.4">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spans="1:29" ht="12.75" customHeight="1" x14ac:dyDescent="0.4">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spans="1:29" ht="12.75" customHeight="1" x14ac:dyDescent="0.4">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row>
    <row r="174" spans="1:29" ht="12.75" customHeight="1" x14ac:dyDescent="0.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row>
    <row r="175" spans="1:29" ht="12.75" customHeight="1" x14ac:dyDescent="0.4">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row>
    <row r="176" spans="1:29" ht="12.75" customHeight="1" x14ac:dyDescent="0.4">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row>
    <row r="177" spans="1:29" ht="12.75" customHeight="1" x14ac:dyDescent="0.4">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row>
    <row r="178" spans="1:29" ht="12.75" customHeight="1" x14ac:dyDescent="0.4">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row>
    <row r="179" spans="1:29" ht="12.75" customHeight="1" x14ac:dyDescent="0.4">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row>
    <row r="180" spans="1:29" ht="12.75" customHeight="1" x14ac:dyDescent="0.4">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row>
    <row r="181" spans="1:29" ht="12.75" customHeight="1" x14ac:dyDescent="0.4">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row>
    <row r="182" spans="1:29" ht="12.75" customHeight="1" x14ac:dyDescent="0.4">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row>
    <row r="183" spans="1:29" ht="12.75" customHeight="1" x14ac:dyDescent="0.4">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row>
    <row r="184" spans="1:29" ht="12.75" customHeight="1" x14ac:dyDescent="0.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row>
    <row r="185" spans="1:29" ht="12.75" customHeight="1" x14ac:dyDescent="0.4">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row>
    <row r="186" spans="1:29" ht="12.75" customHeight="1" x14ac:dyDescent="0.4">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row>
    <row r="187" spans="1:29" ht="12.75" customHeight="1" x14ac:dyDescent="0.4">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spans="1:29" ht="12.75" customHeight="1" x14ac:dyDescent="0.4">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row>
    <row r="189" spans="1:29" ht="12.75" customHeight="1" x14ac:dyDescent="0.4">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spans="1:29" ht="12.75" customHeight="1" x14ac:dyDescent="0.4">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spans="1:29" ht="12.75" customHeight="1" x14ac:dyDescent="0.4">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spans="1:29" ht="12.75" customHeight="1" x14ac:dyDescent="0.4">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row>
    <row r="193" spans="1:29" ht="12.75" customHeight="1" x14ac:dyDescent="0.4">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row>
    <row r="194" spans="1:29" ht="12.75" customHeight="1" x14ac:dyDescent="0.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row>
    <row r="195" spans="1:29" ht="12.75" customHeight="1" x14ac:dyDescent="0.4">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row>
    <row r="196" spans="1:29" ht="12.75" customHeight="1" x14ac:dyDescent="0.4">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row>
    <row r="197" spans="1:29" ht="12.75" customHeight="1" x14ac:dyDescent="0.4">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row>
    <row r="198" spans="1:29" ht="12.75" customHeight="1" x14ac:dyDescent="0.4">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row>
    <row r="199" spans="1:29" ht="12.75" customHeight="1" x14ac:dyDescent="0.4">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row>
    <row r="200" spans="1:29" ht="12.75" customHeight="1" x14ac:dyDescent="0.4">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row>
    <row r="201" spans="1:29" ht="12.75" customHeight="1" x14ac:dyDescent="0.4">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ht="12.75" customHeight="1" x14ac:dyDescent="0.4">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ht="12.75" customHeight="1" x14ac:dyDescent="0.4">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ht="12.75" customHeight="1" x14ac:dyDescent="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ht="12.75" customHeight="1" x14ac:dyDescent="0.4">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ht="12.75" customHeight="1" x14ac:dyDescent="0.4">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ht="12.75" customHeight="1" x14ac:dyDescent="0.4">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ht="12.75" customHeight="1" x14ac:dyDescent="0.4">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ht="12.75" customHeight="1" x14ac:dyDescent="0.4">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ht="12.75" customHeight="1" x14ac:dyDescent="0.4">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ht="12.75" customHeight="1" x14ac:dyDescent="0.4">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ht="12.75" customHeight="1" x14ac:dyDescent="0.4">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ht="12.75" customHeight="1" x14ac:dyDescent="0.4">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ht="12.75" customHeight="1" x14ac:dyDescent="0.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ht="12.75" customHeight="1" x14ac:dyDescent="0.4">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row>
    <row r="216" spans="1:29" ht="12.75" customHeight="1" x14ac:dyDescent="0.4">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row>
    <row r="217" spans="1:29" ht="12.75" customHeight="1" x14ac:dyDescent="0.4">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row>
    <row r="218" spans="1:29" ht="12.75" customHeight="1" x14ac:dyDescent="0.4">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row>
    <row r="219" spans="1:29" ht="12.75" customHeight="1" x14ac:dyDescent="0.4">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row>
    <row r="220" spans="1:29" ht="12.75" customHeight="1" x14ac:dyDescent="0.4">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row>
    <row r="221" spans="1:29" ht="12.75" customHeight="1" x14ac:dyDescent="0.4">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row>
    <row r="222" spans="1:29" ht="12.75" customHeight="1" x14ac:dyDescent="0.4">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row>
    <row r="223" spans="1:29" ht="12.75" customHeight="1" x14ac:dyDescent="0.4">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row>
    <row r="224" spans="1:29" ht="12.75" customHeight="1" x14ac:dyDescent="0.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row>
    <row r="225" spans="1:29" ht="12.75" customHeight="1" x14ac:dyDescent="0.4">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row>
    <row r="226" spans="1:29" ht="12.75" customHeight="1" x14ac:dyDescent="0.4">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row>
    <row r="227" spans="1:29" ht="12.75" customHeight="1" x14ac:dyDescent="0.4">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row>
    <row r="228" spans="1:29" ht="12.75" customHeight="1" x14ac:dyDescent="0.4">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row>
    <row r="229" spans="1:29" ht="12.75" customHeight="1" x14ac:dyDescent="0.4">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row>
    <row r="230" spans="1:29" ht="12.75" customHeight="1" x14ac:dyDescent="0.4">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row>
    <row r="231" spans="1:29" ht="12.75" customHeight="1" x14ac:dyDescent="0.4">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row>
    <row r="232" spans="1:29" ht="12.75" customHeight="1" x14ac:dyDescent="0.4">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row>
    <row r="233" spans="1:29" ht="12.75" customHeight="1" x14ac:dyDescent="0.4">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row>
    <row r="234" spans="1:29" ht="12.75" customHeight="1" x14ac:dyDescent="0.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spans="1:29" ht="12.75" customHeight="1" x14ac:dyDescent="0.4">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row>
    <row r="236" spans="1:29" ht="12.75" customHeight="1" x14ac:dyDescent="0.4">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spans="1:29" ht="12.75" customHeight="1" x14ac:dyDescent="0.4">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spans="1:29" ht="12.75" customHeight="1" x14ac:dyDescent="0.4">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spans="1:29" ht="12.75" customHeight="1" x14ac:dyDescent="0.4">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row>
    <row r="240" spans="1:29" ht="12.75" customHeight="1" x14ac:dyDescent="0.4">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spans="1:29" ht="12.75" customHeight="1" x14ac:dyDescent="0.4">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ht="12.75" customHeight="1" x14ac:dyDescent="0.4">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ht="12.75" customHeight="1" x14ac:dyDescent="0.4">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ht="12.75" customHeight="1" x14ac:dyDescent="0.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ht="12.75" customHeight="1" x14ac:dyDescent="0.4">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ht="12.75" customHeight="1" x14ac:dyDescent="0.4">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ht="12.75" customHeight="1" x14ac:dyDescent="0.4">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ht="12.75" customHeight="1" x14ac:dyDescent="0.4">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ht="12.75" customHeight="1" x14ac:dyDescent="0.4">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ht="12.75" customHeight="1" x14ac:dyDescent="0.4">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ht="12.75" customHeight="1" x14ac:dyDescent="0.4">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ht="12.75" customHeight="1" x14ac:dyDescent="0.4">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ht="12.75" customHeight="1" x14ac:dyDescent="0.4">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ht="12.75" customHeight="1" x14ac:dyDescent="0.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ht="12.75" customHeight="1" x14ac:dyDescent="0.4">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ht="12.75" customHeight="1" x14ac:dyDescent="0.4">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ht="12.75" customHeight="1" x14ac:dyDescent="0.4">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ht="12.75" customHeight="1" x14ac:dyDescent="0.4">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ht="12.75" customHeight="1" x14ac:dyDescent="0.4">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ht="12.75" customHeight="1" x14ac:dyDescent="0.4">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ht="12.75" customHeight="1" x14ac:dyDescent="0.4">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ht="12.75" customHeight="1" x14ac:dyDescent="0.4">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ht="12.75" customHeight="1" x14ac:dyDescent="0.4">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ht="12.75" customHeight="1" x14ac:dyDescent="0.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ht="12.75" customHeight="1" x14ac:dyDescent="0.4">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ht="12.75" customHeight="1" x14ac:dyDescent="0.4">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ht="12.75" customHeight="1" x14ac:dyDescent="0.4">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ht="12.75" customHeight="1" x14ac:dyDescent="0.4">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ht="12.75" customHeight="1" x14ac:dyDescent="0.4">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ht="12.75" customHeight="1" x14ac:dyDescent="0.4">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ht="12.75" customHeight="1" x14ac:dyDescent="0.4">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ht="12.75" customHeight="1" x14ac:dyDescent="0.4">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ht="12.75" customHeight="1" x14ac:dyDescent="0.4">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ht="12.75" customHeight="1" x14ac:dyDescent="0.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ht="12.75" customHeight="1" x14ac:dyDescent="0.4">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ht="12.75" customHeight="1" x14ac:dyDescent="0.4">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ht="12.75" customHeight="1" x14ac:dyDescent="0.4">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ht="12.75" customHeight="1" x14ac:dyDescent="0.4">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ht="12.75" customHeight="1" x14ac:dyDescent="0.4">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ht="12.75" customHeight="1" x14ac:dyDescent="0.4">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ht="12.75" customHeight="1" x14ac:dyDescent="0.4">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ht="12.75" customHeight="1" x14ac:dyDescent="0.4">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ht="12.75" customHeight="1" x14ac:dyDescent="0.4">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ht="12.75" customHeight="1" x14ac:dyDescent="0.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ht="12.75" customHeight="1" x14ac:dyDescent="0.4">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ht="12.75" customHeight="1" x14ac:dyDescent="0.4">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ht="12.75" customHeight="1" x14ac:dyDescent="0.4">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ht="12.75" customHeight="1" x14ac:dyDescent="0.4">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29" ht="12.75" customHeight="1" x14ac:dyDescent="0.4">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29" ht="12.75" customHeight="1" x14ac:dyDescent="0.4">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29" ht="12.75" customHeight="1" x14ac:dyDescent="0.4">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spans="1:29" ht="12.75" customHeight="1" x14ac:dyDescent="0.4">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29" ht="12.75" customHeight="1" x14ac:dyDescent="0.4">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29" ht="12.75" customHeight="1" x14ac:dyDescent="0.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29" ht="12.75" customHeight="1" x14ac:dyDescent="0.4">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29" ht="12.75" customHeight="1" x14ac:dyDescent="0.4">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29" ht="12.75" customHeight="1" x14ac:dyDescent="0.4">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29" ht="12.75" customHeight="1" x14ac:dyDescent="0.4">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29" ht="12.75" customHeight="1" x14ac:dyDescent="0.4">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29" ht="12.75" customHeight="1" x14ac:dyDescent="0.4">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spans="1:29" ht="12.75" customHeight="1" x14ac:dyDescent="0.4">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spans="1:29" ht="12.75" customHeight="1" x14ac:dyDescent="0.4">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spans="1:29" ht="12.75" customHeight="1" x14ac:dyDescent="0.4">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spans="1:29" ht="12.75" customHeight="1" x14ac:dyDescent="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spans="1:29" ht="12.75" customHeight="1" x14ac:dyDescent="0.4">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spans="1:29" ht="12.75" customHeight="1" x14ac:dyDescent="0.4">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spans="1:29" ht="12.75" customHeight="1" x14ac:dyDescent="0.4">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spans="1:29" ht="12.75" customHeight="1" x14ac:dyDescent="0.4">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row>
    <row r="309" spans="1:29" ht="12.75" customHeight="1" x14ac:dyDescent="0.4">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row>
    <row r="310" spans="1:29" ht="12.75" customHeight="1" x14ac:dyDescent="0.4">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spans="1:29" ht="12.75" customHeight="1" x14ac:dyDescent="0.4">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spans="1:29" ht="12.75" customHeight="1" x14ac:dyDescent="0.4">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row>
    <row r="313" spans="1:29" ht="12.75" customHeight="1" x14ac:dyDescent="0.4">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row>
    <row r="314" spans="1:29" ht="12.75" customHeight="1" x14ac:dyDescent="0.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row>
    <row r="315" spans="1:29" ht="12.75" customHeight="1" x14ac:dyDescent="0.4">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row>
    <row r="316" spans="1:29" ht="12.75" customHeight="1" x14ac:dyDescent="0.4">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spans="1:29" ht="12.75" customHeight="1" x14ac:dyDescent="0.4">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row>
    <row r="318" spans="1:29" ht="12.75" customHeight="1" x14ac:dyDescent="0.4">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spans="1:29" ht="12.75" customHeight="1" x14ac:dyDescent="0.4">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spans="1:29" ht="12.75" customHeight="1" x14ac:dyDescent="0.4">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spans="1:29" ht="12.75" customHeight="1" x14ac:dyDescent="0.4">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row>
    <row r="322" spans="1:29" ht="12.75" customHeight="1" x14ac:dyDescent="0.4">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row>
    <row r="323" spans="1:29" ht="12.75" customHeight="1" x14ac:dyDescent="0.4">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spans="1:29" ht="12.75" customHeight="1" x14ac:dyDescent="0.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spans="1:29" ht="12.75" customHeight="1" x14ac:dyDescent="0.4">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row>
    <row r="326" spans="1:29" ht="12.75" customHeight="1" x14ac:dyDescent="0.4">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row>
    <row r="327" spans="1:29" ht="12.75" customHeight="1" x14ac:dyDescent="0.4">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row>
    <row r="328" spans="1:29" ht="12.75" customHeight="1" x14ac:dyDescent="0.4">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row>
    <row r="329" spans="1:29" ht="12.75" customHeight="1" x14ac:dyDescent="0.4">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spans="1:29" ht="12.75" customHeight="1" x14ac:dyDescent="0.4">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row>
    <row r="331" spans="1:29" ht="12.75" customHeight="1" x14ac:dyDescent="0.4">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spans="1:29" ht="12.75" customHeight="1" x14ac:dyDescent="0.4">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spans="1:29" ht="12.75" customHeight="1" x14ac:dyDescent="0.4">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row>
    <row r="334" spans="1:29" ht="12.75" customHeight="1" x14ac:dyDescent="0.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row>
    <row r="335" spans="1:29" ht="12.75" customHeight="1" x14ac:dyDescent="0.4">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row>
    <row r="336" spans="1:29" ht="12.75" customHeight="1" x14ac:dyDescent="0.4">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row>
    <row r="337" spans="1:29" ht="12.75" customHeight="1" x14ac:dyDescent="0.4">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row>
    <row r="338" spans="1:29" ht="12.75" customHeight="1" x14ac:dyDescent="0.4">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row>
    <row r="339" spans="1:29" ht="12.75" customHeight="1" x14ac:dyDescent="0.4">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row>
    <row r="340" spans="1:29" ht="12.75" customHeight="1" x14ac:dyDescent="0.4">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row>
    <row r="341" spans="1:29" ht="12.75" customHeight="1" x14ac:dyDescent="0.4">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row>
    <row r="342" spans="1:29" ht="12.75" customHeight="1" x14ac:dyDescent="0.4">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row>
    <row r="343" spans="1:29" ht="12.75" customHeight="1" x14ac:dyDescent="0.4">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row>
    <row r="344" spans="1:29" ht="12.75" customHeight="1" x14ac:dyDescent="0.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row>
    <row r="345" spans="1:29" ht="12.75" customHeight="1" x14ac:dyDescent="0.4">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row>
    <row r="346" spans="1:29" ht="12.75" customHeight="1" x14ac:dyDescent="0.4">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row>
    <row r="347" spans="1:29" ht="12.75" customHeight="1" x14ac:dyDescent="0.4">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row>
    <row r="348" spans="1:29" ht="12.75" customHeight="1" x14ac:dyDescent="0.4">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row>
    <row r="349" spans="1:29" ht="12.75" customHeight="1" x14ac:dyDescent="0.4">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row>
    <row r="350" spans="1:29" ht="12.75" customHeight="1" x14ac:dyDescent="0.4">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row>
    <row r="351" spans="1:29" ht="12.75" customHeight="1" x14ac:dyDescent="0.4">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row>
    <row r="352" spans="1:29" ht="12.75" customHeight="1" x14ac:dyDescent="0.4">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row>
    <row r="353" spans="1:29" ht="12.75" customHeight="1" x14ac:dyDescent="0.4">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row>
    <row r="354" spans="1:29" ht="12.75" customHeight="1" x14ac:dyDescent="0.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row>
    <row r="355" spans="1:29" ht="12.75" customHeight="1" x14ac:dyDescent="0.4">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row>
    <row r="356" spans="1:29" ht="12.75" customHeight="1" x14ac:dyDescent="0.4">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row>
    <row r="357" spans="1:29" ht="12.75" customHeight="1" x14ac:dyDescent="0.4">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row>
    <row r="358" spans="1:29" ht="12.75" customHeight="1" x14ac:dyDescent="0.4">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row>
    <row r="359" spans="1:29" ht="12.75" customHeight="1" x14ac:dyDescent="0.4">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row>
    <row r="360" spans="1:29" ht="12.75" customHeight="1" x14ac:dyDescent="0.4">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row>
    <row r="361" spans="1:29" ht="12.75" customHeight="1" x14ac:dyDescent="0.4">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row>
    <row r="362" spans="1:29" ht="12.75" customHeight="1" x14ac:dyDescent="0.4">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row>
    <row r="363" spans="1:29" ht="12.75" customHeight="1" x14ac:dyDescent="0.4">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row>
    <row r="364" spans="1:29" ht="12.75" customHeight="1" x14ac:dyDescent="0.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row>
    <row r="365" spans="1:29" ht="12.75" customHeight="1" x14ac:dyDescent="0.4">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row>
    <row r="366" spans="1:29" ht="12.75" customHeight="1" x14ac:dyDescent="0.4">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row>
    <row r="367" spans="1:29" ht="12.75" customHeight="1" x14ac:dyDescent="0.4">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row>
    <row r="368" spans="1:29" ht="12.75" customHeight="1" x14ac:dyDescent="0.4">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row>
    <row r="369" spans="1:29" ht="12.75" customHeight="1" x14ac:dyDescent="0.4">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row>
    <row r="370" spans="1:29" ht="12.75" customHeight="1" x14ac:dyDescent="0.4">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row>
    <row r="371" spans="1:29" ht="12.75" customHeight="1" x14ac:dyDescent="0.4">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row>
    <row r="372" spans="1:29" ht="12.75" customHeight="1" x14ac:dyDescent="0.4">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row>
    <row r="373" spans="1:29" ht="12.75" customHeight="1" x14ac:dyDescent="0.4">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row>
    <row r="374" spans="1:29" ht="12.75" customHeight="1" x14ac:dyDescent="0.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row>
    <row r="375" spans="1:29" ht="12.75" customHeight="1" x14ac:dyDescent="0.4">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row>
    <row r="376" spans="1:29" ht="12.75" customHeight="1" x14ac:dyDescent="0.4">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row>
    <row r="377" spans="1:29" ht="12.75" customHeight="1" x14ac:dyDescent="0.4">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row>
    <row r="378" spans="1:29" ht="12.75" customHeight="1" x14ac:dyDescent="0.4">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row>
    <row r="379" spans="1:29" ht="12.75" customHeight="1" x14ac:dyDescent="0.4">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row>
    <row r="380" spans="1:29" ht="12.75" customHeight="1" x14ac:dyDescent="0.4">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row>
    <row r="381" spans="1:29" ht="12.75" customHeight="1" x14ac:dyDescent="0.4">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row>
    <row r="382" spans="1:29" ht="12.75" customHeight="1" x14ac:dyDescent="0.4">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row>
    <row r="383" spans="1:29" ht="12.75" customHeight="1" x14ac:dyDescent="0.4">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row>
    <row r="384" spans="1:29" ht="12.75" customHeight="1" x14ac:dyDescent="0.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row>
    <row r="385" spans="1:29" ht="12.75" customHeight="1" x14ac:dyDescent="0.4">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row>
    <row r="386" spans="1:29" ht="12.75" customHeight="1" x14ac:dyDescent="0.4">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row>
    <row r="387" spans="1:29" ht="12.75" customHeight="1" x14ac:dyDescent="0.4">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row>
    <row r="388" spans="1:29" ht="12.75" customHeight="1" x14ac:dyDescent="0.4">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row>
    <row r="389" spans="1:29" ht="12.75" customHeight="1" x14ac:dyDescent="0.4">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row>
    <row r="390" spans="1:29" ht="12.75" customHeight="1" x14ac:dyDescent="0.4">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row>
    <row r="391" spans="1:29" ht="12.75" customHeight="1" x14ac:dyDescent="0.4">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row>
    <row r="392" spans="1:29" ht="12.75" customHeight="1" x14ac:dyDescent="0.4">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row>
    <row r="393" spans="1:29" ht="12.75" customHeight="1" x14ac:dyDescent="0.4">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row>
    <row r="394" spans="1:29" ht="12.75" customHeight="1" x14ac:dyDescent="0.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row>
    <row r="395" spans="1:29" ht="12.75" customHeight="1" x14ac:dyDescent="0.4">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row>
    <row r="396" spans="1:29" ht="12.75" customHeight="1" x14ac:dyDescent="0.4">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row>
    <row r="397" spans="1:29" ht="12.75" customHeight="1" x14ac:dyDescent="0.4">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row>
    <row r="398" spans="1:29" ht="12.75" customHeight="1" x14ac:dyDescent="0.4">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row>
    <row r="399" spans="1:29" ht="12.75" customHeight="1" x14ac:dyDescent="0.4">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row>
    <row r="400" spans="1:29" ht="12.75" customHeight="1" x14ac:dyDescent="0.4">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row>
    <row r="401" spans="1:29" ht="12.75" customHeight="1" x14ac:dyDescent="0.4">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row>
    <row r="402" spans="1:29" ht="12.75" customHeight="1" x14ac:dyDescent="0.4">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row>
    <row r="403" spans="1:29" ht="12.75" customHeight="1" x14ac:dyDescent="0.4">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row>
    <row r="404" spans="1:29" ht="12.75" customHeight="1" x14ac:dyDescent="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row>
    <row r="405" spans="1:29" ht="12.75" customHeight="1" x14ac:dyDescent="0.4">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row>
    <row r="406" spans="1:29" ht="12.75" customHeight="1" x14ac:dyDescent="0.4">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row>
    <row r="407" spans="1:29" ht="12.75" customHeight="1" x14ac:dyDescent="0.4">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row>
    <row r="408" spans="1:29" ht="12.75" customHeight="1" x14ac:dyDescent="0.4">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row>
    <row r="409" spans="1:29" ht="12.75" customHeight="1" x14ac:dyDescent="0.4">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row>
    <row r="410" spans="1:29" ht="12.75" customHeight="1" x14ac:dyDescent="0.4">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row>
    <row r="411" spans="1:29" ht="12.75" customHeight="1" x14ac:dyDescent="0.4">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row>
    <row r="412" spans="1:29" ht="12.75" customHeight="1" x14ac:dyDescent="0.4">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row>
    <row r="413" spans="1:29" ht="12.75" customHeight="1" x14ac:dyDescent="0.4">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row>
    <row r="414" spans="1:29" ht="12.75" customHeight="1" x14ac:dyDescent="0.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row>
    <row r="415" spans="1:29" ht="12.75" customHeight="1" x14ac:dyDescent="0.4">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row>
    <row r="416" spans="1:29" ht="12.75" customHeight="1" x14ac:dyDescent="0.4">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row>
    <row r="417" spans="1:29" ht="12.75" customHeight="1" x14ac:dyDescent="0.4">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row>
    <row r="418" spans="1:29" ht="12.75" customHeight="1" x14ac:dyDescent="0.4">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row>
    <row r="419" spans="1:29" ht="12.75" customHeight="1" x14ac:dyDescent="0.4">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row>
    <row r="420" spans="1:29" ht="12.75" customHeight="1" x14ac:dyDescent="0.4">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row>
    <row r="421" spans="1:29" ht="12.75" customHeight="1" x14ac:dyDescent="0.4">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row>
    <row r="422" spans="1:29" ht="12.75" customHeight="1" x14ac:dyDescent="0.4">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row>
    <row r="423" spans="1:29" ht="12.75" customHeight="1" x14ac:dyDescent="0.4">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row>
    <row r="424" spans="1:29" ht="12.75" customHeight="1" x14ac:dyDescent="0.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row>
    <row r="425" spans="1:29" ht="12.75" customHeight="1" x14ac:dyDescent="0.4">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row>
    <row r="426" spans="1:29" ht="12.75" customHeight="1" x14ac:dyDescent="0.4">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row>
    <row r="427" spans="1:29" ht="12.75" customHeight="1" x14ac:dyDescent="0.4">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row>
    <row r="428" spans="1:29" ht="12.75" customHeight="1" x14ac:dyDescent="0.4">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row>
    <row r="429" spans="1:29" ht="12.75" customHeight="1" x14ac:dyDescent="0.4">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row>
    <row r="430" spans="1:29" ht="12.75" customHeight="1" x14ac:dyDescent="0.4">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row>
    <row r="431" spans="1:29" ht="12.75" customHeight="1" x14ac:dyDescent="0.4">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row>
    <row r="432" spans="1:29" ht="12.75" customHeight="1" x14ac:dyDescent="0.4">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row>
    <row r="433" spans="1:29" ht="12.75" customHeight="1" x14ac:dyDescent="0.4">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row>
    <row r="434" spans="1:29" ht="12.75" customHeight="1" x14ac:dyDescent="0.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row>
    <row r="435" spans="1:29" ht="12.75" customHeight="1" x14ac:dyDescent="0.4">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row>
    <row r="436" spans="1:29" ht="12.75" customHeight="1" x14ac:dyDescent="0.4">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row>
    <row r="437" spans="1:29" ht="12.75" customHeight="1" x14ac:dyDescent="0.4">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row>
    <row r="438" spans="1:29" ht="12.75" customHeight="1" x14ac:dyDescent="0.4">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row>
    <row r="439" spans="1:29" ht="12.75" customHeight="1" x14ac:dyDescent="0.4">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row>
    <row r="440" spans="1:29" ht="12.75" customHeight="1" x14ac:dyDescent="0.4">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row>
    <row r="441" spans="1:29" ht="12.75" customHeight="1" x14ac:dyDescent="0.4">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row>
    <row r="442" spans="1:29" ht="12.75" customHeight="1" x14ac:dyDescent="0.4">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row>
    <row r="443" spans="1:29" ht="12.75" customHeight="1" x14ac:dyDescent="0.4">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row>
    <row r="444" spans="1:29" ht="12.75" customHeight="1" x14ac:dyDescent="0.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row>
    <row r="445" spans="1:29" ht="12.75" customHeight="1" x14ac:dyDescent="0.4">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row>
    <row r="446" spans="1:29" ht="12.75" customHeight="1" x14ac:dyDescent="0.4">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row>
    <row r="447" spans="1:29" ht="12.75" customHeight="1" x14ac:dyDescent="0.4">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row>
    <row r="448" spans="1:29" ht="12.75" customHeight="1" x14ac:dyDescent="0.4">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row>
    <row r="449" spans="1:29" ht="12.75" customHeight="1" x14ac:dyDescent="0.4">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row>
    <row r="450" spans="1:29" ht="12.75" customHeight="1" x14ac:dyDescent="0.4">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row>
    <row r="451" spans="1:29" ht="12.75" customHeight="1" x14ac:dyDescent="0.4">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row>
    <row r="452" spans="1:29" ht="12.75" customHeight="1" x14ac:dyDescent="0.4">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row>
    <row r="453" spans="1:29" ht="12.75" customHeight="1" x14ac:dyDescent="0.4">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row>
    <row r="454" spans="1:29" ht="12.75" customHeight="1" x14ac:dyDescent="0.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row>
    <row r="455" spans="1:29" ht="12.75" customHeight="1" x14ac:dyDescent="0.4">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row>
    <row r="456" spans="1:29" ht="12.75" customHeight="1" x14ac:dyDescent="0.4">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row>
    <row r="457" spans="1:29" ht="12.75" customHeight="1" x14ac:dyDescent="0.4">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row>
    <row r="458" spans="1:29" ht="12.75" customHeight="1" x14ac:dyDescent="0.4">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row>
    <row r="459" spans="1:29" ht="12.75" customHeight="1" x14ac:dyDescent="0.4">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row>
    <row r="460" spans="1:29" ht="12.75" customHeight="1" x14ac:dyDescent="0.4">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row>
    <row r="461" spans="1:29" ht="12.75" customHeight="1" x14ac:dyDescent="0.4">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row>
    <row r="462" spans="1:29" ht="12.75" customHeight="1" x14ac:dyDescent="0.4">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row>
    <row r="463" spans="1:29" ht="12.75" customHeight="1" x14ac:dyDescent="0.4">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row>
    <row r="464" spans="1:29" ht="12.75" customHeight="1" x14ac:dyDescent="0.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row>
    <row r="465" spans="1:29" ht="12.75" customHeight="1" x14ac:dyDescent="0.4">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row>
    <row r="466" spans="1:29" ht="12.75" customHeight="1" x14ac:dyDescent="0.4">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row>
    <row r="467" spans="1:29" ht="12.75" customHeight="1" x14ac:dyDescent="0.4">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row>
    <row r="468" spans="1:29" ht="12.75" customHeight="1" x14ac:dyDescent="0.4">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row>
    <row r="469" spans="1:29" ht="12.75" customHeight="1" x14ac:dyDescent="0.4">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row>
    <row r="470" spans="1:29" ht="12.75" customHeight="1" x14ac:dyDescent="0.4">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row>
    <row r="471" spans="1:29" ht="12.75" customHeight="1" x14ac:dyDescent="0.4">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row>
    <row r="472" spans="1:29" ht="12.75" customHeight="1" x14ac:dyDescent="0.4">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row>
    <row r="473" spans="1:29" ht="12.75" customHeight="1" x14ac:dyDescent="0.4">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row>
    <row r="474" spans="1:29" ht="12.75" customHeight="1" x14ac:dyDescent="0.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row>
    <row r="475" spans="1:29" ht="12.75" customHeight="1" x14ac:dyDescent="0.4">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row>
    <row r="476" spans="1:29" ht="12.75" customHeight="1" x14ac:dyDescent="0.4">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row>
    <row r="477" spans="1:29" ht="12.75" customHeight="1" x14ac:dyDescent="0.4">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row>
    <row r="478" spans="1:29" ht="12.75" customHeight="1" x14ac:dyDescent="0.4">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row>
    <row r="479" spans="1:29" ht="12.75" customHeight="1" x14ac:dyDescent="0.4">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row>
    <row r="480" spans="1:29" ht="12.75" customHeight="1" x14ac:dyDescent="0.4">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row>
    <row r="481" spans="1:29" ht="12.75" customHeight="1" x14ac:dyDescent="0.4">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row>
    <row r="482" spans="1:29" ht="12.75" customHeight="1" x14ac:dyDescent="0.4">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row>
    <row r="483" spans="1:29" ht="12.75" customHeight="1" x14ac:dyDescent="0.4">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row>
    <row r="484" spans="1:29" ht="12.75" customHeight="1" x14ac:dyDescent="0.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row>
    <row r="485" spans="1:29" ht="12.75" customHeight="1" x14ac:dyDescent="0.4">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row>
    <row r="486" spans="1:29" ht="12.75" customHeight="1" x14ac:dyDescent="0.4">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row>
    <row r="487" spans="1:29" ht="12.75" customHeight="1" x14ac:dyDescent="0.4">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row>
    <row r="488" spans="1:29" ht="12.75" customHeight="1" x14ac:dyDescent="0.4">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row>
    <row r="489" spans="1:29" ht="12.75" customHeight="1" x14ac:dyDescent="0.4">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row>
    <row r="490" spans="1:29" ht="12.75" customHeight="1" x14ac:dyDescent="0.4">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row>
    <row r="491" spans="1:29" ht="12.75" customHeight="1" x14ac:dyDescent="0.4">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row>
    <row r="492" spans="1:29" ht="12.75" customHeight="1" x14ac:dyDescent="0.4">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row>
    <row r="493" spans="1:29" ht="12.75" customHeight="1" x14ac:dyDescent="0.4">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row>
    <row r="494" spans="1:29" ht="12.75" customHeight="1" x14ac:dyDescent="0.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row>
    <row r="495" spans="1:29" ht="12.75" customHeight="1" x14ac:dyDescent="0.4">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row>
    <row r="496" spans="1:29" ht="12.75" customHeight="1" x14ac:dyDescent="0.4">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row>
    <row r="497" spans="1:29" ht="12.75" customHeight="1" x14ac:dyDescent="0.4">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row>
    <row r="498" spans="1:29" ht="12.75" customHeight="1" x14ac:dyDescent="0.4">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row>
    <row r="499" spans="1:29" ht="12.75" customHeight="1" x14ac:dyDescent="0.4">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row>
    <row r="500" spans="1:29" ht="12.75" customHeight="1" x14ac:dyDescent="0.4">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row>
    <row r="501" spans="1:29" ht="12.75" customHeight="1" x14ac:dyDescent="0.4">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row>
    <row r="502" spans="1:29" ht="12.75" customHeight="1" x14ac:dyDescent="0.4">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row>
    <row r="503" spans="1:29" ht="12.75" customHeight="1" x14ac:dyDescent="0.4">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row>
    <row r="504" spans="1:29" ht="12.75" customHeight="1" x14ac:dyDescent="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row>
    <row r="505" spans="1:29" ht="12.75" customHeight="1" x14ac:dyDescent="0.4">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row>
    <row r="506" spans="1:29" ht="12.75" customHeight="1" x14ac:dyDescent="0.4">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row>
    <row r="507" spans="1:29" ht="12.75" customHeight="1" x14ac:dyDescent="0.4">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row>
    <row r="508" spans="1:29" ht="12.75" customHeight="1" x14ac:dyDescent="0.4">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row>
    <row r="509" spans="1:29" ht="12.75" customHeight="1" x14ac:dyDescent="0.4">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row>
    <row r="510" spans="1:29" ht="12.75" customHeight="1" x14ac:dyDescent="0.4">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row>
    <row r="511" spans="1:29" ht="12.75" customHeight="1" x14ac:dyDescent="0.4">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row>
    <row r="512" spans="1:29" ht="12.75" customHeight="1" x14ac:dyDescent="0.4">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row>
    <row r="513" spans="1:29" ht="12.75" customHeight="1" x14ac:dyDescent="0.4">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row>
    <row r="514" spans="1:29" ht="12.75" customHeight="1" x14ac:dyDescent="0.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row>
    <row r="515" spans="1:29" ht="12.75" customHeight="1" x14ac:dyDescent="0.4">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row>
    <row r="516" spans="1:29" ht="12.75" customHeight="1" x14ac:dyDescent="0.4">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row>
    <row r="517" spans="1:29" ht="12.75" customHeight="1" x14ac:dyDescent="0.4">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row>
    <row r="518" spans="1:29" ht="12.75" customHeight="1" x14ac:dyDescent="0.4">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row>
    <row r="519" spans="1:29" ht="12.75" customHeight="1" x14ac:dyDescent="0.4">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row>
    <row r="520" spans="1:29" ht="12.75" customHeight="1" x14ac:dyDescent="0.4">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row>
    <row r="521" spans="1:29" ht="12.75" customHeight="1" x14ac:dyDescent="0.4">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row>
    <row r="522" spans="1:29" ht="12.75" customHeight="1" x14ac:dyDescent="0.4">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row>
    <row r="523" spans="1:29" ht="12.75" customHeight="1" x14ac:dyDescent="0.4">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row>
    <row r="524" spans="1:29" ht="12.75" customHeight="1" x14ac:dyDescent="0.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row>
    <row r="525" spans="1:29" ht="12.75" customHeight="1" x14ac:dyDescent="0.4">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row>
    <row r="526" spans="1:29" ht="12.75" customHeight="1" x14ac:dyDescent="0.4">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row>
    <row r="527" spans="1:29" ht="12.75" customHeight="1" x14ac:dyDescent="0.4">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row>
    <row r="528" spans="1:29" ht="12.75" customHeight="1" x14ac:dyDescent="0.4">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row>
    <row r="529" spans="1:29" ht="12.75" customHeight="1" x14ac:dyDescent="0.4">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row>
    <row r="530" spans="1:29" ht="12.75" customHeight="1" x14ac:dyDescent="0.4">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row>
    <row r="531" spans="1:29" ht="12.75" customHeight="1" x14ac:dyDescent="0.4">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row>
    <row r="532" spans="1:29" ht="12.75" customHeight="1" x14ac:dyDescent="0.4">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row>
    <row r="533" spans="1:29" ht="12.75" customHeight="1" x14ac:dyDescent="0.4">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row>
    <row r="534" spans="1:29" ht="12.75" customHeight="1" x14ac:dyDescent="0.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row>
    <row r="535" spans="1:29" ht="12.75" customHeight="1" x14ac:dyDescent="0.4">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row>
    <row r="536" spans="1:29" ht="12.75" customHeight="1" x14ac:dyDescent="0.4">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row>
    <row r="537" spans="1:29" ht="12.75" customHeight="1" x14ac:dyDescent="0.4">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row>
    <row r="538" spans="1:29" ht="12.75" customHeight="1" x14ac:dyDescent="0.4">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row>
    <row r="539" spans="1:29" ht="12.75" customHeight="1" x14ac:dyDescent="0.4">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row>
    <row r="540" spans="1:29" ht="12.75" customHeight="1" x14ac:dyDescent="0.4">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row>
    <row r="541" spans="1:29" ht="12.75" customHeight="1" x14ac:dyDescent="0.4">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row>
    <row r="542" spans="1:29" ht="12.75" customHeight="1" x14ac:dyDescent="0.4">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row>
    <row r="543" spans="1:29" ht="12.75" customHeight="1" x14ac:dyDescent="0.4">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row>
    <row r="544" spans="1:29" ht="12.75" customHeight="1" x14ac:dyDescent="0.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row>
    <row r="545" spans="1:29" ht="12.75" customHeight="1" x14ac:dyDescent="0.4">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row>
    <row r="546" spans="1:29" ht="12.75" customHeight="1" x14ac:dyDescent="0.4">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row>
    <row r="547" spans="1:29" ht="12.75" customHeight="1" x14ac:dyDescent="0.4">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row>
    <row r="548" spans="1:29" ht="12.75" customHeight="1" x14ac:dyDescent="0.4">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row>
    <row r="549" spans="1:29" ht="12.75" customHeight="1" x14ac:dyDescent="0.4">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row>
    <row r="550" spans="1:29" ht="12.75" customHeight="1" x14ac:dyDescent="0.4">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row>
    <row r="551" spans="1:29" ht="12.75" customHeight="1" x14ac:dyDescent="0.4">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row>
    <row r="552" spans="1:29" ht="12.75" customHeight="1" x14ac:dyDescent="0.4">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row>
    <row r="553" spans="1:29" ht="12.75" customHeight="1" x14ac:dyDescent="0.4">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row>
    <row r="554" spans="1:29" ht="12.75" customHeight="1" x14ac:dyDescent="0.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row>
    <row r="555" spans="1:29" ht="12.75" customHeight="1" x14ac:dyDescent="0.4">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row>
    <row r="556" spans="1:29" ht="12.75" customHeight="1" x14ac:dyDescent="0.4">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row>
    <row r="557" spans="1:29" ht="12.75" customHeight="1" x14ac:dyDescent="0.4">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row>
    <row r="558" spans="1:29" ht="12.75" customHeight="1" x14ac:dyDescent="0.4">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row>
    <row r="559" spans="1:29" ht="12.75" customHeight="1" x14ac:dyDescent="0.4">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row>
    <row r="560" spans="1:29" ht="12.75" customHeight="1" x14ac:dyDescent="0.4">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row>
    <row r="561" spans="1:29" ht="12.75" customHeight="1" x14ac:dyDescent="0.4">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row>
    <row r="562" spans="1:29" ht="12.75" customHeight="1" x14ac:dyDescent="0.4">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row>
    <row r="563" spans="1:29" ht="12.75" customHeight="1" x14ac:dyDescent="0.4">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row>
    <row r="564" spans="1:29" ht="12.75" customHeight="1" x14ac:dyDescent="0.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row>
    <row r="565" spans="1:29" ht="12.75" customHeight="1" x14ac:dyDescent="0.4">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row>
    <row r="566" spans="1:29" ht="12.75" customHeight="1" x14ac:dyDescent="0.4">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row>
    <row r="567" spans="1:29" ht="12.75" customHeight="1" x14ac:dyDescent="0.4">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row>
    <row r="568" spans="1:29" ht="12.75" customHeight="1" x14ac:dyDescent="0.4">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row>
    <row r="569" spans="1:29" ht="12.75" customHeight="1" x14ac:dyDescent="0.4">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row>
    <row r="570" spans="1:29" ht="12.75" customHeight="1" x14ac:dyDescent="0.4">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row>
    <row r="571" spans="1:29" ht="12.75" customHeight="1" x14ac:dyDescent="0.4">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row>
    <row r="572" spans="1:29" ht="12.75" customHeight="1" x14ac:dyDescent="0.4">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row>
    <row r="573" spans="1:29" ht="12.75" customHeight="1" x14ac:dyDescent="0.4">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row>
    <row r="574" spans="1:29" ht="12.75" customHeight="1" x14ac:dyDescent="0.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row>
    <row r="575" spans="1:29" ht="12.75" customHeight="1" x14ac:dyDescent="0.4">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row>
    <row r="576" spans="1:29" ht="12.75" customHeight="1" x14ac:dyDescent="0.4">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row>
    <row r="577" spans="1:29" ht="12.75" customHeight="1" x14ac:dyDescent="0.4">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row>
    <row r="578" spans="1:29" ht="12.75" customHeight="1" x14ac:dyDescent="0.4">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row>
    <row r="579" spans="1:29" ht="12.75" customHeight="1" x14ac:dyDescent="0.4">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row>
    <row r="580" spans="1:29" ht="12.75" customHeight="1" x14ac:dyDescent="0.4">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row>
    <row r="581" spans="1:29" ht="12.75" customHeight="1" x14ac:dyDescent="0.4">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row>
    <row r="582" spans="1:29" ht="12.75" customHeight="1" x14ac:dyDescent="0.4">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row>
    <row r="583" spans="1:29" ht="12.75" customHeight="1" x14ac:dyDescent="0.4">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row>
    <row r="584" spans="1:29" ht="12.75" customHeight="1" x14ac:dyDescent="0.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row>
    <row r="585" spans="1:29" ht="12.75" customHeight="1" x14ac:dyDescent="0.4">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row>
    <row r="586" spans="1:29" ht="12.75" customHeight="1" x14ac:dyDescent="0.4">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row>
    <row r="587" spans="1:29" ht="12.75" customHeight="1" x14ac:dyDescent="0.4">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row>
    <row r="588" spans="1:29" ht="12.75" customHeight="1" x14ac:dyDescent="0.4">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row>
    <row r="589" spans="1:29" ht="12.75" customHeight="1" x14ac:dyDescent="0.4">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row>
    <row r="590" spans="1:29" ht="12.75" customHeight="1" x14ac:dyDescent="0.4">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row>
    <row r="591" spans="1:29" ht="12.75" customHeight="1" x14ac:dyDescent="0.4">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row>
    <row r="592" spans="1:29" ht="12.75" customHeight="1" x14ac:dyDescent="0.4">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row>
    <row r="593" spans="1:29" ht="12.75" customHeight="1" x14ac:dyDescent="0.4">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row>
    <row r="594" spans="1:29" ht="12.75" customHeight="1" x14ac:dyDescent="0.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row>
    <row r="595" spans="1:29" ht="12.75" customHeight="1" x14ac:dyDescent="0.4">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row>
    <row r="596" spans="1:29" ht="12.75" customHeight="1" x14ac:dyDescent="0.4">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row>
    <row r="597" spans="1:29" ht="12.75" customHeight="1" x14ac:dyDescent="0.4">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row>
    <row r="598" spans="1:29" ht="12.75" customHeight="1" x14ac:dyDescent="0.4">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row>
    <row r="599" spans="1:29" ht="12.75" customHeight="1" x14ac:dyDescent="0.4">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row>
    <row r="600" spans="1:29" ht="12.75" customHeight="1" x14ac:dyDescent="0.4">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row>
    <row r="601" spans="1:29" ht="12.75" customHeight="1" x14ac:dyDescent="0.4">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row>
    <row r="602" spans="1:29" ht="12.75" customHeight="1" x14ac:dyDescent="0.4">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row>
    <row r="603" spans="1:29" ht="12.75" customHeight="1" x14ac:dyDescent="0.4">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row>
    <row r="604" spans="1:29" ht="12.75" customHeight="1" x14ac:dyDescent="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row>
    <row r="605" spans="1:29" ht="12.75" customHeight="1" x14ac:dyDescent="0.4">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row>
    <row r="606" spans="1:29" ht="12.75" customHeight="1" x14ac:dyDescent="0.4">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row>
    <row r="607" spans="1:29" ht="12.75" customHeight="1" x14ac:dyDescent="0.4">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row>
    <row r="608" spans="1:29" ht="12.75" customHeight="1" x14ac:dyDescent="0.4">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row>
    <row r="609" spans="1:29" ht="12.75" customHeight="1" x14ac:dyDescent="0.4">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row>
    <row r="610" spans="1:29" ht="12.75" customHeight="1" x14ac:dyDescent="0.4">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row>
    <row r="611" spans="1:29" ht="12.75" customHeight="1" x14ac:dyDescent="0.4">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row>
    <row r="612" spans="1:29" ht="12.75" customHeight="1" x14ac:dyDescent="0.4">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row>
    <row r="613" spans="1:29" ht="12.75" customHeight="1" x14ac:dyDescent="0.4">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row>
    <row r="614" spans="1:29" ht="12.75" customHeight="1" x14ac:dyDescent="0.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row>
    <row r="615" spans="1:29" ht="12.75" customHeight="1" x14ac:dyDescent="0.4">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row>
    <row r="616" spans="1:29" ht="12.75" customHeight="1" x14ac:dyDescent="0.4">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row>
    <row r="617" spans="1:29" ht="12.75" customHeight="1" x14ac:dyDescent="0.4">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row>
    <row r="618" spans="1:29" ht="12.75" customHeight="1" x14ac:dyDescent="0.4">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row>
    <row r="619" spans="1:29" ht="12.75" customHeight="1" x14ac:dyDescent="0.4">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row>
    <row r="620" spans="1:29" ht="12.75" customHeight="1" x14ac:dyDescent="0.4">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row>
    <row r="621" spans="1:29" ht="12.75" customHeight="1" x14ac:dyDescent="0.4">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row>
    <row r="622" spans="1:29" ht="12.75" customHeight="1" x14ac:dyDescent="0.4">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row>
    <row r="623" spans="1:29" ht="12.75" customHeight="1" x14ac:dyDescent="0.4">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row>
    <row r="624" spans="1:29" ht="12.75" customHeight="1" x14ac:dyDescent="0.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row>
    <row r="625" spans="1:29" ht="12.75" customHeight="1" x14ac:dyDescent="0.4">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row>
    <row r="626" spans="1:29" ht="12.75" customHeight="1" x14ac:dyDescent="0.4">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row>
    <row r="627" spans="1:29" ht="12.75" customHeight="1" x14ac:dyDescent="0.4">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row>
    <row r="628" spans="1:29" ht="12.75" customHeight="1" x14ac:dyDescent="0.4">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row>
    <row r="629" spans="1:29" ht="12.75" customHeight="1" x14ac:dyDescent="0.4">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row>
    <row r="630" spans="1:29" ht="12.75" customHeight="1" x14ac:dyDescent="0.4">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row>
    <row r="631" spans="1:29" ht="12.75" customHeight="1" x14ac:dyDescent="0.4">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row>
    <row r="632" spans="1:29" ht="12.75" customHeight="1" x14ac:dyDescent="0.4">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row>
    <row r="633" spans="1:29" ht="12.75" customHeight="1" x14ac:dyDescent="0.4">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row>
    <row r="634" spans="1:29" ht="12.75" customHeight="1" x14ac:dyDescent="0.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row>
    <row r="635" spans="1:29" ht="12.75" customHeight="1" x14ac:dyDescent="0.4">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row>
    <row r="636" spans="1:29" ht="12.75" customHeight="1" x14ac:dyDescent="0.4">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row>
    <row r="637" spans="1:29" ht="12.75" customHeight="1" x14ac:dyDescent="0.4">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row>
    <row r="638" spans="1:29" ht="12.75" customHeight="1" x14ac:dyDescent="0.4">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row>
    <row r="639" spans="1:29" ht="12.75" customHeight="1" x14ac:dyDescent="0.4">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row>
    <row r="640" spans="1:29" ht="12.75" customHeight="1" x14ac:dyDescent="0.4">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row>
    <row r="641" spans="1:29" ht="12.75" customHeight="1" x14ac:dyDescent="0.4">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row>
    <row r="642" spans="1:29" ht="12.75" customHeight="1" x14ac:dyDescent="0.4">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row>
    <row r="643" spans="1:29" ht="12.75" customHeight="1" x14ac:dyDescent="0.4">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row>
    <row r="644" spans="1:29" ht="12.75" customHeight="1" x14ac:dyDescent="0.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row>
    <row r="645" spans="1:29" ht="12.75" customHeight="1" x14ac:dyDescent="0.4">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row>
    <row r="646" spans="1:29" ht="12.75" customHeight="1" x14ac:dyDescent="0.4">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row>
    <row r="647" spans="1:29" ht="12.75" customHeight="1" x14ac:dyDescent="0.4">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row>
    <row r="648" spans="1:29" ht="12.75" customHeight="1" x14ac:dyDescent="0.4">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row>
    <row r="649" spans="1:29" ht="12.75" customHeight="1" x14ac:dyDescent="0.4">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row>
    <row r="650" spans="1:29" ht="12.75" customHeight="1" x14ac:dyDescent="0.4">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row>
    <row r="651" spans="1:29" ht="12.75" customHeight="1" x14ac:dyDescent="0.4">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row>
    <row r="652" spans="1:29" ht="12.75" customHeight="1" x14ac:dyDescent="0.4">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row>
    <row r="653" spans="1:29" ht="12.75" customHeight="1" x14ac:dyDescent="0.4">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row>
    <row r="654" spans="1:29" ht="12.75" customHeight="1" x14ac:dyDescent="0.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row>
    <row r="655" spans="1:29" ht="12.75" customHeight="1" x14ac:dyDescent="0.4">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row>
    <row r="656" spans="1:29" ht="12.75" customHeight="1" x14ac:dyDescent="0.4">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row>
    <row r="657" spans="1:29" ht="12.75" customHeight="1" x14ac:dyDescent="0.4">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row>
    <row r="658" spans="1:29" ht="12.75" customHeight="1" x14ac:dyDescent="0.4">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row>
    <row r="659" spans="1:29" ht="12.75" customHeight="1" x14ac:dyDescent="0.4">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row>
    <row r="660" spans="1:29" ht="12.75" customHeight="1" x14ac:dyDescent="0.4">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row>
    <row r="661" spans="1:29" ht="12.75" customHeight="1" x14ac:dyDescent="0.4">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row>
    <row r="662" spans="1:29" ht="12.75" customHeight="1" x14ac:dyDescent="0.4">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row>
    <row r="663" spans="1:29" ht="12.75" customHeight="1" x14ac:dyDescent="0.4">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row>
    <row r="664" spans="1:29" ht="12.75" customHeight="1" x14ac:dyDescent="0.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row>
    <row r="665" spans="1:29" ht="12.75" customHeight="1" x14ac:dyDescent="0.4">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row>
    <row r="666" spans="1:29" ht="12.75" customHeight="1" x14ac:dyDescent="0.4">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row>
    <row r="667" spans="1:29" ht="12.75" customHeight="1" x14ac:dyDescent="0.4">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row>
    <row r="668" spans="1:29" ht="12.75" customHeight="1" x14ac:dyDescent="0.4">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row>
    <row r="669" spans="1:29" ht="12.75" customHeight="1" x14ac:dyDescent="0.4">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row>
    <row r="670" spans="1:29" ht="12.75" customHeight="1" x14ac:dyDescent="0.4">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row>
    <row r="671" spans="1:29" ht="12.75" customHeight="1" x14ac:dyDescent="0.4">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row>
    <row r="672" spans="1:29" ht="12.75" customHeight="1" x14ac:dyDescent="0.4">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row>
    <row r="673" spans="1:29" ht="12.75" customHeight="1" x14ac:dyDescent="0.4">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row>
    <row r="674" spans="1:29" ht="12.75" customHeight="1" x14ac:dyDescent="0.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row>
    <row r="675" spans="1:29" ht="12.75" customHeight="1" x14ac:dyDescent="0.4">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row>
    <row r="676" spans="1:29" ht="12.75" customHeight="1" x14ac:dyDescent="0.4">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row>
    <row r="677" spans="1:29" ht="12.75" customHeight="1" x14ac:dyDescent="0.4">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row>
    <row r="678" spans="1:29" ht="12.75" customHeight="1" x14ac:dyDescent="0.4">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row>
    <row r="679" spans="1:29" ht="12.75" customHeight="1" x14ac:dyDescent="0.4">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row>
    <row r="680" spans="1:29" ht="12.75" customHeight="1" x14ac:dyDescent="0.4">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row>
    <row r="681" spans="1:29" ht="12.75" customHeight="1" x14ac:dyDescent="0.4">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row>
    <row r="682" spans="1:29" ht="12.75" customHeight="1" x14ac:dyDescent="0.4">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row>
    <row r="683" spans="1:29" ht="12.75" customHeight="1" x14ac:dyDescent="0.4">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row>
    <row r="684" spans="1:29" ht="12.75" customHeight="1" x14ac:dyDescent="0.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row>
    <row r="685" spans="1:29" ht="12.75" customHeight="1" x14ac:dyDescent="0.4">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row>
    <row r="686" spans="1:29" ht="12.75" customHeight="1" x14ac:dyDescent="0.4">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row>
    <row r="687" spans="1:29" ht="12.75" customHeight="1" x14ac:dyDescent="0.4">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row>
    <row r="688" spans="1:29" ht="12.75" customHeight="1" x14ac:dyDescent="0.4">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row>
    <row r="689" spans="1:29" ht="12.75" customHeight="1" x14ac:dyDescent="0.4">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row>
    <row r="690" spans="1:29" ht="12.75" customHeight="1" x14ac:dyDescent="0.4">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row>
    <row r="691" spans="1:29" ht="12.75" customHeight="1" x14ac:dyDescent="0.4">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row>
    <row r="692" spans="1:29" ht="12.75" customHeight="1" x14ac:dyDescent="0.4">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row>
    <row r="693" spans="1:29" ht="12.75" customHeight="1" x14ac:dyDescent="0.4">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row>
    <row r="694" spans="1:29" ht="12.75" customHeight="1" x14ac:dyDescent="0.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row>
    <row r="695" spans="1:29" ht="12.75" customHeight="1" x14ac:dyDescent="0.4">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row>
    <row r="696" spans="1:29" ht="12.75" customHeight="1" x14ac:dyDescent="0.4">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row>
    <row r="697" spans="1:29" ht="12.75" customHeight="1" x14ac:dyDescent="0.4">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row>
    <row r="698" spans="1:29" ht="12.75" customHeight="1" x14ac:dyDescent="0.4">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row>
    <row r="699" spans="1:29" ht="12.75" customHeight="1" x14ac:dyDescent="0.4">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row>
    <row r="700" spans="1:29" ht="12.75" customHeight="1" x14ac:dyDescent="0.4">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row>
    <row r="701" spans="1:29" ht="12.75" customHeight="1" x14ac:dyDescent="0.4">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row>
    <row r="702" spans="1:29" ht="12.75" customHeight="1" x14ac:dyDescent="0.4">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row>
    <row r="703" spans="1:29" ht="12.75" customHeight="1" x14ac:dyDescent="0.4">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row>
    <row r="704" spans="1:29" ht="12.75" customHeight="1" x14ac:dyDescent="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row>
    <row r="705" spans="1:29" ht="12.75" customHeight="1" x14ac:dyDescent="0.4">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row>
    <row r="706" spans="1:29" ht="12.75" customHeight="1" x14ac:dyDescent="0.4">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row>
    <row r="707" spans="1:29" ht="12.75" customHeight="1" x14ac:dyDescent="0.4">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row>
    <row r="708" spans="1:29" ht="12.75" customHeight="1" x14ac:dyDescent="0.4">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row>
    <row r="709" spans="1:29" ht="12.75" customHeight="1" x14ac:dyDescent="0.4">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row>
    <row r="710" spans="1:29" ht="12.75" customHeight="1" x14ac:dyDescent="0.4">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row>
    <row r="711" spans="1:29" ht="12.75" customHeight="1" x14ac:dyDescent="0.4">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row>
    <row r="712" spans="1:29" ht="12.75" customHeight="1" x14ac:dyDescent="0.4">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row>
    <row r="713" spans="1:29" ht="12.75" customHeight="1" x14ac:dyDescent="0.4">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row>
    <row r="714" spans="1:29" ht="12.75" customHeight="1" x14ac:dyDescent="0.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row>
    <row r="715" spans="1:29" ht="12.75" customHeight="1" x14ac:dyDescent="0.4">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row>
    <row r="716" spans="1:29" ht="12.75" customHeight="1" x14ac:dyDescent="0.4">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row>
    <row r="717" spans="1:29" ht="12.75" customHeight="1" x14ac:dyDescent="0.4">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row>
    <row r="718" spans="1:29" ht="12.75" customHeight="1" x14ac:dyDescent="0.4">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row>
    <row r="719" spans="1:29" ht="12.75" customHeight="1" x14ac:dyDescent="0.4">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row>
    <row r="720" spans="1:29" ht="12.75" customHeight="1" x14ac:dyDescent="0.4">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row>
    <row r="721" spans="1:29" ht="12.75" customHeight="1" x14ac:dyDescent="0.4">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row>
    <row r="722" spans="1:29" ht="12.75" customHeight="1" x14ac:dyDescent="0.4">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row>
    <row r="723" spans="1:29" ht="12.75" customHeight="1" x14ac:dyDescent="0.4">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row>
    <row r="724" spans="1:29" ht="12.75" customHeight="1" x14ac:dyDescent="0.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row>
    <row r="725" spans="1:29" ht="12.75" customHeight="1" x14ac:dyDescent="0.4">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row>
    <row r="726" spans="1:29" ht="12.75" customHeight="1" x14ac:dyDescent="0.4">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row>
    <row r="727" spans="1:29" ht="12.75" customHeight="1" x14ac:dyDescent="0.4">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row>
    <row r="728" spans="1:29" ht="12.75" customHeight="1" x14ac:dyDescent="0.4">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row>
    <row r="729" spans="1:29" ht="12.75" customHeight="1" x14ac:dyDescent="0.4">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row>
    <row r="730" spans="1:29" ht="12.75" customHeight="1" x14ac:dyDescent="0.4">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row>
    <row r="731" spans="1:29" ht="12.75" customHeight="1" x14ac:dyDescent="0.4">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row>
    <row r="732" spans="1:29" ht="12.75" customHeight="1" x14ac:dyDescent="0.4">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row>
    <row r="733" spans="1:29" ht="12.75" customHeight="1" x14ac:dyDescent="0.4">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row>
    <row r="734" spans="1:29" ht="12.75" customHeight="1" x14ac:dyDescent="0.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row>
    <row r="735" spans="1:29" ht="12.75" customHeight="1" x14ac:dyDescent="0.4">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row>
    <row r="736" spans="1:29" ht="12.75" customHeight="1" x14ac:dyDescent="0.4">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row>
    <row r="737" spans="1:29" ht="12.75" customHeight="1" x14ac:dyDescent="0.4">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row>
    <row r="738" spans="1:29" ht="12.75" customHeight="1" x14ac:dyDescent="0.4">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row>
    <row r="739" spans="1:29" ht="12.75" customHeight="1" x14ac:dyDescent="0.4">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row>
    <row r="740" spans="1:29" ht="12.75" customHeight="1" x14ac:dyDescent="0.4">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row>
    <row r="741" spans="1:29" ht="12.75" customHeight="1" x14ac:dyDescent="0.4">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row>
    <row r="742" spans="1:29" ht="12.75" customHeight="1" x14ac:dyDescent="0.4">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row>
    <row r="743" spans="1:29" ht="12.75" customHeight="1" x14ac:dyDescent="0.4">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row>
    <row r="744" spans="1:29" ht="12.75" customHeight="1" x14ac:dyDescent="0.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row>
    <row r="745" spans="1:29" ht="12.75" customHeight="1" x14ac:dyDescent="0.4">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row>
    <row r="746" spans="1:29" ht="12.75" customHeight="1" x14ac:dyDescent="0.4">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row>
    <row r="747" spans="1:29" ht="12.75" customHeight="1" x14ac:dyDescent="0.4">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row>
    <row r="748" spans="1:29" ht="12.75" customHeight="1" x14ac:dyDescent="0.4">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row>
    <row r="749" spans="1:29" ht="12.75" customHeight="1" x14ac:dyDescent="0.4">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row>
    <row r="750" spans="1:29" ht="12.75" customHeight="1" x14ac:dyDescent="0.4">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row>
    <row r="751" spans="1:29" ht="12.75" customHeight="1" x14ac:dyDescent="0.4">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row>
    <row r="752" spans="1:29" ht="12.75" customHeight="1" x14ac:dyDescent="0.4">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row>
    <row r="753" spans="1:29" ht="12.75" customHeight="1" x14ac:dyDescent="0.4">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row>
    <row r="754" spans="1:29" ht="12.75" customHeight="1" x14ac:dyDescent="0.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row>
    <row r="755" spans="1:29" ht="12.75" customHeight="1" x14ac:dyDescent="0.4">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row>
    <row r="756" spans="1:29" ht="12.75" customHeight="1" x14ac:dyDescent="0.4">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row>
    <row r="757" spans="1:29" ht="12.75" customHeight="1" x14ac:dyDescent="0.4">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row>
    <row r="758" spans="1:29" ht="12.75" customHeight="1" x14ac:dyDescent="0.4">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row>
    <row r="759" spans="1:29" ht="12.75" customHeight="1" x14ac:dyDescent="0.4">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row>
    <row r="760" spans="1:29" ht="12.75" customHeight="1" x14ac:dyDescent="0.4">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row>
    <row r="761" spans="1:29" ht="12.75" customHeight="1" x14ac:dyDescent="0.4">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row>
    <row r="762" spans="1:29" ht="12.75" customHeight="1" x14ac:dyDescent="0.4">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row>
    <row r="763" spans="1:29" ht="12.75" customHeight="1" x14ac:dyDescent="0.4">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row>
    <row r="764" spans="1:29" ht="12.75" customHeight="1" x14ac:dyDescent="0.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row>
    <row r="765" spans="1:29" ht="12.75" customHeight="1" x14ac:dyDescent="0.4">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row>
    <row r="766" spans="1:29" ht="12.75" customHeight="1" x14ac:dyDescent="0.4">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row>
    <row r="767" spans="1:29" ht="12.75" customHeight="1" x14ac:dyDescent="0.4">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row>
    <row r="768" spans="1:29" ht="12.75" customHeight="1" x14ac:dyDescent="0.4">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row>
    <row r="769" spans="1:29" ht="12.75" customHeight="1" x14ac:dyDescent="0.4">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row>
    <row r="770" spans="1:29" ht="12.75" customHeight="1" x14ac:dyDescent="0.4">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row>
    <row r="771" spans="1:29" ht="12.75" customHeight="1" x14ac:dyDescent="0.4">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row>
    <row r="772" spans="1:29" ht="12.75" customHeight="1" x14ac:dyDescent="0.4">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row>
    <row r="773" spans="1:29" ht="12.75" customHeight="1" x14ac:dyDescent="0.4">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row>
    <row r="774" spans="1:29" ht="12.75" customHeight="1" x14ac:dyDescent="0.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row>
    <row r="775" spans="1:29" ht="12.75" customHeight="1" x14ac:dyDescent="0.4">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row>
    <row r="776" spans="1:29" ht="12.75" customHeight="1" x14ac:dyDescent="0.4">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row>
    <row r="777" spans="1:29" ht="12.75" customHeight="1" x14ac:dyDescent="0.4">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row>
    <row r="778" spans="1:29" ht="12.75" customHeight="1" x14ac:dyDescent="0.4">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row>
    <row r="779" spans="1:29" ht="12.75" customHeight="1" x14ac:dyDescent="0.4">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row>
    <row r="780" spans="1:29" ht="12.75" customHeight="1" x14ac:dyDescent="0.4">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row>
    <row r="781" spans="1:29" ht="12.75" customHeight="1" x14ac:dyDescent="0.4">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row>
    <row r="782" spans="1:29" ht="12.75" customHeight="1" x14ac:dyDescent="0.4">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row>
    <row r="783" spans="1:29" ht="12.75" customHeight="1" x14ac:dyDescent="0.4">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row>
    <row r="784" spans="1:29" ht="12.75" customHeight="1" x14ac:dyDescent="0.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row>
    <row r="785" spans="1:29" ht="12.75" customHeight="1" x14ac:dyDescent="0.4">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row>
    <row r="786" spans="1:29" ht="12.75" customHeight="1" x14ac:dyDescent="0.4">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row>
    <row r="787" spans="1:29" ht="12.75" customHeight="1" x14ac:dyDescent="0.4">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row>
    <row r="788" spans="1:29" ht="12.75" customHeight="1" x14ac:dyDescent="0.4">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row>
    <row r="789" spans="1:29" ht="12.75" customHeight="1" x14ac:dyDescent="0.4">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row>
    <row r="790" spans="1:29" ht="12.75" customHeight="1" x14ac:dyDescent="0.4">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row>
    <row r="791" spans="1:29" ht="12.75" customHeight="1" x14ac:dyDescent="0.4">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row>
    <row r="792" spans="1:29" ht="12.75" customHeight="1" x14ac:dyDescent="0.4">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row>
    <row r="793" spans="1:29" ht="12.75" customHeight="1" x14ac:dyDescent="0.4">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row>
    <row r="794" spans="1:29" ht="12.75" customHeight="1" x14ac:dyDescent="0.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row>
    <row r="795" spans="1:29" ht="12.75" customHeight="1" x14ac:dyDescent="0.4">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row>
    <row r="796" spans="1:29" ht="12.75" customHeight="1" x14ac:dyDescent="0.4">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row>
    <row r="797" spans="1:29" ht="12.75" customHeight="1" x14ac:dyDescent="0.4">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row>
    <row r="798" spans="1:29" ht="12.75" customHeight="1" x14ac:dyDescent="0.4">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row>
    <row r="799" spans="1:29" ht="12.75" customHeight="1" x14ac:dyDescent="0.4">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row>
    <row r="800" spans="1:29" ht="12.75" customHeight="1" x14ac:dyDescent="0.4">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row>
    <row r="801" spans="1:29" ht="12.75" customHeight="1" x14ac:dyDescent="0.4">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row>
    <row r="802" spans="1:29" ht="12.75" customHeight="1" x14ac:dyDescent="0.4">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row>
    <row r="803" spans="1:29" ht="12.75" customHeight="1" x14ac:dyDescent="0.4">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row>
    <row r="804" spans="1:29" ht="12.75" customHeight="1" x14ac:dyDescent="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row>
    <row r="805" spans="1:29" ht="12.75" customHeight="1" x14ac:dyDescent="0.4">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row>
    <row r="806" spans="1:29" ht="12.75" customHeight="1" x14ac:dyDescent="0.4">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row>
    <row r="807" spans="1:29" ht="12.75" customHeight="1" x14ac:dyDescent="0.4">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row>
    <row r="808" spans="1:29" ht="12.75" customHeight="1" x14ac:dyDescent="0.4">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row>
    <row r="809" spans="1:29" ht="12.75" customHeight="1" x14ac:dyDescent="0.4">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row>
    <row r="810" spans="1:29" ht="12.75" customHeight="1" x14ac:dyDescent="0.4">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row>
    <row r="811" spans="1:29" ht="12.75" customHeight="1" x14ac:dyDescent="0.4">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row>
    <row r="812" spans="1:29" ht="12.75" customHeight="1" x14ac:dyDescent="0.4">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row>
    <row r="813" spans="1:29" ht="12.75" customHeight="1" x14ac:dyDescent="0.4">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row>
    <row r="814" spans="1:29" ht="12.75" customHeight="1" x14ac:dyDescent="0.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row>
    <row r="815" spans="1:29" ht="12.75" customHeight="1" x14ac:dyDescent="0.4">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row>
    <row r="816" spans="1:29" ht="12.75" customHeight="1" x14ac:dyDescent="0.4">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row>
    <row r="817" spans="1:29" ht="12.75" customHeight="1" x14ac:dyDescent="0.4">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row>
    <row r="818" spans="1:29" ht="12.75" customHeight="1" x14ac:dyDescent="0.4">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row>
    <row r="819" spans="1:29" ht="12.75" customHeight="1" x14ac:dyDescent="0.4">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row>
    <row r="820" spans="1:29" ht="12.75" customHeight="1" x14ac:dyDescent="0.4">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row>
    <row r="821" spans="1:29" ht="12.75" customHeight="1" x14ac:dyDescent="0.4">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row>
    <row r="822" spans="1:29" ht="12.75" customHeight="1" x14ac:dyDescent="0.4">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row>
    <row r="823" spans="1:29" ht="12.75" customHeight="1" x14ac:dyDescent="0.4">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row>
    <row r="824" spans="1:29" ht="12.75" customHeight="1" x14ac:dyDescent="0.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row>
    <row r="825" spans="1:29" ht="12.75" customHeight="1" x14ac:dyDescent="0.4">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row>
    <row r="826" spans="1:29" ht="12.75" customHeight="1" x14ac:dyDescent="0.4">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row>
    <row r="827" spans="1:29" ht="12.75" customHeight="1" x14ac:dyDescent="0.4">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row>
    <row r="828" spans="1:29" ht="12.75" customHeight="1" x14ac:dyDescent="0.4">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row>
    <row r="829" spans="1:29" ht="12.75" customHeight="1" x14ac:dyDescent="0.4">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row>
    <row r="830" spans="1:29" ht="12.75" customHeight="1" x14ac:dyDescent="0.4">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row>
    <row r="831" spans="1:29" ht="12.75" customHeight="1" x14ac:dyDescent="0.4">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row>
    <row r="832" spans="1:29" ht="12.75" customHeight="1" x14ac:dyDescent="0.4">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row>
    <row r="833" spans="1:29" ht="12.75" customHeight="1" x14ac:dyDescent="0.4">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row>
    <row r="834" spans="1:29" ht="12.75" customHeight="1" x14ac:dyDescent="0.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row>
    <row r="835" spans="1:29" ht="12.75" customHeight="1" x14ac:dyDescent="0.4">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row>
    <row r="836" spans="1:29" ht="12.75" customHeight="1" x14ac:dyDescent="0.4">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row>
    <row r="837" spans="1:29" ht="12.75" customHeight="1" x14ac:dyDescent="0.4">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row>
    <row r="838" spans="1:29" ht="12.75" customHeight="1" x14ac:dyDescent="0.4">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row>
    <row r="839" spans="1:29" ht="12.75" customHeight="1" x14ac:dyDescent="0.4">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row>
    <row r="840" spans="1:29" ht="12.75" customHeight="1" x14ac:dyDescent="0.4">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row>
    <row r="841" spans="1:29" ht="12.75" customHeight="1" x14ac:dyDescent="0.4">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row>
    <row r="842" spans="1:29" ht="12.75" customHeight="1" x14ac:dyDescent="0.4">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row>
    <row r="843" spans="1:29" ht="12.75" customHeight="1" x14ac:dyDescent="0.4">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row>
    <row r="844" spans="1:29" ht="12.75" customHeight="1" x14ac:dyDescent="0.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row>
    <row r="845" spans="1:29" ht="12.75" customHeight="1" x14ac:dyDescent="0.4">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row>
    <row r="846" spans="1:29" ht="12.75" customHeight="1" x14ac:dyDescent="0.4">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row>
    <row r="847" spans="1:29" ht="12.75" customHeight="1" x14ac:dyDescent="0.4">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row>
    <row r="848" spans="1:29" ht="12.75" customHeight="1" x14ac:dyDescent="0.4">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row>
    <row r="849" spans="1:29" ht="12.75" customHeight="1" x14ac:dyDescent="0.4">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row>
    <row r="850" spans="1:29" ht="12.75" customHeight="1" x14ac:dyDescent="0.4">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row>
    <row r="851" spans="1:29" ht="12.75" customHeight="1" x14ac:dyDescent="0.4">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row>
    <row r="852" spans="1:29" ht="12.75" customHeight="1" x14ac:dyDescent="0.4">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row>
    <row r="853" spans="1:29" ht="12.75" customHeight="1" x14ac:dyDescent="0.4">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row>
    <row r="854" spans="1:29" ht="12.75" customHeight="1" x14ac:dyDescent="0.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row>
    <row r="855" spans="1:29" ht="12.75" customHeight="1" x14ac:dyDescent="0.4">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row>
    <row r="856" spans="1:29" ht="12.75" customHeight="1" x14ac:dyDescent="0.4">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row>
    <row r="857" spans="1:29" ht="12.75" customHeight="1" x14ac:dyDescent="0.4">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row>
    <row r="858" spans="1:29" ht="12.75" customHeight="1" x14ac:dyDescent="0.4">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row>
    <row r="859" spans="1:29" ht="12.75" customHeight="1" x14ac:dyDescent="0.4">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row>
    <row r="860" spans="1:29" ht="12.75" customHeight="1" x14ac:dyDescent="0.4">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row>
    <row r="861" spans="1:29" ht="12.75" customHeight="1" x14ac:dyDescent="0.4">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row>
    <row r="862" spans="1:29" ht="12.75" customHeight="1" x14ac:dyDescent="0.4">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row>
    <row r="863" spans="1:29" ht="12.75" customHeight="1" x14ac:dyDescent="0.4">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row>
    <row r="864" spans="1:29" ht="12.75" customHeight="1" x14ac:dyDescent="0.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row>
    <row r="865" spans="1:29" ht="12.75" customHeight="1" x14ac:dyDescent="0.4">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row>
    <row r="866" spans="1:29" ht="12.75" customHeight="1" x14ac:dyDescent="0.4">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row>
    <row r="867" spans="1:29" ht="12.75" customHeight="1" x14ac:dyDescent="0.4">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row>
    <row r="868" spans="1:29" ht="12.75" customHeight="1" x14ac:dyDescent="0.4">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row>
    <row r="869" spans="1:29" ht="12.75" customHeight="1" x14ac:dyDescent="0.4">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row>
    <row r="870" spans="1:29" ht="12.75" customHeight="1" x14ac:dyDescent="0.4">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row>
    <row r="871" spans="1:29" ht="12.75" customHeight="1" x14ac:dyDescent="0.4">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row>
    <row r="872" spans="1:29" ht="12.75" customHeight="1" x14ac:dyDescent="0.4">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row>
    <row r="873" spans="1:29" ht="12.75" customHeight="1" x14ac:dyDescent="0.4">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row>
    <row r="874" spans="1:29" ht="12.75" customHeight="1" x14ac:dyDescent="0.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row>
    <row r="875" spans="1:29" ht="12.75" customHeight="1" x14ac:dyDescent="0.4">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row>
    <row r="876" spans="1:29" ht="12.75" customHeight="1" x14ac:dyDescent="0.4">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row>
    <row r="877" spans="1:29" ht="12.75" customHeight="1" x14ac:dyDescent="0.4">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row>
    <row r="878" spans="1:29" ht="12.75" customHeight="1" x14ac:dyDescent="0.4">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row>
    <row r="879" spans="1:29" ht="12.75" customHeight="1" x14ac:dyDescent="0.4">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row>
    <row r="880" spans="1:29" ht="12.75" customHeight="1" x14ac:dyDescent="0.4">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row>
    <row r="881" spans="1:29" ht="12.75" customHeight="1" x14ac:dyDescent="0.4">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row>
    <row r="882" spans="1:29" ht="12.75" customHeight="1" x14ac:dyDescent="0.4">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row>
    <row r="883" spans="1:29" ht="12.75" customHeight="1" x14ac:dyDescent="0.4">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row>
    <row r="884" spans="1:29" ht="12.75" customHeight="1" x14ac:dyDescent="0.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row>
    <row r="885" spans="1:29" ht="12.75" customHeight="1" x14ac:dyDescent="0.4">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row>
    <row r="886" spans="1:29" ht="12.75" customHeight="1" x14ac:dyDescent="0.4">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row>
    <row r="887" spans="1:29" ht="12.75" customHeight="1" x14ac:dyDescent="0.4">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row>
    <row r="888" spans="1:29" ht="12.75" customHeight="1" x14ac:dyDescent="0.4">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row>
    <row r="889" spans="1:29" ht="12.75" customHeight="1" x14ac:dyDescent="0.4">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row>
    <row r="890" spans="1:29" ht="12.75" customHeight="1" x14ac:dyDescent="0.4">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row>
    <row r="891" spans="1:29" ht="12.75" customHeight="1" x14ac:dyDescent="0.4">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row>
    <row r="892" spans="1:29" ht="12.75" customHeight="1" x14ac:dyDescent="0.4">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row>
    <row r="893" spans="1:29" ht="12.75" customHeight="1" x14ac:dyDescent="0.4">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row>
    <row r="894" spans="1:29" ht="12.75" customHeight="1" x14ac:dyDescent="0.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row>
    <row r="895" spans="1:29" ht="12.75" customHeight="1" x14ac:dyDescent="0.4">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row>
    <row r="896" spans="1:29" ht="12.75" customHeight="1" x14ac:dyDescent="0.4">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row>
    <row r="897" spans="1:29" ht="12.75" customHeight="1" x14ac:dyDescent="0.4">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row>
    <row r="898" spans="1:29" ht="12.75" customHeight="1" x14ac:dyDescent="0.4">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row>
    <row r="899" spans="1:29" ht="12.75" customHeight="1" x14ac:dyDescent="0.4">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row>
    <row r="900" spans="1:29" ht="12.75" customHeight="1" x14ac:dyDescent="0.4">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row>
    <row r="901" spans="1:29" ht="12.75" customHeight="1" x14ac:dyDescent="0.4">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row>
    <row r="902" spans="1:29" ht="12.75" customHeight="1" x14ac:dyDescent="0.4">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row>
    <row r="903" spans="1:29" ht="12.75" customHeight="1" x14ac:dyDescent="0.4">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row>
    <row r="904" spans="1:29" ht="12.75" customHeight="1" x14ac:dyDescent="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row>
    <row r="905" spans="1:29" ht="12.75" customHeight="1" x14ac:dyDescent="0.4">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row>
    <row r="906" spans="1:29" ht="12.75" customHeight="1" x14ac:dyDescent="0.4">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row>
    <row r="907" spans="1:29" ht="12.75" customHeight="1" x14ac:dyDescent="0.4">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row>
    <row r="908" spans="1:29" ht="12.75" customHeight="1" x14ac:dyDescent="0.4">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row>
    <row r="909" spans="1:29" ht="12.75" customHeight="1" x14ac:dyDescent="0.4">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row>
    <row r="910" spans="1:29" ht="12.75" customHeight="1" x14ac:dyDescent="0.4">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row>
    <row r="911" spans="1:29" ht="12.75" customHeight="1" x14ac:dyDescent="0.4">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row>
    <row r="912" spans="1:29" ht="12.75" customHeight="1" x14ac:dyDescent="0.4">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row>
    <row r="913" spans="1:29" ht="12.75" customHeight="1" x14ac:dyDescent="0.4">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row>
    <row r="914" spans="1:29" ht="12.75" customHeight="1" x14ac:dyDescent="0.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row>
    <row r="915" spans="1:29" ht="12.75" customHeight="1" x14ac:dyDescent="0.4">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row>
    <row r="916" spans="1:29" ht="12.75" customHeight="1" x14ac:dyDescent="0.4">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row>
    <row r="917" spans="1:29" ht="12.75" customHeight="1" x14ac:dyDescent="0.4">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row>
    <row r="918" spans="1:29" ht="12.75" customHeight="1" x14ac:dyDescent="0.4">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row>
    <row r="919" spans="1:29" ht="12.75" customHeight="1" x14ac:dyDescent="0.4">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row>
    <row r="920" spans="1:29" ht="12.75" customHeight="1" x14ac:dyDescent="0.4">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row>
    <row r="921" spans="1:29" ht="12.75" customHeight="1" x14ac:dyDescent="0.4">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row>
    <row r="922" spans="1:29" ht="12.75" customHeight="1" x14ac:dyDescent="0.4">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row>
    <row r="923" spans="1:29" ht="12.75" customHeight="1" x14ac:dyDescent="0.4">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row>
    <row r="924" spans="1:29" ht="12.75" customHeight="1" x14ac:dyDescent="0.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row>
    <row r="925" spans="1:29" ht="12.75" customHeight="1" x14ac:dyDescent="0.4">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row>
    <row r="926" spans="1:29" ht="12.75" customHeight="1" x14ac:dyDescent="0.4">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row>
    <row r="927" spans="1:29" ht="12.75" customHeight="1" x14ac:dyDescent="0.4">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row>
    <row r="928" spans="1:29" ht="12.75" customHeight="1" x14ac:dyDescent="0.4">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row>
    <row r="929" spans="1:29" ht="12.75" customHeight="1" x14ac:dyDescent="0.4">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row>
    <row r="930" spans="1:29" ht="12.75" customHeight="1" x14ac:dyDescent="0.4">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row>
    <row r="931" spans="1:29" ht="12.75" customHeight="1" x14ac:dyDescent="0.4">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row>
    <row r="932" spans="1:29" ht="12.75" customHeight="1" x14ac:dyDescent="0.4">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row>
    <row r="933" spans="1:29" ht="12.75" customHeight="1" x14ac:dyDescent="0.4">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row>
    <row r="934" spans="1:29" ht="12.75" customHeight="1" x14ac:dyDescent="0.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row>
    <row r="935" spans="1:29" ht="12.75" customHeight="1" x14ac:dyDescent="0.4">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row>
    <row r="936" spans="1:29" ht="12.75" customHeight="1" x14ac:dyDescent="0.4">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row>
    <row r="937" spans="1:29" ht="12.75" customHeight="1" x14ac:dyDescent="0.4">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row>
    <row r="938" spans="1:29" ht="12.75" customHeight="1" x14ac:dyDescent="0.4">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row>
    <row r="939" spans="1:29" ht="12.75" customHeight="1" x14ac:dyDescent="0.4">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row>
    <row r="940" spans="1:29" ht="12.75" customHeight="1" x14ac:dyDescent="0.4">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row>
    <row r="941" spans="1:29" ht="12.75" customHeight="1" x14ac:dyDescent="0.4">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row>
    <row r="942" spans="1:29" ht="12.75" customHeight="1" x14ac:dyDescent="0.4">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row>
    <row r="943" spans="1:29" ht="12.75" customHeight="1" x14ac:dyDescent="0.4">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row>
    <row r="944" spans="1:29" ht="12.75" customHeight="1" x14ac:dyDescent="0.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row>
    <row r="945" spans="1:29" ht="12.75" customHeight="1" x14ac:dyDescent="0.4">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row>
    <row r="946" spans="1:29" ht="12.75" customHeight="1" x14ac:dyDescent="0.4">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row>
    <row r="947" spans="1:29" ht="12.75" customHeight="1" x14ac:dyDescent="0.4">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row>
    <row r="948" spans="1:29" ht="12.75" customHeight="1" x14ac:dyDescent="0.4">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row>
    <row r="949" spans="1:29" ht="12.75" customHeight="1" x14ac:dyDescent="0.4">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row>
    <row r="950" spans="1:29" ht="12.75" customHeight="1" x14ac:dyDescent="0.4">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row>
    <row r="951" spans="1:29" ht="12.75" customHeight="1" x14ac:dyDescent="0.4">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row>
    <row r="952" spans="1:29" ht="12.75" customHeight="1" x14ac:dyDescent="0.4">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row>
    <row r="953" spans="1:29" ht="12.75" customHeight="1" x14ac:dyDescent="0.4">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row>
    <row r="954" spans="1:29" ht="12.75" customHeight="1" x14ac:dyDescent="0.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row>
    <row r="955" spans="1:29" ht="12.75" customHeight="1" x14ac:dyDescent="0.4">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row>
    <row r="956" spans="1:29" ht="12.75" customHeight="1" x14ac:dyDescent="0.4">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row>
    <row r="957" spans="1:29" ht="12.75" customHeight="1" x14ac:dyDescent="0.4">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row>
    <row r="958" spans="1:29" ht="12.75" customHeight="1" x14ac:dyDescent="0.4">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row>
    <row r="959" spans="1:29" ht="12.75" customHeight="1" x14ac:dyDescent="0.4">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row>
    <row r="960" spans="1:29" ht="12.75" customHeight="1" x14ac:dyDescent="0.4">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row>
    <row r="961" spans="1:29" ht="12.75" customHeight="1" x14ac:dyDescent="0.4">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row>
    <row r="962" spans="1:29" ht="12.75" customHeight="1" x14ac:dyDescent="0.4">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row>
    <row r="963" spans="1:29" ht="12.75" customHeight="1" x14ac:dyDescent="0.4">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row>
    <row r="964" spans="1:29" ht="12.75" customHeight="1" x14ac:dyDescent="0.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row>
    <row r="965" spans="1:29" ht="12.75" customHeight="1" x14ac:dyDescent="0.4">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row>
    <row r="966" spans="1:29" ht="12.75" customHeight="1" x14ac:dyDescent="0.4">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row>
    <row r="967" spans="1:29" ht="12.75" customHeight="1" x14ac:dyDescent="0.4">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row>
    <row r="968" spans="1:29" ht="12.75" customHeight="1" x14ac:dyDescent="0.4">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row>
    <row r="969" spans="1:29" ht="12.75" customHeight="1" x14ac:dyDescent="0.4">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row>
    <row r="970" spans="1:29" ht="12.75" customHeight="1" x14ac:dyDescent="0.4">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row>
    <row r="971" spans="1:29" ht="12.75" customHeight="1" x14ac:dyDescent="0.4">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row>
    <row r="972" spans="1:29" ht="12.75" customHeight="1" x14ac:dyDescent="0.4">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row>
    <row r="973" spans="1:29" ht="12.75" customHeight="1" x14ac:dyDescent="0.4">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row>
    <row r="974" spans="1:29" ht="12.75" customHeight="1" x14ac:dyDescent="0.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row>
    <row r="975" spans="1:29" ht="12.75" customHeight="1" x14ac:dyDescent="0.4">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row>
    <row r="976" spans="1:29" ht="12.75" customHeight="1" x14ac:dyDescent="0.4">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row>
    <row r="977" spans="1:29" ht="12.75" customHeight="1" x14ac:dyDescent="0.4">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row>
    <row r="978" spans="1:29" ht="12.75" customHeight="1" x14ac:dyDescent="0.4">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row>
    <row r="979" spans="1:29" ht="12.75" customHeight="1" x14ac:dyDescent="0.4">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row>
    <row r="980" spans="1:29" ht="12.75" customHeight="1" x14ac:dyDescent="0.4">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row>
    <row r="981" spans="1:29" ht="12.75" customHeight="1" x14ac:dyDescent="0.4">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row>
    <row r="982" spans="1:29" ht="12.75" customHeight="1" x14ac:dyDescent="0.4">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row>
    <row r="983" spans="1:29" ht="12.75" customHeight="1" x14ac:dyDescent="0.4">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row>
    <row r="984" spans="1:29" ht="12.75" customHeight="1" x14ac:dyDescent="0.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row>
    <row r="985" spans="1:29" ht="12.75" customHeight="1" x14ac:dyDescent="0.4">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row>
    <row r="986" spans="1:29" ht="12.75" customHeight="1" x14ac:dyDescent="0.4">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row>
    <row r="987" spans="1:29" ht="12.75" customHeight="1" x14ac:dyDescent="0.4">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row>
    <row r="988" spans="1:29" ht="12.75" customHeight="1" x14ac:dyDescent="0.4">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row>
    <row r="989" spans="1:29" ht="12.75" customHeight="1" x14ac:dyDescent="0.4">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row>
    <row r="990" spans="1:29" ht="12.75" customHeight="1" x14ac:dyDescent="0.4">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row>
    <row r="991" spans="1:29" ht="12.75" customHeight="1" x14ac:dyDescent="0.4">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row>
    <row r="992" spans="1:29" ht="12.75" customHeight="1" x14ac:dyDescent="0.4">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row>
    <row r="993" spans="1:29" ht="12.75" customHeight="1" x14ac:dyDescent="0.4">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row>
    <row r="994" spans="1:29" ht="12.75" customHeight="1" x14ac:dyDescent="0.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row>
    <row r="995" spans="1:29" ht="12.75" customHeight="1" x14ac:dyDescent="0.4">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row>
    <row r="996" spans="1:29" ht="12.75" customHeight="1" x14ac:dyDescent="0.4">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row>
    <row r="997" spans="1:29" ht="12.75" customHeight="1" x14ac:dyDescent="0.4">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row>
    <row r="998" spans="1:29" ht="12.75" customHeight="1" x14ac:dyDescent="0.4">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row>
    <row r="999" spans="1:29" ht="12.75" customHeight="1" x14ac:dyDescent="0.4">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row>
    <row r="1000" spans="1:29" ht="12.75" customHeight="1" x14ac:dyDescent="0.4">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row>
  </sheetData>
  <mergeCells count="19">
    <mergeCell ref="E56:G58"/>
    <mergeCell ref="H56:J58"/>
    <mergeCell ref="G62:J64"/>
    <mergeCell ref="A40:B41"/>
    <mergeCell ref="A44:B45"/>
    <mergeCell ref="C44:C45"/>
    <mergeCell ref="A48:B49"/>
    <mergeCell ref="C48:C49"/>
    <mergeCell ref="A52:B53"/>
    <mergeCell ref="C52:C53"/>
    <mergeCell ref="W45:Y47"/>
    <mergeCell ref="W49:Y53"/>
    <mergeCell ref="A33:C39"/>
    <mergeCell ref="I33:J33"/>
    <mergeCell ref="W33:Y33"/>
    <mergeCell ref="W34:X37"/>
    <mergeCell ref="W39:X40"/>
    <mergeCell ref="C40:C41"/>
    <mergeCell ref="W42:X43"/>
  </mergeCells>
  <conditionalFormatting sqref="N31">
    <cfRule type="expression" dxfId="3" priority="1">
      <formula>$N$31&lt;0</formula>
    </cfRule>
  </conditionalFormatting>
  <dataValidations count="2">
    <dataValidation type="list" allowBlank="1" showErrorMessage="1" sqref="B1" xr:uid="{00000000-0002-0000-0000-000000000000}">
      <formula1>$AA$7:$AA$140</formula1>
    </dataValidation>
    <dataValidation type="list" allowBlank="1" showErrorMessage="1" sqref="B2" xr:uid="{00000000-0002-0000-0000-000001000000}">
      <formula1>$AB$7:$AB$31</formula1>
    </dataValidation>
  </dataValidations>
  <pageMargins left="0.75" right="0.75" top="1" bottom="1"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09375" defaultRowHeight="15" customHeight="1" x14ac:dyDescent="0.4"/>
  <cols>
    <col min="1" max="1" width="11.109375" customWidth="1"/>
    <col min="2" max="2" width="69.88671875" customWidth="1"/>
    <col min="3" max="3" width="17.609375" customWidth="1"/>
    <col min="4" max="15" width="17.21875" customWidth="1"/>
    <col min="16" max="18" width="9.109375" customWidth="1"/>
    <col min="19" max="26" width="9.109375" hidden="1" customWidth="1"/>
    <col min="27" max="27" width="10.88671875" hidden="1" customWidth="1"/>
    <col min="28" max="28" width="9.38671875" hidden="1" customWidth="1"/>
    <col min="29" max="29" width="14.88671875" hidden="1" customWidth="1"/>
    <col min="30" max="31" width="11.21875" hidden="1" customWidth="1"/>
    <col min="32" max="32" width="12.21875" hidden="1" customWidth="1"/>
    <col min="33" max="33" width="17" hidden="1" customWidth="1"/>
    <col min="34" max="34" width="19.71875" hidden="1" customWidth="1"/>
    <col min="35" max="43" width="10" hidden="1" customWidth="1"/>
    <col min="44" max="46" width="11"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'District Store'!G3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20.100000000000001" x14ac:dyDescent="0.7">
      <c r="A7" s="93"/>
      <c r="B7" s="94"/>
      <c r="C7" s="94"/>
      <c r="D7" s="95"/>
      <c r="E7" s="95"/>
      <c r="F7" s="95"/>
      <c r="G7" s="95"/>
      <c r="H7" s="95"/>
      <c r="I7" s="95"/>
      <c r="J7" s="95"/>
      <c r="K7" s="95"/>
      <c r="L7" s="95"/>
      <c r="M7" s="95"/>
      <c r="N7" s="95"/>
      <c r="O7" s="95"/>
      <c r="P7" s="80"/>
      <c r="Q7" s="80"/>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row>
    <row r="8" spans="1:46" ht="20.100000000000001" x14ac:dyDescent="0.7">
      <c r="A8" s="108" t="s">
        <v>214</v>
      </c>
      <c r="B8" s="97"/>
      <c r="C8" s="94"/>
      <c r="D8" s="95"/>
      <c r="E8" s="95"/>
      <c r="F8" s="95"/>
      <c r="G8" s="95"/>
      <c r="H8" s="95"/>
      <c r="I8" s="95"/>
      <c r="J8" s="95"/>
      <c r="K8" s="95"/>
      <c r="L8" s="95"/>
      <c r="M8" s="95"/>
      <c r="N8" s="95"/>
      <c r="O8" s="95"/>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19.8" x14ac:dyDescent="0.65">
      <c r="A9" s="119" t="s">
        <v>214</v>
      </c>
      <c r="B9" s="120"/>
      <c r="C9" s="95"/>
      <c r="D9" s="95"/>
      <c r="E9" s="95"/>
      <c r="F9" s="95"/>
      <c r="G9" s="95"/>
      <c r="H9" s="95"/>
      <c r="I9" s="95"/>
      <c r="J9" s="95"/>
      <c r="K9" s="95"/>
      <c r="L9" s="95"/>
      <c r="M9" s="95"/>
      <c r="N9" s="95"/>
      <c r="O9" s="95"/>
      <c r="P9" s="80"/>
      <c r="Q9" s="80"/>
      <c r="R9" s="80"/>
      <c r="S9" s="80"/>
      <c r="T9" s="106" t="s">
        <v>135</v>
      </c>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row>
    <row r="10" spans="1:46" ht="20.25" customHeight="1" x14ac:dyDescent="0.65">
      <c r="A10" s="102">
        <v>7006</v>
      </c>
      <c r="B10" s="117" t="str">
        <f>IF(ISTEXT("Marketing-"&amp;VLOOKUP(A10,'Chart of Accounts'!$B$5:$C$50,2,FALSE)),"Marketing-"&amp;VLOOKUP(A10,'Chart of Accounts'!$B$5:$C$50,2,FALSE),"")</f>
        <v>Marketing-Educational Materials</v>
      </c>
      <c r="C10" s="104"/>
      <c r="D10" s="104"/>
      <c r="E10" s="104"/>
      <c r="F10" s="104"/>
      <c r="G10" s="104"/>
      <c r="H10" s="104"/>
      <c r="I10" s="104"/>
      <c r="J10" s="104"/>
      <c r="K10" s="104"/>
      <c r="L10" s="104"/>
      <c r="M10" s="104"/>
      <c r="N10" s="104"/>
      <c r="O10" s="95">
        <f t="shared" ref="O10:O19" si="0">SUM(C10:N10)</f>
        <v>0</v>
      </c>
      <c r="P10" s="80"/>
      <c r="Q10" s="80"/>
      <c r="R10" s="80"/>
      <c r="S10" s="80"/>
      <c r="T10" s="80" t="s">
        <v>138</v>
      </c>
      <c r="U10" s="80">
        <v>7004</v>
      </c>
      <c r="V10" s="80"/>
      <c r="W10" s="80"/>
      <c r="X10" s="80"/>
      <c r="Y10" s="80"/>
      <c r="Z10" s="80"/>
      <c r="AA10" s="80" t="s">
        <v>129</v>
      </c>
      <c r="AB10" s="80" t="str">
        <f t="shared" ref="AB10:AB19" si="1">IF(A10="","",A10&amp;"-000000")</f>
        <v>7006-000000</v>
      </c>
      <c r="AC10" s="80">
        <v>599</v>
      </c>
      <c r="AD10" s="80" t="str">
        <f t="shared" ref="AD10:AD19" si="2">IF(LEN($O$1)=3,$O$1,IF(LEN($O$1)=2,0&amp;$O$1,IF(LEN($O$1)=1,0&amp;0&amp;$O$1,"ERROR")))</f>
        <v>054</v>
      </c>
      <c r="AE10" s="80"/>
      <c r="AF10" s="80"/>
      <c r="AG10" s="80">
        <v>110</v>
      </c>
      <c r="AH10" s="80" t="str">
        <f>Summary!$B$2</f>
        <v>USD</v>
      </c>
      <c r="AI10" s="80">
        <f t="shared" ref="AI10:AT10" si="3">IF(C10="",0,C10)</f>
        <v>0</v>
      </c>
      <c r="AJ10" s="80">
        <f t="shared" si="3"/>
        <v>0</v>
      </c>
      <c r="AK10" s="80">
        <f t="shared" si="3"/>
        <v>0</v>
      </c>
      <c r="AL10" s="80">
        <f t="shared" si="3"/>
        <v>0</v>
      </c>
      <c r="AM10" s="80">
        <f t="shared" si="3"/>
        <v>0</v>
      </c>
      <c r="AN10" s="80">
        <f t="shared" si="3"/>
        <v>0</v>
      </c>
      <c r="AO10" s="80">
        <f t="shared" si="3"/>
        <v>0</v>
      </c>
      <c r="AP10" s="80">
        <f t="shared" si="3"/>
        <v>0</v>
      </c>
      <c r="AQ10" s="80">
        <f t="shared" si="3"/>
        <v>0</v>
      </c>
      <c r="AR10" s="80">
        <f t="shared" si="3"/>
        <v>0</v>
      </c>
      <c r="AS10" s="80">
        <f t="shared" si="3"/>
        <v>0</v>
      </c>
      <c r="AT10" s="80">
        <f t="shared" si="3"/>
        <v>0</v>
      </c>
    </row>
    <row r="11" spans="1:46" ht="20.25" customHeight="1" x14ac:dyDescent="0.65">
      <c r="A11" s="102">
        <v>7008</v>
      </c>
      <c r="B11" s="117" t="str">
        <f>IF(ISTEXT("Marketing-"&amp;VLOOKUP(A11,'Chart of Accounts'!$B$5:$C$50,2,FALSE)),"Marketing-"&amp;VLOOKUP(A11,'Chart of Accounts'!$B$5:$C$50,2,FALSE),"")</f>
        <v>Marketing-Promotional Materials</v>
      </c>
      <c r="C11" s="104"/>
      <c r="D11" s="104"/>
      <c r="E11" s="104"/>
      <c r="F11" s="104"/>
      <c r="G11" s="104"/>
      <c r="H11" s="104"/>
      <c r="I11" s="104"/>
      <c r="J11" s="104"/>
      <c r="K11" s="104"/>
      <c r="L11" s="104"/>
      <c r="M11" s="104"/>
      <c r="N11" s="104"/>
      <c r="O11" s="95">
        <f t="shared" si="0"/>
        <v>0</v>
      </c>
      <c r="P11" s="80"/>
      <c r="Q11" s="80"/>
      <c r="R11" s="80"/>
      <c r="S11" s="80"/>
      <c r="T11" s="80" t="s">
        <v>141</v>
      </c>
      <c r="U11" s="80">
        <v>7006</v>
      </c>
      <c r="V11" s="80"/>
      <c r="W11" s="80"/>
      <c r="X11" s="80"/>
      <c r="Y11" s="80"/>
      <c r="Z11" s="80"/>
      <c r="AA11" s="80" t="s">
        <v>129</v>
      </c>
      <c r="AB11" s="80" t="str">
        <f t="shared" si="1"/>
        <v>7008-000000</v>
      </c>
      <c r="AC11" s="80">
        <v>599</v>
      </c>
      <c r="AD11" s="80" t="str">
        <f t="shared" si="2"/>
        <v>054</v>
      </c>
      <c r="AE11" s="80"/>
      <c r="AF11" s="80"/>
      <c r="AG11" s="80">
        <v>110</v>
      </c>
      <c r="AH11" s="80" t="str">
        <f>Summary!$B$2</f>
        <v>USD</v>
      </c>
      <c r="AI11" s="80">
        <f t="shared" ref="AI11:AT11" si="4">IF(C11="",0,C11)</f>
        <v>0</v>
      </c>
      <c r="AJ11" s="80">
        <f t="shared" si="4"/>
        <v>0</v>
      </c>
      <c r="AK11" s="80">
        <f t="shared" si="4"/>
        <v>0</v>
      </c>
      <c r="AL11" s="80">
        <f t="shared" si="4"/>
        <v>0</v>
      </c>
      <c r="AM11" s="80">
        <f t="shared" si="4"/>
        <v>0</v>
      </c>
      <c r="AN11" s="80">
        <f t="shared" si="4"/>
        <v>0</v>
      </c>
      <c r="AO11" s="80">
        <f t="shared" si="4"/>
        <v>0</v>
      </c>
      <c r="AP11" s="80">
        <f t="shared" si="4"/>
        <v>0</v>
      </c>
      <c r="AQ11" s="80">
        <f t="shared" si="4"/>
        <v>0</v>
      </c>
      <c r="AR11" s="80">
        <f t="shared" si="4"/>
        <v>0</v>
      </c>
      <c r="AS11" s="80">
        <f t="shared" si="4"/>
        <v>0</v>
      </c>
      <c r="AT11" s="80">
        <f t="shared" si="4"/>
        <v>0</v>
      </c>
    </row>
    <row r="12" spans="1:46" ht="20.25" customHeight="1" x14ac:dyDescent="0.65">
      <c r="A12" s="102">
        <v>7010</v>
      </c>
      <c r="B12" s="117" t="str">
        <f>IF(ISTEXT("Marketing-"&amp;VLOOKUP(A12,'Chart of Accounts'!$B$5:$C$50,2,FALSE)),"Marketing-"&amp;VLOOKUP(A12,'Chart of Accounts'!$B$5:$C$50,2,FALSE),"")</f>
        <v>Marketing-Awards Expense (Trophies, Plaques, Ribbons &amp; Certificates)</v>
      </c>
      <c r="C12" s="104"/>
      <c r="D12" s="104"/>
      <c r="E12" s="104"/>
      <c r="F12" s="104"/>
      <c r="G12" s="104"/>
      <c r="H12" s="104"/>
      <c r="I12" s="104"/>
      <c r="J12" s="104"/>
      <c r="K12" s="104"/>
      <c r="L12" s="104"/>
      <c r="M12" s="104"/>
      <c r="N12" s="104"/>
      <c r="O12" s="95">
        <f t="shared" si="0"/>
        <v>0</v>
      </c>
      <c r="P12" s="80"/>
      <c r="Q12" s="80"/>
      <c r="R12" s="80"/>
      <c r="S12" s="80"/>
      <c r="T12" s="80" t="s">
        <v>144</v>
      </c>
      <c r="U12" s="80">
        <v>7008</v>
      </c>
      <c r="V12" s="80"/>
      <c r="W12" s="80"/>
      <c r="X12" s="80"/>
      <c r="Y12" s="80"/>
      <c r="Z12" s="80"/>
      <c r="AA12" s="80" t="s">
        <v>129</v>
      </c>
      <c r="AB12" s="80" t="str">
        <f t="shared" si="1"/>
        <v>7010-000000</v>
      </c>
      <c r="AC12" s="80">
        <v>599</v>
      </c>
      <c r="AD12" s="80" t="str">
        <f t="shared" si="2"/>
        <v>054</v>
      </c>
      <c r="AE12" s="80"/>
      <c r="AF12" s="80"/>
      <c r="AG12" s="80">
        <v>110</v>
      </c>
      <c r="AH12" s="80" t="str">
        <f>Summary!$B$2</f>
        <v>USD</v>
      </c>
      <c r="AI12" s="80">
        <f t="shared" ref="AI12:AT12" si="5">IF(C12="",0,C12)</f>
        <v>0</v>
      </c>
      <c r="AJ12" s="80">
        <f t="shared" si="5"/>
        <v>0</v>
      </c>
      <c r="AK12" s="80">
        <f t="shared" si="5"/>
        <v>0</v>
      </c>
      <c r="AL12" s="80">
        <f t="shared" si="5"/>
        <v>0</v>
      </c>
      <c r="AM12" s="80">
        <f t="shared" si="5"/>
        <v>0</v>
      </c>
      <c r="AN12" s="80">
        <f t="shared" si="5"/>
        <v>0</v>
      </c>
      <c r="AO12" s="80">
        <f t="shared" si="5"/>
        <v>0</v>
      </c>
      <c r="AP12" s="80">
        <f t="shared" si="5"/>
        <v>0</v>
      </c>
      <c r="AQ12" s="80">
        <f t="shared" si="5"/>
        <v>0</v>
      </c>
      <c r="AR12" s="80">
        <f t="shared" si="5"/>
        <v>0</v>
      </c>
      <c r="AS12" s="80">
        <f t="shared" si="5"/>
        <v>0</v>
      </c>
      <c r="AT12" s="80">
        <f t="shared" si="5"/>
        <v>0</v>
      </c>
    </row>
    <row r="13" spans="1:46" ht="20.25" customHeight="1" x14ac:dyDescent="0.65">
      <c r="A13" s="102">
        <v>7012</v>
      </c>
      <c r="B13" s="117" t="str">
        <f>IF(ISTEXT("Marketing-"&amp;VLOOKUP(A13,'Chart of Accounts'!$B$5:$C$50,2,FALSE)),"Marketing-"&amp;VLOOKUP(A13,'Chart of Accounts'!$B$5:$C$50,2,FALSE),"")</f>
        <v>Marketing-Supplies &amp; Stationery Expense</v>
      </c>
      <c r="C13" s="104"/>
      <c r="D13" s="104"/>
      <c r="E13" s="104">
        <v>10</v>
      </c>
      <c r="F13" s="104">
        <v>10</v>
      </c>
      <c r="G13" s="104">
        <v>10</v>
      </c>
      <c r="H13" s="104">
        <v>10</v>
      </c>
      <c r="I13" s="104">
        <v>10</v>
      </c>
      <c r="J13" s="104">
        <v>10</v>
      </c>
      <c r="K13" s="104">
        <v>10</v>
      </c>
      <c r="L13" s="104">
        <v>10</v>
      </c>
      <c r="M13" s="104">
        <v>10</v>
      </c>
      <c r="N13" s="104">
        <v>10</v>
      </c>
      <c r="O13" s="95">
        <f t="shared" si="0"/>
        <v>100</v>
      </c>
      <c r="P13" s="80"/>
      <c r="Q13" s="80"/>
      <c r="R13" s="80"/>
      <c r="S13" s="80"/>
      <c r="T13" s="80" t="s">
        <v>147</v>
      </c>
      <c r="U13" s="80">
        <v>7010</v>
      </c>
      <c r="V13" s="80"/>
      <c r="W13" s="80"/>
      <c r="X13" s="80"/>
      <c r="Y13" s="80"/>
      <c r="Z13" s="80"/>
      <c r="AA13" s="80" t="s">
        <v>129</v>
      </c>
      <c r="AB13" s="80" t="str">
        <f t="shared" si="1"/>
        <v>7012-000000</v>
      </c>
      <c r="AC13" s="80">
        <v>599</v>
      </c>
      <c r="AD13" s="80" t="str">
        <f t="shared" si="2"/>
        <v>054</v>
      </c>
      <c r="AE13" s="80"/>
      <c r="AF13" s="80"/>
      <c r="AG13" s="80">
        <v>110</v>
      </c>
      <c r="AH13" s="80" t="str">
        <f>Summary!$B$2</f>
        <v>USD</v>
      </c>
      <c r="AI13" s="80">
        <f t="shared" ref="AI13:AT13" si="6">IF(C13="",0,C13)</f>
        <v>0</v>
      </c>
      <c r="AJ13" s="80">
        <f t="shared" si="6"/>
        <v>0</v>
      </c>
      <c r="AK13" s="107">
        <f t="shared" si="6"/>
        <v>10</v>
      </c>
      <c r="AL13" s="107">
        <f t="shared" si="6"/>
        <v>10</v>
      </c>
      <c r="AM13" s="107">
        <f t="shared" si="6"/>
        <v>10</v>
      </c>
      <c r="AN13" s="107">
        <f t="shared" si="6"/>
        <v>10</v>
      </c>
      <c r="AO13" s="107">
        <f t="shared" si="6"/>
        <v>10</v>
      </c>
      <c r="AP13" s="107">
        <f t="shared" si="6"/>
        <v>10</v>
      </c>
      <c r="AQ13" s="107">
        <f t="shared" si="6"/>
        <v>10</v>
      </c>
      <c r="AR13" s="107">
        <f t="shared" si="6"/>
        <v>10</v>
      </c>
      <c r="AS13" s="107">
        <f t="shared" si="6"/>
        <v>10</v>
      </c>
      <c r="AT13" s="107">
        <f t="shared" si="6"/>
        <v>10</v>
      </c>
    </row>
    <row r="14" spans="1:46" ht="20.25" customHeight="1" x14ac:dyDescent="0.65">
      <c r="A14" s="102">
        <v>7036</v>
      </c>
      <c r="B14" s="117" t="str">
        <f>IF(ISTEXT("Marketing-"&amp;VLOOKUP(A14,'Chart of Accounts'!$B$5:$C$50,2,FALSE)),"Marketing-"&amp;VLOOKUP(A14,'Chart of Accounts'!$B$5:$C$50,2,FALSE),"")</f>
        <v>Marketing-Advertising Expense</v>
      </c>
      <c r="C14" s="104"/>
      <c r="D14" s="104"/>
      <c r="E14" s="104">
        <v>100</v>
      </c>
      <c r="F14" s="104">
        <v>100</v>
      </c>
      <c r="G14" s="104">
        <v>100</v>
      </c>
      <c r="H14" s="104">
        <v>100</v>
      </c>
      <c r="I14" s="104">
        <v>100</v>
      </c>
      <c r="J14" s="104">
        <v>100</v>
      </c>
      <c r="K14" s="104">
        <v>100</v>
      </c>
      <c r="L14" s="104">
        <v>100</v>
      </c>
      <c r="M14" s="104">
        <v>100</v>
      </c>
      <c r="N14" s="104">
        <v>100</v>
      </c>
      <c r="O14" s="95">
        <f t="shared" si="0"/>
        <v>1000</v>
      </c>
      <c r="P14" s="80"/>
      <c r="Q14" s="80"/>
      <c r="R14" s="80"/>
      <c r="S14" s="80"/>
      <c r="T14" s="80" t="s">
        <v>150</v>
      </c>
      <c r="U14" s="80">
        <v>7012</v>
      </c>
      <c r="V14" s="80"/>
      <c r="W14" s="80"/>
      <c r="X14" s="80"/>
      <c r="Y14" s="80"/>
      <c r="Z14" s="80"/>
      <c r="AA14" s="80" t="s">
        <v>129</v>
      </c>
      <c r="AB14" s="80" t="str">
        <f t="shared" si="1"/>
        <v>7036-000000</v>
      </c>
      <c r="AC14" s="80">
        <v>599</v>
      </c>
      <c r="AD14" s="80" t="str">
        <f t="shared" si="2"/>
        <v>054</v>
      </c>
      <c r="AE14" s="80"/>
      <c r="AF14" s="80"/>
      <c r="AG14" s="80">
        <v>110</v>
      </c>
      <c r="AH14" s="80" t="str">
        <f>Summary!$B$2</f>
        <v>USD</v>
      </c>
      <c r="AI14" s="80">
        <f t="shared" ref="AI14:AT14" si="7">IF(C14="",0,C14)</f>
        <v>0</v>
      </c>
      <c r="AJ14" s="80">
        <f t="shared" si="7"/>
        <v>0</v>
      </c>
      <c r="AK14" s="107">
        <f t="shared" si="7"/>
        <v>100</v>
      </c>
      <c r="AL14" s="107">
        <f t="shared" si="7"/>
        <v>100</v>
      </c>
      <c r="AM14" s="107">
        <f t="shared" si="7"/>
        <v>100</v>
      </c>
      <c r="AN14" s="107">
        <f t="shared" si="7"/>
        <v>100</v>
      </c>
      <c r="AO14" s="107">
        <f t="shared" si="7"/>
        <v>100</v>
      </c>
      <c r="AP14" s="107">
        <f t="shared" si="7"/>
        <v>100</v>
      </c>
      <c r="AQ14" s="107">
        <f t="shared" si="7"/>
        <v>100</v>
      </c>
      <c r="AR14" s="107">
        <f t="shared" si="7"/>
        <v>100</v>
      </c>
      <c r="AS14" s="107">
        <f t="shared" si="7"/>
        <v>100</v>
      </c>
      <c r="AT14" s="107">
        <f t="shared" si="7"/>
        <v>100</v>
      </c>
    </row>
    <row r="15" spans="1:46" ht="20.25" customHeight="1" x14ac:dyDescent="0.65">
      <c r="A15" s="102">
        <v>7044</v>
      </c>
      <c r="B15" s="117" t="str">
        <f>IF(ISTEXT("Marketing-"&amp;VLOOKUP(A15,'Chart of Accounts'!$B$5:$C$50,2,FALSE)),"Marketing-"&amp;VLOOKUP(A15,'Chart of Accounts'!$B$5:$C$50,2,FALSE),"")</f>
        <v>Marketing-Postage &amp; Shipping Expense</v>
      </c>
      <c r="C15" s="104"/>
      <c r="D15" s="104"/>
      <c r="E15" s="104">
        <v>45</v>
      </c>
      <c r="F15" s="104">
        <v>45</v>
      </c>
      <c r="G15" s="104">
        <v>45</v>
      </c>
      <c r="H15" s="104">
        <v>45</v>
      </c>
      <c r="I15" s="104">
        <v>45</v>
      </c>
      <c r="J15" s="104">
        <v>45</v>
      </c>
      <c r="K15" s="104">
        <v>45</v>
      </c>
      <c r="L15" s="104">
        <v>45</v>
      </c>
      <c r="M15" s="104">
        <v>45</v>
      </c>
      <c r="N15" s="104">
        <v>45</v>
      </c>
      <c r="O15" s="95">
        <f t="shared" si="0"/>
        <v>450</v>
      </c>
      <c r="P15" s="80"/>
      <c r="Q15" s="80"/>
      <c r="R15" s="80"/>
      <c r="S15" s="80"/>
      <c r="T15" s="80" t="s">
        <v>153</v>
      </c>
      <c r="U15" s="80">
        <v>7014</v>
      </c>
      <c r="V15" s="80"/>
      <c r="W15" s="80"/>
      <c r="X15" s="80"/>
      <c r="Y15" s="80"/>
      <c r="Z15" s="80"/>
      <c r="AA15" s="80" t="s">
        <v>129</v>
      </c>
      <c r="AB15" s="80" t="str">
        <f t="shared" si="1"/>
        <v>7044-000000</v>
      </c>
      <c r="AC15" s="80">
        <v>599</v>
      </c>
      <c r="AD15" s="80" t="str">
        <f t="shared" si="2"/>
        <v>054</v>
      </c>
      <c r="AE15" s="80"/>
      <c r="AF15" s="80"/>
      <c r="AG15" s="80">
        <v>110</v>
      </c>
      <c r="AH15" s="80" t="str">
        <f>Summary!$B$2</f>
        <v>USD</v>
      </c>
      <c r="AI15" s="80">
        <f t="shared" ref="AI15:AT15" si="8">IF(C15="",0,C15)</f>
        <v>0</v>
      </c>
      <c r="AJ15" s="80">
        <f t="shared" si="8"/>
        <v>0</v>
      </c>
      <c r="AK15" s="107">
        <f t="shared" si="8"/>
        <v>45</v>
      </c>
      <c r="AL15" s="107">
        <f t="shared" si="8"/>
        <v>45</v>
      </c>
      <c r="AM15" s="107">
        <f t="shared" si="8"/>
        <v>45</v>
      </c>
      <c r="AN15" s="107">
        <f t="shared" si="8"/>
        <v>45</v>
      </c>
      <c r="AO15" s="107">
        <f t="shared" si="8"/>
        <v>45</v>
      </c>
      <c r="AP15" s="107">
        <f t="shared" si="8"/>
        <v>45</v>
      </c>
      <c r="AQ15" s="107">
        <f t="shared" si="8"/>
        <v>45</v>
      </c>
      <c r="AR15" s="107">
        <f t="shared" si="8"/>
        <v>45</v>
      </c>
      <c r="AS15" s="107">
        <f t="shared" si="8"/>
        <v>45</v>
      </c>
      <c r="AT15" s="107">
        <f t="shared" si="8"/>
        <v>45</v>
      </c>
    </row>
    <row r="16" spans="1:46" ht="20.25" customHeight="1" x14ac:dyDescent="0.65">
      <c r="A16" s="102">
        <v>7082</v>
      </c>
      <c r="B16" s="117" t="str">
        <f>IF(ISTEXT("Marketing-"&amp;VLOOKUP(A16,'Chart of Accounts'!$B$5:$C$50,2,FALSE)),"Marketing-"&amp;VLOOKUP(A16,'Chart of Accounts'!$B$5:$C$50,2,FALSE),"")</f>
        <v>Marketing-Incentives</v>
      </c>
      <c r="C16" s="104"/>
      <c r="D16" s="104"/>
      <c r="E16" s="104">
        <v>25</v>
      </c>
      <c r="F16" s="104">
        <v>25</v>
      </c>
      <c r="G16" s="104">
        <v>25</v>
      </c>
      <c r="H16" s="104">
        <v>25</v>
      </c>
      <c r="I16" s="104">
        <v>25</v>
      </c>
      <c r="J16" s="104">
        <v>25</v>
      </c>
      <c r="K16" s="104">
        <v>25</v>
      </c>
      <c r="L16" s="104">
        <v>25</v>
      </c>
      <c r="M16" s="104">
        <v>25</v>
      </c>
      <c r="N16" s="104">
        <v>25</v>
      </c>
      <c r="O16" s="95">
        <f t="shared" si="0"/>
        <v>250</v>
      </c>
      <c r="P16" s="80"/>
      <c r="Q16" s="80"/>
      <c r="R16" s="80"/>
      <c r="S16" s="80"/>
      <c r="T16" s="80" t="s">
        <v>156</v>
      </c>
      <c r="U16" s="80">
        <v>7018</v>
      </c>
      <c r="V16" s="80"/>
      <c r="W16" s="80"/>
      <c r="X16" s="80"/>
      <c r="Y16" s="80"/>
      <c r="Z16" s="80"/>
      <c r="AA16" s="80" t="s">
        <v>129</v>
      </c>
      <c r="AB16" s="80" t="str">
        <f t="shared" si="1"/>
        <v>7082-000000</v>
      </c>
      <c r="AC16" s="80">
        <v>599</v>
      </c>
      <c r="AD16" s="80" t="str">
        <f t="shared" si="2"/>
        <v>054</v>
      </c>
      <c r="AE16" s="80"/>
      <c r="AF16" s="80"/>
      <c r="AG16" s="80">
        <v>110</v>
      </c>
      <c r="AH16" s="80" t="str">
        <f>Summary!$B$2</f>
        <v>USD</v>
      </c>
      <c r="AI16" s="80">
        <f t="shared" ref="AI16:AT16" si="9">IF(C16="",0,C16)</f>
        <v>0</v>
      </c>
      <c r="AJ16" s="80">
        <f t="shared" si="9"/>
        <v>0</v>
      </c>
      <c r="AK16" s="107">
        <f t="shared" si="9"/>
        <v>25</v>
      </c>
      <c r="AL16" s="107">
        <f t="shared" si="9"/>
        <v>25</v>
      </c>
      <c r="AM16" s="107">
        <f t="shared" si="9"/>
        <v>25</v>
      </c>
      <c r="AN16" s="107">
        <f t="shared" si="9"/>
        <v>25</v>
      </c>
      <c r="AO16" s="107">
        <f t="shared" si="9"/>
        <v>25</v>
      </c>
      <c r="AP16" s="107">
        <f t="shared" si="9"/>
        <v>25</v>
      </c>
      <c r="AQ16" s="107">
        <f t="shared" si="9"/>
        <v>25</v>
      </c>
      <c r="AR16" s="107">
        <f t="shared" si="9"/>
        <v>25</v>
      </c>
      <c r="AS16" s="107">
        <f t="shared" si="9"/>
        <v>25</v>
      </c>
      <c r="AT16" s="107">
        <f t="shared" si="9"/>
        <v>25</v>
      </c>
    </row>
    <row r="17" spans="1:46" ht="20.25" customHeight="1" x14ac:dyDescent="0.65">
      <c r="A17" s="2">
        <v>7032</v>
      </c>
      <c r="B17" s="117" t="str">
        <f>IF(ISTEXT("Marketing-"&amp;VLOOKUP(A17,'Chart of Accounts'!$B$5:$C$54,2,FALSE)),"Marketing-"&amp;VLOOKUP(A17,'Chart of Accounts'!$B$5:$C$54,2,FALSE),"")</f>
        <v>Marketing-Telephone Expense</v>
      </c>
      <c r="C17" s="104"/>
      <c r="D17" s="104"/>
      <c r="E17" s="104"/>
      <c r="F17" s="104"/>
      <c r="G17" s="104"/>
      <c r="H17" s="104"/>
      <c r="I17" s="104"/>
      <c r="J17" s="104"/>
      <c r="K17" s="104"/>
      <c r="L17" s="104"/>
      <c r="M17" s="104"/>
      <c r="N17" s="104"/>
      <c r="O17" s="95">
        <f t="shared" si="0"/>
        <v>0</v>
      </c>
      <c r="P17" s="80"/>
      <c r="Q17" s="80"/>
      <c r="R17" s="80"/>
      <c r="S17" s="80"/>
      <c r="T17" s="80" t="s">
        <v>158</v>
      </c>
      <c r="U17" s="80">
        <v>7020</v>
      </c>
      <c r="V17" s="80"/>
      <c r="W17" s="80"/>
      <c r="X17" s="80"/>
      <c r="Y17" s="80"/>
      <c r="Z17" s="80"/>
      <c r="AA17" s="80" t="s">
        <v>129</v>
      </c>
      <c r="AB17" s="80" t="str">
        <f t="shared" si="1"/>
        <v>7032-000000</v>
      </c>
      <c r="AC17" s="80">
        <v>599</v>
      </c>
      <c r="AD17" s="80" t="str">
        <f t="shared" si="2"/>
        <v>054</v>
      </c>
      <c r="AE17" s="80"/>
      <c r="AF17" s="80"/>
      <c r="AG17" s="80">
        <v>110</v>
      </c>
      <c r="AH17" s="80" t="str">
        <f>Summary!$B$2</f>
        <v>USD</v>
      </c>
      <c r="AI17" s="80">
        <f t="shared" ref="AI17:AT17" si="10">IF(C17="",0,C17)</f>
        <v>0</v>
      </c>
      <c r="AJ17" s="80">
        <f t="shared" si="10"/>
        <v>0</v>
      </c>
      <c r="AK17" s="80">
        <f t="shared" si="10"/>
        <v>0</v>
      </c>
      <c r="AL17" s="80">
        <f t="shared" si="10"/>
        <v>0</v>
      </c>
      <c r="AM17" s="80">
        <f t="shared" si="10"/>
        <v>0</v>
      </c>
      <c r="AN17" s="80">
        <f t="shared" si="10"/>
        <v>0</v>
      </c>
      <c r="AO17" s="80">
        <f t="shared" si="10"/>
        <v>0</v>
      </c>
      <c r="AP17" s="80">
        <f t="shared" si="10"/>
        <v>0</v>
      </c>
      <c r="AQ17" s="80">
        <f t="shared" si="10"/>
        <v>0</v>
      </c>
      <c r="AR17" s="80">
        <f t="shared" si="10"/>
        <v>0</v>
      </c>
      <c r="AS17" s="80">
        <f t="shared" si="10"/>
        <v>0</v>
      </c>
      <c r="AT17" s="80">
        <f t="shared" si="10"/>
        <v>0</v>
      </c>
    </row>
    <row r="18" spans="1:46" ht="20.25" customHeight="1" x14ac:dyDescent="0.65">
      <c r="A18" s="2"/>
      <c r="B18" s="117" t="str">
        <f>IF(ISTEXT("Marketing-"&amp;VLOOKUP(A18,'Chart of Accounts'!$B$5:$C$54,2,FALSE)),"Marketing-"&amp;VLOOKUP(A18,'Chart of Accounts'!$B$5:$C$54,2,FALSE),"")</f>
        <v/>
      </c>
      <c r="C18" s="104"/>
      <c r="D18" s="104"/>
      <c r="E18" s="104"/>
      <c r="F18" s="104"/>
      <c r="G18" s="104"/>
      <c r="H18" s="104"/>
      <c r="I18" s="104"/>
      <c r="J18" s="104"/>
      <c r="K18" s="104"/>
      <c r="L18" s="104"/>
      <c r="M18" s="104"/>
      <c r="N18" s="104"/>
      <c r="O18" s="95">
        <f t="shared" si="0"/>
        <v>0</v>
      </c>
      <c r="P18" s="80"/>
      <c r="Q18" s="80"/>
      <c r="R18" s="80"/>
      <c r="S18" s="80"/>
      <c r="T18" s="80" t="s">
        <v>160</v>
      </c>
      <c r="U18" s="80">
        <v>7022</v>
      </c>
      <c r="V18" s="80"/>
      <c r="W18" s="80"/>
      <c r="X18" s="80"/>
      <c r="Y18" s="80"/>
      <c r="Z18" s="80"/>
      <c r="AA18" s="80" t="s">
        <v>129</v>
      </c>
      <c r="AB18" s="80" t="str">
        <f t="shared" si="1"/>
        <v/>
      </c>
      <c r="AC18" s="80">
        <v>599</v>
      </c>
      <c r="AD18" s="80" t="str">
        <f t="shared" si="2"/>
        <v>054</v>
      </c>
      <c r="AE18" s="80"/>
      <c r="AF18" s="80"/>
      <c r="AG18" s="80">
        <v>110</v>
      </c>
      <c r="AH18" s="80" t="str">
        <f>Summary!$B$2</f>
        <v>USD</v>
      </c>
      <c r="AI18" s="80">
        <f t="shared" ref="AI18:AT18" si="11">IF(C18="",0,C18)</f>
        <v>0</v>
      </c>
      <c r="AJ18" s="80">
        <f t="shared" si="11"/>
        <v>0</v>
      </c>
      <c r="AK18" s="80">
        <f t="shared" si="11"/>
        <v>0</v>
      </c>
      <c r="AL18" s="80">
        <f t="shared" si="11"/>
        <v>0</v>
      </c>
      <c r="AM18" s="80">
        <f t="shared" si="11"/>
        <v>0</v>
      </c>
      <c r="AN18" s="80">
        <f t="shared" si="11"/>
        <v>0</v>
      </c>
      <c r="AO18" s="80">
        <f t="shared" si="11"/>
        <v>0</v>
      </c>
      <c r="AP18" s="80">
        <f t="shared" si="11"/>
        <v>0</v>
      </c>
      <c r="AQ18" s="80">
        <f t="shared" si="11"/>
        <v>0</v>
      </c>
      <c r="AR18" s="80">
        <f t="shared" si="11"/>
        <v>0</v>
      </c>
      <c r="AS18" s="80">
        <f t="shared" si="11"/>
        <v>0</v>
      </c>
      <c r="AT18" s="80">
        <f t="shared" si="11"/>
        <v>0</v>
      </c>
    </row>
    <row r="19" spans="1:46" ht="20.25" customHeight="1" x14ac:dyDescent="0.65">
      <c r="A19" s="2"/>
      <c r="B19" s="117" t="str">
        <f>IF(ISTEXT("Marketing-"&amp;VLOOKUP(A19,'Chart of Accounts'!$B$5:$C$54,2,FALSE)),"Marketing-"&amp;VLOOKUP(A19,'Chart of Accounts'!$B$5:$C$54,2,FALSE),"")</f>
        <v/>
      </c>
      <c r="C19" s="104"/>
      <c r="D19" s="104"/>
      <c r="E19" s="104"/>
      <c r="F19" s="104"/>
      <c r="G19" s="104"/>
      <c r="H19" s="104"/>
      <c r="I19" s="104"/>
      <c r="J19" s="104"/>
      <c r="K19" s="104"/>
      <c r="L19" s="104"/>
      <c r="M19" s="104"/>
      <c r="N19" s="104"/>
      <c r="O19" s="95">
        <f t="shared" si="0"/>
        <v>0</v>
      </c>
      <c r="P19" s="80"/>
      <c r="Q19" s="80"/>
      <c r="R19" s="80"/>
      <c r="S19" s="80"/>
      <c r="T19" s="80" t="s">
        <v>162</v>
      </c>
      <c r="U19" s="80">
        <v>7024</v>
      </c>
      <c r="V19" s="80"/>
      <c r="W19" s="80"/>
      <c r="X19" s="80"/>
      <c r="Y19" s="80"/>
      <c r="Z19" s="80"/>
      <c r="AA19" s="80" t="s">
        <v>129</v>
      </c>
      <c r="AB19" s="80" t="str">
        <f t="shared" si="1"/>
        <v/>
      </c>
      <c r="AC19" s="80">
        <v>599</v>
      </c>
      <c r="AD19" s="80" t="str">
        <f t="shared" si="2"/>
        <v>054</v>
      </c>
      <c r="AE19" s="80"/>
      <c r="AF19" s="80"/>
      <c r="AG19" s="80">
        <v>110</v>
      </c>
      <c r="AH19" s="80" t="str">
        <f>Summary!$B$2</f>
        <v>USD</v>
      </c>
      <c r="AI19" s="80">
        <f t="shared" ref="AI19:AT19" si="12">IF(C19="",0,C19)</f>
        <v>0</v>
      </c>
      <c r="AJ19" s="80">
        <f t="shared" si="12"/>
        <v>0</v>
      </c>
      <c r="AK19" s="80">
        <f t="shared" si="12"/>
        <v>0</v>
      </c>
      <c r="AL19" s="80">
        <f t="shared" si="12"/>
        <v>0</v>
      </c>
      <c r="AM19" s="80">
        <f t="shared" si="12"/>
        <v>0</v>
      </c>
      <c r="AN19" s="80">
        <f t="shared" si="12"/>
        <v>0</v>
      </c>
      <c r="AO19" s="80">
        <f t="shared" si="12"/>
        <v>0</v>
      </c>
      <c r="AP19" s="80">
        <f t="shared" si="12"/>
        <v>0</v>
      </c>
      <c r="AQ19" s="80">
        <f t="shared" si="12"/>
        <v>0</v>
      </c>
      <c r="AR19" s="80">
        <f t="shared" si="12"/>
        <v>0</v>
      </c>
      <c r="AS19" s="80">
        <f t="shared" si="12"/>
        <v>0</v>
      </c>
      <c r="AT19" s="80">
        <f t="shared" si="12"/>
        <v>0</v>
      </c>
    </row>
    <row r="20" spans="1:46" ht="20.25" customHeight="1" x14ac:dyDescent="0.65">
      <c r="A20" s="119" t="s">
        <v>215</v>
      </c>
      <c r="B20" s="120"/>
      <c r="C20" s="121">
        <f t="shared" ref="C20:O20" si="13">SUM(C10:C19)</f>
        <v>0</v>
      </c>
      <c r="D20" s="121">
        <f t="shared" si="13"/>
        <v>0</v>
      </c>
      <c r="E20" s="121">
        <f t="shared" si="13"/>
        <v>180</v>
      </c>
      <c r="F20" s="121">
        <f t="shared" si="13"/>
        <v>180</v>
      </c>
      <c r="G20" s="121">
        <f t="shared" si="13"/>
        <v>180</v>
      </c>
      <c r="H20" s="121">
        <f t="shared" si="13"/>
        <v>180</v>
      </c>
      <c r="I20" s="121">
        <f t="shared" si="13"/>
        <v>180</v>
      </c>
      <c r="J20" s="121">
        <f t="shared" si="13"/>
        <v>180</v>
      </c>
      <c r="K20" s="121">
        <f t="shared" si="13"/>
        <v>180</v>
      </c>
      <c r="L20" s="121">
        <f t="shared" si="13"/>
        <v>180</v>
      </c>
      <c r="M20" s="121">
        <f t="shared" si="13"/>
        <v>180</v>
      </c>
      <c r="N20" s="121">
        <f t="shared" si="13"/>
        <v>180</v>
      </c>
      <c r="O20" s="121">
        <f t="shared" si="13"/>
        <v>1800</v>
      </c>
      <c r="P20" s="80"/>
      <c r="Q20" s="80"/>
      <c r="R20" s="80"/>
      <c r="S20" s="80"/>
      <c r="T20" s="80" t="s">
        <v>164</v>
      </c>
      <c r="U20" s="80">
        <v>7026</v>
      </c>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row>
    <row r="21" spans="1:46" ht="20.25" customHeight="1" x14ac:dyDescent="0.7">
      <c r="A21" s="93"/>
      <c r="B21" s="120"/>
      <c r="C21" s="95"/>
      <c r="D21" s="95"/>
      <c r="E21" s="95"/>
      <c r="F21" s="95"/>
      <c r="G21" s="95"/>
      <c r="H21" s="95"/>
      <c r="I21" s="95"/>
      <c r="J21" s="95"/>
      <c r="K21" s="95"/>
      <c r="L21" s="95"/>
      <c r="M21" s="95"/>
      <c r="N21" s="95"/>
      <c r="O21" s="95"/>
      <c r="P21" s="80"/>
      <c r="Q21" s="80"/>
      <c r="R21" s="80"/>
      <c r="S21" s="80"/>
      <c r="T21" s="80" t="s">
        <v>166</v>
      </c>
      <c r="U21" s="80">
        <v>7028</v>
      </c>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row>
    <row r="22" spans="1:46" ht="15.75" customHeight="1" x14ac:dyDescent="0.65">
      <c r="A22" s="102"/>
      <c r="B22" s="102"/>
      <c r="C22" s="95"/>
      <c r="D22" s="95"/>
      <c r="E22" s="95"/>
      <c r="F22" s="95"/>
      <c r="G22" s="95"/>
      <c r="H22" s="95"/>
      <c r="I22" s="95"/>
      <c r="J22" s="95"/>
      <c r="K22" s="95"/>
      <c r="L22" s="95"/>
      <c r="M22" s="95"/>
      <c r="N22" s="95"/>
      <c r="O22" s="95"/>
      <c r="P22" s="80"/>
      <c r="Q22" s="80"/>
      <c r="R22" s="80"/>
      <c r="S22" s="80"/>
      <c r="T22" s="80" t="s">
        <v>168</v>
      </c>
      <c r="U22" s="80">
        <v>7030</v>
      </c>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row>
    <row r="23" spans="1:46" ht="15.75" customHeight="1" x14ac:dyDescent="0.7">
      <c r="A23" s="122"/>
      <c r="B23" s="94" t="s">
        <v>216</v>
      </c>
      <c r="C23" s="114">
        <f t="shared" ref="C23:O23" si="14">SUM(C20)</f>
        <v>0</v>
      </c>
      <c r="D23" s="114">
        <f t="shared" si="14"/>
        <v>0</v>
      </c>
      <c r="E23" s="114">
        <f t="shared" si="14"/>
        <v>180</v>
      </c>
      <c r="F23" s="114">
        <f t="shared" si="14"/>
        <v>180</v>
      </c>
      <c r="G23" s="114">
        <f t="shared" si="14"/>
        <v>180</v>
      </c>
      <c r="H23" s="114">
        <f t="shared" si="14"/>
        <v>180</v>
      </c>
      <c r="I23" s="114">
        <f t="shared" si="14"/>
        <v>180</v>
      </c>
      <c r="J23" s="114">
        <f t="shared" si="14"/>
        <v>180</v>
      </c>
      <c r="K23" s="114">
        <f t="shared" si="14"/>
        <v>180</v>
      </c>
      <c r="L23" s="114">
        <f t="shared" si="14"/>
        <v>180</v>
      </c>
      <c r="M23" s="114">
        <f t="shared" si="14"/>
        <v>180</v>
      </c>
      <c r="N23" s="114">
        <f t="shared" si="14"/>
        <v>180</v>
      </c>
      <c r="O23" s="114">
        <f t="shared" si="14"/>
        <v>1800</v>
      </c>
      <c r="P23" s="80"/>
      <c r="Q23" s="80"/>
      <c r="R23" s="80"/>
      <c r="S23" s="80"/>
      <c r="T23" s="80" t="s">
        <v>170</v>
      </c>
      <c r="U23" s="80">
        <v>7032</v>
      </c>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row>
    <row r="24" spans="1:46" ht="15.75" customHeight="1" x14ac:dyDescent="0.5">
      <c r="A24" s="80"/>
      <c r="B24" s="80"/>
      <c r="C24" s="80"/>
      <c r="D24" s="80"/>
      <c r="E24" s="80"/>
      <c r="F24" s="80"/>
      <c r="G24" s="80"/>
      <c r="H24" s="80"/>
      <c r="I24" s="80"/>
      <c r="J24" s="80"/>
      <c r="K24" s="80"/>
      <c r="L24" s="80"/>
      <c r="M24" s="80"/>
      <c r="N24" s="80"/>
      <c r="O24" s="80"/>
      <c r="P24" s="80"/>
      <c r="Q24" s="80"/>
      <c r="R24" s="80"/>
      <c r="S24" s="80"/>
      <c r="T24" s="80" t="s">
        <v>172</v>
      </c>
      <c r="U24" s="80">
        <v>7034</v>
      </c>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row>
    <row r="25" spans="1:46" ht="15.75" customHeight="1" x14ac:dyDescent="0.5">
      <c r="A25" s="80"/>
      <c r="B25" s="80"/>
      <c r="C25" s="80"/>
      <c r="D25" s="80"/>
      <c r="E25" s="80"/>
      <c r="F25" s="80"/>
      <c r="G25" s="80"/>
      <c r="H25" s="80"/>
      <c r="I25" s="80"/>
      <c r="J25" s="80"/>
      <c r="K25" s="80"/>
      <c r="L25" s="80"/>
      <c r="M25" s="80"/>
      <c r="N25" s="80"/>
      <c r="O25" s="80"/>
      <c r="P25" s="80"/>
      <c r="Q25" s="80"/>
      <c r="R25" s="80"/>
      <c r="S25" s="80"/>
      <c r="T25" s="80" t="s">
        <v>173</v>
      </c>
      <c r="U25" s="80">
        <v>7036</v>
      </c>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row>
    <row r="26" spans="1:46" ht="15.75" customHeight="1" x14ac:dyDescent="0.5">
      <c r="A26" s="80"/>
      <c r="B26" s="80"/>
      <c r="C26" s="80"/>
      <c r="D26" s="80"/>
      <c r="E26" s="80"/>
      <c r="F26" s="80"/>
      <c r="G26" s="80"/>
      <c r="H26" s="80"/>
      <c r="I26" s="80"/>
      <c r="J26" s="80"/>
      <c r="K26" s="80"/>
      <c r="L26" s="80"/>
      <c r="M26" s="80"/>
      <c r="N26" s="80"/>
      <c r="O26" s="80"/>
      <c r="P26" s="80"/>
      <c r="Q26" s="80"/>
      <c r="R26" s="80"/>
      <c r="S26" s="80"/>
      <c r="T26" s="80" t="s">
        <v>175</v>
      </c>
      <c r="U26" s="80">
        <v>7038</v>
      </c>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row>
    <row r="27" spans="1:46" ht="15.75" customHeight="1" x14ac:dyDescent="0.5">
      <c r="A27" s="80"/>
      <c r="B27" s="80"/>
      <c r="C27" s="80"/>
      <c r="D27" s="80"/>
      <c r="E27" s="80"/>
      <c r="F27" s="80"/>
      <c r="G27" s="80"/>
      <c r="H27" s="80"/>
      <c r="I27" s="80"/>
      <c r="J27" s="80"/>
      <c r="K27" s="80"/>
      <c r="L27" s="80"/>
      <c r="M27" s="80"/>
      <c r="N27" s="80"/>
      <c r="O27" s="80"/>
      <c r="P27" s="80"/>
      <c r="Q27" s="80"/>
      <c r="R27" s="80"/>
      <c r="S27" s="80"/>
      <c r="T27" s="80" t="s">
        <v>176</v>
      </c>
      <c r="U27" s="80">
        <v>7040</v>
      </c>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row>
    <row r="28" spans="1:46" ht="15.75" customHeight="1" x14ac:dyDescent="0.5">
      <c r="A28" s="80"/>
      <c r="B28" s="80"/>
      <c r="C28" s="80"/>
      <c r="D28" s="80"/>
      <c r="E28" s="80"/>
      <c r="F28" s="80"/>
      <c r="G28" s="80"/>
      <c r="H28" s="80"/>
      <c r="I28" s="80"/>
      <c r="J28" s="80"/>
      <c r="K28" s="80"/>
      <c r="L28" s="80"/>
      <c r="M28" s="80"/>
      <c r="N28" s="80"/>
      <c r="O28" s="80"/>
      <c r="P28" s="80"/>
      <c r="Q28" s="80"/>
      <c r="R28" s="80"/>
      <c r="S28" s="80"/>
      <c r="T28" s="80" t="s">
        <v>177</v>
      </c>
      <c r="U28" s="80">
        <v>7042</v>
      </c>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row>
    <row r="29" spans="1:46" ht="15.75" customHeight="1" x14ac:dyDescent="0.5">
      <c r="A29" s="80"/>
      <c r="B29" s="80"/>
      <c r="C29" s="80"/>
      <c r="D29" s="80"/>
      <c r="E29" s="80"/>
      <c r="F29" s="80"/>
      <c r="G29" s="80"/>
      <c r="H29" s="80"/>
      <c r="I29" s="80"/>
      <c r="J29" s="80"/>
      <c r="K29" s="80"/>
      <c r="L29" s="80"/>
      <c r="M29" s="80"/>
      <c r="N29" s="80"/>
      <c r="O29" s="80"/>
      <c r="P29" s="80"/>
      <c r="Q29" s="80"/>
      <c r="R29" s="80"/>
      <c r="S29" s="80"/>
      <c r="T29" s="80" t="s">
        <v>178</v>
      </c>
      <c r="U29" s="80">
        <v>7044</v>
      </c>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row>
    <row r="30" spans="1:46" ht="15.75" customHeight="1" x14ac:dyDescent="0.5">
      <c r="A30" s="80"/>
      <c r="B30" s="80"/>
      <c r="C30" s="80"/>
      <c r="D30" s="80"/>
      <c r="E30" s="80"/>
      <c r="F30" s="80"/>
      <c r="G30" s="80"/>
      <c r="H30" s="80"/>
      <c r="I30" s="80"/>
      <c r="J30" s="80"/>
      <c r="K30" s="80"/>
      <c r="L30" s="80"/>
      <c r="M30" s="80"/>
      <c r="N30" s="80"/>
      <c r="O30" s="80"/>
      <c r="P30" s="80"/>
      <c r="Q30" s="80"/>
      <c r="R30" s="80"/>
      <c r="S30" s="80"/>
      <c r="T30" s="80" t="s">
        <v>179</v>
      </c>
      <c r="U30" s="80">
        <v>7046</v>
      </c>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row>
    <row r="31" spans="1:46" ht="15.75" customHeight="1" x14ac:dyDescent="0.5">
      <c r="A31" s="80"/>
      <c r="B31" s="80"/>
      <c r="C31" s="80"/>
      <c r="D31" s="80"/>
      <c r="E31" s="80"/>
      <c r="F31" s="80"/>
      <c r="G31" s="80"/>
      <c r="H31" s="80"/>
      <c r="I31" s="80"/>
      <c r="J31" s="80"/>
      <c r="K31" s="80"/>
      <c r="L31" s="80"/>
      <c r="M31" s="80"/>
      <c r="N31" s="80"/>
      <c r="O31" s="80"/>
      <c r="P31" s="80"/>
      <c r="Q31" s="80"/>
      <c r="R31" s="80"/>
      <c r="S31" s="80"/>
      <c r="T31" s="80" t="s">
        <v>180</v>
      </c>
      <c r="U31" s="80">
        <v>7048</v>
      </c>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row>
    <row r="32" spans="1:46" ht="15.75" customHeight="1" x14ac:dyDescent="0.5">
      <c r="A32" s="80"/>
      <c r="B32" s="80"/>
      <c r="C32" s="80"/>
      <c r="D32" s="80"/>
      <c r="E32" s="80"/>
      <c r="F32" s="80"/>
      <c r="G32" s="80"/>
      <c r="H32" s="80"/>
      <c r="I32" s="80"/>
      <c r="J32" s="80"/>
      <c r="K32" s="80"/>
      <c r="L32" s="80"/>
      <c r="M32" s="80"/>
      <c r="N32" s="80"/>
      <c r="O32" s="80"/>
      <c r="P32" s="80"/>
      <c r="Q32" s="80"/>
      <c r="R32" s="80"/>
      <c r="S32" s="80"/>
      <c r="T32" s="80" t="s">
        <v>181</v>
      </c>
      <c r="U32" s="80">
        <v>7050</v>
      </c>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row>
    <row r="33" spans="1:46" ht="15.75" customHeight="1" x14ac:dyDescent="0.5">
      <c r="A33" s="80"/>
      <c r="B33" s="80"/>
      <c r="C33" s="80"/>
      <c r="D33" s="80"/>
      <c r="E33" s="80"/>
      <c r="F33" s="80"/>
      <c r="G33" s="80"/>
      <c r="H33" s="80"/>
      <c r="I33" s="80"/>
      <c r="J33" s="80"/>
      <c r="K33" s="80"/>
      <c r="L33" s="80"/>
      <c r="M33" s="80"/>
      <c r="N33" s="80"/>
      <c r="O33" s="80"/>
      <c r="P33" s="80"/>
      <c r="Q33" s="80"/>
      <c r="R33" s="80"/>
      <c r="S33" s="80"/>
      <c r="T33" s="80" t="s">
        <v>182</v>
      </c>
      <c r="U33" s="80">
        <v>7052</v>
      </c>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row>
    <row r="34" spans="1:46" ht="15.75" customHeight="1" x14ac:dyDescent="0.5">
      <c r="A34" s="80"/>
      <c r="B34" s="80"/>
      <c r="C34" s="80"/>
      <c r="D34" s="80"/>
      <c r="E34" s="80"/>
      <c r="F34" s="80"/>
      <c r="G34" s="80"/>
      <c r="H34" s="80"/>
      <c r="I34" s="80"/>
      <c r="J34" s="80"/>
      <c r="K34" s="80"/>
      <c r="L34" s="80"/>
      <c r="M34" s="80"/>
      <c r="N34" s="80"/>
      <c r="O34" s="80"/>
      <c r="P34" s="80"/>
      <c r="Q34" s="80"/>
      <c r="R34" s="80"/>
      <c r="S34" s="80"/>
      <c r="T34" s="80" t="s">
        <v>183</v>
      </c>
      <c r="U34" s="80">
        <v>7070</v>
      </c>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row>
    <row r="35" spans="1:46" ht="15.75" customHeight="1" x14ac:dyDescent="0.5">
      <c r="A35" s="80"/>
      <c r="B35" s="80"/>
      <c r="C35" s="80"/>
      <c r="D35" s="80"/>
      <c r="E35" s="80"/>
      <c r="F35" s="80"/>
      <c r="G35" s="80"/>
      <c r="H35" s="80"/>
      <c r="I35" s="80"/>
      <c r="J35" s="80"/>
      <c r="K35" s="80"/>
      <c r="L35" s="80"/>
      <c r="M35" s="80"/>
      <c r="N35" s="80"/>
      <c r="O35" s="80"/>
      <c r="P35" s="80"/>
      <c r="Q35" s="80"/>
      <c r="R35" s="80"/>
      <c r="S35" s="80"/>
      <c r="T35" s="80" t="s">
        <v>184</v>
      </c>
      <c r="U35" s="80">
        <v>7072</v>
      </c>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row>
    <row r="36" spans="1:46" ht="15.75" customHeight="1" x14ac:dyDescent="0.5">
      <c r="A36" s="80"/>
      <c r="B36" s="80"/>
      <c r="C36" s="80"/>
      <c r="D36" s="80"/>
      <c r="E36" s="80"/>
      <c r="F36" s="80"/>
      <c r="G36" s="80"/>
      <c r="H36" s="80"/>
      <c r="I36" s="80"/>
      <c r="J36" s="80"/>
      <c r="K36" s="80"/>
      <c r="L36" s="80"/>
      <c r="M36" s="80"/>
      <c r="N36" s="80"/>
      <c r="O36" s="80"/>
      <c r="P36" s="80"/>
      <c r="Q36" s="80"/>
      <c r="R36" s="80"/>
      <c r="S36" s="80"/>
      <c r="T36" s="80" t="s">
        <v>185</v>
      </c>
      <c r="U36" s="80">
        <v>7080</v>
      </c>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row>
    <row r="37" spans="1:46" ht="15.75" customHeight="1" x14ac:dyDescent="0.5">
      <c r="A37" s="80"/>
      <c r="B37" s="80"/>
      <c r="C37" s="80"/>
      <c r="D37" s="80"/>
      <c r="E37" s="80"/>
      <c r="F37" s="80"/>
      <c r="G37" s="80"/>
      <c r="H37" s="80"/>
      <c r="I37" s="80"/>
      <c r="J37" s="80"/>
      <c r="K37" s="80"/>
      <c r="L37" s="80"/>
      <c r="M37" s="80"/>
      <c r="N37" s="80"/>
      <c r="O37" s="80"/>
      <c r="P37" s="80"/>
      <c r="Q37" s="80"/>
      <c r="R37" s="80"/>
      <c r="S37" s="80"/>
      <c r="T37" s="80" t="s">
        <v>186</v>
      </c>
      <c r="U37" s="80">
        <v>7082</v>
      </c>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row>
    <row r="38" spans="1:46" ht="15.75" customHeight="1" x14ac:dyDescent="0.5">
      <c r="A38" s="80"/>
      <c r="B38" s="80"/>
      <c r="C38" s="80"/>
      <c r="D38" s="80"/>
      <c r="E38" s="80"/>
      <c r="F38" s="80"/>
      <c r="G38" s="80"/>
      <c r="H38" s="80"/>
      <c r="I38" s="80"/>
      <c r="J38" s="80"/>
      <c r="K38" s="80"/>
      <c r="L38" s="80"/>
      <c r="M38" s="80"/>
      <c r="N38" s="80"/>
      <c r="O38" s="80"/>
      <c r="P38" s="80"/>
      <c r="Q38" s="80"/>
      <c r="R38" s="80"/>
      <c r="S38" s="80"/>
      <c r="T38" s="80" t="s">
        <v>187</v>
      </c>
      <c r="U38" s="80">
        <v>7084</v>
      </c>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row>
    <row r="39" spans="1:46" ht="15.75" customHeight="1" x14ac:dyDescent="0.5">
      <c r="A39" s="80"/>
      <c r="B39" s="80"/>
      <c r="C39" s="80"/>
      <c r="D39" s="80"/>
      <c r="E39" s="80"/>
      <c r="F39" s="80"/>
      <c r="G39" s="80"/>
      <c r="H39" s="80"/>
      <c r="I39" s="80"/>
      <c r="J39" s="80"/>
      <c r="K39" s="80"/>
      <c r="L39" s="80"/>
      <c r="M39" s="80"/>
      <c r="N39" s="80"/>
      <c r="O39" s="80"/>
      <c r="P39" s="80"/>
      <c r="Q39" s="80"/>
      <c r="R39" s="80"/>
      <c r="S39" s="80"/>
      <c r="T39" s="80" t="s">
        <v>188</v>
      </c>
      <c r="U39" s="80">
        <v>7088</v>
      </c>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row>
    <row r="40" spans="1:46" ht="15.75" customHeight="1" x14ac:dyDescent="0.5">
      <c r="A40" s="80"/>
      <c r="B40" s="80"/>
      <c r="C40" s="80"/>
      <c r="D40" s="80"/>
      <c r="E40" s="80"/>
      <c r="F40" s="80"/>
      <c r="G40" s="80"/>
      <c r="H40" s="80"/>
      <c r="I40" s="80"/>
      <c r="J40" s="80"/>
      <c r="K40" s="80"/>
      <c r="L40" s="80"/>
      <c r="M40" s="80"/>
      <c r="N40" s="80"/>
      <c r="O40" s="80"/>
      <c r="P40" s="80"/>
      <c r="Q40" s="80"/>
      <c r="R40" s="80"/>
      <c r="S40" s="80"/>
      <c r="T40" s="80" t="s">
        <v>189</v>
      </c>
      <c r="U40" s="80">
        <v>7090</v>
      </c>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row>
    <row r="41" spans="1:46" ht="15.75" customHeight="1" x14ac:dyDescent="0.5">
      <c r="A41" s="80"/>
      <c r="B41" s="80"/>
      <c r="C41" s="80"/>
      <c r="D41" s="80"/>
      <c r="E41" s="80"/>
      <c r="F41" s="80"/>
      <c r="G41" s="80"/>
      <c r="H41" s="80"/>
      <c r="I41" s="80"/>
      <c r="J41" s="80"/>
      <c r="K41" s="80"/>
      <c r="L41" s="80"/>
      <c r="M41" s="80"/>
      <c r="N41" s="80"/>
      <c r="O41" s="80"/>
      <c r="P41" s="80"/>
      <c r="Q41" s="80"/>
      <c r="R41" s="80"/>
      <c r="S41" s="80"/>
      <c r="T41" s="80" t="s">
        <v>190</v>
      </c>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row>
    <row r="42" spans="1:46" ht="15.75" customHeight="1" x14ac:dyDescent="0.5">
      <c r="A42" s="80"/>
      <c r="B42" s="80"/>
      <c r="C42" s="80"/>
      <c r="D42" s="80"/>
      <c r="E42" s="80"/>
      <c r="F42" s="80"/>
      <c r="G42" s="80"/>
      <c r="H42" s="80"/>
      <c r="I42" s="80"/>
      <c r="J42" s="80"/>
      <c r="K42" s="80"/>
      <c r="L42" s="80"/>
      <c r="M42" s="80"/>
      <c r="N42" s="80"/>
      <c r="O42" s="80"/>
      <c r="P42" s="80"/>
      <c r="Q42" s="80"/>
      <c r="R42" s="80"/>
      <c r="S42" s="80"/>
      <c r="T42" s="80" t="s">
        <v>191</v>
      </c>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row>
    <row r="43" spans="1:46" ht="15.75" customHeight="1" x14ac:dyDescent="0.5">
      <c r="A43" s="80"/>
      <c r="B43" s="80"/>
      <c r="C43" s="80"/>
      <c r="D43" s="80"/>
      <c r="E43" s="80"/>
      <c r="F43" s="80"/>
      <c r="G43" s="80"/>
      <c r="H43" s="80"/>
      <c r="I43" s="80"/>
      <c r="J43" s="80"/>
      <c r="K43" s="80"/>
      <c r="L43" s="80"/>
      <c r="M43" s="80"/>
      <c r="N43" s="80"/>
      <c r="O43" s="80"/>
      <c r="P43" s="80"/>
      <c r="Q43" s="80"/>
      <c r="R43" s="80"/>
      <c r="S43" s="80"/>
      <c r="T43" s="80" t="s">
        <v>193</v>
      </c>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row>
    <row r="44" spans="1:46" ht="15.75" customHeight="1" x14ac:dyDescent="0.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row>
    <row r="45" spans="1:46" ht="15.75" customHeight="1" x14ac:dyDescent="0.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row>
    <row r="46" spans="1:46" ht="15.75" customHeight="1" x14ac:dyDescent="0.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row>
    <row r="47" spans="1:46" ht="15.75" customHeight="1" x14ac:dyDescent="0.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row>
    <row r="48" spans="1:46" ht="15.75" customHeight="1" x14ac:dyDescent="0.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row>
    <row r="49" spans="1:46" ht="15.75" customHeight="1" x14ac:dyDescent="0.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row>
    <row r="50" spans="1:46" ht="15.75" customHeight="1" x14ac:dyDescent="0.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row>
    <row r="51" spans="1:46" ht="15.75" customHeight="1" x14ac:dyDescent="0.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row>
    <row r="52" spans="1:46" ht="15.75" customHeight="1" x14ac:dyDescent="0.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row>
    <row r="53" spans="1:46" ht="15.75" customHeight="1" x14ac:dyDescent="0.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row>
    <row r="54" spans="1:46" ht="15.75" customHeight="1" x14ac:dyDescent="0.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row>
    <row r="55" spans="1:46" ht="15.75" customHeight="1" x14ac:dyDescent="0.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row>
    <row r="56" spans="1:46" ht="15.75" customHeight="1" x14ac:dyDescent="0.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row>
    <row r="57" spans="1:46" ht="15.75" customHeight="1" x14ac:dyDescent="0.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row>
    <row r="58" spans="1:46" ht="15.75" customHeight="1" x14ac:dyDescent="0.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row>
    <row r="59" spans="1:46" ht="15.75" customHeight="1" x14ac:dyDescent="0.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row>
    <row r="60" spans="1:46" ht="15.75" customHeight="1" x14ac:dyDescent="0.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row>
    <row r="61" spans="1:46" ht="15.75" customHeight="1" x14ac:dyDescent="0.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row>
    <row r="62" spans="1:46" ht="15.75" customHeight="1" x14ac:dyDescent="0.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row>
    <row r="63" spans="1:46" ht="15.75" customHeight="1" x14ac:dyDescent="0.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row>
    <row r="64" spans="1:46" ht="15.75" customHeight="1" x14ac:dyDescent="0.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row>
    <row r="65" spans="1:46" ht="15.75" customHeight="1" x14ac:dyDescent="0.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row>
    <row r="66" spans="1:46" ht="15.75" customHeight="1" x14ac:dyDescent="0.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1:46" ht="15.75" customHeight="1" x14ac:dyDescent="0.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row>
    <row r="68" spans="1:46" ht="15.75" customHeight="1" x14ac:dyDescent="0.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row>
    <row r="69" spans="1:46" ht="15.75" customHeight="1" x14ac:dyDescent="0.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row>
    <row r="70" spans="1:46" ht="15.75" customHeight="1" x14ac:dyDescent="0.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row>
    <row r="71" spans="1:46" ht="15.75" customHeight="1" x14ac:dyDescent="0.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row>
    <row r="72" spans="1:46" ht="15.75" customHeight="1" x14ac:dyDescent="0.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row>
    <row r="73" spans="1:46" ht="15.75" customHeight="1" x14ac:dyDescent="0.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15.75" customHeight="1" x14ac:dyDescent="0.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15.75" customHeight="1" x14ac:dyDescent="0.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1:46" ht="15.75" customHeight="1" x14ac:dyDescent="0.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row>
    <row r="77" spans="1:46" ht="15.75" customHeight="1" x14ac:dyDescent="0.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1:46" ht="15.75" customHeight="1" x14ac:dyDescent="0.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1:46" ht="15.75" customHeight="1" x14ac:dyDescent="0.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1:46" ht="15.75" customHeight="1" x14ac:dyDescent="0.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row>
    <row r="81" spans="1:46" ht="15.75" customHeight="1" x14ac:dyDescent="0.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1:46" ht="15.75" customHeight="1" x14ac:dyDescent="0.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15.75" customHeight="1" x14ac:dyDescent="0.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1:46" ht="15.75" customHeight="1" x14ac:dyDescent="0.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row>
    <row r="85" spans="1:46" ht="15.75" customHeight="1" x14ac:dyDescent="0.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row>
    <row r="86" spans="1:46" ht="15.75" customHeight="1" x14ac:dyDescent="0.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row>
    <row r="87" spans="1:46" ht="15.75" customHeight="1" x14ac:dyDescent="0.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row>
    <row r="88" spans="1:46" ht="15.75" customHeight="1" x14ac:dyDescent="0.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row>
    <row r="89" spans="1:46" ht="15.75" customHeight="1" x14ac:dyDescent="0.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row>
    <row r="90" spans="1:46" ht="15.75" customHeight="1" x14ac:dyDescent="0.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row>
    <row r="91" spans="1:46" ht="15.75" customHeight="1" x14ac:dyDescent="0.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dataValidations count="2">
    <dataValidation type="list" allowBlank="1" showErrorMessage="1" sqref="A17:A19" xr:uid="{00000000-0002-0000-0900-000000000000}">
      <formula1>$U$10:$U$45</formula1>
    </dataValidation>
    <dataValidation type="decimal" operator="greaterThanOrEqual" allowBlank="1" showErrorMessage="1" sqref="C10:N19" xr:uid="{00000000-0002-0000-0900-000001000000}">
      <formula1>0</formula1>
    </dataValidation>
  </dataValidations>
  <pageMargins left="0.75" right="0.75" top="1" bottom="1"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T1000"/>
  <sheetViews>
    <sheetView workbookViewId="0"/>
  </sheetViews>
  <sheetFormatPr defaultColWidth="12.609375" defaultRowHeight="15" customHeight="1" x14ac:dyDescent="0.4"/>
  <cols>
    <col min="1" max="1" width="11.109375" customWidth="1"/>
    <col min="2" max="2" width="56.609375" customWidth="1"/>
    <col min="3" max="3" width="17.609375" customWidth="1"/>
    <col min="4" max="15" width="17.21875" customWidth="1"/>
    <col min="16" max="18" width="9.109375" customWidth="1"/>
    <col min="19" max="26" width="9.109375" hidden="1" customWidth="1"/>
    <col min="27" max="27" width="10.88671875" hidden="1" customWidth="1"/>
    <col min="28" max="28" width="9.38671875" hidden="1" customWidth="1"/>
    <col min="29" max="29" width="14.88671875" hidden="1" customWidth="1"/>
    <col min="30" max="31" width="11.21875" hidden="1" customWidth="1"/>
    <col min="32" max="32" width="12.21875" hidden="1" customWidth="1"/>
    <col min="33" max="33" width="17" hidden="1" customWidth="1"/>
    <col min="34" max="34" width="19.71875" hidden="1" customWidth="1"/>
    <col min="35" max="43" width="10" hidden="1" customWidth="1"/>
    <col min="44" max="46" width="11"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'Marketing Outside Toastmasters'!G3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20.100000000000001" x14ac:dyDescent="0.7">
      <c r="A7" s="93"/>
      <c r="B7" s="94"/>
      <c r="C7" s="94"/>
      <c r="D7" s="95"/>
      <c r="E7" s="95"/>
      <c r="F7" s="95"/>
      <c r="G7" s="95"/>
      <c r="H7" s="95"/>
      <c r="I7" s="95"/>
      <c r="J7" s="95"/>
      <c r="K7" s="95"/>
      <c r="L7" s="95"/>
      <c r="M7" s="95"/>
      <c r="N7" s="95"/>
      <c r="O7" s="95"/>
      <c r="P7" s="80"/>
      <c r="Q7" s="80"/>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row>
    <row r="8" spans="1:46" ht="20.100000000000001" x14ac:dyDescent="0.7">
      <c r="A8" s="108" t="s">
        <v>217</v>
      </c>
      <c r="B8" s="97"/>
      <c r="C8" s="94"/>
      <c r="D8" s="95"/>
      <c r="E8" s="95"/>
      <c r="F8" s="95"/>
      <c r="G8" s="95"/>
      <c r="H8" s="95"/>
      <c r="I8" s="95"/>
      <c r="J8" s="95"/>
      <c r="K8" s="95"/>
      <c r="L8" s="95"/>
      <c r="M8" s="95"/>
      <c r="N8" s="95"/>
      <c r="O8" s="95"/>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19.8" x14ac:dyDescent="0.65">
      <c r="A9" s="119" t="s">
        <v>218</v>
      </c>
      <c r="B9" s="120"/>
      <c r="C9" s="95"/>
      <c r="D9" s="95"/>
      <c r="E9" s="95"/>
      <c r="F9" s="95"/>
      <c r="G9" s="95"/>
      <c r="H9" s="95"/>
      <c r="I9" s="95"/>
      <c r="J9" s="95"/>
      <c r="K9" s="95"/>
      <c r="L9" s="95"/>
      <c r="M9" s="95"/>
      <c r="N9" s="95"/>
      <c r="O9" s="95"/>
      <c r="P9" s="80"/>
      <c r="Q9" s="80"/>
      <c r="R9" s="80"/>
      <c r="S9" s="80"/>
      <c r="T9" s="106" t="s">
        <v>135</v>
      </c>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row>
    <row r="10" spans="1:46" ht="20.25" customHeight="1" x14ac:dyDescent="0.65">
      <c r="A10" s="102">
        <v>7006</v>
      </c>
      <c r="B10" s="117" t="str">
        <f>IF(ISTEXT("Recognition - Member-"&amp;VLOOKUP(A10,'Chart of Accounts'!$B$5:$C$50,2,FALSE)),"Recognition - Member-"&amp;VLOOKUP(A10,'Chart of Accounts'!$B$5:$C$50,2,FALSE),"")</f>
        <v>Recognition - Member-Educational Materials</v>
      </c>
      <c r="C10" s="123"/>
      <c r="D10" s="124"/>
      <c r="E10" s="124"/>
      <c r="F10" s="124"/>
      <c r="G10" s="124"/>
      <c r="H10" s="124"/>
      <c r="I10" s="124"/>
      <c r="J10" s="124"/>
      <c r="K10" s="124"/>
      <c r="L10" s="124"/>
      <c r="M10" s="124"/>
      <c r="N10" s="124"/>
      <c r="O10" s="95">
        <f t="shared" ref="O10:O19" si="0">SUM(C10:N10)</f>
        <v>0</v>
      </c>
      <c r="P10" s="80"/>
      <c r="Q10" s="80"/>
      <c r="R10" s="80"/>
      <c r="S10" s="80"/>
      <c r="T10" s="80" t="s">
        <v>138</v>
      </c>
      <c r="U10" s="80">
        <v>7004</v>
      </c>
      <c r="V10" s="80"/>
      <c r="W10" s="80"/>
      <c r="X10" s="80"/>
      <c r="Y10" s="80"/>
      <c r="Z10" s="80"/>
      <c r="AA10" s="80" t="s">
        <v>129</v>
      </c>
      <c r="AB10" s="80" t="str">
        <f t="shared" ref="AB10:AB19" si="1">IF(A10="","",A10&amp;"-000000")</f>
        <v>7006-000000</v>
      </c>
      <c r="AC10" s="80">
        <v>570</v>
      </c>
      <c r="AD10" s="80" t="str">
        <f t="shared" ref="AD10:AD19" si="2">IF(LEN($O$1)=3,$O$1,IF(LEN($O$1)=2,0&amp;$O$1,IF(LEN($O$1)=1,0&amp;0&amp;$O$1,"ERROR")))</f>
        <v>054</v>
      </c>
      <c r="AE10" s="80"/>
      <c r="AF10" s="80"/>
      <c r="AG10" s="80">
        <v>110</v>
      </c>
      <c r="AH10" s="80" t="str">
        <f>Summary!$B$2</f>
        <v>USD</v>
      </c>
      <c r="AI10" s="80">
        <f t="shared" ref="AI10:AT10" si="3">IF(C10="",0,C10)</f>
        <v>0</v>
      </c>
      <c r="AJ10" s="80">
        <f t="shared" si="3"/>
        <v>0</v>
      </c>
      <c r="AK10" s="80">
        <f t="shared" si="3"/>
        <v>0</v>
      </c>
      <c r="AL10" s="80">
        <f t="shared" si="3"/>
        <v>0</v>
      </c>
      <c r="AM10" s="80">
        <f t="shared" si="3"/>
        <v>0</v>
      </c>
      <c r="AN10" s="80">
        <f t="shared" si="3"/>
        <v>0</v>
      </c>
      <c r="AO10" s="80">
        <f t="shared" si="3"/>
        <v>0</v>
      </c>
      <c r="AP10" s="80">
        <f t="shared" si="3"/>
        <v>0</v>
      </c>
      <c r="AQ10" s="80">
        <f t="shared" si="3"/>
        <v>0</v>
      </c>
      <c r="AR10" s="80">
        <f t="shared" si="3"/>
        <v>0</v>
      </c>
      <c r="AS10" s="80">
        <f t="shared" si="3"/>
        <v>0</v>
      </c>
      <c r="AT10" s="80">
        <f t="shared" si="3"/>
        <v>0</v>
      </c>
    </row>
    <row r="11" spans="1:46" ht="20.25" customHeight="1" x14ac:dyDescent="0.65">
      <c r="A11" s="102">
        <v>7008</v>
      </c>
      <c r="B11" s="117" t="str">
        <f>IF(ISTEXT("Recognition - Member-"&amp;VLOOKUP(A11,'Chart of Accounts'!$B$5:$C$50,2,FALSE)),"Recognition - Member-"&amp;VLOOKUP(A11,'Chart of Accounts'!$B$5:$C$50,2,FALSE),"")</f>
        <v>Recognition - Member-Promotional Materials</v>
      </c>
      <c r="C11" s="125"/>
      <c r="D11" s="126"/>
      <c r="E11" s="126"/>
      <c r="F11" s="126"/>
      <c r="G11" s="126"/>
      <c r="H11" s="126"/>
      <c r="I11" s="126"/>
      <c r="J11" s="126"/>
      <c r="K11" s="126"/>
      <c r="L11" s="126"/>
      <c r="M11" s="126"/>
      <c r="N11" s="126"/>
      <c r="O11" s="95">
        <f t="shared" si="0"/>
        <v>0</v>
      </c>
      <c r="P11" s="80"/>
      <c r="Q11" s="80"/>
      <c r="R11" s="80"/>
      <c r="S11" s="80"/>
      <c r="T11" s="80" t="s">
        <v>141</v>
      </c>
      <c r="U11" s="80">
        <v>7006</v>
      </c>
      <c r="V11" s="80"/>
      <c r="W11" s="80"/>
      <c r="X11" s="80"/>
      <c r="Y11" s="80"/>
      <c r="Z11" s="80"/>
      <c r="AA11" s="80" t="s">
        <v>129</v>
      </c>
      <c r="AB11" s="80" t="str">
        <f t="shared" si="1"/>
        <v>7008-000000</v>
      </c>
      <c r="AC11" s="80">
        <v>570</v>
      </c>
      <c r="AD11" s="80" t="str">
        <f t="shared" si="2"/>
        <v>054</v>
      </c>
      <c r="AE11" s="80"/>
      <c r="AF11" s="80"/>
      <c r="AG11" s="80">
        <v>110</v>
      </c>
      <c r="AH11" s="80" t="str">
        <f>Summary!$B$2</f>
        <v>USD</v>
      </c>
      <c r="AI11" s="80">
        <f t="shared" ref="AI11:AT11" si="4">IF(C11="",0,C11)</f>
        <v>0</v>
      </c>
      <c r="AJ11" s="80">
        <f t="shared" si="4"/>
        <v>0</v>
      </c>
      <c r="AK11" s="80">
        <f t="shared" si="4"/>
        <v>0</v>
      </c>
      <c r="AL11" s="80">
        <f t="shared" si="4"/>
        <v>0</v>
      </c>
      <c r="AM11" s="80">
        <f t="shared" si="4"/>
        <v>0</v>
      </c>
      <c r="AN11" s="80">
        <f t="shared" si="4"/>
        <v>0</v>
      </c>
      <c r="AO11" s="80">
        <f t="shared" si="4"/>
        <v>0</v>
      </c>
      <c r="AP11" s="80">
        <f t="shared" si="4"/>
        <v>0</v>
      </c>
      <c r="AQ11" s="80">
        <f t="shared" si="4"/>
        <v>0</v>
      </c>
      <c r="AR11" s="80">
        <f t="shared" si="4"/>
        <v>0</v>
      </c>
      <c r="AS11" s="80">
        <f t="shared" si="4"/>
        <v>0</v>
      </c>
      <c r="AT11" s="80">
        <f t="shared" si="4"/>
        <v>0</v>
      </c>
    </row>
    <row r="12" spans="1:46" ht="20.25" customHeight="1" x14ac:dyDescent="0.65">
      <c r="A12" s="102">
        <v>7010</v>
      </c>
      <c r="B12" s="117" t="str">
        <f>IF(ISTEXT("Recognition - Member-"&amp;VLOOKUP(A12,'Chart of Accounts'!$B$5:$C$50,2,FALSE)),"Recognition - Member-"&amp;VLOOKUP(A12,'Chart of Accounts'!$B$5:$C$50,2,FALSE),"")</f>
        <v>Recognition - Member-Awards Expense (Trophies, Plaques, Ribbons &amp; Certificates)</v>
      </c>
      <c r="C12" s="125"/>
      <c r="D12" s="126"/>
      <c r="E12" s="126"/>
      <c r="F12" s="127">
        <v>120</v>
      </c>
      <c r="G12" s="126"/>
      <c r="H12" s="126"/>
      <c r="I12" s="126"/>
      <c r="J12" s="126"/>
      <c r="K12" s="126"/>
      <c r="L12" s="127">
        <v>120</v>
      </c>
      <c r="M12" s="126"/>
      <c r="N12" s="126"/>
      <c r="O12" s="95">
        <f t="shared" si="0"/>
        <v>240</v>
      </c>
      <c r="P12" s="80"/>
      <c r="Q12" s="80"/>
      <c r="R12" s="80"/>
      <c r="S12" s="80"/>
      <c r="T12" s="80" t="s">
        <v>144</v>
      </c>
      <c r="U12" s="80">
        <v>7008</v>
      </c>
      <c r="V12" s="80"/>
      <c r="W12" s="80"/>
      <c r="X12" s="80"/>
      <c r="Y12" s="80"/>
      <c r="Z12" s="80"/>
      <c r="AA12" s="80" t="s">
        <v>129</v>
      </c>
      <c r="AB12" s="80" t="str">
        <f t="shared" si="1"/>
        <v>7010-000000</v>
      </c>
      <c r="AC12" s="80">
        <v>570</v>
      </c>
      <c r="AD12" s="80" t="str">
        <f t="shared" si="2"/>
        <v>054</v>
      </c>
      <c r="AE12" s="80"/>
      <c r="AF12" s="80"/>
      <c r="AG12" s="80">
        <v>110</v>
      </c>
      <c r="AH12" s="80" t="str">
        <f>Summary!$B$2</f>
        <v>USD</v>
      </c>
      <c r="AI12" s="80">
        <f t="shared" ref="AI12:AT12" si="5">IF(C12="",0,C12)</f>
        <v>0</v>
      </c>
      <c r="AJ12" s="80">
        <f t="shared" si="5"/>
        <v>0</v>
      </c>
      <c r="AK12" s="80">
        <f t="shared" si="5"/>
        <v>0</v>
      </c>
      <c r="AL12" s="107">
        <f t="shared" si="5"/>
        <v>120</v>
      </c>
      <c r="AM12" s="80">
        <f t="shared" si="5"/>
        <v>0</v>
      </c>
      <c r="AN12" s="80">
        <f t="shared" si="5"/>
        <v>0</v>
      </c>
      <c r="AO12" s="80">
        <f t="shared" si="5"/>
        <v>0</v>
      </c>
      <c r="AP12" s="80">
        <f t="shared" si="5"/>
        <v>0</v>
      </c>
      <c r="AQ12" s="80">
        <f t="shared" si="5"/>
        <v>0</v>
      </c>
      <c r="AR12" s="107">
        <f t="shared" si="5"/>
        <v>120</v>
      </c>
      <c r="AS12" s="80">
        <f t="shared" si="5"/>
        <v>0</v>
      </c>
      <c r="AT12" s="80">
        <f t="shared" si="5"/>
        <v>0</v>
      </c>
    </row>
    <row r="13" spans="1:46" ht="20.25" customHeight="1" x14ac:dyDescent="0.65">
      <c r="A13" s="102">
        <v>7012</v>
      </c>
      <c r="B13" s="117" t="str">
        <f>IF(ISTEXT("Recognition - Member-"&amp;VLOOKUP(A13,'Chart of Accounts'!$B$5:$C$50,2,FALSE)),"Recognition - Member-"&amp;VLOOKUP(A13,'Chart of Accounts'!$B$5:$C$50,2,FALSE),"")</f>
        <v>Recognition - Member-Supplies &amp; Stationery Expense</v>
      </c>
      <c r="C13" s="125"/>
      <c r="D13" s="126"/>
      <c r="E13" s="126"/>
      <c r="F13" s="127">
        <v>75</v>
      </c>
      <c r="G13" s="126"/>
      <c r="H13" s="126"/>
      <c r="I13" s="126"/>
      <c r="J13" s="126"/>
      <c r="K13" s="126"/>
      <c r="L13" s="127">
        <v>75</v>
      </c>
      <c r="M13" s="126"/>
      <c r="N13" s="126"/>
      <c r="O13" s="95">
        <f t="shared" si="0"/>
        <v>150</v>
      </c>
      <c r="P13" s="80"/>
      <c r="Q13" s="80"/>
      <c r="R13" s="80"/>
      <c r="S13" s="80"/>
      <c r="T13" s="80" t="s">
        <v>147</v>
      </c>
      <c r="U13" s="80">
        <v>7010</v>
      </c>
      <c r="V13" s="80"/>
      <c r="W13" s="80"/>
      <c r="X13" s="80"/>
      <c r="Y13" s="80"/>
      <c r="Z13" s="80"/>
      <c r="AA13" s="80" t="s">
        <v>129</v>
      </c>
      <c r="AB13" s="80" t="str">
        <f t="shared" si="1"/>
        <v>7012-000000</v>
      </c>
      <c r="AC13" s="80">
        <v>570</v>
      </c>
      <c r="AD13" s="80" t="str">
        <f t="shared" si="2"/>
        <v>054</v>
      </c>
      <c r="AE13" s="80"/>
      <c r="AF13" s="80"/>
      <c r="AG13" s="80">
        <v>110</v>
      </c>
      <c r="AH13" s="80" t="str">
        <f>Summary!$B$2</f>
        <v>USD</v>
      </c>
      <c r="AI13" s="80">
        <f t="shared" ref="AI13:AT13" si="6">IF(C13="",0,C13)</f>
        <v>0</v>
      </c>
      <c r="AJ13" s="80">
        <f t="shared" si="6"/>
        <v>0</v>
      </c>
      <c r="AK13" s="80">
        <f t="shared" si="6"/>
        <v>0</v>
      </c>
      <c r="AL13" s="107">
        <f t="shared" si="6"/>
        <v>75</v>
      </c>
      <c r="AM13" s="80">
        <f t="shared" si="6"/>
        <v>0</v>
      </c>
      <c r="AN13" s="80">
        <f t="shared" si="6"/>
        <v>0</v>
      </c>
      <c r="AO13" s="80">
        <f t="shared" si="6"/>
        <v>0</v>
      </c>
      <c r="AP13" s="80">
        <f t="shared" si="6"/>
        <v>0</v>
      </c>
      <c r="AQ13" s="80">
        <f t="shared" si="6"/>
        <v>0</v>
      </c>
      <c r="AR13" s="107">
        <f t="shared" si="6"/>
        <v>75</v>
      </c>
      <c r="AS13" s="80">
        <f t="shared" si="6"/>
        <v>0</v>
      </c>
      <c r="AT13" s="80">
        <f t="shared" si="6"/>
        <v>0</v>
      </c>
    </row>
    <row r="14" spans="1:46" ht="20.25" customHeight="1" x14ac:dyDescent="0.65">
      <c r="A14" s="102">
        <v>7036</v>
      </c>
      <c r="B14" s="117" t="str">
        <f>IF(ISTEXT("Recognition - Member-"&amp;VLOOKUP(A14,'Chart of Accounts'!$B$5:$C$50,2,FALSE)),"Recognition - Member-"&amp;VLOOKUP(A14,'Chart of Accounts'!$B$5:$C$50,2,FALSE),"")</f>
        <v>Recognition - Member-Advertising Expense</v>
      </c>
      <c r="C14" s="125"/>
      <c r="D14" s="126"/>
      <c r="E14" s="126"/>
      <c r="F14" s="126"/>
      <c r="G14" s="126"/>
      <c r="H14" s="126"/>
      <c r="I14" s="126"/>
      <c r="J14" s="126"/>
      <c r="K14" s="126"/>
      <c r="L14" s="126"/>
      <c r="M14" s="126"/>
      <c r="N14" s="126"/>
      <c r="O14" s="95">
        <f t="shared" si="0"/>
        <v>0</v>
      </c>
      <c r="P14" s="80"/>
      <c r="Q14" s="80"/>
      <c r="R14" s="80"/>
      <c r="S14" s="80"/>
      <c r="T14" s="80" t="s">
        <v>150</v>
      </c>
      <c r="U14" s="80">
        <v>7012</v>
      </c>
      <c r="V14" s="80"/>
      <c r="W14" s="80"/>
      <c r="X14" s="80"/>
      <c r="Y14" s="80"/>
      <c r="Z14" s="80"/>
      <c r="AA14" s="80" t="s">
        <v>129</v>
      </c>
      <c r="AB14" s="80" t="str">
        <f t="shared" si="1"/>
        <v>7036-000000</v>
      </c>
      <c r="AC14" s="80">
        <v>570</v>
      </c>
      <c r="AD14" s="80" t="str">
        <f t="shared" si="2"/>
        <v>054</v>
      </c>
      <c r="AE14" s="80"/>
      <c r="AF14" s="80"/>
      <c r="AG14" s="80">
        <v>110</v>
      </c>
      <c r="AH14" s="80" t="str">
        <f>Summary!$B$2</f>
        <v>USD</v>
      </c>
      <c r="AI14" s="80">
        <f t="shared" ref="AI14:AT14" si="7">IF(C14="",0,C14)</f>
        <v>0</v>
      </c>
      <c r="AJ14" s="80">
        <f t="shared" si="7"/>
        <v>0</v>
      </c>
      <c r="AK14" s="80">
        <f t="shared" si="7"/>
        <v>0</v>
      </c>
      <c r="AL14" s="80">
        <f t="shared" si="7"/>
        <v>0</v>
      </c>
      <c r="AM14" s="80">
        <f t="shared" si="7"/>
        <v>0</v>
      </c>
      <c r="AN14" s="80">
        <f t="shared" si="7"/>
        <v>0</v>
      </c>
      <c r="AO14" s="80">
        <f t="shared" si="7"/>
        <v>0</v>
      </c>
      <c r="AP14" s="80">
        <f t="shared" si="7"/>
        <v>0</v>
      </c>
      <c r="AQ14" s="80">
        <f t="shared" si="7"/>
        <v>0</v>
      </c>
      <c r="AR14" s="80">
        <f t="shared" si="7"/>
        <v>0</v>
      </c>
      <c r="AS14" s="80">
        <f t="shared" si="7"/>
        <v>0</v>
      </c>
      <c r="AT14" s="80">
        <f t="shared" si="7"/>
        <v>0</v>
      </c>
    </row>
    <row r="15" spans="1:46" ht="20.25" customHeight="1" x14ac:dyDescent="0.65">
      <c r="A15" s="102">
        <v>7044</v>
      </c>
      <c r="B15" s="117" t="str">
        <f>IF(ISTEXT("Recognition - Member-"&amp;VLOOKUP(A15,'Chart of Accounts'!$B$5:$C$50,2,FALSE)),"Recognition - Member-"&amp;VLOOKUP(A15,'Chart of Accounts'!$B$5:$C$50,2,FALSE),"")</f>
        <v>Recognition - Member-Postage &amp; Shipping Expense</v>
      </c>
      <c r="C15" s="125"/>
      <c r="D15" s="126"/>
      <c r="E15" s="126"/>
      <c r="F15" s="127">
        <v>120</v>
      </c>
      <c r="G15" s="126"/>
      <c r="H15" s="126"/>
      <c r="I15" s="126"/>
      <c r="J15" s="126"/>
      <c r="K15" s="126"/>
      <c r="L15" s="127">
        <v>120</v>
      </c>
      <c r="M15" s="126"/>
      <c r="N15" s="126"/>
      <c r="O15" s="95">
        <f t="shared" si="0"/>
        <v>240</v>
      </c>
      <c r="P15" s="80"/>
      <c r="Q15" s="80"/>
      <c r="R15" s="80"/>
      <c r="S15" s="80"/>
      <c r="T15" s="80" t="s">
        <v>153</v>
      </c>
      <c r="U15" s="80">
        <v>7014</v>
      </c>
      <c r="V15" s="80"/>
      <c r="W15" s="80"/>
      <c r="X15" s="80"/>
      <c r="Y15" s="80"/>
      <c r="Z15" s="80"/>
      <c r="AA15" s="80" t="s">
        <v>129</v>
      </c>
      <c r="AB15" s="80" t="str">
        <f t="shared" si="1"/>
        <v>7044-000000</v>
      </c>
      <c r="AC15" s="80">
        <v>570</v>
      </c>
      <c r="AD15" s="80" t="str">
        <f t="shared" si="2"/>
        <v>054</v>
      </c>
      <c r="AE15" s="80"/>
      <c r="AF15" s="80"/>
      <c r="AG15" s="80">
        <v>110</v>
      </c>
      <c r="AH15" s="80" t="str">
        <f>Summary!$B$2</f>
        <v>USD</v>
      </c>
      <c r="AI15" s="80">
        <f t="shared" ref="AI15:AT15" si="8">IF(C15="",0,C15)</f>
        <v>0</v>
      </c>
      <c r="AJ15" s="80">
        <f t="shared" si="8"/>
        <v>0</v>
      </c>
      <c r="AK15" s="80">
        <f t="shared" si="8"/>
        <v>0</v>
      </c>
      <c r="AL15" s="107">
        <f t="shared" si="8"/>
        <v>120</v>
      </c>
      <c r="AM15" s="80">
        <f t="shared" si="8"/>
        <v>0</v>
      </c>
      <c r="AN15" s="80">
        <f t="shared" si="8"/>
        <v>0</v>
      </c>
      <c r="AO15" s="80">
        <f t="shared" si="8"/>
        <v>0</v>
      </c>
      <c r="AP15" s="80">
        <f t="shared" si="8"/>
        <v>0</v>
      </c>
      <c r="AQ15" s="80">
        <f t="shared" si="8"/>
        <v>0</v>
      </c>
      <c r="AR15" s="107">
        <f t="shared" si="8"/>
        <v>120</v>
      </c>
      <c r="AS15" s="80">
        <f t="shared" si="8"/>
        <v>0</v>
      </c>
      <c r="AT15" s="80">
        <f t="shared" si="8"/>
        <v>0</v>
      </c>
    </row>
    <row r="16" spans="1:46" ht="20.25" customHeight="1" x14ac:dyDescent="0.65">
      <c r="A16" s="102">
        <v>7082</v>
      </c>
      <c r="B16" s="117" t="str">
        <f>IF(ISTEXT("Recognition - Member-"&amp;VLOOKUP(A16,'Chart of Accounts'!$B$5:$C$50,2,FALSE)),"Recognition - Member-"&amp;VLOOKUP(A16,'Chart of Accounts'!$B$5:$C$50,2,FALSE),"")</f>
        <v>Recognition - Member-Incentives</v>
      </c>
      <c r="C16" s="125"/>
      <c r="D16" s="126"/>
      <c r="E16" s="126"/>
      <c r="F16" s="126"/>
      <c r="G16" s="126"/>
      <c r="H16" s="126"/>
      <c r="I16" s="126"/>
      <c r="J16" s="126"/>
      <c r="K16" s="126"/>
      <c r="L16" s="126"/>
      <c r="M16" s="126"/>
      <c r="N16" s="126"/>
      <c r="O16" s="95">
        <f t="shared" si="0"/>
        <v>0</v>
      </c>
      <c r="P16" s="80"/>
      <c r="Q16" s="80"/>
      <c r="R16" s="80"/>
      <c r="S16" s="80"/>
      <c r="T16" s="80" t="s">
        <v>156</v>
      </c>
      <c r="U16" s="80">
        <v>7016</v>
      </c>
      <c r="V16" s="80"/>
      <c r="W16" s="80"/>
      <c r="X16" s="80"/>
      <c r="Y16" s="80"/>
      <c r="Z16" s="80"/>
      <c r="AA16" s="80" t="s">
        <v>129</v>
      </c>
      <c r="AB16" s="80" t="str">
        <f t="shared" si="1"/>
        <v>7082-000000</v>
      </c>
      <c r="AC16" s="80">
        <v>570</v>
      </c>
      <c r="AD16" s="80" t="str">
        <f t="shared" si="2"/>
        <v>054</v>
      </c>
      <c r="AE16" s="80"/>
      <c r="AF16" s="80"/>
      <c r="AG16" s="80">
        <v>110</v>
      </c>
      <c r="AH16" s="80" t="str">
        <f>Summary!$B$2</f>
        <v>USD</v>
      </c>
      <c r="AI16" s="80">
        <f t="shared" ref="AI16:AT16" si="9">IF(C16="",0,C16)</f>
        <v>0</v>
      </c>
      <c r="AJ16" s="80">
        <f t="shared" si="9"/>
        <v>0</v>
      </c>
      <c r="AK16" s="80">
        <f t="shared" si="9"/>
        <v>0</v>
      </c>
      <c r="AL16" s="80">
        <f t="shared" si="9"/>
        <v>0</v>
      </c>
      <c r="AM16" s="80">
        <f t="shared" si="9"/>
        <v>0</v>
      </c>
      <c r="AN16" s="80">
        <f t="shared" si="9"/>
        <v>0</v>
      </c>
      <c r="AO16" s="80">
        <f t="shared" si="9"/>
        <v>0</v>
      </c>
      <c r="AP16" s="80">
        <f t="shared" si="9"/>
        <v>0</v>
      </c>
      <c r="AQ16" s="80">
        <f t="shared" si="9"/>
        <v>0</v>
      </c>
      <c r="AR16" s="80">
        <f t="shared" si="9"/>
        <v>0</v>
      </c>
      <c r="AS16" s="80">
        <f t="shared" si="9"/>
        <v>0</v>
      </c>
      <c r="AT16" s="80">
        <f t="shared" si="9"/>
        <v>0</v>
      </c>
    </row>
    <row r="17" spans="1:46" ht="20.25" customHeight="1" x14ac:dyDescent="0.65">
      <c r="A17" s="2">
        <v>7020</v>
      </c>
      <c r="B17" s="117" t="str">
        <f>IF(ISTEXT("Recognition - Member-"&amp;VLOOKUP(A17,'Chart of Accounts'!$B$5:$C$50,2,FALSE)),"Recognition - Member-"&amp;VLOOKUP(A17,'Chart of Accounts'!$B$5:$C$50,2,FALSE),"")</f>
        <v>Recognition - Member-Printing Expense</v>
      </c>
      <c r="C17" s="125"/>
      <c r="D17" s="126"/>
      <c r="E17" s="126"/>
      <c r="F17" s="127">
        <v>60</v>
      </c>
      <c r="G17" s="126"/>
      <c r="H17" s="126"/>
      <c r="I17" s="126"/>
      <c r="J17" s="126"/>
      <c r="K17" s="126"/>
      <c r="L17" s="127">
        <v>60</v>
      </c>
      <c r="M17" s="126"/>
      <c r="N17" s="126"/>
      <c r="O17" s="95">
        <f t="shared" si="0"/>
        <v>120</v>
      </c>
      <c r="P17" s="80"/>
      <c r="Q17" s="80"/>
      <c r="R17" s="80"/>
      <c r="S17" s="80"/>
      <c r="T17" s="80" t="s">
        <v>158</v>
      </c>
      <c r="U17" s="80">
        <v>7018</v>
      </c>
      <c r="V17" s="80"/>
      <c r="W17" s="80"/>
      <c r="X17" s="80"/>
      <c r="Y17" s="80"/>
      <c r="Z17" s="80"/>
      <c r="AA17" s="80" t="s">
        <v>129</v>
      </c>
      <c r="AB17" s="80" t="str">
        <f t="shared" si="1"/>
        <v>7020-000000</v>
      </c>
      <c r="AC17" s="80">
        <v>570</v>
      </c>
      <c r="AD17" s="80" t="str">
        <f t="shared" si="2"/>
        <v>054</v>
      </c>
      <c r="AE17" s="80"/>
      <c r="AF17" s="80"/>
      <c r="AG17" s="80">
        <v>110</v>
      </c>
      <c r="AH17" s="80" t="str">
        <f>Summary!$B$2</f>
        <v>USD</v>
      </c>
      <c r="AI17" s="80">
        <f t="shared" ref="AI17:AT17" si="10">IF(C17="",0,C17)</f>
        <v>0</v>
      </c>
      <c r="AJ17" s="80">
        <f t="shared" si="10"/>
        <v>0</v>
      </c>
      <c r="AK17" s="80">
        <f t="shared" si="10"/>
        <v>0</v>
      </c>
      <c r="AL17" s="107">
        <f t="shared" si="10"/>
        <v>60</v>
      </c>
      <c r="AM17" s="80">
        <f t="shared" si="10"/>
        <v>0</v>
      </c>
      <c r="AN17" s="80">
        <f t="shared" si="10"/>
        <v>0</v>
      </c>
      <c r="AO17" s="80">
        <f t="shared" si="10"/>
        <v>0</v>
      </c>
      <c r="AP17" s="80">
        <f t="shared" si="10"/>
        <v>0</v>
      </c>
      <c r="AQ17" s="80">
        <f t="shared" si="10"/>
        <v>0</v>
      </c>
      <c r="AR17" s="107">
        <f t="shared" si="10"/>
        <v>60</v>
      </c>
      <c r="AS17" s="80">
        <f t="shared" si="10"/>
        <v>0</v>
      </c>
      <c r="AT17" s="80">
        <f t="shared" si="10"/>
        <v>0</v>
      </c>
    </row>
    <row r="18" spans="1:46" ht="20.25" customHeight="1" x14ac:dyDescent="0.65">
      <c r="A18" s="2"/>
      <c r="B18" s="117" t="str">
        <f>IF(ISTEXT("Recognition - Member-"&amp;VLOOKUP(A18,'Chart of Accounts'!$B$5:$C$50,2,FALSE)),"Recognition - Member-"&amp;VLOOKUP(A18,'Chart of Accounts'!$B$5:$C$50,2,FALSE),"")</f>
        <v/>
      </c>
      <c r="C18" s="104"/>
      <c r="D18" s="104"/>
      <c r="E18" s="104"/>
      <c r="F18" s="104"/>
      <c r="G18" s="104"/>
      <c r="H18" s="104"/>
      <c r="I18" s="104"/>
      <c r="J18" s="104"/>
      <c r="K18" s="104"/>
      <c r="L18" s="104"/>
      <c r="M18" s="104"/>
      <c r="N18" s="104"/>
      <c r="O18" s="95">
        <f t="shared" si="0"/>
        <v>0</v>
      </c>
      <c r="P18" s="80"/>
      <c r="Q18" s="80"/>
      <c r="R18" s="80"/>
      <c r="S18" s="80"/>
      <c r="T18" s="80" t="s">
        <v>160</v>
      </c>
      <c r="U18" s="80">
        <v>7020</v>
      </c>
      <c r="V18" s="80"/>
      <c r="W18" s="80"/>
      <c r="X18" s="80"/>
      <c r="Y18" s="80"/>
      <c r="Z18" s="80"/>
      <c r="AA18" s="80" t="s">
        <v>129</v>
      </c>
      <c r="AB18" s="80" t="str">
        <f t="shared" si="1"/>
        <v/>
      </c>
      <c r="AC18" s="80">
        <v>570</v>
      </c>
      <c r="AD18" s="80" t="str">
        <f t="shared" si="2"/>
        <v>054</v>
      </c>
      <c r="AE18" s="80"/>
      <c r="AF18" s="80"/>
      <c r="AG18" s="80">
        <v>110</v>
      </c>
      <c r="AH18" s="80" t="str">
        <f>Summary!$B$2</f>
        <v>USD</v>
      </c>
      <c r="AI18" s="80">
        <f t="shared" ref="AI18:AT18" si="11">IF(C18="",0,C18)</f>
        <v>0</v>
      </c>
      <c r="AJ18" s="80">
        <f t="shared" si="11"/>
        <v>0</v>
      </c>
      <c r="AK18" s="80">
        <f t="shared" si="11"/>
        <v>0</v>
      </c>
      <c r="AL18" s="80">
        <f t="shared" si="11"/>
        <v>0</v>
      </c>
      <c r="AM18" s="80">
        <f t="shared" si="11"/>
        <v>0</v>
      </c>
      <c r="AN18" s="80">
        <f t="shared" si="11"/>
        <v>0</v>
      </c>
      <c r="AO18" s="80">
        <f t="shared" si="11"/>
        <v>0</v>
      </c>
      <c r="AP18" s="80">
        <f t="shared" si="11"/>
        <v>0</v>
      </c>
      <c r="AQ18" s="80">
        <f t="shared" si="11"/>
        <v>0</v>
      </c>
      <c r="AR18" s="80">
        <f t="shared" si="11"/>
        <v>0</v>
      </c>
      <c r="AS18" s="80">
        <f t="shared" si="11"/>
        <v>0</v>
      </c>
      <c r="AT18" s="80">
        <f t="shared" si="11"/>
        <v>0</v>
      </c>
    </row>
    <row r="19" spans="1:46" ht="20.25" customHeight="1" x14ac:dyDescent="0.65">
      <c r="A19" s="2"/>
      <c r="B19" s="117" t="str">
        <f>IF(ISTEXT("Recognition - Member-"&amp;VLOOKUP(A19,'Chart of Accounts'!$B$5:$C$50,2,FALSE)),"Recognition - Member-"&amp;VLOOKUP(A19,'Chart of Accounts'!$B$5:$C$50,2,FALSE),"")</f>
        <v/>
      </c>
      <c r="C19" s="104"/>
      <c r="D19" s="104"/>
      <c r="E19" s="104"/>
      <c r="F19" s="104"/>
      <c r="G19" s="104"/>
      <c r="H19" s="104"/>
      <c r="I19" s="104"/>
      <c r="J19" s="104"/>
      <c r="K19" s="104"/>
      <c r="L19" s="104"/>
      <c r="M19" s="104"/>
      <c r="N19" s="104"/>
      <c r="O19" s="95">
        <f t="shared" si="0"/>
        <v>0</v>
      </c>
      <c r="P19" s="80"/>
      <c r="Q19" s="80"/>
      <c r="R19" s="80"/>
      <c r="S19" s="80"/>
      <c r="T19" s="80" t="s">
        <v>162</v>
      </c>
      <c r="U19" s="80">
        <v>7022</v>
      </c>
      <c r="V19" s="80"/>
      <c r="W19" s="80"/>
      <c r="X19" s="80"/>
      <c r="Y19" s="80"/>
      <c r="Z19" s="80"/>
      <c r="AA19" s="80" t="s">
        <v>129</v>
      </c>
      <c r="AB19" s="80" t="str">
        <f t="shared" si="1"/>
        <v/>
      </c>
      <c r="AC19" s="80">
        <v>570</v>
      </c>
      <c r="AD19" s="80" t="str">
        <f t="shared" si="2"/>
        <v>054</v>
      </c>
      <c r="AE19" s="80"/>
      <c r="AF19" s="80"/>
      <c r="AG19" s="80">
        <v>110</v>
      </c>
      <c r="AH19" s="80" t="str">
        <f>Summary!$B$2</f>
        <v>USD</v>
      </c>
      <c r="AI19" s="80">
        <f t="shared" ref="AI19:AT19" si="12">IF(C19="",0,C19)</f>
        <v>0</v>
      </c>
      <c r="AJ19" s="80">
        <f t="shared" si="12"/>
        <v>0</v>
      </c>
      <c r="AK19" s="80">
        <f t="shared" si="12"/>
        <v>0</v>
      </c>
      <c r="AL19" s="80">
        <f t="shared" si="12"/>
        <v>0</v>
      </c>
      <c r="AM19" s="80">
        <f t="shared" si="12"/>
        <v>0</v>
      </c>
      <c r="AN19" s="80">
        <f t="shared" si="12"/>
        <v>0</v>
      </c>
      <c r="AO19" s="80">
        <f t="shared" si="12"/>
        <v>0</v>
      </c>
      <c r="AP19" s="80">
        <f t="shared" si="12"/>
        <v>0</v>
      </c>
      <c r="AQ19" s="80">
        <f t="shared" si="12"/>
        <v>0</v>
      </c>
      <c r="AR19" s="80">
        <f t="shared" si="12"/>
        <v>0</v>
      </c>
      <c r="AS19" s="80">
        <f t="shared" si="12"/>
        <v>0</v>
      </c>
      <c r="AT19" s="80">
        <f t="shared" si="12"/>
        <v>0</v>
      </c>
    </row>
    <row r="20" spans="1:46" ht="20.25" customHeight="1" x14ac:dyDescent="0.65">
      <c r="A20" s="119" t="s">
        <v>219</v>
      </c>
      <c r="B20" s="120"/>
      <c r="C20" s="121">
        <f t="shared" ref="C20:O20" si="13">SUM(C10:C19)</f>
        <v>0</v>
      </c>
      <c r="D20" s="121">
        <f t="shared" si="13"/>
        <v>0</v>
      </c>
      <c r="E20" s="121">
        <f t="shared" si="13"/>
        <v>0</v>
      </c>
      <c r="F20" s="121">
        <f t="shared" si="13"/>
        <v>375</v>
      </c>
      <c r="G20" s="121">
        <f t="shared" si="13"/>
        <v>0</v>
      </c>
      <c r="H20" s="121">
        <f t="shared" si="13"/>
        <v>0</v>
      </c>
      <c r="I20" s="121">
        <f t="shared" si="13"/>
        <v>0</v>
      </c>
      <c r="J20" s="121">
        <f t="shared" si="13"/>
        <v>0</v>
      </c>
      <c r="K20" s="121">
        <f t="shared" si="13"/>
        <v>0</v>
      </c>
      <c r="L20" s="121">
        <f t="shared" si="13"/>
        <v>375</v>
      </c>
      <c r="M20" s="121">
        <f t="shared" si="13"/>
        <v>0</v>
      </c>
      <c r="N20" s="121">
        <f t="shared" si="13"/>
        <v>0</v>
      </c>
      <c r="O20" s="121">
        <f t="shared" si="13"/>
        <v>750</v>
      </c>
      <c r="P20" s="80"/>
      <c r="Q20" s="80"/>
      <c r="R20" s="80"/>
      <c r="S20" s="80"/>
      <c r="T20" s="80" t="s">
        <v>164</v>
      </c>
      <c r="U20" s="80">
        <v>7024</v>
      </c>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row>
    <row r="21" spans="1:46" ht="15.75" customHeight="1" x14ac:dyDescent="0.7">
      <c r="A21" s="108"/>
      <c r="B21" s="97"/>
      <c r="C21" s="94"/>
      <c r="D21" s="95"/>
      <c r="E21" s="95"/>
      <c r="F21" s="95"/>
      <c r="G21" s="95"/>
      <c r="H21" s="95"/>
      <c r="I21" s="95"/>
      <c r="J21" s="95"/>
      <c r="K21" s="95"/>
      <c r="L21" s="95"/>
      <c r="M21" s="95"/>
      <c r="N21" s="95"/>
      <c r="O21" s="95"/>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row>
    <row r="22" spans="1:46" ht="15.75" customHeight="1" x14ac:dyDescent="0.65">
      <c r="A22" s="119" t="s">
        <v>220</v>
      </c>
      <c r="B22" s="120"/>
      <c r="C22" s="95"/>
      <c r="D22" s="95"/>
      <c r="E22" s="95"/>
      <c r="F22" s="95"/>
      <c r="G22" s="95"/>
      <c r="H22" s="95"/>
      <c r="I22" s="95"/>
      <c r="J22" s="95"/>
      <c r="K22" s="95"/>
      <c r="L22" s="95"/>
      <c r="M22" s="95"/>
      <c r="N22" s="95"/>
      <c r="O22" s="95"/>
      <c r="P22" s="80"/>
      <c r="Q22" s="80"/>
      <c r="R22" s="80"/>
      <c r="S22" s="80"/>
      <c r="T22" s="106" t="s">
        <v>135</v>
      </c>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row>
    <row r="23" spans="1:46" ht="20.25" customHeight="1" x14ac:dyDescent="0.65">
      <c r="A23" s="102">
        <v>7006</v>
      </c>
      <c r="B23" s="117" t="str">
        <f>IF(ISTEXT("Recognition - Club-"&amp;VLOOKUP(A23,'Chart of Accounts'!$B$5:$C$50,2,FALSE)),"Recognition - Club-"&amp;VLOOKUP(A23,'Chart of Accounts'!$B$5:$C$50,2,FALSE),"")</f>
        <v>Recognition - Club-Educational Materials</v>
      </c>
      <c r="C23" s="104"/>
      <c r="D23" s="104"/>
      <c r="E23" s="104"/>
      <c r="F23" s="104"/>
      <c r="G23" s="104"/>
      <c r="H23" s="104"/>
      <c r="I23" s="104"/>
      <c r="J23" s="104"/>
      <c r="K23" s="104"/>
      <c r="L23" s="104"/>
      <c r="M23" s="104"/>
      <c r="N23" s="104"/>
      <c r="O23" s="95">
        <f t="shared" ref="O23:O32" si="14">SUM(C23:N23)</f>
        <v>0</v>
      </c>
      <c r="P23" s="80"/>
      <c r="Q23" s="80"/>
      <c r="R23" s="80"/>
      <c r="S23" s="80"/>
      <c r="T23" s="80" t="s">
        <v>138</v>
      </c>
      <c r="U23" s="80">
        <v>7004</v>
      </c>
      <c r="V23" s="80"/>
      <c r="W23" s="80"/>
      <c r="X23" s="80"/>
      <c r="Y23" s="80"/>
      <c r="Z23" s="80"/>
      <c r="AA23" s="80" t="s">
        <v>129</v>
      </c>
      <c r="AB23" s="80" t="str">
        <f t="shared" ref="AB23:AB32" si="15">IF(A23="","",A23&amp;"-000000")</f>
        <v>7006-000000</v>
      </c>
      <c r="AC23" s="80">
        <v>571</v>
      </c>
      <c r="AD23" s="80" t="str">
        <f t="shared" ref="AD23:AD32" si="16">IF(LEN($O$1)=3,$O$1,IF(LEN($O$1)=2,0&amp;$O$1,IF(LEN($O$1)=1,0&amp;0&amp;$O$1,"ERROR")))</f>
        <v>054</v>
      </c>
      <c r="AE23" s="80"/>
      <c r="AF23" s="80"/>
      <c r="AG23" s="80">
        <v>110</v>
      </c>
      <c r="AH23" s="80" t="str">
        <f>Summary!$B$2</f>
        <v>USD</v>
      </c>
      <c r="AI23" s="80">
        <f t="shared" ref="AI23:AT23" si="17">IF(C23="",0,C23)</f>
        <v>0</v>
      </c>
      <c r="AJ23" s="80">
        <f t="shared" si="17"/>
        <v>0</v>
      </c>
      <c r="AK23" s="80">
        <f t="shared" si="17"/>
        <v>0</v>
      </c>
      <c r="AL23" s="80">
        <f t="shared" si="17"/>
        <v>0</v>
      </c>
      <c r="AM23" s="80">
        <f t="shared" si="17"/>
        <v>0</v>
      </c>
      <c r="AN23" s="80">
        <f t="shared" si="17"/>
        <v>0</v>
      </c>
      <c r="AO23" s="80">
        <f t="shared" si="17"/>
        <v>0</v>
      </c>
      <c r="AP23" s="80">
        <f t="shared" si="17"/>
        <v>0</v>
      </c>
      <c r="AQ23" s="80">
        <f t="shared" si="17"/>
        <v>0</v>
      </c>
      <c r="AR23" s="80">
        <f t="shared" si="17"/>
        <v>0</v>
      </c>
      <c r="AS23" s="80">
        <f t="shared" si="17"/>
        <v>0</v>
      </c>
      <c r="AT23" s="80">
        <f t="shared" si="17"/>
        <v>0</v>
      </c>
    </row>
    <row r="24" spans="1:46" ht="20.25" customHeight="1" x14ac:dyDescent="0.65">
      <c r="A24" s="102">
        <v>7008</v>
      </c>
      <c r="B24" s="117" t="str">
        <f>IF(ISTEXT("Recognition - Club-"&amp;VLOOKUP(A24,'Chart of Accounts'!$B$5:$C$50,2,FALSE)),"Recognition - Club-"&amp;VLOOKUP(A24,'Chart of Accounts'!$B$5:$C$50,2,FALSE),"")</f>
        <v>Recognition - Club-Promotional Materials</v>
      </c>
      <c r="C24" s="104"/>
      <c r="D24" s="104"/>
      <c r="E24" s="104"/>
      <c r="F24" s="104"/>
      <c r="G24" s="104"/>
      <c r="H24" s="104"/>
      <c r="I24" s="104"/>
      <c r="J24" s="104"/>
      <c r="K24" s="104"/>
      <c r="L24" s="104"/>
      <c r="M24" s="104"/>
      <c r="N24" s="104"/>
      <c r="O24" s="95">
        <f t="shared" si="14"/>
        <v>0</v>
      </c>
      <c r="P24" s="80"/>
      <c r="Q24" s="80"/>
      <c r="R24" s="80"/>
      <c r="S24" s="80"/>
      <c r="T24" s="80" t="s">
        <v>141</v>
      </c>
      <c r="U24" s="80">
        <v>7006</v>
      </c>
      <c r="V24" s="80"/>
      <c r="W24" s="80"/>
      <c r="X24" s="80"/>
      <c r="Y24" s="80"/>
      <c r="Z24" s="80"/>
      <c r="AA24" s="80" t="s">
        <v>129</v>
      </c>
      <c r="AB24" s="80" t="str">
        <f t="shared" si="15"/>
        <v>7008-000000</v>
      </c>
      <c r="AC24" s="80">
        <v>571</v>
      </c>
      <c r="AD24" s="80" t="str">
        <f t="shared" si="16"/>
        <v>054</v>
      </c>
      <c r="AE24" s="80"/>
      <c r="AF24" s="80"/>
      <c r="AG24" s="80">
        <v>110</v>
      </c>
      <c r="AH24" s="80" t="str">
        <f>Summary!$B$2</f>
        <v>USD</v>
      </c>
      <c r="AI24" s="80">
        <f t="shared" ref="AI24:AT24" si="18">IF(C24="",0,C24)</f>
        <v>0</v>
      </c>
      <c r="AJ24" s="80">
        <f t="shared" si="18"/>
        <v>0</v>
      </c>
      <c r="AK24" s="80">
        <f t="shared" si="18"/>
        <v>0</v>
      </c>
      <c r="AL24" s="80">
        <f t="shared" si="18"/>
        <v>0</v>
      </c>
      <c r="AM24" s="80">
        <f t="shared" si="18"/>
        <v>0</v>
      </c>
      <c r="AN24" s="80">
        <f t="shared" si="18"/>
        <v>0</v>
      </c>
      <c r="AO24" s="80">
        <f t="shared" si="18"/>
        <v>0</v>
      </c>
      <c r="AP24" s="80">
        <f t="shared" si="18"/>
        <v>0</v>
      </c>
      <c r="AQ24" s="80">
        <f t="shared" si="18"/>
        <v>0</v>
      </c>
      <c r="AR24" s="80">
        <f t="shared" si="18"/>
        <v>0</v>
      </c>
      <c r="AS24" s="80">
        <f t="shared" si="18"/>
        <v>0</v>
      </c>
      <c r="AT24" s="80">
        <f t="shared" si="18"/>
        <v>0</v>
      </c>
    </row>
    <row r="25" spans="1:46" ht="20.25" customHeight="1" x14ac:dyDescent="0.65">
      <c r="A25" s="102">
        <v>7010</v>
      </c>
      <c r="B25" s="117" t="str">
        <f>IF(ISTEXT("Recognition - Club-"&amp;VLOOKUP(A25,'Chart of Accounts'!$B$5:$C$50,2,FALSE)),"Recognition - Club-"&amp;VLOOKUP(A25,'Chart of Accounts'!$B$5:$C$50,2,FALSE),"")</f>
        <v>Recognition - Club-Awards Expense (Trophies, Plaques, Ribbons &amp; Certificates)</v>
      </c>
      <c r="C25" s="104"/>
      <c r="D25" s="104"/>
      <c r="E25" s="104"/>
      <c r="F25" s="104"/>
      <c r="G25" s="104"/>
      <c r="H25" s="104"/>
      <c r="I25" s="104"/>
      <c r="J25" s="104"/>
      <c r="K25" s="104"/>
      <c r="L25" s="104"/>
      <c r="M25" s="104"/>
      <c r="N25" s="104"/>
      <c r="O25" s="95">
        <f t="shared" si="14"/>
        <v>0</v>
      </c>
      <c r="P25" s="80"/>
      <c r="Q25" s="80"/>
      <c r="R25" s="80"/>
      <c r="S25" s="80"/>
      <c r="T25" s="80" t="s">
        <v>144</v>
      </c>
      <c r="U25" s="80">
        <v>7008</v>
      </c>
      <c r="V25" s="80"/>
      <c r="W25" s="80"/>
      <c r="X25" s="80"/>
      <c r="Y25" s="80"/>
      <c r="Z25" s="80"/>
      <c r="AA25" s="80" t="s">
        <v>129</v>
      </c>
      <c r="AB25" s="80" t="str">
        <f t="shared" si="15"/>
        <v>7010-000000</v>
      </c>
      <c r="AC25" s="80">
        <v>571</v>
      </c>
      <c r="AD25" s="80" t="str">
        <f t="shared" si="16"/>
        <v>054</v>
      </c>
      <c r="AE25" s="80"/>
      <c r="AF25" s="80"/>
      <c r="AG25" s="80">
        <v>110</v>
      </c>
      <c r="AH25" s="80" t="str">
        <f>Summary!$B$2</f>
        <v>USD</v>
      </c>
      <c r="AI25" s="80">
        <f t="shared" ref="AI25:AT25" si="19">IF(C25="",0,C25)</f>
        <v>0</v>
      </c>
      <c r="AJ25" s="80">
        <f t="shared" si="19"/>
        <v>0</v>
      </c>
      <c r="AK25" s="80">
        <f t="shared" si="19"/>
        <v>0</v>
      </c>
      <c r="AL25" s="80">
        <f t="shared" si="19"/>
        <v>0</v>
      </c>
      <c r="AM25" s="80">
        <f t="shared" si="19"/>
        <v>0</v>
      </c>
      <c r="AN25" s="80">
        <f t="shared" si="19"/>
        <v>0</v>
      </c>
      <c r="AO25" s="80">
        <f t="shared" si="19"/>
        <v>0</v>
      </c>
      <c r="AP25" s="80">
        <f t="shared" si="19"/>
        <v>0</v>
      </c>
      <c r="AQ25" s="80">
        <f t="shared" si="19"/>
        <v>0</v>
      </c>
      <c r="AR25" s="80">
        <f t="shared" si="19"/>
        <v>0</v>
      </c>
      <c r="AS25" s="80">
        <f t="shared" si="19"/>
        <v>0</v>
      </c>
      <c r="AT25" s="80">
        <f t="shared" si="19"/>
        <v>0</v>
      </c>
    </row>
    <row r="26" spans="1:46" ht="20.25" customHeight="1" x14ac:dyDescent="0.65">
      <c r="A26" s="102">
        <v>7012</v>
      </c>
      <c r="B26" s="117" t="str">
        <f>IF(ISTEXT("Recognition - Club-"&amp;VLOOKUP(A26,'Chart of Accounts'!$B$5:$C$50,2,FALSE)),"Recognition - Club-"&amp;VLOOKUP(A26,'Chart of Accounts'!$B$5:$C$50,2,FALSE),"")</f>
        <v>Recognition - Club-Supplies &amp; Stationery Expense</v>
      </c>
      <c r="C26" s="104"/>
      <c r="D26" s="104"/>
      <c r="E26" s="104"/>
      <c r="F26" s="104"/>
      <c r="G26" s="104"/>
      <c r="H26" s="104"/>
      <c r="I26" s="104"/>
      <c r="J26" s="104"/>
      <c r="K26" s="104"/>
      <c r="L26" s="104"/>
      <c r="M26" s="104"/>
      <c r="N26" s="104"/>
      <c r="O26" s="95">
        <f t="shared" si="14"/>
        <v>0</v>
      </c>
      <c r="P26" s="80"/>
      <c r="Q26" s="80"/>
      <c r="R26" s="80"/>
      <c r="S26" s="80"/>
      <c r="T26" s="80" t="s">
        <v>147</v>
      </c>
      <c r="U26" s="80">
        <v>7010</v>
      </c>
      <c r="V26" s="80"/>
      <c r="W26" s="80"/>
      <c r="X26" s="80"/>
      <c r="Y26" s="80"/>
      <c r="Z26" s="80"/>
      <c r="AA26" s="80" t="s">
        <v>129</v>
      </c>
      <c r="AB26" s="80" t="str">
        <f t="shared" si="15"/>
        <v>7012-000000</v>
      </c>
      <c r="AC26" s="80">
        <v>571</v>
      </c>
      <c r="AD26" s="80" t="str">
        <f t="shared" si="16"/>
        <v>054</v>
      </c>
      <c r="AE26" s="80"/>
      <c r="AF26" s="80"/>
      <c r="AG26" s="80">
        <v>110</v>
      </c>
      <c r="AH26" s="80" t="str">
        <f>Summary!$B$2</f>
        <v>USD</v>
      </c>
      <c r="AI26" s="80">
        <f t="shared" ref="AI26:AT26" si="20">IF(C26="",0,C26)</f>
        <v>0</v>
      </c>
      <c r="AJ26" s="80">
        <f t="shared" si="20"/>
        <v>0</v>
      </c>
      <c r="AK26" s="80">
        <f t="shared" si="20"/>
        <v>0</v>
      </c>
      <c r="AL26" s="80">
        <f t="shared" si="20"/>
        <v>0</v>
      </c>
      <c r="AM26" s="80">
        <f t="shared" si="20"/>
        <v>0</v>
      </c>
      <c r="AN26" s="80">
        <f t="shared" si="20"/>
        <v>0</v>
      </c>
      <c r="AO26" s="80">
        <f t="shared" si="20"/>
        <v>0</v>
      </c>
      <c r="AP26" s="80">
        <f t="shared" si="20"/>
        <v>0</v>
      </c>
      <c r="AQ26" s="80">
        <f t="shared" si="20"/>
        <v>0</v>
      </c>
      <c r="AR26" s="80">
        <f t="shared" si="20"/>
        <v>0</v>
      </c>
      <c r="AS26" s="80">
        <f t="shared" si="20"/>
        <v>0</v>
      </c>
      <c r="AT26" s="80">
        <f t="shared" si="20"/>
        <v>0</v>
      </c>
    </row>
    <row r="27" spans="1:46" ht="20.25" customHeight="1" x14ac:dyDescent="0.65">
      <c r="A27" s="102">
        <v>7036</v>
      </c>
      <c r="B27" s="117" t="str">
        <f>IF(ISTEXT("Recognition - Club-"&amp;VLOOKUP(A27,'Chart of Accounts'!$B$5:$C$50,2,FALSE)),"Recognition - Club-"&amp;VLOOKUP(A27,'Chart of Accounts'!$B$5:$C$50,2,FALSE),"")</f>
        <v>Recognition - Club-Advertising Expense</v>
      </c>
      <c r="C27" s="104"/>
      <c r="D27" s="104"/>
      <c r="E27" s="104"/>
      <c r="F27" s="104"/>
      <c r="G27" s="104"/>
      <c r="H27" s="104"/>
      <c r="I27" s="104"/>
      <c r="J27" s="104"/>
      <c r="K27" s="104"/>
      <c r="L27" s="104"/>
      <c r="M27" s="104"/>
      <c r="N27" s="104"/>
      <c r="O27" s="95">
        <f t="shared" si="14"/>
        <v>0</v>
      </c>
      <c r="P27" s="80"/>
      <c r="Q27" s="80"/>
      <c r="R27" s="80"/>
      <c r="S27" s="80"/>
      <c r="T27" s="80" t="s">
        <v>150</v>
      </c>
      <c r="U27" s="80">
        <v>7012</v>
      </c>
      <c r="V27" s="80"/>
      <c r="W27" s="80"/>
      <c r="X27" s="80"/>
      <c r="Y27" s="80"/>
      <c r="Z27" s="80"/>
      <c r="AA27" s="80" t="s">
        <v>129</v>
      </c>
      <c r="AB27" s="80" t="str">
        <f t="shared" si="15"/>
        <v>7036-000000</v>
      </c>
      <c r="AC27" s="80">
        <v>571</v>
      </c>
      <c r="AD27" s="80" t="str">
        <f t="shared" si="16"/>
        <v>054</v>
      </c>
      <c r="AE27" s="80"/>
      <c r="AF27" s="80"/>
      <c r="AG27" s="80">
        <v>110</v>
      </c>
      <c r="AH27" s="80" t="str">
        <f>Summary!$B$2</f>
        <v>USD</v>
      </c>
      <c r="AI27" s="80">
        <f t="shared" ref="AI27:AT27" si="21">IF(C27="",0,C27)</f>
        <v>0</v>
      </c>
      <c r="AJ27" s="80">
        <f t="shared" si="21"/>
        <v>0</v>
      </c>
      <c r="AK27" s="80">
        <f t="shared" si="21"/>
        <v>0</v>
      </c>
      <c r="AL27" s="80">
        <f t="shared" si="21"/>
        <v>0</v>
      </c>
      <c r="AM27" s="80">
        <f t="shared" si="21"/>
        <v>0</v>
      </c>
      <c r="AN27" s="80">
        <f t="shared" si="21"/>
        <v>0</v>
      </c>
      <c r="AO27" s="80">
        <f t="shared" si="21"/>
        <v>0</v>
      </c>
      <c r="AP27" s="80">
        <f t="shared" si="21"/>
        <v>0</v>
      </c>
      <c r="AQ27" s="80">
        <f t="shared" si="21"/>
        <v>0</v>
      </c>
      <c r="AR27" s="80">
        <f t="shared" si="21"/>
        <v>0</v>
      </c>
      <c r="AS27" s="80">
        <f t="shared" si="21"/>
        <v>0</v>
      </c>
      <c r="AT27" s="80">
        <f t="shared" si="21"/>
        <v>0</v>
      </c>
    </row>
    <row r="28" spans="1:46" ht="20.25" customHeight="1" x14ac:dyDescent="0.65">
      <c r="A28" s="102">
        <v>7044</v>
      </c>
      <c r="B28" s="117" t="str">
        <f>IF(ISTEXT("Recognition - Club-"&amp;VLOOKUP(A28,'Chart of Accounts'!$B$5:$C$50,2,FALSE)),"Recognition - Club-"&amp;VLOOKUP(A28,'Chart of Accounts'!$B$5:$C$50,2,FALSE),"")</f>
        <v>Recognition - Club-Postage &amp; Shipping Expense</v>
      </c>
      <c r="C28" s="104"/>
      <c r="D28" s="104"/>
      <c r="E28" s="104"/>
      <c r="F28" s="104"/>
      <c r="G28" s="104"/>
      <c r="H28" s="104"/>
      <c r="I28" s="104"/>
      <c r="J28" s="104"/>
      <c r="K28" s="104"/>
      <c r="L28" s="104"/>
      <c r="M28" s="104"/>
      <c r="N28" s="104"/>
      <c r="O28" s="95">
        <f t="shared" si="14"/>
        <v>0</v>
      </c>
      <c r="P28" s="80"/>
      <c r="Q28" s="80"/>
      <c r="R28" s="80"/>
      <c r="S28" s="80"/>
      <c r="T28" s="80" t="s">
        <v>153</v>
      </c>
      <c r="U28" s="80">
        <v>7014</v>
      </c>
      <c r="V28" s="80"/>
      <c r="W28" s="80"/>
      <c r="X28" s="80"/>
      <c r="Y28" s="80"/>
      <c r="Z28" s="80"/>
      <c r="AA28" s="80" t="s">
        <v>129</v>
      </c>
      <c r="AB28" s="80" t="str">
        <f t="shared" si="15"/>
        <v>7044-000000</v>
      </c>
      <c r="AC28" s="80">
        <v>571</v>
      </c>
      <c r="AD28" s="80" t="str">
        <f t="shared" si="16"/>
        <v>054</v>
      </c>
      <c r="AE28" s="80"/>
      <c r="AF28" s="80"/>
      <c r="AG28" s="80">
        <v>110</v>
      </c>
      <c r="AH28" s="80" t="str">
        <f>Summary!$B$2</f>
        <v>USD</v>
      </c>
      <c r="AI28" s="80">
        <f t="shared" ref="AI28:AT28" si="22">IF(C28="",0,C28)</f>
        <v>0</v>
      </c>
      <c r="AJ28" s="80">
        <f t="shared" si="22"/>
        <v>0</v>
      </c>
      <c r="AK28" s="80">
        <f t="shared" si="22"/>
        <v>0</v>
      </c>
      <c r="AL28" s="80">
        <f t="shared" si="22"/>
        <v>0</v>
      </c>
      <c r="AM28" s="80">
        <f t="shared" si="22"/>
        <v>0</v>
      </c>
      <c r="AN28" s="80">
        <f t="shared" si="22"/>
        <v>0</v>
      </c>
      <c r="AO28" s="80">
        <f t="shared" si="22"/>
        <v>0</v>
      </c>
      <c r="AP28" s="80">
        <f t="shared" si="22"/>
        <v>0</v>
      </c>
      <c r="AQ28" s="80">
        <f t="shared" si="22"/>
        <v>0</v>
      </c>
      <c r="AR28" s="80">
        <f t="shared" si="22"/>
        <v>0</v>
      </c>
      <c r="AS28" s="80">
        <f t="shared" si="22"/>
        <v>0</v>
      </c>
      <c r="AT28" s="80">
        <f t="shared" si="22"/>
        <v>0</v>
      </c>
    </row>
    <row r="29" spans="1:46" ht="20.25" customHeight="1" x14ac:dyDescent="0.7">
      <c r="A29" s="102">
        <v>7082</v>
      </c>
      <c r="B29" s="117" t="str">
        <f>IF(ISTEXT("Recognition - Club-"&amp;VLOOKUP(A29,'Chart of Accounts'!$B$5:$C$50,2,FALSE)),"Recognition - Club-"&amp;VLOOKUP(A29,'Chart of Accounts'!$B$5:$C$50,2,FALSE),"")</f>
        <v>Recognition - Club-Incentives</v>
      </c>
      <c r="C29" s="104"/>
      <c r="D29" s="104"/>
      <c r="E29" s="104"/>
      <c r="F29" s="104"/>
      <c r="G29" s="104"/>
      <c r="H29" s="104"/>
      <c r="I29" s="104"/>
      <c r="J29" s="105">
        <v>0</v>
      </c>
      <c r="K29" s="104"/>
      <c r="L29" s="104"/>
      <c r="M29" s="104"/>
      <c r="N29" s="104"/>
      <c r="O29" s="95">
        <f t="shared" si="14"/>
        <v>0</v>
      </c>
      <c r="P29" s="80"/>
      <c r="Q29" s="80"/>
      <c r="R29" s="80"/>
      <c r="S29" s="80"/>
      <c r="T29" s="80" t="s">
        <v>156</v>
      </c>
      <c r="U29" s="80">
        <v>7016</v>
      </c>
      <c r="V29" s="80"/>
      <c r="W29" s="80"/>
      <c r="X29" s="80"/>
      <c r="Y29" s="80"/>
      <c r="Z29" s="80"/>
      <c r="AA29" s="80" t="s">
        <v>129</v>
      </c>
      <c r="AB29" s="80" t="str">
        <f t="shared" si="15"/>
        <v>7082-000000</v>
      </c>
      <c r="AC29" s="80">
        <v>571</v>
      </c>
      <c r="AD29" s="80" t="str">
        <f t="shared" si="16"/>
        <v>054</v>
      </c>
      <c r="AE29" s="80"/>
      <c r="AF29" s="80"/>
      <c r="AG29" s="80">
        <v>110</v>
      </c>
      <c r="AH29" s="80" t="str">
        <f>Summary!$B$2</f>
        <v>USD</v>
      </c>
      <c r="AI29" s="80">
        <f t="shared" ref="AI29:AT29" si="23">IF(C29="",0,C29)</f>
        <v>0</v>
      </c>
      <c r="AJ29" s="80">
        <f t="shared" si="23"/>
        <v>0</v>
      </c>
      <c r="AK29" s="80">
        <f t="shared" si="23"/>
        <v>0</v>
      </c>
      <c r="AL29" s="80">
        <f t="shared" si="23"/>
        <v>0</v>
      </c>
      <c r="AM29" s="80">
        <f t="shared" si="23"/>
        <v>0</v>
      </c>
      <c r="AN29" s="80">
        <f t="shared" si="23"/>
        <v>0</v>
      </c>
      <c r="AO29" s="80">
        <f t="shared" si="23"/>
        <v>0</v>
      </c>
      <c r="AP29" s="107">
        <f t="shared" si="23"/>
        <v>0</v>
      </c>
      <c r="AQ29" s="80">
        <f t="shared" si="23"/>
        <v>0</v>
      </c>
      <c r="AR29" s="80">
        <f t="shared" si="23"/>
        <v>0</v>
      </c>
      <c r="AS29" s="80">
        <f t="shared" si="23"/>
        <v>0</v>
      </c>
      <c r="AT29" s="80">
        <f t="shared" si="23"/>
        <v>0</v>
      </c>
    </row>
    <row r="30" spans="1:46" ht="20.25" customHeight="1" x14ac:dyDescent="0.65">
      <c r="A30" s="2"/>
      <c r="B30" s="117" t="str">
        <f>IF(ISTEXT("Recognition - Club-"&amp;VLOOKUP(A30,'Chart of Accounts'!$B$5:$C$50,2,FALSE)),"Recognition - Club-"&amp;VLOOKUP(A30,'Chart of Accounts'!$B$5:$C$50,2,FALSE),"")</f>
        <v/>
      </c>
      <c r="C30" s="104"/>
      <c r="D30" s="104"/>
      <c r="E30" s="104"/>
      <c r="F30" s="104"/>
      <c r="G30" s="104"/>
      <c r="H30" s="104"/>
      <c r="I30" s="104"/>
      <c r="J30" s="104"/>
      <c r="K30" s="104"/>
      <c r="L30" s="104"/>
      <c r="M30" s="104"/>
      <c r="N30" s="104"/>
      <c r="O30" s="95">
        <f t="shared" si="14"/>
        <v>0</v>
      </c>
      <c r="P30" s="80"/>
      <c r="Q30" s="80"/>
      <c r="R30" s="80"/>
      <c r="S30" s="80"/>
      <c r="T30" s="80" t="s">
        <v>158</v>
      </c>
      <c r="U30" s="80">
        <v>7018</v>
      </c>
      <c r="V30" s="80"/>
      <c r="W30" s="80"/>
      <c r="X30" s="80"/>
      <c r="Y30" s="80"/>
      <c r="Z30" s="80"/>
      <c r="AA30" s="80" t="s">
        <v>129</v>
      </c>
      <c r="AB30" s="80" t="str">
        <f t="shared" si="15"/>
        <v/>
      </c>
      <c r="AC30" s="80">
        <v>571</v>
      </c>
      <c r="AD30" s="80" t="str">
        <f t="shared" si="16"/>
        <v>054</v>
      </c>
      <c r="AE30" s="80"/>
      <c r="AF30" s="80"/>
      <c r="AG30" s="80">
        <v>110</v>
      </c>
      <c r="AH30" s="80" t="str">
        <f>Summary!$B$2</f>
        <v>USD</v>
      </c>
      <c r="AI30" s="80">
        <f t="shared" ref="AI30:AT30" si="24">IF(C30="",0,C30)</f>
        <v>0</v>
      </c>
      <c r="AJ30" s="80">
        <f t="shared" si="24"/>
        <v>0</v>
      </c>
      <c r="AK30" s="80">
        <f t="shared" si="24"/>
        <v>0</v>
      </c>
      <c r="AL30" s="80">
        <f t="shared" si="24"/>
        <v>0</v>
      </c>
      <c r="AM30" s="80">
        <f t="shared" si="24"/>
        <v>0</v>
      </c>
      <c r="AN30" s="80">
        <f t="shared" si="24"/>
        <v>0</v>
      </c>
      <c r="AO30" s="80">
        <f t="shared" si="24"/>
        <v>0</v>
      </c>
      <c r="AP30" s="80">
        <f t="shared" si="24"/>
        <v>0</v>
      </c>
      <c r="AQ30" s="80">
        <f t="shared" si="24"/>
        <v>0</v>
      </c>
      <c r="AR30" s="80">
        <f t="shared" si="24"/>
        <v>0</v>
      </c>
      <c r="AS30" s="80">
        <f t="shared" si="24"/>
        <v>0</v>
      </c>
      <c r="AT30" s="80">
        <f t="shared" si="24"/>
        <v>0</v>
      </c>
    </row>
    <row r="31" spans="1:46" ht="20.25" customHeight="1" x14ac:dyDescent="0.65">
      <c r="A31" s="2"/>
      <c r="B31" s="117" t="str">
        <f>IF(ISTEXT("Recognition - Club-"&amp;VLOOKUP(A31,'Chart of Accounts'!$B$5:$C$50,2,FALSE)),"Recognition - Club-"&amp;VLOOKUP(A31,'Chart of Accounts'!$B$5:$C$50,2,FALSE),"")</f>
        <v/>
      </c>
      <c r="C31" s="104"/>
      <c r="D31" s="104"/>
      <c r="E31" s="104"/>
      <c r="F31" s="104"/>
      <c r="G31" s="104"/>
      <c r="H31" s="104"/>
      <c r="I31" s="104"/>
      <c r="J31" s="104"/>
      <c r="K31" s="104"/>
      <c r="L31" s="104"/>
      <c r="M31" s="104"/>
      <c r="N31" s="104"/>
      <c r="O31" s="95">
        <f t="shared" si="14"/>
        <v>0</v>
      </c>
      <c r="P31" s="80"/>
      <c r="Q31" s="80"/>
      <c r="R31" s="80"/>
      <c r="S31" s="80"/>
      <c r="T31" s="80" t="s">
        <v>160</v>
      </c>
      <c r="U31" s="80">
        <v>7020</v>
      </c>
      <c r="V31" s="80"/>
      <c r="W31" s="80"/>
      <c r="X31" s="80"/>
      <c r="Y31" s="80"/>
      <c r="Z31" s="80"/>
      <c r="AA31" s="80" t="s">
        <v>129</v>
      </c>
      <c r="AB31" s="80" t="str">
        <f t="shared" si="15"/>
        <v/>
      </c>
      <c r="AC31" s="80">
        <v>571</v>
      </c>
      <c r="AD31" s="80" t="str">
        <f t="shared" si="16"/>
        <v>054</v>
      </c>
      <c r="AE31" s="80"/>
      <c r="AF31" s="80"/>
      <c r="AG31" s="80">
        <v>110</v>
      </c>
      <c r="AH31" s="80" t="str">
        <f>Summary!$B$2</f>
        <v>USD</v>
      </c>
      <c r="AI31" s="80">
        <f t="shared" ref="AI31:AT31" si="25">IF(C31="",0,C31)</f>
        <v>0</v>
      </c>
      <c r="AJ31" s="80">
        <f t="shared" si="25"/>
        <v>0</v>
      </c>
      <c r="AK31" s="80">
        <f t="shared" si="25"/>
        <v>0</v>
      </c>
      <c r="AL31" s="80">
        <f t="shared" si="25"/>
        <v>0</v>
      </c>
      <c r="AM31" s="80">
        <f t="shared" si="25"/>
        <v>0</v>
      </c>
      <c r="AN31" s="80">
        <f t="shared" si="25"/>
        <v>0</v>
      </c>
      <c r="AO31" s="80">
        <f t="shared" si="25"/>
        <v>0</v>
      </c>
      <c r="AP31" s="80">
        <f t="shared" si="25"/>
        <v>0</v>
      </c>
      <c r="AQ31" s="80">
        <f t="shared" si="25"/>
        <v>0</v>
      </c>
      <c r="AR31" s="80">
        <f t="shared" si="25"/>
        <v>0</v>
      </c>
      <c r="AS31" s="80">
        <f t="shared" si="25"/>
        <v>0</v>
      </c>
      <c r="AT31" s="80">
        <f t="shared" si="25"/>
        <v>0</v>
      </c>
    </row>
    <row r="32" spans="1:46" ht="20.25" customHeight="1" x14ac:dyDescent="0.65">
      <c r="A32" s="2"/>
      <c r="B32" s="117" t="str">
        <f>IF(ISTEXT("Recognition - Club-"&amp;VLOOKUP(A32,'Chart of Accounts'!$B$5:$C$50,2,FALSE)),"Recognition - Club-"&amp;VLOOKUP(A32,'Chart of Accounts'!$B$5:$C$50,2,FALSE),"")</f>
        <v/>
      </c>
      <c r="C32" s="104"/>
      <c r="D32" s="104"/>
      <c r="E32" s="104"/>
      <c r="F32" s="104"/>
      <c r="G32" s="104"/>
      <c r="H32" s="104"/>
      <c r="I32" s="104"/>
      <c r="J32" s="104"/>
      <c r="K32" s="104"/>
      <c r="L32" s="104"/>
      <c r="M32" s="104"/>
      <c r="N32" s="104"/>
      <c r="O32" s="95">
        <f t="shared" si="14"/>
        <v>0</v>
      </c>
      <c r="P32" s="80"/>
      <c r="Q32" s="80"/>
      <c r="R32" s="80"/>
      <c r="S32" s="80"/>
      <c r="T32" s="80" t="s">
        <v>162</v>
      </c>
      <c r="U32" s="80">
        <v>7022</v>
      </c>
      <c r="V32" s="80"/>
      <c r="W32" s="80"/>
      <c r="X32" s="80"/>
      <c r="Y32" s="80"/>
      <c r="Z32" s="80"/>
      <c r="AA32" s="80" t="s">
        <v>129</v>
      </c>
      <c r="AB32" s="80" t="str">
        <f t="shared" si="15"/>
        <v/>
      </c>
      <c r="AC32" s="80">
        <v>571</v>
      </c>
      <c r="AD32" s="80" t="str">
        <f t="shared" si="16"/>
        <v>054</v>
      </c>
      <c r="AE32" s="80"/>
      <c r="AF32" s="80"/>
      <c r="AG32" s="80">
        <v>110</v>
      </c>
      <c r="AH32" s="80" t="str">
        <f>Summary!$B$2</f>
        <v>USD</v>
      </c>
      <c r="AI32" s="80">
        <f t="shared" ref="AI32:AT32" si="26">IF(C32="",0,C32)</f>
        <v>0</v>
      </c>
      <c r="AJ32" s="80">
        <f t="shared" si="26"/>
        <v>0</v>
      </c>
      <c r="AK32" s="80">
        <f t="shared" si="26"/>
        <v>0</v>
      </c>
      <c r="AL32" s="80">
        <f t="shared" si="26"/>
        <v>0</v>
      </c>
      <c r="AM32" s="80">
        <f t="shared" si="26"/>
        <v>0</v>
      </c>
      <c r="AN32" s="80">
        <f t="shared" si="26"/>
        <v>0</v>
      </c>
      <c r="AO32" s="80">
        <f t="shared" si="26"/>
        <v>0</v>
      </c>
      <c r="AP32" s="80">
        <f t="shared" si="26"/>
        <v>0</v>
      </c>
      <c r="AQ32" s="80">
        <f t="shared" si="26"/>
        <v>0</v>
      </c>
      <c r="AR32" s="80">
        <f t="shared" si="26"/>
        <v>0</v>
      </c>
      <c r="AS32" s="80">
        <f t="shared" si="26"/>
        <v>0</v>
      </c>
      <c r="AT32" s="80">
        <f t="shared" si="26"/>
        <v>0</v>
      </c>
    </row>
    <row r="33" spans="1:46" ht="20.25" customHeight="1" x14ac:dyDescent="0.65">
      <c r="A33" s="119" t="s">
        <v>221</v>
      </c>
      <c r="B33" s="120"/>
      <c r="C33" s="121">
        <f t="shared" ref="C33:O33" si="27">SUM(C23:C32)</f>
        <v>0</v>
      </c>
      <c r="D33" s="121">
        <f t="shared" si="27"/>
        <v>0</v>
      </c>
      <c r="E33" s="121">
        <f t="shared" si="27"/>
        <v>0</v>
      </c>
      <c r="F33" s="121">
        <f t="shared" si="27"/>
        <v>0</v>
      </c>
      <c r="G33" s="121">
        <f t="shared" si="27"/>
        <v>0</v>
      </c>
      <c r="H33" s="121">
        <f t="shared" si="27"/>
        <v>0</v>
      </c>
      <c r="I33" s="121">
        <f t="shared" si="27"/>
        <v>0</v>
      </c>
      <c r="J33" s="121">
        <f t="shared" si="27"/>
        <v>0</v>
      </c>
      <c r="K33" s="121">
        <f t="shared" si="27"/>
        <v>0</v>
      </c>
      <c r="L33" s="121">
        <f t="shared" si="27"/>
        <v>0</v>
      </c>
      <c r="M33" s="121">
        <f t="shared" si="27"/>
        <v>0</v>
      </c>
      <c r="N33" s="121">
        <f t="shared" si="27"/>
        <v>0</v>
      </c>
      <c r="O33" s="121">
        <f t="shared" si="27"/>
        <v>0</v>
      </c>
      <c r="P33" s="80"/>
      <c r="Q33" s="80"/>
      <c r="R33" s="80"/>
      <c r="S33" s="80"/>
      <c r="T33" s="80" t="s">
        <v>164</v>
      </c>
      <c r="U33" s="80">
        <v>7024</v>
      </c>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row>
    <row r="34" spans="1:46" ht="15.75" customHeight="1" x14ac:dyDescent="0.7">
      <c r="A34" s="108"/>
      <c r="B34" s="97"/>
      <c r="C34" s="94"/>
      <c r="D34" s="95"/>
      <c r="E34" s="95"/>
      <c r="F34" s="95"/>
      <c r="G34" s="95"/>
      <c r="H34" s="95"/>
      <c r="I34" s="95"/>
      <c r="J34" s="95"/>
      <c r="K34" s="95"/>
      <c r="L34" s="95"/>
      <c r="M34" s="95"/>
      <c r="N34" s="95"/>
      <c r="O34" s="95"/>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row>
    <row r="35" spans="1:46" ht="15.75" customHeight="1" x14ac:dyDescent="0.65">
      <c r="A35" s="119" t="s">
        <v>222</v>
      </c>
      <c r="B35" s="120"/>
      <c r="C35" s="95"/>
      <c r="D35" s="95"/>
      <c r="E35" s="95"/>
      <c r="F35" s="95"/>
      <c r="G35" s="95"/>
      <c r="H35" s="95"/>
      <c r="I35" s="95"/>
      <c r="J35" s="95"/>
      <c r="K35" s="95"/>
      <c r="L35" s="95"/>
      <c r="M35" s="95"/>
      <c r="N35" s="95"/>
      <c r="O35" s="95"/>
      <c r="P35" s="80"/>
      <c r="Q35" s="80"/>
      <c r="R35" s="80"/>
      <c r="S35" s="80"/>
      <c r="T35" s="106" t="s">
        <v>135</v>
      </c>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row>
    <row r="36" spans="1:46" ht="20.25" customHeight="1" x14ac:dyDescent="0.65">
      <c r="A36" s="102">
        <v>7006</v>
      </c>
      <c r="B36" s="117" t="str">
        <f>IF(ISTEXT("Recognition - Area-"&amp;VLOOKUP(A36,'Chart of Accounts'!$B$5:$C$50,2,FALSE)),"Recognition - Area-"&amp;VLOOKUP(A36,'Chart of Accounts'!$B$5:$C$50,2,FALSE),"")</f>
        <v>Recognition - Area-Educational Materials</v>
      </c>
      <c r="C36" s="104"/>
      <c r="D36" s="104"/>
      <c r="E36" s="104"/>
      <c r="F36" s="104"/>
      <c r="G36" s="104"/>
      <c r="H36" s="104"/>
      <c r="I36" s="104"/>
      <c r="J36" s="104"/>
      <c r="K36" s="104"/>
      <c r="L36" s="104"/>
      <c r="M36" s="104"/>
      <c r="N36" s="104"/>
      <c r="O36" s="95">
        <f t="shared" ref="O36:O45" si="28">SUM(C36:N36)</f>
        <v>0</v>
      </c>
      <c r="P36" s="80"/>
      <c r="Q36" s="80"/>
      <c r="R36" s="80"/>
      <c r="S36" s="80"/>
      <c r="T36" s="80" t="s">
        <v>138</v>
      </c>
      <c r="U36" s="80">
        <v>7004</v>
      </c>
      <c r="V36" s="80"/>
      <c r="W36" s="80"/>
      <c r="X36" s="80"/>
      <c r="Y36" s="80"/>
      <c r="Z36" s="80"/>
      <c r="AA36" s="80" t="s">
        <v>129</v>
      </c>
      <c r="AB36" s="80" t="str">
        <f t="shared" ref="AB36:AB45" si="29">IF(A36="","",A36&amp;"-000000")</f>
        <v>7006-000000</v>
      </c>
      <c r="AC36" s="80">
        <v>572</v>
      </c>
      <c r="AD36" s="80" t="str">
        <f t="shared" ref="AD36:AD45" si="30">IF(LEN($O$1)=3,$O$1,IF(LEN($O$1)=2,0&amp;$O$1,IF(LEN($O$1)=1,0&amp;0&amp;$O$1,"ERROR")))</f>
        <v>054</v>
      </c>
      <c r="AE36" s="80"/>
      <c r="AF36" s="80"/>
      <c r="AG36" s="80">
        <v>110</v>
      </c>
      <c r="AH36" s="80" t="str">
        <f>Summary!$B$2</f>
        <v>USD</v>
      </c>
      <c r="AI36" s="80">
        <f t="shared" ref="AI36:AT36" si="31">IF(C36="",0,C36)</f>
        <v>0</v>
      </c>
      <c r="AJ36" s="80">
        <f t="shared" si="31"/>
        <v>0</v>
      </c>
      <c r="AK36" s="80">
        <f t="shared" si="31"/>
        <v>0</v>
      </c>
      <c r="AL36" s="80">
        <f t="shared" si="31"/>
        <v>0</v>
      </c>
      <c r="AM36" s="80">
        <f t="shared" si="31"/>
        <v>0</v>
      </c>
      <c r="AN36" s="80">
        <f t="shared" si="31"/>
        <v>0</v>
      </c>
      <c r="AO36" s="80">
        <f t="shared" si="31"/>
        <v>0</v>
      </c>
      <c r="AP36" s="80">
        <f t="shared" si="31"/>
        <v>0</v>
      </c>
      <c r="AQ36" s="80">
        <f t="shared" si="31"/>
        <v>0</v>
      </c>
      <c r="AR36" s="80">
        <f t="shared" si="31"/>
        <v>0</v>
      </c>
      <c r="AS36" s="80">
        <f t="shared" si="31"/>
        <v>0</v>
      </c>
      <c r="AT36" s="80">
        <f t="shared" si="31"/>
        <v>0</v>
      </c>
    </row>
    <row r="37" spans="1:46" ht="20.25" customHeight="1" x14ac:dyDescent="0.65">
      <c r="A37" s="102">
        <v>7008</v>
      </c>
      <c r="B37" s="117" t="str">
        <f>IF(ISTEXT("Recognition - Area-"&amp;VLOOKUP(A37,'Chart of Accounts'!$B$5:$C$50,2,FALSE)),"Recognition - Area-"&amp;VLOOKUP(A37,'Chart of Accounts'!$B$5:$C$50,2,FALSE),"")</f>
        <v>Recognition - Area-Promotional Materials</v>
      </c>
      <c r="C37" s="104"/>
      <c r="D37" s="104"/>
      <c r="E37" s="104"/>
      <c r="F37" s="104"/>
      <c r="G37" s="104"/>
      <c r="H37" s="104"/>
      <c r="I37" s="104"/>
      <c r="J37" s="104"/>
      <c r="K37" s="104"/>
      <c r="L37" s="104"/>
      <c r="M37" s="104"/>
      <c r="N37" s="104"/>
      <c r="O37" s="95">
        <f t="shared" si="28"/>
        <v>0</v>
      </c>
      <c r="P37" s="80"/>
      <c r="Q37" s="80"/>
      <c r="R37" s="80"/>
      <c r="S37" s="80"/>
      <c r="T37" s="80" t="s">
        <v>141</v>
      </c>
      <c r="U37" s="80">
        <v>7006</v>
      </c>
      <c r="V37" s="80"/>
      <c r="W37" s="80"/>
      <c r="X37" s="80"/>
      <c r="Y37" s="80"/>
      <c r="Z37" s="80"/>
      <c r="AA37" s="80" t="s">
        <v>129</v>
      </c>
      <c r="AB37" s="80" t="str">
        <f t="shared" si="29"/>
        <v>7008-000000</v>
      </c>
      <c r="AC37" s="80">
        <v>572</v>
      </c>
      <c r="AD37" s="80" t="str">
        <f t="shared" si="30"/>
        <v>054</v>
      </c>
      <c r="AE37" s="80"/>
      <c r="AF37" s="80"/>
      <c r="AG37" s="80">
        <v>110</v>
      </c>
      <c r="AH37" s="80" t="str">
        <f>Summary!$B$2</f>
        <v>USD</v>
      </c>
      <c r="AI37" s="80">
        <f t="shared" ref="AI37:AT37" si="32">IF(C37="",0,C37)</f>
        <v>0</v>
      </c>
      <c r="AJ37" s="80">
        <f t="shared" si="32"/>
        <v>0</v>
      </c>
      <c r="AK37" s="80">
        <f t="shared" si="32"/>
        <v>0</v>
      </c>
      <c r="AL37" s="80">
        <f t="shared" si="32"/>
        <v>0</v>
      </c>
      <c r="AM37" s="80">
        <f t="shared" si="32"/>
        <v>0</v>
      </c>
      <c r="AN37" s="80">
        <f t="shared" si="32"/>
        <v>0</v>
      </c>
      <c r="AO37" s="80">
        <f t="shared" si="32"/>
        <v>0</v>
      </c>
      <c r="AP37" s="80">
        <f t="shared" si="32"/>
        <v>0</v>
      </c>
      <c r="AQ37" s="80">
        <f t="shared" si="32"/>
        <v>0</v>
      </c>
      <c r="AR37" s="80">
        <f t="shared" si="32"/>
        <v>0</v>
      </c>
      <c r="AS37" s="80">
        <f t="shared" si="32"/>
        <v>0</v>
      </c>
      <c r="AT37" s="80">
        <f t="shared" si="32"/>
        <v>0</v>
      </c>
    </row>
    <row r="38" spans="1:46" ht="20.25" customHeight="1" x14ac:dyDescent="0.65">
      <c r="A38" s="102">
        <v>7010</v>
      </c>
      <c r="B38" s="117" t="str">
        <f>IF(ISTEXT("Recognition - Area-"&amp;VLOOKUP(A38,'Chart of Accounts'!$B$5:$C$50,2,FALSE)),"Recognition - Area-"&amp;VLOOKUP(A38,'Chart of Accounts'!$B$5:$C$50,2,FALSE),"")</f>
        <v>Recognition - Area-Awards Expense (Trophies, Plaques, Ribbons &amp; Certificates)</v>
      </c>
      <c r="C38" s="104"/>
      <c r="D38" s="104"/>
      <c r="E38" s="104"/>
      <c r="F38" s="104"/>
      <c r="G38" s="104"/>
      <c r="H38" s="104"/>
      <c r="I38" s="104"/>
      <c r="J38" s="104"/>
      <c r="K38" s="104"/>
      <c r="L38" s="104"/>
      <c r="M38" s="104"/>
      <c r="N38" s="104"/>
      <c r="O38" s="95">
        <f t="shared" si="28"/>
        <v>0</v>
      </c>
      <c r="P38" s="80"/>
      <c r="Q38" s="80"/>
      <c r="R38" s="80"/>
      <c r="S38" s="80"/>
      <c r="T38" s="80" t="s">
        <v>144</v>
      </c>
      <c r="U38" s="80">
        <v>7008</v>
      </c>
      <c r="V38" s="80"/>
      <c r="W38" s="80"/>
      <c r="X38" s="80"/>
      <c r="Y38" s="80"/>
      <c r="Z38" s="80"/>
      <c r="AA38" s="80" t="s">
        <v>129</v>
      </c>
      <c r="AB38" s="80" t="str">
        <f t="shared" si="29"/>
        <v>7010-000000</v>
      </c>
      <c r="AC38" s="80">
        <v>572</v>
      </c>
      <c r="AD38" s="80" t="str">
        <f t="shared" si="30"/>
        <v>054</v>
      </c>
      <c r="AE38" s="80"/>
      <c r="AF38" s="80"/>
      <c r="AG38" s="80">
        <v>110</v>
      </c>
      <c r="AH38" s="80" t="str">
        <f>Summary!$B$2</f>
        <v>USD</v>
      </c>
      <c r="AI38" s="80">
        <f t="shared" ref="AI38:AT38" si="33">IF(C38="",0,C38)</f>
        <v>0</v>
      </c>
      <c r="AJ38" s="80">
        <f t="shared" si="33"/>
        <v>0</v>
      </c>
      <c r="AK38" s="80">
        <f t="shared" si="33"/>
        <v>0</v>
      </c>
      <c r="AL38" s="80">
        <f t="shared" si="33"/>
        <v>0</v>
      </c>
      <c r="AM38" s="80">
        <f t="shared" si="33"/>
        <v>0</v>
      </c>
      <c r="AN38" s="80">
        <f t="shared" si="33"/>
        <v>0</v>
      </c>
      <c r="AO38" s="80">
        <f t="shared" si="33"/>
        <v>0</v>
      </c>
      <c r="AP38" s="80">
        <f t="shared" si="33"/>
        <v>0</v>
      </c>
      <c r="AQ38" s="80">
        <f t="shared" si="33"/>
        <v>0</v>
      </c>
      <c r="AR38" s="80">
        <f t="shared" si="33"/>
        <v>0</v>
      </c>
      <c r="AS38" s="80">
        <f t="shared" si="33"/>
        <v>0</v>
      </c>
      <c r="AT38" s="80">
        <f t="shared" si="33"/>
        <v>0</v>
      </c>
    </row>
    <row r="39" spans="1:46" ht="20.25" customHeight="1" x14ac:dyDescent="0.65">
      <c r="A39" s="102">
        <v>7012</v>
      </c>
      <c r="B39" s="117" t="str">
        <f>IF(ISTEXT("Recognition - Area-"&amp;VLOOKUP(A39,'Chart of Accounts'!$B$5:$C$50,2,FALSE)),"Recognition - Area-"&amp;VLOOKUP(A39,'Chart of Accounts'!$B$5:$C$50,2,FALSE),"")</f>
        <v>Recognition - Area-Supplies &amp; Stationery Expense</v>
      </c>
      <c r="C39" s="104"/>
      <c r="D39" s="104"/>
      <c r="E39" s="104"/>
      <c r="F39" s="104"/>
      <c r="G39" s="104"/>
      <c r="H39" s="104"/>
      <c r="I39" s="104"/>
      <c r="J39" s="104"/>
      <c r="K39" s="104"/>
      <c r="L39" s="104"/>
      <c r="M39" s="104"/>
      <c r="N39" s="104"/>
      <c r="O39" s="95">
        <f t="shared" si="28"/>
        <v>0</v>
      </c>
      <c r="P39" s="80"/>
      <c r="Q39" s="80"/>
      <c r="R39" s="80"/>
      <c r="S39" s="80"/>
      <c r="T39" s="80" t="s">
        <v>147</v>
      </c>
      <c r="U39" s="80">
        <v>7010</v>
      </c>
      <c r="V39" s="80"/>
      <c r="W39" s="80"/>
      <c r="X39" s="80"/>
      <c r="Y39" s="80"/>
      <c r="Z39" s="80"/>
      <c r="AA39" s="80" t="s">
        <v>129</v>
      </c>
      <c r="AB39" s="80" t="str">
        <f t="shared" si="29"/>
        <v>7012-000000</v>
      </c>
      <c r="AC39" s="80">
        <v>572</v>
      </c>
      <c r="AD39" s="80" t="str">
        <f t="shared" si="30"/>
        <v>054</v>
      </c>
      <c r="AE39" s="80"/>
      <c r="AF39" s="80"/>
      <c r="AG39" s="80">
        <v>110</v>
      </c>
      <c r="AH39" s="80" t="str">
        <f>Summary!$B$2</f>
        <v>USD</v>
      </c>
      <c r="AI39" s="80">
        <f t="shared" ref="AI39:AT39" si="34">IF(C39="",0,C39)</f>
        <v>0</v>
      </c>
      <c r="AJ39" s="80">
        <f t="shared" si="34"/>
        <v>0</v>
      </c>
      <c r="AK39" s="80">
        <f t="shared" si="34"/>
        <v>0</v>
      </c>
      <c r="AL39" s="80">
        <f t="shared" si="34"/>
        <v>0</v>
      </c>
      <c r="AM39" s="80">
        <f t="shared" si="34"/>
        <v>0</v>
      </c>
      <c r="AN39" s="80">
        <f t="shared" si="34"/>
        <v>0</v>
      </c>
      <c r="AO39" s="80">
        <f t="shared" si="34"/>
        <v>0</v>
      </c>
      <c r="AP39" s="80">
        <f t="shared" si="34"/>
        <v>0</v>
      </c>
      <c r="AQ39" s="80">
        <f t="shared" si="34"/>
        <v>0</v>
      </c>
      <c r="AR39" s="80">
        <f t="shared" si="34"/>
        <v>0</v>
      </c>
      <c r="AS39" s="80">
        <f t="shared" si="34"/>
        <v>0</v>
      </c>
      <c r="AT39" s="80">
        <f t="shared" si="34"/>
        <v>0</v>
      </c>
    </row>
    <row r="40" spans="1:46" ht="20.25" customHeight="1" x14ac:dyDescent="0.65">
      <c r="A40" s="102">
        <v>7036</v>
      </c>
      <c r="B40" s="117" t="str">
        <f>IF(ISTEXT("Recognition - Area-"&amp;VLOOKUP(A40,'Chart of Accounts'!$B$5:$C$50,2,FALSE)),"Recognition - Area-"&amp;VLOOKUP(A40,'Chart of Accounts'!$B$5:$C$50,2,FALSE),"")</f>
        <v>Recognition - Area-Advertising Expense</v>
      </c>
      <c r="C40" s="104"/>
      <c r="D40" s="104"/>
      <c r="E40" s="104"/>
      <c r="F40" s="104"/>
      <c r="G40" s="104"/>
      <c r="H40" s="104"/>
      <c r="I40" s="104"/>
      <c r="J40" s="104"/>
      <c r="K40" s="104"/>
      <c r="L40" s="104"/>
      <c r="M40" s="104"/>
      <c r="N40" s="104"/>
      <c r="O40" s="95">
        <f t="shared" si="28"/>
        <v>0</v>
      </c>
      <c r="P40" s="80"/>
      <c r="Q40" s="80"/>
      <c r="R40" s="80"/>
      <c r="S40" s="80"/>
      <c r="T40" s="80" t="s">
        <v>150</v>
      </c>
      <c r="U40" s="80">
        <v>7012</v>
      </c>
      <c r="V40" s="80"/>
      <c r="W40" s="80"/>
      <c r="X40" s="80"/>
      <c r="Y40" s="80"/>
      <c r="Z40" s="80"/>
      <c r="AA40" s="80" t="s">
        <v>129</v>
      </c>
      <c r="AB40" s="80" t="str">
        <f t="shared" si="29"/>
        <v>7036-000000</v>
      </c>
      <c r="AC40" s="80">
        <v>572</v>
      </c>
      <c r="AD40" s="80" t="str">
        <f t="shared" si="30"/>
        <v>054</v>
      </c>
      <c r="AE40" s="80"/>
      <c r="AF40" s="80"/>
      <c r="AG40" s="80">
        <v>110</v>
      </c>
      <c r="AH40" s="80" t="str">
        <f>Summary!$B$2</f>
        <v>USD</v>
      </c>
      <c r="AI40" s="80">
        <f t="shared" ref="AI40:AT40" si="35">IF(C40="",0,C40)</f>
        <v>0</v>
      </c>
      <c r="AJ40" s="80">
        <f t="shared" si="35"/>
        <v>0</v>
      </c>
      <c r="AK40" s="80">
        <f t="shared" si="35"/>
        <v>0</v>
      </c>
      <c r="AL40" s="80">
        <f t="shared" si="35"/>
        <v>0</v>
      </c>
      <c r="AM40" s="80">
        <f t="shared" si="35"/>
        <v>0</v>
      </c>
      <c r="AN40" s="80">
        <f t="shared" si="35"/>
        <v>0</v>
      </c>
      <c r="AO40" s="80">
        <f t="shared" si="35"/>
        <v>0</v>
      </c>
      <c r="AP40" s="80">
        <f t="shared" si="35"/>
        <v>0</v>
      </c>
      <c r="AQ40" s="80">
        <f t="shared" si="35"/>
        <v>0</v>
      </c>
      <c r="AR40" s="80">
        <f t="shared" si="35"/>
        <v>0</v>
      </c>
      <c r="AS40" s="80">
        <f t="shared" si="35"/>
        <v>0</v>
      </c>
      <c r="AT40" s="80">
        <f t="shared" si="35"/>
        <v>0</v>
      </c>
    </row>
    <row r="41" spans="1:46" ht="20.25" customHeight="1" x14ac:dyDescent="0.65">
      <c r="A41" s="102">
        <v>7044</v>
      </c>
      <c r="B41" s="117" t="str">
        <f>IF(ISTEXT("Recognition - Area-"&amp;VLOOKUP(A41,'Chart of Accounts'!$B$5:$C$50,2,FALSE)),"Recognition - Area-"&amp;VLOOKUP(A41,'Chart of Accounts'!$B$5:$C$50,2,FALSE),"")</f>
        <v>Recognition - Area-Postage &amp; Shipping Expense</v>
      </c>
      <c r="C41" s="104"/>
      <c r="D41" s="104"/>
      <c r="E41" s="104"/>
      <c r="F41" s="104"/>
      <c r="G41" s="104"/>
      <c r="H41" s="104"/>
      <c r="I41" s="104"/>
      <c r="J41" s="104"/>
      <c r="K41" s="104"/>
      <c r="L41" s="104"/>
      <c r="M41" s="104"/>
      <c r="N41" s="104"/>
      <c r="O41" s="95">
        <f t="shared" si="28"/>
        <v>0</v>
      </c>
      <c r="P41" s="80"/>
      <c r="Q41" s="80"/>
      <c r="R41" s="80"/>
      <c r="S41" s="80"/>
      <c r="T41" s="80" t="s">
        <v>153</v>
      </c>
      <c r="U41" s="80">
        <v>7014</v>
      </c>
      <c r="V41" s="80"/>
      <c r="W41" s="80"/>
      <c r="X41" s="80"/>
      <c r="Y41" s="80"/>
      <c r="Z41" s="80"/>
      <c r="AA41" s="80" t="s">
        <v>129</v>
      </c>
      <c r="AB41" s="80" t="str">
        <f t="shared" si="29"/>
        <v>7044-000000</v>
      </c>
      <c r="AC41" s="80">
        <v>572</v>
      </c>
      <c r="AD41" s="80" t="str">
        <f t="shared" si="30"/>
        <v>054</v>
      </c>
      <c r="AE41" s="80"/>
      <c r="AF41" s="80"/>
      <c r="AG41" s="80">
        <v>110</v>
      </c>
      <c r="AH41" s="80" t="str">
        <f>Summary!$B$2</f>
        <v>USD</v>
      </c>
      <c r="AI41" s="80">
        <f t="shared" ref="AI41:AT41" si="36">IF(C41="",0,C41)</f>
        <v>0</v>
      </c>
      <c r="AJ41" s="80">
        <f t="shared" si="36"/>
        <v>0</v>
      </c>
      <c r="AK41" s="80">
        <f t="shared" si="36"/>
        <v>0</v>
      </c>
      <c r="AL41" s="80">
        <f t="shared" si="36"/>
        <v>0</v>
      </c>
      <c r="AM41" s="80">
        <f t="shared" si="36"/>
        <v>0</v>
      </c>
      <c r="AN41" s="80">
        <f t="shared" si="36"/>
        <v>0</v>
      </c>
      <c r="AO41" s="80">
        <f t="shared" si="36"/>
        <v>0</v>
      </c>
      <c r="AP41" s="80">
        <f t="shared" si="36"/>
        <v>0</v>
      </c>
      <c r="AQ41" s="80">
        <f t="shared" si="36"/>
        <v>0</v>
      </c>
      <c r="AR41" s="80">
        <f t="shared" si="36"/>
        <v>0</v>
      </c>
      <c r="AS41" s="80">
        <f t="shared" si="36"/>
        <v>0</v>
      </c>
      <c r="AT41" s="80">
        <f t="shared" si="36"/>
        <v>0</v>
      </c>
    </row>
    <row r="42" spans="1:46" ht="20.25" customHeight="1" x14ac:dyDescent="0.7">
      <c r="A42" s="102">
        <v>7082</v>
      </c>
      <c r="B42" s="117" t="str">
        <f>IF(ISTEXT("Recognition - Area-"&amp;VLOOKUP(A42,'Chart of Accounts'!$B$5:$C$50,2,FALSE)),"Recognition - Area-"&amp;VLOOKUP(A42,'Chart of Accounts'!$B$5:$C$50,2,FALSE),"")</f>
        <v>Recognition - Area-Incentives</v>
      </c>
      <c r="C42" s="104"/>
      <c r="D42" s="104"/>
      <c r="E42" s="104"/>
      <c r="F42" s="105">
        <v>0</v>
      </c>
      <c r="G42" s="104"/>
      <c r="H42" s="104"/>
      <c r="I42" s="104"/>
      <c r="J42" s="104"/>
      <c r="K42" s="104"/>
      <c r="L42" s="104"/>
      <c r="M42" s="104"/>
      <c r="N42" s="104"/>
      <c r="O42" s="95">
        <f t="shared" si="28"/>
        <v>0</v>
      </c>
      <c r="P42" s="80"/>
      <c r="Q42" s="80"/>
      <c r="R42" s="80"/>
      <c r="S42" s="80"/>
      <c r="T42" s="80" t="s">
        <v>156</v>
      </c>
      <c r="U42" s="80">
        <v>7016</v>
      </c>
      <c r="V42" s="80"/>
      <c r="W42" s="80"/>
      <c r="X42" s="80"/>
      <c r="Y42" s="80"/>
      <c r="Z42" s="80"/>
      <c r="AA42" s="80" t="s">
        <v>129</v>
      </c>
      <c r="AB42" s="80" t="str">
        <f t="shared" si="29"/>
        <v>7082-000000</v>
      </c>
      <c r="AC42" s="80">
        <v>572</v>
      </c>
      <c r="AD42" s="80" t="str">
        <f t="shared" si="30"/>
        <v>054</v>
      </c>
      <c r="AE42" s="80"/>
      <c r="AF42" s="80"/>
      <c r="AG42" s="80">
        <v>110</v>
      </c>
      <c r="AH42" s="80" t="str">
        <f>Summary!$B$2</f>
        <v>USD</v>
      </c>
      <c r="AI42" s="80">
        <f t="shared" ref="AI42:AT42" si="37">IF(C42="",0,C42)</f>
        <v>0</v>
      </c>
      <c r="AJ42" s="80">
        <f t="shared" si="37"/>
        <v>0</v>
      </c>
      <c r="AK42" s="80">
        <f t="shared" si="37"/>
        <v>0</v>
      </c>
      <c r="AL42" s="107">
        <f t="shared" si="37"/>
        <v>0</v>
      </c>
      <c r="AM42" s="80">
        <f t="shared" si="37"/>
        <v>0</v>
      </c>
      <c r="AN42" s="80">
        <f t="shared" si="37"/>
        <v>0</v>
      </c>
      <c r="AO42" s="80">
        <f t="shared" si="37"/>
        <v>0</v>
      </c>
      <c r="AP42" s="80">
        <f t="shared" si="37"/>
        <v>0</v>
      </c>
      <c r="AQ42" s="80">
        <f t="shared" si="37"/>
        <v>0</v>
      </c>
      <c r="AR42" s="80">
        <f t="shared" si="37"/>
        <v>0</v>
      </c>
      <c r="AS42" s="80">
        <f t="shared" si="37"/>
        <v>0</v>
      </c>
      <c r="AT42" s="80">
        <f t="shared" si="37"/>
        <v>0</v>
      </c>
    </row>
    <row r="43" spans="1:46" ht="20.25" customHeight="1" x14ac:dyDescent="0.65">
      <c r="A43" s="2"/>
      <c r="B43" s="117" t="str">
        <f>IF(ISTEXT("Recognition - Area-"&amp;VLOOKUP(A43,'Chart of Accounts'!$B$5:$C$50,2,FALSE)),"Recognition - Area-"&amp;VLOOKUP(A43,'Chart of Accounts'!$B$5:$C$50,2,FALSE),"")</f>
        <v/>
      </c>
      <c r="C43" s="104"/>
      <c r="D43" s="104"/>
      <c r="E43" s="104"/>
      <c r="F43" s="104"/>
      <c r="G43" s="104"/>
      <c r="H43" s="104"/>
      <c r="I43" s="104"/>
      <c r="J43" s="104"/>
      <c r="K43" s="104"/>
      <c r="L43" s="104"/>
      <c r="M43" s="104"/>
      <c r="N43" s="104"/>
      <c r="O43" s="95">
        <f t="shared" si="28"/>
        <v>0</v>
      </c>
      <c r="P43" s="80"/>
      <c r="Q43" s="80"/>
      <c r="R43" s="80"/>
      <c r="S43" s="80"/>
      <c r="T43" s="80" t="s">
        <v>158</v>
      </c>
      <c r="U43" s="80">
        <v>7018</v>
      </c>
      <c r="V43" s="80"/>
      <c r="W43" s="80"/>
      <c r="X43" s="80"/>
      <c r="Y43" s="80"/>
      <c r="Z43" s="80"/>
      <c r="AA43" s="80" t="s">
        <v>129</v>
      </c>
      <c r="AB43" s="80" t="str">
        <f t="shared" si="29"/>
        <v/>
      </c>
      <c r="AC43" s="80">
        <v>572</v>
      </c>
      <c r="AD43" s="80" t="str">
        <f t="shared" si="30"/>
        <v>054</v>
      </c>
      <c r="AE43" s="80"/>
      <c r="AF43" s="80"/>
      <c r="AG43" s="80">
        <v>110</v>
      </c>
      <c r="AH43" s="80" t="str">
        <f>Summary!$B$2</f>
        <v>USD</v>
      </c>
      <c r="AI43" s="80">
        <f t="shared" ref="AI43:AT43" si="38">IF(C43="",0,C43)</f>
        <v>0</v>
      </c>
      <c r="AJ43" s="80">
        <f t="shared" si="38"/>
        <v>0</v>
      </c>
      <c r="AK43" s="80">
        <f t="shared" si="38"/>
        <v>0</v>
      </c>
      <c r="AL43" s="80">
        <f t="shared" si="38"/>
        <v>0</v>
      </c>
      <c r="AM43" s="80">
        <f t="shared" si="38"/>
        <v>0</v>
      </c>
      <c r="AN43" s="80">
        <f t="shared" si="38"/>
        <v>0</v>
      </c>
      <c r="AO43" s="80">
        <f t="shared" si="38"/>
        <v>0</v>
      </c>
      <c r="AP43" s="80">
        <f t="shared" si="38"/>
        <v>0</v>
      </c>
      <c r="AQ43" s="80">
        <f t="shared" si="38"/>
        <v>0</v>
      </c>
      <c r="AR43" s="80">
        <f t="shared" si="38"/>
        <v>0</v>
      </c>
      <c r="AS43" s="80">
        <f t="shared" si="38"/>
        <v>0</v>
      </c>
      <c r="AT43" s="80">
        <f t="shared" si="38"/>
        <v>0</v>
      </c>
    </row>
    <row r="44" spans="1:46" ht="20.25" customHeight="1" x14ac:dyDescent="0.65">
      <c r="A44" s="2"/>
      <c r="B44" s="117" t="str">
        <f>IF(ISTEXT("Recognition - Area-"&amp;VLOOKUP(A44,'Chart of Accounts'!$B$5:$C$50,2,FALSE)),"Recognition - Area-"&amp;VLOOKUP(A44,'Chart of Accounts'!$B$5:$C$50,2,FALSE),"")</f>
        <v/>
      </c>
      <c r="C44" s="104"/>
      <c r="D44" s="104"/>
      <c r="E44" s="104"/>
      <c r="F44" s="104"/>
      <c r="G44" s="104"/>
      <c r="H44" s="104"/>
      <c r="I44" s="104"/>
      <c r="J44" s="104"/>
      <c r="K44" s="104"/>
      <c r="L44" s="104"/>
      <c r="M44" s="104"/>
      <c r="N44" s="104"/>
      <c r="O44" s="95">
        <f t="shared" si="28"/>
        <v>0</v>
      </c>
      <c r="P44" s="80"/>
      <c r="Q44" s="80"/>
      <c r="R44" s="80"/>
      <c r="S44" s="80"/>
      <c r="T44" s="80" t="s">
        <v>160</v>
      </c>
      <c r="U44" s="80">
        <v>7020</v>
      </c>
      <c r="V44" s="80"/>
      <c r="W44" s="80"/>
      <c r="X44" s="80"/>
      <c r="Y44" s="80"/>
      <c r="Z44" s="80"/>
      <c r="AA44" s="80" t="s">
        <v>129</v>
      </c>
      <c r="AB44" s="80" t="str">
        <f t="shared" si="29"/>
        <v/>
      </c>
      <c r="AC44" s="80">
        <v>572</v>
      </c>
      <c r="AD44" s="80" t="str">
        <f t="shared" si="30"/>
        <v>054</v>
      </c>
      <c r="AE44" s="80"/>
      <c r="AF44" s="80"/>
      <c r="AG44" s="80">
        <v>110</v>
      </c>
      <c r="AH44" s="80" t="str">
        <f>Summary!$B$2</f>
        <v>USD</v>
      </c>
      <c r="AI44" s="80">
        <f t="shared" ref="AI44:AT44" si="39">IF(C44="",0,C44)</f>
        <v>0</v>
      </c>
      <c r="AJ44" s="80">
        <f t="shared" si="39"/>
        <v>0</v>
      </c>
      <c r="AK44" s="80">
        <f t="shared" si="39"/>
        <v>0</v>
      </c>
      <c r="AL44" s="80">
        <f t="shared" si="39"/>
        <v>0</v>
      </c>
      <c r="AM44" s="80">
        <f t="shared" si="39"/>
        <v>0</v>
      </c>
      <c r="AN44" s="80">
        <f t="shared" si="39"/>
        <v>0</v>
      </c>
      <c r="AO44" s="80">
        <f t="shared" si="39"/>
        <v>0</v>
      </c>
      <c r="AP44" s="80">
        <f t="shared" si="39"/>
        <v>0</v>
      </c>
      <c r="AQ44" s="80">
        <f t="shared" si="39"/>
        <v>0</v>
      </c>
      <c r="AR44" s="80">
        <f t="shared" si="39"/>
        <v>0</v>
      </c>
      <c r="AS44" s="80">
        <f t="shared" si="39"/>
        <v>0</v>
      </c>
      <c r="AT44" s="80">
        <f t="shared" si="39"/>
        <v>0</v>
      </c>
    </row>
    <row r="45" spans="1:46" ht="20.25" customHeight="1" x14ac:dyDescent="0.65">
      <c r="A45" s="2"/>
      <c r="B45" s="117" t="str">
        <f>IF(ISTEXT("Recognition - Area-"&amp;VLOOKUP(A45,'Chart of Accounts'!$B$5:$C$50,2,FALSE)),"Recognition - Area-"&amp;VLOOKUP(A45,'Chart of Accounts'!$B$5:$C$50,2,FALSE),"")</f>
        <v/>
      </c>
      <c r="C45" s="104"/>
      <c r="D45" s="104"/>
      <c r="E45" s="104"/>
      <c r="F45" s="104"/>
      <c r="G45" s="104"/>
      <c r="H45" s="104"/>
      <c r="I45" s="104"/>
      <c r="J45" s="104"/>
      <c r="K45" s="104"/>
      <c r="L45" s="104"/>
      <c r="M45" s="104"/>
      <c r="N45" s="104"/>
      <c r="O45" s="95">
        <f t="shared" si="28"/>
        <v>0</v>
      </c>
      <c r="P45" s="80"/>
      <c r="Q45" s="80"/>
      <c r="R45" s="80"/>
      <c r="S45" s="80"/>
      <c r="T45" s="80" t="s">
        <v>162</v>
      </c>
      <c r="U45" s="80">
        <v>7022</v>
      </c>
      <c r="V45" s="80"/>
      <c r="W45" s="80"/>
      <c r="X45" s="80"/>
      <c r="Y45" s="80"/>
      <c r="Z45" s="80"/>
      <c r="AA45" s="80" t="s">
        <v>129</v>
      </c>
      <c r="AB45" s="80" t="str">
        <f t="shared" si="29"/>
        <v/>
      </c>
      <c r="AC45" s="80">
        <v>572</v>
      </c>
      <c r="AD45" s="80" t="str">
        <f t="shared" si="30"/>
        <v>054</v>
      </c>
      <c r="AE45" s="80"/>
      <c r="AF45" s="80"/>
      <c r="AG45" s="80">
        <v>110</v>
      </c>
      <c r="AH45" s="80" t="str">
        <f>Summary!$B$2</f>
        <v>USD</v>
      </c>
      <c r="AI45" s="80">
        <f t="shared" ref="AI45:AT45" si="40">IF(C45="",0,C45)</f>
        <v>0</v>
      </c>
      <c r="AJ45" s="80">
        <f t="shared" si="40"/>
        <v>0</v>
      </c>
      <c r="AK45" s="80">
        <f t="shared" si="40"/>
        <v>0</v>
      </c>
      <c r="AL45" s="80">
        <f t="shared" si="40"/>
        <v>0</v>
      </c>
      <c r="AM45" s="80">
        <f t="shared" si="40"/>
        <v>0</v>
      </c>
      <c r="AN45" s="80">
        <f t="shared" si="40"/>
        <v>0</v>
      </c>
      <c r="AO45" s="80">
        <f t="shared" si="40"/>
        <v>0</v>
      </c>
      <c r="AP45" s="80">
        <f t="shared" si="40"/>
        <v>0</v>
      </c>
      <c r="AQ45" s="80">
        <f t="shared" si="40"/>
        <v>0</v>
      </c>
      <c r="AR45" s="80">
        <f t="shared" si="40"/>
        <v>0</v>
      </c>
      <c r="AS45" s="80">
        <f t="shared" si="40"/>
        <v>0</v>
      </c>
      <c r="AT45" s="80">
        <f t="shared" si="40"/>
        <v>0</v>
      </c>
    </row>
    <row r="46" spans="1:46" ht="20.25" customHeight="1" x14ac:dyDescent="0.65">
      <c r="A46" s="119" t="s">
        <v>223</v>
      </c>
      <c r="B46" s="120"/>
      <c r="C46" s="121">
        <f t="shared" ref="C46:O46" si="41">SUM(C36:C45)</f>
        <v>0</v>
      </c>
      <c r="D46" s="121">
        <f t="shared" si="41"/>
        <v>0</v>
      </c>
      <c r="E46" s="121">
        <f t="shared" si="41"/>
        <v>0</v>
      </c>
      <c r="F46" s="121">
        <f t="shared" si="41"/>
        <v>0</v>
      </c>
      <c r="G46" s="121">
        <f t="shared" si="41"/>
        <v>0</v>
      </c>
      <c r="H46" s="121">
        <f t="shared" si="41"/>
        <v>0</v>
      </c>
      <c r="I46" s="121">
        <f t="shared" si="41"/>
        <v>0</v>
      </c>
      <c r="J46" s="121">
        <f t="shared" si="41"/>
        <v>0</v>
      </c>
      <c r="K46" s="121">
        <f t="shared" si="41"/>
        <v>0</v>
      </c>
      <c r="L46" s="121">
        <f t="shared" si="41"/>
        <v>0</v>
      </c>
      <c r="M46" s="121">
        <f t="shared" si="41"/>
        <v>0</v>
      </c>
      <c r="N46" s="121">
        <f t="shared" si="41"/>
        <v>0</v>
      </c>
      <c r="O46" s="121">
        <f t="shared" si="41"/>
        <v>0</v>
      </c>
      <c r="P46" s="80"/>
      <c r="Q46" s="80"/>
      <c r="R46" s="80"/>
      <c r="S46" s="80"/>
      <c r="T46" s="80" t="s">
        <v>164</v>
      </c>
      <c r="U46" s="80">
        <v>7024</v>
      </c>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row>
    <row r="47" spans="1:46" ht="15.75" customHeight="1" x14ac:dyDescent="0.7">
      <c r="A47" s="108"/>
      <c r="B47" s="97"/>
      <c r="C47" s="94"/>
      <c r="D47" s="95"/>
      <c r="E47" s="95"/>
      <c r="F47" s="95"/>
      <c r="G47" s="95"/>
      <c r="H47" s="95"/>
      <c r="I47" s="95"/>
      <c r="J47" s="95"/>
      <c r="K47" s="95"/>
      <c r="L47" s="95"/>
      <c r="M47" s="95"/>
      <c r="N47" s="95"/>
      <c r="O47" s="95"/>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row>
    <row r="48" spans="1:46" ht="15.75" customHeight="1" x14ac:dyDescent="0.65">
      <c r="A48" s="119" t="s">
        <v>224</v>
      </c>
      <c r="B48" s="120"/>
      <c r="C48" s="95"/>
      <c r="D48" s="95"/>
      <c r="E48" s="95"/>
      <c r="F48" s="95"/>
      <c r="G48" s="95"/>
      <c r="H48" s="95"/>
      <c r="I48" s="95"/>
      <c r="J48" s="95"/>
      <c r="K48" s="95"/>
      <c r="L48" s="95"/>
      <c r="M48" s="95"/>
      <c r="N48" s="95"/>
      <c r="O48" s="95"/>
      <c r="P48" s="80"/>
      <c r="Q48" s="80"/>
      <c r="R48" s="80"/>
      <c r="S48" s="80"/>
      <c r="T48" s="106" t="s">
        <v>135</v>
      </c>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row>
    <row r="49" spans="1:46" ht="20.25" customHeight="1" x14ac:dyDescent="0.65">
      <c r="A49" s="102">
        <v>7006</v>
      </c>
      <c r="B49" s="117" t="str">
        <f>IF(ISTEXT("Recognition - Division-"&amp;VLOOKUP(A49,'Chart of Accounts'!$B$5:$C$50,2,FALSE)),"Recognition - Division-"&amp;VLOOKUP(A49,'Chart of Accounts'!$B$5:$C$50,2,FALSE),"")</f>
        <v>Recognition - Division-Educational Materials</v>
      </c>
      <c r="C49" s="104"/>
      <c r="D49" s="104"/>
      <c r="E49" s="104"/>
      <c r="F49" s="104"/>
      <c r="G49" s="104"/>
      <c r="H49" s="104"/>
      <c r="I49" s="104"/>
      <c r="J49" s="104"/>
      <c r="K49" s="104"/>
      <c r="L49" s="104"/>
      <c r="M49" s="104"/>
      <c r="N49" s="104"/>
      <c r="O49" s="95">
        <f t="shared" ref="O49:O58" si="42">SUM(C49:N49)</f>
        <v>0</v>
      </c>
      <c r="P49" s="80"/>
      <c r="Q49" s="80"/>
      <c r="R49" s="80"/>
      <c r="S49" s="80"/>
      <c r="T49" s="80" t="s">
        <v>138</v>
      </c>
      <c r="U49" s="80">
        <v>7004</v>
      </c>
      <c r="V49" s="80"/>
      <c r="W49" s="80"/>
      <c r="X49" s="80"/>
      <c r="Y49" s="80"/>
      <c r="Z49" s="80"/>
      <c r="AA49" s="80" t="s">
        <v>129</v>
      </c>
      <c r="AB49" s="80" t="str">
        <f t="shared" ref="AB49:AB58" si="43">IF(A49="","",A49&amp;"-000000")</f>
        <v>7006-000000</v>
      </c>
      <c r="AC49" s="80">
        <v>573</v>
      </c>
      <c r="AD49" s="80" t="str">
        <f t="shared" ref="AD49:AD58" si="44">IF(LEN($O$1)=3,$O$1,IF(LEN($O$1)=2,0&amp;$O$1,IF(LEN($O$1)=1,0&amp;0&amp;$O$1,"ERROR")))</f>
        <v>054</v>
      </c>
      <c r="AE49" s="80"/>
      <c r="AF49" s="80"/>
      <c r="AG49" s="80">
        <v>110</v>
      </c>
      <c r="AH49" s="80" t="str">
        <f>Summary!$B$2</f>
        <v>USD</v>
      </c>
      <c r="AI49" s="80">
        <f t="shared" ref="AI49:AT49" si="45">IF(C49="",0,C49)</f>
        <v>0</v>
      </c>
      <c r="AJ49" s="80">
        <f t="shared" si="45"/>
        <v>0</v>
      </c>
      <c r="AK49" s="80">
        <f t="shared" si="45"/>
        <v>0</v>
      </c>
      <c r="AL49" s="80">
        <f t="shared" si="45"/>
        <v>0</v>
      </c>
      <c r="AM49" s="80">
        <f t="shared" si="45"/>
        <v>0</v>
      </c>
      <c r="AN49" s="80">
        <f t="shared" si="45"/>
        <v>0</v>
      </c>
      <c r="AO49" s="80">
        <f t="shared" si="45"/>
        <v>0</v>
      </c>
      <c r="AP49" s="80">
        <f t="shared" si="45"/>
        <v>0</v>
      </c>
      <c r="AQ49" s="80">
        <f t="shared" si="45"/>
        <v>0</v>
      </c>
      <c r="AR49" s="80">
        <f t="shared" si="45"/>
        <v>0</v>
      </c>
      <c r="AS49" s="80">
        <f t="shared" si="45"/>
        <v>0</v>
      </c>
      <c r="AT49" s="80">
        <f t="shared" si="45"/>
        <v>0</v>
      </c>
    </row>
    <row r="50" spans="1:46" ht="20.25" customHeight="1" x14ac:dyDescent="0.65">
      <c r="A50" s="102">
        <v>7008</v>
      </c>
      <c r="B50" s="117" t="str">
        <f>IF(ISTEXT("Recognition - Division-"&amp;VLOOKUP(A50,'Chart of Accounts'!$B$5:$C$50,2,FALSE)),"Recognition - Division-"&amp;VLOOKUP(A50,'Chart of Accounts'!$B$5:$C$50,2,FALSE),"")</f>
        <v>Recognition - Division-Promotional Materials</v>
      </c>
      <c r="C50" s="104"/>
      <c r="D50" s="104"/>
      <c r="E50" s="104"/>
      <c r="F50" s="104"/>
      <c r="G50" s="104"/>
      <c r="H50" s="104"/>
      <c r="I50" s="104"/>
      <c r="J50" s="104"/>
      <c r="K50" s="104"/>
      <c r="L50" s="104"/>
      <c r="M50" s="104"/>
      <c r="N50" s="104"/>
      <c r="O50" s="95">
        <f t="shared" si="42"/>
        <v>0</v>
      </c>
      <c r="P50" s="80"/>
      <c r="Q50" s="80"/>
      <c r="R50" s="80"/>
      <c r="S50" s="80"/>
      <c r="T50" s="80" t="s">
        <v>141</v>
      </c>
      <c r="U50" s="80">
        <v>7006</v>
      </c>
      <c r="V50" s="80"/>
      <c r="W50" s="80"/>
      <c r="X50" s="80"/>
      <c r="Y50" s="80"/>
      <c r="Z50" s="80"/>
      <c r="AA50" s="80" t="s">
        <v>129</v>
      </c>
      <c r="AB50" s="80" t="str">
        <f t="shared" si="43"/>
        <v>7008-000000</v>
      </c>
      <c r="AC50" s="80">
        <v>573</v>
      </c>
      <c r="AD50" s="80" t="str">
        <f t="shared" si="44"/>
        <v>054</v>
      </c>
      <c r="AE50" s="80"/>
      <c r="AF50" s="80"/>
      <c r="AG50" s="80">
        <v>110</v>
      </c>
      <c r="AH50" s="80" t="str">
        <f>Summary!$B$2</f>
        <v>USD</v>
      </c>
      <c r="AI50" s="80">
        <f t="shared" ref="AI50:AT50" si="46">IF(C50="",0,C50)</f>
        <v>0</v>
      </c>
      <c r="AJ50" s="80">
        <f t="shared" si="46"/>
        <v>0</v>
      </c>
      <c r="AK50" s="80">
        <f t="shared" si="46"/>
        <v>0</v>
      </c>
      <c r="AL50" s="80">
        <f t="shared" si="46"/>
        <v>0</v>
      </c>
      <c r="AM50" s="80">
        <f t="shared" si="46"/>
        <v>0</v>
      </c>
      <c r="AN50" s="80">
        <f t="shared" si="46"/>
        <v>0</v>
      </c>
      <c r="AO50" s="80">
        <f t="shared" si="46"/>
        <v>0</v>
      </c>
      <c r="AP50" s="80">
        <f t="shared" si="46"/>
        <v>0</v>
      </c>
      <c r="AQ50" s="80">
        <f t="shared" si="46"/>
        <v>0</v>
      </c>
      <c r="AR50" s="80">
        <f t="shared" si="46"/>
        <v>0</v>
      </c>
      <c r="AS50" s="80">
        <f t="shared" si="46"/>
        <v>0</v>
      </c>
      <c r="AT50" s="80">
        <f t="shared" si="46"/>
        <v>0</v>
      </c>
    </row>
    <row r="51" spans="1:46" ht="20.25" customHeight="1" x14ac:dyDescent="0.65">
      <c r="A51" s="102">
        <v>7010</v>
      </c>
      <c r="B51" s="117" t="str">
        <f>IF(ISTEXT("Recognition - Division-"&amp;VLOOKUP(A51,'Chart of Accounts'!$B$5:$C$50,2,FALSE)),"Recognition - Division-"&amp;VLOOKUP(A51,'Chart of Accounts'!$B$5:$C$50,2,FALSE),"")</f>
        <v>Recognition - Division-Awards Expense (Trophies, Plaques, Ribbons &amp; Certificates)</v>
      </c>
      <c r="C51" s="104"/>
      <c r="D51" s="104"/>
      <c r="E51" s="104"/>
      <c r="F51" s="104"/>
      <c r="G51" s="104"/>
      <c r="H51" s="104"/>
      <c r="I51" s="104"/>
      <c r="J51" s="104"/>
      <c r="K51" s="104"/>
      <c r="L51" s="104"/>
      <c r="M51" s="104"/>
      <c r="N51" s="104"/>
      <c r="O51" s="95">
        <f t="shared" si="42"/>
        <v>0</v>
      </c>
      <c r="P51" s="80"/>
      <c r="Q51" s="80"/>
      <c r="R51" s="80"/>
      <c r="S51" s="80"/>
      <c r="T51" s="80" t="s">
        <v>144</v>
      </c>
      <c r="U51" s="80">
        <v>7008</v>
      </c>
      <c r="V51" s="80"/>
      <c r="W51" s="80"/>
      <c r="X51" s="80"/>
      <c r="Y51" s="80"/>
      <c r="Z51" s="80"/>
      <c r="AA51" s="80" t="s">
        <v>129</v>
      </c>
      <c r="AB51" s="80" t="str">
        <f t="shared" si="43"/>
        <v>7010-000000</v>
      </c>
      <c r="AC51" s="80">
        <v>573</v>
      </c>
      <c r="AD51" s="80" t="str">
        <f t="shared" si="44"/>
        <v>054</v>
      </c>
      <c r="AE51" s="80"/>
      <c r="AF51" s="80"/>
      <c r="AG51" s="80">
        <v>110</v>
      </c>
      <c r="AH51" s="80" t="str">
        <f>Summary!$B$2</f>
        <v>USD</v>
      </c>
      <c r="AI51" s="80">
        <f t="shared" ref="AI51:AT51" si="47">IF(C51="",0,C51)</f>
        <v>0</v>
      </c>
      <c r="AJ51" s="80">
        <f t="shared" si="47"/>
        <v>0</v>
      </c>
      <c r="AK51" s="80">
        <f t="shared" si="47"/>
        <v>0</v>
      </c>
      <c r="AL51" s="80">
        <f t="shared" si="47"/>
        <v>0</v>
      </c>
      <c r="AM51" s="80">
        <f t="shared" si="47"/>
        <v>0</v>
      </c>
      <c r="AN51" s="80">
        <f t="shared" si="47"/>
        <v>0</v>
      </c>
      <c r="AO51" s="80">
        <f t="shared" si="47"/>
        <v>0</v>
      </c>
      <c r="AP51" s="80">
        <f t="shared" si="47"/>
        <v>0</v>
      </c>
      <c r="AQ51" s="80">
        <f t="shared" si="47"/>
        <v>0</v>
      </c>
      <c r="AR51" s="80">
        <f t="shared" si="47"/>
        <v>0</v>
      </c>
      <c r="AS51" s="80">
        <f t="shared" si="47"/>
        <v>0</v>
      </c>
      <c r="AT51" s="80">
        <f t="shared" si="47"/>
        <v>0</v>
      </c>
    </row>
    <row r="52" spans="1:46" ht="20.25" customHeight="1" x14ac:dyDescent="0.65">
      <c r="A52" s="102">
        <v>7012</v>
      </c>
      <c r="B52" s="117" t="str">
        <f>IF(ISTEXT("Recognition - Division-"&amp;VLOOKUP(A52,'Chart of Accounts'!$B$5:$C$50,2,FALSE)),"Recognition - Division-"&amp;VLOOKUP(A52,'Chart of Accounts'!$B$5:$C$50,2,FALSE),"")</f>
        <v>Recognition - Division-Supplies &amp; Stationery Expense</v>
      </c>
      <c r="C52" s="104"/>
      <c r="D52" s="104"/>
      <c r="E52" s="104"/>
      <c r="F52" s="104"/>
      <c r="G52" s="104"/>
      <c r="H52" s="104"/>
      <c r="I52" s="104"/>
      <c r="J52" s="104"/>
      <c r="K52" s="104"/>
      <c r="L52" s="104"/>
      <c r="M52" s="104"/>
      <c r="N52" s="104"/>
      <c r="O52" s="95">
        <f t="shared" si="42"/>
        <v>0</v>
      </c>
      <c r="P52" s="80"/>
      <c r="Q52" s="80"/>
      <c r="R52" s="80"/>
      <c r="S52" s="80"/>
      <c r="T52" s="80" t="s">
        <v>147</v>
      </c>
      <c r="U52" s="80">
        <v>7010</v>
      </c>
      <c r="V52" s="80"/>
      <c r="W52" s="80"/>
      <c r="X52" s="80"/>
      <c r="Y52" s="80"/>
      <c r="Z52" s="80"/>
      <c r="AA52" s="80" t="s">
        <v>129</v>
      </c>
      <c r="AB52" s="80" t="str">
        <f t="shared" si="43"/>
        <v>7012-000000</v>
      </c>
      <c r="AC52" s="80">
        <v>573</v>
      </c>
      <c r="AD52" s="80" t="str">
        <f t="shared" si="44"/>
        <v>054</v>
      </c>
      <c r="AE52" s="80"/>
      <c r="AF52" s="80"/>
      <c r="AG52" s="80">
        <v>110</v>
      </c>
      <c r="AH52" s="80" t="str">
        <f>Summary!$B$2</f>
        <v>USD</v>
      </c>
      <c r="AI52" s="80">
        <f t="shared" ref="AI52:AT52" si="48">IF(C52="",0,C52)</f>
        <v>0</v>
      </c>
      <c r="AJ52" s="80">
        <f t="shared" si="48"/>
        <v>0</v>
      </c>
      <c r="AK52" s="80">
        <f t="shared" si="48"/>
        <v>0</v>
      </c>
      <c r="AL52" s="80">
        <f t="shared" si="48"/>
        <v>0</v>
      </c>
      <c r="AM52" s="80">
        <f t="shared" si="48"/>
        <v>0</v>
      </c>
      <c r="AN52" s="80">
        <f t="shared" si="48"/>
        <v>0</v>
      </c>
      <c r="AO52" s="80">
        <f t="shared" si="48"/>
        <v>0</v>
      </c>
      <c r="AP52" s="80">
        <f t="shared" si="48"/>
        <v>0</v>
      </c>
      <c r="AQ52" s="80">
        <f t="shared" si="48"/>
        <v>0</v>
      </c>
      <c r="AR52" s="80">
        <f t="shared" si="48"/>
        <v>0</v>
      </c>
      <c r="AS52" s="80">
        <f t="shared" si="48"/>
        <v>0</v>
      </c>
      <c r="AT52" s="80">
        <f t="shared" si="48"/>
        <v>0</v>
      </c>
    </row>
    <row r="53" spans="1:46" ht="20.25" customHeight="1" x14ac:dyDescent="0.65">
      <c r="A53" s="102">
        <v>7036</v>
      </c>
      <c r="B53" s="117" t="str">
        <f>IF(ISTEXT("Recognition - Division-"&amp;VLOOKUP(A53,'Chart of Accounts'!$B$5:$C$50,2,FALSE)),"Recognition - Division-"&amp;VLOOKUP(A53,'Chart of Accounts'!$B$5:$C$50,2,FALSE),"")</f>
        <v>Recognition - Division-Advertising Expense</v>
      </c>
      <c r="C53" s="104"/>
      <c r="D53" s="104"/>
      <c r="E53" s="104"/>
      <c r="F53" s="104"/>
      <c r="G53" s="104"/>
      <c r="H53" s="104"/>
      <c r="I53" s="104"/>
      <c r="J53" s="104"/>
      <c r="K53" s="104"/>
      <c r="L53" s="104"/>
      <c r="M53" s="104"/>
      <c r="N53" s="104"/>
      <c r="O53" s="95">
        <f t="shared" si="42"/>
        <v>0</v>
      </c>
      <c r="P53" s="80"/>
      <c r="Q53" s="80"/>
      <c r="R53" s="80"/>
      <c r="S53" s="80"/>
      <c r="T53" s="80" t="s">
        <v>150</v>
      </c>
      <c r="U53" s="80">
        <v>7012</v>
      </c>
      <c r="V53" s="80"/>
      <c r="W53" s="80"/>
      <c r="X53" s="80"/>
      <c r="Y53" s="80"/>
      <c r="Z53" s="80"/>
      <c r="AA53" s="80" t="s">
        <v>129</v>
      </c>
      <c r="AB53" s="80" t="str">
        <f t="shared" si="43"/>
        <v>7036-000000</v>
      </c>
      <c r="AC53" s="80">
        <v>573</v>
      </c>
      <c r="AD53" s="80" t="str">
        <f t="shared" si="44"/>
        <v>054</v>
      </c>
      <c r="AE53" s="80"/>
      <c r="AF53" s="80"/>
      <c r="AG53" s="80">
        <v>110</v>
      </c>
      <c r="AH53" s="80" t="str">
        <f>Summary!$B$2</f>
        <v>USD</v>
      </c>
      <c r="AI53" s="80">
        <f t="shared" ref="AI53:AT53" si="49">IF(C53="",0,C53)</f>
        <v>0</v>
      </c>
      <c r="AJ53" s="80">
        <f t="shared" si="49"/>
        <v>0</v>
      </c>
      <c r="AK53" s="80">
        <f t="shared" si="49"/>
        <v>0</v>
      </c>
      <c r="AL53" s="80">
        <f t="shared" si="49"/>
        <v>0</v>
      </c>
      <c r="AM53" s="80">
        <f t="shared" si="49"/>
        <v>0</v>
      </c>
      <c r="AN53" s="80">
        <f t="shared" si="49"/>
        <v>0</v>
      </c>
      <c r="AO53" s="80">
        <f t="shared" si="49"/>
        <v>0</v>
      </c>
      <c r="AP53" s="80">
        <f t="shared" si="49"/>
        <v>0</v>
      </c>
      <c r="AQ53" s="80">
        <f t="shared" si="49"/>
        <v>0</v>
      </c>
      <c r="AR53" s="80">
        <f t="shared" si="49"/>
        <v>0</v>
      </c>
      <c r="AS53" s="80">
        <f t="shared" si="49"/>
        <v>0</v>
      </c>
      <c r="AT53" s="80">
        <f t="shared" si="49"/>
        <v>0</v>
      </c>
    </row>
    <row r="54" spans="1:46" ht="20.25" customHeight="1" x14ac:dyDescent="0.65">
      <c r="A54" s="102">
        <v>7044</v>
      </c>
      <c r="B54" s="117" t="str">
        <f>IF(ISTEXT("Recognition - Division-"&amp;VLOOKUP(A54,'Chart of Accounts'!$B$5:$C$50,2,FALSE)),"Recognition - Division-"&amp;VLOOKUP(A54,'Chart of Accounts'!$B$5:$C$50,2,FALSE),"")</f>
        <v>Recognition - Division-Postage &amp; Shipping Expense</v>
      </c>
      <c r="C54" s="104"/>
      <c r="D54" s="104"/>
      <c r="E54" s="104"/>
      <c r="F54" s="104"/>
      <c r="G54" s="104"/>
      <c r="H54" s="104"/>
      <c r="I54" s="104"/>
      <c r="J54" s="104"/>
      <c r="K54" s="104"/>
      <c r="L54" s="104"/>
      <c r="M54" s="104"/>
      <c r="N54" s="104"/>
      <c r="O54" s="95">
        <f t="shared" si="42"/>
        <v>0</v>
      </c>
      <c r="P54" s="80"/>
      <c r="Q54" s="80"/>
      <c r="R54" s="80"/>
      <c r="S54" s="80"/>
      <c r="T54" s="80" t="s">
        <v>153</v>
      </c>
      <c r="U54" s="80">
        <v>7014</v>
      </c>
      <c r="V54" s="80"/>
      <c r="W54" s="80"/>
      <c r="X54" s="80"/>
      <c r="Y54" s="80"/>
      <c r="Z54" s="80"/>
      <c r="AA54" s="80" t="s">
        <v>129</v>
      </c>
      <c r="AB54" s="80" t="str">
        <f t="shared" si="43"/>
        <v>7044-000000</v>
      </c>
      <c r="AC54" s="80">
        <v>573</v>
      </c>
      <c r="AD54" s="80" t="str">
        <f t="shared" si="44"/>
        <v>054</v>
      </c>
      <c r="AE54" s="80"/>
      <c r="AF54" s="80"/>
      <c r="AG54" s="80">
        <v>110</v>
      </c>
      <c r="AH54" s="80" t="str">
        <f>Summary!$B$2</f>
        <v>USD</v>
      </c>
      <c r="AI54" s="80">
        <f t="shared" ref="AI54:AT54" si="50">IF(C54="",0,C54)</f>
        <v>0</v>
      </c>
      <c r="AJ54" s="80">
        <f t="shared" si="50"/>
        <v>0</v>
      </c>
      <c r="AK54" s="80">
        <f t="shared" si="50"/>
        <v>0</v>
      </c>
      <c r="AL54" s="80">
        <f t="shared" si="50"/>
        <v>0</v>
      </c>
      <c r="AM54" s="80">
        <f t="shared" si="50"/>
        <v>0</v>
      </c>
      <c r="AN54" s="80">
        <f t="shared" si="50"/>
        <v>0</v>
      </c>
      <c r="AO54" s="80">
        <f t="shared" si="50"/>
        <v>0</v>
      </c>
      <c r="AP54" s="80">
        <f t="shared" si="50"/>
        <v>0</v>
      </c>
      <c r="AQ54" s="80">
        <f t="shared" si="50"/>
        <v>0</v>
      </c>
      <c r="AR54" s="80">
        <f t="shared" si="50"/>
        <v>0</v>
      </c>
      <c r="AS54" s="80">
        <f t="shared" si="50"/>
        <v>0</v>
      </c>
      <c r="AT54" s="80">
        <f t="shared" si="50"/>
        <v>0</v>
      </c>
    </row>
    <row r="55" spans="1:46" ht="20.25" customHeight="1" x14ac:dyDescent="0.7">
      <c r="A55" s="102">
        <v>7082</v>
      </c>
      <c r="B55" s="117" t="str">
        <f>IF(ISTEXT("Recognition - Division-"&amp;VLOOKUP(A55,'Chart of Accounts'!$B$5:$C$50,2,FALSE)),"Recognition - Division-"&amp;VLOOKUP(A55,'Chart of Accounts'!$B$5:$C$50,2,FALSE),"")</f>
        <v>Recognition - Division-Incentives</v>
      </c>
      <c r="C55" s="104"/>
      <c r="D55" s="104"/>
      <c r="E55" s="104"/>
      <c r="F55" s="105">
        <v>0</v>
      </c>
      <c r="G55" s="104"/>
      <c r="H55" s="104"/>
      <c r="I55" s="104"/>
      <c r="J55" s="104"/>
      <c r="K55" s="104"/>
      <c r="L55" s="104"/>
      <c r="M55" s="104"/>
      <c r="N55" s="104"/>
      <c r="O55" s="95">
        <f t="shared" si="42"/>
        <v>0</v>
      </c>
      <c r="P55" s="80"/>
      <c r="Q55" s="80"/>
      <c r="R55" s="80"/>
      <c r="S55" s="80"/>
      <c r="T55" s="80" t="s">
        <v>156</v>
      </c>
      <c r="U55" s="80">
        <v>7016</v>
      </c>
      <c r="V55" s="80"/>
      <c r="W55" s="80"/>
      <c r="X55" s="80"/>
      <c r="Y55" s="80"/>
      <c r="Z55" s="80"/>
      <c r="AA55" s="80" t="s">
        <v>129</v>
      </c>
      <c r="AB55" s="80" t="str">
        <f t="shared" si="43"/>
        <v>7082-000000</v>
      </c>
      <c r="AC55" s="80">
        <v>573</v>
      </c>
      <c r="AD55" s="80" t="str">
        <f t="shared" si="44"/>
        <v>054</v>
      </c>
      <c r="AE55" s="80"/>
      <c r="AF55" s="80"/>
      <c r="AG55" s="80">
        <v>110</v>
      </c>
      <c r="AH55" s="80" t="str">
        <f>Summary!$B$2</f>
        <v>USD</v>
      </c>
      <c r="AI55" s="80">
        <f t="shared" ref="AI55:AT55" si="51">IF(C55="",0,C55)</f>
        <v>0</v>
      </c>
      <c r="AJ55" s="80">
        <f t="shared" si="51"/>
        <v>0</v>
      </c>
      <c r="AK55" s="80">
        <f t="shared" si="51"/>
        <v>0</v>
      </c>
      <c r="AL55" s="107">
        <f t="shared" si="51"/>
        <v>0</v>
      </c>
      <c r="AM55" s="80">
        <f t="shared" si="51"/>
        <v>0</v>
      </c>
      <c r="AN55" s="80">
        <f t="shared" si="51"/>
        <v>0</v>
      </c>
      <c r="AO55" s="80">
        <f t="shared" si="51"/>
        <v>0</v>
      </c>
      <c r="AP55" s="80">
        <f t="shared" si="51"/>
        <v>0</v>
      </c>
      <c r="AQ55" s="80">
        <f t="shared" si="51"/>
        <v>0</v>
      </c>
      <c r="AR55" s="80">
        <f t="shared" si="51"/>
        <v>0</v>
      </c>
      <c r="AS55" s="80">
        <f t="shared" si="51"/>
        <v>0</v>
      </c>
      <c r="AT55" s="80">
        <f t="shared" si="51"/>
        <v>0</v>
      </c>
    </row>
    <row r="56" spans="1:46" ht="20.25" customHeight="1" x14ac:dyDescent="0.65">
      <c r="A56" s="2"/>
      <c r="B56" s="117" t="str">
        <f>IF(ISTEXT("Recognition - Division-"&amp;VLOOKUP(A56,'Chart of Accounts'!$B$5:$C$50,2,FALSE)),"Recognition - Division-"&amp;VLOOKUP(A56,'Chart of Accounts'!$B$5:$C$50,2,FALSE),"")</f>
        <v/>
      </c>
      <c r="C56" s="104"/>
      <c r="D56" s="104"/>
      <c r="E56" s="104"/>
      <c r="F56" s="104"/>
      <c r="G56" s="104"/>
      <c r="H56" s="104"/>
      <c r="I56" s="104"/>
      <c r="J56" s="104"/>
      <c r="K56" s="104"/>
      <c r="L56" s="104"/>
      <c r="M56" s="104"/>
      <c r="N56" s="104"/>
      <c r="O56" s="95">
        <f t="shared" si="42"/>
        <v>0</v>
      </c>
      <c r="P56" s="80"/>
      <c r="Q56" s="80"/>
      <c r="R56" s="80"/>
      <c r="S56" s="80"/>
      <c r="T56" s="80" t="s">
        <v>158</v>
      </c>
      <c r="U56" s="80">
        <v>7018</v>
      </c>
      <c r="V56" s="80"/>
      <c r="W56" s="80"/>
      <c r="X56" s="80"/>
      <c r="Y56" s="80"/>
      <c r="Z56" s="80"/>
      <c r="AA56" s="80" t="s">
        <v>129</v>
      </c>
      <c r="AB56" s="80" t="str">
        <f t="shared" si="43"/>
        <v/>
      </c>
      <c r="AC56" s="80">
        <v>573</v>
      </c>
      <c r="AD56" s="80" t="str">
        <f t="shared" si="44"/>
        <v>054</v>
      </c>
      <c r="AE56" s="80"/>
      <c r="AF56" s="80"/>
      <c r="AG56" s="80">
        <v>110</v>
      </c>
      <c r="AH56" s="80" t="str">
        <f>Summary!$B$2</f>
        <v>USD</v>
      </c>
      <c r="AI56" s="80">
        <f t="shared" ref="AI56:AT56" si="52">IF(C56="",0,C56)</f>
        <v>0</v>
      </c>
      <c r="AJ56" s="80">
        <f t="shared" si="52"/>
        <v>0</v>
      </c>
      <c r="AK56" s="80">
        <f t="shared" si="52"/>
        <v>0</v>
      </c>
      <c r="AL56" s="80">
        <f t="shared" si="52"/>
        <v>0</v>
      </c>
      <c r="AM56" s="80">
        <f t="shared" si="52"/>
        <v>0</v>
      </c>
      <c r="AN56" s="80">
        <f t="shared" si="52"/>
        <v>0</v>
      </c>
      <c r="AO56" s="80">
        <f t="shared" si="52"/>
        <v>0</v>
      </c>
      <c r="AP56" s="80">
        <f t="shared" si="52"/>
        <v>0</v>
      </c>
      <c r="AQ56" s="80">
        <f t="shared" si="52"/>
        <v>0</v>
      </c>
      <c r="AR56" s="80">
        <f t="shared" si="52"/>
        <v>0</v>
      </c>
      <c r="AS56" s="80">
        <f t="shared" si="52"/>
        <v>0</v>
      </c>
      <c r="AT56" s="80">
        <f t="shared" si="52"/>
        <v>0</v>
      </c>
    </row>
    <row r="57" spans="1:46" ht="20.25" customHeight="1" x14ac:dyDescent="0.65">
      <c r="A57" s="2"/>
      <c r="B57" s="117" t="str">
        <f>IF(ISTEXT("Recognition - Division-"&amp;VLOOKUP(A57,'Chart of Accounts'!$B$5:$C$50,2,FALSE)),"Recognition - Division-"&amp;VLOOKUP(A57,'Chart of Accounts'!$B$5:$C$50,2,FALSE),"")</f>
        <v/>
      </c>
      <c r="C57" s="104"/>
      <c r="D57" s="104"/>
      <c r="E57" s="104"/>
      <c r="F57" s="104"/>
      <c r="G57" s="104"/>
      <c r="H57" s="104"/>
      <c r="I57" s="104"/>
      <c r="J57" s="104"/>
      <c r="K57" s="104"/>
      <c r="L57" s="104"/>
      <c r="M57" s="104"/>
      <c r="N57" s="104"/>
      <c r="O57" s="95">
        <f t="shared" si="42"/>
        <v>0</v>
      </c>
      <c r="P57" s="80"/>
      <c r="Q57" s="80"/>
      <c r="R57" s="80"/>
      <c r="S57" s="80"/>
      <c r="T57" s="80" t="s">
        <v>160</v>
      </c>
      <c r="U57" s="80">
        <v>7020</v>
      </c>
      <c r="V57" s="80"/>
      <c r="W57" s="80"/>
      <c r="X57" s="80"/>
      <c r="Y57" s="80"/>
      <c r="Z57" s="80"/>
      <c r="AA57" s="80" t="s">
        <v>129</v>
      </c>
      <c r="AB57" s="80" t="str">
        <f t="shared" si="43"/>
        <v/>
      </c>
      <c r="AC57" s="80">
        <v>573</v>
      </c>
      <c r="AD57" s="80" t="str">
        <f t="shared" si="44"/>
        <v>054</v>
      </c>
      <c r="AE57" s="80"/>
      <c r="AF57" s="80"/>
      <c r="AG57" s="80">
        <v>110</v>
      </c>
      <c r="AH57" s="80" t="str">
        <f>Summary!$B$2</f>
        <v>USD</v>
      </c>
      <c r="AI57" s="80">
        <f t="shared" ref="AI57:AT57" si="53">IF(C57="",0,C57)</f>
        <v>0</v>
      </c>
      <c r="AJ57" s="80">
        <f t="shared" si="53"/>
        <v>0</v>
      </c>
      <c r="AK57" s="80">
        <f t="shared" si="53"/>
        <v>0</v>
      </c>
      <c r="AL57" s="80">
        <f t="shared" si="53"/>
        <v>0</v>
      </c>
      <c r="AM57" s="80">
        <f t="shared" si="53"/>
        <v>0</v>
      </c>
      <c r="AN57" s="80">
        <f t="shared" si="53"/>
        <v>0</v>
      </c>
      <c r="AO57" s="80">
        <f t="shared" si="53"/>
        <v>0</v>
      </c>
      <c r="AP57" s="80">
        <f t="shared" si="53"/>
        <v>0</v>
      </c>
      <c r="AQ57" s="80">
        <f t="shared" si="53"/>
        <v>0</v>
      </c>
      <c r="AR57" s="80">
        <f t="shared" si="53"/>
        <v>0</v>
      </c>
      <c r="AS57" s="80">
        <f t="shared" si="53"/>
        <v>0</v>
      </c>
      <c r="AT57" s="80">
        <f t="shared" si="53"/>
        <v>0</v>
      </c>
    </row>
    <row r="58" spans="1:46" ht="20.25" customHeight="1" x14ac:dyDescent="0.65">
      <c r="A58" s="2"/>
      <c r="B58" s="117" t="str">
        <f>IF(ISTEXT("Recognition - Division-"&amp;VLOOKUP(A58,'Chart of Accounts'!$B$5:$C$50,2,FALSE)),"Recognition - Division-"&amp;VLOOKUP(A58,'Chart of Accounts'!$B$5:$C$50,2,FALSE),"")</f>
        <v/>
      </c>
      <c r="C58" s="104"/>
      <c r="D58" s="104"/>
      <c r="E58" s="104"/>
      <c r="F58" s="104"/>
      <c r="G58" s="104"/>
      <c r="H58" s="104"/>
      <c r="I58" s="104"/>
      <c r="J58" s="104"/>
      <c r="K58" s="104"/>
      <c r="L58" s="104"/>
      <c r="M58" s="104"/>
      <c r="N58" s="104"/>
      <c r="O58" s="95">
        <f t="shared" si="42"/>
        <v>0</v>
      </c>
      <c r="P58" s="80"/>
      <c r="Q58" s="80"/>
      <c r="R58" s="80"/>
      <c r="S58" s="80"/>
      <c r="T58" s="80" t="s">
        <v>162</v>
      </c>
      <c r="U58" s="80">
        <v>7022</v>
      </c>
      <c r="V58" s="80"/>
      <c r="W58" s="80"/>
      <c r="X58" s="80"/>
      <c r="Y58" s="80"/>
      <c r="Z58" s="80"/>
      <c r="AA58" s="80" t="s">
        <v>129</v>
      </c>
      <c r="AB58" s="80" t="str">
        <f t="shared" si="43"/>
        <v/>
      </c>
      <c r="AC58" s="80">
        <v>573</v>
      </c>
      <c r="AD58" s="80" t="str">
        <f t="shared" si="44"/>
        <v>054</v>
      </c>
      <c r="AE58" s="80"/>
      <c r="AF58" s="80"/>
      <c r="AG58" s="80">
        <v>110</v>
      </c>
      <c r="AH58" s="80" t="str">
        <f>Summary!$B$2</f>
        <v>USD</v>
      </c>
      <c r="AI58" s="80">
        <f t="shared" ref="AI58:AT58" si="54">IF(C58="",0,C58)</f>
        <v>0</v>
      </c>
      <c r="AJ58" s="80">
        <f t="shared" si="54"/>
        <v>0</v>
      </c>
      <c r="AK58" s="80">
        <f t="shared" si="54"/>
        <v>0</v>
      </c>
      <c r="AL58" s="80">
        <f t="shared" si="54"/>
        <v>0</v>
      </c>
      <c r="AM58" s="80">
        <f t="shared" si="54"/>
        <v>0</v>
      </c>
      <c r="AN58" s="80">
        <f t="shared" si="54"/>
        <v>0</v>
      </c>
      <c r="AO58" s="80">
        <f t="shared" si="54"/>
        <v>0</v>
      </c>
      <c r="AP58" s="80">
        <f t="shared" si="54"/>
        <v>0</v>
      </c>
      <c r="AQ58" s="80">
        <f t="shared" si="54"/>
        <v>0</v>
      </c>
      <c r="AR58" s="80">
        <f t="shared" si="54"/>
        <v>0</v>
      </c>
      <c r="AS58" s="80">
        <f t="shared" si="54"/>
        <v>0</v>
      </c>
      <c r="AT58" s="80">
        <f t="shared" si="54"/>
        <v>0</v>
      </c>
    </row>
    <row r="59" spans="1:46" ht="20.25" customHeight="1" x14ac:dyDescent="0.65">
      <c r="A59" s="119" t="s">
        <v>225</v>
      </c>
      <c r="B59" s="120"/>
      <c r="C59" s="121">
        <f t="shared" ref="C59:O59" si="55">SUM(C49:C58)</f>
        <v>0</v>
      </c>
      <c r="D59" s="121">
        <f t="shared" si="55"/>
        <v>0</v>
      </c>
      <c r="E59" s="121">
        <f t="shared" si="55"/>
        <v>0</v>
      </c>
      <c r="F59" s="121">
        <f t="shared" si="55"/>
        <v>0</v>
      </c>
      <c r="G59" s="121">
        <f t="shared" si="55"/>
        <v>0</v>
      </c>
      <c r="H59" s="121">
        <f t="shared" si="55"/>
        <v>0</v>
      </c>
      <c r="I59" s="121">
        <f t="shared" si="55"/>
        <v>0</v>
      </c>
      <c r="J59" s="121">
        <f t="shared" si="55"/>
        <v>0</v>
      </c>
      <c r="K59" s="121">
        <f t="shared" si="55"/>
        <v>0</v>
      </c>
      <c r="L59" s="121">
        <f t="shared" si="55"/>
        <v>0</v>
      </c>
      <c r="M59" s="121">
        <f t="shared" si="55"/>
        <v>0</v>
      </c>
      <c r="N59" s="121">
        <f t="shared" si="55"/>
        <v>0</v>
      </c>
      <c r="O59" s="121">
        <f t="shared" si="55"/>
        <v>0</v>
      </c>
      <c r="P59" s="80"/>
      <c r="Q59" s="80"/>
      <c r="R59" s="80"/>
      <c r="S59" s="80"/>
      <c r="T59" s="80" t="s">
        <v>164</v>
      </c>
      <c r="U59" s="80">
        <v>7024</v>
      </c>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row>
    <row r="60" spans="1:46" ht="15.75" customHeight="1" x14ac:dyDescent="0.7">
      <c r="A60" s="108"/>
      <c r="B60" s="97"/>
      <c r="C60" s="94"/>
      <c r="D60" s="95"/>
      <c r="E60" s="95"/>
      <c r="F60" s="95"/>
      <c r="G60" s="95"/>
      <c r="H60" s="95"/>
      <c r="I60" s="95"/>
      <c r="J60" s="95"/>
      <c r="K60" s="95"/>
      <c r="L60" s="95"/>
      <c r="M60" s="95"/>
      <c r="N60" s="95"/>
      <c r="O60" s="95"/>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row>
    <row r="61" spans="1:46" ht="15.75" customHeight="1" x14ac:dyDescent="0.65">
      <c r="A61" s="119" t="s">
        <v>226</v>
      </c>
      <c r="B61" s="120"/>
      <c r="C61" s="95"/>
      <c r="D61" s="95"/>
      <c r="E61" s="95"/>
      <c r="F61" s="95"/>
      <c r="G61" s="95"/>
      <c r="H61" s="95"/>
      <c r="I61" s="95"/>
      <c r="J61" s="95"/>
      <c r="K61" s="95"/>
      <c r="L61" s="95"/>
      <c r="M61" s="95"/>
      <c r="N61" s="95"/>
      <c r="O61" s="95"/>
      <c r="P61" s="80"/>
      <c r="Q61" s="80"/>
      <c r="R61" s="80"/>
      <c r="S61" s="80"/>
      <c r="T61" s="106" t="s">
        <v>135</v>
      </c>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row>
    <row r="62" spans="1:46" ht="20.25" customHeight="1" x14ac:dyDescent="0.65">
      <c r="A62" s="102">
        <v>7006</v>
      </c>
      <c r="B62" s="117" t="str">
        <f>IF(ISTEXT("Recognition - District-"&amp;VLOOKUP(A62,'Chart of Accounts'!$B$5:$C$50,2,FALSE)),"Recognition - District-"&amp;VLOOKUP(A62,'Chart of Accounts'!$B$5:$C$50,2,FALSE),"")</f>
        <v>Recognition - District-Educational Materials</v>
      </c>
      <c r="C62" s="104"/>
      <c r="D62" s="104"/>
      <c r="E62" s="104"/>
      <c r="F62" s="104"/>
      <c r="G62" s="104"/>
      <c r="H62" s="104"/>
      <c r="I62" s="104"/>
      <c r="J62" s="104"/>
      <c r="K62" s="104"/>
      <c r="L62" s="104"/>
      <c r="M62" s="104"/>
      <c r="N62" s="104"/>
      <c r="O62" s="95">
        <f t="shared" ref="O62:O71" si="56">SUM(C62:N62)</f>
        <v>0</v>
      </c>
      <c r="P62" s="80"/>
      <c r="Q62" s="80"/>
      <c r="R62" s="80"/>
      <c r="S62" s="80"/>
      <c r="T62" s="80" t="s">
        <v>138</v>
      </c>
      <c r="U62" s="80">
        <v>7004</v>
      </c>
      <c r="V62" s="80"/>
      <c r="W62" s="80"/>
      <c r="X62" s="80"/>
      <c r="Y62" s="80"/>
      <c r="Z62" s="80"/>
      <c r="AA62" s="80" t="s">
        <v>129</v>
      </c>
      <c r="AB62" s="80" t="str">
        <f t="shared" ref="AB62:AB71" si="57">IF(A62="","",A62&amp;"-000000")</f>
        <v>7006-000000</v>
      </c>
      <c r="AC62" s="80">
        <v>574</v>
      </c>
      <c r="AD62" s="80" t="str">
        <f t="shared" ref="AD62:AD71" si="58">IF(LEN($O$1)=3,$O$1,IF(LEN($O$1)=2,0&amp;$O$1,IF(LEN($O$1)=1,0&amp;0&amp;$O$1,"ERROR")))</f>
        <v>054</v>
      </c>
      <c r="AE62" s="80"/>
      <c r="AF62" s="80"/>
      <c r="AG62" s="80">
        <v>110</v>
      </c>
      <c r="AH62" s="80" t="str">
        <f>Summary!$B$2</f>
        <v>USD</v>
      </c>
      <c r="AI62" s="80">
        <f t="shared" ref="AI62:AT62" si="59">IF(C62="",0,C62)</f>
        <v>0</v>
      </c>
      <c r="AJ62" s="80">
        <f t="shared" si="59"/>
        <v>0</v>
      </c>
      <c r="AK62" s="80">
        <f t="shared" si="59"/>
        <v>0</v>
      </c>
      <c r="AL62" s="80">
        <f t="shared" si="59"/>
        <v>0</v>
      </c>
      <c r="AM62" s="80">
        <f t="shared" si="59"/>
        <v>0</v>
      </c>
      <c r="AN62" s="80">
        <f t="shared" si="59"/>
        <v>0</v>
      </c>
      <c r="AO62" s="80">
        <f t="shared" si="59"/>
        <v>0</v>
      </c>
      <c r="AP62" s="80">
        <f t="shared" si="59"/>
        <v>0</v>
      </c>
      <c r="AQ62" s="80">
        <f t="shared" si="59"/>
        <v>0</v>
      </c>
      <c r="AR62" s="80">
        <f t="shared" si="59"/>
        <v>0</v>
      </c>
      <c r="AS62" s="80">
        <f t="shared" si="59"/>
        <v>0</v>
      </c>
      <c r="AT62" s="80">
        <f t="shared" si="59"/>
        <v>0</v>
      </c>
    </row>
    <row r="63" spans="1:46" ht="20.25" customHeight="1" x14ac:dyDescent="0.65">
      <c r="A63" s="102">
        <v>7008</v>
      </c>
      <c r="B63" s="117" t="str">
        <f>IF(ISTEXT("Recognition - District-"&amp;VLOOKUP(A63,'Chart of Accounts'!$B$5:$C$50,2,FALSE)),"Recognition - District-"&amp;VLOOKUP(A63,'Chart of Accounts'!$B$5:$C$50,2,FALSE),"")</f>
        <v>Recognition - District-Promotional Materials</v>
      </c>
      <c r="C63" s="104"/>
      <c r="D63" s="104"/>
      <c r="E63" s="104"/>
      <c r="F63" s="104"/>
      <c r="G63" s="104"/>
      <c r="H63" s="104"/>
      <c r="I63" s="104"/>
      <c r="J63" s="104"/>
      <c r="K63" s="104"/>
      <c r="L63" s="104"/>
      <c r="M63" s="104"/>
      <c r="N63" s="104"/>
      <c r="O63" s="95">
        <f t="shared" si="56"/>
        <v>0</v>
      </c>
      <c r="P63" s="80"/>
      <c r="Q63" s="80"/>
      <c r="R63" s="80"/>
      <c r="S63" s="80"/>
      <c r="T63" s="80" t="s">
        <v>141</v>
      </c>
      <c r="U63" s="80">
        <v>7006</v>
      </c>
      <c r="V63" s="80"/>
      <c r="W63" s="80"/>
      <c r="X63" s="80"/>
      <c r="Y63" s="80"/>
      <c r="Z63" s="80"/>
      <c r="AA63" s="80" t="s">
        <v>129</v>
      </c>
      <c r="AB63" s="80" t="str">
        <f t="shared" si="57"/>
        <v>7008-000000</v>
      </c>
      <c r="AC63" s="80">
        <v>574</v>
      </c>
      <c r="AD63" s="80" t="str">
        <f t="shared" si="58"/>
        <v>054</v>
      </c>
      <c r="AE63" s="80"/>
      <c r="AF63" s="80"/>
      <c r="AG63" s="80">
        <v>110</v>
      </c>
      <c r="AH63" s="80" t="str">
        <f>Summary!$B$2</f>
        <v>USD</v>
      </c>
      <c r="AI63" s="80">
        <f t="shared" ref="AI63:AT63" si="60">IF(C63="",0,C63)</f>
        <v>0</v>
      </c>
      <c r="AJ63" s="80">
        <f t="shared" si="60"/>
        <v>0</v>
      </c>
      <c r="AK63" s="80">
        <f t="shared" si="60"/>
        <v>0</v>
      </c>
      <c r="AL63" s="80">
        <f t="shared" si="60"/>
        <v>0</v>
      </c>
      <c r="AM63" s="80">
        <f t="shared" si="60"/>
        <v>0</v>
      </c>
      <c r="AN63" s="80">
        <f t="shared" si="60"/>
        <v>0</v>
      </c>
      <c r="AO63" s="80">
        <f t="shared" si="60"/>
        <v>0</v>
      </c>
      <c r="AP63" s="80">
        <f t="shared" si="60"/>
        <v>0</v>
      </c>
      <c r="AQ63" s="80">
        <f t="shared" si="60"/>
        <v>0</v>
      </c>
      <c r="AR63" s="80">
        <f t="shared" si="60"/>
        <v>0</v>
      </c>
      <c r="AS63" s="80">
        <f t="shared" si="60"/>
        <v>0</v>
      </c>
      <c r="AT63" s="80">
        <f t="shared" si="60"/>
        <v>0</v>
      </c>
    </row>
    <row r="64" spans="1:46" ht="20.25" customHeight="1" x14ac:dyDescent="0.65">
      <c r="A64" s="102">
        <v>7010</v>
      </c>
      <c r="B64" s="117" t="str">
        <f>IF(ISTEXT("Recognition - District-"&amp;VLOOKUP(A64,'Chart of Accounts'!$B$5:$C$50,2,FALSE)),"Recognition - District-"&amp;VLOOKUP(A64,'Chart of Accounts'!$B$5:$C$50,2,FALSE),"")</f>
        <v>Recognition - District-Awards Expense (Trophies, Plaques, Ribbons &amp; Certificates)</v>
      </c>
      <c r="C64" s="104"/>
      <c r="D64" s="104"/>
      <c r="E64" s="104">
        <v>2400</v>
      </c>
      <c r="F64" s="104"/>
      <c r="G64" s="104"/>
      <c r="H64" s="104"/>
      <c r="I64" s="104"/>
      <c r="J64" s="104"/>
      <c r="K64" s="104"/>
      <c r="L64" s="104"/>
      <c r="M64" s="104"/>
      <c r="N64" s="104"/>
      <c r="O64" s="95">
        <f t="shared" si="56"/>
        <v>2400</v>
      </c>
      <c r="P64" s="80"/>
      <c r="Q64" s="80"/>
      <c r="R64" s="80"/>
      <c r="S64" s="80"/>
      <c r="T64" s="80" t="s">
        <v>144</v>
      </c>
      <c r="U64" s="80">
        <v>7008</v>
      </c>
      <c r="V64" s="80"/>
      <c r="W64" s="80"/>
      <c r="X64" s="80"/>
      <c r="Y64" s="80"/>
      <c r="Z64" s="80"/>
      <c r="AA64" s="80" t="s">
        <v>129</v>
      </c>
      <c r="AB64" s="80" t="str">
        <f t="shared" si="57"/>
        <v>7010-000000</v>
      </c>
      <c r="AC64" s="80">
        <v>574</v>
      </c>
      <c r="AD64" s="80" t="str">
        <f t="shared" si="58"/>
        <v>054</v>
      </c>
      <c r="AE64" s="80"/>
      <c r="AF64" s="80"/>
      <c r="AG64" s="80">
        <v>110</v>
      </c>
      <c r="AH64" s="80" t="str">
        <f>Summary!$B$2</f>
        <v>USD</v>
      </c>
      <c r="AI64" s="80">
        <f t="shared" ref="AI64:AT64" si="61">IF(C64="",0,C64)</f>
        <v>0</v>
      </c>
      <c r="AJ64" s="80">
        <f t="shared" si="61"/>
        <v>0</v>
      </c>
      <c r="AK64" s="107">
        <f t="shared" si="61"/>
        <v>2400</v>
      </c>
      <c r="AL64" s="80">
        <f t="shared" si="61"/>
        <v>0</v>
      </c>
      <c r="AM64" s="80">
        <f t="shared" si="61"/>
        <v>0</v>
      </c>
      <c r="AN64" s="80">
        <f t="shared" si="61"/>
        <v>0</v>
      </c>
      <c r="AO64" s="80">
        <f t="shared" si="61"/>
        <v>0</v>
      </c>
      <c r="AP64" s="80">
        <f t="shared" si="61"/>
        <v>0</v>
      </c>
      <c r="AQ64" s="80">
        <f t="shared" si="61"/>
        <v>0</v>
      </c>
      <c r="AR64" s="80">
        <f t="shared" si="61"/>
        <v>0</v>
      </c>
      <c r="AS64" s="80">
        <f t="shared" si="61"/>
        <v>0</v>
      </c>
      <c r="AT64" s="80">
        <f t="shared" si="61"/>
        <v>0</v>
      </c>
    </row>
    <row r="65" spans="1:46" ht="20.25" customHeight="1" x14ac:dyDescent="0.65">
      <c r="A65" s="102">
        <v>7012</v>
      </c>
      <c r="B65" s="117" t="str">
        <f>IF(ISTEXT("Recognition - District-"&amp;VLOOKUP(A65,'Chart of Accounts'!$B$5:$C$50,2,FALSE)),"Recognition - District-"&amp;VLOOKUP(A65,'Chart of Accounts'!$B$5:$C$50,2,FALSE),"")</f>
        <v>Recognition - District-Supplies &amp; Stationery Expense</v>
      </c>
      <c r="C65" s="104"/>
      <c r="D65" s="104"/>
      <c r="E65" s="104"/>
      <c r="F65" s="104"/>
      <c r="G65" s="104"/>
      <c r="H65" s="104"/>
      <c r="I65" s="104"/>
      <c r="J65" s="104"/>
      <c r="K65" s="104"/>
      <c r="L65" s="104"/>
      <c r="M65" s="104"/>
      <c r="N65" s="104"/>
      <c r="O65" s="95">
        <f t="shared" si="56"/>
        <v>0</v>
      </c>
      <c r="P65" s="80"/>
      <c r="Q65" s="80"/>
      <c r="R65" s="80"/>
      <c r="S65" s="80"/>
      <c r="T65" s="80" t="s">
        <v>147</v>
      </c>
      <c r="U65" s="80">
        <v>7010</v>
      </c>
      <c r="V65" s="80"/>
      <c r="W65" s="80"/>
      <c r="X65" s="80"/>
      <c r="Y65" s="80"/>
      <c r="Z65" s="80"/>
      <c r="AA65" s="80" t="s">
        <v>129</v>
      </c>
      <c r="AB65" s="80" t="str">
        <f t="shared" si="57"/>
        <v>7012-000000</v>
      </c>
      <c r="AC65" s="80">
        <v>574</v>
      </c>
      <c r="AD65" s="80" t="str">
        <f t="shared" si="58"/>
        <v>054</v>
      </c>
      <c r="AE65" s="80"/>
      <c r="AF65" s="80"/>
      <c r="AG65" s="80">
        <v>110</v>
      </c>
      <c r="AH65" s="80" t="str">
        <f>Summary!$B$2</f>
        <v>USD</v>
      </c>
      <c r="AI65" s="80">
        <f t="shared" ref="AI65:AT65" si="62">IF(C65="",0,C65)</f>
        <v>0</v>
      </c>
      <c r="AJ65" s="80">
        <f t="shared" si="62"/>
        <v>0</v>
      </c>
      <c r="AK65" s="80">
        <f t="shared" si="62"/>
        <v>0</v>
      </c>
      <c r="AL65" s="80">
        <f t="shared" si="62"/>
        <v>0</v>
      </c>
      <c r="AM65" s="80">
        <f t="shared" si="62"/>
        <v>0</v>
      </c>
      <c r="AN65" s="80">
        <f t="shared" si="62"/>
        <v>0</v>
      </c>
      <c r="AO65" s="80">
        <f t="shared" si="62"/>
        <v>0</v>
      </c>
      <c r="AP65" s="80">
        <f t="shared" si="62"/>
        <v>0</v>
      </c>
      <c r="AQ65" s="80">
        <f t="shared" si="62"/>
        <v>0</v>
      </c>
      <c r="AR65" s="80">
        <f t="shared" si="62"/>
        <v>0</v>
      </c>
      <c r="AS65" s="80">
        <f t="shared" si="62"/>
        <v>0</v>
      </c>
      <c r="AT65" s="80">
        <f t="shared" si="62"/>
        <v>0</v>
      </c>
    </row>
    <row r="66" spans="1:46" ht="20.25" customHeight="1" x14ac:dyDescent="0.65">
      <c r="A66" s="102">
        <v>7036</v>
      </c>
      <c r="B66" s="117" t="str">
        <f>IF(ISTEXT("Recognition - District-"&amp;VLOOKUP(A66,'Chart of Accounts'!$B$5:$C$50,2,FALSE)),"Recognition - District-"&amp;VLOOKUP(A66,'Chart of Accounts'!$B$5:$C$50,2,FALSE),"")</f>
        <v>Recognition - District-Advertising Expense</v>
      </c>
      <c r="C66" s="104"/>
      <c r="D66" s="104"/>
      <c r="E66" s="104"/>
      <c r="F66" s="104"/>
      <c r="G66" s="104"/>
      <c r="H66" s="104"/>
      <c r="I66" s="104"/>
      <c r="J66" s="104"/>
      <c r="K66" s="104"/>
      <c r="L66" s="104"/>
      <c r="M66" s="104"/>
      <c r="N66" s="104"/>
      <c r="O66" s="95">
        <f t="shared" si="56"/>
        <v>0</v>
      </c>
      <c r="P66" s="80"/>
      <c r="Q66" s="80"/>
      <c r="R66" s="80"/>
      <c r="S66" s="80"/>
      <c r="T66" s="80" t="s">
        <v>150</v>
      </c>
      <c r="U66" s="80">
        <v>7012</v>
      </c>
      <c r="V66" s="80"/>
      <c r="W66" s="80"/>
      <c r="X66" s="80"/>
      <c r="Y66" s="80"/>
      <c r="Z66" s="80"/>
      <c r="AA66" s="80" t="s">
        <v>129</v>
      </c>
      <c r="AB66" s="80" t="str">
        <f t="shared" si="57"/>
        <v>7036-000000</v>
      </c>
      <c r="AC66" s="80">
        <v>574</v>
      </c>
      <c r="AD66" s="80" t="str">
        <f t="shared" si="58"/>
        <v>054</v>
      </c>
      <c r="AE66" s="80"/>
      <c r="AF66" s="80"/>
      <c r="AG66" s="80">
        <v>110</v>
      </c>
      <c r="AH66" s="80" t="str">
        <f>Summary!$B$2</f>
        <v>USD</v>
      </c>
      <c r="AI66" s="80">
        <f t="shared" ref="AI66:AT66" si="63">IF(C66="",0,C66)</f>
        <v>0</v>
      </c>
      <c r="AJ66" s="80">
        <f t="shared" si="63"/>
        <v>0</v>
      </c>
      <c r="AK66" s="80">
        <f t="shared" si="63"/>
        <v>0</v>
      </c>
      <c r="AL66" s="80">
        <f t="shared" si="63"/>
        <v>0</v>
      </c>
      <c r="AM66" s="80">
        <f t="shared" si="63"/>
        <v>0</v>
      </c>
      <c r="AN66" s="80">
        <f t="shared" si="63"/>
        <v>0</v>
      </c>
      <c r="AO66" s="80">
        <f t="shared" si="63"/>
        <v>0</v>
      </c>
      <c r="AP66" s="80">
        <f t="shared" si="63"/>
        <v>0</v>
      </c>
      <c r="AQ66" s="80">
        <f t="shared" si="63"/>
        <v>0</v>
      </c>
      <c r="AR66" s="80">
        <f t="shared" si="63"/>
        <v>0</v>
      </c>
      <c r="AS66" s="80">
        <f t="shared" si="63"/>
        <v>0</v>
      </c>
      <c r="AT66" s="80">
        <f t="shared" si="63"/>
        <v>0</v>
      </c>
    </row>
    <row r="67" spans="1:46" ht="20.25" customHeight="1" x14ac:dyDescent="0.65">
      <c r="A67" s="102">
        <v>7044</v>
      </c>
      <c r="B67" s="117" t="str">
        <f>IF(ISTEXT("Recognition - District-"&amp;VLOOKUP(A67,'Chart of Accounts'!$B$5:$C$50,2,FALSE)),"Recognition - District-"&amp;VLOOKUP(A67,'Chart of Accounts'!$B$5:$C$50,2,FALSE),"")</f>
        <v>Recognition - District-Postage &amp; Shipping Expense</v>
      </c>
      <c r="C67" s="104"/>
      <c r="D67" s="104"/>
      <c r="E67" s="104"/>
      <c r="F67" s="104"/>
      <c r="G67" s="104"/>
      <c r="H67" s="104"/>
      <c r="I67" s="104"/>
      <c r="J67" s="104"/>
      <c r="K67" s="104"/>
      <c r="L67" s="104"/>
      <c r="M67" s="104"/>
      <c r="N67" s="104"/>
      <c r="O67" s="95">
        <f t="shared" si="56"/>
        <v>0</v>
      </c>
      <c r="P67" s="80"/>
      <c r="Q67" s="80"/>
      <c r="R67" s="80"/>
      <c r="S67" s="80"/>
      <c r="T67" s="80" t="s">
        <v>153</v>
      </c>
      <c r="U67" s="80">
        <v>7014</v>
      </c>
      <c r="V67" s="80"/>
      <c r="W67" s="80"/>
      <c r="X67" s="80"/>
      <c r="Y67" s="80"/>
      <c r="Z67" s="80"/>
      <c r="AA67" s="80" t="s">
        <v>129</v>
      </c>
      <c r="AB67" s="80" t="str">
        <f t="shared" si="57"/>
        <v>7044-000000</v>
      </c>
      <c r="AC67" s="80">
        <v>574</v>
      </c>
      <c r="AD67" s="80" t="str">
        <f t="shared" si="58"/>
        <v>054</v>
      </c>
      <c r="AE67" s="80"/>
      <c r="AF67" s="80"/>
      <c r="AG67" s="80">
        <v>110</v>
      </c>
      <c r="AH67" s="80" t="str">
        <f>Summary!$B$2</f>
        <v>USD</v>
      </c>
      <c r="AI67" s="80">
        <f t="shared" ref="AI67:AT67" si="64">IF(C67="",0,C67)</f>
        <v>0</v>
      </c>
      <c r="AJ67" s="80">
        <f t="shared" si="64"/>
        <v>0</v>
      </c>
      <c r="AK67" s="80">
        <f t="shared" si="64"/>
        <v>0</v>
      </c>
      <c r="AL67" s="80">
        <f t="shared" si="64"/>
        <v>0</v>
      </c>
      <c r="AM67" s="80">
        <f t="shared" si="64"/>
        <v>0</v>
      </c>
      <c r="AN67" s="80">
        <f t="shared" si="64"/>
        <v>0</v>
      </c>
      <c r="AO67" s="80">
        <f t="shared" si="64"/>
        <v>0</v>
      </c>
      <c r="AP67" s="80">
        <f t="shared" si="64"/>
        <v>0</v>
      </c>
      <c r="AQ67" s="80">
        <f t="shared" si="64"/>
        <v>0</v>
      </c>
      <c r="AR67" s="80">
        <f t="shared" si="64"/>
        <v>0</v>
      </c>
      <c r="AS67" s="80">
        <f t="shared" si="64"/>
        <v>0</v>
      </c>
      <c r="AT67" s="80">
        <f t="shared" si="64"/>
        <v>0</v>
      </c>
    </row>
    <row r="68" spans="1:46" ht="20.25" customHeight="1" x14ac:dyDescent="0.65">
      <c r="A68" s="102">
        <v>7082</v>
      </c>
      <c r="B68" s="117" t="str">
        <f>IF(ISTEXT("Recognition - District-"&amp;VLOOKUP(A68,'Chart of Accounts'!$B$5:$C$50,2,FALSE)),"Recognition - District-"&amp;VLOOKUP(A68,'Chart of Accounts'!$B$5:$C$50,2,FALSE),"")</f>
        <v>Recognition - District-Incentives</v>
      </c>
      <c r="C68" s="104"/>
      <c r="D68" s="104"/>
      <c r="E68" s="104"/>
      <c r="F68" s="104"/>
      <c r="G68" s="104"/>
      <c r="H68" s="104"/>
      <c r="I68" s="104"/>
      <c r="J68" s="104"/>
      <c r="K68" s="104"/>
      <c r="L68" s="104"/>
      <c r="M68" s="104"/>
      <c r="N68" s="104"/>
      <c r="O68" s="95">
        <f t="shared" si="56"/>
        <v>0</v>
      </c>
      <c r="P68" s="80"/>
      <c r="Q68" s="80"/>
      <c r="R68" s="80"/>
      <c r="S68" s="80"/>
      <c r="T68" s="80" t="s">
        <v>156</v>
      </c>
      <c r="U68" s="80">
        <v>7018</v>
      </c>
      <c r="V68" s="80"/>
      <c r="W68" s="80"/>
      <c r="X68" s="80"/>
      <c r="Y68" s="80"/>
      <c r="Z68" s="80"/>
      <c r="AA68" s="80" t="s">
        <v>129</v>
      </c>
      <c r="AB68" s="80" t="str">
        <f t="shared" si="57"/>
        <v>7082-000000</v>
      </c>
      <c r="AC68" s="80">
        <v>574</v>
      </c>
      <c r="AD68" s="80" t="str">
        <f t="shared" si="58"/>
        <v>054</v>
      </c>
      <c r="AE68" s="80"/>
      <c r="AF68" s="80"/>
      <c r="AG68" s="80">
        <v>110</v>
      </c>
      <c r="AH68" s="80" t="str">
        <f>Summary!$B$2</f>
        <v>USD</v>
      </c>
      <c r="AI68" s="80">
        <f t="shared" ref="AI68:AT68" si="65">IF(C68="",0,C68)</f>
        <v>0</v>
      </c>
      <c r="AJ68" s="80">
        <f t="shared" si="65"/>
        <v>0</v>
      </c>
      <c r="AK68" s="80">
        <f t="shared" si="65"/>
        <v>0</v>
      </c>
      <c r="AL68" s="80">
        <f t="shared" si="65"/>
        <v>0</v>
      </c>
      <c r="AM68" s="80">
        <f t="shared" si="65"/>
        <v>0</v>
      </c>
      <c r="AN68" s="80">
        <f t="shared" si="65"/>
        <v>0</v>
      </c>
      <c r="AO68" s="80">
        <f t="shared" si="65"/>
        <v>0</v>
      </c>
      <c r="AP68" s="80">
        <f t="shared" si="65"/>
        <v>0</v>
      </c>
      <c r="AQ68" s="80">
        <f t="shared" si="65"/>
        <v>0</v>
      </c>
      <c r="AR68" s="80">
        <f t="shared" si="65"/>
        <v>0</v>
      </c>
      <c r="AS68" s="80">
        <f t="shared" si="65"/>
        <v>0</v>
      </c>
      <c r="AT68" s="80">
        <f t="shared" si="65"/>
        <v>0</v>
      </c>
    </row>
    <row r="69" spans="1:46" ht="20.25" customHeight="1" x14ac:dyDescent="0.65">
      <c r="A69" s="2"/>
      <c r="B69" s="117" t="str">
        <f>IF(ISTEXT("Recognition - District-"&amp;VLOOKUP(A69,'Chart of Accounts'!$B$5:$C$50,2,FALSE)),"Recognition - District-"&amp;VLOOKUP(A69,'Chart of Accounts'!$B$5:$C$50,2,FALSE),"")</f>
        <v/>
      </c>
      <c r="C69" s="104"/>
      <c r="D69" s="104"/>
      <c r="E69" s="104"/>
      <c r="F69" s="104"/>
      <c r="G69" s="104"/>
      <c r="H69" s="104"/>
      <c r="I69" s="104"/>
      <c r="J69" s="104"/>
      <c r="K69" s="104"/>
      <c r="L69" s="104"/>
      <c r="M69" s="104"/>
      <c r="N69" s="104"/>
      <c r="O69" s="95">
        <f t="shared" si="56"/>
        <v>0</v>
      </c>
      <c r="P69" s="80"/>
      <c r="Q69" s="80"/>
      <c r="R69" s="80"/>
      <c r="S69" s="80"/>
      <c r="T69" s="80" t="s">
        <v>158</v>
      </c>
      <c r="U69" s="80">
        <v>7020</v>
      </c>
      <c r="V69" s="80"/>
      <c r="W69" s="80"/>
      <c r="X69" s="80"/>
      <c r="Y69" s="80"/>
      <c r="Z69" s="80"/>
      <c r="AA69" s="80" t="s">
        <v>129</v>
      </c>
      <c r="AB69" s="80" t="str">
        <f t="shared" si="57"/>
        <v/>
      </c>
      <c r="AC69" s="80">
        <v>574</v>
      </c>
      <c r="AD69" s="80" t="str">
        <f t="shared" si="58"/>
        <v>054</v>
      </c>
      <c r="AE69" s="80"/>
      <c r="AF69" s="80"/>
      <c r="AG69" s="80">
        <v>110</v>
      </c>
      <c r="AH69" s="80" t="str">
        <f>Summary!$B$2</f>
        <v>USD</v>
      </c>
      <c r="AI69" s="80">
        <f t="shared" ref="AI69:AT69" si="66">IF(C69="",0,C69)</f>
        <v>0</v>
      </c>
      <c r="AJ69" s="80">
        <f t="shared" si="66"/>
        <v>0</v>
      </c>
      <c r="AK69" s="80">
        <f t="shared" si="66"/>
        <v>0</v>
      </c>
      <c r="AL69" s="80">
        <f t="shared" si="66"/>
        <v>0</v>
      </c>
      <c r="AM69" s="80">
        <f t="shared" si="66"/>
        <v>0</v>
      </c>
      <c r="AN69" s="80">
        <f t="shared" si="66"/>
        <v>0</v>
      </c>
      <c r="AO69" s="80">
        <f t="shared" si="66"/>
        <v>0</v>
      </c>
      <c r="AP69" s="80">
        <f t="shared" si="66"/>
        <v>0</v>
      </c>
      <c r="AQ69" s="80">
        <f t="shared" si="66"/>
        <v>0</v>
      </c>
      <c r="AR69" s="80">
        <f t="shared" si="66"/>
        <v>0</v>
      </c>
      <c r="AS69" s="80">
        <f t="shared" si="66"/>
        <v>0</v>
      </c>
      <c r="AT69" s="80">
        <f t="shared" si="66"/>
        <v>0</v>
      </c>
    </row>
    <row r="70" spans="1:46" ht="20.25" customHeight="1" x14ac:dyDescent="0.65">
      <c r="A70" s="2"/>
      <c r="B70" s="117" t="str">
        <f>IF(ISTEXT("Recognition - District-"&amp;VLOOKUP(A70,'Chart of Accounts'!$B$5:$C$50,2,FALSE)),"Recognition - District-"&amp;VLOOKUP(A70,'Chart of Accounts'!$B$5:$C$50,2,FALSE),"")</f>
        <v/>
      </c>
      <c r="C70" s="104"/>
      <c r="D70" s="104"/>
      <c r="E70" s="104"/>
      <c r="F70" s="104"/>
      <c r="G70" s="104"/>
      <c r="H70" s="104"/>
      <c r="I70" s="104"/>
      <c r="J70" s="104"/>
      <c r="K70" s="104"/>
      <c r="L70" s="104"/>
      <c r="M70" s="104"/>
      <c r="N70" s="104"/>
      <c r="O70" s="95">
        <f t="shared" si="56"/>
        <v>0</v>
      </c>
      <c r="P70" s="80"/>
      <c r="Q70" s="80"/>
      <c r="R70" s="80"/>
      <c r="S70" s="80"/>
      <c r="T70" s="80" t="s">
        <v>160</v>
      </c>
      <c r="U70" s="80">
        <v>7022</v>
      </c>
      <c r="V70" s="80"/>
      <c r="W70" s="80"/>
      <c r="X70" s="80"/>
      <c r="Y70" s="80"/>
      <c r="Z70" s="80"/>
      <c r="AA70" s="80" t="s">
        <v>129</v>
      </c>
      <c r="AB70" s="80" t="str">
        <f t="shared" si="57"/>
        <v/>
      </c>
      <c r="AC70" s="80">
        <v>574</v>
      </c>
      <c r="AD70" s="80" t="str">
        <f t="shared" si="58"/>
        <v>054</v>
      </c>
      <c r="AE70" s="80"/>
      <c r="AF70" s="80"/>
      <c r="AG70" s="80">
        <v>110</v>
      </c>
      <c r="AH70" s="80" t="str">
        <f>Summary!$B$2</f>
        <v>USD</v>
      </c>
      <c r="AI70" s="80">
        <f t="shared" ref="AI70:AT70" si="67">IF(C70="",0,C70)</f>
        <v>0</v>
      </c>
      <c r="AJ70" s="80">
        <f t="shared" si="67"/>
        <v>0</v>
      </c>
      <c r="AK70" s="80">
        <f t="shared" si="67"/>
        <v>0</v>
      </c>
      <c r="AL70" s="80">
        <f t="shared" si="67"/>
        <v>0</v>
      </c>
      <c r="AM70" s="80">
        <f t="shared" si="67"/>
        <v>0</v>
      </c>
      <c r="AN70" s="80">
        <f t="shared" si="67"/>
        <v>0</v>
      </c>
      <c r="AO70" s="80">
        <f t="shared" si="67"/>
        <v>0</v>
      </c>
      <c r="AP70" s="80">
        <f t="shared" si="67"/>
        <v>0</v>
      </c>
      <c r="AQ70" s="80">
        <f t="shared" si="67"/>
        <v>0</v>
      </c>
      <c r="AR70" s="80">
        <f t="shared" si="67"/>
        <v>0</v>
      </c>
      <c r="AS70" s="80">
        <f t="shared" si="67"/>
        <v>0</v>
      </c>
      <c r="AT70" s="80">
        <f t="shared" si="67"/>
        <v>0</v>
      </c>
    </row>
    <row r="71" spans="1:46" ht="20.25" customHeight="1" x14ac:dyDescent="0.65">
      <c r="A71" s="2"/>
      <c r="B71" s="117" t="str">
        <f>IF(ISTEXT("Recognition - District-"&amp;VLOOKUP(A71,'Chart of Accounts'!$B$5:$C$50,2,FALSE)),"Recognition - District-"&amp;VLOOKUP(A71,'Chart of Accounts'!$B$5:$C$50,2,FALSE),"")</f>
        <v/>
      </c>
      <c r="C71" s="104"/>
      <c r="D71" s="104"/>
      <c r="E71" s="104"/>
      <c r="F71" s="104"/>
      <c r="G71" s="104"/>
      <c r="H71" s="104"/>
      <c r="I71" s="104"/>
      <c r="J71" s="104"/>
      <c r="K71" s="104"/>
      <c r="L71" s="104"/>
      <c r="M71" s="104"/>
      <c r="N71" s="104"/>
      <c r="O71" s="95">
        <f t="shared" si="56"/>
        <v>0</v>
      </c>
      <c r="P71" s="80"/>
      <c r="Q71" s="80"/>
      <c r="R71" s="80"/>
      <c r="S71" s="80"/>
      <c r="T71" s="80" t="s">
        <v>162</v>
      </c>
      <c r="U71" s="80">
        <v>7024</v>
      </c>
      <c r="V71" s="80"/>
      <c r="W71" s="80"/>
      <c r="X71" s="80"/>
      <c r="Y71" s="80"/>
      <c r="Z71" s="80"/>
      <c r="AA71" s="80" t="s">
        <v>129</v>
      </c>
      <c r="AB71" s="80" t="str">
        <f t="shared" si="57"/>
        <v/>
      </c>
      <c r="AC71" s="80">
        <v>574</v>
      </c>
      <c r="AD71" s="80" t="str">
        <f t="shared" si="58"/>
        <v>054</v>
      </c>
      <c r="AE71" s="80"/>
      <c r="AF71" s="80"/>
      <c r="AG71" s="80">
        <v>110</v>
      </c>
      <c r="AH71" s="80" t="str">
        <f>Summary!$B$2</f>
        <v>USD</v>
      </c>
      <c r="AI71" s="80">
        <f t="shared" ref="AI71:AT71" si="68">IF(C71="",0,C71)</f>
        <v>0</v>
      </c>
      <c r="AJ71" s="80">
        <f t="shared" si="68"/>
        <v>0</v>
      </c>
      <c r="AK71" s="80">
        <f t="shared" si="68"/>
        <v>0</v>
      </c>
      <c r="AL71" s="80">
        <f t="shared" si="68"/>
        <v>0</v>
      </c>
      <c r="AM71" s="80">
        <f t="shared" si="68"/>
        <v>0</v>
      </c>
      <c r="AN71" s="80">
        <f t="shared" si="68"/>
        <v>0</v>
      </c>
      <c r="AO71" s="80">
        <f t="shared" si="68"/>
        <v>0</v>
      </c>
      <c r="AP71" s="80">
        <f t="shared" si="68"/>
        <v>0</v>
      </c>
      <c r="AQ71" s="80">
        <f t="shared" si="68"/>
        <v>0</v>
      </c>
      <c r="AR71" s="80">
        <f t="shared" si="68"/>
        <v>0</v>
      </c>
      <c r="AS71" s="80">
        <f t="shared" si="68"/>
        <v>0</v>
      </c>
      <c r="AT71" s="80">
        <f t="shared" si="68"/>
        <v>0</v>
      </c>
    </row>
    <row r="72" spans="1:46" ht="20.25" customHeight="1" x14ac:dyDescent="0.65">
      <c r="A72" s="119" t="s">
        <v>227</v>
      </c>
      <c r="B72" s="120"/>
      <c r="C72" s="121">
        <f t="shared" ref="C72:O72" si="69">SUM(C62:C71)</f>
        <v>0</v>
      </c>
      <c r="D72" s="121">
        <f t="shared" si="69"/>
        <v>0</v>
      </c>
      <c r="E72" s="121">
        <f t="shared" si="69"/>
        <v>2400</v>
      </c>
      <c r="F72" s="121">
        <f t="shared" si="69"/>
        <v>0</v>
      </c>
      <c r="G72" s="121">
        <f t="shared" si="69"/>
        <v>0</v>
      </c>
      <c r="H72" s="121">
        <f t="shared" si="69"/>
        <v>0</v>
      </c>
      <c r="I72" s="121">
        <f t="shared" si="69"/>
        <v>0</v>
      </c>
      <c r="J72" s="121">
        <f t="shared" si="69"/>
        <v>0</v>
      </c>
      <c r="K72" s="121">
        <f t="shared" si="69"/>
        <v>0</v>
      </c>
      <c r="L72" s="121">
        <f t="shared" si="69"/>
        <v>0</v>
      </c>
      <c r="M72" s="121">
        <f t="shared" si="69"/>
        <v>0</v>
      </c>
      <c r="N72" s="121">
        <f t="shared" si="69"/>
        <v>0</v>
      </c>
      <c r="O72" s="121">
        <f t="shared" si="69"/>
        <v>2400</v>
      </c>
      <c r="P72" s="80"/>
      <c r="Q72" s="80"/>
      <c r="R72" s="80"/>
      <c r="S72" s="80"/>
      <c r="T72" s="80" t="s">
        <v>164</v>
      </c>
      <c r="U72" s="80">
        <v>7026</v>
      </c>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row>
    <row r="73" spans="1:46" ht="18.75" customHeight="1" x14ac:dyDescent="0.7">
      <c r="A73" s="93"/>
      <c r="B73" s="120"/>
      <c r="C73" s="95"/>
      <c r="D73" s="95"/>
      <c r="E73" s="95"/>
      <c r="F73" s="95"/>
      <c r="G73" s="95"/>
      <c r="H73" s="95"/>
      <c r="I73" s="95"/>
      <c r="J73" s="95"/>
      <c r="K73" s="95"/>
      <c r="L73" s="95"/>
      <c r="M73" s="95"/>
      <c r="N73" s="95"/>
      <c r="O73" s="95"/>
      <c r="P73" s="80"/>
      <c r="Q73" s="80"/>
      <c r="R73" s="80"/>
      <c r="S73" s="80"/>
      <c r="T73" s="80" t="s">
        <v>166</v>
      </c>
      <c r="U73" s="80">
        <v>7028</v>
      </c>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15.75" customHeight="1" x14ac:dyDescent="0.65">
      <c r="A74" s="102"/>
      <c r="B74" s="102"/>
      <c r="C74" s="95"/>
      <c r="D74" s="95"/>
      <c r="E74" s="95"/>
      <c r="F74" s="95"/>
      <c r="G74" s="95"/>
      <c r="H74" s="95"/>
      <c r="I74" s="95"/>
      <c r="J74" s="95"/>
      <c r="K74" s="95"/>
      <c r="L74" s="95"/>
      <c r="M74" s="95"/>
      <c r="N74" s="95"/>
      <c r="O74" s="95"/>
      <c r="P74" s="80"/>
      <c r="Q74" s="80"/>
      <c r="R74" s="80"/>
      <c r="S74" s="80"/>
      <c r="T74" s="80" t="s">
        <v>168</v>
      </c>
      <c r="U74" s="80">
        <v>7030</v>
      </c>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15.75" customHeight="1" x14ac:dyDescent="0.7">
      <c r="A75" s="122"/>
      <c r="B75" s="94" t="s">
        <v>228</v>
      </c>
      <c r="C75" s="114">
        <f t="shared" ref="C75:O75" si="70">SUM(C20+C33+C46+C59+C72)</f>
        <v>0</v>
      </c>
      <c r="D75" s="114">
        <f t="shared" si="70"/>
        <v>0</v>
      </c>
      <c r="E75" s="114">
        <f t="shared" si="70"/>
        <v>2400</v>
      </c>
      <c r="F75" s="114">
        <f t="shared" si="70"/>
        <v>375</v>
      </c>
      <c r="G75" s="114">
        <f t="shared" si="70"/>
        <v>0</v>
      </c>
      <c r="H75" s="114">
        <f t="shared" si="70"/>
        <v>0</v>
      </c>
      <c r="I75" s="114">
        <f t="shared" si="70"/>
        <v>0</v>
      </c>
      <c r="J75" s="114">
        <f t="shared" si="70"/>
        <v>0</v>
      </c>
      <c r="K75" s="114">
        <f t="shared" si="70"/>
        <v>0</v>
      </c>
      <c r="L75" s="114">
        <f t="shared" si="70"/>
        <v>375</v>
      </c>
      <c r="M75" s="114">
        <f t="shared" si="70"/>
        <v>0</v>
      </c>
      <c r="N75" s="114">
        <f t="shared" si="70"/>
        <v>0</v>
      </c>
      <c r="O75" s="114">
        <f t="shared" si="70"/>
        <v>3150</v>
      </c>
      <c r="P75" s="80"/>
      <c r="Q75" s="80"/>
      <c r="R75" s="80"/>
      <c r="S75" s="80"/>
      <c r="T75" s="80" t="s">
        <v>170</v>
      </c>
      <c r="U75" s="80">
        <v>7032</v>
      </c>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1:46" ht="15.75" customHeight="1" x14ac:dyDescent="0.5">
      <c r="A76" s="80"/>
      <c r="B76" s="80"/>
      <c r="C76" s="80"/>
      <c r="D76" s="80"/>
      <c r="E76" s="80"/>
      <c r="F76" s="80"/>
      <c r="G76" s="80"/>
      <c r="H76" s="80"/>
      <c r="I76" s="80"/>
      <c r="J76" s="80"/>
      <c r="K76" s="80"/>
      <c r="L76" s="80"/>
      <c r="M76" s="80"/>
      <c r="N76" s="80"/>
      <c r="O76" s="80"/>
      <c r="P76" s="80"/>
      <c r="Q76" s="80"/>
      <c r="R76" s="80"/>
      <c r="S76" s="80"/>
      <c r="T76" s="80" t="s">
        <v>172</v>
      </c>
      <c r="U76" s="80">
        <v>7034</v>
      </c>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row>
    <row r="77" spans="1:46" ht="15.75" customHeight="1" x14ac:dyDescent="0.5">
      <c r="A77" s="80"/>
      <c r="B77" s="80"/>
      <c r="C77" s="80"/>
      <c r="D77" s="80"/>
      <c r="E77" s="80"/>
      <c r="F77" s="80"/>
      <c r="G77" s="80"/>
      <c r="H77" s="80"/>
      <c r="I77" s="80"/>
      <c r="J77" s="80"/>
      <c r="K77" s="80"/>
      <c r="L77" s="80"/>
      <c r="M77" s="80"/>
      <c r="N77" s="80"/>
      <c r="O77" s="80"/>
      <c r="P77" s="80"/>
      <c r="Q77" s="80"/>
      <c r="R77" s="80"/>
      <c r="S77" s="80"/>
      <c r="T77" s="80" t="s">
        <v>173</v>
      </c>
      <c r="U77" s="80">
        <v>7036</v>
      </c>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1:46" ht="15.75" customHeight="1" x14ac:dyDescent="0.5">
      <c r="A78" s="80"/>
      <c r="B78" s="80"/>
      <c r="C78" s="80"/>
      <c r="D78" s="80"/>
      <c r="E78" s="80"/>
      <c r="F78" s="80"/>
      <c r="G78" s="80"/>
      <c r="H78" s="80"/>
      <c r="I78" s="80"/>
      <c r="J78" s="80"/>
      <c r="K78" s="80"/>
      <c r="L78" s="80"/>
      <c r="M78" s="80"/>
      <c r="N78" s="80"/>
      <c r="O78" s="80"/>
      <c r="P78" s="80"/>
      <c r="Q78" s="80"/>
      <c r="R78" s="80"/>
      <c r="S78" s="80"/>
      <c r="T78" s="80" t="s">
        <v>175</v>
      </c>
      <c r="U78" s="80">
        <v>7038</v>
      </c>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1:46" ht="15.75" customHeight="1" x14ac:dyDescent="0.5">
      <c r="A79" s="80"/>
      <c r="B79" s="80"/>
      <c r="C79" s="80"/>
      <c r="D79" s="80"/>
      <c r="E79" s="80"/>
      <c r="F79" s="80"/>
      <c r="G79" s="80"/>
      <c r="H79" s="80"/>
      <c r="I79" s="80"/>
      <c r="J79" s="80"/>
      <c r="K79" s="80"/>
      <c r="L79" s="80"/>
      <c r="M79" s="80"/>
      <c r="N79" s="80"/>
      <c r="O79" s="80"/>
      <c r="P79" s="80"/>
      <c r="Q79" s="80"/>
      <c r="R79" s="80"/>
      <c r="S79" s="80"/>
      <c r="T79" s="80" t="s">
        <v>176</v>
      </c>
      <c r="U79" s="80">
        <v>7040</v>
      </c>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1:46" ht="15.75" customHeight="1" x14ac:dyDescent="0.5">
      <c r="A80" s="80"/>
      <c r="B80" s="80"/>
      <c r="C80" s="80"/>
      <c r="D80" s="80"/>
      <c r="E80" s="80"/>
      <c r="F80" s="80"/>
      <c r="G80" s="80"/>
      <c r="H80" s="80"/>
      <c r="I80" s="80"/>
      <c r="J80" s="80"/>
      <c r="K80" s="80"/>
      <c r="L80" s="80"/>
      <c r="M80" s="80"/>
      <c r="N80" s="80"/>
      <c r="O80" s="80"/>
      <c r="P80" s="80"/>
      <c r="Q80" s="80"/>
      <c r="R80" s="80"/>
      <c r="S80" s="80"/>
      <c r="T80" s="80" t="s">
        <v>177</v>
      </c>
      <c r="U80" s="80">
        <v>7042</v>
      </c>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row>
    <row r="81" spans="1:46" ht="15.75" customHeight="1" x14ac:dyDescent="0.5">
      <c r="A81" s="80"/>
      <c r="B81" s="80"/>
      <c r="C81" s="80"/>
      <c r="D81" s="80"/>
      <c r="E81" s="80"/>
      <c r="F81" s="80"/>
      <c r="G81" s="80"/>
      <c r="H81" s="80"/>
      <c r="I81" s="80"/>
      <c r="J81" s="80"/>
      <c r="K81" s="80"/>
      <c r="L81" s="80"/>
      <c r="M81" s="80"/>
      <c r="N81" s="80"/>
      <c r="O81" s="80"/>
      <c r="P81" s="80"/>
      <c r="Q81" s="80"/>
      <c r="R81" s="80"/>
      <c r="S81" s="80"/>
      <c r="T81" s="80" t="s">
        <v>178</v>
      </c>
      <c r="U81" s="80">
        <v>7044</v>
      </c>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1:46" ht="15.75" customHeight="1" x14ac:dyDescent="0.5">
      <c r="A82" s="80"/>
      <c r="B82" s="80"/>
      <c r="C82" s="80"/>
      <c r="D82" s="80"/>
      <c r="E82" s="80"/>
      <c r="F82" s="80"/>
      <c r="G82" s="80"/>
      <c r="H82" s="80"/>
      <c r="I82" s="80"/>
      <c r="J82" s="80"/>
      <c r="K82" s="80"/>
      <c r="L82" s="80"/>
      <c r="M82" s="80"/>
      <c r="N82" s="80"/>
      <c r="O82" s="80"/>
      <c r="P82" s="80"/>
      <c r="Q82" s="80"/>
      <c r="R82" s="80"/>
      <c r="S82" s="80"/>
      <c r="T82" s="80" t="s">
        <v>179</v>
      </c>
      <c r="U82" s="80">
        <v>7046</v>
      </c>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15.75" customHeight="1" x14ac:dyDescent="0.5">
      <c r="A83" s="80"/>
      <c r="B83" s="80"/>
      <c r="C83" s="80"/>
      <c r="D83" s="80"/>
      <c r="E83" s="80"/>
      <c r="F83" s="80"/>
      <c r="G83" s="80"/>
      <c r="H83" s="80"/>
      <c r="I83" s="80"/>
      <c r="J83" s="80"/>
      <c r="K83" s="80"/>
      <c r="L83" s="80"/>
      <c r="M83" s="80"/>
      <c r="N83" s="80"/>
      <c r="O83" s="80"/>
      <c r="P83" s="80"/>
      <c r="Q83" s="80"/>
      <c r="R83" s="80"/>
      <c r="S83" s="80"/>
      <c r="T83" s="80" t="s">
        <v>180</v>
      </c>
      <c r="U83" s="80">
        <v>7048</v>
      </c>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1:46" ht="15.75" customHeight="1" x14ac:dyDescent="0.5">
      <c r="A84" s="80"/>
      <c r="B84" s="80"/>
      <c r="C84" s="80"/>
      <c r="D84" s="80"/>
      <c r="E84" s="80"/>
      <c r="F84" s="80"/>
      <c r="G84" s="80"/>
      <c r="H84" s="80"/>
      <c r="I84" s="80"/>
      <c r="J84" s="80"/>
      <c r="K84" s="80"/>
      <c r="L84" s="80"/>
      <c r="M84" s="80"/>
      <c r="N84" s="80"/>
      <c r="O84" s="80"/>
      <c r="P84" s="80"/>
      <c r="Q84" s="80"/>
      <c r="R84" s="80"/>
      <c r="S84" s="80"/>
      <c r="T84" s="80" t="s">
        <v>181</v>
      </c>
      <c r="U84" s="80">
        <v>7050</v>
      </c>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row>
    <row r="85" spans="1:46" ht="15.75" customHeight="1" x14ac:dyDescent="0.5">
      <c r="A85" s="80"/>
      <c r="B85" s="80"/>
      <c r="C85" s="80"/>
      <c r="D85" s="80"/>
      <c r="E85" s="80"/>
      <c r="F85" s="80"/>
      <c r="G85" s="80"/>
      <c r="H85" s="80"/>
      <c r="I85" s="80"/>
      <c r="J85" s="80"/>
      <c r="K85" s="80"/>
      <c r="L85" s="80"/>
      <c r="M85" s="80"/>
      <c r="N85" s="80"/>
      <c r="O85" s="80"/>
      <c r="P85" s="80"/>
      <c r="Q85" s="80"/>
      <c r="R85" s="80"/>
      <c r="S85" s="80"/>
      <c r="T85" s="80" t="s">
        <v>182</v>
      </c>
      <c r="U85" s="80">
        <v>7052</v>
      </c>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row>
    <row r="86" spans="1:46" ht="15.75" customHeight="1" x14ac:dyDescent="0.5">
      <c r="A86" s="80"/>
      <c r="B86" s="80"/>
      <c r="C86" s="80"/>
      <c r="D86" s="80"/>
      <c r="E86" s="80"/>
      <c r="F86" s="80"/>
      <c r="G86" s="80"/>
      <c r="H86" s="80"/>
      <c r="I86" s="80"/>
      <c r="J86" s="80"/>
      <c r="K86" s="80"/>
      <c r="L86" s="80"/>
      <c r="M86" s="80"/>
      <c r="N86" s="80"/>
      <c r="O86" s="80"/>
      <c r="P86" s="80"/>
      <c r="Q86" s="80"/>
      <c r="R86" s="80"/>
      <c r="S86" s="80"/>
      <c r="T86" s="80" t="s">
        <v>183</v>
      </c>
      <c r="U86" s="80">
        <v>7070</v>
      </c>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row>
    <row r="87" spans="1:46" ht="15.75" customHeight="1" x14ac:dyDescent="0.5">
      <c r="A87" s="80"/>
      <c r="B87" s="80"/>
      <c r="C87" s="80"/>
      <c r="D87" s="80"/>
      <c r="E87" s="80"/>
      <c r="F87" s="80"/>
      <c r="G87" s="80"/>
      <c r="H87" s="80"/>
      <c r="I87" s="80"/>
      <c r="J87" s="80"/>
      <c r="K87" s="80"/>
      <c r="L87" s="80"/>
      <c r="M87" s="80"/>
      <c r="N87" s="80"/>
      <c r="O87" s="80"/>
      <c r="P87" s="80"/>
      <c r="Q87" s="80"/>
      <c r="R87" s="80"/>
      <c r="S87" s="80"/>
      <c r="T87" s="80" t="s">
        <v>184</v>
      </c>
      <c r="U87" s="80">
        <v>7072</v>
      </c>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row>
    <row r="88" spans="1:46" ht="15.75" customHeight="1" x14ac:dyDescent="0.5">
      <c r="A88" s="80"/>
      <c r="B88" s="80"/>
      <c r="C88" s="80"/>
      <c r="D88" s="80"/>
      <c r="E88" s="80"/>
      <c r="F88" s="80"/>
      <c r="G88" s="80"/>
      <c r="H88" s="80"/>
      <c r="I88" s="80"/>
      <c r="J88" s="80"/>
      <c r="K88" s="80"/>
      <c r="L88" s="80"/>
      <c r="M88" s="80"/>
      <c r="N88" s="80"/>
      <c r="O88" s="80"/>
      <c r="P88" s="80"/>
      <c r="Q88" s="80"/>
      <c r="R88" s="80"/>
      <c r="S88" s="80"/>
      <c r="T88" s="80" t="s">
        <v>185</v>
      </c>
      <c r="U88" s="80">
        <v>7080</v>
      </c>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row>
    <row r="89" spans="1:46" ht="15.75" customHeight="1" x14ac:dyDescent="0.5">
      <c r="A89" s="80"/>
      <c r="B89" s="80"/>
      <c r="C89" s="80"/>
      <c r="D89" s="80"/>
      <c r="E89" s="80"/>
      <c r="F89" s="80"/>
      <c r="G89" s="80"/>
      <c r="H89" s="80"/>
      <c r="I89" s="80"/>
      <c r="J89" s="80"/>
      <c r="K89" s="80"/>
      <c r="L89" s="80"/>
      <c r="M89" s="80"/>
      <c r="N89" s="80"/>
      <c r="O89" s="80"/>
      <c r="P89" s="80"/>
      <c r="Q89" s="80"/>
      <c r="R89" s="80"/>
      <c r="S89" s="80"/>
      <c r="T89" s="80" t="s">
        <v>186</v>
      </c>
      <c r="U89" s="80">
        <v>7082</v>
      </c>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row>
    <row r="90" spans="1:46" ht="15.75" customHeight="1" x14ac:dyDescent="0.5">
      <c r="A90" s="80"/>
      <c r="B90" s="80"/>
      <c r="C90" s="80"/>
      <c r="D90" s="80"/>
      <c r="E90" s="80"/>
      <c r="F90" s="80"/>
      <c r="G90" s="80"/>
      <c r="H90" s="80"/>
      <c r="I90" s="80"/>
      <c r="J90" s="80"/>
      <c r="K90" s="80"/>
      <c r="L90" s="80"/>
      <c r="M90" s="80"/>
      <c r="N90" s="80"/>
      <c r="O90" s="80"/>
      <c r="P90" s="80"/>
      <c r="Q90" s="80"/>
      <c r="R90" s="80"/>
      <c r="S90" s="80"/>
      <c r="T90" s="80" t="s">
        <v>187</v>
      </c>
      <c r="U90" s="80">
        <v>7084</v>
      </c>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row>
    <row r="91" spans="1:46" ht="15.75" customHeight="1" x14ac:dyDescent="0.5">
      <c r="A91" s="80"/>
      <c r="B91" s="80"/>
      <c r="C91" s="80"/>
      <c r="D91" s="80"/>
      <c r="E91" s="80"/>
      <c r="F91" s="80"/>
      <c r="G91" s="80"/>
      <c r="H91" s="80"/>
      <c r="I91" s="80"/>
      <c r="J91" s="80"/>
      <c r="K91" s="80"/>
      <c r="L91" s="80"/>
      <c r="M91" s="80"/>
      <c r="N91" s="80"/>
      <c r="O91" s="80"/>
      <c r="P91" s="80"/>
      <c r="Q91" s="80"/>
      <c r="R91" s="80"/>
      <c r="S91" s="80"/>
      <c r="T91" s="80" t="s">
        <v>188</v>
      </c>
      <c r="U91" s="80">
        <v>7088</v>
      </c>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5">
      <c r="A92" s="80"/>
      <c r="B92" s="80"/>
      <c r="C92" s="80"/>
      <c r="D92" s="80"/>
      <c r="E92" s="80"/>
      <c r="F92" s="80"/>
      <c r="G92" s="80"/>
      <c r="H92" s="80"/>
      <c r="I92" s="80"/>
      <c r="J92" s="80"/>
      <c r="K92" s="80"/>
      <c r="L92" s="80"/>
      <c r="M92" s="80"/>
      <c r="N92" s="80"/>
      <c r="O92" s="80"/>
      <c r="P92" s="80"/>
      <c r="Q92" s="80"/>
      <c r="R92" s="80"/>
      <c r="S92" s="80"/>
      <c r="T92" s="80" t="s">
        <v>189</v>
      </c>
      <c r="U92" s="80">
        <v>7090</v>
      </c>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5">
      <c r="A93" s="80"/>
      <c r="B93" s="80"/>
      <c r="C93" s="80"/>
      <c r="D93" s="80"/>
      <c r="E93" s="80"/>
      <c r="F93" s="80"/>
      <c r="G93" s="80"/>
      <c r="H93" s="80"/>
      <c r="I93" s="80"/>
      <c r="J93" s="80"/>
      <c r="K93" s="80"/>
      <c r="L93" s="80"/>
      <c r="M93" s="80"/>
      <c r="N93" s="80"/>
      <c r="O93" s="80"/>
      <c r="P93" s="80"/>
      <c r="Q93" s="80"/>
      <c r="R93" s="80"/>
      <c r="S93" s="80"/>
      <c r="T93" s="80" t="s">
        <v>190</v>
      </c>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5">
      <c r="A94" s="80"/>
      <c r="B94" s="80"/>
      <c r="C94" s="80"/>
      <c r="D94" s="80"/>
      <c r="E94" s="80"/>
      <c r="F94" s="80"/>
      <c r="G94" s="80"/>
      <c r="H94" s="80"/>
      <c r="I94" s="80"/>
      <c r="J94" s="80"/>
      <c r="K94" s="80"/>
      <c r="L94" s="80"/>
      <c r="M94" s="80"/>
      <c r="N94" s="80"/>
      <c r="O94" s="80"/>
      <c r="P94" s="80"/>
      <c r="Q94" s="80"/>
      <c r="R94" s="80"/>
      <c r="S94" s="80"/>
      <c r="T94" s="80" t="s">
        <v>191</v>
      </c>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t="s">
        <v>193</v>
      </c>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dataValidations count="2">
    <dataValidation type="decimal" operator="greaterThanOrEqual" allowBlank="1" showErrorMessage="1" sqref="C10:N19 C23:N32 C36:N45 C49:N58 C62:N71" xr:uid="{00000000-0002-0000-0A00-000000000000}">
      <formula1>0</formula1>
    </dataValidation>
    <dataValidation type="list" allowBlank="1" showErrorMessage="1" sqref="A17:A19 A30:A32 A43:A45 A56:A58 A69:A71" xr:uid="{00000000-0002-0000-0A00-000001000000}">
      <formula1>$U$62:$U$97</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T1000"/>
  <sheetViews>
    <sheetView workbookViewId="0"/>
  </sheetViews>
  <sheetFormatPr defaultColWidth="12.609375" defaultRowHeight="15" customHeight="1" x14ac:dyDescent="0.4"/>
  <cols>
    <col min="1" max="1" width="11.109375" customWidth="1"/>
    <col min="2" max="2" width="68.21875" customWidth="1"/>
    <col min="3" max="3" width="17.609375" customWidth="1"/>
    <col min="4" max="15" width="17.21875" customWidth="1"/>
    <col min="16" max="19" width="9.109375" customWidth="1"/>
    <col min="20" max="26" width="9.109375" hidden="1" customWidth="1"/>
    <col min="27" max="27" width="10.88671875" hidden="1" customWidth="1"/>
    <col min="28" max="28" width="9.38671875" hidden="1" customWidth="1"/>
    <col min="29" max="29" width="14.88671875" hidden="1" customWidth="1"/>
    <col min="30" max="31" width="11.21875" hidden="1" customWidth="1"/>
    <col min="32" max="32" width="12.21875" hidden="1" customWidth="1"/>
    <col min="33" max="33" width="17" hidden="1" customWidth="1"/>
    <col min="34" max="34" width="19.71875" hidden="1" customWidth="1"/>
    <col min="35" max="43" width="10" hidden="1" customWidth="1"/>
    <col min="44" max="46" width="11"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Recognition!G3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20.100000000000001" x14ac:dyDescent="0.7">
      <c r="A7" s="93"/>
      <c r="B7" s="94"/>
      <c r="C7" s="94"/>
      <c r="D7" s="95"/>
      <c r="E7" s="95"/>
      <c r="F7" s="95"/>
      <c r="G7" s="95"/>
      <c r="H7" s="95"/>
      <c r="I7" s="95"/>
      <c r="J7" s="95"/>
      <c r="K7" s="95"/>
      <c r="L7" s="95"/>
      <c r="M7" s="95"/>
      <c r="N7" s="95"/>
      <c r="O7" s="95"/>
      <c r="P7" s="80"/>
      <c r="Q7" s="80"/>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row>
    <row r="8" spans="1:46" ht="20.100000000000001" x14ac:dyDescent="0.7">
      <c r="A8" s="108" t="s">
        <v>229</v>
      </c>
      <c r="B8" s="97"/>
      <c r="C8" s="94"/>
      <c r="D8" s="95"/>
      <c r="E8" s="95"/>
      <c r="F8" s="95"/>
      <c r="G8" s="95"/>
      <c r="H8" s="95"/>
      <c r="I8" s="95"/>
      <c r="J8" s="95"/>
      <c r="K8" s="95"/>
      <c r="L8" s="95"/>
      <c r="M8" s="95"/>
      <c r="N8" s="95"/>
      <c r="O8" s="95"/>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19.8" x14ac:dyDescent="0.65">
      <c r="A9" s="119" t="s">
        <v>230</v>
      </c>
      <c r="B9" s="120"/>
      <c r="C9" s="95"/>
      <c r="D9" s="95"/>
      <c r="E9" s="95"/>
      <c r="F9" s="95"/>
      <c r="G9" s="95"/>
      <c r="H9" s="95"/>
      <c r="I9" s="95"/>
      <c r="J9" s="95"/>
      <c r="K9" s="95"/>
      <c r="L9" s="95"/>
      <c r="M9" s="95"/>
      <c r="N9" s="95"/>
      <c r="O9" s="95"/>
      <c r="P9" s="80"/>
      <c r="Q9" s="80"/>
      <c r="R9" s="80"/>
      <c r="S9" s="80"/>
      <c r="T9" s="106" t="s">
        <v>135</v>
      </c>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row>
    <row r="10" spans="1:46" ht="20.25" customHeight="1" x14ac:dyDescent="0.7">
      <c r="A10" s="102">
        <v>7006</v>
      </c>
      <c r="B10" s="117" t="str">
        <f>IF(ISTEXT("Building New Clubs-"&amp;VLOOKUP(A10,'Chart of Accounts'!$B$5:$C$50,2,FALSE)),"Building New Clubs-"&amp;VLOOKUP(A10,'Chart of Accounts'!$B$5:$C$50,2,FALSE),"")</f>
        <v>Building New Clubs-Educational Materials</v>
      </c>
      <c r="C10" s="104"/>
      <c r="D10" s="104"/>
      <c r="E10" s="104"/>
      <c r="F10" s="104"/>
      <c r="G10" s="105"/>
      <c r="H10" s="104"/>
      <c r="I10" s="104"/>
      <c r="J10" s="104"/>
      <c r="K10" s="104"/>
      <c r="L10" s="104"/>
      <c r="M10" s="104"/>
      <c r="N10" s="104"/>
      <c r="O10" s="95">
        <f t="shared" ref="O10:O19" si="0">SUM(C10:N10)</f>
        <v>0</v>
      </c>
      <c r="P10" s="80"/>
      <c r="Q10" s="80"/>
      <c r="R10" s="80"/>
      <c r="S10" s="80"/>
      <c r="T10" s="80" t="s">
        <v>138</v>
      </c>
      <c r="U10" s="80">
        <v>7004</v>
      </c>
      <c r="V10" s="80"/>
      <c r="W10" s="80"/>
      <c r="X10" s="80"/>
      <c r="Y10" s="80"/>
      <c r="Z10" s="80"/>
      <c r="AA10" s="80" t="s">
        <v>129</v>
      </c>
      <c r="AB10" s="80" t="str">
        <f t="shared" ref="AB10:AB19" si="1">IF(A10="","",A10&amp;"-000000")</f>
        <v>7006-000000</v>
      </c>
      <c r="AC10" s="80">
        <v>580</v>
      </c>
      <c r="AD10" s="80" t="str">
        <f t="shared" ref="AD10:AD19" si="2">IF(LEN($O$1)=3,$O$1,IF(LEN($O$1)=2,0&amp;$O$1,IF(LEN($O$1)=1,0&amp;0&amp;$O$1,"ERROR")))</f>
        <v>054</v>
      </c>
      <c r="AE10" s="80"/>
      <c r="AF10" s="80"/>
      <c r="AG10" s="80">
        <v>110</v>
      </c>
      <c r="AH10" s="80" t="str">
        <f>Summary!$B$2</f>
        <v>USD</v>
      </c>
      <c r="AI10" s="80">
        <f t="shared" ref="AI10:AT10" si="3">IF(C10="",0,C10)</f>
        <v>0</v>
      </c>
      <c r="AJ10" s="80">
        <f t="shared" si="3"/>
        <v>0</v>
      </c>
      <c r="AK10" s="80">
        <f t="shared" si="3"/>
        <v>0</v>
      </c>
      <c r="AL10" s="80">
        <f t="shared" si="3"/>
        <v>0</v>
      </c>
      <c r="AM10" s="80">
        <f t="shared" si="3"/>
        <v>0</v>
      </c>
      <c r="AN10" s="80">
        <f t="shared" si="3"/>
        <v>0</v>
      </c>
      <c r="AO10" s="80">
        <f t="shared" si="3"/>
        <v>0</v>
      </c>
      <c r="AP10" s="80">
        <f t="shared" si="3"/>
        <v>0</v>
      </c>
      <c r="AQ10" s="80">
        <f t="shared" si="3"/>
        <v>0</v>
      </c>
      <c r="AR10" s="80">
        <f t="shared" si="3"/>
        <v>0</v>
      </c>
      <c r="AS10" s="80">
        <f t="shared" si="3"/>
        <v>0</v>
      </c>
      <c r="AT10" s="80">
        <f t="shared" si="3"/>
        <v>0</v>
      </c>
    </row>
    <row r="11" spans="1:46" ht="20.25" customHeight="1" x14ac:dyDescent="0.7">
      <c r="A11" s="102">
        <v>7008</v>
      </c>
      <c r="B11" s="117" t="str">
        <f>IF(ISTEXT("Building New Clubs-"&amp;VLOOKUP(A11,'Chart of Accounts'!$B$5:$C$50,2,FALSE)),"Building New Clubs-"&amp;VLOOKUP(A11,'Chart of Accounts'!$B$5:$C$50,2,FALSE),"")</f>
        <v>Building New Clubs-Promotional Materials</v>
      </c>
      <c r="C11" s="104"/>
      <c r="D11" s="104"/>
      <c r="E11" s="104"/>
      <c r="F11" s="105">
        <v>138</v>
      </c>
      <c r="G11" s="104"/>
      <c r="H11" s="104"/>
      <c r="I11" s="104"/>
      <c r="J11" s="105">
        <v>138</v>
      </c>
      <c r="K11" s="104"/>
      <c r="L11" s="104"/>
      <c r="M11" s="104"/>
      <c r="N11" s="104"/>
      <c r="O11" s="95">
        <f t="shared" si="0"/>
        <v>276</v>
      </c>
      <c r="P11" s="80"/>
      <c r="Q11" s="80"/>
      <c r="R11" s="80"/>
      <c r="S11" s="80"/>
      <c r="T11" s="80" t="s">
        <v>141</v>
      </c>
      <c r="U11" s="80">
        <v>7006</v>
      </c>
      <c r="V11" s="80"/>
      <c r="W11" s="80"/>
      <c r="X11" s="80"/>
      <c r="Y11" s="80"/>
      <c r="Z11" s="80"/>
      <c r="AA11" s="80" t="s">
        <v>129</v>
      </c>
      <c r="AB11" s="80" t="str">
        <f t="shared" si="1"/>
        <v>7008-000000</v>
      </c>
      <c r="AC11" s="80">
        <v>580</v>
      </c>
      <c r="AD11" s="80" t="str">
        <f t="shared" si="2"/>
        <v>054</v>
      </c>
      <c r="AE11" s="80"/>
      <c r="AF11" s="80"/>
      <c r="AG11" s="80">
        <v>110</v>
      </c>
      <c r="AH11" s="80" t="str">
        <f>Summary!$B$2</f>
        <v>USD</v>
      </c>
      <c r="AI11" s="80">
        <f t="shared" ref="AI11:AT11" si="4">IF(C11="",0,C11)</f>
        <v>0</v>
      </c>
      <c r="AJ11" s="80">
        <f t="shared" si="4"/>
        <v>0</v>
      </c>
      <c r="AK11" s="80">
        <f t="shared" si="4"/>
        <v>0</v>
      </c>
      <c r="AL11" s="107">
        <f t="shared" si="4"/>
        <v>138</v>
      </c>
      <c r="AM11" s="80">
        <f t="shared" si="4"/>
        <v>0</v>
      </c>
      <c r="AN11" s="80">
        <f t="shared" si="4"/>
        <v>0</v>
      </c>
      <c r="AO11" s="80">
        <f t="shared" si="4"/>
        <v>0</v>
      </c>
      <c r="AP11" s="107">
        <f t="shared" si="4"/>
        <v>138</v>
      </c>
      <c r="AQ11" s="80">
        <f t="shared" si="4"/>
        <v>0</v>
      </c>
      <c r="AR11" s="80">
        <f t="shared" si="4"/>
        <v>0</v>
      </c>
      <c r="AS11" s="80">
        <f t="shared" si="4"/>
        <v>0</v>
      </c>
      <c r="AT11" s="80">
        <f t="shared" si="4"/>
        <v>0</v>
      </c>
    </row>
    <row r="12" spans="1:46" ht="20.25" customHeight="1" x14ac:dyDescent="0.65">
      <c r="A12" s="102">
        <v>7010</v>
      </c>
      <c r="B12" s="117" t="str">
        <f>IF(ISTEXT("Building New Clubs-"&amp;VLOOKUP(A12,'Chart of Accounts'!$B$5:$C$50,2,FALSE)),"Building New Clubs-"&amp;VLOOKUP(A12,'Chart of Accounts'!$B$5:$C$50,2,FALSE),"")</f>
        <v>Building New Clubs-Awards Expense (Trophies, Plaques, Ribbons &amp; Certificates)</v>
      </c>
      <c r="C12" s="104"/>
      <c r="D12" s="104"/>
      <c r="E12" s="104"/>
      <c r="F12" s="104"/>
      <c r="G12" s="104"/>
      <c r="H12" s="104"/>
      <c r="I12" s="104"/>
      <c r="J12" s="104"/>
      <c r="K12" s="104"/>
      <c r="L12" s="104"/>
      <c r="M12" s="104"/>
      <c r="N12" s="104"/>
      <c r="O12" s="95">
        <f t="shared" si="0"/>
        <v>0</v>
      </c>
      <c r="P12" s="80"/>
      <c r="Q12" s="80"/>
      <c r="R12" s="80"/>
      <c r="S12" s="80"/>
      <c r="T12" s="80" t="s">
        <v>144</v>
      </c>
      <c r="U12" s="80">
        <v>7008</v>
      </c>
      <c r="V12" s="80"/>
      <c r="W12" s="80"/>
      <c r="X12" s="80"/>
      <c r="Y12" s="80"/>
      <c r="Z12" s="80"/>
      <c r="AA12" s="80" t="s">
        <v>129</v>
      </c>
      <c r="AB12" s="80" t="str">
        <f t="shared" si="1"/>
        <v>7010-000000</v>
      </c>
      <c r="AC12" s="80">
        <v>580</v>
      </c>
      <c r="AD12" s="80" t="str">
        <f t="shared" si="2"/>
        <v>054</v>
      </c>
      <c r="AE12" s="80"/>
      <c r="AF12" s="80"/>
      <c r="AG12" s="80">
        <v>110</v>
      </c>
      <c r="AH12" s="80" t="str">
        <f>Summary!$B$2</f>
        <v>USD</v>
      </c>
      <c r="AI12" s="80">
        <f t="shared" ref="AI12:AT12" si="5">IF(C12="",0,C12)</f>
        <v>0</v>
      </c>
      <c r="AJ12" s="80">
        <f t="shared" si="5"/>
        <v>0</v>
      </c>
      <c r="AK12" s="80">
        <f t="shared" si="5"/>
        <v>0</v>
      </c>
      <c r="AL12" s="80">
        <f t="shared" si="5"/>
        <v>0</v>
      </c>
      <c r="AM12" s="80">
        <f t="shared" si="5"/>
        <v>0</v>
      </c>
      <c r="AN12" s="80">
        <f t="shared" si="5"/>
        <v>0</v>
      </c>
      <c r="AO12" s="80">
        <f t="shared" si="5"/>
        <v>0</v>
      </c>
      <c r="AP12" s="80">
        <f t="shared" si="5"/>
        <v>0</v>
      </c>
      <c r="AQ12" s="80">
        <f t="shared" si="5"/>
        <v>0</v>
      </c>
      <c r="AR12" s="80">
        <f t="shared" si="5"/>
        <v>0</v>
      </c>
      <c r="AS12" s="80">
        <f t="shared" si="5"/>
        <v>0</v>
      </c>
      <c r="AT12" s="80">
        <f t="shared" si="5"/>
        <v>0</v>
      </c>
    </row>
    <row r="13" spans="1:46" ht="20.25" customHeight="1" x14ac:dyDescent="0.65">
      <c r="A13" s="102">
        <v>7012</v>
      </c>
      <c r="B13" s="117" t="str">
        <f>IF(ISTEXT("Building New Clubs-"&amp;VLOOKUP(A13,'Chart of Accounts'!$B$5:$C$50,2,FALSE)),"Building New Clubs-"&amp;VLOOKUP(A13,'Chart of Accounts'!$B$5:$C$50,2,FALSE),"")</f>
        <v>Building New Clubs-Supplies &amp; Stationery Expense</v>
      </c>
      <c r="C13" s="104"/>
      <c r="D13" s="104"/>
      <c r="E13" s="104"/>
      <c r="F13" s="104"/>
      <c r="G13" s="104"/>
      <c r="H13" s="104"/>
      <c r="I13" s="104"/>
      <c r="J13" s="104"/>
      <c r="K13" s="104"/>
      <c r="L13" s="104"/>
      <c r="M13" s="104"/>
      <c r="N13" s="104"/>
      <c r="O13" s="95">
        <f t="shared" si="0"/>
        <v>0</v>
      </c>
      <c r="P13" s="80"/>
      <c r="Q13" s="80"/>
      <c r="R13" s="80"/>
      <c r="S13" s="80"/>
      <c r="T13" s="80" t="s">
        <v>147</v>
      </c>
      <c r="U13" s="80">
        <v>7010</v>
      </c>
      <c r="V13" s="80"/>
      <c r="W13" s="80"/>
      <c r="X13" s="80"/>
      <c r="Y13" s="80"/>
      <c r="Z13" s="80"/>
      <c r="AA13" s="80" t="s">
        <v>129</v>
      </c>
      <c r="AB13" s="80" t="str">
        <f t="shared" si="1"/>
        <v>7012-000000</v>
      </c>
      <c r="AC13" s="80">
        <v>580</v>
      </c>
      <c r="AD13" s="80" t="str">
        <f t="shared" si="2"/>
        <v>054</v>
      </c>
      <c r="AE13" s="80"/>
      <c r="AF13" s="80"/>
      <c r="AG13" s="80">
        <v>110</v>
      </c>
      <c r="AH13" s="80" t="str">
        <f>Summary!$B$2</f>
        <v>USD</v>
      </c>
      <c r="AI13" s="80">
        <f t="shared" ref="AI13:AT13" si="6">IF(C13="",0,C13)</f>
        <v>0</v>
      </c>
      <c r="AJ13" s="80">
        <f t="shared" si="6"/>
        <v>0</v>
      </c>
      <c r="AK13" s="80">
        <f t="shared" si="6"/>
        <v>0</v>
      </c>
      <c r="AL13" s="80">
        <f t="shared" si="6"/>
        <v>0</v>
      </c>
      <c r="AM13" s="80">
        <f t="shared" si="6"/>
        <v>0</v>
      </c>
      <c r="AN13" s="80">
        <f t="shared" si="6"/>
        <v>0</v>
      </c>
      <c r="AO13" s="80">
        <f t="shared" si="6"/>
        <v>0</v>
      </c>
      <c r="AP13" s="80">
        <f t="shared" si="6"/>
        <v>0</v>
      </c>
      <c r="AQ13" s="80">
        <f t="shared" si="6"/>
        <v>0</v>
      </c>
      <c r="AR13" s="80">
        <f t="shared" si="6"/>
        <v>0</v>
      </c>
      <c r="AS13" s="80">
        <f t="shared" si="6"/>
        <v>0</v>
      </c>
      <c r="AT13" s="80">
        <f t="shared" si="6"/>
        <v>0</v>
      </c>
    </row>
    <row r="14" spans="1:46" ht="20.25" customHeight="1" x14ac:dyDescent="0.65">
      <c r="A14" s="102">
        <v>7036</v>
      </c>
      <c r="B14" s="117" t="str">
        <f>IF(ISTEXT("Building New Clubs-"&amp;VLOOKUP(A14,'Chart of Accounts'!$B$5:$C$50,2,FALSE)),"Building New Clubs-"&amp;VLOOKUP(A14,'Chart of Accounts'!$B$5:$C$50,2,FALSE),"")</f>
        <v>Building New Clubs-Advertising Expense</v>
      </c>
      <c r="C14" s="104"/>
      <c r="D14" s="104"/>
      <c r="E14" s="104"/>
      <c r="F14" s="104"/>
      <c r="G14" s="104"/>
      <c r="H14" s="104"/>
      <c r="I14" s="104"/>
      <c r="J14" s="104"/>
      <c r="K14" s="104"/>
      <c r="L14" s="104"/>
      <c r="M14" s="104"/>
      <c r="N14" s="104"/>
      <c r="O14" s="95">
        <f t="shared" si="0"/>
        <v>0</v>
      </c>
      <c r="P14" s="80"/>
      <c r="Q14" s="80"/>
      <c r="R14" s="80"/>
      <c r="S14" s="80"/>
      <c r="T14" s="80" t="s">
        <v>150</v>
      </c>
      <c r="U14" s="80">
        <v>7012</v>
      </c>
      <c r="V14" s="80"/>
      <c r="W14" s="80"/>
      <c r="X14" s="80"/>
      <c r="Y14" s="80"/>
      <c r="Z14" s="80"/>
      <c r="AA14" s="80" t="s">
        <v>129</v>
      </c>
      <c r="AB14" s="80" t="str">
        <f t="shared" si="1"/>
        <v>7036-000000</v>
      </c>
      <c r="AC14" s="80">
        <v>580</v>
      </c>
      <c r="AD14" s="80" t="str">
        <f t="shared" si="2"/>
        <v>054</v>
      </c>
      <c r="AE14" s="80"/>
      <c r="AF14" s="80"/>
      <c r="AG14" s="80">
        <v>110</v>
      </c>
      <c r="AH14" s="80" t="str">
        <f>Summary!$B$2</f>
        <v>USD</v>
      </c>
      <c r="AI14" s="80">
        <f t="shared" ref="AI14:AT14" si="7">IF(C14="",0,C14)</f>
        <v>0</v>
      </c>
      <c r="AJ14" s="80">
        <f t="shared" si="7"/>
        <v>0</v>
      </c>
      <c r="AK14" s="80">
        <f t="shared" si="7"/>
        <v>0</v>
      </c>
      <c r="AL14" s="80">
        <f t="shared" si="7"/>
        <v>0</v>
      </c>
      <c r="AM14" s="80">
        <f t="shared" si="7"/>
        <v>0</v>
      </c>
      <c r="AN14" s="80">
        <f t="shared" si="7"/>
        <v>0</v>
      </c>
      <c r="AO14" s="80">
        <f t="shared" si="7"/>
        <v>0</v>
      </c>
      <c r="AP14" s="80">
        <f t="shared" si="7"/>
        <v>0</v>
      </c>
      <c r="AQ14" s="80">
        <f t="shared" si="7"/>
        <v>0</v>
      </c>
      <c r="AR14" s="80">
        <f t="shared" si="7"/>
        <v>0</v>
      </c>
      <c r="AS14" s="80">
        <f t="shared" si="7"/>
        <v>0</v>
      </c>
      <c r="AT14" s="80">
        <f t="shared" si="7"/>
        <v>0</v>
      </c>
    </row>
    <row r="15" spans="1:46" ht="20.25" customHeight="1" x14ac:dyDescent="0.65">
      <c r="A15" s="102">
        <v>7044</v>
      </c>
      <c r="B15" s="117" t="str">
        <f>IF(ISTEXT("Building New Clubs-"&amp;VLOOKUP(A15,'Chart of Accounts'!$B$5:$C$50,2,FALSE)),"Building New Clubs-"&amp;VLOOKUP(A15,'Chart of Accounts'!$B$5:$C$50,2,FALSE),"")</f>
        <v>Building New Clubs-Postage &amp; Shipping Expense</v>
      </c>
      <c r="C15" s="104"/>
      <c r="D15" s="104"/>
      <c r="E15" s="104"/>
      <c r="F15" s="104"/>
      <c r="G15" s="104"/>
      <c r="H15" s="104"/>
      <c r="I15" s="104"/>
      <c r="J15" s="104"/>
      <c r="K15" s="104"/>
      <c r="L15" s="104"/>
      <c r="M15" s="104"/>
      <c r="N15" s="104"/>
      <c r="O15" s="95">
        <f t="shared" si="0"/>
        <v>0</v>
      </c>
      <c r="P15" s="80"/>
      <c r="Q15" s="80"/>
      <c r="R15" s="80"/>
      <c r="S15" s="80"/>
      <c r="T15" s="80" t="s">
        <v>153</v>
      </c>
      <c r="U15" s="80">
        <v>7014</v>
      </c>
      <c r="V15" s="80"/>
      <c r="W15" s="80"/>
      <c r="X15" s="80"/>
      <c r="Y15" s="80"/>
      <c r="Z15" s="80"/>
      <c r="AA15" s="80" t="s">
        <v>129</v>
      </c>
      <c r="AB15" s="80" t="str">
        <f t="shared" si="1"/>
        <v>7044-000000</v>
      </c>
      <c r="AC15" s="80">
        <v>580</v>
      </c>
      <c r="AD15" s="80" t="str">
        <f t="shared" si="2"/>
        <v>054</v>
      </c>
      <c r="AE15" s="80"/>
      <c r="AF15" s="80"/>
      <c r="AG15" s="80">
        <v>110</v>
      </c>
      <c r="AH15" s="80" t="str">
        <f>Summary!$B$2</f>
        <v>USD</v>
      </c>
      <c r="AI15" s="80">
        <f t="shared" ref="AI15:AT15" si="8">IF(C15="",0,C15)</f>
        <v>0</v>
      </c>
      <c r="AJ15" s="80">
        <f t="shared" si="8"/>
        <v>0</v>
      </c>
      <c r="AK15" s="80">
        <f t="shared" si="8"/>
        <v>0</v>
      </c>
      <c r="AL15" s="80">
        <f t="shared" si="8"/>
        <v>0</v>
      </c>
      <c r="AM15" s="80">
        <f t="shared" si="8"/>
        <v>0</v>
      </c>
      <c r="AN15" s="80">
        <f t="shared" si="8"/>
        <v>0</v>
      </c>
      <c r="AO15" s="80">
        <f t="shared" si="8"/>
        <v>0</v>
      </c>
      <c r="AP15" s="80">
        <f t="shared" si="8"/>
        <v>0</v>
      </c>
      <c r="AQ15" s="80">
        <f t="shared" si="8"/>
        <v>0</v>
      </c>
      <c r="AR15" s="80">
        <f t="shared" si="8"/>
        <v>0</v>
      </c>
      <c r="AS15" s="80">
        <f t="shared" si="8"/>
        <v>0</v>
      </c>
      <c r="AT15" s="80">
        <f t="shared" si="8"/>
        <v>0</v>
      </c>
    </row>
    <row r="16" spans="1:46" ht="20.25" customHeight="1" x14ac:dyDescent="0.7">
      <c r="A16" s="102">
        <v>7082</v>
      </c>
      <c r="B16" s="117" t="str">
        <f>IF(ISTEXT("Building New Clubs-"&amp;VLOOKUP(A16,'Chart of Accounts'!$B$5:$C$50,2,FALSE)),"Building New Clubs-"&amp;VLOOKUP(A16,'Chart of Accounts'!$B$5:$C$50,2,FALSE),"")</f>
        <v>Building New Clubs-Incentives</v>
      </c>
      <c r="C16" s="104"/>
      <c r="D16" s="104"/>
      <c r="E16" s="104"/>
      <c r="F16" s="104"/>
      <c r="G16" s="104"/>
      <c r="H16" s="104"/>
      <c r="I16" s="104"/>
      <c r="J16" s="104"/>
      <c r="K16" s="104"/>
      <c r="L16" s="104"/>
      <c r="M16" s="105">
        <v>150</v>
      </c>
      <c r="N16" s="104"/>
      <c r="O16" s="95">
        <f t="shared" si="0"/>
        <v>150</v>
      </c>
      <c r="P16" s="80"/>
      <c r="Q16" s="80"/>
      <c r="R16" s="80"/>
      <c r="S16" s="80"/>
      <c r="T16" s="80" t="s">
        <v>156</v>
      </c>
      <c r="U16" s="80">
        <v>7016</v>
      </c>
      <c r="V16" s="80"/>
      <c r="W16" s="80"/>
      <c r="X16" s="80"/>
      <c r="Y16" s="80"/>
      <c r="Z16" s="80"/>
      <c r="AA16" s="80" t="s">
        <v>129</v>
      </c>
      <c r="AB16" s="80" t="str">
        <f t="shared" si="1"/>
        <v>7082-000000</v>
      </c>
      <c r="AC16" s="80">
        <v>580</v>
      </c>
      <c r="AD16" s="80" t="str">
        <f t="shared" si="2"/>
        <v>054</v>
      </c>
      <c r="AE16" s="80"/>
      <c r="AF16" s="80"/>
      <c r="AG16" s="80">
        <v>110</v>
      </c>
      <c r="AH16" s="80" t="str">
        <f>Summary!$B$2</f>
        <v>USD</v>
      </c>
      <c r="AI16" s="80">
        <f t="shared" ref="AI16:AT16" si="9">IF(C16="",0,C16)</f>
        <v>0</v>
      </c>
      <c r="AJ16" s="80">
        <f t="shared" si="9"/>
        <v>0</v>
      </c>
      <c r="AK16" s="80">
        <f t="shared" si="9"/>
        <v>0</v>
      </c>
      <c r="AL16" s="80">
        <f t="shared" si="9"/>
        <v>0</v>
      </c>
      <c r="AM16" s="80">
        <f t="shared" si="9"/>
        <v>0</v>
      </c>
      <c r="AN16" s="80">
        <f t="shared" si="9"/>
        <v>0</v>
      </c>
      <c r="AO16" s="80">
        <f t="shared" si="9"/>
        <v>0</v>
      </c>
      <c r="AP16" s="80">
        <f t="shared" si="9"/>
        <v>0</v>
      </c>
      <c r="AQ16" s="80">
        <f t="shared" si="9"/>
        <v>0</v>
      </c>
      <c r="AR16" s="80">
        <f t="shared" si="9"/>
        <v>0</v>
      </c>
      <c r="AS16" s="107">
        <f t="shared" si="9"/>
        <v>150</v>
      </c>
      <c r="AT16" s="80">
        <f t="shared" si="9"/>
        <v>0</v>
      </c>
    </row>
    <row r="17" spans="1:46" ht="20.25" customHeight="1" x14ac:dyDescent="0.65">
      <c r="A17" s="2"/>
      <c r="B17" s="117" t="str">
        <f>IF(ISTEXT("Building New Clubs-"&amp;VLOOKUP(A17,'Chart of Accounts'!$B$5:$C$50,2,FALSE)),"Building New Clubs-"&amp;VLOOKUP(A17,'Chart of Accounts'!$B$5:$C$50,2,FALSE),"")</f>
        <v/>
      </c>
      <c r="C17" s="104"/>
      <c r="D17" s="104"/>
      <c r="E17" s="104"/>
      <c r="F17" s="104"/>
      <c r="G17" s="104"/>
      <c r="H17" s="104"/>
      <c r="I17" s="104"/>
      <c r="J17" s="104"/>
      <c r="K17" s="104"/>
      <c r="L17" s="104"/>
      <c r="M17" s="104"/>
      <c r="N17" s="104"/>
      <c r="O17" s="95">
        <f t="shared" si="0"/>
        <v>0</v>
      </c>
      <c r="P17" s="80"/>
      <c r="Q17" s="80"/>
      <c r="R17" s="80"/>
      <c r="S17" s="80"/>
      <c r="T17" s="80" t="s">
        <v>158</v>
      </c>
      <c r="U17" s="80">
        <v>7018</v>
      </c>
      <c r="V17" s="80"/>
      <c r="W17" s="80"/>
      <c r="X17" s="80"/>
      <c r="Y17" s="80"/>
      <c r="Z17" s="80"/>
      <c r="AA17" s="80" t="s">
        <v>129</v>
      </c>
      <c r="AB17" s="80" t="str">
        <f t="shared" si="1"/>
        <v/>
      </c>
      <c r="AC17" s="80">
        <v>580</v>
      </c>
      <c r="AD17" s="80" t="str">
        <f t="shared" si="2"/>
        <v>054</v>
      </c>
      <c r="AE17" s="80"/>
      <c r="AF17" s="80"/>
      <c r="AG17" s="80">
        <v>110</v>
      </c>
      <c r="AH17" s="80" t="str">
        <f>Summary!$B$2</f>
        <v>USD</v>
      </c>
      <c r="AI17" s="80">
        <f t="shared" ref="AI17:AT17" si="10">IF(C17="",0,C17)</f>
        <v>0</v>
      </c>
      <c r="AJ17" s="80">
        <f t="shared" si="10"/>
        <v>0</v>
      </c>
      <c r="AK17" s="80">
        <f t="shared" si="10"/>
        <v>0</v>
      </c>
      <c r="AL17" s="80">
        <f t="shared" si="10"/>
        <v>0</v>
      </c>
      <c r="AM17" s="80">
        <f t="shared" si="10"/>
        <v>0</v>
      </c>
      <c r="AN17" s="80">
        <f t="shared" si="10"/>
        <v>0</v>
      </c>
      <c r="AO17" s="80">
        <f t="shared" si="10"/>
        <v>0</v>
      </c>
      <c r="AP17" s="80">
        <f t="shared" si="10"/>
        <v>0</v>
      </c>
      <c r="AQ17" s="80">
        <f t="shared" si="10"/>
        <v>0</v>
      </c>
      <c r="AR17" s="80">
        <f t="shared" si="10"/>
        <v>0</v>
      </c>
      <c r="AS17" s="80">
        <f t="shared" si="10"/>
        <v>0</v>
      </c>
      <c r="AT17" s="80">
        <f t="shared" si="10"/>
        <v>0</v>
      </c>
    </row>
    <row r="18" spans="1:46" ht="20.25" customHeight="1" x14ac:dyDescent="0.65">
      <c r="A18" s="2"/>
      <c r="B18" s="117" t="str">
        <f>IF(ISTEXT("Building New Clubs-"&amp;VLOOKUP(A18,'Chart of Accounts'!$B$5:$C$50,2,FALSE)),"Building New Clubs-"&amp;VLOOKUP(A18,'Chart of Accounts'!$B$5:$C$50,2,FALSE),"")</f>
        <v/>
      </c>
      <c r="C18" s="104"/>
      <c r="D18" s="104"/>
      <c r="E18" s="104"/>
      <c r="F18" s="104"/>
      <c r="G18" s="104"/>
      <c r="H18" s="104"/>
      <c r="I18" s="104"/>
      <c r="J18" s="104"/>
      <c r="K18" s="104"/>
      <c r="L18" s="104"/>
      <c r="M18" s="104"/>
      <c r="N18" s="104"/>
      <c r="O18" s="95">
        <f t="shared" si="0"/>
        <v>0</v>
      </c>
      <c r="P18" s="80"/>
      <c r="Q18" s="80"/>
      <c r="R18" s="80"/>
      <c r="S18" s="80"/>
      <c r="T18" s="80" t="s">
        <v>160</v>
      </c>
      <c r="U18" s="80">
        <v>7020</v>
      </c>
      <c r="V18" s="80"/>
      <c r="W18" s="80"/>
      <c r="X18" s="80"/>
      <c r="Y18" s="80"/>
      <c r="Z18" s="80"/>
      <c r="AA18" s="80" t="s">
        <v>129</v>
      </c>
      <c r="AB18" s="80" t="str">
        <f t="shared" si="1"/>
        <v/>
      </c>
      <c r="AC18" s="80">
        <v>580</v>
      </c>
      <c r="AD18" s="80" t="str">
        <f t="shared" si="2"/>
        <v>054</v>
      </c>
      <c r="AE18" s="80"/>
      <c r="AF18" s="80"/>
      <c r="AG18" s="80">
        <v>110</v>
      </c>
      <c r="AH18" s="80" t="str">
        <f>Summary!$B$2</f>
        <v>USD</v>
      </c>
      <c r="AI18" s="80">
        <f t="shared" ref="AI18:AT18" si="11">IF(C18="",0,C18)</f>
        <v>0</v>
      </c>
      <c r="AJ18" s="80">
        <f t="shared" si="11"/>
        <v>0</v>
      </c>
      <c r="AK18" s="80">
        <f t="shared" si="11"/>
        <v>0</v>
      </c>
      <c r="AL18" s="80">
        <f t="shared" si="11"/>
        <v>0</v>
      </c>
      <c r="AM18" s="80">
        <f t="shared" si="11"/>
        <v>0</v>
      </c>
      <c r="AN18" s="80">
        <f t="shared" si="11"/>
        <v>0</v>
      </c>
      <c r="AO18" s="80">
        <f t="shared" si="11"/>
        <v>0</v>
      </c>
      <c r="AP18" s="80">
        <f t="shared" si="11"/>
        <v>0</v>
      </c>
      <c r="AQ18" s="80">
        <f t="shared" si="11"/>
        <v>0</v>
      </c>
      <c r="AR18" s="80">
        <f t="shared" si="11"/>
        <v>0</v>
      </c>
      <c r="AS18" s="80">
        <f t="shared" si="11"/>
        <v>0</v>
      </c>
      <c r="AT18" s="80">
        <f t="shared" si="11"/>
        <v>0</v>
      </c>
    </row>
    <row r="19" spans="1:46" ht="20.25" customHeight="1" x14ac:dyDescent="0.65">
      <c r="A19" s="2"/>
      <c r="B19" s="117" t="str">
        <f>IF(ISTEXT("Building New Clubs-"&amp;VLOOKUP(A19,'Chart of Accounts'!$B$5:$C$50,2,FALSE)),"Building New Clubs-"&amp;VLOOKUP(A19,'Chart of Accounts'!$B$5:$C$50,2,FALSE),"")</f>
        <v/>
      </c>
      <c r="C19" s="104"/>
      <c r="D19" s="104"/>
      <c r="E19" s="104"/>
      <c r="F19" s="104"/>
      <c r="G19" s="104"/>
      <c r="H19" s="104"/>
      <c r="I19" s="104"/>
      <c r="J19" s="104"/>
      <c r="K19" s="104"/>
      <c r="L19" s="104"/>
      <c r="M19" s="104"/>
      <c r="N19" s="104"/>
      <c r="O19" s="95">
        <f t="shared" si="0"/>
        <v>0</v>
      </c>
      <c r="P19" s="80"/>
      <c r="Q19" s="80"/>
      <c r="R19" s="80"/>
      <c r="S19" s="80"/>
      <c r="T19" s="80" t="s">
        <v>162</v>
      </c>
      <c r="U19" s="80">
        <v>7022</v>
      </c>
      <c r="V19" s="80"/>
      <c r="W19" s="80"/>
      <c r="X19" s="80"/>
      <c r="Y19" s="80"/>
      <c r="Z19" s="80"/>
      <c r="AA19" s="80" t="s">
        <v>129</v>
      </c>
      <c r="AB19" s="80" t="str">
        <f t="shared" si="1"/>
        <v/>
      </c>
      <c r="AC19" s="80">
        <v>580</v>
      </c>
      <c r="AD19" s="80" t="str">
        <f t="shared" si="2"/>
        <v>054</v>
      </c>
      <c r="AE19" s="80"/>
      <c r="AF19" s="80"/>
      <c r="AG19" s="80">
        <v>110</v>
      </c>
      <c r="AH19" s="80" t="str">
        <f>Summary!$B$2</f>
        <v>USD</v>
      </c>
      <c r="AI19" s="80">
        <f t="shared" ref="AI19:AT19" si="12">IF(C19="",0,C19)</f>
        <v>0</v>
      </c>
      <c r="AJ19" s="80">
        <f t="shared" si="12"/>
        <v>0</v>
      </c>
      <c r="AK19" s="80">
        <f t="shared" si="12"/>
        <v>0</v>
      </c>
      <c r="AL19" s="80">
        <f t="shared" si="12"/>
        <v>0</v>
      </c>
      <c r="AM19" s="80">
        <f t="shared" si="12"/>
        <v>0</v>
      </c>
      <c r="AN19" s="80">
        <f t="shared" si="12"/>
        <v>0</v>
      </c>
      <c r="AO19" s="80">
        <f t="shared" si="12"/>
        <v>0</v>
      </c>
      <c r="AP19" s="80">
        <f t="shared" si="12"/>
        <v>0</v>
      </c>
      <c r="AQ19" s="80">
        <f t="shared" si="12"/>
        <v>0</v>
      </c>
      <c r="AR19" s="80">
        <f t="shared" si="12"/>
        <v>0</v>
      </c>
      <c r="AS19" s="80">
        <f t="shared" si="12"/>
        <v>0</v>
      </c>
      <c r="AT19" s="80">
        <f t="shared" si="12"/>
        <v>0</v>
      </c>
    </row>
    <row r="20" spans="1:46" ht="20.25" customHeight="1" x14ac:dyDescent="0.65">
      <c r="A20" s="119" t="s">
        <v>231</v>
      </c>
      <c r="B20" s="120"/>
      <c r="C20" s="121">
        <f t="shared" ref="C20:O20" si="13">SUM(C10:C19)</f>
        <v>0</v>
      </c>
      <c r="D20" s="121">
        <f t="shared" si="13"/>
        <v>0</v>
      </c>
      <c r="E20" s="121">
        <f t="shared" si="13"/>
        <v>0</v>
      </c>
      <c r="F20" s="121">
        <f t="shared" si="13"/>
        <v>138</v>
      </c>
      <c r="G20" s="121">
        <f t="shared" si="13"/>
        <v>0</v>
      </c>
      <c r="H20" s="121">
        <f t="shared" si="13"/>
        <v>0</v>
      </c>
      <c r="I20" s="121">
        <f t="shared" si="13"/>
        <v>0</v>
      </c>
      <c r="J20" s="121">
        <f t="shared" si="13"/>
        <v>138</v>
      </c>
      <c r="K20" s="121">
        <f t="shared" si="13"/>
        <v>0</v>
      </c>
      <c r="L20" s="121">
        <f t="shared" si="13"/>
        <v>0</v>
      </c>
      <c r="M20" s="121">
        <f t="shared" si="13"/>
        <v>150</v>
      </c>
      <c r="N20" s="121">
        <f t="shared" si="13"/>
        <v>0</v>
      </c>
      <c r="O20" s="121">
        <f t="shared" si="13"/>
        <v>426</v>
      </c>
      <c r="P20" s="80"/>
      <c r="Q20" s="80"/>
      <c r="R20" s="80"/>
      <c r="S20" s="80"/>
      <c r="T20" s="80" t="s">
        <v>164</v>
      </c>
      <c r="U20" s="80">
        <v>7024</v>
      </c>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row>
    <row r="21" spans="1:46" ht="15.75" customHeight="1" x14ac:dyDescent="0.7">
      <c r="A21" s="108"/>
      <c r="B21" s="97"/>
      <c r="C21" s="94"/>
      <c r="D21" s="95"/>
      <c r="E21" s="95"/>
      <c r="F21" s="95"/>
      <c r="G21" s="95"/>
      <c r="H21" s="95"/>
      <c r="I21" s="95"/>
      <c r="J21" s="95"/>
      <c r="K21" s="95"/>
      <c r="L21" s="95"/>
      <c r="M21" s="95"/>
      <c r="N21" s="95"/>
      <c r="O21" s="95"/>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row>
    <row r="22" spans="1:46" ht="15.75" customHeight="1" x14ac:dyDescent="0.65">
      <c r="A22" s="119" t="s">
        <v>232</v>
      </c>
      <c r="B22" s="120"/>
      <c r="C22" s="95"/>
      <c r="D22" s="95"/>
      <c r="E22" s="95"/>
      <c r="F22" s="95"/>
      <c r="G22" s="95"/>
      <c r="H22" s="95"/>
      <c r="I22" s="95"/>
      <c r="J22" s="95"/>
      <c r="K22" s="95"/>
      <c r="L22" s="95"/>
      <c r="M22" s="95"/>
      <c r="N22" s="95"/>
      <c r="O22" s="95"/>
      <c r="P22" s="80"/>
      <c r="Q22" s="80"/>
      <c r="R22" s="80"/>
      <c r="S22" s="80"/>
      <c r="T22" s="106" t="s">
        <v>135</v>
      </c>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row>
    <row r="23" spans="1:46" ht="20.25" customHeight="1" x14ac:dyDescent="0.65">
      <c r="A23" s="102">
        <v>7006</v>
      </c>
      <c r="B23" s="117" t="str">
        <f>IF(ISTEXT("Rebuilding New Clubs-"&amp;VLOOKUP(A23,'Chart of Accounts'!$B$5:$C$50,2,FALSE)),"Rebuilding New Clubs-"&amp;VLOOKUP(A23,'Chart of Accounts'!$B$5:$C$50,2,FALSE),"")</f>
        <v>Rebuilding New Clubs-Educational Materials</v>
      </c>
      <c r="C23" s="123"/>
      <c r="D23" s="124"/>
      <c r="E23" s="124"/>
      <c r="F23" s="124"/>
      <c r="G23" s="124"/>
      <c r="H23" s="124"/>
      <c r="I23" s="124"/>
      <c r="J23" s="124"/>
      <c r="K23" s="124"/>
      <c r="L23" s="124"/>
      <c r="M23" s="124"/>
      <c r="N23" s="124"/>
      <c r="O23" s="95">
        <f t="shared" ref="O23:O32" si="14">SUM(C23:N23)</f>
        <v>0</v>
      </c>
      <c r="P23" s="80"/>
      <c r="Q23" s="80"/>
      <c r="R23" s="80"/>
      <c r="S23" s="80"/>
      <c r="T23" s="80" t="s">
        <v>138</v>
      </c>
      <c r="U23" s="80">
        <v>7004</v>
      </c>
      <c r="V23" s="80"/>
      <c r="W23" s="80"/>
      <c r="X23" s="80"/>
      <c r="Y23" s="80"/>
      <c r="Z23" s="80"/>
      <c r="AA23" s="80" t="s">
        <v>129</v>
      </c>
      <c r="AB23" s="80" t="str">
        <f t="shared" ref="AB23:AB32" si="15">IF(A23="","",A23&amp;"-000000")</f>
        <v>7006-000000</v>
      </c>
      <c r="AC23" s="80">
        <v>581</v>
      </c>
      <c r="AD23" s="80" t="str">
        <f t="shared" ref="AD23:AD32" si="16">IF(LEN($O$1)=3,$O$1,IF(LEN($O$1)=2,0&amp;$O$1,IF(LEN($O$1)=1,0&amp;0&amp;$O$1,"ERROR")))</f>
        <v>054</v>
      </c>
      <c r="AE23" s="80"/>
      <c r="AF23" s="80"/>
      <c r="AG23" s="80">
        <v>110</v>
      </c>
      <c r="AH23" s="80" t="str">
        <f>Summary!$B$2</f>
        <v>USD</v>
      </c>
      <c r="AI23" s="80">
        <f t="shared" ref="AI23:AT23" si="17">IF(C23="",0,C23)</f>
        <v>0</v>
      </c>
      <c r="AJ23" s="80">
        <f t="shared" si="17"/>
        <v>0</v>
      </c>
      <c r="AK23" s="80">
        <f t="shared" si="17"/>
        <v>0</v>
      </c>
      <c r="AL23" s="80">
        <f t="shared" si="17"/>
        <v>0</v>
      </c>
      <c r="AM23" s="80">
        <f t="shared" si="17"/>
        <v>0</v>
      </c>
      <c r="AN23" s="80">
        <f t="shared" si="17"/>
        <v>0</v>
      </c>
      <c r="AO23" s="80">
        <f t="shared" si="17"/>
        <v>0</v>
      </c>
      <c r="AP23" s="80">
        <f t="shared" si="17"/>
        <v>0</v>
      </c>
      <c r="AQ23" s="80">
        <f t="shared" si="17"/>
        <v>0</v>
      </c>
      <c r="AR23" s="80">
        <f t="shared" si="17"/>
        <v>0</v>
      </c>
      <c r="AS23" s="80">
        <f t="shared" si="17"/>
        <v>0</v>
      </c>
      <c r="AT23" s="80">
        <f t="shared" si="17"/>
        <v>0</v>
      </c>
    </row>
    <row r="24" spans="1:46" ht="20.25" customHeight="1" x14ac:dyDescent="0.65">
      <c r="A24" s="102">
        <v>7008</v>
      </c>
      <c r="B24" s="117" t="str">
        <f>IF(ISTEXT("Rebuilding New Clubs-"&amp;VLOOKUP(A24,'Chart of Accounts'!$B$5:$C$50,2,FALSE)),"Rebuilding New Clubs-"&amp;VLOOKUP(A24,'Chart of Accounts'!$B$5:$C$50,2,FALSE),"")</f>
        <v>Rebuilding New Clubs-Promotional Materials</v>
      </c>
      <c r="C24" s="125"/>
      <c r="D24" s="126"/>
      <c r="E24" s="126"/>
      <c r="F24" s="126"/>
      <c r="G24" s="127">
        <v>220</v>
      </c>
      <c r="H24" s="126"/>
      <c r="I24" s="126"/>
      <c r="J24" s="126"/>
      <c r="K24" s="126"/>
      <c r="L24" s="126"/>
      <c r="M24" s="126"/>
      <c r="N24" s="126"/>
      <c r="O24" s="95">
        <f t="shared" si="14"/>
        <v>220</v>
      </c>
      <c r="P24" s="80"/>
      <c r="Q24" s="80"/>
      <c r="R24" s="80"/>
      <c r="S24" s="80"/>
      <c r="T24" s="80" t="s">
        <v>141</v>
      </c>
      <c r="U24" s="80">
        <v>7006</v>
      </c>
      <c r="V24" s="80"/>
      <c r="W24" s="80"/>
      <c r="X24" s="80"/>
      <c r="Y24" s="80"/>
      <c r="Z24" s="80"/>
      <c r="AA24" s="80" t="s">
        <v>129</v>
      </c>
      <c r="AB24" s="80" t="str">
        <f t="shared" si="15"/>
        <v>7008-000000</v>
      </c>
      <c r="AC24" s="80">
        <v>581</v>
      </c>
      <c r="AD24" s="80" t="str">
        <f t="shared" si="16"/>
        <v>054</v>
      </c>
      <c r="AE24" s="80"/>
      <c r="AF24" s="80"/>
      <c r="AG24" s="80">
        <v>110</v>
      </c>
      <c r="AH24" s="80" t="str">
        <f>Summary!$B$2</f>
        <v>USD</v>
      </c>
      <c r="AI24" s="80">
        <f t="shared" ref="AI24:AT24" si="18">IF(C24="",0,C24)</f>
        <v>0</v>
      </c>
      <c r="AJ24" s="80">
        <f t="shared" si="18"/>
        <v>0</v>
      </c>
      <c r="AK24" s="80">
        <f t="shared" si="18"/>
        <v>0</v>
      </c>
      <c r="AL24" s="80">
        <f t="shared" si="18"/>
        <v>0</v>
      </c>
      <c r="AM24" s="107">
        <f t="shared" si="18"/>
        <v>220</v>
      </c>
      <c r="AN24" s="80">
        <f t="shared" si="18"/>
        <v>0</v>
      </c>
      <c r="AO24" s="80">
        <f t="shared" si="18"/>
        <v>0</v>
      </c>
      <c r="AP24" s="80">
        <f t="shared" si="18"/>
        <v>0</v>
      </c>
      <c r="AQ24" s="80">
        <f t="shared" si="18"/>
        <v>0</v>
      </c>
      <c r="AR24" s="80">
        <f t="shared" si="18"/>
        <v>0</v>
      </c>
      <c r="AS24" s="80">
        <f t="shared" si="18"/>
        <v>0</v>
      </c>
      <c r="AT24" s="80">
        <f t="shared" si="18"/>
        <v>0</v>
      </c>
    </row>
    <row r="25" spans="1:46" ht="20.25" customHeight="1" x14ac:dyDescent="0.65">
      <c r="A25" s="102">
        <v>7010</v>
      </c>
      <c r="B25" s="117" t="str">
        <f>IF(ISTEXT("Rebuilding New Clubs-"&amp;VLOOKUP(A25,'Chart of Accounts'!$B$5:$C$50,2,FALSE)),"Rebuilding New Clubs-"&amp;VLOOKUP(A25,'Chart of Accounts'!$B$5:$C$50,2,FALSE),"")</f>
        <v>Rebuilding New Clubs-Awards Expense (Trophies, Plaques, Ribbons &amp; Certificates)</v>
      </c>
      <c r="C25" s="125"/>
      <c r="D25" s="126"/>
      <c r="E25" s="126"/>
      <c r="F25" s="126"/>
      <c r="G25" s="126"/>
      <c r="H25" s="126"/>
      <c r="I25" s="126"/>
      <c r="J25" s="126"/>
      <c r="K25" s="126"/>
      <c r="L25" s="126"/>
      <c r="M25" s="126"/>
      <c r="N25" s="126"/>
      <c r="O25" s="95">
        <f t="shared" si="14"/>
        <v>0</v>
      </c>
      <c r="P25" s="80"/>
      <c r="Q25" s="80"/>
      <c r="R25" s="80"/>
      <c r="S25" s="80"/>
      <c r="T25" s="80" t="s">
        <v>144</v>
      </c>
      <c r="U25" s="80">
        <v>7008</v>
      </c>
      <c r="V25" s="80"/>
      <c r="W25" s="80"/>
      <c r="X25" s="80"/>
      <c r="Y25" s="80"/>
      <c r="Z25" s="80"/>
      <c r="AA25" s="80" t="s">
        <v>129</v>
      </c>
      <c r="AB25" s="80" t="str">
        <f t="shared" si="15"/>
        <v>7010-000000</v>
      </c>
      <c r="AC25" s="80">
        <v>581</v>
      </c>
      <c r="AD25" s="80" t="str">
        <f t="shared" si="16"/>
        <v>054</v>
      </c>
      <c r="AE25" s="80"/>
      <c r="AF25" s="80"/>
      <c r="AG25" s="80">
        <v>110</v>
      </c>
      <c r="AH25" s="80" t="str">
        <f>Summary!$B$2</f>
        <v>USD</v>
      </c>
      <c r="AI25" s="80">
        <f t="shared" ref="AI25:AT25" si="19">IF(C25="",0,C25)</f>
        <v>0</v>
      </c>
      <c r="AJ25" s="80">
        <f t="shared" si="19"/>
        <v>0</v>
      </c>
      <c r="AK25" s="80">
        <f t="shared" si="19"/>
        <v>0</v>
      </c>
      <c r="AL25" s="80">
        <f t="shared" si="19"/>
        <v>0</v>
      </c>
      <c r="AM25" s="80">
        <f t="shared" si="19"/>
        <v>0</v>
      </c>
      <c r="AN25" s="80">
        <f t="shared" si="19"/>
        <v>0</v>
      </c>
      <c r="AO25" s="80">
        <f t="shared" si="19"/>
        <v>0</v>
      </c>
      <c r="AP25" s="80">
        <f t="shared" si="19"/>
        <v>0</v>
      </c>
      <c r="AQ25" s="80">
        <f t="shared" si="19"/>
        <v>0</v>
      </c>
      <c r="AR25" s="80">
        <f t="shared" si="19"/>
        <v>0</v>
      </c>
      <c r="AS25" s="80">
        <f t="shared" si="19"/>
        <v>0</v>
      </c>
      <c r="AT25" s="80">
        <f t="shared" si="19"/>
        <v>0</v>
      </c>
    </row>
    <row r="26" spans="1:46" ht="20.25" customHeight="1" x14ac:dyDescent="0.65">
      <c r="A26" s="102">
        <v>7012</v>
      </c>
      <c r="B26" s="117" t="str">
        <f>IF(ISTEXT("Rebuilding New Clubs-"&amp;VLOOKUP(A26,'Chart of Accounts'!$B$5:$C$50,2,FALSE)),"Rebuilding New Clubs-"&amp;VLOOKUP(A26,'Chart of Accounts'!$B$5:$C$50,2,FALSE),"")</f>
        <v>Rebuilding New Clubs-Supplies &amp; Stationery Expense</v>
      </c>
      <c r="C26" s="125"/>
      <c r="D26" s="126"/>
      <c r="E26" s="126"/>
      <c r="F26" s="126"/>
      <c r="G26" s="126"/>
      <c r="H26" s="126"/>
      <c r="I26" s="126"/>
      <c r="J26" s="126"/>
      <c r="K26" s="126"/>
      <c r="L26" s="126"/>
      <c r="M26" s="126"/>
      <c r="N26" s="126"/>
      <c r="O26" s="95">
        <f t="shared" si="14"/>
        <v>0</v>
      </c>
      <c r="P26" s="80"/>
      <c r="Q26" s="80"/>
      <c r="R26" s="80"/>
      <c r="S26" s="80"/>
      <c r="T26" s="80" t="s">
        <v>147</v>
      </c>
      <c r="U26" s="80">
        <v>7010</v>
      </c>
      <c r="V26" s="80"/>
      <c r="W26" s="80"/>
      <c r="X26" s="80"/>
      <c r="Y26" s="80"/>
      <c r="Z26" s="80"/>
      <c r="AA26" s="80" t="s">
        <v>129</v>
      </c>
      <c r="AB26" s="80" t="str">
        <f t="shared" si="15"/>
        <v>7012-000000</v>
      </c>
      <c r="AC26" s="80">
        <v>581</v>
      </c>
      <c r="AD26" s="80" t="str">
        <f t="shared" si="16"/>
        <v>054</v>
      </c>
      <c r="AE26" s="80"/>
      <c r="AF26" s="80"/>
      <c r="AG26" s="80">
        <v>110</v>
      </c>
      <c r="AH26" s="80" t="str">
        <f>Summary!$B$2</f>
        <v>USD</v>
      </c>
      <c r="AI26" s="80">
        <f t="shared" ref="AI26:AT26" si="20">IF(C26="",0,C26)</f>
        <v>0</v>
      </c>
      <c r="AJ26" s="80">
        <f t="shared" si="20"/>
        <v>0</v>
      </c>
      <c r="AK26" s="80">
        <f t="shared" si="20"/>
        <v>0</v>
      </c>
      <c r="AL26" s="80">
        <f t="shared" si="20"/>
        <v>0</v>
      </c>
      <c r="AM26" s="80">
        <f t="shared" si="20"/>
        <v>0</v>
      </c>
      <c r="AN26" s="80">
        <f t="shared" si="20"/>
        <v>0</v>
      </c>
      <c r="AO26" s="80">
        <f t="shared" si="20"/>
        <v>0</v>
      </c>
      <c r="AP26" s="80">
        <f t="shared" si="20"/>
        <v>0</v>
      </c>
      <c r="AQ26" s="80">
        <f t="shared" si="20"/>
        <v>0</v>
      </c>
      <c r="AR26" s="80">
        <f t="shared" si="20"/>
        <v>0</v>
      </c>
      <c r="AS26" s="80">
        <f t="shared" si="20"/>
        <v>0</v>
      </c>
      <c r="AT26" s="80">
        <f t="shared" si="20"/>
        <v>0</v>
      </c>
    </row>
    <row r="27" spans="1:46" ht="20.25" customHeight="1" x14ac:dyDescent="0.65">
      <c r="A27" s="102">
        <v>7036</v>
      </c>
      <c r="B27" s="117" t="str">
        <f>IF(ISTEXT("Rebuilding New Clubs-"&amp;VLOOKUP(A27,'Chart of Accounts'!$B$5:$C$50,2,FALSE)),"Rebuilding New Clubs-"&amp;VLOOKUP(A27,'Chart of Accounts'!$B$5:$C$50,2,FALSE),"")</f>
        <v>Rebuilding New Clubs-Advertising Expense</v>
      </c>
      <c r="C27" s="125"/>
      <c r="D27" s="126"/>
      <c r="E27" s="126"/>
      <c r="F27" s="126"/>
      <c r="G27" s="126"/>
      <c r="H27" s="127"/>
      <c r="I27" s="126"/>
      <c r="J27" s="126"/>
      <c r="K27" s="126"/>
      <c r="L27" s="126"/>
      <c r="M27" s="126"/>
      <c r="N27" s="126"/>
      <c r="O27" s="95">
        <f t="shared" si="14"/>
        <v>0</v>
      </c>
      <c r="P27" s="80"/>
      <c r="Q27" s="80"/>
      <c r="R27" s="80"/>
      <c r="S27" s="80"/>
      <c r="T27" s="80" t="s">
        <v>150</v>
      </c>
      <c r="U27" s="80">
        <v>7012</v>
      </c>
      <c r="V27" s="80"/>
      <c r="W27" s="80"/>
      <c r="X27" s="80"/>
      <c r="Y27" s="80"/>
      <c r="Z27" s="80"/>
      <c r="AA27" s="80" t="s">
        <v>129</v>
      </c>
      <c r="AB27" s="80" t="str">
        <f t="shared" si="15"/>
        <v>7036-000000</v>
      </c>
      <c r="AC27" s="80">
        <v>581</v>
      </c>
      <c r="AD27" s="80" t="str">
        <f t="shared" si="16"/>
        <v>054</v>
      </c>
      <c r="AE27" s="80"/>
      <c r="AF27" s="80"/>
      <c r="AG27" s="80">
        <v>110</v>
      </c>
      <c r="AH27" s="80" t="str">
        <f>Summary!$B$2</f>
        <v>USD</v>
      </c>
      <c r="AI27" s="80">
        <f t="shared" ref="AI27:AT27" si="21">IF(C27="",0,C27)</f>
        <v>0</v>
      </c>
      <c r="AJ27" s="80">
        <f t="shared" si="21"/>
        <v>0</v>
      </c>
      <c r="AK27" s="80">
        <f t="shared" si="21"/>
        <v>0</v>
      </c>
      <c r="AL27" s="80">
        <f t="shared" si="21"/>
        <v>0</v>
      </c>
      <c r="AM27" s="80">
        <f t="shared" si="21"/>
        <v>0</v>
      </c>
      <c r="AN27" s="80">
        <f t="shared" si="21"/>
        <v>0</v>
      </c>
      <c r="AO27" s="80">
        <f t="shared" si="21"/>
        <v>0</v>
      </c>
      <c r="AP27" s="80">
        <f t="shared" si="21"/>
        <v>0</v>
      </c>
      <c r="AQ27" s="80">
        <f t="shared" si="21"/>
        <v>0</v>
      </c>
      <c r="AR27" s="80">
        <f t="shared" si="21"/>
        <v>0</v>
      </c>
      <c r="AS27" s="80">
        <f t="shared" si="21"/>
        <v>0</v>
      </c>
      <c r="AT27" s="80">
        <f t="shared" si="21"/>
        <v>0</v>
      </c>
    </row>
    <row r="28" spans="1:46" ht="20.25" customHeight="1" x14ac:dyDescent="0.65">
      <c r="A28" s="102">
        <v>7044</v>
      </c>
      <c r="B28" s="117" t="str">
        <f>IF(ISTEXT("Rebuilding New Clubs-"&amp;VLOOKUP(A28,'Chart of Accounts'!$B$5:$C$50,2,FALSE)),"Rebuilding New Clubs-"&amp;VLOOKUP(A28,'Chart of Accounts'!$B$5:$C$50,2,FALSE),"")</f>
        <v>Rebuilding New Clubs-Postage &amp; Shipping Expense</v>
      </c>
      <c r="C28" s="125"/>
      <c r="D28" s="126"/>
      <c r="E28" s="126"/>
      <c r="F28" s="126"/>
      <c r="G28" s="126"/>
      <c r="H28" s="126"/>
      <c r="I28" s="126"/>
      <c r="J28" s="126"/>
      <c r="K28" s="126"/>
      <c r="L28" s="126"/>
      <c r="M28" s="126"/>
      <c r="N28" s="126"/>
      <c r="O28" s="95">
        <f t="shared" si="14"/>
        <v>0</v>
      </c>
      <c r="P28" s="80"/>
      <c r="Q28" s="80"/>
      <c r="R28" s="80"/>
      <c r="S28" s="80"/>
      <c r="T28" s="80" t="s">
        <v>153</v>
      </c>
      <c r="U28" s="80">
        <v>7014</v>
      </c>
      <c r="V28" s="80"/>
      <c r="W28" s="80"/>
      <c r="X28" s="80"/>
      <c r="Y28" s="80"/>
      <c r="Z28" s="80"/>
      <c r="AA28" s="80" t="s">
        <v>129</v>
      </c>
      <c r="AB28" s="80" t="str">
        <f t="shared" si="15"/>
        <v>7044-000000</v>
      </c>
      <c r="AC28" s="80">
        <v>581</v>
      </c>
      <c r="AD28" s="80" t="str">
        <f t="shared" si="16"/>
        <v>054</v>
      </c>
      <c r="AE28" s="80"/>
      <c r="AF28" s="80"/>
      <c r="AG28" s="80">
        <v>110</v>
      </c>
      <c r="AH28" s="80" t="str">
        <f>Summary!$B$2</f>
        <v>USD</v>
      </c>
      <c r="AI28" s="80">
        <f t="shared" ref="AI28:AT28" si="22">IF(C28="",0,C28)</f>
        <v>0</v>
      </c>
      <c r="AJ28" s="80">
        <f t="shared" si="22"/>
        <v>0</v>
      </c>
      <c r="AK28" s="80">
        <f t="shared" si="22"/>
        <v>0</v>
      </c>
      <c r="AL28" s="80">
        <f t="shared" si="22"/>
        <v>0</v>
      </c>
      <c r="AM28" s="80">
        <f t="shared" si="22"/>
        <v>0</v>
      </c>
      <c r="AN28" s="80">
        <f t="shared" si="22"/>
        <v>0</v>
      </c>
      <c r="AO28" s="80">
        <f t="shared" si="22"/>
        <v>0</v>
      </c>
      <c r="AP28" s="80">
        <f t="shared" si="22"/>
        <v>0</v>
      </c>
      <c r="AQ28" s="80">
        <f t="shared" si="22"/>
        <v>0</v>
      </c>
      <c r="AR28" s="80">
        <f t="shared" si="22"/>
        <v>0</v>
      </c>
      <c r="AS28" s="80">
        <f t="shared" si="22"/>
        <v>0</v>
      </c>
      <c r="AT28" s="80">
        <f t="shared" si="22"/>
        <v>0</v>
      </c>
    </row>
    <row r="29" spans="1:46" ht="20.25" customHeight="1" x14ac:dyDescent="0.65">
      <c r="A29" s="102">
        <v>7082</v>
      </c>
      <c r="B29" s="117" t="str">
        <f>IF(ISTEXT("Rebuilding New Clubs-"&amp;VLOOKUP(A29,'Chart of Accounts'!$B$5:$C$50,2,FALSE)),"Rebuilding New Clubs-"&amp;VLOOKUP(A29,'Chart of Accounts'!$B$5:$C$50,2,FALSE),"")</f>
        <v>Rebuilding New Clubs-Incentives</v>
      </c>
      <c r="C29" s="125"/>
      <c r="D29" s="126"/>
      <c r="E29" s="126"/>
      <c r="F29" s="126"/>
      <c r="G29" s="126"/>
      <c r="H29" s="126"/>
      <c r="I29" s="126"/>
      <c r="J29" s="126"/>
      <c r="K29" s="126"/>
      <c r="L29" s="126"/>
      <c r="M29" s="127"/>
      <c r="N29" s="126"/>
      <c r="O29" s="95">
        <f t="shared" si="14"/>
        <v>0</v>
      </c>
      <c r="P29" s="80"/>
      <c r="Q29" s="80"/>
      <c r="R29" s="80"/>
      <c r="S29" s="80"/>
      <c r="T29" s="80" t="s">
        <v>156</v>
      </c>
      <c r="U29" s="80">
        <v>7016</v>
      </c>
      <c r="V29" s="80"/>
      <c r="W29" s="80"/>
      <c r="X29" s="80"/>
      <c r="Y29" s="80"/>
      <c r="Z29" s="80"/>
      <c r="AA29" s="80" t="s">
        <v>129</v>
      </c>
      <c r="AB29" s="80" t="str">
        <f t="shared" si="15"/>
        <v>7082-000000</v>
      </c>
      <c r="AC29" s="80">
        <v>581</v>
      </c>
      <c r="AD29" s="80" t="str">
        <f t="shared" si="16"/>
        <v>054</v>
      </c>
      <c r="AE29" s="80"/>
      <c r="AF29" s="80"/>
      <c r="AG29" s="80">
        <v>110</v>
      </c>
      <c r="AH29" s="80" t="str">
        <f>Summary!$B$2</f>
        <v>USD</v>
      </c>
      <c r="AI29" s="80">
        <f t="shared" ref="AI29:AT29" si="23">IF(C29="",0,C29)</f>
        <v>0</v>
      </c>
      <c r="AJ29" s="80">
        <f t="shared" si="23"/>
        <v>0</v>
      </c>
      <c r="AK29" s="80">
        <f t="shared" si="23"/>
        <v>0</v>
      </c>
      <c r="AL29" s="80">
        <f t="shared" si="23"/>
        <v>0</v>
      </c>
      <c r="AM29" s="80">
        <f t="shared" si="23"/>
        <v>0</v>
      </c>
      <c r="AN29" s="80">
        <f t="shared" si="23"/>
        <v>0</v>
      </c>
      <c r="AO29" s="80">
        <f t="shared" si="23"/>
        <v>0</v>
      </c>
      <c r="AP29" s="80">
        <f t="shared" si="23"/>
        <v>0</v>
      </c>
      <c r="AQ29" s="80">
        <f t="shared" si="23"/>
        <v>0</v>
      </c>
      <c r="AR29" s="80">
        <f t="shared" si="23"/>
        <v>0</v>
      </c>
      <c r="AS29" s="80">
        <f t="shared" si="23"/>
        <v>0</v>
      </c>
      <c r="AT29" s="80">
        <f t="shared" si="23"/>
        <v>0</v>
      </c>
    </row>
    <row r="30" spans="1:46" ht="20.25" customHeight="1" x14ac:dyDescent="0.65">
      <c r="A30" s="2"/>
      <c r="B30" s="117" t="str">
        <f>IF(ISTEXT("Rebuilding New Clubs-"&amp;VLOOKUP(A30,'Chart of Accounts'!$B$5:$C$50,2,FALSE)),"Rebuilding New Clubs-"&amp;VLOOKUP(A30,'Chart of Accounts'!$B$5:$C$50,2,FALSE),"")</f>
        <v/>
      </c>
      <c r="C30" s="125"/>
      <c r="D30" s="126"/>
      <c r="E30" s="126"/>
      <c r="F30" s="126"/>
      <c r="G30" s="126"/>
      <c r="H30" s="126"/>
      <c r="I30" s="126"/>
      <c r="J30" s="126"/>
      <c r="K30" s="126"/>
      <c r="L30" s="126"/>
      <c r="M30" s="126"/>
      <c r="N30" s="126"/>
      <c r="O30" s="95">
        <f t="shared" si="14"/>
        <v>0</v>
      </c>
      <c r="P30" s="80"/>
      <c r="Q30" s="80"/>
      <c r="R30" s="80"/>
      <c r="S30" s="80"/>
      <c r="T30" s="80" t="s">
        <v>158</v>
      </c>
      <c r="U30" s="80">
        <v>7018</v>
      </c>
      <c r="V30" s="80"/>
      <c r="W30" s="80"/>
      <c r="X30" s="80"/>
      <c r="Y30" s="80"/>
      <c r="Z30" s="80"/>
      <c r="AA30" s="80" t="s">
        <v>129</v>
      </c>
      <c r="AB30" s="80" t="str">
        <f t="shared" si="15"/>
        <v/>
      </c>
      <c r="AC30" s="80">
        <v>581</v>
      </c>
      <c r="AD30" s="80" t="str">
        <f t="shared" si="16"/>
        <v>054</v>
      </c>
      <c r="AE30" s="80"/>
      <c r="AF30" s="80"/>
      <c r="AG30" s="80">
        <v>110</v>
      </c>
      <c r="AH30" s="80" t="str">
        <f>Summary!$B$2</f>
        <v>USD</v>
      </c>
      <c r="AI30" s="80">
        <f t="shared" ref="AI30:AT30" si="24">IF(C30="",0,C30)</f>
        <v>0</v>
      </c>
      <c r="AJ30" s="80">
        <f t="shared" si="24"/>
        <v>0</v>
      </c>
      <c r="AK30" s="80">
        <f t="shared" si="24"/>
        <v>0</v>
      </c>
      <c r="AL30" s="80">
        <f t="shared" si="24"/>
        <v>0</v>
      </c>
      <c r="AM30" s="80">
        <f t="shared" si="24"/>
        <v>0</v>
      </c>
      <c r="AN30" s="80">
        <f t="shared" si="24"/>
        <v>0</v>
      </c>
      <c r="AO30" s="80">
        <f t="shared" si="24"/>
        <v>0</v>
      </c>
      <c r="AP30" s="80">
        <f t="shared" si="24"/>
        <v>0</v>
      </c>
      <c r="AQ30" s="80">
        <f t="shared" si="24"/>
        <v>0</v>
      </c>
      <c r="AR30" s="80">
        <f t="shared" si="24"/>
        <v>0</v>
      </c>
      <c r="AS30" s="80">
        <f t="shared" si="24"/>
        <v>0</v>
      </c>
      <c r="AT30" s="80">
        <f t="shared" si="24"/>
        <v>0</v>
      </c>
    </row>
    <row r="31" spans="1:46" ht="20.25" customHeight="1" x14ac:dyDescent="0.65">
      <c r="A31" s="2"/>
      <c r="B31" s="117" t="str">
        <f>IF(ISTEXT("Rebuilding New Clubs-"&amp;VLOOKUP(A31,'Chart of Accounts'!$B$5:$C$50,2,FALSE)),"Rebuilding New Clubs-"&amp;VLOOKUP(A31,'Chart of Accounts'!$B$5:$C$50,2,FALSE),"")</f>
        <v/>
      </c>
      <c r="C31" s="128">
        <v>0</v>
      </c>
      <c r="D31" s="126"/>
      <c r="E31" s="126"/>
      <c r="F31" s="126"/>
      <c r="G31" s="126"/>
      <c r="H31" s="126"/>
      <c r="I31" s="126"/>
      <c r="J31" s="126"/>
      <c r="K31" s="126"/>
      <c r="L31" s="126"/>
      <c r="M31" s="126"/>
      <c r="N31" s="126"/>
      <c r="O31" s="95">
        <f t="shared" si="14"/>
        <v>0</v>
      </c>
      <c r="P31" s="80"/>
      <c r="Q31" s="80"/>
      <c r="R31" s="80"/>
      <c r="S31" s="80"/>
      <c r="T31" s="80" t="s">
        <v>160</v>
      </c>
      <c r="U31" s="80">
        <v>7020</v>
      </c>
      <c r="V31" s="80"/>
      <c r="W31" s="80"/>
      <c r="X31" s="80"/>
      <c r="Y31" s="80"/>
      <c r="Z31" s="80"/>
      <c r="AA31" s="80" t="s">
        <v>129</v>
      </c>
      <c r="AB31" s="80" t="str">
        <f t="shared" si="15"/>
        <v/>
      </c>
      <c r="AC31" s="80">
        <v>581</v>
      </c>
      <c r="AD31" s="80" t="str">
        <f t="shared" si="16"/>
        <v>054</v>
      </c>
      <c r="AE31" s="80"/>
      <c r="AF31" s="80"/>
      <c r="AG31" s="80">
        <v>110</v>
      </c>
      <c r="AH31" s="80" t="str">
        <f>Summary!$B$2</f>
        <v>USD</v>
      </c>
      <c r="AI31" s="107">
        <f t="shared" ref="AI31:AT31" si="25">IF(C31="",0,C31)</f>
        <v>0</v>
      </c>
      <c r="AJ31" s="80">
        <f t="shared" si="25"/>
        <v>0</v>
      </c>
      <c r="AK31" s="80">
        <f t="shared" si="25"/>
        <v>0</v>
      </c>
      <c r="AL31" s="80">
        <f t="shared" si="25"/>
        <v>0</v>
      </c>
      <c r="AM31" s="80">
        <f t="shared" si="25"/>
        <v>0</v>
      </c>
      <c r="AN31" s="80">
        <f t="shared" si="25"/>
        <v>0</v>
      </c>
      <c r="AO31" s="80">
        <f t="shared" si="25"/>
        <v>0</v>
      </c>
      <c r="AP31" s="80">
        <f t="shared" si="25"/>
        <v>0</v>
      </c>
      <c r="AQ31" s="80">
        <f t="shared" si="25"/>
        <v>0</v>
      </c>
      <c r="AR31" s="80">
        <f t="shared" si="25"/>
        <v>0</v>
      </c>
      <c r="AS31" s="80">
        <f t="shared" si="25"/>
        <v>0</v>
      </c>
      <c r="AT31" s="80">
        <f t="shared" si="25"/>
        <v>0</v>
      </c>
    </row>
    <row r="32" spans="1:46" ht="20.25" customHeight="1" x14ac:dyDescent="0.65">
      <c r="A32" s="2"/>
      <c r="B32" s="117" t="str">
        <f>IF(ISTEXT("Rebuilding New Clubs-"&amp;VLOOKUP(A32,'Chart of Accounts'!$B$5:$C$50,2,FALSE)),"Rebuilding New Clubs-"&amp;VLOOKUP(A32,'Chart of Accounts'!$B$5:$C$50,2,FALSE),"")</f>
        <v/>
      </c>
      <c r="C32" s="129"/>
      <c r="D32" s="130"/>
      <c r="E32" s="130"/>
      <c r="F32" s="130"/>
      <c r="G32" s="130"/>
      <c r="H32" s="130"/>
      <c r="I32" s="130"/>
      <c r="J32" s="130"/>
      <c r="K32" s="130"/>
      <c r="L32" s="130"/>
      <c r="M32" s="130"/>
      <c r="N32" s="130"/>
      <c r="O32" s="95">
        <f t="shared" si="14"/>
        <v>0</v>
      </c>
      <c r="P32" s="80"/>
      <c r="Q32" s="80"/>
      <c r="R32" s="80"/>
      <c r="S32" s="80"/>
      <c r="T32" s="80" t="s">
        <v>162</v>
      </c>
      <c r="U32" s="80">
        <v>7022</v>
      </c>
      <c r="V32" s="80"/>
      <c r="W32" s="80"/>
      <c r="X32" s="80"/>
      <c r="Y32" s="80"/>
      <c r="Z32" s="80"/>
      <c r="AA32" s="80" t="s">
        <v>129</v>
      </c>
      <c r="AB32" s="80" t="str">
        <f t="shared" si="15"/>
        <v/>
      </c>
      <c r="AC32" s="80">
        <v>581</v>
      </c>
      <c r="AD32" s="80" t="str">
        <f t="shared" si="16"/>
        <v>054</v>
      </c>
      <c r="AE32" s="80"/>
      <c r="AF32" s="80"/>
      <c r="AG32" s="80">
        <v>110</v>
      </c>
      <c r="AH32" s="80" t="str">
        <f>Summary!$B$2</f>
        <v>USD</v>
      </c>
      <c r="AI32" s="80">
        <f t="shared" ref="AI32:AT32" si="26">IF(C32="",0,C32)</f>
        <v>0</v>
      </c>
      <c r="AJ32" s="80">
        <f t="shared" si="26"/>
        <v>0</v>
      </c>
      <c r="AK32" s="80">
        <f t="shared" si="26"/>
        <v>0</v>
      </c>
      <c r="AL32" s="80">
        <f t="shared" si="26"/>
        <v>0</v>
      </c>
      <c r="AM32" s="80">
        <f t="shared" si="26"/>
        <v>0</v>
      </c>
      <c r="AN32" s="80">
        <f t="shared" si="26"/>
        <v>0</v>
      </c>
      <c r="AO32" s="80">
        <f t="shared" si="26"/>
        <v>0</v>
      </c>
      <c r="AP32" s="80">
        <f t="shared" si="26"/>
        <v>0</v>
      </c>
      <c r="AQ32" s="80">
        <f t="shared" si="26"/>
        <v>0</v>
      </c>
      <c r="AR32" s="80">
        <f t="shared" si="26"/>
        <v>0</v>
      </c>
      <c r="AS32" s="80">
        <f t="shared" si="26"/>
        <v>0</v>
      </c>
      <c r="AT32" s="80">
        <f t="shared" si="26"/>
        <v>0</v>
      </c>
    </row>
    <row r="33" spans="1:46" ht="20.25" customHeight="1" x14ac:dyDescent="0.65">
      <c r="A33" s="119" t="s">
        <v>233</v>
      </c>
      <c r="B33" s="120"/>
      <c r="C33" s="131">
        <f t="shared" ref="C33:O33" si="27">SUM(C23:C32)</f>
        <v>0</v>
      </c>
      <c r="D33" s="131">
        <f t="shared" si="27"/>
        <v>0</v>
      </c>
      <c r="E33" s="131">
        <f t="shared" si="27"/>
        <v>0</v>
      </c>
      <c r="F33" s="131">
        <f t="shared" si="27"/>
        <v>0</v>
      </c>
      <c r="G33" s="131">
        <f t="shared" si="27"/>
        <v>220</v>
      </c>
      <c r="H33" s="131">
        <f t="shared" si="27"/>
        <v>0</v>
      </c>
      <c r="I33" s="131">
        <f t="shared" si="27"/>
        <v>0</v>
      </c>
      <c r="J33" s="131">
        <f t="shared" si="27"/>
        <v>0</v>
      </c>
      <c r="K33" s="131">
        <f t="shared" si="27"/>
        <v>0</v>
      </c>
      <c r="L33" s="131">
        <f t="shared" si="27"/>
        <v>0</v>
      </c>
      <c r="M33" s="131">
        <f t="shared" si="27"/>
        <v>0</v>
      </c>
      <c r="N33" s="131">
        <f t="shared" si="27"/>
        <v>0</v>
      </c>
      <c r="O33" s="121">
        <f t="shared" si="27"/>
        <v>220</v>
      </c>
      <c r="P33" s="80"/>
      <c r="Q33" s="80"/>
      <c r="R33" s="80"/>
      <c r="S33" s="80"/>
      <c r="T33" s="80" t="s">
        <v>164</v>
      </c>
      <c r="U33" s="80">
        <v>7024</v>
      </c>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row>
    <row r="34" spans="1:46" ht="15.75" customHeight="1" x14ac:dyDescent="0.7">
      <c r="A34" s="108"/>
      <c r="B34" s="97"/>
      <c r="C34" s="132"/>
      <c r="D34" s="133"/>
      <c r="E34" s="133"/>
      <c r="F34" s="133"/>
      <c r="G34" s="133"/>
      <c r="H34" s="133"/>
      <c r="I34" s="133"/>
      <c r="J34" s="133"/>
      <c r="K34" s="133"/>
      <c r="L34" s="133"/>
      <c r="M34" s="133"/>
      <c r="N34" s="133"/>
      <c r="O34" s="95"/>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row>
    <row r="35" spans="1:46" ht="15.75" customHeight="1" x14ac:dyDescent="0.65">
      <c r="A35" s="119" t="s">
        <v>234</v>
      </c>
      <c r="B35" s="120"/>
      <c r="C35" s="134"/>
      <c r="D35" s="134"/>
      <c r="E35" s="134"/>
      <c r="F35" s="134"/>
      <c r="G35" s="134"/>
      <c r="H35" s="134"/>
      <c r="I35" s="134"/>
      <c r="J35" s="134"/>
      <c r="K35" s="134"/>
      <c r="L35" s="134"/>
      <c r="M35" s="134"/>
      <c r="N35" s="134"/>
      <c r="O35" s="95"/>
      <c r="P35" s="80"/>
      <c r="Q35" s="80"/>
      <c r="R35" s="80"/>
      <c r="S35" s="80"/>
      <c r="T35" s="106" t="s">
        <v>135</v>
      </c>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row>
    <row r="36" spans="1:46" ht="20.25" customHeight="1" x14ac:dyDescent="0.65">
      <c r="A36" s="102">
        <v>7006</v>
      </c>
      <c r="B36" s="117" t="str">
        <f>IF(ISTEXT("Membership Growth-"&amp;VLOOKUP(A36,'Chart of Accounts'!$B$5:$C$50,2,FALSE)),"Membership Growth-"&amp;VLOOKUP(A36,'Chart of Accounts'!$B$5:$C$50,2,FALSE),"")</f>
        <v>Membership Growth-Educational Materials</v>
      </c>
      <c r="C36" s="125"/>
      <c r="D36" s="126"/>
      <c r="E36" s="126"/>
      <c r="F36" s="126"/>
      <c r="G36" s="126"/>
      <c r="H36" s="126"/>
      <c r="J36" s="126"/>
      <c r="K36" s="126"/>
      <c r="L36" s="126"/>
      <c r="M36" s="126"/>
      <c r="N36" s="126"/>
      <c r="O36" s="95">
        <f t="shared" ref="O36:O45" si="28">SUM(C36:N36)</f>
        <v>0</v>
      </c>
      <c r="P36" s="80"/>
      <c r="Q36" s="80"/>
      <c r="R36" s="80"/>
      <c r="S36" s="80"/>
      <c r="T36" s="80" t="s">
        <v>138</v>
      </c>
      <c r="U36" s="80">
        <v>7004</v>
      </c>
      <c r="V36" s="80"/>
      <c r="W36" s="80"/>
      <c r="X36" s="80"/>
      <c r="Y36" s="80"/>
      <c r="Z36" s="80"/>
      <c r="AA36" s="80" t="s">
        <v>129</v>
      </c>
      <c r="AB36" s="80" t="str">
        <f t="shared" ref="AB36:AB45" si="29">IF(A36="","",A36&amp;"-000000")</f>
        <v>7006-000000</v>
      </c>
      <c r="AC36" s="80">
        <v>582</v>
      </c>
      <c r="AD36" s="80" t="str">
        <f t="shared" ref="AD36:AD45" si="30">IF(LEN($O$1)=3,$O$1,IF(LEN($O$1)=2,0&amp;$O$1,IF(LEN($O$1)=1,0&amp;0&amp;$O$1,"ERROR")))</f>
        <v>054</v>
      </c>
      <c r="AE36" s="80"/>
      <c r="AF36" s="80"/>
      <c r="AG36" s="80">
        <v>110</v>
      </c>
      <c r="AH36" s="80" t="str">
        <f>Summary!$B$2</f>
        <v>USD</v>
      </c>
      <c r="AI36" s="80">
        <f t="shared" ref="AI36:AN36" si="31">IF(C36="",0,C36)</f>
        <v>0</v>
      </c>
      <c r="AJ36" s="80">
        <f t="shared" si="31"/>
        <v>0</v>
      </c>
      <c r="AK36" s="80">
        <f t="shared" si="31"/>
        <v>0</v>
      </c>
      <c r="AL36" s="80">
        <f t="shared" si="31"/>
        <v>0</v>
      </c>
      <c r="AM36" s="80">
        <f t="shared" si="31"/>
        <v>0</v>
      </c>
      <c r="AN36" s="80">
        <f t="shared" si="31"/>
        <v>0</v>
      </c>
      <c r="AO36" s="107">
        <f>IF(I37="",0,I37)</f>
        <v>230</v>
      </c>
      <c r="AP36" s="80">
        <f t="shared" ref="AP36:AT36" si="32">IF(J36="",0,J36)</f>
        <v>0</v>
      </c>
      <c r="AQ36" s="80">
        <f t="shared" si="32"/>
        <v>0</v>
      </c>
      <c r="AR36" s="80">
        <f t="shared" si="32"/>
        <v>0</v>
      </c>
      <c r="AS36" s="80">
        <f t="shared" si="32"/>
        <v>0</v>
      </c>
      <c r="AT36" s="80">
        <f t="shared" si="32"/>
        <v>0</v>
      </c>
    </row>
    <row r="37" spans="1:46" ht="20.25" customHeight="1" x14ac:dyDescent="0.7">
      <c r="A37" s="102">
        <v>7008</v>
      </c>
      <c r="B37" s="117" t="str">
        <f>IF(ISTEXT("Membership Growth-"&amp;VLOOKUP(A37,'Chart of Accounts'!$B$5:$C$50,2,FALSE)),"Membership Growth-"&amp;VLOOKUP(A37,'Chart of Accounts'!$B$5:$C$50,2,FALSE),"")</f>
        <v>Membership Growth-Promotional Materials</v>
      </c>
      <c r="C37" s="125"/>
      <c r="D37" s="126"/>
      <c r="E37" s="126"/>
      <c r="F37" s="126"/>
      <c r="G37" s="126"/>
      <c r="H37" s="126"/>
      <c r="I37" s="135">
        <v>230</v>
      </c>
      <c r="J37" s="126"/>
      <c r="K37" s="126"/>
      <c r="L37" s="126"/>
      <c r="M37" s="126"/>
      <c r="N37" s="126"/>
      <c r="O37" s="95">
        <f t="shared" si="28"/>
        <v>230</v>
      </c>
      <c r="P37" s="80"/>
      <c r="Q37" s="80"/>
      <c r="R37" s="80"/>
      <c r="S37" s="80"/>
      <c r="T37" s="80" t="s">
        <v>141</v>
      </c>
      <c r="U37" s="80">
        <v>7006</v>
      </c>
      <c r="V37" s="80"/>
      <c r="W37" s="80"/>
      <c r="X37" s="80"/>
      <c r="Y37" s="80"/>
      <c r="Z37" s="80"/>
      <c r="AA37" s="80" t="s">
        <v>129</v>
      </c>
      <c r="AB37" s="80" t="str">
        <f t="shared" si="29"/>
        <v>7008-000000</v>
      </c>
      <c r="AC37" s="80">
        <v>582</v>
      </c>
      <c r="AD37" s="80" t="str">
        <f t="shared" si="30"/>
        <v>054</v>
      </c>
      <c r="AE37" s="80"/>
      <c r="AF37" s="80"/>
      <c r="AG37" s="80">
        <v>110</v>
      </c>
      <c r="AH37" s="80" t="str">
        <f>Summary!$B$2</f>
        <v>USD</v>
      </c>
      <c r="AI37" s="80">
        <f t="shared" ref="AI37:AN37" si="33">IF(C37="",0,C37)</f>
        <v>0</v>
      </c>
      <c r="AJ37" s="80">
        <f t="shared" si="33"/>
        <v>0</v>
      </c>
      <c r="AK37" s="80">
        <f t="shared" si="33"/>
        <v>0</v>
      </c>
      <c r="AL37" s="80">
        <f t="shared" si="33"/>
        <v>0</v>
      </c>
      <c r="AM37" s="80">
        <f t="shared" si="33"/>
        <v>0</v>
      </c>
      <c r="AN37" s="80">
        <f t="shared" si="33"/>
        <v>0</v>
      </c>
      <c r="AO37" s="80" t="e">
        <f>IF(#REF!="",0,#REF!)</f>
        <v>#REF!</v>
      </c>
      <c r="AP37" s="80">
        <f t="shared" ref="AP37:AT37" si="34">IF(J37="",0,J37)</f>
        <v>0</v>
      </c>
      <c r="AQ37" s="80">
        <f t="shared" si="34"/>
        <v>0</v>
      </c>
      <c r="AR37" s="80">
        <f t="shared" si="34"/>
        <v>0</v>
      </c>
      <c r="AS37" s="80">
        <f t="shared" si="34"/>
        <v>0</v>
      </c>
      <c r="AT37" s="80">
        <f t="shared" si="34"/>
        <v>0</v>
      </c>
    </row>
    <row r="38" spans="1:46" ht="20.25" customHeight="1" x14ac:dyDescent="0.65">
      <c r="A38" s="102">
        <v>7010</v>
      </c>
      <c r="B38" s="117" t="str">
        <f>IF(ISTEXT("Membership Growth-"&amp;VLOOKUP(A38,'Chart of Accounts'!$B$5:$C$50,2,FALSE)),"Membership Growth-"&amp;VLOOKUP(A38,'Chart of Accounts'!$B$5:$C$50,2,FALSE),"")</f>
        <v>Membership Growth-Awards Expense (Trophies, Plaques, Ribbons &amp; Certificates)</v>
      </c>
      <c r="C38" s="125"/>
      <c r="D38" s="126"/>
      <c r="E38" s="126"/>
      <c r="F38" s="126"/>
      <c r="G38" s="126"/>
      <c r="H38" s="126"/>
      <c r="I38" s="126"/>
      <c r="J38" s="126"/>
      <c r="K38" s="126"/>
      <c r="L38" s="126"/>
      <c r="M38" s="126"/>
      <c r="N38" s="126"/>
      <c r="O38" s="95">
        <f t="shared" si="28"/>
        <v>0</v>
      </c>
      <c r="P38" s="80"/>
      <c r="Q38" s="80"/>
      <c r="R38" s="80"/>
      <c r="S38" s="80"/>
      <c r="T38" s="80" t="s">
        <v>144</v>
      </c>
      <c r="U38" s="80">
        <v>7008</v>
      </c>
      <c r="V38" s="80"/>
      <c r="W38" s="80"/>
      <c r="X38" s="80"/>
      <c r="Y38" s="80"/>
      <c r="Z38" s="80"/>
      <c r="AA38" s="80" t="s">
        <v>129</v>
      </c>
      <c r="AB38" s="80" t="str">
        <f t="shared" si="29"/>
        <v>7010-000000</v>
      </c>
      <c r="AC38" s="80">
        <v>582</v>
      </c>
      <c r="AD38" s="80" t="str">
        <f t="shared" si="30"/>
        <v>054</v>
      </c>
      <c r="AE38" s="80"/>
      <c r="AF38" s="80"/>
      <c r="AG38" s="80">
        <v>110</v>
      </c>
      <c r="AH38" s="80" t="str">
        <f>Summary!$B$2</f>
        <v>USD</v>
      </c>
      <c r="AI38" s="80">
        <f t="shared" ref="AI38:AT38" si="35">IF(C38="",0,C38)</f>
        <v>0</v>
      </c>
      <c r="AJ38" s="80">
        <f t="shared" si="35"/>
        <v>0</v>
      </c>
      <c r="AK38" s="80">
        <f t="shared" si="35"/>
        <v>0</v>
      </c>
      <c r="AL38" s="80">
        <f t="shared" si="35"/>
        <v>0</v>
      </c>
      <c r="AM38" s="80">
        <f t="shared" si="35"/>
        <v>0</v>
      </c>
      <c r="AN38" s="80">
        <f t="shared" si="35"/>
        <v>0</v>
      </c>
      <c r="AO38" s="80">
        <f t="shared" si="35"/>
        <v>0</v>
      </c>
      <c r="AP38" s="80">
        <f t="shared" si="35"/>
        <v>0</v>
      </c>
      <c r="AQ38" s="80">
        <f t="shared" si="35"/>
        <v>0</v>
      </c>
      <c r="AR38" s="80">
        <f t="shared" si="35"/>
        <v>0</v>
      </c>
      <c r="AS38" s="80">
        <f t="shared" si="35"/>
        <v>0</v>
      </c>
      <c r="AT38" s="80">
        <f t="shared" si="35"/>
        <v>0</v>
      </c>
    </row>
    <row r="39" spans="1:46" ht="20.25" customHeight="1" x14ac:dyDescent="0.65">
      <c r="A39" s="102">
        <v>7012</v>
      </c>
      <c r="B39" s="117" t="str">
        <f>IF(ISTEXT("Membership Growth-"&amp;VLOOKUP(A39,'Chart of Accounts'!$B$5:$C$50,2,FALSE)),"Membership Growth-"&amp;VLOOKUP(A39,'Chart of Accounts'!$B$5:$C$50,2,FALSE),"")</f>
        <v>Membership Growth-Supplies &amp; Stationery Expense</v>
      </c>
      <c r="C39" s="125"/>
      <c r="D39" s="126"/>
      <c r="E39" s="126"/>
      <c r="F39" s="126"/>
      <c r="G39" s="126"/>
      <c r="H39" s="126"/>
      <c r="I39" s="126"/>
      <c r="J39" s="126"/>
      <c r="K39" s="126"/>
      <c r="L39" s="126"/>
      <c r="M39" s="126"/>
      <c r="N39" s="126"/>
      <c r="O39" s="95">
        <f t="shared" si="28"/>
        <v>0</v>
      </c>
      <c r="P39" s="80"/>
      <c r="Q39" s="80"/>
      <c r="R39" s="80"/>
      <c r="S39" s="80"/>
      <c r="T39" s="80" t="s">
        <v>147</v>
      </c>
      <c r="U39" s="80">
        <v>7010</v>
      </c>
      <c r="V39" s="80"/>
      <c r="W39" s="80"/>
      <c r="X39" s="80"/>
      <c r="Y39" s="80"/>
      <c r="Z39" s="80"/>
      <c r="AA39" s="80" t="s">
        <v>129</v>
      </c>
      <c r="AB39" s="80" t="str">
        <f t="shared" si="29"/>
        <v>7012-000000</v>
      </c>
      <c r="AC39" s="80">
        <v>582</v>
      </c>
      <c r="AD39" s="80" t="str">
        <f t="shared" si="30"/>
        <v>054</v>
      </c>
      <c r="AE39" s="80"/>
      <c r="AF39" s="80"/>
      <c r="AG39" s="80">
        <v>110</v>
      </c>
      <c r="AH39" s="80" t="str">
        <f>Summary!$B$2</f>
        <v>USD</v>
      </c>
      <c r="AI39" s="80">
        <f t="shared" ref="AI39:AT39" si="36">IF(C39="",0,C39)</f>
        <v>0</v>
      </c>
      <c r="AJ39" s="80">
        <f t="shared" si="36"/>
        <v>0</v>
      </c>
      <c r="AK39" s="80">
        <f t="shared" si="36"/>
        <v>0</v>
      </c>
      <c r="AL39" s="80">
        <f t="shared" si="36"/>
        <v>0</v>
      </c>
      <c r="AM39" s="80">
        <f t="shared" si="36"/>
        <v>0</v>
      </c>
      <c r="AN39" s="80">
        <f t="shared" si="36"/>
        <v>0</v>
      </c>
      <c r="AO39" s="80">
        <f t="shared" si="36"/>
        <v>0</v>
      </c>
      <c r="AP39" s="80">
        <f t="shared" si="36"/>
        <v>0</v>
      </c>
      <c r="AQ39" s="80">
        <f t="shared" si="36"/>
        <v>0</v>
      </c>
      <c r="AR39" s="80">
        <f t="shared" si="36"/>
        <v>0</v>
      </c>
      <c r="AS39" s="80">
        <f t="shared" si="36"/>
        <v>0</v>
      </c>
      <c r="AT39" s="80">
        <f t="shared" si="36"/>
        <v>0</v>
      </c>
    </row>
    <row r="40" spans="1:46" ht="20.25" customHeight="1" x14ac:dyDescent="0.65">
      <c r="A40" s="102">
        <v>7036</v>
      </c>
      <c r="B40" s="117" t="str">
        <f>IF(ISTEXT("Membership Growth-"&amp;VLOOKUP(A40,'Chart of Accounts'!$B$5:$C$50,2,FALSE)),"Membership Growth-"&amp;VLOOKUP(A40,'Chart of Accounts'!$B$5:$C$50,2,FALSE),"")</f>
        <v>Membership Growth-Advertising Expense</v>
      </c>
      <c r="C40" s="125"/>
      <c r="D40" s="126"/>
      <c r="E40" s="126"/>
      <c r="F40" s="126"/>
      <c r="G40" s="126"/>
      <c r="H40" s="126"/>
      <c r="I40" s="126"/>
      <c r="J40" s="126"/>
      <c r="K40" s="126"/>
      <c r="L40" s="126"/>
      <c r="M40" s="126"/>
      <c r="N40" s="126"/>
      <c r="O40" s="95">
        <f t="shared" si="28"/>
        <v>0</v>
      </c>
      <c r="P40" s="80"/>
      <c r="Q40" s="80"/>
      <c r="R40" s="80"/>
      <c r="S40" s="80"/>
      <c r="T40" s="80" t="s">
        <v>150</v>
      </c>
      <c r="U40" s="80">
        <v>7012</v>
      </c>
      <c r="V40" s="80"/>
      <c r="W40" s="80"/>
      <c r="X40" s="80"/>
      <c r="Y40" s="80"/>
      <c r="Z40" s="80"/>
      <c r="AA40" s="80" t="s">
        <v>129</v>
      </c>
      <c r="AB40" s="80" t="str">
        <f t="shared" si="29"/>
        <v>7036-000000</v>
      </c>
      <c r="AC40" s="80">
        <v>582</v>
      </c>
      <c r="AD40" s="80" t="str">
        <f t="shared" si="30"/>
        <v>054</v>
      </c>
      <c r="AE40" s="80"/>
      <c r="AF40" s="80"/>
      <c r="AG40" s="80">
        <v>110</v>
      </c>
      <c r="AH40" s="80" t="str">
        <f>Summary!$B$2</f>
        <v>USD</v>
      </c>
      <c r="AI40" s="80">
        <f t="shared" ref="AI40:AT40" si="37">IF(C40="",0,C40)</f>
        <v>0</v>
      </c>
      <c r="AJ40" s="80">
        <f t="shared" si="37"/>
        <v>0</v>
      </c>
      <c r="AK40" s="80">
        <f t="shared" si="37"/>
        <v>0</v>
      </c>
      <c r="AL40" s="80">
        <f t="shared" si="37"/>
        <v>0</v>
      </c>
      <c r="AM40" s="80">
        <f t="shared" si="37"/>
        <v>0</v>
      </c>
      <c r="AN40" s="80">
        <f t="shared" si="37"/>
        <v>0</v>
      </c>
      <c r="AO40" s="80">
        <f t="shared" si="37"/>
        <v>0</v>
      </c>
      <c r="AP40" s="80">
        <f t="shared" si="37"/>
        <v>0</v>
      </c>
      <c r="AQ40" s="80">
        <f t="shared" si="37"/>
        <v>0</v>
      </c>
      <c r="AR40" s="80">
        <f t="shared" si="37"/>
        <v>0</v>
      </c>
      <c r="AS40" s="80">
        <f t="shared" si="37"/>
        <v>0</v>
      </c>
      <c r="AT40" s="80">
        <f t="shared" si="37"/>
        <v>0</v>
      </c>
    </row>
    <row r="41" spans="1:46" ht="20.25" customHeight="1" x14ac:dyDescent="0.65">
      <c r="A41" s="102">
        <v>7044</v>
      </c>
      <c r="B41" s="117" t="str">
        <f>IF(ISTEXT("Membership Growth-"&amp;VLOOKUP(A41,'Chart of Accounts'!$B$5:$C$50,2,FALSE)),"Membership Growth-"&amp;VLOOKUP(A41,'Chart of Accounts'!$B$5:$C$50,2,FALSE),"")</f>
        <v>Membership Growth-Postage &amp; Shipping Expense</v>
      </c>
      <c r="C41" s="125"/>
      <c r="D41" s="126"/>
      <c r="E41" s="126"/>
      <c r="F41" s="126"/>
      <c r="G41" s="126"/>
      <c r="H41" s="126"/>
      <c r="I41" s="126"/>
      <c r="J41" s="126"/>
      <c r="K41" s="126"/>
      <c r="L41" s="126"/>
      <c r="M41" s="126"/>
      <c r="N41" s="126"/>
      <c r="O41" s="95">
        <f t="shared" si="28"/>
        <v>0</v>
      </c>
      <c r="P41" s="80"/>
      <c r="Q41" s="80"/>
      <c r="R41" s="80"/>
      <c r="S41" s="80"/>
      <c r="T41" s="80" t="s">
        <v>153</v>
      </c>
      <c r="U41" s="80">
        <v>7014</v>
      </c>
      <c r="V41" s="80"/>
      <c r="W41" s="80"/>
      <c r="X41" s="80"/>
      <c r="Y41" s="80"/>
      <c r="Z41" s="80"/>
      <c r="AA41" s="80" t="s">
        <v>129</v>
      </c>
      <c r="AB41" s="80" t="str">
        <f t="shared" si="29"/>
        <v>7044-000000</v>
      </c>
      <c r="AC41" s="80">
        <v>582</v>
      </c>
      <c r="AD41" s="80" t="str">
        <f t="shared" si="30"/>
        <v>054</v>
      </c>
      <c r="AE41" s="80"/>
      <c r="AF41" s="80"/>
      <c r="AG41" s="80">
        <v>110</v>
      </c>
      <c r="AH41" s="80" t="str">
        <f>Summary!$B$2</f>
        <v>USD</v>
      </c>
      <c r="AI41" s="80">
        <f t="shared" ref="AI41:AT41" si="38">IF(C41="",0,C41)</f>
        <v>0</v>
      </c>
      <c r="AJ41" s="80">
        <f t="shared" si="38"/>
        <v>0</v>
      </c>
      <c r="AK41" s="80">
        <f t="shared" si="38"/>
        <v>0</v>
      </c>
      <c r="AL41" s="80">
        <f t="shared" si="38"/>
        <v>0</v>
      </c>
      <c r="AM41" s="80">
        <f t="shared" si="38"/>
        <v>0</v>
      </c>
      <c r="AN41" s="80">
        <f t="shared" si="38"/>
        <v>0</v>
      </c>
      <c r="AO41" s="80">
        <f t="shared" si="38"/>
        <v>0</v>
      </c>
      <c r="AP41" s="80">
        <f t="shared" si="38"/>
        <v>0</v>
      </c>
      <c r="AQ41" s="80">
        <f t="shared" si="38"/>
        <v>0</v>
      </c>
      <c r="AR41" s="80">
        <f t="shared" si="38"/>
        <v>0</v>
      </c>
      <c r="AS41" s="80">
        <f t="shared" si="38"/>
        <v>0</v>
      </c>
      <c r="AT41" s="80">
        <f t="shared" si="38"/>
        <v>0</v>
      </c>
    </row>
    <row r="42" spans="1:46" ht="20.25" customHeight="1" x14ac:dyDescent="0.65">
      <c r="A42" s="102">
        <v>7082</v>
      </c>
      <c r="B42" s="117" t="str">
        <f>IF(ISTEXT("Membership Growth-"&amp;VLOOKUP(A42,'Chart of Accounts'!$B$5:$C$50,2,FALSE)),"Membership Growth-"&amp;VLOOKUP(A42,'Chart of Accounts'!$B$5:$C$50,2,FALSE),"")</f>
        <v>Membership Growth-Incentives</v>
      </c>
      <c r="C42" s="125"/>
      <c r="D42" s="126"/>
      <c r="E42" s="126"/>
      <c r="F42" s="126"/>
      <c r="G42" s="126"/>
      <c r="H42" s="126"/>
      <c r="I42" s="126"/>
      <c r="J42" s="126"/>
      <c r="K42" s="126"/>
      <c r="L42" s="126"/>
      <c r="M42" s="127"/>
      <c r="N42" s="126"/>
      <c r="O42" s="95">
        <f t="shared" si="28"/>
        <v>0</v>
      </c>
      <c r="P42" s="80"/>
      <c r="Q42" s="80"/>
      <c r="R42" s="80"/>
      <c r="S42" s="80"/>
      <c r="T42" s="80" t="s">
        <v>156</v>
      </c>
      <c r="U42" s="80">
        <v>7016</v>
      </c>
      <c r="V42" s="80"/>
      <c r="W42" s="80"/>
      <c r="X42" s="80"/>
      <c r="Y42" s="80"/>
      <c r="Z42" s="80"/>
      <c r="AA42" s="80" t="s">
        <v>129</v>
      </c>
      <c r="AB42" s="80" t="str">
        <f t="shared" si="29"/>
        <v>7082-000000</v>
      </c>
      <c r="AC42" s="80">
        <v>582</v>
      </c>
      <c r="AD42" s="80" t="str">
        <f t="shared" si="30"/>
        <v>054</v>
      </c>
      <c r="AE42" s="80"/>
      <c r="AF42" s="80"/>
      <c r="AG42" s="80">
        <v>110</v>
      </c>
      <c r="AH42" s="80" t="str">
        <f>Summary!$B$2</f>
        <v>USD</v>
      </c>
      <c r="AI42" s="80">
        <f t="shared" ref="AI42:AT42" si="39">IF(C42="",0,C42)</f>
        <v>0</v>
      </c>
      <c r="AJ42" s="80">
        <f t="shared" si="39"/>
        <v>0</v>
      </c>
      <c r="AK42" s="80">
        <f t="shared" si="39"/>
        <v>0</v>
      </c>
      <c r="AL42" s="80">
        <f t="shared" si="39"/>
        <v>0</v>
      </c>
      <c r="AM42" s="80">
        <f t="shared" si="39"/>
        <v>0</v>
      </c>
      <c r="AN42" s="80">
        <f t="shared" si="39"/>
        <v>0</v>
      </c>
      <c r="AO42" s="80">
        <f t="shared" si="39"/>
        <v>0</v>
      </c>
      <c r="AP42" s="80">
        <f t="shared" si="39"/>
        <v>0</v>
      </c>
      <c r="AQ42" s="80">
        <f t="shared" si="39"/>
        <v>0</v>
      </c>
      <c r="AR42" s="80">
        <f t="shared" si="39"/>
        <v>0</v>
      </c>
      <c r="AS42" s="80">
        <f t="shared" si="39"/>
        <v>0</v>
      </c>
      <c r="AT42" s="80">
        <f t="shared" si="39"/>
        <v>0</v>
      </c>
    </row>
    <row r="43" spans="1:46" ht="20.25" customHeight="1" x14ac:dyDescent="0.65">
      <c r="A43" s="2"/>
      <c r="B43" s="117" t="str">
        <f>IF(ISTEXT("Membership Growth-"&amp;VLOOKUP(A43,'Chart of Accounts'!$B$5:$C$50,2,FALSE)),"Membership Growth-"&amp;VLOOKUP(A43,'Chart of Accounts'!$B$5:$C$50,2,FALSE),"")</f>
        <v/>
      </c>
      <c r="C43" s="125"/>
      <c r="D43" s="126"/>
      <c r="E43" s="126"/>
      <c r="F43" s="126"/>
      <c r="G43" s="126"/>
      <c r="H43" s="126"/>
      <c r="I43" s="126"/>
      <c r="J43" s="126"/>
      <c r="K43" s="126"/>
      <c r="L43" s="126"/>
      <c r="M43" s="126"/>
      <c r="N43" s="126"/>
      <c r="O43" s="95">
        <f t="shared" si="28"/>
        <v>0</v>
      </c>
      <c r="P43" s="80"/>
      <c r="Q43" s="80"/>
      <c r="R43" s="80"/>
      <c r="S43" s="80"/>
      <c r="T43" s="80" t="s">
        <v>158</v>
      </c>
      <c r="U43" s="80">
        <v>7018</v>
      </c>
      <c r="V43" s="80"/>
      <c r="W43" s="80"/>
      <c r="X43" s="80"/>
      <c r="Y43" s="80"/>
      <c r="Z43" s="80"/>
      <c r="AA43" s="80" t="s">
        <v>129</v>
      </c>
      <c r="AB43" s="80" t="str">
        <f t="shared" si="29"/>
        <v/>
      </c>
      <c r="AC43" s="80">
        <v>582</v>
      </c>
      <c r="AD43" s="80" t="str">
        <f t="shared" si="30"/>
        <v>054</v>
      </c>
      <c r="AE43" s="80"/>
      <c r="AF43" s="80"/>
      <c r="AG43" s="80">
        <v>110</v>
      </c>
      <c r="AH43" s="80" t="str">
        <f>Summary!$B$2</f>
        <v>USD</v>
      </c>
      <c r="AI43" s="80">
        <f t="shared" ref="AI43:AT43" si="40">IF(C43="",0,C43)</f>
        <v>0</v>
      </c>
      <c r="AJ43" s="80">
        <f t="shared" si="40"/>
        <v>0</v>
      </c>
      <c r="AK43" s="80">
        <f t="shared" si="40"/>
        <v>0</v>
      </c>
      <c r="AL43" s="80">
        <f t="shared" si="40"/>
        <v>0</v>
      </c>
      <c r="AM43" s="80">
        <f t="shared" si="40"/>
        <v>0</v>
      </c>
      <c r="AN43" s="80">
        <f t="shared" si="40"/>
        <v>0</v>
      </c>
      <c r="AO43" s="80">
        <f t="shared" si="40"/>
        <v>0</v>
      </c>
      <c r="AP43" s="80">
        <f t="shared" si="40"/>
        <v>0</v>
      </c>
      <c r="AQ43" s="80">
        <f t="shared" si="40"/>
        <v>0</v>
      </c>
      <c r="AR43" s="80">
        <f t="shared" si="40"/>
        <v>0</v>
      </c>
      <c r="AS43" s="80">
        <f t="shared" si="40"/>
        <v>0</v>
      </c>
      <c r="AT43" s="80">
        <f t="shared" si="40"/>
        <v>0</v>
      </c>
    </row>
    <row r="44" spans="1:46" ht="20.25" customHeight="1" x14ac:dyDescent="0.65">
      <c r="A44" s="2"/>
      <c r="B44" s="117" t="str">
        <f>IF(ISTEXT("Membership Growth-"&amp;VLOOKUP(A44,'Chart of Accounts'!$B$5:$C$50,2,FALSE)),"Membership Growth-"&amp;VLOOKUP(A44,'Chart of Accounts'!$B$5:$C$50,2,FALSE),"")</f>
        <v/>
      </c>
      <c r="C44" s="125"/>
      <c r="D44" s="126"/>
      <c r="E44" s="126"/>
      <c r="F44" s="126"/>
      <c r="G44" s="126"/>
      <c r="H44" s="126"/>
      <c r="I44" s="126"/>
      <c r="J44" s="126"/>
      <c r="K44" s="126"/>
      <c r="L44" s="126"/>
      <c r="M44" s="126"/>
      <c r="N44" s="126"/>
      <c r="O44" s="95">
        <f t="shared" si="28"/>
        <v>0</v>
      </c>
      <c r="P44" s="80"/>
      <c r="Q44" s="80"/>
      <c r="R44" s="80"/>
      <c r="S44" s="80"/>
      <c r="T44" s="80" t="s">
        <v>160</v>
      </c>
      <c r="U44" s="80">
        <v>7020</v>
      </c>
      <c r="V44" s="80"/>
      <c r="W44" s="80"/>
      <c r="X44" s="80"/>
      <c r="Y44" s="80"/>
      <c r="Z44" s="80"/>
      <c r="AA44" s="80" t="s">
        <v>129</v>
      </c>
      <c r="AB44" s="80" t="str">
        <f t="shared" si="29"/>
        <v/>
      </c>
      <c r="AC44" s="80">
        <v>582</v>
      </c>
      <c r="AD44" s="80" t="str">
        <f t="shared" si="30"/>
        <v>054</v>
      </c>
      <c r="AE44" s="80"/>
      <c r="AF44" s="80"/>
      <c r="AG44" s="80">
        <v>110</v>
      </c>
      <c r="AH44" s="80" t="str">
        <f>Summary!$B$2</f>
        <v>USD</v>
      </c>
      <c r="AI44" s="80">
        <f t="shared" ref="AI44:AT44" si="41">IF(C44="",0,C44)</f>
        <v>0</v>
      </c>
      <c r="AJ44" s="80">
        <f t="shared" si="41"/>
        <v>0</v>
      </c>
      <c r="AK44" s="80">
        <f t="shared" si="41"/>
        <v>0</v>
      </c>
      <c r="AL44" s="80">
        <f t="shared" si="41"/>
        <v>0</v>
      </c>
      <c r="AM44" s="80">
        <f t="shared" si="41"/>
        <v>0</v>
      </c>
      <c r="AN44" s="80">
        <f t="shared" si="41"/>
        <v>0</v>
      </c>
      <c r="AO44" s="80">
        <f t="shared" si="41"/>
        <v>0</v>
      </c>
      <c r="AP44" s="80">
        <f t="shared" si="41"/>
        <v>0</v>
      </c>
      <c r="AQ44" s="80">
        <f t="shared" si="41"/>
        <v>0</v>
      </c>
      <c r="AR44" s="80">
        <f t="shared" si="41"/>
        <v>0</v>
      </c>
      <c r="AS44" s="80">
        <f t="shared" si="41"/>
        <v>0</v>
      </c>
      <c r="AT44" s="80">
        <f t="shared" si="41"/>
        <v>0</v>
      </c>
    </row>
    <row r="45" spans="1:46" ht="20.25" customHeight="1" x14ac:dyDescent="0.65">
      <c r="A45" s="2"/>
      <c r="B45" s="117" t="str">
        <f>IF(ISTEXT("Membership Growth-"&amp;VLOOKUP(A45,'Chart of Accounts'!$B$5:$C$50,2,FALSE)),"Membership Growth-"&amp;VLOOKUP(A45,'Chart of Accounts'!$B$5:$C$50,2,FALSE),"")</f>
        <v/>
      </c>
      <c r="C45" s="129"/>
      <c r="D45" s="130"/>
      <c r="E45" s="130"/>
      <c r="F45" s="130"/>
      <c r="G45" s="130"/>
      <c r="H45" s="130"/>
      <c r="I45" s="130"/>
      <c r="J45" s="130"/>
      <c r="K45" s="130"/>
      <c r="L45" s="130"/>
      <c r="M45" s="130"/>
      <c r="N45" s="130"/>
      <c r="O45" s="95">
        <f t="shared" si="28"/>
        <v>0</v>
      </c>
      <c r="P45" s="80"/>
      <c r="Q45" s="80"/>
      <c r="R45" s="80"/>
      <c r="S45" s="80"/>
      <c r="T45" s="80" t="s">
        <v>162</v>
      </c>
      <c r="U45" s="80">
        <v>7022</v>
      </c>
      <c r="V45" s="80"/>
      <c r="W45" s="80"/>
      <c r="X45" s="80"/>
      <c r="Y45" s="80"/>
      <c r="Z45" s="80"/>
      <c r="AA45" s="80" t="s">
        <v>129</v>
      </c>
      <c r="AB45" s="80" t="str">
        <f t="shared" si="29"/>
        <v/>
      </c>
      <c r="AC45" s="80">
        <v>582</v>
      </c>
      <c r="AD45" s="80" t="str">
        <f t="shared" si="30"/>
        <v>054</v>
      </c>
      <c r="AE45" s="80"/>
      <c r="AF45" s="80"/>
      <c r="AG45" s="80">
        <v>110</v>
      </c>
      <c r="AH45" s="80" t="str">
        <f>Summary!$B$2</f>
        <v>USD</v>
      </c>
      <c r="AI45" s="80">
        <f t="shared" ref="AI45:AT45" si="42">IF(C45="",0,C45)</f>
        <v>0</v>
      </c>
      <c r="AJ45" s="80">
        <f t="shared" si="42"/>
        <v>0</v>
      </c>
      <c r="AK45" s="80">
        <f t="shared" si="42"/>
        <v>0</v>
      </c>
      <c r="AL45" s="80">
        <f t="shared" si="42"/>
        <v>0</v>
      </c>
      <c r="AM45" s="80">
        <f t="shared" si="42"/>
        <v>0</v>
      </c>
      <c r="AN45" s="80">
        <f t="shared" si="42"/>
        <v>0</v>
      </c>
      <c r="AO45" s="80">
        <f t="shared" si="42"/>
        <v>0</v>
      </c>
      <c r="AP45" s="80">
        <f t="shared" si="42"/>
        <v>0</v>
      </c>
      <c r="AQ45" s="80">
        <f t="shared" si="42"/>
        <v>0</v>
      </c>
      <c r="AR45" s="80">
        <f t="shared" si="42"/>
        <v>0</v>
      </c>
      <c r="AS45" s="80">
        <f t="shared" si="42"/>
        <v>0</v>
      </c>
      <c r="AT45" s="80">
        <f t="shared" si="42"/>
        <v>0</v>
      </c>
    </row>
    <row r="46" spans="1:46" ht="20.25" customHeight="1" x14ac:dyDescent="0.65">
      <c r="A46" s="119" t="s">
        <v>235</v>
      </c>
      <c r="B46" s="120"/>
      <c r="C46" s="131">
        <f t="shared" ref="C46:H46" si="43">SUM(C36:C45)</f>
        <v>0</v>
      </c>
      <c r="D46" s="131">
        <f t="shared" si="43"/>
        <v>0</v>
      </c>
      <c r="E46" s="131">
        <f t="shared" si="43"/>
        <v>0</v>
      </c>
      <c r="F46" s="131">
        <f t="shared" si="43"/>
        <v>0</v>
      </c>
      <c r="G46" s="131">
        <f t="shared" si="43"/>
        <v>0</v>
      </c>
      <c r="H46" s="131">
        <f t="shared" si="43"/>
        <v>0</v>
      </c>
      <c r="I46" s="131">
        <f>SUM(I37:I45)</f>
        <v>230</v>
      </c>
      <c r="J46" s="131">
        <f t="shared" ref="J46:O46" si="44">SUM(J36:J45)</f>
        <v>0</v>
      </c>
      <c r="K46" s="131">
        <f t="shared" si="44"/>
        <v>0</v>
      </c>
      <c r="L46" s="131">
        <f t="shared" si="44"/>
        <v>0</v>
      </c>
      <c r="M46" s="131">
        <f t="shared" si="44"/>
        <v>0</v>
      </c>
      <c r="N46" s="131">
        <f t="shared" si="44"/>
        <v>0</v>
      </c>
      <c r="O46" s="121">
        <f t="shared" si="44"/>
        <v>230</v>
      </c>
      <c r="P46" s="80"/>
      <c r="Q46" s="80"/>
      <c r="R46" s="80"/>
      <c r="S46" s="80"/>
      <c r="T46" s="80" t="s">
        <v>164</v>
      </c>
      <c r="U46" s="80">
        <v>7024</v>
      </c>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row>
    <row r="47" spans="1:46" ht="15.75" customHeight="1" x14ac:dyDescent="0.7">
      <c r="A47" s="108"/>
      <c r="B47" s="97"/>
      <c r="C47" s="132"/>
      <c r="D47" s="133"/>
      <c r="E47" s="133"/>
      <c r="F47" s="133"/>
      <c r="G47" s="133"/>
      <c r="H47" s="133"/>
      <c r="I47" s="133"/>
      <c r="J47" s="133"/>
      <c r="K47" s="133"/>
      <c r="L47" s="133"/>
      <c r="M47" s="133"/>
      <c r="N47" s="133"/>
      <c r="O47" s="95"/>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row>
    <row r="48" spans="1:46" ht="15.75" customHeight="1" x14ac:dyDescent="0.65">
      <c r="A48" s="119" t="s">
        <v>236</v>
      </c>
      <c r="B48" s="120"/>
      <c r="C48" s="134"/>
      <c r="D48" s="134"/>
      <c r="E48" s="134"/>
      <c r="F48" s="134"/>
      <c r="G48" s="134"/>
      <c r="H48" s="134"/>
      <c r="I48" s="134"/>
      <c r="J48" s="134"/>
      <c r="K48" s="134"/>
      <c r="L48" s="134"/>
      <c r="M48" s="134"/>
      <c r="N48" s="134"/>
      <c r="O48" s="95"/>
      <c r="P48" s="80"/>
      <c r="Q48" s="80"/>
      <c r="R48" s="80"/>
      <c r="S48" s="80"/>
      <c r="T48" s="106" t="s">
        <v>135</v>
      </c>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row>
    <row r="49" spans="1:46" ht="20.25" customHeight="1" x14ac:dyDescent="0.7">
      <c r="A49" s="102">
        <v>7006</v>
      </c>
      <c r="B49" s="117" t="str">
        <f>IF(ISTEXT("Membership Retention-"&amp;VLOOKUP(A49,'Chart of Accounts'!$B$5:$C$50,2,FALSE)),"Membership Retention-"&amp;VLOOKUP(A49,'Chart of Accounts'!$B$5:$C$50,2,FALSE),"")</f>
        <v>Membership Retention-Educational Materials</v>
      </c>
      <c r="C49" s="125"/>
      <c r="D49" s="126"/>
      <c r="E49" s="126"/>
      <c r="F49" s="126"/>
      <c r="G49" s="126"/>
      <c r="H49" s="126"/>
      <c r="I49" s="135">
        <v>250</v>
      </c>
      <c r="J49" s="126"/>
      <c r="K49" s="126"/>
      <c r="L49" s="126"/>
      <c r="M49" s="126"/>
      <c r="N49" s="136"/>
      <c r="O49" s="95">
        <f t="shared" ref="O49:O58" si="45">SUM(C49:N49)</f>
        <v>250</v>
      </c>
      <c r="P49" s="80"/>
      <c r="Q49" s="80"/>
      <c r="R49" s="80"/>
      <c r="S49" s="80"/>
      <c r="T49" s="80" t="s">
        <v>138</v>
      </c>
      <c r="U49" s="80">
        <v>7004</v>
      </c>
      <c r="V49" s="80"/>
      <c r="W49" s="80"/>
      <c r="X49" s="80"/>
      <c r="Y49" s="80"/>
      <c r="Z49" s="80"/>
      <c r="AA49" s="80" t="s">
        <v>129</v>
      </c>
      <c r="AB49" s="80" t="str">
        <f t="shared" ref="AB49:AB58" si="46">IF(A49="","",A49&amp;"-000000")</f>
        <v>7006-000000</v>
      </c>
      <c r="AC49" s="80">
        <v>583</v>
      </c>
      <c r="AD49" s="80" t="str">
        <f t="shared" ref="AD49:AD58" si="47">IF(LEN($O$1)=3,$O$1,IF(LEN($O$1)=2,0&amp;$O$1,IF(LEN($O$1)=1,0&amp;0&amp;$O$1,"ERROR")))</f>
        <v>054</v>
      </c>
      <c r="AE49" s="80"/>
      <c r="AF49" s="80"/>
      <c r="AG49" s="80">
        <v>110</v>
      </c>
      <c r="AH49" s="80" t="str">
        <f>Summary!$B$2</f>
        <v>USD</v>
      </c>
      <c r="AI49" s="80">
        <f t="shared" ref="AI49:AT49" si="48">IF(C49="",0,C49)</f>
        <v>0</v>
      </c>
      <c r="AJ49" s="80">
        <f t="shared" si="48"/>
        <v>0</v>
      </c>
      <c r="AK49" s="80">
        <f t="shared" si="48"/>
        <v>0</v>
      </c>
      <c r="AL49" s="80">
        <f t="shared" si="48"/>
        <v>0</v>
      </c>
      <c r="AM49" s="80">
        <f t="shared" si="48"/>
        <v>0</v>
      </c>
      <c r="AN49" s="80">
        <f t="shared" si="48"/>
        <v>0</v>
      </c>
      <c r="AO49" s="107">
        <f t="shared" si="48"/>
        <v>250</v>
      </c>
      <c r="AP49" s="80">
        <f t="shared" si="48"/>
        <v>0</v>
      </c>
      <c r="AQ49" s="80">
        <f t="shared" si="48"/>
        <v>0</v>
      </c>
      <c r="AR49" s="80">
        <f t="shared" si="48"/>
        <v>0</v>
      </c>
      <c r="AS49" s="80">
        <f t="shared" si="48"/>
        <v>0</v>
      </c>
      <c r="AT49" s="80">
        <f t="shared" si="48"/>
        <v>0</v>
      </c>
    </row>
    <row r="50" spans="1:46" ht="20.25" customHeight="1" x14ac:dyDescent="0.65">
      <c r="A50" s="102">
        <v>7008</v>
      </c>
      <c r="B50" s="117" t="str">
        <f>IF(ISTEXT("Membership Retention-"&amp;VLOOKUP(A50,'Chart of Accounts'!$B$5:$C$50,2,FALSE)),"Membership Retention-"&amp;VLOOKUP(A50,'Chart of Accounts'!$B$5:$C$50,2,FALSE),"")</f>
        <v>Membership Retention-Promotional Materials</v>
      </c>
      <c r="C50" s="125"/>
      <c r="D50" s="126"/>
      <c r="E50" s="126"/>
      <c r="F50" s="126"/>
      <c r="G50" s="126"/>
      <c r="H50" s="126"/>
      <c r="I50" s="126"/>
      <c r="J50" s="126"/>
      <c r="K50" s="126"/>
      <c r="L50" s="126"/>
      <c r="M50" s="126"/>
      <c r="N50" s="126"/>
      <c r="O50" s="95">
        <f t="shared" si="45"/>
        <v>0</v>
      </c>
      <c r="P50" s="80"/>
      <c r="Q50" s="80"/>
      <c r="R50" s="80"/>
      <c r="S50" s="80"/>
      <c r="T50" s="80" t="s">
        <v>141</v>
      </c>
      <c r="U50" s="80">
        <v>7006</v>
      </c>
      <c r="V50" s="80"/>
      <c r="W50" s="80"/>
      <c r="X50" s="80"/>
      <c r="Y50" s="80"/>
      <c r="Z50" s="80"/>
      <c r="AA50" s="80" t="s">
        <v>129</v>
      </c>
      <c r="AB50" s="80" t="str">
        <f t="shared" si="46"/>
        <v>7008-000000</v>
      </c>
      <c r="AC50" s="80">
        <v>583</v>
      </c>
      <c r="AD50" s="80" t="str">
        <f t="shared" si="47"/>
        <v>054</v>
      </c>
      <c r="AE50" s="80"/>
      <c r="AF50" s="80"/>
      <c r="AG50" s="80">
        <v>110</v>
      </c>
      <c r="AH50" s="80" t="str">
        <f>Summary!$B$2</f>
        <v>USD</v>
      </c>
      <c r="AI50" s="80">
        <f t="shared" ref="AI50:AT50" si="49">IF(C50="",0,C50)</f>
        <v>0</v>
      </c>
      <c r="AJ50" s="80">
        <f t="shared" si="49"/>
        <v>0</v>
      </c>
      <c r="AK50" s="80">
        <f t="shared" si="49"/>
        <v>0</v>
      </c>
      <c r="AL50" s="80">
        <f t="shared" si="49"/>
        <v>0</v>
      </c>
      <c r="AM50" s="80">
        <f t="shared" si="49"/>
        <v>0</v>
      </c>
      <c r="AN50" s="80">
        <f t="shared" si="49"/>
        <v>0</v>
      </c>
      <c r="AO50" s="80">
        <f t="shared" si="49"/>
        <v>0</v>
      </c>
      <c r="AP50" s="80">
        <f t="shared" si="49"/>
        <v>0</v>
      </c>
      <c r="AQ50" s="80">
        <f t="shared" si="49"/>
        <v>0</v>
      </c>
      <c r="AR50" s="80">
        <f t="shared" si="49"/>
        <v>0</v>
      </c>
      <c r="AS50" s="80">
        <f t="shared" si="49"/>
        <v>0</v>
      </c>
      <c r="AT50" s="80">
        <f t="shared" si="49"/>
        <v>0</v>
      </c>
    </row>
    <row r="51" spans="1:46" ht="20.25" customHeight="1" x14ac:dyDescent="0.65">
      <c r="A51" s="102">
        <v>7010</v>
      </c>
      <c r="B51" s="117" t="str">
        <f>IF(ISTEXT("Membership Retention-"&amp;VLOOKUP(A51,'Chart of Accounts'!$B$5:$C$50,2,FALSE)),"Membership Retention-"&amp;VLOOKUP(A51,'Chart of Accounts'!$B$5:$C$50,2,FALSE),"")</f>
        <v>Membership Retention-Awards Expense (Trophies, Plaques, Ribbons &amp; Certificates)</v>
      </c>
      <c r="C51" s="125"/>
      <c r="D51" s="126"/>
      <c r="E51" s="126"/>
      <c r="F51" s="126"/>
      <c r="G51" s="126"/>
      <c r="H51" s="126"/>
      <c r="I51" s="126"/>
      <c r="J51" s="126"/>
      <c r="K51" s="126"/>
      <c r="L51" s="126"/>
      <c r="M51" s="126"/>
      <c r="N51" s="126"/>
      <c r="O51" s="95">
        <f t="shared" si="45"/>
        <v>0</v>
      </c>
      <c r="P51" s="80"/>
      <c r="Q51" s="80"/>
      <c r="R51" s="80"/>
      <c r="S51" s="80"/>
      <c r="T51" s="80" t="s">
        <v>144</v>
      </c>
      <c r="U51" s="80">
        <v>7008</v>
      </c>
      <c r="V51" s="80"/>
      <c r="W51" s="80"/>
      <c r="X51" s="80"/>
      <c r="Y51" s="80"/>
      <c r="Z51" s="80"/>
      <c r="AA51" s="80" t="s">
        <v>129</v>
      </c>
      <c r="AB51" s="80" t="str">
        <f t="shared" si="46"/>
        <v>7010-000000</v>
      </c>
      <c r="AC51" s="80">
        <v>583</v>
      </c>
      <c r="AD51" s="80" t="str">
        <f t="shared" si="47"/>
        <v>054</v>
      </c>
      <c r="AE51" s="80"/>
      <c r="AF51" s="80"/>
      <c r="AG51" s="80">
        <v>110</v>
      </c>
      <c r="AH51" s="80" t="str">
        <f>Summary!$B$2</f>
        <v>USD</v>
      </c>
      <c r="AI51" s="80">
        <f t="shared" ref="AI51:AT51" si="50">IF(C51="",0,C51)</f>
        <v>0</v>
      </c>
      <c r="AJ51" s="80">
        <f t="shared" si="50"/>
        <v>0</v>
      </c>
      <c r="AK51" s="80">
        <f t="shared" si="50"/>
        <v>0</v>
      </c>
      <c r="AL51" s="80">
        <f t="shared" si="50"/>
        <v>0</v>
      </c>
      <c r="AM51" s="80">
        <f t="shared" si="50"/>
        <v>0</v>
      </c>
      <c r="AN51" s="80">
        <f t="shared" si="50"/>
        <v>0</v>
      </c>
      <c r="AO51" s="80">
        <f t="shared" si="50"/>
        <v>0</v>
      </c>
      <c r="AP51" s="80">
        <f t="shared" si="50"/>
        <v>0</v>
      </c>
      <c r="AQ51" s="80">
        <f t="shared" si="50"/>
        <v>0</v>
      </c>
      <c r="AR51" s="80">
        <f t="shared" si="50"/>
        <v>0</v>
      </c>
      <c r="AS51" s="80">
        <f t="shared" si="50"/>
        <v>0</v>
      </c>
      <c r="AT51" s="80">
        <f t="shared" si="50"/>
        <v>0</v>
      </c>
    </row>
    <row r="52" spans="1:46" ht="20.25" customHeight="1" x14ac:dyDescent="0.65">
      <c r="A52" s="102">
        <v>7012</v>
      </c>
      <c r="B52" s="117" t="str">
        <f>IF(ISTEXT("Membership Retention-"&amp;VLOOKUP(A52,'Chart of Accounts'!$B$5:$C$50,2,FALSE)),"Membership Retention-"&amp;VLOOKUP(A52,'Chart of Accounts'!$B$5:$C$50,2,FALSE),"")</f>
        <v>Membership Retention-Supplies &amp; Stationery Expense</v>
      </c>
      <c r="C52" s="125"/>
      <c r="D52" s="126"/>
      <c r="E52" s="126"/>
      <c r="F52" s="126"/>
      <c r="G52" s="126"/>
      <c r="H52" s="126"/>
      <c r="I52" s="126"/>
      <c r="J52" s="126"/>
      <c r="K52" s="126"/>
      <c r="L52" s="126"/>
      <c r="M52" s="126"/>
      <c r="N52" s="126"/>
      <c r="O52" s="95">
        <f t="shared" si="45"/>
        <v>0</v>
      </c>
      <c r="P52" s="80"/>
      <c r="Q52" s="80"/>
      <c r="R52" s="80"/>
      <c r="S52" s="80"/>
      <c r="T52" s="80" t="s">
        <v>147</v>
      </c>
      <c r="U52" s="80">
        <v>7010</v>
      </c>
      <c r="V52" s="80"/>
      <c r="W52" s="80"/>
      <c r="X52" s="80"/>
      <c r="Y52" s="80"/>
      <c r="Z52" s="80"/>
      <c r="AA52" s="80" t="s">
        <v>129</v>
      </c>
      <c r="AB52" s="80" t="str">
        <f t="shared" si="46"/>
        <v>7012-000000</v>
      </c>
      <c r="AC52" s="80">
        <v>583</v>
      </c>
      <c r="AD52" s="80" t="str">
        <f t="shared" si="47"/>
        <v>054</v>
      </c>
      <c r="AE52" s="80"/>
      <c r="AF52" s="80"/>
      <c r="AG52" s="80">
        <v>110</v>
      </c>
      <c r="AH52" s="80" t="str">
        <f>Summary!$B$2</f>
        <v>USD</v>
      </c>
      <c r="AI52" s="80">
        <f t="shared" ref="AI52:AT52" si="51">IF(C52="",0,C52)</f>
        <v>0</v>
      </c>
      <c r="AJ52" s="80">
        <f t="shared" si="51"/>
        <v>0</v>
      </c>
      <c r="AK52" s="80">
        <f t="shared" si="51"/>
        <v>0</v>
      </c>
      <c r="AL52" s="80">
        <f t="shared" si="51"/>
        <v>0</v>
      </c>
      <c r="AM52" s="80">
        <f t="shared" si="51"/>
        <v>0</v>
      </c>
      <c r="AN52" s="80">
        <f t="shared" si="51"/>
        <v>0</v>
      </c>
      <c r="AO52" s="80">
        <f t="shared" si="51"/>
        <v>0</v>
      </c>
      <c r="AP52" s="80">
        <f t="shared" si="51"/>
        <v>0</v>
      </c>
      <c r="AQ52" s="80">
        <f t="shared" si="51"/>
        <v>0</v>
      </c>
      <c r="AR52" s="80">
        <f t="shared" si="51"/>
        <v>0</v>
      </c>
      <c r="AS52" s="80">
        <f t="shared" si="51"/>
        <v>0</v>
      </c>
      <c r="AT52" s="80">
        <f t="shared" si="51"/>
        <v>0</v>
      </c>
    </row>
    <row r="53" spans="1:46" ht="20.25" customHeight="1" x14ac:dyDescent="0.65">
      <c r="A53" s="102">
        <v>7036</v>
      </c>
      <c r="B53" s="117" t="str">
        <f>IF(ISTEXT("Membership Retention-"&amp;VLOOKUP(A53,'Chart of Accounts'!$B$5:$C$50,2,FALSE)),"Membership Retention-"&amp;VLOOKUP(A53,'Chart of Accounts'!$B$5:$C$50,2,FALSE),"")</f>
        <v>Membership Retention-Advertising Expense</v>
      </c>
      <c r="C53" s="125"/>
      <c r="D53" s="126"/>
      <c r="E53" s="126"/>
      <c r="F53" s="126"/>
      <c r="G53" s="126"/>
      <c r="H53" s="127"/>
      <c r="I53" s="126"/>
      <c r="J53" s="126"/>
      <c r="K53" s="126"/>
      <c r="L53" s="126"/>
      <c r="M53" s="126"/>
      <c r="N53" s="126"/>
      <c r="O53" s="95">
        <f t="shared" si="45"/>
        <v>0</v>
      </c>
      <c r="P53" s="80"/>
      <c r="Q53" s="80"/>
      <c r="R53" s="80"/>
      <c r="S53" s="80"/>
      <c r="T53" s="80" t="s">
        <v>150</v>
      </c>
      <c r="U53" s="80">
        <v>7012</v>
      </c>
      <c r="V53" s="80"/>
      <c r="W53" s="80"/>
      <c r="X53" s="80"/>
      <c r="Y53" s="80"/>
      <c r="Z53" s="80"/>
      <c r="AA53" s="80" t="s">
        <v>129</v>
      </c>
      <c r="AB53" s="80" t="str">
        <f t="shared" si="46"/>
        <v>7036-000000</v>
      </c>
      <c r="AC53" s="80">
        <v>583</v>
      </c>
      <c r="AD53" s="80" t="str">
        <f t="shared" si="47"/>
        <v>054</v>
      </c>
      <c r="AE53" s="80"/>
      <c r="AF53" s="80"/>
      <c r="AG53" s="80">
        <v>110</v>
      </c>
      <c r="AH53" s="80" t="str">
        <f>Summary!$B$2</f>
        <v>USD</v>
      </c>
      <c r="AI53" s="80">
        <f t="shared" ref="AI53:AT53" si="52">IF(C53="",0,C53)</f>
        <v>0</v>
      </c>
      <c r="AJ53" s="80">
        <f t="shared" si="52"/>
        <v>0</v>
      </c>
      <c r="AK53" s="80">
        <f t="shared" si="52"/>
        <v>0</v>
      </c>
      <c r="AL53" s="80">
        <f t="shared" si="52"/>
        <v>0</v>
      </c>
      <c r="AM53" s="80">
        <f t="shared" si="52"/>
        <v>0</v>
      </c>
      <c r="AN53" s="80">
        <f t="shared" si="52"/>
        <v>0</v>
      </c>
      <c r="AO53" s="80">
        <f t="shared" si="52"/>
        <v>0</v>
      </c>
      <c r="AP53" s="80">
        <f t="shared" si="52"/>
        <v>0</v>
      </c>
      <c r="AQ53" s="80">
        <f t="shared" si="52"/>
        <v>0</v>
      </c>
      <c r="AR53" s="80">
        <f t="shared" si="52"/>
        <v>0</v>
      </c>
      <c r="AS53" s="80">
        <f t="shared" si="52"/>
        <v>0</v>
      </c>
      <c r="AT53" s="80">
        <f t="shared" si="52"/>
        <v>0</v>
      </c>
    </row>
    <row r="54" spans="1:46" ht="20.25" customHeight="1" x14ac:dyDescent="0.65">
      <c r="A54" s="102">
        <v>7044</v>
      </c>
      <c r="B54" s="117" t="str">
        <f>IF(ISTEXT("Membership Retention-"&amp;VLOOKUP(A54,'Chart of Accounts'!$B$5:$C$50,2,FALSE)),"Membership Retention-"&amp;VLOOKUP(A54,'Chart of Accounts'!$B$5:$C$50,2,FALSE),"")</f>
        <v>Membership Retention-Postage &amp; Shipping Expense</v>
      </c>
      <c r="C54" s="125"/>
      <c r="D54" s="126"/>
      <c r="E54" s="126"/>
      <c r="F54" s="126"/>
      <c r="G54" s="126"/>
      <c r="H54" s="126"/>
      <c r="I54" s="126"/>
      <c r="J54" s="126"/>
      <c r="K54" s="126"/>
      <c r="L54" s="126"/>
      <c r="M54" s="126"/>
      <c r="N54" s="126"/>
      <c r="O54" s="95">
        <f t="shared" si="45"/>
        <v>0</v>
      </c>
      <c r="P54" s="80"/>
      <c r="Q54" s="80"/>
      <c r="R54" s="80"/>
      <c r="S54" s="80"/>
      <c r="T54" s="80" t="s">
        <v>153</v>
      </c>
      <c r="U54" s="80">
        <v>7014</v>
      </c>
      <c r="V54" s="80"/>
      <c r="W54" s="80"/>
      <c r="X54" s="80"/>
      <c r="Y54" s="80"/>
      <c r="Z54" s="80"/>
      <c r="AA54" s="80" t="s">
        <v>129</v>
      </c>
      <c r="AB54" s="80" t="str">
        <f t="shared" si="46"/>
        <v>7044-000000</v>
      </c>
      <c r="AC54" s="80">
        <v>583</v>
      </c>
      <c r="AD54" s="80" t="str">
        <f t="shared" si="47"/>
        <v>054</v>
      </c>
      <c r="AE54" s="80"/>
      <c r="AF54" s="80"/>
      <c r="AG54" s="80">
        <v>110</v>
      </c>
      <c r="AH54" s="80" t="str">
        <f>Summary!$B$2</f>
        <v>USD</v>
      </c>
      <c r="AI54" s="80">
        <f t="shared" ref="AI54:AT54" si="53">IF(C54="",0,C54)</f>
        <v>0</v>
      </c>
      <c r="AJ54" s="80">
        <f t="shared" si="53"/>
        <v>0</v>
      </c>
      <c r="AK54" s="80">
        <f t="shared" si="53"/>
        <v>0</v>
      </c>
      <c r="AL54" s="80">
        <f t="shared" si="53"/>
        <v>0</v>
      </c>
      <c r="AM54" s="80">
        <f t="shared" si="53"/>
        <v>0</v>
      </c>
      <c r="AN54" s="80">
        <f t="shared" si="53"/>
        <v>0</v>
      </c>
      <c r="AO54" s="80">
        <f t="shared" si="53"/>
        <v>0</v>
      </c>
      <c r="AP54" s="80">
        <f t="shared" si="53"/>
        <v>0</v>
      </c>
      <c r="AQ54" s="80">
        <f t="shared" si="53"/>
        <v>0</v>
      </c>
      <c r="AR54" s="80">
        <f t="shared" si="53"/>
        <v>0</v>
      </c>
      <c r="AS54" s="80">
        <f t="shared" si="53"/>
        <v>0</v>
      </c>
      <c r="AT54" s="80">
        <f t="shared" si="53"/>
        <v>0</v>
      </c>
    </row>
    <row r="55" spans="1:46" ht="20.25" customHeight="1" x14ac:dyDescent="0.65">
      <c r="A55" s="102">
        <v>7082</v>
      </c>
      <c r="B55" s="117" t="str">
        <f>IF(ISTEXT("Membership Retention-"&amp;VLOOKUP(A55,'Chart of Accounts'!$B$5:$C$50,2,FALSE)),"Membership Retention-"&amp;VLOOKUP(A55,'Chart of Accounts'!$B$5:$C$50,2,FALSE),"")</f>
        <v>Membership Retention-Incentives</v>
      </c>
      <c r="C55" s="125"/>
      <c r="D55" s="126"/>
      <c r="E55" s="126"/>
      <c r="F55" s="126"/>
      <c r="G55" s="126"/>
      <c r="H55" s="126"/>
      <c r="I55" s="126"/>
      <c r="J55" s="126"/>
      <c r="K55" s="126"/>
      <c r="L55" s="126"/>
      <c r="M55" s="127"/>
      <c r="N55" s="126"/>
      <c r="O55" s="95">
        <f t="shared" si="45"/>
        <v>0</v>
      </c>
      <c r="P55" s="80"/>
      <c r="Q55" s="80"/>
      <c r="R55" s="80"/>
      <c r="S55" s="80"/>
      <c r="T55" s="80" t="s">
        <v>156</v>
      </c>
      <c r="U55" s="80">
        <v>7016</v>
      </c>
      <c r="V55" s="80"/>
      <c r="W55" s="80"/>
      <c r="X55" s="80"/>
      <c r="Y55" s="80"/>
      <c r="Z55" s="80"/>
      <c r="AA55" s="80" t="s">
        <v>129</v>
      </c>
      <c r="AB55" s="80" t="str">
        <f t="shared" si="46"/>
        <v>7082-000000</v>
      </c>
      <c r="AC55" s="80">
        <v>583</v>
      </c>
      <c r="AD55" s="80" t="str">
        <f t="shared" si="47"/>
        <v>054</v>
      </c>
      <c r="AE55" s="80"/>
      <c r="AF55" s="80"/>
      <c r="AG55" s="80">
        <v>110</v>
      </c>
      <c r="AH55" s="80" t="str">
        <f>Summary!$B$2</f>
        <v>USD</v>
      </c>
      <c r="AI55" s="80">
        <f t="shared" ref="AI55:AT55" si="54">IF(C55="",0,C55)</f>
        <v>0</v>
      </c>
      <c r="AJ55" s="80">
        <f t="shared" si="54"/>
        <v>0</v>
      </c>
      <c r="AK55" s="80">
        <f t="shared" si="54"/>
        <v>0</v>
      </c>
      <c r="AL55" s="80">
        <f t="shared" si="54"/>
        <v>0</v>
      </c>
      <c r="AM55" s="80">
        <f t="shared" si="54"/>
        <v>0</v>
      </c>
      <c r="AN55" s="80">
        <f t="shared" si="54"/>
        <v>0</v>
      </c>
      <c r="AO55" s="80">
        <f t="shared" si="54"/>
        <v>0</v>
      </c>
      <c r="AP55" s="80">
        <f t="shared" si="54"/>
        <v>0</v>
      </c>
      <c r="AQ55" s="80">
        <f t="shared" si="54"/>
        <v>0</v>
      </c>
      <c r="AR55" s="80">
        <f t="shared" si="54"/>
        <v>0</v>
      </c>
      <c r="AS55" s="80">
        <f t="shared" si="54"/>
        <v>0</v>
      </c>
      <c r="AT55" s="80">
        <f t="shared" si="54"/>
        <v>0</v>
      </c>
    </row>
    <row r="56" spans="1:46" ht="20.25" customHeight="1" x14ac:dyDescent="0.65">
      <c r="A56" s="2"/>
      <c r="B56" s="117" t="str">
        <f>IF(ISTEXT("Membership Retention-"&amp;VLOOKUP(A56,'Chart of Accounts'!$B$5:$C$50,2,FALSE)),"Membership Retention-"&amp;VLOOKUP(A56,'Chart of Accounts'!$B$5:$C$50,2,FALSE),"")</f>
        <v/>
      </c>
      <c r="C56" s="104"/>
      <c r="D56" s="104"/>
      <c r="E56" s="104"/>
      <c r="F56" s="104"/>
      <c r="G56" s="104"/>
      <c r="H56" s="104"/>
      <c r="I56" s="104"/>
      <c r="J56" s="104"/>
      <c r="K56" s="104"/>
      <c r="L56" s="104"/>
      <c r="M56" s="104"/>
      <c r="N56" s="104"/>
      <c r="O56" s="95">
        <f t="shared" si="45"/>
        <v>0</v>
      </c>
      <c r="P56" s="80"/>
      <c r="Q56" s="80"/>
      <c r="R56" s="80"/>
      <c r="S56" s="80"/>
      <c r="T56" s="80" t="s">
        <v>158</v>
      </c>
      <c r="U56" s="80">
        <v>7018</v>
      </c>
      <c r="V56" s="80"/>
      <c r="W56" s="80"/>
      <c r="X56" s="80"/>
      <c r="Y56" s="80"/>
      <c r="Z56" s="80"/>
      <c r="AA56" s="80" t="s">
        <v>129</v>
      </c>
      <c r="AB56" s="80" t="str">
        <f t="shared" si="46"/>
        <v/>
      </c>
      <c r="AC56" s="80">
        <v>583</v>
      </c>
      <c r="AD56" s="80" t="str">
        <f t="shared" si="47"/>
        <v>054</v>
      </c>
      <c r="AE56" s="80"/>
      <c r="AF56" s="80"/>
      <c r="AG56" s="80">
        <v>110</v>
      </c>
      <c r="AH56" s="80" t="str">
        <f>Summary!$B$2</f>
        <v>USD</v>
      </c>
      <c r="AI56" s="80">
        <f t="shared" ref="AI56:AT56" si="55">IF(C56="",0,C56)</f>
        <v>0</v>
      </c>
      <c r="AJ56" s="80">
        <f t="shared" si="55"/>
        <v>0</v>
      </c>
      <c r="AK56" s="80">
        <f t="shared" si="55"/>
        <v>0</v>
      </c>
      <c r="AL56" s="80">
        <f t="shared" si="55"/>
        <v>0</v>
      </c>
      <c r="AM56" s="80">
        <f t="shared" si="55"/>
        <v>0</v>
      </c>
      <c r="AN56" s="80">
        <f t="shared" si="55"/>
        <v>0</v>
      </c>
      <c r="AO56" s="80">
        <f t="shared" si="55"/>
        <v>0</v>
      </c>
      <c r="AP56" s="80">
        <f t="shared" si="55"/>
        <v>0</v>
      </c>
      <c r="AQ56" s="80">
        <f t="shared" si="55"/>
        <v>0</v>
      </c>
      <c r="AR56" s="80">
        <f t="shared" si="55"/>
        <v>0</v>
      </c>
      <c r="AS56" s="80">
        <f t="shared" si="55"/>
        <v>0</v>
      </c>
      <c r="AT56" s="80">
        <f t="shared" si="55"/>
        <v>0</v>
      </c>
    </row>
    <row r="57" spans="1:46" ht="20.25" customHeight="1" x14ac:dyDescent="0.65">
      <c r="A57" s="2"/>
      <c r="B57" s="117" t="str">
        <f>IF(ISTEXT("Membership Retention-"&amp;VLOOKUP(A57,'Chart of Accounts'!$B$5:$C$50,2,FALSE)),"Membership Retention-"&amp;VLOOKUP(A57,'Chart of Accounts'!$B$5:$C$50,2,FALSE),"")</f>
        <v/>
      </c>
      <c r="C57" s="104"/>
      <c r="D57" s="104"/>
      <c r="E57" s="104"/>
      <c r="F57" s="104"/>
      <c r="G57" s="104"/>
      <c r="H57" s="104"/>
      <c r="I57" s="104"/>
      <c r="J57" s="104"/>
      <c r="K57" s="104"/>
      <c r="L57" s="104"/>
      <c r="M57" s="104"/>
      <c r="N57" s="104"/>
      <c r="O57" s="95">
        <f t="shared" si="45"/>
        <v>0</v>
      </c>
      <c r="P57" s="80"/>
      <c r="Q57" s="80"/>
      <c r="R57" s="80"/>
      <c r="S57" s="80"/>
      <c r="T57" s="80" t="s">
        <v>160</v>
      </c>
      <c r="U57" s="80">
        <v>7020</v>
      </c>
      <c r="V57" s="80"/>
      <c r="W57" s="80"/>
      <c r="X57" s="80"/>
      <c r="Y57" s="80"/>
      <c r="Z57" s="80"/>
      <c r="AA57" s="80" t="s">
        <v>129</v>
      </c>
      <c r="AB57" s="80" t="str">
        <f t="shared" si="46"/>
        <v/>
      </c>
      <c r="AC57" s="80">
        <v>583</v>
      </c>
      <c r="AD57" s="80" t="str">
        <f t="shared" si="47"/>
        <v>054</v>
      </c>
      <c r="AE57" s="80"/>
      <c r="AF57" s="80"/>
      <c r="AG57" s="80">
        <v>110</v>
      </c>
      <c r="AH57" s="80" t="str">
        <f>Summary!$B$2</f>
        <v>USD</v>
      </c>
      <c r="AI57" s="80">
        <f t="shared" ref="AI57:AT57" si="56">IF(C57="",0,C57)</f>
        <v>0</v>
      </c>
      <c r="AJ57" s="80">
        <f t="shared" si="56"/>
        <v>0</v>
      </c>
      <c r="AK57" s="80">
        <f t="shared" si="56"/>
        <v>0</v>
      </c>
      <c r="AL57" s="80">
        <f t="shared" si="56"/>
        <v>0</v>
      </c>
      <c r="AM57" s="80">
        <f t="shared" si="56"/>
        <v>0</v>
      </c>
      <c r="AN57" s="80">
        <f t="shared" si="56"/>
        <v>0</v>
      </c>
      <c r="AO57" s="80">
        <f t="shared" si="56"/>
        <v>0</v>
      </c>
      <c r="AP57" s="80">
        <f t="shared" si="56"/>
        <v>0</v>
      </c>
      <c r="AQ57" s="80">
        <f t="shared" si="56"/>
        <v>0</v>
      </c>
      <c r="AR57" s="80">
        <f t="shared" si="56"/>
        <v>0</v>
      </c>
      <c r="AS57" s="80">
        <f t="shared" si="56"/>
        <v>0</v>
      </c>
      <c r="AT57" s="80">
        <f t="shared" si="56"/>
        <v>0</v>
      </c>
    </row>
    <row r="58" spans="1:46" ht="20.25" customHeight="1" x14ac:dyDescent="0.65">
      <c r="A58" s="2"/>
      <c r="B58" s="117" t="str">
        <f>IF(ISTEXT("Membership Retention-"&amp;VLOOKUP(A58,'Chart of Accounts'!$B$5:$C$50,2,FALSE)),"Membership Retention-"&amp;VLOOKUP(A58,'Chart of Accounts'!$B$5:$C$50,2,FALSE),"")</f>
        <v/>
      </c>
      <c r="C58" s="104"/>
      <c r="D58" s="104"/>
      <c r="E58" s="104"/>
      <c r="F58" s="104"/>
      <c r="G58" s="104"/>
      <c r="H58" s="104"/>
      <c r="I58" s="104"/>
      <c r="J58" s="104"/>
      <c r="K58" s="104"/>
      <c r="L58" s="104"/>
      <c r="M58" s="104"/>
      <c r="N58" s="104"/>
      <c r="O58" s="95">
        <f t="shared" si="45"/>
        <v>0</v>
      </c>
      <c r="P58" s="80"/>
      <c r="Q58" s="80"/>
      <c r="R58" s="80"/>
      <c r="S58" s="80"/>
      <c r="T58" s="80" t="s">
        <v>162</v>
      </c>
      <c r="U58" s="80">
        <v>7022</v>
      </c>
      <c r="V58" s="80"/>
      <c r="W58" s="80"/>
      <c r="X58" s="80"/>
      <c r="Y58" s="80"/>
      <c r="Z58" s="80"/>
      <c r="AA58" s="80" t="s">
        <v>129</v>
      </c>
      <c r="AB58" s="80" t="str">
        <f t="shared" si="46"/>
        <v/>
      </c>
      <c r="AC58" s="80">
        <v>583</v>
      </c>
      <c r="AD58" s="80" t="str">
        <f t="shared" si="47"/>
        <v>054</v>
      </c>
      <c r="AE58" s="80"/>
      <c r="AF58" s="80"/>
      <c r="AG58" s="80">
        <v>110</v>
      </c>
      <c r="AH58" s="80" t="str">
        <f>Summary!$B$2</f>
        <v>USD</v>
      </c>
      <c r="AI58" s="80">
        <f t="shared" ref="AI58:AT58" si="57">IF(C58="",0,C58)</f>
        <v>0</v>
      </c>
      <c r="AJ58" s="80">
        <f t="shared" si="57"/>
        <v>0</v>
      </c>
      <c r="AK58" s="80">
        <f t="shared" si="57"/>
        <v>0</v>
      </c>
      <c r="AL58" s="80">
        <f t="shared" si="57"/>
        <v>0</v>
      </c>
      <c r="AM58" s="80">
        <f t="shared" si="57"/>
        <v>0</v>
      </c>
      <c r="AN58" s="80">
        <f t="shared" si="57"/>
        <v>0</v>
      </c>
      <c r="AO58" s="80">
        <f t="shared" si="57"/>
        <v>0</v>
      </c>
      <c r="AP58" s="80">
        <f t="shared" si="57"/>
        <v>0</v>
      </c>
      <c r="AQ58" s="80">
        <f t="shared" si="57"/>
        <v>0</v>
      </c>
      <c r="AR58" s="80">
        <f t="shared" si="57"/>
        <v>0</v>
      </c>
      <c r="AS58" s="80">
        <f t="shared" si="57"/>
        <v>0</v>
      </c>
      <c r="AT58" s="80">
        <f t="shared" si="57"/>
        <v>0</v>
      </c>
    </row>
    <row r="59" spans="1:46" ht="20.25" customHeight="1" x14ac:dyDescent="0.65">
      <c r="A59" s="119" t="s">
        <v>237</v>
      </c>
      <c r="B59" s="120"/>
      <c r="C59" s="121">
        <f t="shared" ref="C59:O59" si="58">SUM(C49:C58)</f>
        <v>0</v>
      </c>
      <c r="D59" s="121">
        <f t="shared" si="58"/>
        <v>0</v>
      </c>
      <c r="E59" s="121">
        <f t="shared" si="58"/>
        <v>0</v>
      </c>
      <c r="F59" s="121">
        <f t="shared" si="58"/>
        <v>0</v>
      </c>
      <c r="G59" s="121">
        <f t="shared" si="58"/>
        <v>0</v>
      </c>
      <c r="H59" s="121">
        <f t="shared" si="58"/>
        <v>0</v>
      </c>
      <c r="I59" s="121">
        <f t="shared" si="58"/>
        <v>250</v>
      </c>
      <c r="J59" s="121">
        <f t="shared" si="58"/>
        <v>0</v>
      </c>
      <c r="K59" s="121">
        <f t="shared" si="58"/>
        <v>0</v>
      </c>
      <c r="L59" s="121">
        <f t="shared" si="58"/>
        <v>0</v>
      </c>
      <c r="M59" s="121">
        <f t="shared" si="58"/>
        <v>0</v>
      </c>
      <c r="N59" s="121">
        <f t="shared" si="58"/>
        <v>0</v>
      </c>
      <c r="O59" s="121">
        <f t="shared" si="58"/>
        <v>250</v>
      </c>
      <c r="P59" s="80"/>
      <c r="Q59" s="80"/>
      <c r="R59" s="80"/>
      <c r="S59" s="80"/>
      <c r="T59" s="80" t="s">
        <v>164</v>
      </c>
      <c r="U59" s="80">
        <v>7024</v>
      </c>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row>
    <row r="60" spans="1:46" ht="15.75" customHeight="1" x14ac:dyDescent="0.7">
      <c r="A60" s="108"/>
      <c r="B60" s="97"/>
      <c r="C60" s="94"/>
      <c r="D60" s="95"/>
      <c r="E60" s="95"/>
      <c r="F60" s="95"/>
      <c r="G60" s="95"/>
      <c r="H60" s="95"/>
      <c r="I60" s="95"/>
      <c r="J60" s="95"/>
      <c r="K60" s="95"/>
      <c r="L60" s="95"/>
      <c r="M60" s="95"/>
      <c r="N60" s="95"/>
      <c r="O60" s="95"/>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row>
    <row r="61" spans="1:46" ht="15.75" customHeight="1" x14ac:dyDescent="0.65">
      <c r="A61" s="119" t="s">
        <v>238</v>
      </c>
      <c r="B61" s="120"/>
      <c r="C61" s="95"/>
      <c r="D61" s="95"/>
      <c r="E61" s="95"/>
      <c r="F61" s="95"/>
      <c r="G61" s="95"/>
      <c r="H61" s="95"/>
      <c r="I61" s="95"/>
      <c r="J61" s="95"/>
      <c r="K61" s="95"/>
      <c r="L61" s="95"/>
      <c r="M61" s="95"/>
      <c r="N61" s="95"/>
      <c r="O61" s="95"/>
      <c r="P61" s="80"/>
      <c r="Q61" s="80"/>
      <c r="R61" s="80"/>
      <c r="S61" s="80"/>
      <c r="T61" s="106" t="s">
        <v>135</v>
      </c>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row>
    <row r="62" spans="1:46" ht="20.25" customHeight="1" x14ac:dyDescent="0.65">
      <c r="A62" s="102">
        <v>7006</v>
      </c>
      <c r="B62" s="117" t="str">
        <f>IF(ISTEXT("Club Coaching-"&amp;VLOOKUP(A62,'Chart of Accounts'!$B$5:$C$50,2,FALSE)),"Club Coaching-"&amp;VLOOKUP(A62,'Chart of Accounts'!$B$5:$C$50,2,FALSE),"")</f>
        <v>Club Coaching-Educational Materials</v>
      </c>
      <c r="C62" s="123"/>
      <c r="D62" s="124"/>
      <c r="E62" s="124"/>
      <c r="F62" s="124"/>
      <c r="G62" s="124"/>
      <c r="H62" s="124"/>
      <c r="I62" s="124"/>
      <c r="J62" s="124"/>
      <c r="K62" s="124"/>
      <c r="L62" s="124"/>
      <c r="M62" s="124"/>
      <c r="N62" s="124"/>
      <c r="O62" s="95">
        <f t="shared" ref="O62:O71" si="59">SUM(C62:N62)</f>
        <v>0</v>
      </c>
      <c r="P62" s="80"/>
      <c r="Q62" s="80"/>
      <c r="R62" s="80"/>
      <c r="S62" s="80"/>
      <c r="T62" s="80" t="s">
        <v>138</v>
      </c>
      <c r="U62" s="80">
        <v>7004</v>
      </c>
      <c r="V62" s="80"/>
      <c r="W62" s="80"/>
      <c r="X62" s="80"/>
      <c r="Y62" s="80"/>
      <c r="Z62" s="80"/>
      <c r="AA62" s="80" t="s">
        <v>129</v>
      </c>
      <c r="AB62" s="80" t="str">
        <f t="shared" ref="AB62:AB71" si="60">IF(A62="","",A62&amp;"-000000")</f>
        <v>7006-000000</v>
      </c>
      <c r="AC62" s="80">
        <v>584</v>
      </c>
      <c r="AD62" s="80" t="str">
        <f t="shared" ref="AD62:AD71" si="61">IF(LEN($O$1)=3,$O$1,IF(LEN($O$1)=2,0&amp;$O$1,IF(LEN($O$1)=1,0&amp;0&amp;$O$1,"ERROR")))</f>
        <v>054</v>
      </c>
      <c r="AE62" s="80"/>
      <c r="AF62" s="80"/>
      <c r="AG62" s="80">
        <v>110</v>
      </c>
      <c r="AH62" s="80" t="str">
        <f>Summary!$B$2</f>
        <v>USD</v>
      </c>
      <c r="AI62" s="80">
        <f t="shared" ref="AI62:AT62" si="62">IF(C62="",0,C62)</f>
        <v>0</v>
      </c>
      <c r="AJ62" s="80">
        <f t="shared" si="62"/>
        <v>0</v>
      </c>
      <c r="AK62" s="80">
        <f t="shared" si="62"/>
        <v>0</v>
      </c>
      <c r="AL62" s="80">
        <f t="shared" si="62"/>
        <v>0</v>
      </c>
      <c r="AM62" s="80">
        <f t="shared" si="62"/>
        <v>0</v>
      </c>
      <c r="AN62" s="80">
        <f t="shared" si="62"/>
        <v>0</v>
      </c>
      <c r="AO62" s="80">
        <f t="shared" si="62"/>
        <v>0</v>
      </c>
      <c r="AP62" s="80">
        <f t="shared" si="62"/>
        <v>0</v>
      </c>
      <c r="AQ62" s="80">
        <f t="shared" si="62"/>
        <v>0</v>
      </c>
      <c r="AR62" s="80">
        <f t="shared" si="62"/>
        <v>0</v>
      </c>
      <c r="AS62" s="80">
        <f t="shared" si="62"/>
        <v>0</v>
      </c>
      <c r="AT62" s="80">
        <f t="shared" si="62"/>
        <v>0</v>
      </c>
    </row>
    <row r="63" spans="1:46" ht="20.25" customHeight="1" x14ac:dyDescent="0.65">
      <c r="A63" s="102">
        <v>7008</v>
      </c>
      <c r="B63" s="117" t="str">
        <f>IF(ISTEXT("Club Coaching-"&amp;VLOOKUP(A63,'Chart of Accounts'!$B$5:$C$50,2,FALSE)),"Club Coaching-"&amp;VLOOKUP(A63,'Chart of Accounts'!$B$5:$C$50,2,FALSE),"")</f>
        <v>Club Coaching-Promotional Materials</v>
      </c>
      <c r="C63" s="125"/>
      <c r="D63" s="126"/>
      <c r="E63" s="126"/>
      <c r="F63" s="126"/>
      <c r="G63" s="126"/>
      <c r="H63" s="126"/>
      <c r="I63" s="126"/>
      <c r="J63" s="126"/>
      <c r="K63" s="126"/>
      <c r="L63" s="126"/>
      <c r="M63" s="126"/>
      <c r="N63" s="126"/>
      <c r="O63" s="95">
        <f t="shared" si="59"/>
        <v>0</v>
      </c>
      <c r="P63" s="80"/>
      <c r="Q63" s="80"/>
      <c r="R63" s="80"/>
      <c r="S63" s="80"/>
      <c r="T63" s="80" t="s">
        <v>141</v>
      </c>
      <c r="U63" s="80">
        <v>7006</v>
      </c>
      <c r="V63" s="80"/>
      <c r="W63" s="80"/>
      <c r="X63" s="80"/>
      <c r="Y63" s="80"/>
      <c r="Z63" s="80"/>
      <c r="AA63" s="80" t="s">
        <v>129</v>
      </c>
      <c r="AB63" s="80" t="str">
        <f t="shared" si="60"/>
        <v>7008-000000</v>
      </c>
      <c r="AC63" s="80">
        <v>584</v>
      </c>
      <c r="AD63" s="80" t="str">
        <f t="shared" si="61"/>
        <v>054</v>
      </c>
      <c r="AE63" s="80"/>
      <c r="AF63" s="80"/>
      <c r="AG63" s="80">
        <v>110</v>
      </c>
      <c r="AH63" s="80" t="str">
        <f>Summary!$B$2</f>
        <v>USD</v>
      </c>
      <c r="AI63" s="80">
        <f t="shared" ref="AI63:AT63" si="63">IF(C63="",0,C63)</f>
        <v>0</v>
      </c>
      <c r="AJ63" s="80">
        <f t="shared" si="63"/>
        <v>0</v>
      </c>
      <c r="AK63" s="80">
        <f t="shared" si="63"/>
        <v>0</v>
      </c>
      <c r="AL63" s="80">
        <f t="shared" si="63"/>
        <v>0</v>
      </c>
      <c r="AM63" s="80">
        <f t="shared" si="63"/>
        <v>0</v>
      </c>
      <c r="AN63" s="80">
        <f t="shared" si="63"/>
        <v>0</v>
      </c>
      <c r="AO63" s="80">
        <f t="shared" si="63"/>
        <v>0</v>
      </c>
      <c r="AP63" s="80">
        <f t="shared" si="63"/>
        <v>0</v>
      </c>
      <c r="AQ63" s="80">
        <f t="shared" si="63"/>
        <v>0</v>
      </c>
      <c r="AR63" s="80">
        <f t="shared" si="63"/>
        <v>0</v>
      </c>
      <c r="AS63" s="80">
        <f t="shared" si="63"/>
        <v>0</v>
      </c>
      <c r="AT63" s="80">
        <f t="shared" si="63"/>
        <v>0</v>
      </c>
    </row>
    <row r="64" spans="1:46" ht="20.25" customHeight="1" x14ac:dyDescent="0.65">
      <c r="A64" s="102">
        <v>7010</v>
      </c>
      <c r="B64" s="117" t="str">
        <f>IF(ISTEXT("Club Coaching-"&amp;VLOOKUP(A64,'Chart of Accounts'!$B$5:$C$50,2,FALSE)),"Club Coaching-"&amp;VLOOKUP(A64,'Chart of Accounts'!$B$5:$C$50,2,FALSE),"")</f>
        <v>Club Coaching-Awards Expense (Trophies, Plaques, Ribbons &amp; Certificates)</v>
      </c>
      <c r="C64" s="125"/>
      <c r="D64" s="126"/>
      <c r="E64" s="126"/>
      <c r="F64" s="126"/>
      <c r="G64" s="126"/>
      <c r="H64" s="126"/>
      <c r="I64" s="126"/>
      <c r="J64" s="126"/>
      <c r="K64" s="126"/>
      <c r="L64" s="126"/>
      <c r="M64" s="126"/>
      <c r="N64" s="126"/>
      <c r="O64" s="95">
        <f t="shared" si="59"/>
        <v>0</v>
      </c>
      <c r="P64" s="80"/>
      <c r="Q64" s="80"/>
      <c r="R64" s="80"/>
      <c r="S64" s="80"/>
      <c r="T64" s="80" t="s">
        <v>144</v>
      </c>
      <c r="U64" s="80">
        <v>7008</v>
      </c>
      <c r="V64" s="80"/>
      <c r="W64" s="80"/>
      <c r="X64" s="80"/>
      <c r="Y64" s="80"/>
      <c r="Z64" s="80"/>
      <c r="AA64" s="80" t="s">
        <v>129</v>
      </c>
      <c r="AB64" s="80" t="str">
        <f t="shared" si="60"/>
        <v>7010-000000</v>
      </c>
      <c r="AC64" s="80">
        <v>584</v>
      </c>
      <c r="AD64" s="80" t="str">
        <f t="shared" si="61"/>
        <v>054</v>
      </c>
      <c r="AE64" s="80"/>
      <c r="AF64" s="80"/>
      <c r="AG64" s="80">
        <v>110</v>
      </c>
      <c r="AH64" s="80" t="str">
        <f>Summary!$B$2</f>
        <v>USD</v>
      </c>
      <c r="AI64" s="80">
        <f t="shared" ref="AI64:AT64" si="64">IF(C64="",0,C64)</f>
        <v>0</v>
      </c>
      <c r="AJ64" s="80">
        <f t="shared" si="64"/>
        <v>0</v>
      </c>
      <c r="AK64" s="80">
        <f t="shared" si="64"/>
        <v>0</v>
      </c>
      <c r="AL64" s="80">
        <f t="shared" si="64"/>
        <v>0</v>
      </c>
      <c r="AM64" s="80">
        <f t="shared" si="64"/>
        <v>0</v>
      </c>
      <c r="AN64" s="80">
        <f t="shared" si="64"/>
        <v>0</v>
      </c>
      <c r="AO64" s="80">
        <f t="shared" si="64"/>
        <v>0</v>
      </c>
      <c r="AP64" s="80">
        <f t="shared" si="64"/>
        <v>0</v>
      </c>
      <c r="AQ64" s="80">
        <f t="shared" si="64"/>
        <v>0</v>
      </c>
      <c r="AR64" s="80">
        <f t="shared" si="64"/>
        <v>0</v>
      </c>
      <c r="AS64" s="80">
        <f t="shared" si="64"/>
        <v>0</v>
      </c>
      <c r="AT64" s="80">
        <f t="shared" si="64"/>
        <v>0</v>
      </c>
    </row>
    <row r="65" spans="1:46" ht="20.25" customHeight="1" x14ac:dyDescent="0.65">
      <c r="A65" s="102">
        <v>7012</v>
      </c>
      <c r="B65" s="117" t="str">
        <f>IF(ISTEXT("Club Coaching-"&amp;VLOOKUP(A65,'Chart of Accounts'!$B$5:$C$50,2,FALSE)),"Club Coaching-"&amp;VLOOKUP(A65,'Chart of Accounts'!$B$5:$C$50,2,FALSE),"")</f>
        <v>Club Coaching-Supplies &amp; Stationery Expense</v>
      </c>
      <c r="C65" s="125"/>
      <c r="D65" s="126"/>
      <c r="E65" s="126"/>
      <c r="F65" s="126"/>
      <c r="G65" s="126"/>
      <c r="H65" s="126"/>
      <c r="I65" s="126"/>
      <c r="J65" s="126"/>
      <c r="K65" s="126"/>
      <c r="L65" s="126"/>
      <c r="M65" s="126"/>
      <c r="N65" s="126"/>
      <c r="O65" s="95">
        <f t="shared" si="59"/>
        <v>0</v>
      </c>
      <c r="P65" s="80"/>
      <c r="Q65" s="80"/>
      <c r="R65" s="80"/>
      <c r="S65" s="80"/>
      <c r="T65" s="80" t="s">
        <v>147</v>
      </c>
      <c r="U65" s="80">
        <v>7010</v>
      </c>
      <c r="V65" s="80"/>
      <c r="W65" s="80"/>
      <c r="X65" s="80"/>
      <c r="Y65" s="80"/>
      <c r="Z65" s="80"/>
      <c r="AA65" s="80" t="s">
        <v>129</v>
      </c>
      <c r="AB65" s="80" t="str">
        <f t="shared" si="60"/>
        <v>7012-000000</v>
      </c>
      <c r="AC65" s="80">
        <v>584</v>
      </c>
      <c r="AD65" s="80" t="str">
        <f t="shared" si="61"/>
        <v>054</v>
      </c>
      <c r="AE65" s="80"/>
      <c r="AF65" s="80"/>
      <c r="AG65" s="80">
        <v>110</v>
      </c>
      <c r="AH65" s="80" t="str">
        <f>Summary!$B$2</f>
        <v>USD</v>
      </c>
      <c r="AI65" s="80">
        <f t="shared" ref="AI65:AT65" si="65">IF(C65="",0,C65)</f>
        <v>0</v>
      </c>
      <c r="AJ65" s="80">
        <f t="shared" si="65"/>
        <v>0</v>
      </c>
      <c r="AK65" s="80">
        <f t="shared" si="65"/>
        <v>0</v>
      </c>
      <c r="AL65" s="80">
        <f t="shared" si="65"/>
        <v>0</v>
      </c>
      <c r="AM65" s="80">
        <f t="shared" si="65"/>
        <v>0</v>
      </c>
      <c r="AN65" s="80">
        <f t="shared" si="65"/>
        <v>0</v>
      </c>
      <c r="AO65" s="80">
        <f t="shared" si="65"/>
        <v>0</v>
      </c>
      <c r="AP65" s="80">
        <f t="shared" si="65"/>
        <v>0</v>
      </c>
      <c r="AQ65" s="80">
        <f t="shared" si="65"/>
        <v>0</v>
      </c>
      <c r="AR65" s="80">
        <f t="shared" si="65"/>
        <v>0</v>
      </c>
      <c r="AS65" s="80">
        <f t="shared" si="65"/>
        <v>0</v>
      </c>
      <c r="AT65" s="80">
        <f t="shared" si="65"/>
        <v>0</v>
      </c>
    </row>
    <row r="66" spans="1:46" ht="20.25" customHeight="1" x14ac:dyDescent="0.65">
      <c r="A66" s="102">
        <v>7036</v>
      </c>
      <c r="B66" s="117" t="str">
        <f>IF(ISTEXT("Club Coaching-"&amp;VLOOKUP(A66,'Chart of Accounts'!$B$5:$C$50,2,FALSE)),"Club Coaching-"&amp;VLOOKUP(A66,'Chart of Accounts'!$B$5:$C$50,2,FALSE),"")</f>
        <v>Club Coaching-Advertising Expense</v>
      </c>
      <c r="C66" s="125"/>
      <c r="D66" s="126"/>
      <c r="E66" s="126"/>
      <c r="F66" s="126"/>
      <c r="G66" s="126"/>
      <c r="H66" s="126"/>
      <c r="I66" s="126"/>
      <c r="J66" s="126"/>
      <c r="K66" s="126"/>
      <c r="L66" s="126"/>
      <c r="M66" s="126"/>
      <c r="N66" s="126"/>
      <c r="O66" s="95">
        <f t="shared" si="59"/>
        <v>0</v>
      </c>
      <c r="P66" s="80"/>
      <c r="Q66" s="80"/>
      <c r="R66" s="80"/>
      <c r="S66" s="80"/>
      <c r="T66" s="80" t="s">
        <v>150</v>
      </c>
      <c r="U66" s="80">
        <v>7012</v>
      </c>
      <c r="V66" s="80"/>
      <c r="W66" s="80"/>
      <c r="X66" s="80"/>
      <c r="Y66" s="80"/>
      <c r="Z66" s="80"/>
      <c r="AA66" s="80" t="s">
        <v>129</v>
      </c>
      <c r="AB66" s="80" t="str">
        <f t="shared" si="60"/>
        <v>7036-000000</v>
      </c>
      <c r="AC66" s="80">
        <v>584</v>
      </c>
      <c r="AD66" s="80" t="str">
        <f t="shared" si="61"/>
        <v>054</v>
      </c>
      <c r="AE66" s="80"/>
      <c r="AF66" s="80"/>
      <c r="AG66" s="80">
        <v>110</v>
      </c>
      <c r="AH66" s="80" t="str">
        <f>Summary!$B$2</f>
        <v>USD</v>
      </c>
      <c r="AI66" s="80">
        <f t="shared" ref="AI66:AT66" si="66">IF(C66="",0,C66)</f>
        <v>0</v>
      </c>
      <c r="AJ66" s="80">
        <f t="shared" si="66"/>
        <v>0</v>
      </c>
      <c r="AK66" s="80">
        <f t="shared" si="66"/>
        <v>0</v>
      </c>
      <c r="AL66" s="80">
        <f t="shared" si="66"/>
        <v>0</v>
      </c>
      <c r="AM66" s="80">
        <f t="shared" si="66"/>
        <v>0</v>
      </c>
      <c r="AN66" s="80">
        <f t="shared" si="66"/>
        <v>0</v>
      </c>
      <c r="AO66" s="80">
        <f t="shared" si="66"/>
        <v>0</v>
      </c>
      <c r="AP66" s="80">
        <f t="shared" si="66"/>
        <v>0</v>
      </c>
      <c r="AQ66" s="80">
        <f t="shared" si="66"/>
        <v>0</v>
      </c>
      <c r="AR66" s="80">
        <f t="shared" si="66"/>
        <v>0</v>
      </c>
      <c r="AS66" s="80">
        <f t="shared" si="66"/>
        <v>0</v>
      </c>
      <c r="AT66" s="80">
        <f t="shared" si="66"/>
        <v>0</v>
      </c>
    </row>
    <row r="67" spans="1:46" ht="20.25" customHeight="1" x14ac:dyDescent="0.65">
      <c r="A67" s="102">
        <v>7044</v>
      </c>
      <c r="B67" s="117" t="str">
        <f>IF(ISTEXT("Club Coaching-"&amp;VLOOKUP(A67,'Chart of Accounts'!$B$5:$C$50,2,FALSE)),"Club Coaching-"&amp;VLOOKUP(A67,'Chart of Accounts'!$B$5:$C$50,2,FALSE),"")</f>
        <v>Club Coaching-Postage &amp; Shipping Expense</v>
      </c>
      <c r="C67" s="125"/>
      <c r="D67" s="126"/>
      <c r="E67" s="126"/>
      <c r="F67" s="126"/>
      <c r="G67" s="126"/>
      <c r="H67" s="126"/>
      <c r="I67" s="126"/>
      <c r="J67" s="126"/>
      <c r="K67" s="126"/>
      <c r="L67" s="126"/>
      <c r="M67" s="126"/>
      <c r="N67" s="126"/>
      <c r="O67" s="95">
        <f t="shared" si="59"/>
        <v>0</v>
      </c>
      <c r="P67" s="80"/>
      <c r="Q67" s="80"/>
      <c r="R67" s="80"/>
      <c r="S67" s="80"/>
      <c r="T67" s="80" t="s">
        <v>153</v>
      </c>
      <c r="U67" s="80">
        <v>7014</v>
      </c>
      <c r="V67" s="80"/>
      <c r="W67" s="80"/>
      <c r="X67" s="80"/>
      <c r="Y67" s="80"/>
      <c r="Z67" s="80"/>
      <c r="AA67" s="80" t="s">
        <v>129</v>
      </c>
      <c r="AB67" s="80" t="str">
        <f t="shared" si="60"/>
        <v>7044-000000</v>
      </c>
      <c r="AC67" s="80">
        <v>584</v>
      </c>
      <c r="AD67" s="80" t="str">
        <f t="shared" si="61"/>
        <v>054</v>
      </c>
      <c r="AE67" s="80"/>
      <c r="AF67" s="80"/>
      <c r="AG67" s="80">
        <v>110</v>
      </c>
      <c r="AH67" s="80" t="str">
        <f>Summary!$B$2</f>
        <v>USD</v>
      </c>
      <c r="AI67" s="80">
        <f t="shared" ref="AI67:AT67" si="67">IF(C67="",0,C67)</f>
        <v>0</v>
      </c>
      <c r="AJ67" s="80">
        <f t="shared" si="67"/>
        <v>0</v>
      </c>
      <c r="AK67" s="80">
        <f t="shared" si="67"/>
        <v>0</v>
      </c>
      <c r="AL67" s="80">
        <f t="shared" si="67"/>
        <v>0</v>
      </c>
      <c r="AM67" s="80">
        <f t="shared" si="67"/>
        <v>0</v>
      </c>
      <c r="AN67" s="80">
        <f t="shared" si="67"/>
        <v>0</v>
      </c>
      <c r="AO67" s="80">
        <f t="shared" si="67"/>
        <v>0</v>
      </c>
      <c r="AP67" s="80">
        <f t="shared" si="67"/>
        <v>0</v>
      </c>
      <c r="AQ67" s="80">
        <f t="shared" si="67"/>
        <v>0</v>
      </c>
      <c r="AR67" s="80">
        <f t="shared" si="67"/>
        <v>0</v>
      </c>
      <c r="AS67" s="80">
        <f t="shared" si="67"/>
        <v>0</v>
      </c>
      <c r="AT67" s="80">
        <f t="shared" si="67"/>
        <v>0</v>
      </c>
    </row>
    <row r="68" spans="1:46" ht="20.25" customHeight="1" x14ac:dyDescent="0.65">
      <c r="A68" s="102">
        <v>7082</v>
      </c>
      <c r="B68" s="117" t="str">
        <f>IF(ISTEXT("Club Coaching-"&amp;VLOOKUP(A68,'Chart of Accounts'!$B$5:$C$50,2,FALSE)),"Club Coaching-"&amp;VLOOKUP(A68,'Chart of Accounts'!$B$5:$C$50,2,FALSE),"")</f>
        <v>Club Coaching-Incentives</v>
      </c>
      <c r="C68" s="125"/>
      <c r="D68" s="126"/>
      <c r="E68" s="126"/>
      <c r="F68" s="126"/>
      <c r="G68" s="126"/>
      <c r="H68" s="126"/>
      <c r="I68" s="126"/>
      <c r="J68" s="126"/>
      <c r="K68" s="126"/>
      <c r="L68" s="126"/>
      <c r="M68" s="127"/>
      <c r="N68" s="126"/>
      <c r="O68" s="95">
        <f t="shared" si="59"/>
        <v>0</v>
      </c>
      <c r="P68" s="80"/>
      <c r="Q68" s="80"/>
      <c r="R68" s="80"/>
      <c r="S68" s="80"/>
      <c r="T68" s="80" t="s">
        <v>156</v>
      </c>
      <c r="U68" s="80">
        <v>7016</v>
      </c>
      <c r="V68" s="80"/>
      <c r="W68" s="80"/>
      <c r="X68" s="80"/>
      <c r="Y68" s="80"/>
      <c r="Z68" s="80"/>
      <c r="AA68" s="80" t="s">
        <v>129</v>
      </c>
      <c r="AB68" s="80" t="str">
        <f t="shared" si="60"/>
        <v>7082-000000</v>
      </c>
      <c r="AC68" s="80">
        <v>584</v>
      </c>
      <c r="AD68" s="80" t="str">
        <f t="shared" si="61"/>
        <v>054</v>
      </c>
      <c r="AE68" s="80"/>
      <c r="AF68" s="80"/>
      <c r="AG68" s="80">
        <v>110</v>
      </c>
      <c r="AH68" s="80" t="str">
        <f>Summary!$B$2</f>
        <v>USD</v>
      </c>
      <c r="AI68" s="80">
        <f t="shared" ref="AI68:AT68" si="68">IF(C68="",0,C68)</f>
        <v>0</v>
      </c>
      <c r="AJ68" s="80">
        <f t="shared" si="68"/>
        <v>0</v>
      </c>
      <c r="AK68" s="80">
        <f t="shared" si="68"/>
        <v>0</v>
      </c>
      <c r="AL68" s="80">
        <f t="shared" si="68"/>
        <v>0</v>
      </c>
      <c r="AM68" s="80">
        <f t="shared" si="68"/>
        <v>0</v>
      </c>
      <c r="AN68" s="80">
        <f t="shared" si="68"/>
        <v>0</v>
      </c>
      <c r="AO68" s="80">
        <f t="shared" si="68"/>
        <v>0</v>
      </c>
      <c r="AP68" s="80">
        <f t="shared" si="68"/>
        <v>0</v>
      </c>
      <c r="AQ68" s="80">
        <f t="shared" si="68"/>
        <v>0</v>
      </c>
      <c r="AR68" s="80">
        <f t="shared" si="68"/>
        <v>0</v>
      </c>
      <c r="AS68" s="80">
        <f t="shared" si="68"/>
        <v>0</v>
      </c>
      <c r="AT68" s="80">
        <f t="shared" si="68"/>
        <v>0</v>
      </c>
    </row>
    <row r="69" spans="1:46" ht="20.25" customHeight="1" x14ac:dyDescent="0.65">
      <c r="A69" s="2"/>
      <c r="B69" s="117" t="str">
        <f>IF(ISTEXT("Club Coaching-"&amp;VLOOKUP(A69,'Chart of Accounts'!$B$5:$C$50,2,FALSE)),"Club Coaching-"&amp;VLOOKUP(A69,'Chart of Accounts'!$B$5:$C$50,2,FALSE),"")</f>
        <v/>
      </c>
      <c r="C69" s="125"/>
      <c r="D69" s="126"/>
      <c r="E69" s="126"/>
      <c r="F69" s="126"/>
      <c r="G69" s="126"/>
      <c r="H69" s="126"/>
      <c r="I69" s="126"/>
      <c r="J69" s="126"/>
      <c r="K69" s="126"/>
      <c r="L69" s="126"/>
      <c r="M69" s="126"/>
      <c r="N69" s="126"/>
      <c r="O69" s="95">
        <f t="shared" si="59"/>
        <v>0</v>
      </c>
      <c r="P69" s="80"/>
      <c r="Q69" s="80"/>
      <c r="R69" s="80"/>
      <c r="S69" s="80"/>
      <c r="T69" s="80" t="s">
        <v>158</v>
      </c>
      <c r="U69" s="80">
        <v>7018</v>
      </c>
      <c r="V69" s="80"/>
      <c r="W69" s="80"/>
      <c r="X69" s="80"/>
      <c r="Y69" s="80"/>
      <c r="Z69" s="80"/>
      <c r="AA69" s="80" t="s">
        <v>129</v>
      </c>
      <c r="AB69" s="80" t="str">
        <f t="shared" si="60"/>
        <v/>
      </c>
      <c r="AC69" s="80">
        <v>584</v>
      </c>
      <c r="AD69" s="80" t="str">
        <f t="shared" si="61"/>
        <v>054</v>
      </c>
      <c r="AE69" s="80"/>
      <c r="AF69" s="80"/>
      <c r="AG69" s="80">
        <v>110</v>
      </c>
      <c r="AH69" s="80" t="str">
        <f>Summary!$B$2</f>
        <v>USD</v>
      </c>
      <c r="AI69" s="80">
        <f t="shared" ref="AI69:AT69" si="69">IF(C69="",0,C69)</f>
        <v>0</v>
      </c>
      <c r="AJ69" s="80">
        <f t="shared" si="69"/>
        <v>0</v>
      </c>
      <c r="AK69" s="80">
        <f t="shared" si="69"/>
        <v>0</v>
      </c>
      <c r="AL69" s="80">
        <f t="shared" si="69"/>
        <v>0</v>
      </c>
      <c r="AM69" s="80">
        <f t="shared" si="69"/>
        <v>0</v>
      </c>
      <c r="AN69" s="80">
        <f t="shared" si="69"/>
        <v>0</v>
      </c>
      <c r="AO69" s="80">
        <f t="shared" si="69"/>
        <v>0</v>
      </c>
      <c r="AP69" s="80">
        <f t="shared" si="69"/>
        <v>0</v>
      </c>
      <c r="AQ69" s="80">
        <f t="shared" si="69"/>
        <v>0</v>
      </c>
      <c r="AR69" s="80">
        <f t="shared" si="69"/>
        <v>0</v>
      </c>
      <c r="AS69" s="80">
        <f t="shared" si="69"/>
        <v>0</v>
      </c>
      <c r="AT69" s="80">
        <f t="shared" si="69"/>
        <v>0</v>
      </c>
    </row>
    <row r="70" spans="1:46" ht="20.25" customHeight="1" x14ac:dyDescent="0.65">
      <c r="A70" s="2"/>
      <c r="B70" s="117" t="str">
        <f>IF(ISTEXT("Club Coaching-"&amp;VLOOKUP(A70,'Chart of Accounts'!$B$5:$C$50,2,FALSE)),"Club Coaching-"&amp;VLOOKUP(A70,'Chart of Accounts'!$B$5:$C$50,2,FALSE),"")</f>
        <v/>
      </c>
      <c r="C70" s="125"/>
      <c r="D70" s="126"/>
      <c r="E70" s="126"/>
      <c r="F70" s="126"/>
      <c r="G70" s="126"/>
      <c r="H70" s="126"/>
      <c r="I70" s="126"/>
      <c r="J70" s="126"/>
      <c r="K70" s="126"/>
      <c r="L70" s="126"/>
      <c r="M70" s="126"/>
      <c r="N70" s="126"/>
      <c r="O70" s="95">
        <f t="shared" si="59"/>
        <v>0</v>
      </c>
      <c r="P70" s="80"/>
      <c r="Q70" s="80"/>
      <c r="R70" s="80"/>
      <c r="S70" s="80"/>
      <c r="T70" s="80" t="s">
        <v>160</v>
      </c>
      <c r="U70" s="80">
        <v>7020</v>
      </c>
      <c r="V70" s="80"/>
      <c r="W70" s="80"/>
      <c r="X70" s="80"/>
      <c r="Y70" s="80"/>
      <c r="Z70" s="80"/>
      <c r="AA70" s="80" t="s">
        <v>129</v>
      </c>
      <c r="AB70" s="80" t="str">
        <f t="shared" si="60"/>
        <v/>
      </c>
      <c r="AC70" s="80">
        <v>584</v>
      </c>
      <c r="AD70" s="80" t="str">
        <f t="shared" si="61"/>
        <v>054</v>
      </c>
      <c r="AE70" s="80"/>
      <c r="AF70" s="80"/>
      <c r="AG70" s="80">
        <v>110</v>
      </c>
      <c r="AH70" s="80" t="str">
        <f>Summary!$B$2</f>
        <v>USD</v>
      </c>
      <c r="AI70" s="80">
        <f t="shared" ref="AI70:AT70" si="70">IF(C70="",0,C70)</f>
        <v>0</v>
      </c>
      <c r="AJ70" s="80">
        <f t="shared" si="70"/>
        <v>0</v>
      </c>
      <c r="AK70" s="80">
        <f t="shared" si="70"/>
        <v>0</v>
      </c>
      <c r="AL70" s="80">
        <f t="shared" si="70"/>
        <v>0</v>
      </c>
      <c r="AM70" s="80">
        <f t="shared" si="70"/>
        <v>0</v>
      </c>
      <c r="AN70" s="80">
        <f t="shared" si="70"/>
        <v>0</v>
      </c>
      <c r="AO70" s="80">
        <f t="shared" si="70"/>
        <v>0</v>
      </c>
      <c r="AP70" s="80">
        <f t="shared" si="70"/>
        <v>0</v>
      </c>
      <c r="AQ70" s="80">
        <f t="shared" si="70"/>
        <v>0</v>
      </c>
      <c r="AR70" s="80">
        <f t="shared" si="70"/>
        <v>0</v>
      </c>
      <c r="AS70" s="80">
        <f t="shared" si="70"/>
        <v>0</v>
      </c>
      <c r="AT70" s="80">
        <f t="shared" si="70"/>
        <v>0</v>
      </c>
    </row>
    <row r="71" spans="1:46" ht="20.25" customHeight="1" x14ac:dyDescent="0.65">
      <c r="A71" s="2"/>
      <c r="B71" s="117" t="str">
        <f>IF(ISTEXT("Club Coaching-"&amp;VLOOKUP(A71,'Chart of Accounts'!$B$5:$C$50,2,FALSE)),"Club Coaching-"&amp;VLOOKUP(A71,'Chart of Accounts'!$B$5:$C$50,2,FALSE),"")</f>
        <v/>
      </c>
      <c r="C71" s="129"/>
      <c r="D71" s="130"/>
      <c r="E71" s="130"/>
      <c r="F71" s="130"/>
      <c r="G71" s="130"/>
      <c r="H71" s="130"/>
      <c r="I71" s="130"/>
      <c r="J71" s="130"/>
      <c r="K71" s="130"/>
      <c r="L71" s="130"/>
      <c r="M71" s="130"/>
      <c r="N71" s="130"/>
      <c r="O71" s="95">
        <f t="shared" si="59"/>
        <v>0</v>
      </c>
      <c r="P71" s="80"/>
      <c r="Q71" s="80"/>
      <c r="R71" s="80"/>
      <c r="S71" s="80"/>
      <c r="T71" s="80" t="s">
        <v>162</v>
      </c>
      <c r="U71" s="80">
        <v>7022</v>
      </c>
      <c r="V71" s="80"/>
      <c r="W71" s="80"/>
      <c r="X71" s="80"/>
      <c r="Y71" s="80"/>
      <c r="Z71" s="80"/>
      <c r="AA71" s="80" t="s">
        <v>129</v>
      </c>
      <c r="AB71" s="80" t="str">
        <f t="shared" si="60"/>
        <v/>
      </c>
      <c r="AC71" s="80">
        <v>584</v>
      </c>
      <c r="AD71" s="80" t="str">
        <f t="shared" si="61"/>
        <v>054</v>
      </c>
      <c r="AE71" s="80"/>
      <c r="AF71" s="80"/>
      <c r="AG71" s="80">
        <v>110</v>
      </c>
      <c r="AH71" s="80" t="str">
        <f>Summary!$B$2</f>
        <v>USD</v>
      </c>
      <c r="AI71" s="80">
        <f t="shared" ref="AI71:AT71" si="71">IF(C71="",0,C71)</f>
        <v>0</v>
      </c>
      <c r="AJ71" s="80">
        <f t="shared" si="71"/>
        <v>0</v>
      </c>
      <c r="AK71" s="80">
        <f t="shared" si="71"/>
        <v>0</v>
      </c>
      <c r="AL71" s="80">
        <f t="shared" si="71"/>
        <v>0</v>
      </c>
      <c r="AM71" s="80">
        <f t="shared" si="71"/>
        <v>0</v>
      </c>
      <c r="AN71" s="80">
        <f t="shared" si="71"/>
        <v>0</v>
      </c>
      <c r="AO71" s="80">
        <f t="shared" si="71"/>
        <v>0</v>
      </c>
      <c r="AP71" s="80">
        <f t="shared" si="71"/>
        <v>0</v>
      </c>
      <c r="AQ71" s="80">
        <f t="shared" si="71"/>
        <v>0</v>
      </c>
      <c r="AR71" s="80">
        <f t="shared" si="71"/>
        <v>0</v>
      </c>
      <c r="AS71" s="80">
        <f t="shared" si="71"/>
        <v>0</v>
      </c>
      <c r="AT71" s="80">
        <f t="shared" si="71"/>
        <v>0</v>
      </c>
    </row>
    <row r="72" spans="1:46" ht="20.25" customHeight="1" x14ac:dyDescent="0.65">
      <c r="A72" s="119" t="s">
        <v>239</v>
      </c>
      <c r="B72" s="120"/>
      <c r="C72" s="121">
        <f t="shared" ref="C72:O72" si="72">SUM(C62:C71)</f>
        <v>0</v>
      </c>
      <c r="D72" s="121">
        <f t="shared" si="72"/>
        <v>0</v>
      </c>
      <c r="E72" s="121">
        <f t="shared" si="72"/>
        <v>0</v>
      </c>
      <c r="F72" s="121">
        <f t="shared" si="72"/>
        <v>0</v>
      </c>
      <c r="G72" s="121">
        <f t="shared" si="72"/>
        <v>0</v>
      </c>
      <c r="H72" s="121">
        <f t="shared" si="72"/>
        <v>0</v>
      </c>
      <c r="I72" s="121">
        <f t="shared" si="72"/>
        <v>0</v>
      </c>
      <c r="J72" s="121">
        <f t="shared" si="72"/>
        <v>0</v>
      </c>
      <c r="K72" s="121">
        <f t="shared" si="72"/>
        <v>0</v>
      </c>
      <c r="L72" s="121">
        <f t="shared" si="72"/>
        <v>0</v>
      </c>
      <c r="M72" s="121">
        <f t="shared" si="72"/>
        <v>0</v>
      </c>
      <c r="N72" s="121">
        <f t="shared" si="72"/>
        <v>0</v>
      </c>
      <c r="O72" s="121">
        <f t="shared" si="72"/>
        <v>0</v>
      </c>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row>
    <row r="73" spans="1:46" ht="15.75" customHeight="1" x14ac:dyDescent="0.7">
      <c r="A73" s="108"/>
      <c r="B73" s="97"/>
      <c r="C73" s="94"/>
      <c r="D73" s="95"/>
      <c r="E73" s="95"/>
      <c r="F73" s="95"/>
      <c r="G73" s="95"/>
      <c r="H73" s="95"/>
      <c r="I73" s="95"/>
      <c r="J73" s="95"/>
      <c r="K73" s="95"/>
      <c r="L73" s="95"/>
      <c r="M73" s="95"/>
      <c r="N73" s="95"/>
      <c r="O73" s="95"/>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15.75" customHeight="1" x14ac:dyDescent="0.65">
      <c r="A74" s="119" t="s">
        <v>240</v>
      </c>
      <c r="B74" s="120"/>
      <c r="C74" s="95"/>
      <c r="D74" s="95"/>
      <c r="E74" s="95"/>
      <c r="F74" s="95"/>
      <c r="G74" s="95"/>
      <c r="H74" s="95"/>
      <c r="I74" s="95"/>
      <c r="J74" s="95"/>
      <c r="K74" s="95"/>
      <c r="L74" s="95"/>
      <c r="M74" s="95"/>
      <c r="N74" s="95"/>
      <c r="O74" s="95"/>
      <c r="P74" s="80"/>
      <c r="Q74" s="80"/>
      <c r="R74" s="80"/>
      <c r="S74" s="80"/>
      <c r="T74" s="106" t="s">
        <v>135</v>
      </c>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20.25" customHeight="1" x14ac:dyDescent="0.65">
      <c r="A75" s="102">
        <v>7006</v>
      </c>
      <c r="B75" s="117" t="str">
        <f>IF(ISTEXT("Club Growth - Other-"&amp;VLOOKUP(A75,'Chart of Accounts'!$B$5:$C$50,2,FALSE)),"Club Growth - Other-"&amp;VLOOKUP(A75,'Chart of Accounts'!$B$5:$C$50,2,FALSE),"")</f>
        <v>Club Growth - Other-Educational Materials</v>
      </c>
      <c r="C75" s="104"/>
      <c r="D75" s="104"/>
      <c r="E75" s="104"/>
      <c r="F75" s="104"/>
      <c r="G75" s="104"/>
      <c r="H75" s="104"/>
      <c r="I75" s="104"/>
      <c r="J75" s="104"/>
      <c r="K75" s="104"/>
      <c r="L75" s="104"/>
      <c r="M75" s="104"/>
      <c r="N75" s="104"/>
      <c r="O75" s="95">
        <f t="shared" ref="O75:O84" si="73">SUM(C75:N75)</f>
        <v>0</v>
      </c>
      <c r="P75" s="80"/>
      <c r="Q75" s="80"/>
      <c r="R75" s="80"/>
      <c r="S75" s="80"/>
      <c r="T75" s="80" t="s">
        <v>138</v>
      </c>
      <c r="U75" s="80">
        <v>7004</v>
      </c>
      <c r="V75" s="80"/>
      <c r="W75" s="80"/>
      <c r="X75" s="80"/>
      <c r="Y75" s="80"/>
      <c r="Z75" s="80"/>
      <c r="AA75" s="80" t="s">
        <v>129</v>
      </c>
      <c r="AB75" s="80" t="str">
        <f t="shared" ref="AB75:AB84" si="74">IF(A75="","",A75&amp;"-000000")</f>
        <v>7006-000000</v>
      </c>
      <c r="AC75" s="80">
        <v>585</v>
      </c>
      <c r="AD75" s="80" t="str">
        <f t="shared" ref="AD75:AD84" si="75">IF(LEN($O$1)=3,$O$1,IF(LEN($O$1)=2,0&amp;$O$1,IF(LEN($O$1)=1,0&amp;0&amp;$O$1,"ERROR")))</f>
        <v>054</v>
      </c>
      <c r="AE75" s="80"/>
      <c r="AF75" s="80"/>
      <c r="AG75" s="80">
        <v>110</v>
      </c>
      <c r="AH75" s="80" t="str">
        <f>Summary!$B$2</f>
        <v>USD</v>
      </c>
      <c r="AI75" s="80">
        <f t="shared" ref="AI75:AT75" si="76">IF(C75="",0,C75)</f>
        <v>0</v>
      </c>
      <c r="AJ75" s="80">
        <f t="shared" si="76"/>
        <v>0</v>
      </c>
      <c r="AK75" s="80">
        <f t="shared" si="76"/>
        <v>0</v>
      </c>
      <c r="AL75" s="80">
        <f t="shared" si="76"/>
        <v>0</v>
      </c>
      <c r="AM75" s="80">
        <f t="shared" si="76"/>
        <v>0</v>
      </c>
      <c r="AN75" s="80">
        <f t="shared" si="76"/>
        <v>0</v>
      </c>
      <c r="AO75" s="80">
        <f t="shared" si="76"/>
        <v>0</v>
      </c>
      <c r="AP75" s="80">
        <f t="shared" si="76"/>
        <v>0</v>
      </c>
      <c r="AQ75" s="80">
        <f t="shared" si="76"/>
        <v>0</v>
      </c>
      <c r="AR75" s="80">
        <f t="shared" si="76"/>
        <v>0</v>
      </c>
      <c r="AS75" s="80">
        <f t="shared" si="76"/>
        <v>0</v>
      </c>
      <c r="AT75" s="80">
        <f t="shared" si="76"/>
        <v>0</v>
      </c>
    </row>
    <row r="76" spans="1:46" ht="20.25" customHeight="1" x14ac:dyDescent="0.65">
      <c r="A76" s="102">
        <v>7008</v>
      </c>
      <c r="B76" s="117" t="str">
        <f>IF(ISTEXT("Club Growth - Other-"&amp;VLOOKUP(A76,'Chart of Accounts'!$B$5:$C$50,2,FALSE)),"Club Growth - Other-"&amp;VLOOKUP(A76,'Chart of Accounts'!$B$5:$C$50,2,FALSE),"")</f>
        <v>Club Growth - Other-Promotional Materials</v>
      </c>
      <c r="C76" s="104"/>
      <c r="D76" s="104"/>
      <c r="E76" s="104"/>
      <c r="F76" s="104"/>
      <c r="G76" s="104"/>
      <c r="H76" s="104"/>
      <c r="I76" s="104"/>
      <c r="J76" s="104"/>
      <c r="K76" s="104"/>
      <c r="L76" s="104"/>
      <c r="M76" s="104"/>
      <c r="N76" s="104"/>
      <c r="O76" s="95">
        <f t="shared" si="73"/>
        <v>0</v>
      </c>
      <c r="P76" s="80"/>
      <c r="Q76" s="80"/>
      <c r="R76" s="80"/>
      <c r="S76" s="80"/>
      <c r="T76" s="80" t="s">
        <v>141</v>
      </c>
      <c r="U76" s="80">
        <v>7006</v>
      </c>
      <c r="V76" s="80"/>
      <c r="W76" s="80"/>
      <c r="X76" s="80"/>
      <c r="Y76" s="80"/>
      <c r="Z76" s="80"/>
      <c r="AA76" s="80" t="s">
        <v>129</v>
      </c>
      <c r="AB76" s="80" t="str">
        <f t="shared" si="74"/>
        <v>7008-000000</v>
      </c>
      <c r="AC76" s="80">
        <v>585</v>
      </c>
      <c r="AD76" s="80" t="str">
        <f t="shared" si="75"/>
        <v>054</v>
      </c>
      <c r="AE76" s="80"/>
      <c r="AF76" s="80"/>
      <c r="AG76" s="80">
        <v>110</v>
      </c>
      <c r="AH76" s="80" t="str">
        <f>Summary!$B$2</f>
        <v>USD</v>
      </c>
      <c r="AI76" s="80">
        <f t="shared" ref="AI76:AT76" si="77">IF(C76="",0,C76)</f>
        <v>0</v>
      </c>
      <c r="AJ76" s="80">
        <f t="shared" si="77"/>
        <v>0</v>
      </c>
      <c r="AK76" s="80">
        <f t="shared" si="77"/>
        <v>0</v>
      </c>
      <c r="AL76" s="80">
        <f t="shared" si="77"/>
        <v>0</v>
      </c>
      <c r="AM76" s="80">
        <f t="shared" si="77"/>
        <v>0</v>
      </c>
      <c r="AN76" s="80">
        <f t="shared" si="77"/>
        <v>0</v>
      </c>
      <c r="AO76" s="80">
        <f t="shared" si="77"/>
        <v>0</v>
      </c>
      <c r="AP76" s="80">
        <f t="shared" si="77"/>
        <v>0</v>
      </c>
      <c r="AQ76" s="80">
        <f t="shared" si="77"/>
        <v>0</v>
      </c>
      <c r="AR76" s="80">
        <f t="shared" si="77"/>
        <v>0</v>
      </c>
      <c r="AS76" s="80">
        <f t="shared" si="77"/>
        <v>0</v>
      </c>
      <c r="AT76" s="80">
        <f t="shared" si="77"/>
        <v>0</v>
      </c>
    </row>
    <row r="77" spans="1:46" ht="20.25" customHeight="1" x14ac:dyDescent="0.65">
      <c r="A77" s="102">
        <v>7010</v>
      </c>
      <c r="B77" s="117" t="str">
        <f>IF(ISTEXT("Club Growth - Other-"&amp;VLOOKUP(A77,'Chart of Accounts'!$B$5:$C$50,2,FALSE)),"Club Growth - Other-"&amp;VLOOKUP(A77,'Chart of Accounts'!$B$5:$C$50,2,FALSE),"")</f>
        <v>Club Growth - Other-Awards Expense (Trophies, Plaques, Ribbons &amp; Certificates)</v>
      </c>
      <c r="C77" s="104"/>
      <c r="D77" s="104"/>
      <c r="E77" s="104"/>
      <c r="F77" s="104"/>
      <c r="G77" s="104"/>
      <c r="H77" s="104"/>
      <c r="I77" s="104"/>
      <c r="J77" s="104"/>
      <c r="K77" s="104"/>
      <c r="L77" s="104"/>
      <c r="M77" s="104"/>
      <c r="N77" s="104"/>
      <c r="O77" s="95">
        <f t="shared" si="73"/>
        <v>0</v>
      </c>
      <c r="P77" s="80"/>
      <c r="Q77" s="80"/>
      <c r="R77" s="80"/>
      <c r="S77" s="80"/>
      <c r="T77" s="80" t="s">
        <v>144</v>
      </c>
      <c r="U77" s="80">
        <v>7008</v>
      </c>
      <c r="V77" s="80"/>
      <c r="W77" s="80"/>
      <c r="X77" s="80"/>
      <c r="Y77" s="80"/>
      <c r="Z77" s="80"/>
      <c r="AA77" s="80" t="s">
        <v>129</v>
      </c>
      <c r="AB77" s="80" t="str">
        <f t="shared" si="74"/>
        <v>7010-000000</v>
      </c>
      <c r="AC77" s="80">
        <v>585</v>
      </c>
      <c r="AD77" s="80" t="str">
        <f t="shared" si="75"/>
        <v>054</v>
      </c>
      <c r="AE77" s="80"/>
      <c r="AF77" s="80"/>
      <c r="AG77" s="80">
        <v>110</v>
      </c>
      <c r="AH77" s="80" t="str">
        <f>Summary!$B$2</f>
        <v>USD</v>
      </c>
      <c r="AI77" s="80">
        <f t="shared" ref="AI77:AT77" si="78">IF(C77="",0,C77)</f>
        <v>0</v>
      </c>
      <c r="AJ77" s="80">
        <f t="shared" si="78"/>
        <v>0</v>
      </c>
      <c r="AK77" s="80">
        <f t="shared" si="78"/>
        <v>0</v>
      </c>
      <c r="AL77" s="80">
        <f t="shared" si="78"/>
        <v>0</v>
      </c>
      <c r="AM77" s="80">
        <f t="shared" si="78"/>
        <v>0</v>
      </c>
      <c r="AN77" s="80">
        <f t="shared" si="78"/>
        <v>0</v>
      </c>
      <c r="AO77" s="80">
        <f t="shared" si="78"/>
        <v>0</v>
      </c>
      <c r="AP77" s="80">
        <f t="shared" si="78"/>
        <v>0</v>
      </c>
      <c r="AQ77" s="80">
        <f t="shared" si="78"/>
        <v>0</v>
      </c>
      <c r="AR77" s="80">
        <f t="shared" si="78"/>
        <v>0</v>
      </c>
      <c r="AS77" s="80">
        <f t="shared" si="78"/>
        <v>0</v>
      </c>
      <c r="AT77" s="80">
        <f t="shared" si="78"/>
        <v>0</v>
      </c>
    </row>
    <row r="78" spans="1:46" ht="20.25" customHeight="1" x14ac:dyDescent="0.65">
      <c r="A78" s="102">
        <v>7012</v>
      </c>
      <c r="B78" s="117" t="str">
        <f>IF(ISTEXT("Club Growth - Other-"&amp;VLOOKUP(A78,'Chart of Accounts'!$B$5:$C$50,2,FALSE)),"Club Growth - Other-"&amp;VLOOKUP(A78,'Chart of Accounts'!$B$5:$C$50,2,FALSE),"")</f>
        <v>Club Growth - Other-Supplies &amp; Stationery Expense</v>
      </c>
      <c r="C78" s="104"/>
      <c r="D78" s="104"/>
      <c r="E78" s="104"/>
      <c r="F78" s="104"/>
      <c r="G78" s="104"/>
      <c r="H78" s="104"/>
      <c r="I78" s="104"/>
      <c r="J78" s="104"/>
      <c r="K78" s="104"/>
      <c r="L78" s="104"/>
      <c r="M78" s="104"/>
      <c r="N78" s="104"/>
      <c r="O78" s="95">
        <f t="shared" si="73"/>
        <v>0</v>
      </c>
      <c r="P78" s="80"/>
      <c r="Q78" s="80"/>
      <c r="R78" s="80"/>
      <c r="S78" s="80"/>
      <c r="T78" s="80" t="s">
        <v>147</v>
      </c>
      <c r="U78" s="80">
        <v>7010</v>
      </c>
      <c r="V78" s="80"/>
      <c r="W78" s="80"/>
      <c r="X78" s="80"/>
      <c r="Y78" s="80"/>
      <c r="Z78" s="80"/>
      <c r="AA78" s="80" t="s">
        <v>129</v>
      </c>
      <c r="AB78" s="80" t="str">
        <f t="shared" si="74"/>
        <v>7012-000000</v>
      </c>
      <c r="AC78" s="80">
        <v>585</v>
      </c>
      <c r="AD78" s="80" t="str">
        <f t="shared" si="75"/>
        <v>054</v>
      </c>
      <c r="AE78" s="80"/>
      <c r="AF78" s="80"/>
      <c r="AG78" s="80">
        <v>110</v>
      </c>
      <c r="AH78" s="80" t="str">
        <f>Summary!$B$2</f>
        <v>USD</v>
      </c>
      <c r="AI78" s="80">
        <f t="shared" ref="AI78:AT78" si="79">IF(C78="",0,C78)</f>
        <v>0</v>
      </c>
      <c r="AJ78" s="80">
        <f t="shared" si="79"/>
        <v>0</v>
      </c>
      <c r="AK78" s="80">
        <f t="shared" si="79"/>
        <v>0</v>
      </c>
      <c r="AL78" s="80">
        <f t="shared" si="79"/>
        <v>0</v>
      </c>
      <c r="AM78" s="80">
        <f t="shared" si="79"/>
        <v>0</v>
      </c>
      <c r="AN78" s="80">
        <f t="shared" si="79"/>
        <v>0</v>
      </c>
      <c r="AO78" s="80">
        <f t="shared" si="79"/>
        <v>0</v>
      </c>
      <c r="AP78" s="80">
        <f t="shared" si="79"/>
        <v>0</v>
      </c>
      <c r="AQ78" s="80">
        <f t="shared" si="79"/>
        <v>0</v>
      </c>
      <c r="AR78" s="80">
        <f t="shared" si="79"/>
        <v>0</v>
      </c>
      <c r="AS78" s="80">
        <f t="shared" si="79"/>
        <v>0</v>
      </c>
      <c r="AT78" s="80">
        <f t="shared" si="79"/>
        <v>0</v>
      </c>
    </row>
    <row r="79" spans="1:46" ht="20.25" customHeight="1" x14ac:dyDescent="0.65">
      <c r="A79" s="102">
        <v>7036</v>
      </c>
      <c r="B79" s="117" t="str">
        <f>IF(ISTEXT("Club Growth - Other-"&amp;VLOOKUP(A79,'Chart of Accounts'!$B$5:$C$50,2,FALSE)),"Club Growth - Other-"&amp;VLOOKUP(A79,'Chart of Accounts'!$B$5:$C$50,2,FALSE),"")</f>
        <v>Club Growth - Other-Advertising Expense</v>
      </c>
      <c r="C79" s="104"/>
      <c r="D79" s="104"/>
      <c r="E79" s="104"/>
      <c r="F79" s="104"/>
      <c r="G79" s="104"/>
      <c r="H79" s="104"/>
      <c r="I79" s="104"/>
      <c r="J79" s="104"/>
      <c r="K79" s="104"/>
      <c r="L79" s="104"/>
      <c r="M79" s="104"/>
      <c r="N79" s="104"/>
      <c r="O79" s="95">
        <f t="shared" si="73"/>
        <v>0</v>
      </c>
      <c r="P79" s="80"/>
      <c r="Q79" s="80"/>
      <c r="R79" s="80"/>
      <c r="S79" s="80"/>
      <c r="T79" s="80" t="s">
        <v>150</v>
      </c>
      <c r="U79" s="80">
        <v>7012</v>
      </c>
      <c r="V79" s="80"/>
      <c r="W79" s="80"/>
      <c r="X79" s="80"/>
      <c r="Y79" s="80"/>
      <c r="Z79" s="80"/>
      <c r="AA79" s="80" t="s">
        <v>129</v>
      </c>
      <c r="AB79" s="80" t="str">
        <f t="shared" si="74"/>
        <v>7036-000000</v>
      </c>
      <c r="AC79" s="80">
        <v>585</v>
      </c>
      <c r="AD79" s="80" t="str">
        <f t="shared" si="75"/>
        <v>054</v>
      </c>
      <c r="AE79" s="80"/>
      <c r="AF79" s="80"/>
      <c r="AG79" s="80">
        <v>110</v>
      </c>
      <c r="AH79" s="80" t="str">
        <f>Summary!$B$2</f>
        <v>USD</v>
      </c>
      <c r="AI79" s="80">
        <f t="shared" ref="AI79:AT79" si="80">IF(C79="",0,C79)</f>
        <v>0</v>
      </c>
      <c r="AJ79" s="80">
        <f t="shared" si="80"/>
        <v>0</v>
      </c>
      <c r="AK79" s="80">
        <f t="shared" si="80"/>
        <v>0</v>
      </c>
      <c r="AL79" s="80">
        <f t="shared" si="80"/>
        <v>0</v>
      </c>
      <c r="AM79" s="80">
        <f t="shared" si="80"/>
        <v>0</v>
      </c>
      <c r="AN79" s="80">
        <f t="shared" si="80"/>
        <v>0</v>
      </c>
      <c r="AO79" s="80">
        <f t="shared" si="80"/>
        <v>0</v>
      </c>
      <c r="AP79" s="80">
        <f t="shared" si="80"/>
        <v>0</v>
      </c>
      <c r="AQ79" s="80">
        <f t="shared" si="80"/>
        <v>0</v>
      </c>
      <c r="AR79" s="80">
        <f t="shared" si="80"/>
        <v>0</v>
      </c>
      <c r="AS79" s="80">
        <f t="shared" si="80"/>
        <v>0</v>
      </c>
      <c r="AT79" s="80">
        <f t="shared" si="80"/>
        <v>0</v>
      </c>
    </row>
    <row r="80" spans="1:46" ht="20.25" customHeight="1" x14ac:dyDescent="0.65">
      <c r="A80" s="102">
        <v>7044</v>
      </c>
      <c r="B80" s="117" t="str">
        <f>IF(ISTEXT("Club Growth - Other-"&amp;VLOOKUP(A80,'Chart of Accounts'!$B$5:$C$50,2,FALSE)),"Club Growth - Other-"&amp;VLOOKUP(A80,'Chart of Accounts'!$B$5:$C$50,2,FALSE),"")</f>
        <v>Club Growth - Other-Postage &amp; Shipping Expense</v>
      </c>
      <c r="C80" s="104"/>
      <c r="D80" s="104"/>
      <c r="E80" s="104"/>
      <c r="F80" s="104"/>
      <c r="G80" s="104"/>
      <c r="H80" s="104"/>
      <c r="I80" s="104"/>
      <c r="J80" s="104"/>
      <c r="K80" s="104"/>
      <c r="L80" s="104"/>
      <c r="M80" s="104"/>
      <c r="N80" s="104"/>
      <c r="O80" s="95">
        <f t="shared" si="73"/>
        <v>0</v>
      </c>
      <c r="P80" s="80"/>
      <c r="Q80" s="80"/>
      <c r="R80" s="80"/>
      <c r="S80" s="80"/>
      <c r="T80" s="80" t="s">
        <v>153</v>
      </c>
      <c r="U80" s="80">
        <v>7014</v>
      </c>
      <c r="V80" s="80"/>
      <c r="W80" s="80"/>
      <c r="X80" s="80"/>
      <c r="Y80" s="80"/>
      <c r="Z80" s="80"/>
      <c r="AA80" s="80" t="s">
        <v>129</v>
      </c>
      <c r="AB80" s="80" t="str">
        <f t="shared" si="74"/>
        <v>7044-000000</v>
      </c>
      <c r="AC80" s="80">
        <v>585</v>
      </c>
      <c r="AD80" s="80" t="str">
        <f t="shared" si="75"/>
        <v>054</v>
      </c>
      <c r="AE80" s="80"/>
      <c r="AF80" s="80"/>
      <c r="AG80" s="80">
        <v>110</v>
      </c>
      <c r="AH80" s="80" t="str">
        <f>Summary!$B$2</f>
        <v>USD</v>
      </c>
      <c r="AI80" s="80">
        <f t="shared" ref="AI80:AT80" si="81">IF(C80="",0,C80)</f>
        <v>0</v>
      </c>
      <c r="AJ80" s="80">
        <f t="shared" si="81"/>
        <v>0</v>
      </c>
      <c r="AK80" s="80">
        <f t="shared" si="81"/>
        <v>0</v>
      </c>
      <c r="AL80" s="80">
        <f t="shared" si="81"/>
        <v>0</v>
      </c>
      <c r="AM80" s="80">
        <f t="shared" si="81"/>
        <v>0</v>
      </c>
      <c r="AN80" s="80">
        <f t="shared" si="81"/>
        <v>0</v>
      </c>
      <c r="AO80" s="80">
        <f t="shared" si="81"/>
        <v>0</v>
      </c>
      <c r="AP80" s="80">
        <f t="shared" si="81"/>
        <v>0</v>
      </c>
      <c r="AQ80" s="80">
        <f t="shared" si="81"/>
        <v>0</v>
      </c>
      <c r="AR80" s="80">
        <f t="shared" si="81"/>
        <v>0</v>
      </c>
      <c r="AS80" s="80">
        <f t="shared" si="81"/>
        <v>0</v>
      </c>
      <c r="AT80" s="80">
        <f t="shared" si="81"/>
        <v>0</v>
      </c>
    </row>
    <row r="81" spans="1:46" ht="20.25" customHeight="1" x14ac:dyDescent="0.7">
      <c r="A81" s="102">
        <v>7082</v>
      </c>
      <c r="B81" s="117" t="str">
        <f>IF(ISTEXT("Club Growth - Other-"&amp;VLOOKUP(A81,'Chart of Accounts'!$B$5:$C$50,2,FALSE)),"Club Growth - Other-"&amp;VLOOKUP(A81,'Chart of Accounts'!$B$5:$C$50,2,FALSE),"")</f>
        <v>Club Growth - Other-Incentives</v>
      </c>
      <c r="C81" s="104"/>
      <c r="D81" s="104"/>
      <c r="E81" s="104"/>
      <c r="F81" s="104"/>
      <c r="G81" s="104"/>
      <c r="H81" s="104"/>
      <c r="I81" s="135">
        <v>250</v>
      </c>
      <c r="J81" s="104"/>
      <c r="K81" s="104"/>
      <c r="L81" s="104"/>
      <c r="M81" s="104"/>
      <c r="N81" s="104"/>
      <c r="O81" s="95">
        <f t="shared" si="73"/>
        <v>250</v>
      </c>
      <c r="P81" s="80"/>
      <c r="Q81" s="80"/>
      <c r="R81" s="80"/>
      <c r="S81" s="80"/>
      <c r="T81" s="80" t="s">
        <v>156</v>
      </c>
      <c r="U81" s="80">
        <v>7018</v>
      </c>
      <c r="V81" s="80"/>
      <c r="W81" s="80"/>
      <c r="X81" s="80"/>
      <c r="Y81" s="80"/>
      <c r="Z81" s="80"/>
      <c r="AA81" s="80" t="s">
        <v>129</v>
      </c>
      <c r="AB81" s="80" t="str">
        <f t="shared" si="74"/>
        <v>7082-000000</v>
      </c>
      <c r="AC81" s="80">
        <v>585</v>
      </c>
      <c r="AD81" s="80" t="str">
        <f t="shared" si="75"/>
        <v>054</v>
      </c>
      <c r="AE81" s="80"/>
      <c r="AF81" s="80"/>
      <c r="AG81" s="80">
        <v>110</v>
      </c>
      <c r="AH81" s="80" t="str">
        <f>Summary!$B$2</f>
        <v>USD</v>
      </c>
      <c r="AI81" s="80">
        <f t="shared" ref="AI81:AT81" si="82">IF(C81="",0,C81)</f>
        <v>0</v>
      </c>
      <c r="AJ81" s="80">
        <f t="shared" si="82"/>
        <v>0</v>
      </c>
      <c r="AK81" s="80">
        <f t="shared" si="82"/>
        <v>0</v>
      </c>
      <c r="AL81" s="80">
        <f t="shared" si="82"/>
        <v>0</v>
      </c>
      <c r="AM81" s="80">
        <f t="shared" si="82"/>
        <v>0</v>
      </c>
      <c r="AN81" s="80">
        <f t="shared" si="82"/>
        <v>0</v>
      </c>
      <c r="AO81" s="107">
        <f t="shared" si="82"/>
        <v>250</v>
      </c>
      <c r="AP81" s="80">
        <f t="shared" si="82"/>
        <v>0</v>
      </c>
      <c r="AQ81" s="80">
        <f t="shared" si="82"/>
        <v>0</v>
      </c>
      <c r="AR81" s="80">
        <f t="shared" si="82"/>
        <v>0</v>
      </c>
      <c r="AS81" s="80">
        <f t="shared" si="82"/>
        <v>0</v>
      </c>
      <c r="AT81" s="80">
        <f t="shared" si="82"/>
        <v>0</v>
      </c>
    </row>
    <row r="82" spans="1:46" ht="20.25" customHeight="1" x14ac:dyDescent="0.65">
      <c r="A82" s="2"/>
      <c r="B82" s="117" t="str">
        <f>IF(ISTEXT("Club Growth - Other-"&amp;VLOOKUP(A82,'Chart of Accounts'!$B$5:$C$50,2,FALSE)),"Club Growth - Other-"&amp;VLOOKUP(A82,'Chart of Accounts'!$B$5:$C$50,2,FALSE),"")</f>
        <v/>
      </c>
      <c r="C82" s="104"/>
      <c r="D82" s="104"/>
      <c r="E82" s="104"/>
      <c r="F82" s="104"/>
      <c r="G82" s="104"/>
      <c r="H82" s="104"/>
      <c r="I82" s="104"/>
      <c r="J82" s="104"/>
      <c r="K82" s="104"/>
      <c r="L82" s="104"/>
      <c r="M82" s="104"/>
      <c r="N82" s="104"/>
      <c r="O82" s="95">
        <f t="shared" si="73"/>
        <v>0</v>
      </c>
      <c r="P82" s="80"/>
      <c r="Q82" s="80"/>
      <c r="R82" s="80"/>
      <c r="S82" s="80"/>
      <c r="T82" s="80" t="s">
        <v>158</v>
      </c>
      <c r="U82" s="80">
        <v>7020</v>
      </c>
      <c r="V82" s="80"/>
      <c r="W82" s="80"/>
      <c r="X82" s="80"/>
      <c r="Y82" s="80"/>
      <c r="Z82" s="80"/>
      <c r="AA82" s="80" t="s">
        <v>129</v>
      </c>
      <c r="AB82" s="80" t="str">
        <f t="shared" si="74"/>
        <v/>
      </c>
      <c r="AC82" s="80">
        <v>585</v>
      </c>
      <c r="AD82" s="80" t="str">
        <f t="shared" si="75"/>
        <v>054</v>
      </c>
      <c r="AE82" s="80"/>
      <c r="AF82" s="80"/>
      <c r="AG82" s="80">
        <v>110</v>
      </c>
      <c r="AH82" s="80" t="str">
        <f>Summary!$B$2</f>
        <v>USD</v>
      </c>
      <c r="AI82" s="80">
        <f t="shared" ref="AI82:AT82" si="83">IF(C82="",0,C82)</f>
        <v>0</v>
      </c>
      <c r="AJ82" s="80">
        <f t="shared" si="83"/>
        <v>0</v>
      </c>
      <c r="AK82" s="80">
        <f t="shared" si="83"/>
        <v>0</v>
      </c>
      <c r="AL82" s="80">
        <f t="shared" si="83"/>
        <v>0</v>
      </c>
      <c r="AM82" s="80">
        <f t="shared" si="83"/>
        <v>0</v>
      </c>
      <c r="AN82" s="80">
        <f t="shared" si="83"/>
        <v>0</v>
      </c>
      <c r="AO82" s="80">
        <f t="shared" si="83"/>
        <v>0</v>
      </c>
      <c r="AP82" s="80">
        <f t="shared" si="83"/>
        <v>0</v>
      </c>
      <c r="AQ82" s="80">
        <f t="shared" si="83"/>
        <v>0</v>
      </c>
      <c r="AR82" s="80">
        <f t="shared" si="83"/>
        <v>0</v>
      </c>
      <c r="AS82" s="80">
        <f t="shared" si="83"/>
        <v>0</v>
      </c>
      <c r="AT82" s="80">
        <f t="shared" si="83"/>
        <v>0</v>
      </c>
    </row>
    <row r="83" spans="1:46" ht="20.25" customHeight="1" x14ac:dyDescent="0.65">
      <c r="A83" s="2"/>
      <c r="B83" s="117" t="str">
        <f>IF(ISTEXT("Club Growth - Other-"&amp;VLOOKUP(A83,'Chart of Accounts'!$B$5:$C$50,2,FALSE)),"Club Growth - Other-"&amp;VLOOKUP(A83,'Chart of Accounts'!$B$5:$C$50,2,FALSE),"")</f>
        <v/>
      </c>
      <c r="C83" s="104"/>
      <c r="D83" s="104"/>
      <c r="E83" s="104"/>
      <c r="F83" s="104"/>
      <c r="G83" s="104"/>
      <c r="H83" s="104"/>
      <c r="I83" s="104"/>
      <c r="J83" s="104"/>
      <c r="K83" s="104"/>
      <c r="L83" s="104"/>
      <c r="M83" s="104"/>
      <c r="N83" s="104"/>
      <c r="O83" s="95">
        <f t="shared" si="73"/>
        <v>0</v>
      </c>
      <c r="P83" s="80"/>
      <c r="Q83" s="80"/>
      <c r="R83" s="80"/>
      <c r="S83" s="80"/>
      <c r="T83" s="80" t="s">
        <v>160</v>
      </c>
      <c r="U83" s="80">
        <v>7022</v>
      </c>
      <c r="V83" s="80"/>
      <c r="W83" s="80"/>
      <c r="X83" s="80"/>
      <c r="Y83" s="80"/>
      <c r="Z83" s="80"/>
      <c r="AA83" s="80" t="s">
        <v>129</v>
      </c>
      <c r="AB83" s="80" t="str">
        <f t="shared" si="74"/>
        <v/>
      </c>
      <c r="AC83" s="80">
        <v>585</v>
      </c>
      <c r="AD83" s="80" t="str">
        <f t="shared" si="75"/>
        <v>054</v>
      </c>
      <c r="AE83" s="80"/>
      <c r="AF83" s="80"/>
      <c r="AG83" s="80">
        <v>110</v>
      </c>
      <c r="AH83" s="80" t="str">
        <f>Summary!$B$2</f>
        <v>USD</v>
      </c>
      <c r="AI83" s="80">
        <f t="shared" ref="AI83:AT83" si="84">IF(C83="",0,C83)</f>
        <v>0</v>
      </c>
      <c r="AJ83" s="80">
        <f t="shared" si="84"/>
        <v>0</v>
      </c>
      <c r="AK83" s="80">
        <f t="shared" si="84"/>
        <v>0</v>
      </c>
      <c r="AL83" s="80">
        <f t="shared" si="84"/>
        <v>0</v>
      </c>
      <c r="AM83" s="80">
        <f t="shared" si="84"/>
        <v>0</v>
      </c>
      <c r="AN83" s="80">
        <f t="shared" si="84"/>
        <v>0</v>
      </c>
      <c r="AO83" s="80">
        <f t="shared" si="84"/>
        <v>0</v>
      </c>
      <c r="AP83" s="80">
        <f t="shared" si="84"/>
        <v>0</v>
      </c>
      <c r="AQ83" s="80">
        <f t="shared" si="84"/>
        <v>0</v>
      </c>
      <c r="AR83" s="80">
        <f t="shared" si="84"/>
        <v>0</v>
      </c>
      <c r="AS83" s="80">
        <f t="shared" si="84"/>
        <v>0</v>
      </c>
      <c r="AT83" s="80">
        <f t="shared" si="84"/>
        <v>0</v>
      </c>
    </row>
    <row r="84" spans="1:46" ht="20.25" customHeight="1" x14ac:dyDescent="0.65">
      <c r="A84" s="2"/>
      <c r="B84" s="117" t="str">
        <f>IF(ISTEXT("Club Growth - Other-"&amp;VLOOKUP(A84,'Chart of Accounts'!$B$5:$C$50,2,FALSE)),"Club Growth - Other-"&amp;VLOOKUP(A84,'Chart of Accounts'!$B$5:$C$50,2,FALSE),"")</f>
        <v/>
      </c>
      <c r="C84" s="104"/>
      <c r="D84" s="104"/>
      <c r="E84" s="104"/>
      <c r="F84" s="104"/>
      <c r="G84" s="104"/>
      <c r="H84" s="104"/>
      <c r="I84" s="104"/>
      <c r="J84" s="104"/>
      <c r="K84" s="104"/>
      <c r="L84" s="104"/>
      <c r="M84" s="104"/>
      <c r="N84" s="104"/>
      <c r="O84" s="95">
        <f t="shared" si="73"/>
        <v>0</v>
      </c>
      <c r="P84" s="80"/>
      <c r="Q84" s="80"/>
      <c r="R84" s="80"/>
      <c r="S84" s="80"/>
      <c r="T84" s="80" t="s">
        <v>162</v>
      </c>
      <c r="U84" s="80">
        <v>7024</v>
      </c>
      <c r="V84" s="80"/>
      <c r="W84" s="80"/>
      <c r="X84" s="80"/>
      <c r="Y84" s="80"/>
      <c r="Z84" s="80"/>
      <c r="AA84" s="80" t="s">
        <v>129</v>
      </c>
      <c r="AB84" s="80" t="str">
        <f t="shared" si="74"/>
        <v/>
      </c>
      <c r="AC84" s="80">
        <v>585</v>
      </c>
      <c r="AD84" s="80" t="str">
        <f t="shared" si="75"/>
        <v>054</v>
      </c>
      <c r="AE84" s="80"/>
      <c r="AF84" s="80"/>
      <c r="AG84" s="80">
        <v>110</v>
      </c>
      <c r="AH84" s="80" t="str">
        <f>Summary!$B$2</f>
        <v>USD</v>
      </c>
      <c r="AI84" s="80">
        <f t="shared" ref="AI84:AT84" si="85">IF(C84="",0,C84)</f>
        <v>0</v>
      </c>
      <c r="AJ84" s="80">
        <f t="shared" si="85"/>
        <v>0</v>
      </c>
      <c r="AK84" s="80">
        <f t="shared" si="85"/>
        <v>0</v>
      </c>
      <c r="AL84" s="80">
        <f t="shared" si="85"/>
        <v>0</v>
      </c>
      <c r="AM84" s="80">
        <f t="shared" si="85"/>
        <v>0</v>
      </c>
      <c r="AN84" s="80">
        <f t="shared" si="85"/>
        <v>0</v>
      </c>
      <c r="AO84" s="80">
        <f t="shared" si="85"/>
        <v>0</v>
      </c>
      <c r="AP84" s="80">
        <f t="shared" si="85"/>
        <v>0</v>
      </c>
      <c r="AQ84" s="80">
        <f t="shared" si="85"/>
        <v>0</v>
      </c>
      <c r="AR84" s="80">
        <f t="shared" si="85"/>
        <v>0</v>
      </c>
      <c r="AS84" s="80">
        <f t="shared" si="85"/>
        <v>0</v>
      </c>
      <c r="AT84" s="80">
        <f t="shared" si="85"/>
        <v>0</v>
      </c>
    </row>
    <row r="85" spans="1:46" ht="20.25" customHeight="1" x14ac:dyDescent="0.65">
      <c r="A85" s="119" t="s">
        <v>241</v>
      </c>
      <c r="B85" s="120"/>
      <c r="C85" s="121">
        <f t="shared" ref="C85:O85" si="86">SUM(C75:C84)</f>
        <v>0</v>
      </c>
      <c r="D85" s="121">
        <f t="shared" si="86"/>
        <v>0</v>
      </c>
      <c r="E85" s="121">
        <f t="shared" si="86"/>
        <v>0</v>
      </c>
      <c r="F85" s="121">
        <f t="shared" si="86"/>
        <v>0</v>
      </c>
      <c r="G85" s="121">
        <f t="shared" si="86"/>
        <v>0</v>
      </c>
      <c r="H85" s="121">
        <f t="shared" si="86"/>
        <v>0</v>
      </c>
      <c r="I85" s="121">
        <f t="shared" si="86"/>
        <v>250</v>
      </c>
      <c r="J85" s="121">
        <f t="shared" si="86"/>
        <v>0</v>
      </c>
      <c r="K85" s="121">
        <f t="shared" si="86"/>
        <v>0</v>
      </c>
      <c r="L85" s="121">
        <f t="shared" si="86"/>
        <v>0</v>
      </c>
      <c r="M85" s="121">
        <f t="shared" si="86"/>
        <v>0</v>
      </c>
      <c r="N85" s="121">
        <f t="shared" si="86"/>
        <v>0</v>
      </c>
      <c r="O85" s="121">
        <f t="shared" si="86"/>
        <v>250</v>
      </c>
      <c r="P85" s="80"/>
      <c r="Q85" s="80"/>
      <c r="R85" s="80"/>
      <c r="S85" s="80"/>
      <c r="T85" s="80" t="s">
        <v>164</v>
      </c>
      <c r="U85" s="80">
        <v>7026</v>
      </c>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row>
    <row r="86" spans="1:46" ht="18.75" customHeight="1" x14ac:dyDescent="0.7">
      <c r="A86" s="93"/>
      <c r="B86" s="120"/>
      <c r="C86" s="95"/>
      <c r="D86" s="95"/>
      <c r="E86" s="95"/>
      <c r="F86" s="95"/>
      <c r="G86" s="95"/>
      <c r="H86" s="95"/>
      <c r="I86" s="95"/>
      <c r="J86" s="95"/>
      <c r="K86" s="95"/>
      <c r="L86" s="95"/>
      <c r="M86" s="95"/>
      <c r="N86" s="95"/>
      <c r="O86" s="95"/>
      <c r="P86" s="80"/>
      <c r="Q86" s="80"/>
      <c r="R86" s="80"/>
      <c r="S86" s="80"/>
      <c r="T86" s="80" t="s">
        <v>166</v>
      </c>
      <c r="U86" s="80">
        <v>7028</v>
      </c>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row>
    <row r="87" spans="1:46" ht="15.75" customHeight="1" x14ac:dyDescent="0.65">
      <c r="A87" s="102"/>
      <c r="B87" s="102"/>
      <c r="C87" s="95"/>
      <c r="D87" s="95"/>
      <c r="E87" s="95"/>
      <c r="F87" s="95"/>
      <c r="G87" s="95"/>
      <c r="H87" s="95"/>
      <c r="I87" s="95"/>
      <c r="J87" s="95"/>
      <c r="K87" s="95"/>
      <c r="L87" s="95"/>
      <c r="M87" s="95"/>
      <c r="N87" s="95"/>
      <c r="O87" s="95"/>
      <c r="P87" s="80"/>
      <c r="Q87" s="80"/>
      <c r="R87" s="80"/>
      <c r="S87" s="80"/>
      <c r="T87" s="80" t="s">
        <v>168</v>
      </c>
      <c r="U87" s="80">
        <v>7030</v>
      </c>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row>
    <row r="88" spans="1:46" ht="15.75" customHeight="1" x14ac:dyDescent="0.7">
      <c r="A88" s="122"/>
      <c r="B88" s="94" t="s">
        <v>242</v>
      </c>
      <c r="C88" s="114">
        <f t="shared" ref="C88:O88" si="87">SUM(C20+C33+C46+C59+C85+C72)</f>
        <v>0</v>
      </c>
      <c r="D88" s="114">
        <f t="shared" si="87"/>
        <v>0</v>
      </c>
      <c r="E88" s="114">
        <f t="shared" si="87"/>
        <v>0</v>
      </c>
      <c r="F88" s="114">
        <f t="shared" si="87"/>
        <v>138</v>
      </c>
      <c r="G88" s="114">
        <f t="shared" si="87"/>
        <v>220</v>
      </c>
      <c r="H88" s="114">
        <f t="shared" si="87"/>
        <v>0</v>
      </c>
      <c r="I88" s="114">
        <f t="shared" si="87"/>
        <v>730</v>
      </c>
      <c r="J88" s="114">
        <f t="shared" si="87"/>
        <v>138</v>
      </c>
      <c r="K88" s="114">
        <f t="shared" si="87"/>
        <v>0</v>
      </c>
      <c r="L88" s="114">
        <f t="shared" si="87"/>
        <v>0</v>
      </c>
      <c r="M88" s="114">
        <f t="shared" si="87"/>
        <v>150</v>
      </c>
      <c r="N88" s="114">
        <f t="shared" si="87"/>
        <v>0</v>
      </c>
      <c r="O88" s="114">
        <f t="shared" si="87"/>
        <v>1376</v>
      </c>
      <c r="P88" s="80"/>
      <c r="Q88" s="80"/>
      <c r="R88" s="80"/>
      <c r="S88" s="80"/>
      <c r="T88" s="80" t="s">
        <v>170</v>
      </c>
      <c r="U88" s="80">
        <v>7032</v>
      </c>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row>
    <row r="89" spans="1:46" ht="15.75" customHeight="1" x14ac:dyDescent="0.5">
      <c r="A89" s="80"/>
      <c r="B89" s="80"/>
      <c r="C89" s="80"/>
      <c r="D89" s="80"/>
      <c r="E89" s="80"/>
      <c r="F89" s="80"/>
      <c r="G89" s="80"/>
      <c r="H89" s="80"/>
      <c r="I89" s="80"/>
      <c r="J89" s="80"/>
      <c r="K89" s="80"/>
      <c r="L89" s="80"/>
      <c r="M89" s="80"/>
      <c r="N89" s="80"/>
      <c r="O89" s="80"/>
      <c r="P89" s="80"/>
      <c r="Q89" s="80"/>
      <c r="R89" s="80"/>
      <c r="S89" s="80"/>
      <c r="T89" s="80" t="s">
        <v>172</v>
      </c>
      <c r="U89" s="80">
        <v>7034</v>
      </c>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row>
    <row r="90" spans="1:46" ht="15.75" customHeight="1" x14ac:dyDescent="0.5">
      <c r="A90" s="80"/>
      <c r="B90" s="80"/>
      <c r="C90" s="80"/>
      <c r="D90" s="80"/>
      <c r="E90" s="80"/>
      <c r="F90" s="80"/>
      <c r="G90" s="80"/>
      <c r="H90" s="80"/>
      <c r="I90" s="80"/>
      <c r="J90" s="80"/>
      <c r="K90" s="80"/>
      <c r="L90" s="80"/>
      <c r="M90" s="80"/>
      <c r="N90" s="80"/>
      <c r="O90" s="80"/>
      <c r="P90" s="80"/>
      <c r="Q90" s="80"/>
      <c r="R90" s="80"/>
      <c r="S90" s="80"/>
      <c r="T90" s="80" t="s">
        <v>173</v>
      </c>
      <c r="U90" s="80">
        <v>7036</v>
      </c>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row>
    <row r="91" spans="1:46" ht="15.75" customHeight="1" x14ac:dyDescent="0.5">
      <c r="A91" s="80"/>
      <c r="B91" s="80"/>
      <c r="C91" s="80"/>
      <c r="D91" s="80"/>
      <c r="E91" s="80"/>
      <c r="F91" s="80"/>
      <c r="G91" s="80"/>
      <c r="H91" s="80"/>
      <c r="I91" s="80"/>
      <c r="J91" s="80"/>
      <c r="K91" s="80"/>
      <c r="L91" s="80"/>
      <c r="M91" s="80"/>
      <c r="N91" s="80"/>
      <c r="O91" s="80"/>
      <c r="P91" s="80"/>
      <c r="Q91" s="80"/>
      <c r="R91" s="80"/>
      <c r="S91" s="80"/>
      <c r="T91" s="80" t="s">
        <v>175</v>
      </c>
      <c r="U91" s="80">
        <v>7038</v>
      </c>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5">
      <c r="A92" s="80"/>
      <c r="B92" s="80"/>
      <c r="C92" s="80"/>
      <c r="D92" s="80"/>
      <c r="E92" s="80"/>
      <c r="F92" s="80"/>
      <c r="G92" s="80"/>
      <c r="H92" s="80"/>
      <c r="I92" s="80"/>
      <c r="J92" s="80"/>
      <c r="K92" s="80"/>
      <c r="L92" s="80"/>
      <c r="M92" s="80"/>
      <c r="N92" s="80"/>
      <c r="O92" s="80"/>
      <c r="P92" s="80"/>
      <c r="Q92" s="80"/>
      <c r="R92" s="80"/>
      <c r="S92" s="80"/>
      <c r="T92" s="80" t="s">
        <v>176</v>
      </c>
      <c r="U92" s="80">
        <v>7040</v>
      </c>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5">
      <c r="A93" s="80"/>
      <c r="B93" s="80"/>
      <c r="C93" s="80"/>
      <c r="D93" s="80"/>
      <c r="E93" s="80"/>
      <c r="F93" s="80"/>
      <c r="G93" s="80"/>
      <c r="H93" s="80"/>
      <c r="I93" s="80"/>
      <c r="J93" s="80"/>
      <c r="K93" s="80"/>
      <c r="L93" s="80"/>
      <c r="M93" s="80"/>
      <c r="N93" s="80"/>
      <c r="O93" s="80"/>
      <c r="P93" s="80"/>
      <c r="Q93" s="80"/>
      <c r="R93" s="80"/>
      <c r="S93" s="80"/>
      <c r="T93" s="80" t="s">
        <v>177</v>
      </c>
      <c r="U93" s="80">
        <v>7042</v>
      </c>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5">
      <c r="A94" s="80"/>
      <c r="B94" s="80"/>
      <c r="C94" s="80"/>
      <c r="D94" s="80"/>
      <c r="E94" s="80"/>
      <c r="F94" s="80"/>
      <c r="G94" s="80"/>
      <c r="H94" s="80"/>
      <c r="I94" s="80"/>
      <c r="J94" s="80"/>
      <c r="K94" s="80"/>
      <c r="L94" s="80"/>
      <c r="M94" s="80"/>
      <c r="N94" s="80"/>
      <c r="O94" s="80"/>
      <c r="P94" s="80"/>
      <c r="Q94" s="80"/>
      <c r="R94" s="80"/>
      <c r="S94" s="80"/>
      <c r="T94" s="80" t="s">
        <v>178</v>
      </c>
      <c r="U94" s="80">
        <v>7044</v>
      </c>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t="s">
        <v>179</v>
      </c>
      <c r="U95" s="80">
        <v>7046</v>
      </c>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t="s">
        <v>180</v>
      </c>
      <c r="U96" s="80">
        <v>7048</v>
      </c>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t="s">
        <v>181</v>
      </c>
      <c r="U97" s="80">
        <v>7050</v>
      </c>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t="s">
        <v>182</v>
      </c>
      <c r="U98" s="80">
        <v>7052</v>
      </c>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t="s">
        <v>183</v>
      </c>
      <c r="U99" s="80">
        <v>7070</v>
      </c>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t="s">
        <v>184</v>
      </c>
      <c r="U100" s="80">
        <v>7072</v>
      </c>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t="s">
        <v>185</v>
      </c>
      <c r="U101" s="80">
        <v>7080</v>
      </c>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t="s">
        <v>186</v>
      </c>
      <c r="U102" s="80">
        <v>7082</v>
      </c>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t="s">
        <v>187</v>
      </c>
      <c r="U103" s="80">
        <v>7084</v>
      </c>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t="s">
        <v>188</v>
      </c>
      <c r="U104" s="80">
        <v>7088</v>
      </c>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t="s">
        <v>189</v>
      </c>
      <c r="U105" s="80">
        <v>7090</v>
      </c>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t="s">
        <v>190</v>
      </c>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t="s">
        <v>191</v>
      </c>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t="s">
        <v>193</v>
      </c>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dataValidations count="2">
    <dataValidation type="list" allowBlank="1" showErrorMessage="1" sqref="A17:A19 A30:A32 A43:A45 A56:A58 A69:A71 A82:A84" xr:uid="{00000000-0002-0000-0B00-000000000000}">
      <formula1>$U$75:$U$110</formula1>
    </dataValidation>
    <dataValidation type="decimal" operator="greaterThanOrEqual" allowBlank="1" showErrorMessage="1" sqref="C10:N19 C23:N32 C36:H36 J36:N36 C37:N45 C49:N58 C62:N71 C75:N84" xr:uid="{00000000-0002-0000-0B00-000001000000}">
      <formula1>0</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09375" defaultRowHeight="15" customHeight="1" x14ac:dyDescent="0.4"/>
  <cols>
    <col min="1" max="1" width="11.109375" customWidth="1"/>
    <col min="2" max="2" width="52.71875" customWidth="1"/>
    <col min="3" max="15" width="17.609375" customWidth="1"/>
    <col min="16" max="18" width="9.109375" customWidth="1"/>
    <col min="19" max="46" width="9.109375"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'Club Growth'!G3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0" t="s">
        <v>110</v>
      </c>
      <c r="AB6" s="80" t="s">
        <v>111</v>
      </c>
      <c r="AC6" s="80" t="s">
        <v>112</v>
      </c>
      <c r="AD6" s="80" t="s">
        <v>113</v>
      </c>
      <c r="AE6" s="80" t="s">
        <v>131</v>
      </c>
      <c r="AF6" s="80" t="s">
        <v>114</v>
      </c>
      <c r="AG6" s="80" t="s">
        <v>115</v>
      </c>
      <c r="AH6" s="80" t="s">
        <v>116</v>
      </c>
      <c r="AI6" s="80" t="s">
        <v>117</v>
      </c>
      <c r="AJ6" s="80" t="s">
        <v>118</v>
      </c>
      <c r="AK6" s="80" t="s">
        <v>119</v>
      </c>
      <c r="AL6" s="80" t="s">
        <v>120</v>
      </c>
      <c r="AM6" s="80" t="s">
        <v>121</v>
      </c>
      <c r="AN6" s="80" t="s">
        <v>122</v>
      </c>
      <c r="AO6" s="80" t="s">
        <v>123</v>
      </c>
      <c r="AP6" s="80" t="s">
        <v>124</v>
      </c>
      <c r="AQ6" s="80" t="s">
        <v>125</v>
      </c>
      <c r="AR6" s="80" t="s">
        <v>126</v>
      </c>
      <c r="AS6" s="80" t="s">
        <v>127</v>
      </c>
      <c r="AT6" s="80" t="s">
        <v>128</v>
      </c>
    </row>
    <row r="7" spans="1:46" ht="20.100000000000001" x14ac:dyDescent="0.7">
      <c r="A7" s="93"/>
      <c r="B7" s="94"/>
      <c r="C7" s="94"/>
      <c r="D7" s="95"/>
      <c r="E7" s="95"/>
      <c r="F7" s="95"/>
      <c r="G7" s="95"/>
      <c r="H7" s="95"/>
      <c r="I7" s="95"/>
      <c r="J7" s="95"/>
      <c r="K7" s="95"/>
      <c r="L7" s="95"/>
      <c r="M7" s="95"/>
      <c r="N7" s="95"/>
      <c r="O7" s="95"/>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row>
    <row r="8" spans="1:46" ht="20.100000000000001" x14ac:dyDescent="0.7">
      <c r="A8" s="108" t="s">
        <v>243</v>
      </c>
      <c r="B8" s="97"/>
      <c r="C8" s="94"/>
      <c r="D8" s="95"/>
      <c r="E8" s="95"/>
      <c r="F8" s="95"/>
      <c r="G8" s="95"/>
      <c r="H8" s="95"/>
      <c r="I8" s="95"/>
      <c r="J8" s="95"/>
      <c r="K8" s="95"/>
      <c r="L8" s="95"/>
      <c r="M8" s="95"/>
      <c r="N8" s="95"/>
      <c r="O8" s="95"/>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19.8" x14ac:dyDescent="0.65">
      <c r="A9" s="102">
        <v>7008</v>
      </c>
      <c r="B9" s="117" t="str">
        <f>IF(ISTEXT("PR-"&amp;VLOOKUP(A9,'Chart of Accounts'!$B$5:$C$50,2,FALSE)),"PR-"&amp;VLOOKUP(A9,'Chart of Accounts'!$B$5:$C$50,2,FALSE),"")</f>
        <v>PR-Promotional Materials</v>
      </c>
      <c r="C9" s="104"/>
      <c r="D9" s="104"/>
      <c r="E9" s="104"/>
      <c r="F9" s="104"/>
      <c r="G9" s="104"/>
      <c r="H9" s="104"/>
      <c r="I9" s="104"/>
      <c r="J9" s="104"/>
      <c r="K9" s="104"/>
      <c r="L9" s="104"/>
      <c r="M9" s="104"/>
      <c r="N9" s="104"/>
      <c r="O9" s="95">
        <f t="shared" ref="O9:O27" si="0">SUM(C9:N9)</f>
        <v>0</v>
      </c>
      <c r="P9" s="80"/>
      <c r="Q9" s="80"/>
      <c r="R9" s="80"/>
      <c r="S9" s="80"/>
      <c r="T9" s="80" t="s">
        <v>135</v>
      </c>
      <c r="U9" s="80"/>
      <c r="V9" s="80"/>
      <c r="W9" s="80"/>
      <c r="X9" s="80"/>
      <c r="Y9" s="80"/>
      <c r="Z9" s="80"/>
      <c r="AA9" s="80" t="s">
        <v>129</v>
      </c>
      <c r="AB9" s="80" t="str">
        <f t="shared" ref="AB9:AB28" si="1">IF(A9="","",A9&amp;"-000000")</f>
        <v>7008-000000</v>
      </c>
      <c r="AC9" s="80">
        <v>601</v>
      </c>
      <c r="AD9" s="80" t="str">
        <f t="shared" ref="AD9:AD28" si="2">IF(LEN($O$1)=3,$O$1,IF(LEN($O$1)=2,0&amp;$O$1,IF(LEN($O$1)=1,0&amp;0&amp;$O$1,"ERROR")))</f>
        <v>054</v>
      </c>
      <c r="AE9" s="80"/>
      <c r="AF9" s="80"/>
      <c r="AG9" s="80">
        <v>110</v>
      </c>
      <c r="AH9" s="80">
        <f>[1]Summary!$B$2</f>
        <v>0</v>
      </c>
      <c r="AI9" s="80">
        <f t="shared" ref="AI9:AT9" si="3">IF(C9="",0,C9)</f>
        <v>0</v>
      </c>
      <c r="AJ9" s="80">
        <f t="shared" si="3"/>
        <v>0</v>
      </c>
      <c r="AK9" s="80">
        <f t="shared" si="3"/>
        <v>0</v>
      </c>
      <c r="AL9" s="80">
        <f t="shared" si="3"/>
        <v>0</v>
      </c>
      <c r="AM9" s="80">
        <f t="shared" si="3"/>
        <v>0</v>
      </c>
      <c r="AN9" s="80">
        <f t="shared" si="3"/>
        <v>0</v>
      </c>
      <c r="AO9" s="80">
        <f t="shared" si="3"/>
        <v>0</v>
      </c>
      <c r="AP9" s="80">
        <f t="shared" si="3"/>
        <v>0</v>
      </c>
      <c r="AQ9" s="80">
        <f t="shared" si="3"/>
        <v>0</v>
      </c>
      <c r="AR9" s="80">
        <f t="shared" si="3"/>
        <v>0</v>
      </c>
      <c r="AS9" s="80">
        <f t="shared" si="3"/>
        <v>0</v>
      </c>
      <c r="AT9" s="80">
        <f t="shared" si="3"/>
        <v>0</v>
      </c>
    </row>
    <row r="10" spans="1:46" ht="19.8" x14ac:dyDescent="0.65">
      <c r="A10" s="102">
        <v>7012</v>
      </c>
      <c r="B10" s="117" t="str">
        <f>IF(ISTEXT("PR-"&amp;VLOOKUP(A10,'Chart of Accounts'!$B$5:$C$50,2,FALSE)),"PR-"&amp;VLOOKUP(A10,'Chart of Accounts'!$B$5:$C$50,2,FALSE),"")</f>
        <v>PR-Supplies &amp; Stationery Expense</v>
      </c>
      <c r="C10" s="104"/>
      <c r="D10" s="104"/>
      <c r="E10" s="104"/>
      <c r="F10" s="104"/>
      <c r="G10" s="104"/>
      <c r="H10" s="104"/>
      <c r="I10" s="104"/>
      <c r="J10" s="104"/>
      <c r="K10" s="104"/>
      <c r="L10" s="104"/>
      <c r="M10" s="104"/>
      <c r="N10" s="104"/>
      <c r="O10" s="95">
        <f t="shared" si="0"/>
        <v>0</v>
      </c>
      <c r="P10" s="80"/>
      <c r="Q10" s="80"/>
      <c r="R10" s="80"/>
      <c r="S10" s="80"/>
      <c r="T10" s="80" t="s">
        <v>138</v>
      </c>
      <c r="U10" s="80">
        <v>7004</v>
      </c>
      <c r="V10" s="80"/>
      <c r="W10" s="80"/>
      <c r="X10" s="80"/>
      <c r="Y10" s="80"/>
      <c r="Z10" s="80"/>
      <c r="AA10" s="80" t="s">
        <v>129</v>
      </c>
      <c r="AB10" s="80" t="str">
        <f t="shared" si="1"/>
        <v>7012-000000</v>
      </c>
      <c r="AC10" s="80">
        <v>601</v>
      </c>
      <c r="AD10" s="80" t="str">
        <f t="shared" si="2"/>
        <v>054</v>
      </c>
      <c r="AE10" s="80"/>
      <c r="AF10" s="80"/>
      <c r="AG10" s="80">
        <v>110</v>
      </c>
      <c r="AH10" s="80">
        <f>[1]Summary!$B$2</f>
        <v>0</v>
      </c>
      <c r="AI10" s="80">
        <f t="shared" ref="AI10:AT10" si="4">IF(C10="",0,C10)</f>
        <v>0</v>
      </c>
      <c r="AJ10" s="80">
        <f t="shared" si="4"/>
        <v>0</v>
      </c>
      <c r="AK10" s="80">
        <f t="shared" si="4"/>
        <v>0</v>
      </c>
      <c r="AL10" s="80">
        <f t="shared" si="4"/>
        <v>0</v>
      </c>
      <c r="AM10" s="80">
        <f t="shared" si="4"/>
        <v>0</v>
      </c>
      <c r="AN10" s="80">
        <f t="shared" si="4"/>
        <v>0</v>
      </c>
      <c r="AO10" s="80">
        <f t="shared" si="4"/>
        <v>0</v>
      </c>
      <c r="AP10" s="80">
        <f t="shared" si="4"/>
        <v>0</v>
      </c>
      <c r="AQ10" s="80">
        <f t="shared" si="4"/>
        <v>0</v>
      </c>
      <c r="AR10" s="80">
        <f t="shared" si="4"/>
        <v>0</v>
      </c>
      <c r="AS10" s="80">
        <f t="shared" si="4"/>
        <v>0</v>
      </c>
      <c r="AT10" s="80">
        <f t="shared" si="4"/>
        <v>0</v>
      </c>
    </row>
    <row r="11" spans="1:46" ht="19.8" x14ac:dyDescent="0.65">
      <c r="A11" s="102">
        <v>7014</v>
      </c>
      <c r="B11" s="117" t="str">
        <f>IF(ISTEXT("PR-"&amp;VLOOKUP(A11,'Chart of Accounts'!$B$5:$C$50,2,FALSE)),"PR-"&amp;VLOOKUP(A11,'Chart of Accounts'!$B$5:$C$50,2,FALSE),"")</f>
        <v>PR-Room Rental Event Expense</v>
      </c>
      <c r="C11" s="104"/>
      <c r="D11" s="104"/>
      <c r="E11" s="104"/>
      <c r="F11" s="104"/>
      <c r="G11" s="104"/>
      <c r="H11" s="104"/>
      <c r="I11" s="104"/>
      <c r="J11" s="104"/>
      <c r="K11" s="104"/>
      <c r="L11" s="104"/>
      <c r="M11" s="104"/>
      <c r="N11" s="104"/>
      <c r="O11" s="95">
        <f t="shared" si="0"/>
        <v>0</v>
      </c>
      <c r="P11" s="80"/>
      <c r="Q11" s="80"/>
      <c r="R11" s="80"/>
      <c r="S11" s="80"/>
      <c r="T11" s="80" t="s">
        <v>141</v>
      </c>
      <c r="U11" s="80">
        <v>7006</v>
      </c>
      <c r="V11" s="80"/>
      <c r="W11" s="80"/>
      <c r="X11" s="80"/>
      <c r="Y11" s="80"/>
      <c r="Z11" s="80"/>
      <c r="AA11" s="80" t="s">
        <v>129</v>
      </c>
      <c r="AB11" s="80" t="str">
        <f t="shared" si="1"/>
        <v>7014-000000</v>
      </c>
      <c r="AC11" s="80">
        <v>601</v>
      </c>
      <c r="AD11" s="80" t="str">
        <f t="shared" si="2"/>
        <v>054</v>
      </c>
      <c r="AE11" s="80"/>
      <c r="AF11" s="80"/>
      <c r="AG11" s="80">
        <v>110</v>
      </c>
      <c r="AH11" s="80">
        <f>[1]Summary!$B$2</f>
        <v>0</v>
      </c>
      <c r="AI11" s="80">
        <f t="shared" ref="AI11:AT11" si="5">IF(C11="",0,C11)</f>
        <v>0</v>
      </c>
      <c r="AJ11" s="80">
        <f t="shared" si="5"/>
        <v>0</v>
      </c>
      <c r="AK11" s="80">
        <f t="shared" si="5"/>
        <v>0</v>
      </c>
      <c r="AL11" s="80">
        <f t="shared" si="5"/>
        <v>0</v>
      </c>
      <c r="AM11" s="80">
        <f t="shared" si="5"/>
        <v>0</v>
      </c>
      <c r="AN11" s="80">
        <f t="shared" si="5"/>
        <v>0</v>
      </c>
      <c r="AO11" s="80">
        <f t="shared" si="5"/>
        <v>0</v>
      </c>
      <c r="AP11" s="80">
        <f t="shared" si="5"/>
        <v>0</v>
      </c>
      <c r="AQ11" s="80">
        <f t="shared" si="5"/>
        <v>0</v>
      </c>
      <c r="AR11" s="80">
        <f t="shared" si="5"/>
        <v>0</v>
      </c>
      <c r="AS11" s="80">
        <f t="shared" si="5"/>
        <v>0</v>
      </c>
      <c r="AT11" s="80">
        <f t="shared" si="5"/>
        <v>0</v>
      </c>
    </row>
    <row r="12" spans="1:46" ht="19.8" x14ac:dyDescent="0.65">
      <c r="A12" s="102">
        <v>7020</v>
      </c>
      <c r="B12" s="117" t="str">
        <f>IF(ISTEXT("PR-"&amp;VLOOKUP(A12,'Chart of Accounts'!$B$5:$C$50,2,FALSE)),"PR-"&amp;VLOOKUP(A12,'Chart of Accounts'!$B$5:$C$50,2,FALSE),"")</f>
        <v>PR-Printing Expense</v>
      </c>
      <c r="C12" s="104"/>
      <c r="D12" s="104"/>
      <c r="E12" s="104"/>
      <c r="F12" s="104"/>
      <c r="G12" s="104"/>
      <c r="H12" s="104"/>
      <c r="I12" s="104"/>
      <c r="J12" s="104"/>
      <c r="K12" s="104"/>
      <c r="L12" s="104"/>
      <c r="M12" s="104"/>
      <c r="N12" s="104"/>
      <c r="O12" s="95">
        <f t="shared" si="0"/>
        <v>0</v>
      </c>
      <c r="P12" s="80"/>
      <c r="Q12" s="80"/>
      <c r="R12" s="80"/>
      <c r="S12" s="80"/>
      <c r="T12" s="80" t="s">
        <v>144</v>
      </c>
      <c r="U12" s="80">
        <v>7008</v>
      </c>
      <c r="V12" s="80"/>
      <c r="W12" s="80"/>
      <c r="X12" s="80"/>
      <c r="Y12" s="80"/>
      <c r="Z12" s="80"/>
      <c r="AA12" s="80" t="s">
        <v>129</v>
      </c>
      <c r="AB12" s="80" t="str">
        <f t="shared" si="1"/>
        <v>7020-000000</v>
      </c>
      <c r="AC12" s="80">
        <v>601</v>
      </c>
      <c r="AD12" s="80" t="str">
        <f t="shared" si="2"/>
        <v>054</v>
      </c>
      <c r="AE12" s="80"/>
      <c r="AF12" s="80"/>
      <c r="AG12" s="80">
        <v>110</v>
      </c>
      <c r="AH12" s="80">
        <f>[1]Summary!$B$2</f>
        <v>0</v>
      </c>
      <c r="AI12" s="80">
        <f t="shared" ref="AI12:AT12" si="6">IF(C12="",0,C12)</f>
        <v>0</v>
      </c>
      <c r="AJ12" s="80">
        <f t="shared" si="6"/>
        <v>0</v>
      </c>
      <c r="AK12" s="80">
        <f t="shared" si="6"/>
        <v>0</v>
      </c>
      <c r="AL12" s="80">
        <f t="shared" si="6"/>
        <v>0</v>
      </c>
      <c r="AM12" s="80">
        <f t="shared" si="6"/>
        <v>0</v>
      </c>
      <c r="AN12" s="80">
        <f t="shared" si="6"/>
        <v>0</v>
      </c>
      <c r="AO12" s="80">
        <f t="shared" si="6"/>
        <v>0</v>
      </c>
      <c r="AP12" s="80">
        <f t="shared" si="6"/>
        <v>0</v>
      </c>
      <c r="AQ12" s="80">
        <f t="shared" si="6"/>
        <v>0</v>
      </c>
      <c r="AR12" s="80">
        <f t="shared" si="6"/>
        <v>0</v>
      </c>
      <c r="AS12" s="80">
        <f t="shared" si="6"/>
        <v>0</v>
      </c>
      <c r="AT12" s="80">
        <f t="shared" si="6"/>
        <v>0</v>
      </c>
    </row>
    <row r="13" spans="1:46" ht="19.8" x14ac:dyDescent="0.65">
      <c r="A13" s="102">
        <v>7024</v>
      </c>
      <c r="B13" s="117" t="str">
        <f>IF(ISTEXT("PR-"&amp;VLOOKUP(A13,'Chart of Accounts'!$B$5:$C$50,2,FALSE)),"PR-"&amp;VLOOKUP(A13,'Chart of Accounts'!$B$5:$C$50,2,FALSE),"")</f>
        <v>PR-Newsletter Expense</v>
      </c>
      <c r="C13" s="104"/>
      <c r="D13" s="104"/>
      <c r="E13" s="104"/>
      <c r="F13" s="104"/>
      <c r="G13" s="104"/>
      <c r="H13" s="104"/>
      <c r="I13" s="104"/>
      <c r="J13" s="104"/>
      <c r="K13" s="104"/>
      <c r="L13" s="104"/>
      <c r="M13" s="104"/>
      <c r="N13" s="104"/>
      <c r="O13" s="95">
        <f t="shared" si="0"/>
        <v>0</v>
      </c>
      <c r="P13" s="80"/>
      <c r="Q13" s="80"/>
      <c r="R13" s="80"/>
      <c r="S13" s="80"/>
      <c r="T13" s="80" t="s">
        <v>147</v>
      </c>
      <c r="U13" s="80">
        <v>7010</v>
      </c>
      <c r="V13" s="80"/>
      <c r="W13" s="80"/>
      <c r="X13" s="80"/>
      <c r="Y13" s="80"/>
      <c r="Z13" s="80"/>
      <c r="AA13" s="80" t="s">
        <v>129</v>
      </c>
      <c r="AB13" s="80" t="str">
        <f t="shared" si="1"/>
        <v>7024-000000</v>
      </c>
      <c r="AC13" s="80">
        <v>601</v>
      </c>
      <c r="AD13" s="80" t="str">
        <f t="shared" si="2"/>
        <v>054</v>
      </c>
      <c r="AE13" s="80"/>
      <c r="AF13" s="80"/>
      <c r="AG13" s="80">
        <v>110</v>
      </c>
      <c r="AH13" s="80">
        <f>[1]Summary!$B$2</f>
        <v>0</v>
      </c>
      <c r="AI13" s="80">
        <f t="shared" ref="AI13:AT13" si="7">IF(C13="",0,C13)</f>
        <v>0</v>
      </c>
      <c r="AJ13" s="80">
        <f t="shared" si="7"/>
        <v>0</v>
      </c>
      <c r="AK13" s="80">
        <f t="shared" si="7"/>
        <v>0</v>
      </c>
      <c r="AL13" s="80">
        <f t="shared" si="7"/>
        <v>0</v>
      </c>
      <c r="AM13" s="80">
        <f t="shared" si="7"/>
        <v>0</v>
      </c>
      <c r="AN13" s="80">
        <f t="shared" si="7"/>
        <v>0</v>
      </c>
      <c r="AO13" s="80">
        <f t="shared" si="7"/>
        <v>0</v>
      </c>
      <c r="AP13" s="80">
        <f t="shared" si="7"/>
        <v>0</v>
      </c>
      <c r="AQ13" s="80">
        <f t="shared" si="7"/>
        <v>0</v>
      </c>
      <c r="AR13" s="80">
        <f t="shared" si="7"/>
        <v>0</v>
      </c>
      <c r="AS13" s="80">
        <f t="shared" si="7"/>
        <v>0</v>
      </c>
      <c r="AT13" s="80">
        <f t="shared" si="7"/>
        <v>0</v>
      </c>
    </row>
    <row r="14" spans="1:46" ht="19.8" x14ac:dyDescent="0.65">
      <c r="A14" s="102">
        <v>7026</v>
      </c>
      <c r="B14" s="117" t="str">
        <f>IF(ISTEXT("PR-"&amp;VLOOKUP(A14,'Chart of Accounts'!$B$5:$C$50,2,FALSE)),"PR-"&amp;VLOOKUP(A14,'Chart of Accounts'!$B$5:$C$50,2,FALSE),"")</f>
        <v>PR-Website Expense</v>
      </c>
      <c r="C14" s="104"/>
      <c r="D14" s="104"/>
      <c r="E14" s="104"/>
      <c r="F14" s="104"/>
      <c r="G14" s="104"/>
      <c r="H14" s="104"/>
      <c r="I14" s="104"/>
      <c r="J14" s="104"/>
      <c r="K14" s="104"/>
      <c r="L14" s="104"/>
      <c r="M14" s="104"/>
      <c r="N14" s="104"/>
      <c r="O14" s="95">
        <f t="shared" si="0"/>
        <v>0</v>
      </c>
      <c r="P14" s="80"/>
      <c r="Q14" s="80"/>
      <c r="R14" s="80"/>
      <c r="S14" s="80"/>
      <c r="T14" s="80" t="s">
        <v>150</v>
      </c>
      <c r="U14" s="80">
        <v>7012</v>
      </c>
      <c r="V14" s="80"/>
      <c r="W14" s="80"/>
      <c r="X14" s="80"/>
      <c r="Y14" s="80"/>
      <c r="Z14" s="80"/>
      <c r="AA14" s="80" t="s">
        <v>129</v>
      </c>
      <c r="AB14" s="80" t="str">
        <f t="shared" si="1"/>
        <v>7026-000000</v>
      </c>
      <c r="AC14" s="80">
        <v>601</v>
      </c>
      <c r="AD14" s="80" t="str">
        <f t="shared" si="2"/>
        <v>054</v>
      </c>
      <c r="AE14" s="80"/>
      <c r="AF14" s="80"/>
      <c r="AG14" s="80">
        <v>110</v>
      </c>
      <c r="AH14" s="80">
        <f>[1]Summary!$B$2</f>
        <v>0</v>
      </c>
      <c r="AI14" s="80">
        <f t="shared" ref="AI14:AT14" si="8">IF(C14="",0,C14)</f>
        <v>0</v>
      </c>
      <c r="AJ14" s="80">
        <f t="shared" si="8"/>
        <v>0</v>
      </c>
      <c r="AK14" s="80">
        <f t="shared" si="8"/>
        <v>0</v>
      </c>
      <c r="AL14" s="80">
        <f t="shared" si="8"/>
        <v>0</v>
      </c>
      <c r="AM14" s="80">
        <f t="shared" si="8"/>
        <v>0</v>
      </c>
      <c r="AN14" s="80">
        <f t="shared" si="8"/>
        <v>0</v>
      </c>
      <c r="AO14" s="80">
        <f t="shared" si="8"/>
        <v>0</v>
      </c>
      <c r="AP14" s="80">
        <f t="shared" si="8"/>
        <v>0</v>
      </c>
      <c r="AQ14" s="80">
        <f t="shared" si="8"/>
        <v>0</v>
      </c>
      <c r="AR14" s="80">
        <f t="shared" si="8"/>
        <v>0</v>
      </c>
      <c r="AS14" s="80">
        <f t="shared" si="8"/>
        <v>0</v>
      </c>
      <c r="AT14" s="80">
        <f t="shared" si="8"/>
        <v>0</v>
      </c>
    </row>
    <row r="15" spans="1:46" ht="19.8" x14ac:dyDescent="0.65">
      <c r="A15" s="102">
        <v>7028</v>
      </c>
      <c r="B15" s="117" t="str">
        <f>IF(ISTEXT("PR-"&amp;VLOOKUP(A15,'Chart of Accounts'!$B$5:$C$50,2,FALSE)),"PR-"&amp;VLOOKUP(A15,'Chart of Accounts'!$B$5:$C$50,2,FALSE),"")</f>
        <v>PR-Directory Expense</v>
      </c>
      <c r="C15" s="104"/>
      <c r="D15" s="104"/>
      <c r="E15" s="104"/>
      <c r="F15" s="104"/>
      <c r="G15" s="104"/>
      <c r="H15" s="104"/>
      <c r="I15" s="104"/>
      <c r="J15" s="104"/>
      <c r="K15" s="104"/>
      <c r="L15" s="104"/>
      <c r="M15" s="104"/>
      <c r="N15" s="104"/>
      <c r="O15" s="95">
        <f t="shared" si="0"/>
        <v>0</v>
      </c>
      <c r="P15" s="80"/>
      <c r="Q15" s="80"/>
      <c r="R15" s="80"/>
      <c r="S15" s="80"/>
      <c r="T15" s="80" t="s">
        <v>153</v>
      </c>
      <c r="U15" s="80">
        <v>7014</v>
      </c>
      <c r="V15" s="80"/>
      <c r="W15" s="80"/>
      <c r="X15" s="80"/>
      <c r="Y15" s="80"/>
      <c r="Z15" s="80"/>
      <c r="AA15" s="80" t="s">
        <v>129</v>
      </c>
      <c r="AB15" s="80" t="str">
        <f t="shared" si="1"/>
        <v>7028-000000</v>
      </c>
      <c r="AC15" s="80">
        <v>601</v>
      </c>
      <c r="AD15" s="80" t="str">
        <f t="shared" si="2"/>
        <v>054</v>
      </c>
      <c r="AE15" s="80"/>
      <c r="AF15" s="80"/>
      <c r="AG15" s="80">
        <v>110</v>
      </c>
      <c r="AH15" s="80">
        <f>[1]Summary!$B$2</f>
        <v>0</v>
      </c>
      <c r="AI15" s="80">
        <f t="shared" ref="AI15:AT15" si="9">IF(C15="",0,C15)</f>
        <v>0</v>
      </c>
      <c r="AJ15" s="80">
        <f t="shared" si="9"/>
        <v>0</v>
      </c>
      <c r="AK15" s="80">
        <f t="shared" si="9"/>
        <v>0</v>
      </c>
      <c r="AL15" s="80">
        <f t="shared" si="9"/>
        <v>0</v>
      </c>
      <c r="AM15" s="80">
        <f t="shared" si="9"/>
        <v>0</v>
      </c>
      <c r="AN15" s="80">
        <f t="shared" si="9"/>
        <v>0</v>
      </c>
      <c r="AO15" s="80">
        <f t="shared" si="9"/>
        <v>0</v>
      </c>
      <c r="AP15" s="80">
        <f t="shared" si="9"/>
        <v>0</v>
      </c>
      <c r="AQ15" s="80">
        <f t="shared" si="9"/>
        <v>0</v>
      </c>
      <c r="AR15" s="80">
        <f t="shared" si="9"/>
        <v>0</v>
      </c>
      <c r="AS15" s="80">
        <f t="shared" si="9"/>
        <v>0</v>
      </c>
      <c r="AT15" s="80">
        <f t="shared" si="9"/>
        <v>0</v>
      </c>
    </row>
    <row r="16" spans="1:46" ht="19.8" x14ac:dyDescent="0.65">
      <c r="A16" s="102">
        <v>7042</v>
      </c>
      <c r="B16" s="117" t="str">
        <f>IF(ISTEXT("PR-"&amp;VLOOKUP(A16,'Chart of Accounts'!$B$5:$C$50,2,FALSE)),"PR-"&amp;VLOOKUP(A16,'Chart of Accounts'!$B$5:$C$50,2,FALSE),"")</f>
        <v>PR-Outside Contractor Expense</v>
      </c>
      <c r="C16" s="104"/>
      <c r="D16" s="104"/>
      <c r="E16" s="104"/>
      <c r="F16" s="104"/>
      <c r="G16" s="104"/>
      <c r="H16" s="104"/>
      <c r="I16" s="104"/>
      <c r="J16" s="104"/>
      <c r="K16" s="104"/>
      <c r="L16" s="104"/>
      <c r="M16" s="104"/>
      <c r="N16" s="104"/>
      <c r="O16" s="95">
        <f t="shared" si="0"/>
        <v>0</v>
      </c>
      <c r="P16" s="80"/>
      <c r="Q16" s="80"/>
      <c r="R16" s="80"/>
      <c r="S16" s="80"/>
      <c r="T16" s="80" t="s">
        <v>156</v>
      </c>
      <c r="U16" s="80">
        <v>7016</v>
      </c>
      <c r="V16" s="80"/>
      <c r="W16" s="80"/>
      <c r="X16" s="80"/>
      <c r="Y16" s="80"/>
      <c r="Z16" s="80"/>
      <c r="AA16" s="80" t="s">
        <v>129</v>
      </c>
      <c r="AB16" s="80" t="str">
        <f t="shared" si="1"/>
        <v>7042-000000</v>
      </c>
      <c r="AC16" s="80">
        <v>601</v>
      </c>
      <c r="AD16" s="80" t="str">
        <f t="shared" si="2"/>
        <v>054</v>
      </c>
      <c r="AE16" s="80"/>
      <c r="AF16" s="80"/>
      <c r="AG16" s="80">
        <v>110</v>
      </c>
      <c r="AH16" s="80">
        <f>[1]Summary!$B$2</f>
        <v>0</v>
      </c>
      <c r="AI16" s="80">
        <f t="shared" ref="AI16:AT16" si="10">IF(C16="",0,C16)</f>
        <v>0</v>
      </c>
      <c r="AJ16" s="80">
        <f t="shared" si="10"/>
        <v>0</v>
      </c>
      <c r="AK16" s="80">
        <f t="shared" si="10"/>
        <v>0</v>
      </c>
      <c r="AL16" s="80">
        <f t="shared" si="10"/>
        <v>0</v>
      </c>
      <c r="AM16" s="80">
        <f t="shared" si="10"/>
        <v>0</v>
      </c>
      <c r="AN16" s="80">
        <f t="shared" si="10"/>
        <v>0</v>
      </c>
      <c r="AO16" s="80">
        <f t="shared" si="10"/>
        <v>0</v>
      </c>
      <c r="AP16" s="80">
        <f t="shared" si="10"/>
        <v>0</v>
      </c>
      <c r="AQ16" s="80">
        <f t="shared" si="10"/>
        <v>0</v>
      </c>
      <c r="AR16" s="80">
        <f t="shared" si="10"/>
        <v>0</v>
      </c>
      <c r="AS16" s="80">
        <f t="shared" si="10"/>
        <v>0</v>
      </c>
      <c r="AT16" s="80">
        <f t="shared" si="10"/>
        <v>0</v>
      </c>
    </row>
    <row r="17" spans="1:46" ht="19.8" x14ac:dyDescent="0.65">
      <c r="A17" s="102">
        <v>7044</v>
      </c>
      <c r="B17" s="117" t="str">
        <f>IF(ISTEXT("PR-"&amp;VLOOKUP(A17,'Chart of Accounts'!$B$5:$C$50,2,FALSE)),"PR-"&amp;VLOOKUP(A17,'Chart of Accounts'!$B$5:$C$50,2,FALSE),"")</f>
        <v>PR-Postage &amp; Shipping Expense</v>
      </c>
      <c r="C17" s="104"/>
      <c r="D17" s="104"/>
      <c r="E17" s="104"/>
      <c r="F17" s="104"/>
      <c r="G17" s="104"/>
      <c r="H17" s="104"/>
      <c r="I17" s="104"/>
      <c r="J17" s="104"/>
      <c r="K17" s="104"/>
      <c r="L17" s="104"/>
      <c r="M17" s="104"/>
      <c r="N17" s="104"/>
      <c r="O17" s="95">
        <f t="shared" si="0"/>
        <v>0</v>
      </c>
      <c r="P17" s="80"/>
      <c r="Q17" s="80"/>
      <c r="R17" s="80"/>
      <c r="S17" s="80"/>
      <c r="T17" s="80" t="s">
        <v>158</v>
      </c>
      <c r="U17" s="80">
        <v>7018</v>
      </c>
      <c r="V17" s="80"/>
      <c r="W17" s="80"/>
      <c r="X17" s="80"/>
      <c r="Y17" s="80"/>
      <c r="Z17" s="80"/>
      <c r="AA17" s="80" t="s">
        <v>129</v>
      </c>
      <c r="AB17" s="80" t="str">
        <f t="shared" si="1"/>
        <v>7044-000000</v>
      </c>
      <c r="AC17" s="80">
        <v>601</v>
      </c>
      <c r="AD17" s="80" t="str">
        <f t="shared" si="2"/>
        <v>054</v>
      </c>
      <c r="AE17" s="80"/>
      <c r="AF17" s="80"/>
      <c r="AG17" s="80">
        <v>110</v>
      </c>
      <c r="AH17" s="80">
        <f>[1]Summary!$B$2</f>
        <v>0</v>
      </c>
      <c r="AI17" s="80">
        <f t="shared" ref="AI17:AT17" si="11">IF(C17="",0,C17)</f>
        <v>0</v>
      </c>
      <c r="AJ17" s="80">
        <f t="shared" si="11"/>
        <v>0</v>
      </c>
      <c r="AK17" s="80">
        <f t="shared" si="11"/>
        <v>0</v>
      </c>
      <c r="AL17" s="80">
        <f t="shared" si="11"/>
        <v>0</v>
      </c>
      <c r="AM17" s="80">
        <f t="shared" si="11"/>
        <v>0</v>
      </c>
      <c r="AN17" s="80">
        <f t="shared" si="11"/>
        <v>0</v>
      </c>
      <c r="AO17" s="80">
        <f t="shared" si="11"/>
        <v>0</v>
      </c>
      <c r="AP17" s="80">
        <f t="shared" si="11"/>
        <v>0</v>
      </c>
      <c r="AQ17" s="80">
        <f t="shared" si="11"/>
        <v>0</v>
      </c>
      <c r="AR17" s="80">
        <f t="shared" si="11"/>
        <v>0</v>
      </c>
      <c r="AS17" s="80">
        <f t="shared" si="11"/>
        <v>0</v>
      </c>
      <c r="AT17" s="80">
        <f t="shared" si="11"/>
        <v>0</v>
      </c>
    </row>
    <row r="18" spans="1:46" ht="19.8" x14ac:dyDescent="0.65">
      <c r="A18" s="2">
        <v>7036</v>
      </c>
      <c r="B18" s="117" t="str">
        <f>IF(ISTEXT("PR-"&amp;VLOOKUP(A18,'Chart of Accounts'!$B$5:$C$50,2,FALSE)),"PR-"&amp;VLOOKUP(A18,'Chart of Accounts'!$B$5:$C$50,2,FALSE),"")</f>
        <v>PR-Advertising Expense</v>
      </c>
      <c r="C18" s="104"/>
      <c r="D18" s="104"/>
      <c r="E18" s="104"/>
      <c r="F18" s="104">
        <v>120</v>
      </c>
      <c r="G18" s="104">
        <v>125</v>
      </c>
      <c r="H18" s="104">
        <v>120</v>
      </c>
      <c r="I18" s="104">
        <v>125</v>
      </c>
      <c r="J18" s="104">
        <v>120</v>
      </c>
      <c r="K18" s="104">
        <v>125</v>
      </c>
      <c r="L18" s="104">
        <v>120</v>
      </c>
      <c r="M18" s="104">
        <v>125</v>
      </c>
      <c r="N18" s="104">
        <v>120</v>
      </c>
      <c r="O18" s="95">
        <f t="shared" si="0"/>
        <v>1100</v>
      </c>
      <c r="P18" s="80"/>
      <c r="Q18" s="80"/>
      <c r="R18" s="80"/>
      <c r="S18" s="80"/>
      <c r="T18" s="80" t="s">
        <v>160</v>
      </c>
      <c r="U18" s="80">
        <v>7020</v>
      </c>
      <c r="V18" s="80"/>
      <c r="W18" s="80"/>
      <c r="X18" s="80"/>
      <c r="Y18" s="80"/>
      <c r="Z18" s="80"/>
      <c r="AA18" s="80" t="s">
        <v>129</v>
      </c>
      <c r="AB18" s="80" t="str">
        <f t="shared" si="1"/>
        <v>7036-000000</v>
      </c>
      <c r="AC18" s="80">
        <v>601</v>
      </c>
      <c r="AD18" s="80" t="str">
        <f t="shared" si="2"/>
        <v>054</v>
      </c>
      <c r="AE18" s="80"/>
      <c r="AF18" s="80"/>
      <c r="AG18" s="80">
        <v>110</v>
      </c>
      <c r="AH18" s="80">
        <f>[1]Summary!$B$2</f>
        <v>0</v>
      </c>
      <c r="AI18" s="80">
        <f t="shared" ref="AI18:AT18" si="12">IF(C18="",0,C18)</f>
        <v>0</v>
      </c>
      <c r="AJ18" s="80">
        <f t="shared" si="12"/>
        <v>0</v>
      </c>
      <c r="AK18" s="80">
        <f t="shared" si="12"/>
        <v>0</v>
      </c>
      <c r="AL18" s="107">
        <f t="shared" si="12"/>
        <v>120</v>
      </c>
      <c r="AM18" s="107">
        <f t="shared" si="12"/>
        <v>125</v>
      </c>
      <c r="AN18" s="107">
        <f t="shared" si="12"/>
        <v>120</v>
      </c>
      <c r="AO18" s="107">
        <f t="shared" si="12"/>
        <v>125</v>
      </c>
      <c r="AP18" s="107">
        <f t="shared" si="12"/>
        <v>120</v>
      </c>
      <c r="AQ18" s="107">
        <f t="shared" si="12"/>
        <v>125</v>
      </c>
      <c r="AR18" s="107">
        <f t="shared" si="12"/>
        <v>120</v>
      </c>
      <c r="AS18" s="107">
        <f t="shared" si="12"/>
        <v>125</v>
      </c>
      <c r="AT18" s="107">
        <f t="shared" si="12"/>
        <v>120</v>
      </c>
    </row>
    <row r="19" spans="1:46" ht="19.8" x14ac:dyDescent="0.65">
      <c r="A19" s="2"/>
      <c r="B19" s="117" t="str">
        <f>IF(ISTEXT("PR-"&amp;VLOOKUP(A19,'Chart of Accounts'!$B$5:$C$50,2,FALSE)),"PR-"&amp;VLOOKUP(A19,'Chart of Accounts'!$B$5:$C$50,2,FALSE),"")</f>
        <v/>
      </c>
      <c r="C19" s="104"/>
      <c r="D19" s="104"/>
      <c r="E19" s="104"/>
      <c r="F19" s="104"/>
      <c r="G19" s="104"/>
      <c r="H19" s="104"/>
      <c r="I19" s="104"/>
      <c r="J19" s="104"/>
      <c r="K19" s="104"/>
      <c r="L19" s="104"/>
      <c r="M19" s="104"/>
      <c r="N19" s="104"/>
      <c r="O19" s="95">
        <f t="shared" si="0"/>
        <v>0</v>
      </c>
      <c r="P19" s="80"/>
      <c r="Q19" s="80"/>
      <c r="R19" s="80"/>
      <c r="S19" s="80"/>
      <c r="T19" s="80" t="s">
        <v>162</v>
      </c>
      <c r="U19" s="80">
        <v>7022</v>
      </c>
      <c r="V19" s="80"/>
      <c r="W19" s="80"/>
      <c r="X19" s="80"/>
      <c r="Y19" s="80"/>
      <c r="Z19" s="80"/>
      <c r="AA19" s="80" t="s">
        <v>129</v>
      </c>
      <c r="AB19" s="80" t="str">
        <f t="shared" si="1"/>
        <v/>
      </c>
      <c r="AC19" s="80">
        <v>601</v>
      </c>
      <c r="AD19" s="80" t="str">
        <f t="shared" si="2"/>
        <v>054</v>
      </c>
      <c r="AE19" s="80"/>
      <c r="AF19" s="80"/>
      <c r="AG19" s="80">
        <v>110</v>
      </c>
      <c r="AH19" s="80">
        <f>[1]Summary!$B$2</f>
        <v>0</v>
      </c>
      <c r="AI19" s="80">
        <f t="shared" ref="AI19:AT19" si="13">IF(C19="",0,C19)</f>
        <v>0</v>
      </c>
      <c r="AJ19" s="80">
        <f t="shared" si="13"/>
        <v>0</v>
      </c>
      <c r="AK19" s="80">
        <f t="shared" si="13"/>
        <v>0</v>
      </c>
      <c r="AL19" s="80">
        <f t="shared" si="13"/>
        <v>0</v>
      </c>
      <c r="AM19" s="80">
        <f t="shared" si="13"/>
        <v>0</v>
      </c>
      <c r="AN19" s="80">
        <f t="shared" si="13"/>
        <v>0</v>
      </c>
      <c r="AO19" s="80">
        <f t="shared" si="13"/>
        <v>0</v>
      </c>
      <c r="AP19" s="80">
        <f t="shared" si="13"/>
        <v>0</v>
      </c>
      <c r="AQ19" s="80">
        <f t="shared" si="13"/>
        <v>0</v>
      </c>
      <c r="AR19" s="80">
        <f t="shared" si="13"/>
        <v>0</v>
      </c>
      <c r="AS19" s="80">
        <f t="shared" si="13"/>
        <v>0</v>
      </c>
      <c r="AT19" s="80">
        <f t="shared" si="13"/>
        <v>0</v>
      </c>
    </row>
    <row r="20" spans="1:46" ht="19.8" x14ac:dyDescent="0.65">
      <c r="A20" s="2"/>
      <c r="B20" s="117" t="str">
        <f>IF(ISTEXT("PR-"&amp;VLOOKUP(A20,'Chart of Accounts'!$B$5:$C$50,2,FALSE)),"PR-"&amp;VLOOKUP(A20,'Chart of Accounts'!$B$5:$C$50,2,FALSE),"")</f>
        <v/>
      </c>
      <c r="C20" s="104"/>
      <c r="D20" s="104"/>
      <c r="E20" s="104"/>
      <c r="F20" s="104"/>
      <c r="G20" s="104"/>
      <c r="H20" s="104"/>
      <c r="I20" s="104"/>
      <c r="J20" s="104"/>
      <c r="K20" s="104"/>
      <c r="L20" s="104"/>
      <c r="M20" s="104"/>
      <c r="N20" s="104"/>
      <c r="O20" s="95">
        <f t="shared" si="0"/>
        <v>0</v>
      </c>
      <c r="P20" s="80"/>
      <c r="Q20" s="80"/>
      <c r="R20" s="80"/>
      <c r="S20" s="80"/>
      <c r="T20" s="80" t="s">
        <v>164</v>
      </c>
      <c r="U20" s="80">
        <v>7024</v>
      </c>
      <c r="V20" s="80"/>
      <c r="W20" s="80"/>
      <c r="X20" s="80"/>
      <c r="Y20" s="80"/>
      <c r="Z20" s="80"/>
      <c r="AA20" s="80" t="s">
        <v>129</v>
      </c>
      <c r="AB20" s="80" t="str">
        <f t="shared" si="1"/>
        <v/>
      </c>
      <c r="AC20" s="80">
        <v>601</v>
      </c>
      <c r="AD20" s="80" t="str">
        <f t="shared" si="2"/>
        <v>054</v>
      </c>
      <c r="AE20" s="80"/>
      <c r="AF20" s="80"/>
      <c r="AG20" s="80">
        <v>110</v>
      </c>
      <c r="AH20" s="80">
        <f>[1]Summary!$B$2</f>
        <v>0</v>
      </c>
      <c r="AI20" s="80">
        <f t="shared" ref="AI20:AT20" si="14">IF(C20="",0,C20)</f>
        <v>0</v>
      </c>
      <c r="AJ20" s="80">
        <f t="shared" si="14"/>
        <v>0</v>
      </c>
      <c r="AK20" s="80">
        <f t="shared" si="14"/>
        <v>0</v>
      </c>
      <c r="AL20" s="80">
        <f t="shared" si="14"/>
        <v>0</v>
      </c>
      <c r="AM20" s="80">
        <f t="shared" si="14"/>
        <v>0</v>
      </c>
      <c r="AN20" s="80">
        <f t="shared" si="14"/>
        <v>0</v>
      </c>
      <c r="AO20" s="80">
        <f t="shared" si="14"/>
        <v>0</v>
      </c>
      <c r="AP20" s="80">
        <f t="shared" si="14"/>
        <v>0</v>
      </c>
      <c r="AQ20" s="80">
        <f t="shared" si="14"/>
        <v>0</v>
      </c>
      <c r="AR20" s="80">
        <f t="shared" si="14"/>
        <v>0</v>
      </c>
      <c r="AS20" s="80">
        <f t="shared" si="14"/>
        <v>0</v>
      </c>
      <c r="AT20" s="80">
        <f t="shared" si="14"/>
        <v>0</v>
      </c>
    </row>
    <row r="21" spans="1:46" ht="18" customHeight="1" x14ac:dyDescent="0.65">
      <c r="A21" s="2"/>
      <c r="B21" s="117" t="str">
        <f>IF(ISTEXT("PR-"&amp;VLOOKUP(A21,'Chart of Accounts'!$B$5:$C$50,2,FALSE)),"PR-"&amp;VLOOKUP(A21,'Chart of Accounts'!$B$5:$C$50,2,FALSE),"")</f>
        <v/>
      </c>
      <c r="C21" s="104"/>
      <c r="D21" s="104"/>
      <c r="E21" s="104"/>
      <c r="F21" s="104"/>
      <c r="G21" s="104"/>
      <c r="H21" s="104"/>
      <c r="I21" s="104"/>
      <c r="J21" s="104"/>
      <c r="K21" s="104"/>
      <c r="L21" s="104"/>
      <c r="M21" s="104"/>
      <c r="N21" s="104"/>
      <c r="O21" s="95">
        <f t="shared" si="0"/>
        <v>0</v>
      </c>
      <c r="P21" s="80"/>
      <c r="Q21" s="80"/>
      <c r="R21" s="80"/>
      <c r="S21" s="80"/>
      <c r="T21" s="80" t="s">
        <v>166</v>
      </c>
      <c r="U21" s="80">
        <v>7026</v>
      </c>
      <c r="V21" s="80"/>
      <c r="W21" s="80"/>
      <c r="X21" s="80"/>
      <c r="Y21" s="80"/>
      <c r="Z21" s="80"/>
      <c r="AA21" s="80" t="s">
        <v>129</v>
      </c>
      <c r="AB21" s="80" t="str">
        <f t="shared" si="1"/>
        <v/>
      </c>
      <c r="AC21" s="80">
        <v>601</v>
      </c>
      <c r="AD21" s="80" t="str">
        <f t="shared" si="2"/>
        <v>054</v>
      </c>
      <c r="AE21" s="80"/>
      <c r="AF21" s="80"/>
      <c r="AG21" s="80">
        <v>110</v>
      </c>
      <c r="AH21" s="80">
        <f>[1]Summary!$B$2</f>
        <v>0</v>
      </c>
      <c r="AI21" s="80">
        <f t="shared" ref="AI21:AT21" si="15">IF(C21="",0,C21)</f>
        <v>0</v>
      </c>
      <c r="AJ21" s="80">
        <f t="shared" si="15"/>
        <v>0</v>
      </c>
      <c r="AK21" s="80">
        <f t="shared" si="15"/>
        <v>0</v>
      </c>
      <c r="AL21" s="80">
        <f t="shared" si="15"/>
        <v>0</v>
      </c>
      <c r="AM21" s="80">
        <f t="shared" si="15"/>
        <v>0</v>
      </c>
      <c r="AN21" s="80">
        <f t="shared" si="15"/>
        <v>0</v>
      </c>
      <c r="AO21" s="80">
        <f t="shared" si="15"/>
        <v>0</v>
      </c>
      <c r="AP21" s="80">
        <f t="shared" si="15"/>
        <v>0</v>
      </c>
      <c r="AQ21" s="80">
        <f t="shared" si="15"/>
        <v>0</v>
      </c>
      <c r="AR21" s="80">
        <f t="shared" si="15"/>
        <v>0</v>
      </c>
      <c r="AS21" s="80">
        <f t="shared" si="15"/>
        <v>0</v>
      </c>
      <c r="AT21" s="80">
        <f t="shared" si="15"/>
        <v>0</v>
      </c>
    </row>
    <row r="22" spans="1:46" ht="15.75" customHeight="1" x14ac:dyDescent="0.65">
      <c r="A22" s="2"/>
      <c r="B22" s="117" t="str">
        <f>IF(ISTEXT("PR-"&amp;VLOOKUP(A22,'Chart of Accounts'!$B$5:$C$50,2,FALSE)),"PR-"&amp;VLOOKUP(A22,'Chart of Accounts'!$B$5:$C$50,2,FALSE),"")</f>
        <v/>
      </c>
      <c r="C22" s="104"/>
      <c r="D22" s="104"/>
      <c r="E22" s="104"/>
      <c r="F22" s="104"/>
      <c r="G22" s="104"/>
      <c r="H22" s="104"/>
      <c r="I22" s="104"/>
      <c r="J22" s="104"/>
      <c r="K22" s="104"/>
      <c r="L22" s="104"/>
      <c r="M22" s="104"/>
      <c r="N22" s="104"/>
      <c r="O22" s="95">
        <f t="shared" si="0"/>
        <v>0</v>
      </c>
      <c r="P22" s="80"/>
      <c r="Q22" s="80"/>
      <c r="R22" s="80"/>
      <c r="S22" s="80"/>
      <c r="T22" s="80" t="s">
        <v>168</v>
      </c>
      <c r="U22" s="80">
        <v>7028</v>
      </c>
      <c r="V22" s="80"/>
      <c r="W22" s="80"/>
      <c r="X22" s="80"/>
      <c r="Y22" s="80"/>
      <c r="Z22" s="80"/>
      <c r="AA22" s="80" t="s">
        <v>129</v>
      </c>
      <c r="AB22" s="80" t="str">
        <f t="shared" si="1"/>
        <v/>
      </c>
      <c r="AC22" s="80">
        <v>601</v>
      </c>
      <c r="AD22" s="80" t="str">
        <f t="shared" si="2"/>
        <v>054</v>
      </c>
      <c r="AE22" s="80"/>
      <c r="AF22" s="80"/>
      <c r="AG22" s="80">
        <v>110</v>
      </c>
      <c r="AH22" s="80">
        <f>[1]Summary!$B$2</f>
        <v>0</v>
      </c>
      <c r="AI22" s="80">
        <f t="shared" ref="AI22:AT22" si="16">IF(C22="",0,C22)</f>
        <v>0</v>
      </c>
      <c r="AJ22" s="80">
        <f t="shared" si="16"/>
        <v>0</v>
      </c>
      <c r="AK22" s="80">
        <f t="shared" si="16"/>
        <v>0</v>
      </c>
      <c r="AL22" s="80">
        <f t="shared" si="16"/>
        <v>0</v>
      </c>
      <c r="AM22" s="80">
        <f t="shared" si="16"/>
        <v>0</v>
      </c>
      <c r="AN22" s="80">
        <f t="shared" si="16"/>
        <v>0</v>
      </c>
      <c r="AO22" s="80">
        <f t="shared" si="16"/>
        <v>0</v>
      </c>
      <c r="AP22" s="80">
        <f t="shared" si="16"/>
        <v>0</v>
      </c>
      <c r="AQ22" s="80">
        <f t="shared" si="16"/>
        <v>0</v>
      </c>
      <c r="AR22" s="80">
        <f t="shared" si="16"/>
        <v>0</v>
      </c>
      <c r="AS22" s="80">
        <f t="shared" si="16"/>
        <v>0</v>
      </c>
      <c r="AT22" s="80">
        <f t="shared" si="16"/>
        <v>0</v>
      </c>
    </row>
    <row r="23" spans="1:46" ht="15.75" customHeight="1" x14ac:dyDescent="0.65">
      <c r="A23" s="2"/>
      <c r="B23" s="117" t="str">
        <f>IF(ISTEXT("PR-"&amp;VLOOKUP(A23,'Chart of Accounts'!$B$5:$C$50,2,FALSE)),"PR-"&amp;VLOOKUP(A23,'Chart of Accounts'!$B$5:$C$50,2,FALSE),"")</f>
        <v/>
      </c>
      <c r="C23" s="104"/>
      <c r="D23" s="104"/>
      <c r="E23" s="104"/>
      <c r="F23" s="104"/>
      <c r="G23" s="104"/>
      <c r="H23" s="104"/>
      <c r="I23" s="104"/>
      <c r="J23" s="104"/>
      <c r="K23" s="104"/>
      <c r="L23" s="104"/>
      <c r="M23" s="104"/>
      <c r="N23" s="104"/>
      <c r="O23" s="95">
        <f t="shared" si="0"/>
        <v>0</v>
      </c>
      <c r="P23" s="80"/>
      <c r="Q23" s="80"/>
      <c r="R23" s="80"/>
      <c r="S23" s="80"/>
      <c r="T23" s="80" t="s">
        <v>170</v>
      </c>
      <c r="U23" s="80">
        <v>7030</v>
      </c>
      <c r="V23" s="80"/>
      <c r="W23" s="80"/>
      <c r="X23" s="80"/>
      <c r="Y23" s="80"/>
      <c r="Z23" s="80"/>
      <c r="AA23" s="80" t="s">
        <v>129</v>
      </c>
      <c r="AB23" s="80" t="str">
        <f t="shared" si="1"/>
        <v/>
      </c>
      <c r="AC23" s="80">
        <v>601</v>
      </c>
      <c r="AD23" s="80" t="str">
        <f t="shared" si="2"/>
        <v>054</v>
      </c>
      <c r="AE23" s="80"/>
      <c r="AF23" s="80"/>
      <c r="AG23" s="80">
        <v>110</v>
      </c>
      <c r="AH23" s="80">
        <f>[1]Summary!$B$2</f>
        <v>0</v>
      </c>
      <c r="AI23" s="80">
        <f t="shared" ref="AI23:AT23" si="17">IF(C23="",0,C23)</f>
        <v>0</v>
      </c>
      <c r="AJ23" s="80">
        <f t="shared" si="17"/>
        <v>0</v>
      </c>
      <c r="AK23" s="80">
        <f t="shared" si="17"/>
        <v>0</v>
      </c>
      <c r="AL23" s="80">
        <f t="shared" si="17"/>
        <v>0</v>
      </c>
      <c r="AM23" s="80">
        <f t="shared" si="17"/>
        <v>0</v>
      </c>
      <c r="AN23" s="80">
        <f t="shared" si="17"/>
        <v>0</v>
      </c>
      <c r="AO23" s="80">
        <f t="shared" si="17"/>
        <v>0</v>
      </c>
      <c r="AP23" s="80">
        <f t="shared" si="17"/>
        <v>0</v>
      </c>
      <c r="AQ23" s="80">
        <f t="shared" si="17"/>
        <v>0</v>
      </c>
      <c r="AR23" s="80">
        <f t="shared" si="17"/>
        <v>0</v>
      </c>
      <c r="AS23" s="80">
        <f t="shared" si="17"/>
        <v>0</v>
      </c>
      <c r="AT23" s="80">
        <f t="shared" si="17"/>
        <v>0</v>
      </c>
    </row>
    <row r="24" spans="1:46" ht="15.75" customHeight="1" x14ac:dyDescent="0.65">
      <c r="A24" s="2"/>
      <c r="B24" s="117" t="str">
        <f>IF(ISTEXT("PR-"&amp;VLOOKUP(A24,'Chart of Accounts'!$B$5:$C$50,2,FALSE)),"PR-"&amp;VLOOKUP(A24,'Chart of Accounts'!$B$5:$C$50,2,FALSE),"")</f>
        <v/>
      </c>
      <c r="C24" s="104"/>
      <c r="D24" s="104"/>
      <c r="E24" s="104"/>
      <c r="F24" s="104"/>
      <c r="G24" s="104"/>
      <c r="H24" s="104"/>
      <c r="I24" s="104"/>
      <c r="J24" s="104"/>
      <c r="K24" s="104"/>
      <c r="L24" s="104"/>
      <c r="M24" s="104"/>
      <c r="N24" s="104"/>
      <c r="O24" s="95">
        <f t="shared" si="0"/>
        <v>0</v>
      </c>
      <c r="P24" s="80"/>
      <c r="Q24" s="80"/>
      <c r="R24" s="80"/>
      <c r="S24" s="80"/>
      <c r="T24" s="80" t="s">
        <v>172</v>
      </c>
      <c r="U24" s="80">
        <v>7032</v>
      </c>
      <c r="V24" s="80"/>
      <c r="W24" s="80"/>
      <c r="X24" s="80"/>
      <c r="Y24" s="80"/>
      <c r="Z24" s="80"/>
      <c r="AA24" s="80" t="s">
        <v>129</v>
      </c>
      <c r="AB24" s="80" t="str">
        <f t="shared" si="1"/>
        <v/>
      </c>
      <c r="AC24" s="80">
        <v>601</v>
      </c>
      <c r="AD24" s="80" t="str">
        <f t="shared" si="2"/>
        <v>054</v>
      </c>
      <c r="AE24" s="80"/>
      <c r="AF24" s="80"/>
      <c r="AG24" s="80">
        <v>110</v>
      </c>
      <c r="AH24" s="80">
        <f>[1]Summary!$B$2</f>
        <v>0</v>
      </c>
      <c r="AI24" s="80">
        <f t="shared" ref="AI24:AT24" si="18">IF(C24="",0,C24)</f>
        <v>0</v>
      </c>
      <c r="AJ24" s="80">
        <f t="shared" si="18"/>
        <v>0</v>
      </c>
      <c r="AK24" s="80">
        <f t="shared" si="18"/>
        <v>0</v>
      </c>
      <c r="AL24" s="80">
        <f t="shared" si="18"/>
        <v>0</v>
      </c>
      <c r="AM24" s="80">
        <f t="shared" si="18"/>
        <v>0</v>
      </c>
      <c r="AN24" s="80">
        <f t="shared" si="18"/>
        <v>0</v>
      </c>
      <c r="AO24" s="80">
        <f t="shared" si="18"/>
        <v>0</v>
      </c>
      <c r="AP24" s="80">
        <f t="shared" si="18"/>
        <v>0</v>
      </c>
      <c r="AQ24" s="80">
        <f t="shared" si="18"/>
        <v>0</v>
      </c>
      <c r="AR24" s="80">
        <f t="shared" si="18"/>
        <v>0</v>
      </c>
      <c r="AS24" s="80">
        <f t="shared" si="18"/>
        <v>0</v>
      </c>
      <c r="AT24" s="80">
        <f t="shared" si="18"/>
        <v>0</v>
      </c>
    </row>
    <row r="25" spans="1:46" ht="15.75" customHeight="1" x14ac:dyDescent="0.65">
      <c r="A25" s="2"/>
      <c r="B25" s="117" t="str">
        <f>IF(ISTEXT("PR-"&amp;VLOOKUP(A25,'Chart of Accounts'!$B$5:$C$50,2,FALSE)),"PR-"&amp;VLOOKUP(A25,'Chart of Accounts'!$B$5:$C$50,2,FALSE),"")</f>
        <v/>
      </c>
      <c r="C25" s="104"/>
      <c r="D25" s="104"/>
      <c r="E25" s="104"/>
      <c r="F25" s="104"/>
      <c r="G25" s="104"/>
      <c r="H25" s="104"/>
      <c r="I25" s="104"/>
      <c r="J25" s="104"/>
      <c r="K25" s="104"/>
      <c r="L25" s="104"/>
      <c r="M25" s="104"/>
      <c r="N25" s="104"/>
      <c r="O25" s="95">
        <f t="shared" si="0"/>
        <v>0</v>
      </c>
      <c r="P25" s="80"/>
      <c r="Q25" s="80"/>
      <c r="R25" s="80"/>
      <c r="S25" s="80"/>
      <c r="T25" s="80" t="s">
        <v>173</v>
      </c>
      <c r="U25" s="80">
        <v>7034</v>
      </c>
      <c r="V25" s="80"/>
      <c r="W25" s="80"/>
      <c r="X25" s="80"/>
      <c r="Y25" s="80"/>
      <c r="Z25" s="80"/>
      <c r="AA25" s="80" t="s">
        <v>129</v>
      </c>
      <c r="AB25" s="80" t="str">
        <f t="shared" si="1"/>
        <v/>
      </c>
      <c r="AC25" s="80">
        <v>601</v>
      </c>
      <c r="AD25" s="80" t="str">
        <f t="shared" si="2"/>
        <v>054</v>
      </c>
      <c r="AE25" s="80"/>
      <c r="AF25" s="80"/>
      <c r="AG25" s="80">
        <v>110</v>
      </c>
      <c r="AH25" s="80">
        <f>[1]Summary!$B$2</f>
        <v>0</v>
      </c>
      <c r="AI25" s="80">
        <f t="shared" ref="AI25:AT25" si="19">IF(C25="",0,C25)</f>
        <v>0</v>
      </c>
      <c r="AJ25" s="80">
        <f t="shared" si="19"/>
        <v>0</v>
      </c>
      <c r="AK25" s="80">
        <f t="shared" si="19"/>
        <v>0</v>
      </c>
      <c r="AL25" s="80">
        <f t="shared" si="19"/>
        <v>0</v>
      </c>
      <c r="AM25" s="80">
        <f t="shared" si="19"/>
        <v>0</v>
      </c>
      <c r="AN25" s="80">
        <f t="shared" si="19"/>
        <v>0</v>
      </c>
      <c r="AO25" s="80">
        <f t="shared" si="19"/>
        <v>0</v>
      </c>
      <c r="AP25" s="80">
        <f t="shared" si="19"/>
        <v>0</v>
      </c>
      <c r="AQ25" s="80">
        <f t="shared" si="19"/>
        <v>0</v>
      </c>
      <c r="AR25" s="80">
        <f t="shared" si="19"/>
        <v>0</v>
      </c>
      <c r="AS25" s="80">
        <f t="shared" si="19"/>
        <v>0</v>
      </c>
      <c r="AT25" s="80">
        <f t="shared" si="19"/>
        <v>0</v>
      </c>
    </row>
    <row r="26" spans="1:46" ht="15.75" customHeight="1" x14ac:dyDescent="0.65">
      <c r="A26" s="2"/>
      <c r="B26" s="117" t="str">
        <f>IF(ISTEXT("PR-"&amp;VLOOKUP(A26,'Chart of Accounts'!$B$5:$C$50,2,FALSE)),"PR-"&amp;VLOOKUP(A26,'Chart of Accounts'!$B$5:$C$50,2,FALSE),"")</f>
        <v/>
      </c>
      <c r="C26" s="104"/>
      <c r="D26" s="104"/>
      <c r="E26" s="104"/>
      <c r="F26" s="104"/>
      <c r="G26" s="104"/>
      <c r="H26" s="104"/>
      <c r="I26" s="104"/>
      <c r="J26" s="104"/>
      <c r="K26" s="104"/>
      <c r="L26" s="104"/>
      <c r="M26" s="104"/>
      <c r="N26" s="104"/>
      <c r="O26" s="95">
        <f t="shared" si="0"/>
        <v>0</v>
      </c>
      <c r="P26" s="80"/>
      <c r="Q26" s="80"/>
      <c r="R26" s="80"/>
      <c r="S26" s="80"/>
      <c r="T26" s="80" t="s">
        <v>175</v>
      </c>
      <c r="U26" s="80">
        <v>7036</v>
      </c>
      <c r="V26" s="80"/>
      <c r="W26" s="80"/>
      <c r="X26" s="80"/>
      <c r="Y26" s="80"/>
      <c r="Z26" s="80"/>
      <c r="AA26" s="80" t="s">
        <v>129</v>
      </c>
      <c r="AB26" s="80" t="str">
        <f t="shared" si="1"/>
        <v/>
      </c>
      <c r="AC26" s="80">
        <v>601</v>
      </c>
      <c r="AD26" s="80" t="str">
        <f t="shared" si="2"/>
        <v>054</v>
      </c>
      <c r="AE26" s="80"/>
      <c r="AF26" s="80"/>
      <c r="AG26" s="80">
        <v>110</v>
      </c>
      <c r="AH26" s="80">
        <f>[1]Summary!$B$2</f>
        <v>0</v>
      </c>
      <c r="AI26" s="80">
        <f t="shared" ref="AI26:AT26" si="20">IF(C26="",0,C26)</f>
        <v>0</v>
      </c>
      <c r="AJ26" s="80">
        <f t="shared" si="20"/>
        <v>0</v>
      </c>
      <c r="AK26" s="80">
        <f t="shared" si="20"/>
        <v>0</v>
      </c>
      <c r="AL26" s="80">
        <f t="shared" si="20"/>
        <v>0</v>
      </c>
      <c r="AM26" s="80">
        <f t="shared" si="20"/>
        <v>0</v>
      </c>
      <c r="AN26" s="80">
        <f t="shared" si="20"/>
        <v>0</v>
      </c>
      <c r="AO26" s="80">
        <f t="shared" si="20"/>
        <v>0</v>
      </c>
      <c r="AP26" s="80">
        <f t="shared" si="20"/>
        <v>0</v>
      </c>
      <c r="AQ26" s="80">
        <f t="shared" si="20"/>
        <v>0</v>
      </c>
      <c r="AR26" s="80">
        <f t="shared" si="20"/>
        <v>0</v>
      </c>
      <c r="AS26" s="80">
        <f t="shared" si="20"/>
        <v>0</v>
      </c>
      <c r="AT26" s="80">
        <f t="shared" si="20"/>
        <v>0</v>
      </c>
    </row>
    <row r="27" spans="1:46" ht="20.25" customHeight="1" x14ac:dyDescent="0.65">
      <c r="A27" s="2"/>
      <c r="B27" s="117" t="str">
        <f>IF(ISTEXT("PR-"&amp;VLOOKUP(A27,'Chart of Accounts'!$B$5:$C$50,2,FALSE)),"PR-"&amp;VLOOKUP(A27,'Chart of Accounts'!$B$5:$C$50,2,FALSE),"")</f>
        <v/>
      </c>
      <c r="C27" s="104"/>
      <c r="D27" s="104"/>
      <c r="E27" s="104"/>
      <c r="F27" s="104"/>
      <c r="G27" s="104"/>
      <c r="H27" s="104"/>
      <c r="I27" s="104"/>
      <c r="J27" s="104"/>
      <c r="K27" s="104"/>
      <c r="L27" s="104"/>
      <c r="M27" s="104"/>
      <c r="N27" s="104"/>
      <c r="O27" s="95">
        <f t="shared" si="0"/>
        <v>0</v>
      </c>
      <c r="P27" s="80"/>
      <c r="Q27" s="80"/>
      <c r="R27" s="80"/>
      <c r="S27" s="80"/>
      <c r="T27" s="80" t="s">
        <v>176</v>
      </c>
      <c r="U27" s="80">
        <v>7038</v>
      </c>
      <c r="V27" s="80"/>
      <c r="W27" s="80"/>
      <c r="X27" s="80"/>
      <c r="Y27" s="80"/>
      <c r="Z27" s="80"/>
      <c r="AA27" s="80" t="s">
        <v>129</v>
      </c>
      <c r="AB27" s="80" t="str">
        <f t="shared" si="1"/>
        <v/>
      </c>
      <c r="AC27" s="80">
        <v>601</v>
      </c>
      <c r="AD27" s="80" t="str">
        <f t="shared" si="2"/>
        <v>054</v>
      </c>
      <c r="AE27" s="80"/>
      <c r="AF27" s="80"/>
      <c r="AG27" s="80">
        <v>110</v>
      </c>
      <c r="AH27" s="80">
        <f>[1]Summary!$B$2</f>
        <v>0</v>
      </c>
      <c r="AI27" s="80">
        <f t="shared" ref="AI27:AT27" si="21">IF(C27="",0,C27)</f>
        <v>0</v>
      </c>
      <c r="AJ27" s="80">
        <f t="shared" si="21"/>
        <v>0</v>
      </c>
      <c r="AK27" s="80">
        <f t="shared" si="21"/>
        <v>0</v>
      </c>
      <c r="AL27" s="80">
        <f t="shared" si="21"/>
        <v>0</v>
      </c>
      <c r="AM27" s="80">
        <f t="shared" si="21"/>
        <v>0</v>
      </c>
      <c r="AN27" s="80">
        <f t="shared" si="21"/>
        <v>0</v>
      </c>
      <c r="AO27" s="80">
        <f t="shared" si="21"/>
        <v>0</v>
      </c>
      <c r="AP27" s="80">
        <f t="shared" si="21"/>
        <v>0</v>
      </c>
      <c r="AQ27" s="80">
        <f t="shared" si="21"/>
        <v>0</v>
      </c>
      <c r="AR27" s="80">
        <f t="shared" si="21"/>
        <v>0</v>
      </c>
      <c r="AS27" s="80">
        <f t="shared" si="21"/>
        <v>0</v>
      </c>
      <c r="AT27" s="80">
        <f t="shared" si="21"/>
        <v>0</v>
      </c>
    </row>
    <row r="28" spans="1:46" ht="20.25" customHeight="1" x14ac:dyDescent="0.65">
      <c r="A28" s="102"/>
      <c r="B28" s="94" t="s">
        <v>244</v>
      </c>
      <c r="C28" s="137">
        <f t="shared" ref="C28:O28" si="22">SUM(C9:C27)</f>
        <v>0</v>
      </c>
      <c r="D28" s="137">
        <f t="shared" si="22"/>
        <v>0</v>
      </c>
      <c r="E28" s="137">
        <f t="shared" si="22"/>
        <v>0</v>
      </c>
      <c r="F28" s="137">
        <f t="shared" si="22"/>
        <v>120</v>
      </c>
      <c r="G28" s="137">
        <f t="shared" si="22"/>
        <v>125</v>
      </c>
      <c r="H28" s="137">
        <f t="shared" si="22"/>
        <v>120</v>
      </c>
      <c r="I28" s="137">
        <f t="shared" si="22"/>
        <v>125</v>
      </c>
      <c r="J28" s="137">
        <f t="shared" si="22"/>
        <v>120</v>
      </c>
      <c r="K28" s="137">
        <f t="shared" si="22"/>
        <v>125</v>
      </c>
      <c r="L28" s="137">
        <f t="shared" si="22"/>
        <v>120</v>
      </c>
      <c r="M28" s="137">
        <f t="shared" si="22"/>
        <v>125</v>
      </c>
      <c r="N28" s="137">
        <f t="shared" si="22"/>
        <v>120</v>
      </c>
      <c r="O28" s="137">
        <f t="shared" si="22"/>
        <v>1100</v>
      </c>
      <c r="P28" s="80"/>
      <c r="Q28" s="80"/>
      <c r="R28" s="80"/>
      <c r="S28" s="80"/>
      <c r="T28" s="80" t="s">
        <v>177</v>
      </c>
      <c r="U28" s="80">
        <v>7040</v>
      </c>
      <c r="V28" s="80"/>
      <c r="W28" s="80"/>
      <c r="X28" s="80"/>
      <c r="Y28" s="80"/>
      <c r="Z28" s="80"/>
      <c r="AA28" s="80" t="s">
        <v>129</v>
      </c>
      <c r="AB28" s="80" t="str">
        <f t="shared" si="1"/>
        <v/>
      </c>
      <c r="AC28" s="80">
        <v>601</v>
      </c>
      <c r="AD28" s="80" t="str">
        <f t="shared" si="2"/>
        <v>054</v>
      </c>
      <c r="AE28" s="80"/>
      <c r="AF28" s="80"/>
      <c r="AG28" s="80">
        <v>110</v>
      </c>
      <c r="AH28" s="80">
        <f>[1]Summary!$B$2</f>
        <v>0</v>
      </c>
      <c r="AI28" s="91">
        <f t="shared" ref="AI28:AT28" si="23">IF(C28="",0,C28)</f>
        <v>0</v>
      </c>
      <c r="AJ28" s="91">
        <f t="shared" si="23"/>
        <v>0</v>
      </c>
      <c r="AK28" s="91">
        <f t="shared" si="23"/>
        <v>0</v>
      </c>
      <c r="AL28" s="91">
        <f t="shared" si="23"/>
        <v>120</v>
      </c>
      <c r="AM28" s="91">
        <f t="shared" si="23"/>
        <v>125</v>
      </c>
      <c r="AN28" s="91">
        <f t="shared" si="23"/>
        <v>120</v>
      </c>
      <c r="AO28" s="91">
        <f t="shared" si="23"/>
        <v>125</v>
      </c>
      <c r="AP28" s="91">
        <f t="shared" si="23"/>
        <v>120</v>
      </c>
      <c r="AQ28" s="91">
        <f t="shared" si="23"/>
        <v>125</v>
      </c>
      <c r="AR28" s="91">
        <f t="shared" si="23"/>
        <v>120</v>
      </c>
      <c r="AS28" s="91">
        <f t="shared" si="23"/>
        <v>125</v>
      </c>
      <c r="AT28" s="91">
        <f t="shared" si="23"/>
        <v>120</v>
      </c>
    </row>
    <row r="29" spans="1:46" ht="15.75" customHeight="1" x14ac:dyDescent="0.5">
      <c r="A29" s="80"/>
      <c r="B29" s="80"/>
      <c r="C29" s="80"/>
      <c r="D29" s="80"/>
      <c r="E29" s="80"/>
      <c r="F29" s="80"/>
      <c r="G29" s="80"/>
      <c r="H29" s="80"/>
      <c r="I29" s="80"/>
      <c r="J29" s="80"/>
      <c r="K29" s="80"/>
      <c r="L29" s="80"/>
      <c r="M29" s="80"/>
      <c r="N29" s="80"/>
      <c r="O29" s="80"/>
      <c r="P29" s="80"/>
      <c r="Q29" s="80"/>
      <c r="R29" s="80"/>
      <c r="S29" s="80"/>
      <c r="T29" s="80" t="s">
        <v>178</v>
      </c>
      <c r="U29" s="80">
        <v>7042</v>
      </c>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row>
    <row r="30" spans="1:46" ht="15.75" customHeight="1" x14ac:dyDescent="0.5">
      <c r="A30" s="80"/>
      <c r="B30" s="80"/>
      <c r="C30" s="80"/>
      <c r="D30" s="80"/>
      <c r="E30" s="80"/>
      <c r="F30" s="80"/>
      <c r="G30" s="80"/>
      <c r="H30" s="80"/>
      <c r="I30" s="80"/>
      <c r="J30" s="80"/>
      <c r="K30" s="80"/>
      <c r="L30" s="80"/>
      <c r="M30" s="80"/>
      <c r="N30" s="80"/>
      <c r="O30" s="80"/>
      <c r="P30" s="80"/>
      <c r="Q30" s="80"/>
      <c r="R30" s="80"/>
      <c r="S30" s="80"/>
      <c r="T30" s="80" t="s">
        <v>179</v>
      </c>
      <c r="U30" s="80">
        <v>7044</v>
      </c>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row>
    <row r="31" spans="1:46" ht="15.75" customHeight="1" x14ac:dyDescent="0.5">
      <c r="A31" s="80"/>
      <c r="B31" s="80"/>
      <c r="C31" s="80"/>
      <c r="D31" s="80"/>
      <c r="E31" s="80"/>
      <c r="F31" s="80"/>
      <c r="G31" s="80"/>
      <c r="H31" s="80"/>
      <c r="I31" s="80"/>
      <c r="J31" s="80"/>
      <c r="K31" s="80"/>
      <c r="L31" s="80"/>
      <c r="M31" s="80"/>
      <c r="N31" s="80"/>
      <c r="O31" s="80"/>
      <c r="P31" s="80"/>
      <c r="Q31" s="80"/>
      <c r="R31" s="80"/>
      <c r="S31" s="80"/>
      <c r="T31" s="80" t="s">
        <v>180</v>
      </c>
      <c r="U31" s="80">
        <v>7046</v>
      </c>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row>
    <row r="32" spans="1:46" ht="15.75" customHeight="1" x14ac:dyDescent="0.5">
      <c r="A32" s="80"/>
      <c r="B32" s="80"/>
      <c r="C32" s="80"/>
      <c r="D32" s="80"/>
      <c r="E32" s="80"/>
      <c r="F32" s="80"/>
      <c r="G32" s="80"/>
      <c r="H32" s="80"/>
      <c r="I32" s="80"/>
      <c r="J32" s="80"/>
      <c r="K32" s="80"/>
      <c r="L32" s="80"/>
      <c r="M32" s="80"/>
      <c r="N32" s="80"/>
      <c r="O32" s="80"/>
      <c r="P32" s="80"/>
      <c r="Q32" s="80"/>
      <c r="R32" s="80"/>
      <c r="S32" s="80"/>
      <c r="T32" s="80" t="s">
        <v>181</v>
      </c>
      <c r="U32" s="80">
        <v>7048</v>
      </c>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row>
    <row r="33" spans="1:46" ht="15.75" customHeight="1" x14ac:dyDescent="0.5">
      <c r="A33" s="80"/>
      <c r="B33" s="80"/>
      <c r="C33" s="80"/>
      <c r="D33" s="80"/>
      <c r="E33" s="80"/>
      <c r="F33" s="80"/>
      <c r="G33" s="80"/>
      <c r="H33" s="80"/>
      <c r="I33" s="80"/>
      <c r="J33" s="80"/>
      <c r="K33" s="80"/>
      <c r="L33" s="80"/>
      <c r="M33" s="80"/>
      <c r="N33" s="80"/>
      <c r="O33" s="80"/>
      <c r="P33" s="80"/>
      <c r="Q33" s="80"/>
      <c r="R33" s="80"/>
      <c r="S33" s="80"/>
      <c r="T33" s="80" t="s">
        <v>182</v>
      </c>
      <c r="U33" s="80">
        <v>7050</v>
      </c>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row>
    <row r="34" spans="1:46" ht="15.75" customHeight="1" x14ac:dyDescent="0.5">
      <c r="A34" s="80"/>
      <c r="B34" s="80"/>
      <c r="C34" s="80"/>
      <c r="D34" s="80"/>
      <c r="E34" s="80"/>
      <c r="F34" s="80"/>
      <c r="G34" s="80"/>
      <c r="H34" s="80"/>
      <c r="I34" s="80"/>
      <c r="J34" s="80"/>
      <c r="K34" s="80"/>
      <c r="L34" s="80"/>
      <c r="M34" s="80"/>
      <c r="N34" s="80"/>
      <c r="O34" s="80"/>
      <c r="P34" s="80"/>
      <c r="Q34" s="80"/>
      <c r="R34" s="80"/>
      <c r="S34" s="80"/>
      <c r="T34" s="80" t="s">
        <v>183</v>
      </c>
      <c r="U34" s="80">
        <v>7052</v>
      </c>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row>
    <row r="35" spans="1:46" ht="15.75" customHeight="1" x14ac:dyDescent="0.5">
      <c r="A35" s="80"/>
      <c r="B35" s="80"/>
      <c r="C35" s="80"/>
      <c r="D35" s="80"/>
      <c r="E35" s="80"/>
      <c r="F35" s="80"/>
      <c r="G35" s="80"/>
      <c r="H35" s="80"/>
      <c r="I35" s="80"/>
      <c r="J35" s="80"/>
      <c r="K35" s="80"/>
      <c r="L35" s="80"/>
      <c r="M35" s="80"/>
      <c r="N35" s="80"/>
      <c r="O35" s="80"/>
      <c r="P35" s="80"/>
      <c r="Q35" s="80"/>
      <c r="R35" s="80"/>
      <c r="S35" s="80"/>
      <c r="T35" s="80" t="s">
        <v>184</v>
      </c>
      <c r="U35" s="80">
        <v>7070</v>
      </c>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row>
    <row r="36" spans="1:46" ht="15.75" customHeight="1" x14ac:dyDescent="0.5">
      <c r="A36" s="80"/>
      <c r="B36" s="80"/>
      <c r="C36" s="80"/>
      <c r="D36" s="80"/>
      <c r="E36" s="80"/>
      <c r="F36" s="80"/>
      <c r="G36" s="80"/>
      <c r="H36" s="80"/>
      <c r="I36" s="80"/>
      <c r="J36" s="80"/>
      <c r="K36" s="80"/>
      <c r="L36" s="80"/>
      <c r="M36" s="80"/>
      <c r="N36" s="80"/>
      <c r="O36" s="80"/>
      <c r="P36" s="80"/>
      <c r="Q36" s="80"/>
      <c r="R36" s="80"/>
      <c r="S36" s="80"/>
      <c r="T36" s="80" t="s">
        <v>185</v>
      </c>
      <c r="U36" s="80">
        <v>7072</v>
      </c>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row>
    <row r="37" spans="1:46" ht="15.75" customHeight="1" x14ac:dyDescent="0.5">
      <c r="A37" s="80"/>
      <c r="B37" s="80"/>
      <c r="C37" s="80"/>
      <c r="D37" s="80"/>
      <c r="E37" s="80"/>
      <c r="F37" s="80"/>
      <c r="G37" s="80"/>
      <c r="H37" s="80"/>
      <c r="I37" s="80"/>
      <c r="J37" s="80"/>
      <c r="K37" s="80"/>
      <c r="L37" s="80"/>
      <c r="M37" s="80"/>
      <c r="N37" s="80"/>
      <c r="O37" s="80"/>
      <c r="P37" s="80"/>
      <c r="Q37" s="80"/>
      <c r="R37" s="80"/>
      <c r="S37" s="80"/>
      <c r="T37" s="80" t="s">
        <v>186</v>
      </c>
      <c r="U37" s="80">
        <v>7078</v>
      </c>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row>
    <row r="38" spans="1:46" ht="15.75" customHeight="1" x14ac:dyDescent="0.5">
      <c r="A38" s="80"/>
      <c r="B38" s="80"/>
      <c r="C38" s="80"/>
      <c r="D38" s="80"/>
      <c r="E38" s="80"/>
      <c r="F38" s="80"/>
      <c r="G38" s="80"/>
      <c r="H38" s="80"/>
      <c r="I38" s="80"/>
      <c r="J38" s="80"/>
      <c r="K38" s="80"/>
      <c r="L38" s="80"/>
      <c r="M38" s="80"/>
      <c r="N38" s="80"/>
      <c r="O38" s="80"/>
      <c r="P38" s="80"/>
      <c r="Q38" s="80"/>
      <c r="R38" s="80"/>
      <c r="S38" s="80"/>
      <c r="T38" s="80" t="s">
        <v>187</v>
      </c>
      <c r="U38" s="80">
        <v>7080</v>
      </c>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row>
    <row r="39" spans="1:46" ht="15.75" customHeight="1" x14ac:dyDescent="0.5">
      <c r="A39" s="80"/>
      <c r="B39" s="80"/>
      <c r="C39" s="80"/>
      <c r="D39" s="80"/>
      <c r="E39" s="80"/>
      <c r="F39" s="80"/>
      <c r="G39" s="80"/>
      <c r="H39" s="80"/>
      <c r="I39" s="80"/>
      <c r="J39" s="80"/>
      <c r="K39" s="80"/>
      <c r="L39" s="80"/>
      <c r="M39" s="80"/>
      <c r="N39" s="80"/>
      <c r="O39" s="80"/>
      <c r="P39" s="80"/>
      <c r="Q39" s="80"/>
      <c r="R39" s="80"/>
      <c r="S39" s="80"/>
      <c r="T39" s="80" t="s">
        <v>188</v>
      </c>
      <c r="U39" s="80">
        <v>7082</v>
      </c>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row>
    <row r="40" spans="1:46" ht="15.75" customHeight="1" x14ac:dyDescent="0.5">
      <c r="A40" s="80"/>
      <c r="B40" s="80"/>
      <c r="C40" s="80"/>
      <c r="D40" s="80"/>
      <c r="E40" s="80"/>
      <c r="F40" s="80"/>
      <c r="G40" s="80"/>
      <c r="H40" s="80"/>
      <c r="I40" s="80"/>
      <c r="J40" s="80"/>
      <c r="K40" s="80"/>
      <c r="L40" s="80"/>
      <c r="M40" s="80"/>
      <c r="N40" s="80"/>
      <c r="O40" s="80"/>
      <c r="P40" s="80"/>
      <c r="Q40" s="80"/>
      <c r="R40" s="80"/>
      <c r="S40" s="80"/>
      <c r="T40" s="80" t="s">
        <v>189</v>
      </c>
      <c r="U40" s="80">
        <v>7084</v>
      </c>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row>
    <row r="41" spans="1:46" ht="15.75" customHeight="1" x14ac:dyDescent="0.5">
      <c r="A41" s="80"/>
      <c r="B41" s="80"/>
      <c r="C41" s="80"/>
      <c r="D41" s="80"/>
      <c r="E41" s="80"/>
      <c r="F41" s="80"/>
      <c r="G41" s="80"/>
      <c r="H41" s="80"/>
      <c r="I41" s="80"/>
      <c r="J41" s="80"/>
      <c r="K41" s="80"/>
      <c r="L41" s="80"/>
      <c r="M41" s="80"/>
      <c r="N41" s="80"/>
      <c r="O41" s="80"/>
      <c r="P41" s="80"/>
      <c r="Q41" s="80"/>
      <c r="R41" s="80"/>
      <c r="S41" s="80"/>
      <c r="T41" s="80" t="s">
        <v>190</v>
      </c>
      <c r="U41" s="80">
        <v>7086</v>
      </c>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row>
    <row r="42" spans="1:46" ht="15.75" customHeight="1" x14ac:dyDescent="0.5">
      <c r="A42" s="80"/>
      <c r="B42" s="80"/>
      <c r="C42" s="80"/>
      <c r="D42" s="80"/>
      <c r="E42" s="80"/>
      <c r="F42" s="80"/>
      <c r="G42" s="80"/>
      <c r="H42" s="80"/>
      <c r="I42" s="80"/>
      <c r="J42" s="80"/>
      <c r="K42" s="80"/>
      <c r="L42" s="80"/>
      <c r="M42" s="80"/>
      <c r="N42" s="80"/>
      <c r="O42" s="80"/>
      <c r="P42" s="80"/>
      <c r="Q42" s="80"/>
      <c r="R42" s="80"/>
      <c r="S42" s="80"/>
      <c r="T42" s="80" t="s">
        <v>191</v>
      </c>
      <c r="U42" s="80">
        <v>7088</v>
      </c>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row>
    <row r="43" spans="1:46" ht="15.75" customHeight="1" x14ac:dyDescent="0.5">
      <c r="A43" s="80"/>
      <c r="B43" s="80"/>
      <c r="C43" s="80"/>
      <c r="D43" s="80"/>
      <c r="E43" s="80"/>
      <c r="F43" s="80"/>
      <c r="G43" s="80"/>
      <c r="H43" s="80"/>
      <c r="I43" s="80"/>
      <c r="J43" s="80"/>
      <c r="K43" s="80"/>
      <c r="L43" s="80"/>
      <c r="M43" s="80"/>
      <c r="N43" s="80"/>
      <c r="O43" s="80"/>
      <c r="P43" s="80"/>
      <c r="Q43" s="80"/>
      <c r="R43" s="80"/>
      <c r="S43" s="80"/>
      <c r="T43" s="80" t="s">
        <v>193</v>
      </c>
      <c r="U43" s="80">
        <v>7090</v>
      </c>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row>
    <row r="44" spans="1:46" ht="15.75" customHeight="1" x14ac:dyDescent="0.5">
      <c r="A44" s="80"/>
      <c r="B44" s="80"/>
      <c r="C44" s="80"/>
      <c r="D44" s="80"/>
      <c r="E44" s="80"/>
      <c r="F44" s="80"/>
      <c r="G44" s="80"/>
      <c r="H44" s="80"/>
      <c r="I44" s="80"/>
      <c r="J44" s="80"/>
      <c r="K44" s="80"/>
      <c r="L44" s="80"/>
      <c r="M44" s="80"/>
      <c r="N44" s="80"/>
      <c r="O44" s="80"/>
      <c r="P44" s="80"/>
      <c r="Q44" s="80"/>
      <c r="R44" s="80"/>
      <c r="S44" s="80"/>
      <c r="T44" s="80" t="s">
        <v>409</v>
      </c>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row>
    <row r="45" spans="1:46" ht="15.75" customHeight="1" x14ac:dyDescent="0.5">
      <c r="A45" s="80"/>
      <c r="B45" s="80"/>
      <c r="C45" s="80"/>
      <c r="D45" s="80"/>
      <c r="E45" s="80"/>
      <c r="F45" s="80"/>
      <c r="G45" s="80"/>
      <c r="H45" s="80"/>
      <c r="I45" s="80"/>
      <c r="J45" s="80"/>
      <c r="K45" s="80"/>
      <c r="L45" s="80"/>
      <c r="M45" s="80"/>
      <c r="N45" s="80"/>
      <c r="O45" s="80"/>
      <c r="P45" s="80"/>
      <c r="Q45" s="80"/>
      <c r="R45" s="80"/>
      <c r="S45" s="80"/>
      <c r="T45" s="80" t="s">
        <v>409</v>
      </c>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row>
    <row r="46" spans="1:46" ht="15.75" customHeight="1" x14ac:dyDescent="0.5">
      <c r="A46" s="80"/>
      <c r="B46" s="80"/>
      <c r="C46" s="80"/>
      <c r="D46" s="80"/>
      <c r="E46" s="80"/>
      <c r="F46" s="80"/>
      <c r="G46" s="80"/>
      <c r="H46" s="80"/>
      <c r="I46" s="80"/>
      <c r="J46" s="80"/>
      <c r="K46" s="80"/>
      <c r="L46" s="80"/>
      <c r="M46" s="80"/>
      <c r="N46" s="80"/>
      <c r="O46" s="80"/>
      <c r="P46" s="80"/>
      <c r="Q46" s="80"/>
      <c r="R46" s="80"/>
      <c r="S46" s="80"/>
      <c r="T46" s="80" t="s">
        <v>409</v>
      </c>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row>
    <row r="47" spans="1:46" ht="15.75" customHeight="1" x14ac:dyDescent="0.5">
      <c r="A47" s="80"/>
      <c r="B47" s="80"/>
      <c r="C47" s="80"/>
      <c r="D47" s="80"/>
      <c r="E47" s="80"/>
      <c r="F47" s="80"/>
      <c r="G47" s="80"/>
      <c r="H47" s="80"/>
      <c r="I47" s="80"/>
      <c r="J47" s="80"/>
      <c r="K47" s="80"/>
      <c r="L47" s="80"/>
      <c r="M47" s="80"/>
      <c r="N47" s="80"/>
      <c r="O47" s="80"/>
      <c r="P47" s="80"/>
      <c r="Q47" s="80"/>
      <c r="R47" s="80"/>
      <c r="S47" s="80"/>
      <c r="T47" s="80" t="s">
        <v>409</v>
      </c>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row>
    <row r="48" spans="1:46" ht="15.75" customHeight="1" x14ac:dyDescent="0.5">
      <c r="A48" s="80"/>
      <c r="B48" s="80"/>
      <c r="C48" s="80"/>
      <c r="D48" s="80"/>
      <c r="E48" s="80"/>
      <c r="F48" s="80"/>
      <c r="G48" s="80"/>
      <c r="H48" s="80"/>
      <c r="I48" s="80"/>
      <c r="J48" s="80"/>
      <c r="K48" s="80"/>
      <c r="L48" s="80"/>
      <c r="M48" s="80"/>
      <c r="N48" s="80"/>
      <c r="O48" s="80"/>
      <c r="P48" s="80"/>
      <c r="Q48" s="80"/>
      <c r="R48" s="80"/>
      <c r="S48" s="80"/>
      <c r="T48" s="80" t="s">
        <v>409</v>
      </c>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row>
    <row r="49" spans="1:46" ht="15.75" customHeight="1" x14ac:dyDescent="0.5">
      <c r="A49" s="80"/>
      <c r="B49" s="80"/>
      <c r="C49" s="80"/>
      <c r="D49" s="80"/>
      <c r="E49" s="80"/>
      <c r="F49" s="80"/>
      <c r="G49" s="80"/>
      <c r="H49" s="80"/>
      <c r="I49" s="80"/>
      <c r="J49" s="80"/>
      <c r="K49" s="80"/>
      <c r="L49" s="80"/>
      <c r="M49" s="80"/>
      <c r="N49" s="80"/>
      <c r="O49" s="80"/>
      <c r="P49" s="80"/>
      <c r="Q49" s="80"/>
      <c r="R49" s="80"/>
      <c r="S49" s="80"/>
      <c r="T49" s="80" t="s">
        <v>409</v>
      </c>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row>
    <row r="50" spans="1:46" ht="15.75" customHeight="1" x14ac:dyDescent="0.5">
      <c r="A50" s="80"/>
      <c r="B50" s="80"/>
      <c r="C50" s="80"/>
      <c r="D50" s="80"/>
      <c r="E50" s="80"/>
      <c r="F50" s="80"/>
      <c r="G50" s="80"/>
      <c r="H50" s="80"/>
      <c r="I50" s="80"/>
      <c r="J50" s="80"/>
      <c r="K50" s="80"/>
      <c r="L50" s="80"/>
      <c r="M50" s="80"/>
      <c r="N50" s="80"/>
      <c r="O50" s="80"/>
      <c r="P50" s="80"/>
      <c r="Q50" s="80"/>
      <c r="R50" s="80"/>
      <c r="S50" s="80"/>
      <c r="T50" s="80" t="s">
        <v>409</v>
      </c>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row>
    <row r="51" spans="1:46" ht="15.75" customHeight="1" x14ac:dyDescent="0.5">
      <c r="A51" s="80"/>
      <c r="B51" s="80"/>
      <c r="C51" s="80"/>
      <c r="D51" s="80"/>
      <c r="E51" s="80"/>
      <c r="F51" s="80"/>
      <c r="G51" s="80"/>
      <c r="H51" s="80"/>
      <c r="I51" s="80"/>
      <c r="J51" s="80"/>
      <c r="K51" s="80"/>
      <c r="L51" s="80"/>
      <c r="M51" s="80"/>
      <c r="N51" s="80"/>
      <c r="O51" s="80"/>
      <c r="P51" s="80"/>
      <c r="Q51" s="80"/>
      <c r="R51" s="80"/>
      <c r="S51" s="80"/>
      <c r="T51" s="80" t="s">
        <v>409</v>
      </c>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row>
    <row r="52" spans="1:46" ht="15.75" customHeight="1" x14ac:dyDescent="0.5">
      <c r="A52" s="80"/>
      <c r="B52" s="80"/>
      <c r="C52" s="80"/>
      <c r="D52" s="80"/>
      <c r="E52" s="80"/>
      <c r="F52" s="80"/>
      <c r="G52" s="80"/>
      <c r="H52" s="80"/>
      <c r="I52" s="80"/>
      <c r="J52" s="80"/>
      <c r="K52" s="80"/>
      <c r="L52" s="80"/>
      <c r="M52" s="80"/>
      <c r="N52" s="80"/>
      <c r="O52" s="80"/>
      <c r="P52" s="80"/>
      <c r="Q52" s="80"/>
      <c r="R52" s="80"/>
      <c r="S52" s="80"/>
      <c r="T52" s="80" t="s">
        <v>409</v>
      </c>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row>
    <row r="53" spans="1:46" ht="15.75" customHeight="1" x14ac:dyDescent="0.5">
      <c r="A53" s="80"/>
      <c r="B53" s="80"/>
      <c r="C53" s="80"/>
      <c r="D53" s="80"/>
      <c r="E53" s="80"/>
      <c r="F53" s="80"/>
      <c r="G53" s="80"/>
      <c r="H53" s="80"/>
      <c r="I53" s="80"/>
      <c r="J53" s="80"/>
      <c r="K53" s="80"/>
      <c r="L53" s="80"/>
      <c r="M53" s="80"/>
      <c r="N53" s="80"/>
      <c r="O53" s="80"/>
      <c r="P53" s="80"/>
      <c r="Q53" s="80"/>
      <c r="R53" s="80"/>
      <c r="S53" s="80"/>
      <c r="T53" s="80" t="s">
        <v>409</v>
      </c>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row>
    <row r="54" spans="1:46" ht="15.75" customHeight="1" x14ac:dyDescent="0.5">
      <c r="A54" s="80"/>
      <c r="B54" s="80"/>
      <c r="C54" s="80"/>
      <c r="D54" s="80"/>
      <c r="E54" s="80"/>
      <c r="F54" s="80"/>
      <c r="G54" s="80"/>
      <c r="H54" s="80"/>
      <c r="I54" s="80"/>
      <c r="J54" s="80"/>
      <c r="K54" s="80"/>
      <c r="L54" s="80"/>
      <c r="M54" s="80"/>
      <c r="N54" s="80"/>
      <c r="O54" s="80"/>
      <c r="P54" s="80"/>
      <c r="Q54" s="80"/>
      <c r="R54" s="80"/>
      <c r="S54" s="80"/>
      <c r="T54" s="80" t="s">
        <v>409</v>
      </c>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row>
    <row r="55" spans="1:46" ht="15.75" customHeight="1" x14ac:dyDescent="0.5">
      <c r="A55" s="80"/>
      <c r="B55" s="80"/>
      <c r="C55" s="80"/>
      <c r="D55" s="80"/>
      <c r="E55" s="80"/>
      <c r="F55" s="80"/>
      <c r="G55" s="80"/>
      <c r="H55" s="80"/>
      <c r="I55" s="80"/>
      <c r="J55" s="80"/>
      <c r="K55" s="80"/>
      <c r="L55" s="80"/>
      <c r="M55" s="80"/>
      <c r="N55" s="80"/>
      <c r="O55" s="80"/>
      <c r="P55" s="80"/>
      <c r="Q55" s="80"/>
      <c r="R55" s="80"/>
      <c r="S55" s="80"/>
      <c r="T55" s="80" t="s">
        <v>409</v>
      </c>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row>
    <row r="56" spans="1:46" ht="15.75" customHeight="1" x14ac:dyDescent="0.5">
      <c r="A56" s="80"/>
      <c r="B56" s="80"/>
      <c r="C56" s="80"/>
      <c r="D56" s="80"/>
      <c r="E56" s="80"/>
      <c r="F56" s="80"/>
      <c r="G56" s="80"/>
      <c r="H56" s="80"/>
      <c r="I56" s="80"/>
      <c r="J56" s="80"/>
      <c r="K56" s="80"/>
      <c r="L56" s="80"/>
      <c r="M56" s="80"/>
      <c r="N56" s="80"/>
      <c r="O56" s="80"/>
      <c r="P56" s="80"/>
      <c r="Q56" s="80"/>
      <c r="R56" s="80"/>
      <c r="S56" s="80"/>
      <c r="T56" s="80">
        <f>'[1]Chart of Accounts'!I52</f>
        <v>0</v>
      </c>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row>
    <row r="57" spans="1:46" ht="15.75" customHeight="1" x14ac:dyDescent="0.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row>
    <row r="58" spans="1:46" ht="15.75" customHeight="1" x14ac:dyDescent="0.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row>
    <row r="59" spans="1:46" ht="15.75" customHeight="1" x14ac:dyDescent="0.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row>
    <row r="60" spans="1:46" ht="15.75" customHeight="1" x14ac:dyDescent="0.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row>
    <row r="61" spans="1:46" ht="15.75" customHeight="1" x14ac:dyDescent="0.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row>
    <row r="62" spans="1:46" ht="15.75" customHeight="1" x14ac:dyDescent="0.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row>
    <row r="63" spans="1:46" ht="15.75" customHeight="1" x14ac:dyDescent="0.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row>
    <row r="64" spans="1:46" ht="15.75" customHeight="1" x14ac:dyDescent="0.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row>
    <row r="65" spans="1:46" ht="15.75" customHeight="1" x14ac:dyDescent="0.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row>
    <row r="66" spans="1:46" ht="15.75" customHeight="1" x14ac:dyDescent="0.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1:46" ht="15.75" customHeight="1" x14ac:dyDescent="0.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row>
    <row r="68" spans="1:46" ht="15.75" customHeight="1" x14ac:dyDescent="0.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row>
    <row r="69" spans="1:46" ht="15.75" customHeight="1" x14ac:dyDescent="0.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row>
    <row r="70" spans="1:46" ht="15.75" customHeight="1" x14ac:dyDescent="0.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row>
    <row r="71" spans="1:46" ht="15.75" customHeight="1" x14ac:dyDescent="0.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row>
    <row r="72" spans="1:46" ht="15.75" customHeight="1" x14ac:dyDescent="0.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row>
    <row r="73" spans="1:46" ht="15.75" customHeight="1" x14ac:dyDescent="0.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15.75" customHeight="1" x14ac:dyDescent="0.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15.75" customHeight="1" x14ac:dyDescent="0.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1:46" ht="15.75" customHeight="1" x14ac:dyDescent="0.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row>
    <row r="77" spans="1:46" ht="15.75" customHeight="1" x14ac:dyDescent="0.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1:46" ht="15.75" customHeight="1" x14ac:dyDescent="0.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1:46" ht="15.75" customHeight="1" x14ac:dyDescent="0.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1:46" ht="15.75" customHeight="1" x14ac:dyDescent="0.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row>
    <row r="81" spans="1:46" ht="15.75" customHeight="1" x14ac:dyDescent="0.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1:46" ht="15.75" customHeight="1" x14ac:dyDescent="0.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15.75" customHeight="1" x14ac:dyDescent="0.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1:46" ht="15.75" customHeight="1" x14ac:dyDescent="0.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row>
    <row r="85" spans="1:46" ht="15.75" customHeight="1" x14ac:dyDescent="0.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row>
    <row r="86" spans="1:46" ht="15.75" customHeight="1" x14ac:dyDescent="0.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row>
    <row r="87" spans="1:46" ht="15.75" customHeight="1" x14ac:dyDescent="0.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row>
    <row r="88" spans="1:46" ht="15.75" customHeight="1" x14ac:dyDescent="0.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row>
    <row r="89" spans="1:46" ht="15.75" customHeight="1" x14ac:dyDescent="0.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row>
    <row r="90" spans="1:46" ht="15.75" customHeight="1" x14ac:dyDescent="0.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row>
    <row r="91" spans="1:46" ht="15.75" customHeight="1" x14ac:dyDescent="0.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dataValidations count="2">
    <dataValidation type="list" allowBlank="1" showErrorMessage="1" sqref="A18:A27" xr:uid="{00000000-0002-0000-0C00-000000000000}">
      <formula1>$U$10:$U$43</formula1>
    </dataValidation>
    <dataValidation type="decimal" operator="greaterThanOrEqual" allowBlank="1" showErrorMessage="1" sqref="C9:N27" xr:uid="{00000000-0002-0000-0C00-000001000000}">
      <formula1>0</formula1>
    </dataValidation>
  </dataValidations>
  <pageMargins left="0.75" right="0.75" top="1" bottom="1"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09375" defaultRowHeight="15" customHeight="1" x14ac:dyDescent="0.4"/>
  <cols>
    <col min="1" max="1" width="11.109375" customWidth="1"/>
    <col min="2" max="2" width="65.71875" customWidth="1"/>
    <col min="3" max="15" width="16.88671875" customWidth="1"/>
    <col min="16" max="19" width="9.109375" customWidth="1"/>
    <col min="20" max="26" width="9.109375" hidden="1" customWidth="1"/>
    <col min="27" max="27" width="10.88671875" hidden="1" customWidth="1"/>
    <col min="28" max="28" width="9.38671875" hidden="1" customWidth="1"/>
    <col min="29" max="29" width="14.88671875" hidden="1" customWidth="1"/>
    <col min="30" max="31" width="11.21875" hidden="1" customWidth="1"/>
    <col min="32" max="32" width="12.21875" hidden="1" customWidth="1"/>
    <col min="33" max="33" width="17" hidden="1" customWidth="1"/>
    <col min="34" max="34" width="19.71875" hidden="1" customWidth="1"/>
    <col min="35" max="43" width="10" hidden="1" customWidth="1"/>
    <col min="44" max="46" width="11"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'Public Relations'!G3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20.100000000000001" x14ac:dyDescent="0.7">
      <c r="A7" s="93"/>
      <c r="B7" s="94"/>
      <c r="C7" s="94"/>
      <c r="D7" s="95"/>
      <c r="E7" s="95"/>
      <c r="F7" s="95"/>
      <c r="G7" s="95"/>
      <c r="H7" s="95"/>
      <c r="I7" s="95"/>
      <c r="J7" s="95"/>
      <c r="K7" s="95"/>
      <c r="L7" s="95"/>
      <c r="M7" s="95"/>
      <c r="N7" s="95"/>
      <c r="O7" s="95"/>
      <c r="P7" s="80"/>
      <c r="Q7" s="80"/>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row>
    <row r="8" spans="1:46" ht="20.100000000000001" x14ac:dyDescent="0.7">
      <c r="A8" s="93" t="s">
        <v>245</v>
      </c>
      <c r="B8" s="97"/>
      <c r="C8" s="94"/>
      <c r="D8" s="95"/>
      <c r="E8" s="95"/>
      <c r="F8" s="95"/>
      <c r="G8" s="95"/>
      <c r="H8" s="95"/>
      <c r="I8" s="95"/>
      <c r="J8" s="95"/>
      <c r="K8" s="95"/>
      <c r="L8" s="95"/>
      <c r="M8" s="95"/>
      <c r="N8" s="95"/>
      <c r="O8" s="95"/>
      <c r="P8" s="95"/>
      <c r="Q8" s="95"/>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19.8" x14ac:dyDescent="0.65">
      <c r="A9" s="102">
        <v>6025</v>
      </c>
      <c r="B9" s="102" t="s">
        <v>246</v>
      </c>
      <c r="C9" s="138"/>
      <c r="D9" s="139"/>
      <c r="E9" s="139"/>
      <c r="F9" s="139"/>
      <c r="G9" s="139"/>
      <c r="H9" s="139"/>
      <c r="I9" s="139"/>
      <c r="J9" s="139"/>
      <c r="K9" s="139"/>
      <c r="L9" s="139"/>
      <c r="M9" s="139"/>
      <c r="N9" s="140"/>
      <c r="O9" s="95">
        <f t="shared" ref="O9:O16" si="0">SUM(C9:N9)</f>
        <v>0</v>
      </c>
      <c r="P9" s="80"/>
      <c r="Q9" s="80"/>
      <c r="R9" s="80"/>
      <c r="S9" s="80"/>
      <c r="T9" s="106" t="s">
        <v>135</v>
      </c>
      <c r="U9" s="80"/>
      <c r="V9" s="80"/>
      <c r="W9" s="80"/>
      <c r="X9" s="80"/>
      <c r="Y9" s="80"/>
      <c r="Z9" s="80"/>
      <c r="AA9" s="80" t="s">
        <v>129</v>
      </c>
      <c r="AB9" s="80" t="str">
        <f t="shared" ref="AB9:AB23" si="1">IF(A9="","",A9&amp;"-000000")</f>
        <v>6025-000000</v>
      </c>
      <c r="AC9" s="80">
        <v>799</v>
      </c>
      <c r="AD9" s="80" t="str">
        <f t="shared" ref="AD9:AD23" si="2">IF(LEN($O$1)=3,$O$1,IF(LEN($O$1)=2,0&amp;$O$1,IF(LEN($O$1)=1,0&amp;0&amp;$O$1,"ERROR")))</f>
        <v>054</v>
      </c>
      <c r="AE9" s="80" t="s">
        <v>136</v>
      </c>
      <c r="AF9" s="80"/>
      <c r="AG9" s="80">
        <v>110</v>
      </c>
      <c r="AH9" s="80">
        <f>[2]Summary!$B$2</f>
        <v>0</v>
      </c>
      <c r="AI9" s="80">
        <f t="shared" ref="AI9:AT9" si="3">IF(C9="",0,C9)</f>
        <v>0</v>
      </c>
      <c r="AJ9" s="80">
        <f t="shared" si="3"/>
        <v>0</v>
      </c>
      <c r="AK9" s="80">
        <f t="shared" si="3"/>
        <v>0</v>
      </c>
      <c r="AL9" s="80">
        <f t="shared" si="3"/>
        <v>0</v>
      </c>
      <c r="AM9" s="80">
        <f t="shared" si="3"/>
        <v>0</v>
      </c>
      <c r="AN9" s="80">
        <f t="shared" si="3"/>
        <v>0</v>
      </c>
      <c r="AO9" s="80">
        <f t="shared" si="3"/>
        <v>0</v>
      </c>
      <c r="AP9" s="80">
        <f t="shared" si="3"/>
        <v>0</v>
      </c>
      <c r="AQ9" s="80">
        <f t="shared" si="3"/>
        <v>0</v>
      </c>
      <c r="AR9" s="80">
        <f t="shared" si="3"/>
        <v>0</v>
      </c>
      <c r="AS9" s="80">
        <f t="shared" si="3"/>
        <v>0</v>
      </c>
      <c r="AT9" s="80">
        <f t="shared" si="3"/>
        <v>0</v>
      </c>
    </row>
    <row r="10" spans="1:46" ht="19.8" x14ac:dyDescent="0.65">
      <c r="A10" s="102">
        <v>6025</v>
      </c>
      <c r="B10" s="102" t="s">
        <v>247</v>
      </c>
      <c r="C10" s="141"/>
      <c r="D10" s="104"/>
      <c r="E10" s="104"/>
      <c r="F10" s="104"/>
      <c r="G10" s="104"/>
      <c r="H10" s="104"/>
      <c r="I10" s="104"/>
      <c r="J10" s="104"/>
      <c r="K10" s="104"/>
      <c r="L10" s="104"/>
      <c r="M10" s="104"/>
      <c r="N10" s="142"/>
      <c r="O10" s="95">
        <f t="shared" si="0"/>
        <v>0</v>
      </c>
      <c r="P10" s="80"/>
      <c r="Q10" s="80"/>
      <c r="R10" s="80"/>
      <c r="S10" s="80"/>
      <c r="T10" s="80" t="s">
        <v>138</v>
      </c>
      <c r="U10" s="80">
        <v>7004</v>
      </c>
      <c r="V10" s="80"/>
      <c r="W10" s="80"/>
      <c r="X10" s="80"/>
      <c r="Y10" s="80"/>
      <c r="Z10" s="80"/>
      <c r="AA10" s="80" t="s">
        <v>129</v>
      </c>
      <c r="AB10" s="80" t="str">
        <f t="shared" si="1"/>
        <v>6025-000000</v>
      </c>
      <c r="AC10" s="80">
        <v>799</v>
      </c>
      <c r="AD10" s="80" t="str">
        <f t="shared" si="2"/>
        <v>054</v>
      </c>
      <c r="AE10" s="80" t="s">
        <v>139</v>
      </c>
      <c r="AF10" s="80"/>
      <c r="AG10" s="80">
        <v>110</v>
      </c>
      <c r="AH10" s="80">
        <f>[2]Summary!$B$2</f>
        <v>0</v>
      </c>
      <c r="AI10" s="80">
        <f t="shared" ref="AI10:AT10" si="4">IF(C10="",0,C10)</f>
        <v>0</v>
      </c>
      <c r="AJ10" s="80">
        <f t="shared" si="4"/>
        <v>0</v>
      </c>
      <c r="AK10" s="80">
        <f t="shared" si="4"/>
        <v>0</v>
      </c>
      <c r="AL10" s="80">
        <f t="shared" si="4"/>
        <v>0</v>
      </c>
      <c r="AM10" s="80">
        <f t="shared" si="4"/>
        <v>0</v>
      </c>
      <c r="AN10" s="80">
        <f t="shared" si="4"/>
        <v>0</v>
      </c>
      <c r="AO10" s="80">
        <f t="shared" si="4"/>
        <v>0</v>
      </c>
      <c r="AP10" s="80">
        <f t="shared" si="4"/>
        <v>0</v>
      </c>
      <c r="AQ10" s="80">
        <f t="shared" si="4"/>
        <v>0</v>
      </c>
      <c r="AR10" s="80">
        <f t="shared" si="4"/>
        <v>0</v>
      </c>
      <c r="AS10" s="80">
        <f t="shared" si="4"/>
        <v>0</v>
      </c>
      <c r="AT10" s="80">
        <f t="shared" si="4"/>
        <v>0</v>
      </c>
    </row>
    <row r="11" spans="1:46" ht="19.8" x14ac:dyDescent="0.65">
      <c r="A11" s="102">
        <v>6025</v>
      </c>
      <c r="B11" s="102" t="s">
        <v>248</v>
      </c>
      <c r="C11" s="141"/>
      <c r="D11" s="104"/>
      <c r="E11" s="104"/>
      <c r="F11" s="104"/>
      <c r="G11" s="104"/>
      <c r="H11" s="104"/>
      <c r="I11" s="104"/>
      <c r="J11" s="104"/>
      <c r="K11" s="104"/>
      <c r="L11" s="104"/>
      <c r="M11" s="104"/>
      <c r="N11" s="142"/>
      <c r="O11" s="95">
        <f t="shared" si="0"/>
        <v>0</v>
      </c>
      <c r="P11" s="80"/>
      <c r="Q11" s="80"/>
      <c r="R11" s="80"/>
      <c r="S11" s="80"/>
      <c r="T11" s="80" t="s">
        <v>141</v>
      </c>
      <c r="U11" s="80">
        <v>7006</v>
      </c>
      <c r="V11" s="80"/>
      <c r="W11" s="80"/>
      <c r="X11" s="80"/>
      <c r="Y11" s="80"/>
      <c r="Z11" s="80"/>
      <c r="AA11" s="80" t="s">
        <v>129</v>
      </c>
      <c r="AB11" s="80" t="str">
        <f t="shared" si="1"/>
        <v>6025-000000</v>
      </c>
      <c r="AC11" s="80">
        <v>799</v>
      </c>
      <c r="AD11" s="80" t="str">
        <f t="shared" si="2"/>
        <v>054</v>
      </c>
      <c r="AE11" s="80" t="s">
        <v>142</v>
      </c>
      <c r="AF11" s="80"/>
      <c r="AG11" s="80">
        <v>110</v>
      </c>
      <c r="AH11" s="80">
        <f>[2]Summary!$B$2</f>
        <v>0</v>
      </c>
      <c r="AI11" s="80">
        <f t="shared" ref="AI11:AT11" si="5">IF(C11="",0,C11)</f>
        <v>0</v>
      </c>
      <c r="AJ11" s="80">
        <f t="shared" si="5"/>
        <v>0</v>
      </c>
      <c r="AK11" s="80">
        <f t="shared" si="5"/>
        <v>0</v>
      </c>
      <c r="AL11" s="80">
        <f t="shared" si="5"/>
        <v>0</v>
      </c>
      <c r="AM11" s="80">
        <f t="shared" si="5"/>
        <v>0</v>
      </c>
      <c r="AN11" s="80">
        <f t="shared" si="5"/>
        <v>0</v>
      </c>
      <c r="AO11" s="80">
        <f t="shared" si="5"/>
        <v>0</v>
      </c>
      <c r="AP11" s="80">
        <f t="shared" si="5"/>
        <v>0</v>
      </c>
      <c r="AQ11" s="80">
        <f t="shared" si="5"/>
        <v>0</v>
      </c>
      <c r="AR11" s="80">
        <f t="shared" si="5"/>
        <v>0</v>
      </c>
      <c r="AS11" s="80">
        <f t="shared" si="5"/>
        <v>0</v>
      </c>
      <c r="AT11" s="80">
        <f t="shared" si="5"/>
        <v>0</v>
      </c>
    </row>
    <row r="12" spans="1:46" ht="19.8" x14ac:dyDescent="0.65">
      <c r="A12" s="102">
        <v>6025</v>
      </c>
      <c r="B12" s="102" t="s">
        <v>249</v>
      </c>
      <c r="C12" s="141"/>
      <c r="D12" s="104"/>
      <c r="E12" s="104"/>
      <c r="F12" s="104"/>
      <c r="G12" s="104"/>
      <c r="H12" s="104"/>
      <c r="I12" s="104"/>
      <c r="J12" s="104"/>
      <c r="K12" s="104"/>
      <c r="L12" s="104"/>
      <c r="M12" s="104"/>
      <c r="N12" s="142"/>
      <c r="O12" s="95">
        <f t="shared" si="0"/>
        <v>0</v>
      </c>
      <c r="P12" s="80"/>
      <c r="Q12" s="80"/>
      <c r="R12" s="80"/>
      <c r="S12" s="80"/>
      <c r="T12" s="80" t="s">
        <v>144</v>
      </c>
      <c r="U12" s="80">
        <v>7008</v>
      </c>
      <c r="V12" s="80"/>
      <c r="W12" s="80"/>
      <c r="X12" s="80"/>
      <c r="Y12" s="80"/>
      <c r="Z12" s="80"/>
      <c r="AA12" s="80" t="s">
        <v>129</v>
      </c>
      <c r="AB12" s="80" t="str">
        <f t="shared" si="1"/>
        <v>6025-000000</v>
      </c>
      <c r="AC12" s="80">
        <v>799</v>
      </c>
      <c r="AD12" s="80" t="str">
        <f t="shared" si="2"/>
        <v>054</v>
      </c>
      <c r="AE12" s="80" t="s">
        <v>145</v>
      </c>
      <c r="AF12" s="80"/>
      <c r="AG12" s="80">
        <v>110</v>
      </c>
      <c r="AH12" s="80">
        <f>[2]Summary!$B$2</f>
        <v>0</v>
      </c>
      <c r="AI12" s="80">
        <f t="shared" ref="AI12:AT12" si="6">IF(C12="",0,C12)</f>
        <v>0</v>
      </c>
      <c r="AJ12" s="80">
        <f t="shared" si="6"/>
        <v>0</v>
      </c>
      <c r="AK12" s="80">
        <f t="shared" si="6"/>
        <v>0</v>
      </c>
      <c r="AL12" s="80">
        <f t="shared" si="6"/>
        <v>0</v>
      </c>
      <c r="AM12" s="80">
        <f t="shared" si="6"/>
        <v>0</v>
      </c>
      <c r="AN12" s="80">
        <f t="shared" si="6"/>
        <v>0</v>
      </c>
      <c r="AO12" s="80">
        <f t="shared" si="6"/>
        <v>0</v>
      </c>
      <c r="AP12" s="80">
        <f t="shared" si="6"/>
        <v>0</v>
      </c>
      <c r="AQ12" s="80">
        <f t="shared" si="6"/>
        <v>0</v>
      </c>
      <c r="AR12" s="80">
        <f t="shared" si="6"/>
        <v>0</v>
      </c>
      <c r="AS12" s="80">
        <f t="shared" si="6"/>
        <v>0</v>
      </c>
      <c r="AT12" s="80">
        <f t="shared" si="6"/>
        <v>0</v>
      </c>
    </row>
    <row r="13" spans="1:46" ht="19.8" x14ac:dyDescent="0.65">
      <c r="A13" s="102">
        <v>6025</v>
      </c>
      <c r="B13" s="102" t="s">
        <v>250</v>
      </c>
      <c r="C13" s="141"/>
      <c r="D13" s="104"/>
      <c r="E13" s="104"/>
      <c r="F13" s="104"/>
      <c r="G13" s="104"/>
      <c r="H13" s="104"/>
      <c r="I13" s="104"/>
      <c r="J13" s="104"/>
      <c r="K13" s="104"/>
      <c r="L13" s="104"/>
      <c r="M13" s="104"/>
      <c r="N13" s="142"/>
      <c r="O13" s="95">
        <f t="shared" si="0"/>
        <v>0</v>
      </c>
      <c r="P13" s="80"/>
      <c r="Q13" s="80"/>
      <c r="R13" s="80"/>
      <c r="S13" s="80"/>
      <c r="T13" s="80" t="s">
        <v>147</v>
      </c>
      <c r="U13" s="80">
        <v>7010</v>
      </c>
      <c r="V13" s="80"/>
      <c r="W13" s="80"/>
      <c r="X13" s="80"/>
      <c r="Y13" s="80"/>
      <c r="Z13" s="80"/>
      <c r="AA13" s="80" t="s">
        <v>129</v>
      </c>
      <c r="AB13" s="80" t="str">
        <f t="shared" si="1"/>
        <v>6025-000000</v>
      </c>
      <c r="AC13" s="80">
        <v>799</v>
      </c>
      <c r="AD13" s="80" t="str">
        <f t="shared" si="2"/>
        <v>054</v>
      </c>
      <c r="AE13" s="80" t="s">
        <v>148</v>
      </c>
      <c r="AF13" s="80"/>
      <c r="AG13" s="80">
        <v>110</v>
      </c>
      <c r="AH13" s="80">
        <f>[2]Summary!$B$2</f>
        <v>0</v>
      </c>
      <c r="AI13" s="80">
        <f t="shared" ref="AI13:AT13" si="7">IF(C13="",0,C13)</f>
        <v>0</v>
      </c>
      <c r="AJ13" s="80">
        <f t="shared" si="7"/>
        <v>0</v>
      </c>
      <c r="AK13" s="80">
        <f t="shared" si="7"/>
        <v>0</v>
      </c>
      <c r="AL13" s="80">
        <f t="shared" si="7"/>
        <v>0</v>
      </c>
      <c r="AM13" s="80">
        <f t="shared" si="7"/>
        <v>0</v>
      </c>
      <c r="AN13" s="80">
        <f t="shared" si="7"/>
        <v>0</v>
      </c>
      <c r="AO13" s="80">
        <f t="shared" si="7"/>
        <v>0</v>
      </c>
      <c r="AP13" s="80">
        <f t="shared" si="7"/>
        <v>0</v>
      </c>
      <c r="AQ13" s="80">
        <f t="shared" si="7"/>
        <v>0</v>
      </c>
      <c r="AR13" s="80">
        <f t="shared" si="7"/>
        <v>0</v>
      </c>
      <c r="AS13" s="80">
        <f t="shared" si="7"/>
        <v>0</v>
      </c>
      <c r="AT13" s="80">
        <f t="shared" si="7"/>
        <v>0</v>
      </c>
    </row>
    <row r="14" spans="1:46" ht="19.8" x14ac:dyDescent="0.65">
      <c r="A14" s="102">
        <v>6025</v>
      </c>
      <c r="B14" s="102" t="s">
        <v>251</v>
      </c>
      <c r="C14" s="141"/>
      <c r="D14" s="104"/>
      <c r="E14" s="104"/>
      <c r="F14" s="104"/>
      <c r="G14" s="104"/>
      <c r="H14" s="104"/>
      <c r="I14" s="104"/>
      <c r="J14" s="104"/>
      <c r="K14" s="104"/>
      <c r="L14" s="104"/>
      <c r="M14" s="104"/>
      <c r="N14" s="142"/>
      <c r="O14" s="95">
        <f t="shared" si="0"/>
        <v>0</v>
      </c>
      <c r="P14" s="80"/>
      <c r="Q14" s="80"/>
      <c r="R14" s="80"/>
      <c r="S14" s="80"/>
      <c r="T14" s="80" t="s">
        <v>150</v>
      </c>
      <c r="U14" s="80">
        <v>7012</v>
      </c>
      <c r="V14" s="80"/>
      <c r="W14" s="80"/>
      <c r="X14" s="80"/>
      <c r="Y14" s="80"/>
      <c r="Z14" s="80"/>
      <c r="AA14" s="80" t="s">
        <v>129</v>
      </c>
      <c r="AB14" s="80" t="str">
        <f t="shared" si="1"/>
        <v>6025-000000</v>
      </c>
      <c r="AC14" s="80">
        <v>799</v>
      </c>
      <c r="AD14" s="80" t="str">
        <f t="shared" si="2"/>
        <v>054</v>
      </c>
      <c r="AE14" s="80" t="s">
        <v>151</v>
      </c>
      <c r="AF14" s="80"/>
      <c r="AG14" s="80">
        <v>110</v>
      </c>
      <c r="AH14" s="80">
        <f>[2]Summary!$B$2</f>
        <v>0</v>
      </c>
      <c r="AI14" s="80">
        <f t="shared" ref="AI14:AT14" si="8">IF(C14="",0,C14)</f>
        <v>0</v>
      </c>
      <c r="AJ14" s="80">
        <f t="shared" si="8"/>
        <v>0</v>
      </c>
      <c r="AK14" s="80">
        <f t="shared" si="8"/>
        <v>0</v>
      </c>
      <c r="AL14" s="80">
        <f t="shared" si="8"/>
        <v>0</v>
      </c>
      <c r="AM14" s="80">
        <f t="shared" si="8"/>
        <v>0</v>
      </c>
      <c r="AN14" s="80">
        <f t="shared" si="8"/>
        <v>0</v>
      </c>
      <c r="AO14" s="80">
        <f t="shared" si="8"/>
        <v>0</v>
      </c>
      <c r="AP14" s="80">
        <f t="shared" si="8"/>
        <v>0</v>
      </c>
      <c r="AQ14" s="80">
        <f t="shared" si="8"/>
        <v>0</v>
      </c>
      <c r="AR14" s="80">
        <f t="shared" si="8"/>
        <v>0</v>
      </c>
      <c r="AS14" s="80">
        <f t="shared" si="8"/>
        <v>0</v>
      </c>
      <c r="AT14" s="80">
        <f t="shared" si="8"/>
        <v>0</v>
      </c>
    </row>
    <row r="15" spans="1:46" ht="19.8" x14ac:dyDescent="0.65">
      <c r="A15" s="102">
        <v>6025</v>
      </c>
      <c r="B15" s="102" t="s">
        <v>252</v>
      </c>
      <c r="C15" s="141"/>
      <c r="D15" s="104"/>
      <c r="E15" s="104"/>
      <c r="F15" s="104"/>
      <c r="G15" s="104"/>
      <c r="H15" s="104"/>
      <c r="I15" s="104"/>
      <c r="J15" s="104"/>
      <c r="K15" s="104"/>
      <c r="L15" s="104"/>
      <c r="M15" s="104"/>
      <c r="N15" s="142"/>
      <c r="O15" s="95">
        <f t="shared" si="0"/>
        <v>0</v>
      </c>
      <c r="P15" s="80"/>
      <c r="Q15" s="80"/>
      <c r="R15" s="80"/>
      <c r="S15" s="80"/>
      <c r="T15" s="80" t="s">
        <v>153</v>
      </c>
      <c r="U15" s="80">
        <v>7014</v>
      </c>
      <c r="V15" s="80"/>
      <c r="W15" s="80"/>
      <c r="X15" s="80"/>
      <c r="Y15" s="80"/>
      <c r="Z15" s="80"/>
      <c r="AA15" s="80" t="s">
        <v>129</v>
      </c>
      <c r="AB15" s="80" t="str">
        <f t="shared" si="1"/>
        <v>6025-000000</v>
      </c>
      <c r="AC15" s="80">
        <v>799</v>
      </c>
      <c r="AD15" s="80" t="str">
        <f t="shared" si="2"/>
        <v>054</v>
      </c>
      <c r="AE15" s="80" t="s">
        <v>154</v>
      </c>
      <c r="AF15" s="80"/>
      <c r="AG15" s="80">
        <v>110</v>
      </c>
      <c r="AH15" s="80">
        <f>[2]Summary!$B$2</f>
        <v>0</v>
      </c>
      <c r="AI15" s="80">
        <f t="shared" ref="AI15:AT15" si="9">IF(C15="",0,C15)</f>
        <v>0</v>
      </c>
      <c r="AJ15" s="80">
        <f t="shared" si="9"/>
        <v>0</v>
      </c>
      <c r="AK15" s="80">
        <f t="shared" si="9"/>
        <v>0</v>
      </c>
      <c r="AL15" s="80">
        <f t="shared" si="9"/>
        <v>0</v>
      </c>
      <c r="AM15" s="80">
        <f t="shared" si="9"/>
        <v>0</v>
      </c>
      <c r="AN15" s="80">
        <f t="shared" si="9"/>
        <v>0</v>
      </c>
      <c r="AO15" s="80">
        <f t="shared" si="9"/>
        <v>0</v>
      </c>
      <c r="AP15" s="80">
        <f t="shared" si="9"/>
        <v>0</v>
      </c>
      <c r="AQ15" s="80">
        <f t="shared" si="9"/>
        <v>0</v>
      </c>
      <c r="AR15" s="80">
        <f t="shared" si="9"/>
        <v>0</v>
      </c>
      <c r="AS15" s="80">
        <f t="shared" si="9"/>
        <v>0</v>
      </c>
      <c r="AT15" s="80">
        <f t="shared" si="9"/>
        <v>0</v>
      </c>
    </row>
    <row r="16" spans="1:46" ht="19.8" x14ac:dyDescent="0.65">
      <c r="A16" s="102">
        <v>6025</v>
      </c>
      <c r="B16" s="102" t="s">
        <v>253</v>
      </c>
      <c r="C16" s="141"/>
      <c r="D16" s="104"/>
      <c r="E16" s="104"/>
      <c r="F16" s="104"/>
      <c r="G16" s="104"/>
      <c r="H16" s="104"/>
      <c r="I16" s="104"/>
      <c r="J16" s="104"/>
      <c r="K16" s="104"/>
      <c r="L16" s="104"/>
      <c r="M16" s="104"/>
      <c r="N16" s="142"/>
      <c r="O16" s="95">
        <f t="shared" si="0"/>
        <v>0</v>
      </c>
      <c r="P16" s="80"/>
      <c r="Q16" s="80"/>
      <c r="R16" s="80"/>
      <c r="S16" s="80"/>
      <c r="T16" s="80" t="s">
        <v>156</v>
      </c>
      <c r="U16" s="80">
        <v>7016</v>
      </c>
      <c r="V16" s="80"/>
      <c r="W16" s="80"/>
      <c r="X16" s="80"/>
      <c r="Y16" s="80"/>
      <c r="Z16" s="80"/>
      <c r="AA16" s="80" t="s">
        <v>129</v>
      </c>
      <c r="AB16" s="80" t="str">
        <f t="shared" si="1"/>
        <v>6025-000000</v>
      </c>
      <c r="AC16" s="80">
        <v>799</v>
      </c>
      <c r="AD16" s="80" t="str">
        <f t="shared" si="2"/>
        <v>054</v>
      </c>
      <c r="AE16" s="80" t="s">
        <v>254</v>
      </c>
      <c r="AF16" s="80"/>
      <c r="AG16" s="80">
        <v>110</v>
      </c>
      <c r="AH16" s="80">
        <f>[2]Summary!$B$2</f>
        <v>0</v>
      </c>
      <c r="AI16" s="80">
        <f t="shared" ref="AI16:AT16" si="10">IF(C16="",0,C16)</f>
        <v>0</v>
      </c>
      <c r="AJ16" s="80">
        <f t="shared" si="10"/>
        <v>0</v>
      </c>
      <c r="AK16" s="80">
        <f t="shared" si="10"/>
        <v>0</v>
      </c>
      <c r="AL16" s="80">
        <f t="shared" si="10"/>
        <v>0</v>
      </c>
      <c r="AM16" s="80">
        <f t="shared" si="10"/>
        <v>0</v>
      </c>
      <c r="AN16" s="80">
        <f t="shared" si="10"/>
        <v>0</v>
      </c>
      <c r="AO16" s="80">
        <f t="shared" si="10"/>
        <v>0</v>
      </c>
      <c r="AP16" s="80">
        <f t="shared" si="10"/>
        <v>0</v>
      </c>
      <c r="AQ16" s="80">
        <f t="shared" si="10"/>
        <v>0</v>
      </c>
      <c r="AR16" s="80">
        <f t="shared" si="10"/>
        <v>0</v>
      </c>
      <c r="AS16" s="80">
        <f t="shared" si="10"/>
        <v>0</v>
      </c>
      <c r="AT16" s="80">
        <f t="shared" si="10"/>
        <v>0</v>
      </c>
    </row>
    <row r="17" spans="1:46" ht="19.8" x14ac:dyDescent="0.65">
      <c r="A17" s="102">
        <v>6050</v>
      </c>
      <c r="B17" s="102" t="s">
        <v>255</v>
      </c>
      <c r="C17" s="141"/>
      <c r="D17" s="104"/>
      <c r="E17" s="104"/>
      <c r="F17" s="104"/>
      <c r="G17" s="104"/>
      <c r="H17" s="104"/>
      <c r="I17" s="104"/>
      <c r="J17" s="104"/>
      <c r="K17" s="104"/>
      <c r="L17" s="104"/>
      <c r="M17" s="104"/>
      <c r="N17" s="142"/>
      <c r="O17" s="95">
        <f t="shared" ref="O17:O19" si="11">-SUM(C17:N17)</f>
        <v>0</v>
      </c>
      <c r="P17" s="80"/>
      <c r="Q17" s="80"/>
      <c r="R17" s="80"/>
      <c r="S17" s="80"/>
      <c r="T17" s="80" t="s">
        <v>158</v>
      </c>
      <c r="U17" s="80">
        <v>7018</v>
      </c>
      <c r="V17" s="80"/>
      <c r="W17" s="80"/>
      <c r="X17" s="80"/>
      <c r="Y17" s="80"/>
      <c r="Z17" s="80"/>
      <c r="AA17" s="80" t="s">
        <v>129</v>
      </c>
      <c r="AB17" s="80" t="str">
        <f t="shared" si="1"/>
        <v>6050-000000</v>
      </c>
      <c r="AC17" s="80">
        <v>799</v>
      </c>
      <c r="AD17" s="80" t="str">
        <f t="shared" si="2"/>
        <v>054</v>
      </c>
      <c r="AE17" s="80"/>
      <c r="AF17" s="80"/>
      <c r="AG17" s="80">
        <v>110</v>
      </c>
      <c r="AH17" s="80">
        <f>[2]Summary!$B$2</f>
        <v>0</v>
      </c>
      <c r="AI17" s="80">
        <f t="shared" ref="AI17:AT17" si="12">IF(C17="",0,C17)</f>
        <v>0</v>
      </c>
      <c r="AJ17" s="80">
        <f t="shared" si="12"/>
        <v>0</v>
      </c>
      <c r="AK17" s="80">
        <f t="shared" si="12"/>
        <v>0</v>
      </c>
      <c r="AL17" s="80">
        <f t="shared" si="12"/>
        <v>0</v>
      </c>
      <c r="AM17" s="80">
        <f t="shared" si="12"/>
        <v>0</v>
      </c>
      <c r="AN17" s="80">
        <f t="shared" si="12"/>
        <v>0</v>
      </c>
      <c r="AO17" s="80">
        <f t="shared" si="12"/>
        <v>0</v>
      </c>
      <c r="AP17" s="80">
        <f t="shared" si="12"/>
        <v>0</v>
      </c>
      <c r="AQ17" s="80">
        <f t="shared" si="12"/>
        <v>0</v>
      </c>
      <c r="AR17" s="80">
        <f t="shared" si="12"/>
        <v>0</v>
      </c>
      <c r="AS17" s="80">
        <f t="shared" si="12"/>
        <v>0</v>
      </c>
      <c r="AT17" s="80">
        <f t="shared" si="12"/>
        <v>0</v>
      </c>
    </row>
    <row r="18" spans="1:46" ht="19.8" x14ac:dyDescent="0.65">
      <c r="A18" s="102">
        <v>6055</v>
      </c>
      <c r="B18" s="102" t="s">
        <v>256</v>
      </c>
      <c r="C18" s="141"/>
      <c r="D18" s="104"/>
      <c r="E18" s="104"/>
      <c r="F18" s="104"/>
      <c r="G18" s="104"/>
      <c r="H18" s="104"/>
      <c r="I18" s="104"/>
      <c r="J18" s="104"/>
      <c r="K18" s="104"/>
      <c r="L18" s="104"/>
      <c r="M18" s="104"/>
      <c r="N18" s="142"/>
      <c r="O18" s="95">
        <f t="shared" si="11"/>
        <v>0</v>
      </c>
      <c r="P18" s="80"/>
      <c r="Q18" s="80"/>
      <c r="R18" s="80"/>
      <c r="S18" s="80"/>
      <c r="T18" s="80" t="s">
        <v>160</v>
      </c>
      <c r="U18" s="80">
        <v>7020</v>
      </c>
      <c r="V18" s="80"/>
      <c r="W18" s="80"/>
      <c r="X18" s="80"/>
      <c r="Y18" s="80"/>
      <c r="Z18" s="80"/>
      <c r="AA18" s="80" t="s">
        <v>129</v>
      </c>
      <c r="AB18" s="80" t="str">
        <f t="shared" si="1"/>
        <v>6055-000000</v>
      </c>
      <c r="AC18" s="80">
        <v>799</v>
      </c>
      <c r="AD18" s="80" t="str">
        <f t="shared" si="2"/>
        <v>054</v>
      </c>
      <c r="AE18" s="80"/>
      <c r="AF18" s="80"/>
      <c r="AG18" s="80">
        <v>110</v>
      </c>
      <c r="AH18" s="80">
        <f>[2]Summary!$B$2</f>
        <v>0</v>
      </c>
      <c r="AI18" s="80">
        <f t="shared" ref="AI18:AT18" si="13">IF(C18="",0,C18)</f>
        <v>0</v>
      </c>
      <c r="AJ18" s="80">
        <f t="shared" si="13"/>
        <v>0</v>
      </c>
      <c r="AK18" s="80">
        <f t="shared" si="13"/>
        <v>0</v>
      </c>
      <c r="AL18" s="80">
        <f t="shared" si="13"/>
        <v>0</v>
      </c>
      <c r="AM18" s="80">
        <f t="shared" si="13"/>
        <v>0</v>
      </c>
      <c r="AN18" s="80">
        <f t="shared" si="13"/>
        <v>0</v>
      </c>
      <c r="AO18" s="80">
        <f t="shared" si="13"/>
        <v>0</v>
      </c>
      <c r="AP18" s="80">
        <f t="shared" si="13"/>
        <v>0</v>
      </c>
      <c r="AQ18" s="80">
        <f t="shared" si="13"/>
        <v>0</v>
      </c>
      <c r="AR18" s="80">
        <f t="shared" si="13"/>
        <v>0</v>
      </c>
      <c r="AS18" s="80">
        <f t="shared" si="13"/>
        <v>0</v>
      </c>
      <c r="AT18" s="80">
        <f t="shared" si="13"/>
        <v>0</v>
      </c>
    </row>
    <row r="19" spans="1:46" ht="19.8" x14ac:dyDescent="0.65">
      <c r="A19" s="102">
        <v>6060</v>
      </c>
      <c r="B19" s="102" t="s">
        <v>159</v>
      </c>
      <c r="C19" s="141"/>
      <c r="D19" s="104"/>
      <c r="E19" s="104"/>
      <c r="F19" s="104"/>
      <c r="G19" s="104"/>
      <c r="H19" s="104"/>
      <c r="I19" s="104"/>
      <c r="J19" s="104"/>
      <c r="K19" s="104"/>
      <c r="L19" s="104"/>
      <c r="M19" s="104"/>
      <c r="N19" s="142"/>
      <c r="O19" s="95">
        <f t="shared" si="11"/>
        <v>0</v>
      </c>
      <c r="P19" s="80"/>
      <c r="Q19" s="80"/>
      <c r="R19" s="80"/>
      <c r="S19" s="80"/>
      <c r="T19" s="80" t="s">
        <v>162</v>
      </c>
      <c r="U19" s="80">
        <v>7022</v>
      </c>
      <c r="V19" s="80"/>
      <c r="W19" s="80"/>
      <c r="X19" s="80"/>
      <c r="Y19" s="80"/>
      <c r="Z19" s="80"/>
      <c r="AA19" s="80" t="s">
        <v>129</v>
      </c>
      <c r="AB19" s="80" t="str">
        <f t="shared" si="1"/>
        <v>6060-000000</v>
      </c>
      <c r="AC19" s="80">
        <v>799</v>
      </c>
      <c r="AD19" s="80" t="str">
        <f t="shared" si="2"/>
        <v>054</v>
      </c>
      <c r="AE19" s="80"/>
      <c r="AF19" s="80"/>
      <c r="AG19" s="80">
        <v>110</v>
      </c>
      <c r="AH19" s="80">
        <f>[2]Summary!$B$2</f>
        <v>0</v>
      </c>
      <c r="AI19" s="80">
        <f t="shared" ref="AI19:AT19" si="14">IF(C19="",0,C19)</f>
        <v>0</v>
      </c>
      <c r="AJ19" s="80">
        <f t="shared" si="14"/>
        <v>0</v>
      </c>
      <c r="AK19" s="80">
        <f t="shared" si="14"/>
        <v>0</v>
      </c>
      <c r="AL19" s="80">
        <f t="shared" si="14"/>
        <v>0</v>
      </c>
      <c r="AM19" s="80">
        <f t="shared" si="14"/>
        <v>0</v>
      </c>
      <c r="AN19" s="80">
        <f t="shared" si="14"/>
        <v>0</v>
      </c>
      <c r="AO19" s="80">
        <f t="shared" si="14"/>
        <v>0</v>
      </c>
      <c r="AP19" s="80">
        <f t="shared" si="14"/>
        <v>0</v>
      </c>
      <c r="AQ19" s="80">
        <f t="shared" si="14"/>
        <v>0</v>
      </c>
      <c r="AR19" s="80">
        <f t="shared" si="14"/>
        <v>0</v>
      </c>
      <c r="AS19" s="80">
        <f t="shared" si="14"/>
        <v>0</v>
      </c>
      <c r="AT19" s="80">
        <f t="shared" si="14"/>
        <v>0</v>
      </c>
    </row>
    <row r="20" spans="1:46" ht="19.8" x14ac:dyDescent="0.65">
      <c r="A20" s="102">
        <v>6030</v>
      </c>
      <c r="B20" s="102" t="s">
        <v>257</v>
      </c>
      <c r="C20" s="141"/>
      <c r="D20" s="104"/>
      <c r="E20" s="104"/>
      <c r="F20" s="104"/>
      <c r="G20" s="104"/>
      <c r="H20" s="104"/>
      <c r="I20" s="104"/>
      <c r="J20" s="104"/>
      <c r="K20" s="104"/>
      <c r="L20" s="104"/>
      <c r="M20" s="104"/>
      <c r="N20" s="142"/>
      <c r="O20" s="95">
        <f t="shared" ref="O20:O23" si="15">SUM(C20:N20)</f>
        <v>0</v>
      </c>
      <c r="P20" s="80"/>
      <c r="Q20" s="80"/>
      <c r="R20" s="80"/>
      <c r="S20" s="80"/>
      <c r="T20" s="80" t="s">
        <v>164</v>
      </c>
      <c r="U20" s="80">
        <v>7024</v>
      </c>
      <c r="V20" s="80"/>
      <c r="W20" s="80"/>
      <c r="X20" s="80"/>
      <c r="Y20" s="80"/>
      <c r="Z20" s="80"/>
      <c r="AA20" s="80" t="s">
        <v>129</v>
      </c>
      <c r="AB20" s="80" t="str">
        <f t="shared" si="1"/>
        <v>6030-000000</v>
      </c>
      <c r="AC20" s="80">
        <v>799</v>
      </c>
      <c r="AD20" s="80" t="str">
        <f t="shared" si="2"/>
        <v>054</v>
      </c>
      <c r="AE20" s="80"/>
      <c r="AF20" s="80"/>
      <c r="AG20" s="80">
        <v>110</v>
      </c>
      <c r="AH20" s="80">
        <f>[2]Summary!$B$2</f>
        <v>0</v>
      </c>
      <c r="AI20" s="80">
        <f t="shared" ref="AI20:AT20" si="16">IF(C20="",0,C20)</f>
        <v>0</v>
      </c>
      <c r="AJ20" s="80">
        <f t="shared" si="16"/>
        <v>0</v>
      </c>
      <c r="AK20" s="80">
        <f t="shared" si="16"/>
        <v>0</v>
      </c>
      <c r="AL20" s="80">
        <f t="shared" si="16"/>
        <v>0</v>
      </c>
      <c r="AM20" s="80">
        <f t="shared" si="16"/>
        <v>0</v>
      </c>
      <c r="AN20" s="80">
        <f t="shared" si="16"/>
        <v>0</v>
      </c>
      <c r="AO20" s="80">
        <f t="shared" si="16"/>
        <v>0</v>
      </c>
      <c r="AP20" s="80">
        <f t="shared" si="16"/>
        <v>0</v>
      </c>
      <c r="AQ20" s="80">
        <f t="shared" si="16"/>
        <v>0</v>
      </c>
      <c r="AR20" s="80">
        <f t="shared" si="16"/>
        <v>0</v>
      </c>
      <c r="AS20" s="80">
        <f t="shared" si="16"/>
        <v>0</v>
      </c>
      <c r="AT20" s="80">
        <f t="shared" si="16"/>
        <v>0</v>
      </c>
    </row>
    <row r="21" spans="1:46" ht="15.75" customHeight="1" x14ac:dyDescent="0.65">
      <c r="A21" s="102">
        <v>6035</v>
      </c>
      <c r="B21" s="102" t="s">
        <v>258</v>
      </c>
      <c r="C21" s="141"/>
      <c r="D21" s="104"/>
      <c r="E21" s="104"/>
      <c r="F21" s="104"/>
      <c r="G21" s="104"/>
      <c r="H21" s="104"/>
      <c r="I21" s="104"/>
      <c r="J21" s="104"/>
      <c r="K21" s="104"/>
      <c r="L21" s="104"/>
      <c r="M21" s="104"/>
      <c r="N21" s="142"/>
      <c r="O21" s="95">
        <f t="shared" si="15"/>
        <v>0</v>
      </c>
      <c r="P21" s="80"/>
      <c r="Q21" s="80"/>
      <c r="R21" s="80"/>
      <c r="S21" s="80"/>
      <c r="T21" s="80" t="s">
        <v>166</v>
      </c>
      <c r="U21" s="80">
        <v>7026</v>
      </c>
      <c r="V21" s="80"/>
      <c r="W21" s="80"/>
      <c r="X21" s="80"/>
      <c r="Y21" s="80"/>
      <c r="Z21" s="80"/>
      <c r="AA21" s="80" t="s">
        <v>129</v>
      </c>
      <c r="AB21" s="80" t="str">
        <f t="shared" si="1"/>
        <v>6035-000000</v>
      </c>
      <c r="AC21" s="80">
        <v>799</v>
      </c>
      <c r="AD21" s="80" t="str">
        <f t="shared" si="2"/>
        <v>054</v>
      </c>
      <c r="AE21" s="80"/>
      <c r="AF21" s="80"/>
      <c r="AG21" s="80">
        <v>110</v>
      </c>
      <c r="AH21" s="80">
        <f>[2]Summary!$B$2</f>
        <v>0</v>
      </c>
      <c r="AI21" s="80">
        <f t="shared" ref="AI21:AT21" si="17">IF(C21="",0,C21)</f>
        <v>0</v>
      </c>
      <c r="AJ21" s="80">
        <f t="shared" si="17"/>
        <v>0</v>
      </c>
      <c r="AK21" s="80">
        <f t="shared" si="17"/>
        <v>0</v>
      </c>
      <c r="AL21" s="80">
        <f t="shared" si="17"/>
        <v>0</v>
      </c>
      <c r="AM21" s="80">
        <f t="shared" si="17"/>
        <v>0</v>
      </c>
      <c r="AN21" s="80">
        <f t="shared" si="17"/>
        <v>0</v>
      </c>
      <c r="AO21" s="80">
        <f t="shared" si="17"/>
        <v>0</v>
      </c>
      <c r="AP21" s="80">
        <f t="shared" si="17"/>
        <v>0</v>
      </c>
      <c r="AQ21" s="80">
        <f t="shared" si="17"/>
        <v>0</v>
      </c>
      <c r="AR21" s="80">
        <f t="shared" si="17"/>
        <v>0</v>
      </c>
      <c r="AS21" s="80">
        <f t="shared" si="17"/>
        <v>0</v>
      </c>
      <c r="AT21" s="80">
        <f t="shared" si="17"/>
        <v>0</v>
      </c>
    </row>
    <row r="22" spans="1:46" ht="15.75" customHeight="1" x14ac:dyDescent="0.65">
      <c r="A22" s="102">
        <v>6010</v>
      </c>
      <c r="B22" s="102" t="s">
        <v>259</v>
      </c>
      <c r="C22" s="141"/>
      <c r="D22" s="104"/>
      <c r="E22" s="104"/>
      <c r="F22" s="104"/>
      <c r="G22" s="104"/>
      <c r="H22" s="104"/>
      <c r="I22" s="104"/>
      <c r="J22" s="104"/>
      <c r="K22" s="104"/>
      <c r="L22" s="104"/>
      <c r="M22" s="104"/>
      <c r="N22" s="142"/>
      <c r="O22" s="95">
        <f t="shared" si="15"/>
        <v>0</v>
      </c>
      <c r="P22" s="80"/>
      <c r="Q22" s="80"/>
      <c r="R22" s="80"/>
      <c r="S22" s="80"/>
      <c r="T22" s="80" t="s">
        <v>168</v>
      </c>
      <c r="U22" s="80">
        <v>7028</v>
      </c>
      <c r="V22" s="80"/>
      <c r="W22" s="80"/>
      <c r="X22" s="80"/>
      <c r="Y22" s="80"/>
      <c r="Z22" s="80"/>
      <c r="AA22" s="80" t="s">
        <v>129</v>
      </c>
      <c r="AB22" s="80" t="str">
        <f t="shared" si="1"/>
        <v>6010-000000</v>
      </c>
      <c r="AC22" s="80">
        <v>799</v>
      </c>
      <c r="AD22" s="80" t="str">
        <f t="shared" si="2"/>
        <v>054</v>
      </c>
      <c r="AE22" s="80"/>
      <c r="AF22" s="80"/>
      <c r="AG22" s="80">
        <v>110</v>
      </c>
      <c r="AH22" s="80">
        <f>[2]Summary!$B$2</f>
        <v>0</v>
      </c>
      <c r="AI22" s="80">
        <f t="shared" ref="AI22:AT22" si="18">IF(C22="",0,C22)</f>
        <v>0</v>
      </c>
      <c r="AJ22" s="80">
        <f t="shared" si="18"/>
        <v>0</v>
      </c>
      <c r="AK22" s="80">
        <f t="shared" si="18"/>
        <v>0</v>
      </c>
      <c r="AL22" s="80">
        <f t="shared" si="18"/>
        <v>0</v>
      </c>
      <c r="AM22" s="80">
        <f t="shared" si="18"/>
        <v>0</v>
      </c>
      <c r="AN22" s="80">
        <f t="shared" si="18"/>
        <v>0</v>
      </c>
      <c r="AO22" s="80">
        <f t="shared" si="18"/>
        <v>0</v>
      </c>
      <c r="AP22" s="80">
        <f t="shared" si="18"/>
        <v>0</v>
      </c>
      <c r="AQ22" s="80">
        <f t="shared" si="18"/>
        <v>0</v>
      </c>
      <c r="AR22" s="80">
        <f t="shared" si="18"/>
        <v>0</v>
      </c>
      <c r="AS22" s="80">
        <f t="shared" si="18"/>
        <v>0</v>
      </c>
      <c r="AT22" s="80">
        <f t="shared" si="18"/>
        <v>0</v>
      </c>
    </row>
    <row r="23" spans="1:46" ht="15.75" customHeight="1" x14ac:dyDescent="0.65">
      <c r="A23" s="102">
        <v>6020</v>
      </c>
      <c r="B23" s="102" t="s">
        <v>260</v>
      </c>
      <c r="C23" s="141"/>
      <c r="D23" s="104"/>
      <c r="E23" s="104"/>
      <c r="F23" s="104"/>
      <c r="G23" s="104"/>
      <c r="H23" s="104"/>
      <c r="I23" s="104"/>
      <c r="J23" s="104"/>
      <c r="K23" s="104"/>
      <c r="L23" s="104"/>
      <c r="M23" s="104"/>
      <c r="N23" s="142"/>
      <c r="O23" s="143">
        <f t="shared" si="15"/>
        <v>0</v>
      </c>
      <c r="P23" s="80"/>
      <c r="Q23" s="80"/>
      <c r="R23" s="80"/>
      <c r="S23" s="80"/>
      <c r="T23" s="80" t="s">
        <v>170</v>
      </c>
      <c r="U23" s="80">
        <v>7030</v>
      </c>
      <c r="V23" s="80"/>
      <c r="W23" s="80"/>
      <c r="X23" s="80"/>
      <c r="Y23" s="80"/>
      <c r="Z23" s="80"/>
      <c r="AA23" s="80" t="s">
        <v>129</v>
      </c>
      <c r="AB23" s="80" t="str">
        <f t="shared" si="1"/>
        <v>6020-000000</v>
      </c>
      <c r="AC23" s="80">
        <v>799</v>
      </c>
      <c r="AD23" s="80" t="str">
        <f t="shared" si="2"/>
        <v>054</v>
      </c>
      <c r="AE23" s="80"/>
      <c r="AF23" s="80"/>
      <c r="AG23" s="80">
        <v>110</v>
      </c>
      <c r="AH23" s="80">
        <f>[2]Summary!$B$2</f>
        <v>0</v>
      </c>
      <c r="AI23" s="80">
        <f t="shared" ref="AI23:AT23" si="19">IF(C23="",0,C23)</f>
        <v>0</v>
      </c>
      <c r="AJ23" s="80">
        <f t="shared" si="19"/>
        <v>0</v>
      </c>
      <c r="AK23" s="80">
        <f t="shared" si="19"/>
        <v>0</v>
      </c>
      <c r="AL23" s="80">
        <f t="shared" si="19"/>
        <v>0</v>
      </c>
      <c r="AM23" s="80">
        <f t="shared" si="19"/>
        <v>0</v>
      </c>
      <c r="AN23" s="80">
        <f t="shared" si="19"/>
        <v>0</v>
      </c>
      <c r="AO23" s="80">
        <f t="shared" si="19"/>
        <v>0</v>
      </c>
      <c r="AP23" s="80">
        <f t="shared" si="19"/>
        <v>0</v>
      </c>
      <c r="AQ23" s="80">
        <f t="shared" si="19"/>
        <v>0</v>
      </c>
      <c r="AR23" s="80">
        <f t="shared" si="19"/>
        <v>0</v>
      </c>
      <c r="AS23" s="80">
        <f t="shared" si="19"/>
        <v>0</v>
      </c>
      <c r="AT23" s="80">
        <f t="shared" si="19"/>
        <v>0</v>
      </c>
    </row>
    <row r="24" spans="1:46" ht="15.75" customHeight="1" x14ac:dyDescent="0.7">
      <c r="A24" s="108" t="s">
        <v>261</v>
      </c>
      <c r="B24" s="94"/>
      <c r="C24" s="144">
        <f t="shared" ref="C24:N24" si="20">SUM(C9:C16)-SUM(C17:C19)+SUM(C20:C23)</f>
        <v>0</v>
      </c>
      <c r="D24" s="110">
        <f t="shared" si="20"/>
        <v>0</v>
      </c>
      <c r="E24" s="110">
        <f t="shared" si="20"/>
        <v>0</v>
      </c>
      <c r="F24" s="110">
        <f t="shared" si="20"/>
        <v>0</v>
      </c>
      <c r="G24" s="110">
        <f t="shared" si="20"/>
        <v>0</v>
      </c>
      <c r="H24" s="110">
        <f t="shared" si="20"/>
        <v>0</v>
      </c>
      <c r="I24" s="110">
        <f t="shared" si="20"/>
        <v>0</v>
      </c>
      <c r="J24" s="110">
        <f t="shared" si="20"/>
        <v>0</v>
      </c>
      <c r="K24" s="110">
        <f t="shared" si="20"/>
        <v>0</v>
      </c>
      <c r="L24" s="110">
        <f t="shared" si="20"/>
        <v>0</v>
      </c>
      <c r="M24" s="110">
        <f t="shared" si="20"/>
        <v>0</v>
      </c>
      <c r="N24" s="145">
        <f t="shared" si="20"/>
        <v>0</v>
      </c>
      <c r="O24" s="146">
        <f>SUM(O9:O23)</f>
        <v>0</v>
      </c>
      <c r="P24" s="80"/>
      <c r="Q24" s="80"/>
      <c r="R24" s="80"/>
      <c r="S24" s="80"/>
      <c r="T24" s="80" t="s">
        <v>172</v>
      </c>
      <c r="U24" s="80">
        <v>7032</v>
      </c>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row>
    <row r="25" spans="1:46" ht="15.75" customHeight="1" x14ac:dyDescent="0.7">
      <c r="A25" s="108"/>
      <c r="B25" s="94"/>
      <c r="C25" s="100"/>
      <c r="D25" s="100"/>
      <c r="E25" s="100"/>
      <c r="F25" s="100"/>
      <c r="G25" s="100"/>
      <c r="H25" s="100"/>
      <c r="I25" s="100"/>
      <c r="J25" s="100"/>
      <c r="K25" s="100"/>
      <c r="L25" s="100"/>
      <c r="M25" s="100"/>
      <c r="N25" s="100"/>
      <c r="O25" s="10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row>
    <row r="26" spans="1:46" ht="15.75" customHeight="1" x14ac:dyDescent="0.7">
      <c r="A26" s="108" t="s">
        <v>262</v>
      </c>
      <c r="B26" s="97"/>
      <c r="C26" s="94"/>
      <c r="D26" s="95"/>
      <c r="E26" s="95"/>
      <c r="F26" s="95"/>
      <c r="G26" s="95"/>
      <c r="H26" s="95"/>
      <c r="I26" s="95"/>
      <c r="J26" s="95"/>
      <c r="K26" s="95"/>
      <c r="L26" s="95"/>
      <c r="M26" s="95"/>
      <c r="N26" s="95"/>
      <c r="O26" s="95"/>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row>
    <row r="27" spans="1:46" ht="21" customHeight="1" x14ac:dyDescent="0.65">
      <c r="A27" s="119" t="s">
        <v>263</v>
      </c>
      <c r="B27" s="94"/>
      <c r="C27" s="95"/>
      <c r="D27" s="95"/>
      <c r="E27" s="95"/>
      <c r="F27" s="95"/>
      <c r="G27" s="95"/>
      <c r="H27" s="95"/>
      <c r="I27" s="95"/>
      <c r="J27" s="95"/>
      <c r="K27" s="95"/>
      <c r="L27" s="95"/>
      <c r="M27" s="95"/>
      <c r="N27" s="95"/>
      <c r="O27" s="95"/>
      <c r="P27" s="80"/>
      <c r="Q27" s="80"/>
      <c r="R27" s="80"/>
      <c r="S27" s="80"/>
      <c r="T27" s="106" t="s">
        <v>135</v>
      </c>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row>
    <row r="28" spans="1:46" ht="21" customHeight="1" x14ac:dyDescent="0.65">
      <c r="A28" s="102">
        <v>7006</v>
      </c>
      <c r="B28" s="117" t="str">
        <f>IF(ISTEXT("Distinguished Clubs-"&amp;VLOOKUP(A28,'Chart of Accounts'!$B$5:$C$50,2,FALSE)),"Distinguished Clubs-"&amp;VLOOKUP(A28,'Chart of Accounts'!$B$5:$C$50,2,FALSE),"")</f>
        <v>Distinguished Clubs-Educational Materials</v>
      </c>
      <c r="C28" s="98"/>
      <c r="D28" s="98"/>
      <c r="E28" s="98"/>
      <c r="F28" s="98"/>
      <c r="G28" s="98"/>
      <c r="H28" s="98"/>
      <c r="I28" s="98"/>
      <c r="J28" s="98"/>
      <c r="K28" s="98"/>
      <c r="L28" s="98"/>
      <c r="M28" s="98"/>
      <c r="N28" s="98"/>
      <c r="O28" s="95">
        <f t="shared" ref="O28:O36" si="21">SUM(C28:N28)</f>
        <v>0</v>
      </c>
      <c r="P28" s="80"/>
      <c r="Q28" s="80"/>
      <c r="R28" s="80"/>
      <c r="S28" s="80"/>
      <c r="T28" s="80" t="s">
        <v>138</v>
      </c>
      <c r="U28" s="80">
        <v>7004</v>
      </c>
      <c r="V28" s="80"/>
      <c r="W28" s="80"/>
      <c r="X28" s="80"/>
      <c r="Y28" s="80"/>
      <c r="Z28" s="80"/>
      <c r="AA28" s="80" t="s">
        <v>129</v>
      </c>
      <c r="AB28" s="80" t="str">
        <f t="shared" ref="AB28:AB34" si="22">IF(A28="","",A28&amp;"-000000")</f>
        <v>7006-000000</v>
      </c>
      <c r="AC28" s="80">
        <v>701</v>
      </c>
      <c r="AD28" s="80" t="str">
        <f t="shared" ref="AD28:AD37" si="23">IF(LEN($O$1)=3,$O$1,IF(LEN($O$1)=2,0&amp;$O$1,IF(LEN($O$1)=1,0&amp;0&amp;$O$1,"ERROR")))</f>
        <v>054</v>
      </c>
      <c r="AE28" s="80"/>
      <c r="AF28" s="80"/>
      <c r="AG28" s="80">
        <v>110</v>
      </c>
      <c r="AH28" s="80" t="str">
        <f>Summary!$B$2</f>
        <v>USD</v>
      </c>
      <c r="AI28" s="80">
        <f t="shared" ref="AI28:AT28" si="24">IF(C28="",0,C28)</f>
        <v>0</v>
      </c>
      <c r="AJ28" s="80">
        <f t="shared" si="24"/>
        <v>0</v>
      </c>
      <c r="AK28" s="80">
        <f t="shared" si="24"/>
        <v>0</v>
      </c>
      <c r="AL28" s="80">
        <f t="shared" si="24"/>
        <v>0</v>
      </c>
      <c r="AM28" s="80">
        <f t="shared" si="24"/>
        <v>0</v>
      </c>
      <c r="AN28" s="80">
        <f t="shared" si="24"/>
        <v>0</v>
      </c>
      <c r="AO28" s="80">
        <f t="shared" si="24"/>
        <v>0</v>
      </c>
      <c r="AP28" s="80">
        <f t="shared" si="24"/>
        <v>0</v>
      </c>
      <c r="AQ28" s="80">
        <f t="shared" si="24"/>
        <v>0</v>
      </c>
      <c r="AR28" s="80">
        <f t="shared" si="24"/>
        <v>0</v>
      </c>
      <c r="AS28" s="80">
        <f t="shared" si="24"/>
        <v>0</v>
      </c>
      <c r="AT28" s="80">
        <f t="shared" si="24"/>
        <v>0</v>
      </c>
    </row>
    <row r="29" spans="1:46" ht="21" customHeight="1" x14ac:dyDescent="0.65">
      <c r="A29" s="102">
        <v>7008</v>
      </c>
      <c r="B29" s="117" t="str">
        <f>IF(ISTEXT("Distinguished Clubs-"&amp;VLOOKUP(A29,'Chart of Accounts'!$B$5:$C$50,2,FALSE)),"Distinguished Clubs-"&amp;VLOOKUP(A29,'Chart of Accounts'!$B$5:$C$50,2,FALSE),"")</f>
        <v>Distinguished Clubs-Promotional Materials</v>
      </c>
      <c r="C29" s="104"/>
      <c r="D29" s="104"/>
      <c r="E29" s="104"/>
      <c r="F29" s="104"/>
      <c r="G29" s="104"/>
      <c r="H29" s="104"/>
      <c r="I29" s="104"/>
      <c r="J29" s="104"/>
      <c r="K29" s="104"/>
      <c r="L29" s="104"/>
      <c r="M29" s="104"/>
      <c r="N29" s="104"/>
      <c r="O29" s="95">
        <f t="shared" si="21"/>
        <v>0</v>
      </c>
      <c r="P29" s="80"/>
      <c r="Q29" s="80"/>
      <c r="R29" s="80"/>
      <c r="S29" s="80"/>
      <c r="T29" s="80" t="s">
        <v>141</v>
      </c>
      <c r="U29" s="80">
        <v>7006</v>
      </c>
      <c r="V29" s="80"/>
      <c r="W29" s="80"/>
      <c r="X29" s="80"/>
      <c r="Y29" s="80"/>
      <c r="Z29" s="80"/>
      <c r="AA29" s="80" t="s">
        <v>129</v>
      </c>
      <c r="AB29" s="80" t="str">
        <f t="shared" si="22"/>
        <v>7008-000000</v>
      </c>
      <c r="AC29" s="80">
        <v>701</v>
      </c>
      <c r="AD29" s="80" t="str">
        <f t="shared" si="23"/>
        <v>054</v>
      </c>
      <c r="AE29" s="80"/>
      <c r="AF29" s="80"/>
      <c r="AG29" s="80">
        <v>110</v>
      </c>
      <c r="AH29" s="80" t="str">
        <f>Summary!$B$2</f>
        <v>USD</v>
      </c>
      <c r="AI29" s="80">
        <f t="shared" ref="AI29:AT29" si="25">IF(C29="",0,C29)</f>
        <v>0</v>
      </c>
      <c r="AJ29" s="80">
        <f t="shared" si="25"/>
        <v>0</v>
      </c>
      <c r="AK29" s="80">
        <f t="shared" si="25"/>
        <v>0</v>
      </c>
      <c r="AL29" s="80">
        <f t="shared" si="25"/>
        <v>0</v>
      </c>
      <c r="AM29" s="80">
        <f t="shared" si="25"/>
        <v>0</v>
      </c>
      <c r="AN29" s="80">
        <f t="shared" si="25"/>
        <v>0</v>
      </c>
      <c r="AO29" s="80">
        <f t="shared" si="25"/>
        <v>0</v>
      </c>
      <c r="AP29" s="80">
        <f t="shared" si="25"/>
        <v>0</v>
      </c>
      <c r="AQ29" s="80">
        <f t="shared" si="25"/>
        <v>0</v>
      </c>
      <c r="AR29" s="80">
        <f t="shared" si="25"/>
        <v>0</v>
      </c>
      <c r="AS29" s="80">
        <f t="shared" si="25"/>
        <v>0</v>
      </c>
      <c r="AT29" s="80">
        <f t="shared" si="25"/>
        <v>0</v>
      </c>
    </row>
    <row r="30" spans="1:46" ht="21" customHeight="1" x14ac:dyDescent="0.65">
      <c r="A30" s="102">
        <v>7010</v>
      </c>
      <c r="B30" s="117" t="str">
        <f>IF(ISTEXT("Distinguished Clubs-"&amp;VLOOKUP(A30,'Chart of Accounts'!$B$5:$C$50,2,FALSE)),"Distinguished Clubs-"&amp;VLOOKUP(A30,'Chart of Accounts'!$B$5:$C$50,2,FALSE),"")</f>
        <v>Distinguished Clubs-Awards Expense (Trophies, Plaques, Ribbons &amp; Certificates)</v>
      </c>
      <c r="C30" s="104"/>
      <c r="D30" s="104"/>
      <c r="E30" s="104"/>
      <c r="F30" s="104"/>
      <c r="G30" s="104"/>
      <c r="H30" s="104"/>
      <c r="I30" s="104"/>
      <c r="J30" s="104"/>
      <c r="K30" s="104"/>
      <c r="L30" s="104"/>
      <c r="M30" s="104"/>
      <c r="N30" s="104"/>
      <c r="O30" s="95">
        <f t="shared" si="21"/>
        <v>0</v>
      </c>
      <c r="P30" s="80"/>
      <c r="Q30" s="80"/>
      <c r="R30" s="80"/>
      <c r="S30" s="80"/>
      <c r="T30" s="80" t="s">
        <v>144</v>
      </c>
      <c r="U30" s="80">
        <v>7008</v>
      </c>
      <c r="V30" s="80"/>
      <c r="W30" s="80"/>
      <c r="X30" s="80"/>
      <c r="Y30" s="80"/>
      <c r="Z30" s="80"/>
      <c r="AA30" s="80" t="s">
        <v>129</v>
      </c>
      <c r="AB30" s="80" t="str">
        <f t="shared" si="22"/>
        <v>7010-000000</v>
      </c>
      <c r="AC30" s="80">
        <v>701</v>
      </c>
      <c r="AD30" s="80" t="str">
        <f t="shared" si="23"/>
        <v>054</v>
      </c>
      <c r="AE30" s="80"/>
      <c r="AF30" s="80"/>
      <c r="AG30" s="80">
        <v>110</v>
      </c>
      <c r="AH30" s="80" t="str">
        <f>Summary!$B$2</f>
        <v>USD</v>
      </c>
      <c r="AI30" s="80">
        <f t="shared" ref="AI30:AT30" si="26">IF(C30="",0,C30)</f>
        <v>0</v>
      </c>
      <c r="AJ30" s="80">
        <f t="shared" si="26"/>
        <v>0</v>
      </c>
      <c r="AK30" s="80">
        <f t="shared" si="26"/>
        <v>0</v>
      </c>
      <c r="AL30" s="80">
        <f t="shared" si="26"/>
        <v>0</v>
      </c>
      <c r="AM30" s="80">
        <f t="shared" si="26"/>
        <v>0</v>
      </c>
      <c r="AN30" s="80">
        <f t="shared" si="26"/>
        <v>0</v>
      </c>
      <c r="AO30" s="80">
        <f t="shared" si="26"/>
        <v>0</v>
      </c>
      <c r="AP30" s="80">
        <f t="shared" si="26"/>
        <v>0</v>
      </c>
      <c r="AQ30" s="80">
        <f t="shared" si="26"/>
        <v>0</v>
      </c>
      <c r="AR30" s="80">
        <f t="shared" si="26"/>
        <v>0</v>
      </c>
      <c r="AS30" s="80">
        <f t="shared" si="26"/>
        <v>0</v>
      </c>
      <c r="AT30" s="80">
        <f t="shared" si="26"/>
        <v>0</v>
      </c>
    </row>
    <row r="31" spans="1:46" ht="21" customHeight="1" x14ac:dyDescent="0.65">
      <c r="A31" s="102">
        <v>7080</v>
      </c>
      <c r="B31" s="117" t="str">
        <f>IF(ISTEXT("Distinguished Clubs-"&amp;VLOOKUP(A31,'Chart of Accounts'!$B$5:$C$50,2,FALSE)),"Distinguished Clubs-"&amp;VLOOKUP(A31,'Chart of Accounts'!$B$5:$C$50,2,FALSE),"")</f>
        <v>Distinguished Clubs-Gifts &amp; Thank Yous</v>
      </c>
      <c r="C31" s="104"/>
      <c r="D31" s="104"/>
      <c r="E31" s="104"/>
      <c r="F31" s="104"/>
      <c r="G31" s="104"/>
      <c r="H31" s="104"/>
      <c r="I31" s="104"/>
      <c r="J31" s="104"/>
      <c r="K31" s="104"/>
      <c r="L31" s="104"/>
      <c r="M31" s="104"/>
      <c r="N31" s="104"/>
      <c r="O31" s="95">
        <f t="shared" si="21"/>
        <v>0</v>
      </c>
      <c r="P31" s="80"/>
      <c r="Q31" s="80"/>
      <c r="R31" s="80"/>
      <c r="S31" s="80"/>
      <c r="T31" s="80" t="s">
        <v>147</v>
      </c>
      <c r="U31" s="80">
        <v>7010</v>
      </c>
      <c r="V31" s="80"/>
      <c r="W31" s="80"/>
      <c r="X31" s="80"/>
      <c r="Y31" s="80"/>
      <c r="Z31" s="80"/>
      <c r="AA31" s="80" t="s">
        <v>129</v>
      </c>
      <c r="AB31" s="80" t="str">
        <f t="shared" si="22"/>
        <v>7080-000000</v>
      </c>
      <c r="AC31" s="80">
        <v>701</v>
      </c>
      <c r="AD31" s="80" t="str">
        <f t="shared" si="23"/>
        <v>054</v>
      </c>
      <c r="AE31" s="80"/>
      <c r="AF31" s="80"/>
      <c r="AG31" s="80">
        <v>110</v>
      </c>
      <c r="AH31" s="80" t="str">
        <f>Summary!$B$2</f>
        <v>USD</v>
      </c>
      <c r="AI31" s="80">
        <f t="shared" ref="AI31:AT31" si="27">IF(C31="",0,C31)</f>
        <v>0</v>
      </c>
      <c r="AJ31" s="80">
        <f t="shared" si="27"/>
        <v>0</v>
      </c>
      <c r="AK31" s="80">
        <f t="shared" si="27"/>
        <v>0</v>
      </c>
      <c r="AL31" s="80">
        <f t="shared" si="27"/>
        <v>0</v>
      </c>
      <c r="AM31" s="80">
        <f t="shared" si="27"/>
        <v>0</v>
      </c>
      <c r="AN31" s="80">
        <f t="shared" si="27"/>
        <v>0</v>
      </c>
      <c r="AO31" s="80">
        <f t="shared" si="27"/>
        <v>0</v>
      </c>
      <c r="AP31" s="80">
        <f t="shared" si="27"/>
        <v>0</v>
      </c>
      <c r="AQ31" s="80">
        <f t="shared" si="27"/>
        <v>0</v>
      </c>
      <c r="AR31" s="80">
        <f t="shared" si="27"/>
        <v>0</v>
      </c>
      <c r="AS31" s="80">
        <f t="shared" si="27"/>
        <v>0</v>
      </c>
      <c r="AT31" s="80">
        <f t="shared" si="27"/>
        <v>0</v>
      </c>
    </row>
    <row r="32" spans="1:46" ht="21" customHeight="1" x14ac:dyDescent="0.7">
      <c r="A32" s="102">
        <v>7082</v>
      </c>
      <c r="B32" s="117" t="str">
        <f>IF(ISTEXT("Distinguished Clubs-"&amp;VLOOKUP(A32,'Chart of Accounts'!$B$5:$C$50,2,FALSE)),"Distinguished Clubs-"&amp;VLOOKUP(A32,'Chart of Accounts'!$B$5:$C$50,2,FALSE),"")</f>
        <v>Distinguished Clubs-Incentives</v>
      </c>
      <c r="C32" s="104"/>
      <c r="D32" s="104"/>
      <c r="E32" s="104"/>
      <c r="F32" s="105">
        <v>60</v>
      </c>
      <c r="G32" s="105">
        <v>15</v>
      </c>
      <c r="H32" s="105">
        <v>15</v>
      </c>
      <c r="I32" s="105">
        <v>15</v>
      </c>
      <c r="J32" s="105">
        <v>15</v>
      </c>
      <c r="K32" s="105">
        <v>15</v>
      </c>
      <c r="L32" s="105">
        <v>15</v>
      </c>
      <c r="M32" s="105">
        <v>15</v>
      </c>
      <c r="N32" s="105">
        <v>15</v>
      </c>
      <c r="O32" s="95">
        <f t="shared" si="21"/>
        <v>180</v>
      </c>
      <c r="P32" s="80"/>
      <c r="Q32" s="80"/>
      <c r="R32" s="80"/>
      <c r="S32" s="80"/>
      <c r="T32" s="80" t="s">
        <v>150</v>
      </c>
      <c r="U32" s="80">
        <v>7012</v>
      </c>
      <c r="V32" s="80"/>
      <c r="W32" s="80"/>
      <c r="X32" s="80"/>
      <c r="Y32" s="80"/>
      <c r="Z32" s="80"/>
      <c r="AA32" s="80" t="s">
        <v>129</v>
      </c>
      <c r="AB32" s="80" t="str">
        <f t="shared" si="22"/>
        <v>7082-000000</v>
      </c>
      <c r="AC32" s="80">
        <v>701</v>
      </c>
      <c r="AD32" s="80" t="str">
        <f t="shared" si="23"/>
        <v>054</v>
      </c>
      <c r="AE32" s="80"/>
      <c r="AF32" s="80"/>
      <c r="AG32" s="80">
        <v>110</v>
      </c>
      <c r="AH32" s="80" t="str">
        <f>Summary!$B$2</f>
        <v>USD</v>
      </c>
      <c r="AI32" s="80">
        <f t="shared" ref="AI32:AT32" si="28">IF(C32="",0,C32)</f>
        <v>0</v>
      </c>
      <c r="AJ32" s="80">
        <f t="shared" si="28"/>
        <v>0</v>
      </c>
      <c r="AK32" s="80">
        <f t="shared" si="28"/>
        <v>0</v>
      </c>
      <c r="AL32" s="107">
        <f t="shared" si="28"/>
        <v>60</v>
      </c>
      <c r="AM32" s="107">
        <f t="shared" si="28"/>
        <v>15</v>
      </c>
      <c r="AN32" s="107">
        <f t="shared" si="28"/>
        <v>15</v>
      </c>
      <c r="AO32" s="107">
        <f t="shared" si="28"/>
        <v>15</v>
      </c>
      <c r="AP32" s="107">
        <f t="shared" si="28"/>
        <v>15</v>
      </c>
      <c r="AQ32" s="107">
        <f t="shared" si="28"/>
        <v>15</v>
      </c>
      <c r="AR32" s="107">
        <f t="shared" si="28"/>
        <v>15</v>
      </c>
      <c r="AS32" s="107">
        <f t="shared" si="28"/>
        <v>15</v>
      </c>
      <c r="AT32" s="107">
        <f t="shared" si="28"/>
        <v>15</v>
      </c>
    </row>
    <row r="33" spans="1:46" ht="21" customHeight="1" x14ac:dyDescent="0.65">
      <c r="A33" s="2"/>
      <c r="B33" s="117" t="str">
        <f>IF(ISTEXT("ET-"&amp;VLOOKUP(A33,'Chart of Accounts'!$B$5:$C$54,2,FALSE)),"ET-"&amp;VLOOKUP(A33,'Chart of Accounts'!$B$5:$C$54,2,FALSE),"")</f>
        <v/>
      </c>
      <c r="C33" s="104"/>
      <c r="D33" s="104"/>
      <c r="E33" s="104"/>
      <c r="F33" s="104"/>
      <c r="G33" s="104"/>
      <c r="H33" s="104"/>
      <c r="I33" s="104"/>
      <c r="J33" s="104"/>
      <c r="K33" s="104"/>
      <c r="L33" s="104"/>
      <c r="M33" s="104"/>
      <c r="N33" s="104"/>
      <c r="O33" s="95">
        <f t="shared" si="21"/>
        <v>0</v>
      </c>
      <c r="P33" s="80"/>
      <c r="Q33" s="80"/>
      <c r="R33" s="80"/>
      <c r="S33" s="80"/>
      <c r="T33" s="80" t="s">
        <v>153</v>
      </c>
      <c r="U33" s="80">
        <v>7014</v>
      </c>
      <c r="V33" s="80"/>
      <c r="W33" s="80"/>
      <c r="X33" s="80"/>
      <c r="Y33" s="80"/>
      <c r="Z33" s="80"/>
      <c r="AA33" s="80" t="s">
        <v>129</v>
      </c>
      <c r="AB33" s="80" t="str">
        <f t="shared" si="22"/>
        <v/>
      </c>
      <c r="AC33" s="80">
        <v>701</v>
      </c>
      <c r="AD33" s="80" t="str">
        <f t="shared" si="23"/>
        <v>054</v>
      </c>
      <c r="AE33" s="80"/>
      <c r="AF33" s="80"/>
      <c r="AG33" s="80">
        <v>110</v>
      </c>
      <c r="AH33" s="80" t="str">
        <f>Summary!$B$2</f>
        <v>USD</v>
      </c>
      <c r="AI33" s="80">
        <f t="shared" ref="AI33:AT33" si="29">IF(C33="",0,C33)</f>
        <v>0</v>
      </c>
      <c r="AJ33" s="80">
        <f t="shared" si="29"/>
        <v>0</v>
      </c>
      <c r="AK33" s="80">
        <f t="shared" si="29"/>
        <v>0</v>
      </c>
      <c r="AL33" s="80">
        <f t="shared" si="29"/>
        <v>0</v>
      </c>
      <c r="AM33" s="80">
        <f t="shared" si="29"/>
        <v>0</v>
      </c>
      <c r="AN33" s="80">
        <f t="shared" si="29"/>
        <v>0</v>
      </c>
      <c r="AO33" s="80">
        <f t="shared" si="29"/>
        <v>0</v>
      </c>
      <c r="AP33" s="80">
        <f t="shared" si="29"/>
        <v>0</v>
      </c>
      <c r="AQ33" s="80">
        <f t="shared" si="29"/>
        <v>0</v>
      </c>
      <c r="AR33" s="80">
        <f t="shared" si="29"/>
        <v>0</v>
      </c>
      <c r="AS33" s="80">
        <f t="shared" si="29"/>
        <v>0</v>
      </c>
      <c r="AT33" s="80">
        <f t="shared" si="29"/>
        <v>0</v>
      </c>
    </row>
    <row r="34" spans="1:46" ht="15.75" customHeight="1" x14ac:dyDescent="0.65">
      <c r="A34" s="2"/>
      <c r="B34" s="117" t="str">
        <f>IF(ISTEXT("ET-"&amp;VLOOKUP(A34,'Chart of Accounts'!$B$5:$C$54,2,FALSE)),"ET-"&amp;VLOOKUP(A34,'Chart of Accounts'!$B$5:$C$54,2,FALSE),"")</f>
        <v/>
      </c>
      <c r="C34" s="104"/>
      <c r="D34" s="104"/>
      <c r="E34" s="104"/>
      <c r="F34" s="104"/>
      <c r="G34" s="104"/>
      <c r="H34" s="104"/>
      <c r="I34" s="104"/>
      <c r="J34" s="104"/>
      <c r="K34" s="104"/>
      <c r="L34" s="104"/>
      <c r="M34" s="104"/>
      <c r="N34" s="104"/>
      <c r="O34" s="95">
        <f t="shared" si="21"/>
        <v>0</v>
      </c>
      <c r="P34" s="80"/>
      <c r="Q34" s="80"/>
      <c r="R34" s="80"/>
      <c r="S34" s="80"/>
      <c r="T34" s="80" t="s">
        <v>156</v>
      </c>
      <c r="U34" s="80">
        <v>7018</v>
      </c>
      <c r="V34" s="80"/>
      <c r="W34" s="80"/>
      <c r="X34" s="80"/>
      <c r="Y34" s="80"/>
      <c r="Z34" s="80"/>
      <c r="AA34" s="80" t="s">
        <v>129</v>
      </c>
      <c r="AB34" s="80" t="str">
        <f t="shared" si="22"/>
        <v/>
      </c>
      <c r="AC34" s="80">
        <v>701</v>
      </c>
      <c r="AD34" s="80" t="str">
        <f t="shared" si="23"/>
        <v>054</v>
      </c>
      <c r="AE34" s="80"/>
      <c r="AF34" s="80"/>
      <c r="AG34" s="80">
        <v>110</v>
      </c>
      <c r="AH34" s="80" t="str">
        <f>Summary!$B$2</f>
        <v>USD</v>
      </c>
      <c r="AI34" s="80">
        <f t="shared" ref="AI34:AT34" si="30">IF(C34="",0,C34)</f>
        <v>0</v>
      </c>
      <c r="AJ34" s="80">
        <f t="shared" si="30"/>
        <v>0</v>
      </c>
      <c r="AK34" s="80">
        <f t="shared" si="30"/>
        <v>0</v>
      </c>
      <c r="AL34" s="80">
        <f t="shared" si="30"/>
        <v>0</v>
      </c>
      <c r="AM34" s="80">
        <f t="shared" si="30"/>
        <v>0</v>
      </c>
      <c r="AN34" s="80">
        <f t="shared" si="30"/>
        <v>0</v>
      </c>
      <c r="AO34" s="80">
        <f t="shared" si="30"/>
        <v>0</v>
      </c>
      <c r="AP34" s="80">
        <f t="shared" si="30"/>
        <v>0</v>
      </c>
      <c r="AQ34" s="80">
        <f t="shared" si="30"/>
        <v>0</v>
      </c>
      <c r="AR34" s="80">
        <f t="shared" si="30"/>
        <v>0</v>
      </c>
      <c r="AS34" s="80">
        <f t="shared" si="30"/>
        <v>0</v>
      </c>
      <c r="AT34" s="80">
        <f t="shared" si="30"/>
        <v>0</v>
      </c>
    </row>
    <row r="35" spans="1:46" ht="15.75" customHeight="1" x14ac:dyDescent="0.65">
      <c r="A35" s="2"/>
      <c r="B35" s="117" t="str">
        <f>IF(ISTEXT("ET-"&amp;VLOOKUP(A35,'Chart of Accounts'!$B$5:$C$54,2,FALSE)),"ET-"&amp;VLOOKUP(A35,'Chart of Accounts'!$B$5:$C$54,2,FALSE),"")</f>
        <v/>
      </c>
      <c r="C35" s="104"/>
      <c r="D35" s="104"/>
      <c r="E35" s="104"/>
      <c r="F35" s="104"/>
      <c r="G35" s="104"/>
      <c r="H35" s="104"/>
      <c r="I35" s="104"/>
      <c r="J35" s="104"/>
      <c r="K35" s="104"/>
      <c r="L35" s="104"/>
      <c r="M35" s="104"/>
      <c r="N35" s="104"/>
      <c r="O35" s="95">
        <f t="shared" si="21"/>
        <v>0</v>
      </c>
      <c r="P35" s="80"/>
      <c r="Q35" s="80"/>
      <c r="R35" s="80"/>
      <c r="S35" s="80"/>
      <c r="T35" s="80" t="s">
        <v>158</v>
      </c>
      <c r="U35" s="80">
        <v>7020</v>
      </c>
      <c r="V35" s="80"/>
      <c r="W35" s="80"/>
      <c r="X35" s="80"/>
      <c r="Y35" s="80"/>
      <c r="Z35" s="80"/>
      <c r="AA35" s="80" t="s">
        <v>129</v>
      </c>
      <c r="AB35" s="80" t="str">
        <f t="shared" ref="AB35:AB37" si="31">IF(A34="","",A34&amp;"-000000")</f>
        <v/>
      </c>
      <c r="AC35" s="80">
        <v>701</v>
      </c>
      <c r="AD35" s="80" t="str">
        <f t="shared" si="23"/>
        <v>054</v>
      </c>
      <c r="AE35" s="80"/>
      <c r="AF35" s="80"/>
      <c r="AG35" s="80">
        <v>110</v>
      </c>
      <c r="AH35" s="80" t="str">
        <f>Summary!$B$2</f>
        <v>USD</v>
      </c>
      <c r="AI35" s="80">
        <f t="shared" ref="AI35:AT35" si="32">IF(C35="",0,C35)</f>
        <v>0</v>
      </c>
      <c r="AJ35" s="80">
        <f t="shared" si="32"/>
        <v>0</v>
      </c>
      <c r="AK35" s="80">
        <f t="shared" si="32"/>
        <v>0</v>
      </c>
      <c r="AL35" s="80">
        <f t="shared" si="32"/>
        <v>0</v>
      </c>
      <c r="AM35" s="80">
        <f t="shared" si="32"/>
        <v>0</v>
      </c>
      <c r="AN35" s="80">
        <f t="shared" si="32"/>
        <v>0</v>
      </c>
      <c r="AO35" s="80">
        <f t="shared" si="32"/>
        <v>0</v>
      </c>
      <c r="AP35" s="80">
        <f t="shared" si="32"/>
        <v>0</v>
      </c>
      <c r="AQ35" s="80">
        <f t="shared" si="32"/>
        <v>0</v>
      </c>
      <c r="AR35" s="80">
        <f t="shared" si="32"/>
        <v>0</v>
      </c>
      <c r="AS35" s="80">
        <f t="shared" si="32"/>
        <v>0</v>
      </c>
      <c r="AT35" s="80">
        <f t="shared" si="32"/>
        <v>0</v>
      </c>
    </row>
    <row r="36" spans="1:46" ht="15.75" customHeight="1" x14ac:dyDescent="0.65">
      <c r="A36" s="2"/>
      <c r="B36" s="117" t="str">
        <f>IF(ISTEXT("ET-"&amp;VLOOKUP(A36,'Chart of Accounts'!$B$5:$C$54,2,FALSE)),"ET-"&amp;VLOOKUP(A36,'Chart of Accounts'!$B$5:$C$54,2,FALSE),"")</f>
        <v/>
      </c>
      <c r="C36" s="104"/>
      <c r="D36" s="104"/>
      <c r="E36" s="104"/>
      <c r="F36" s="104"/>
      <c r="G36" s="104"/>
      <c r="H36" s="104"/>
      <c r="I36" s="104"/>
      <c r="J36" s="104"/>
      <c r="K36" s="104"/>
      <c r="L36" s="104"/>
      <c r="M36" s="104"/>
      <c r="N36" s="104"/>
      <c r="O36" s="95">
        <f t="shared" si="21"/>
        <v>0</v>
      </c>
      <c r="P36" s="80"/>
      <c r="Q36" s="80"/>
      <c r="R36" s="80"/>
      <c r="S36" s="80"/>
      <c r="T36" s="80" t="s">
        <v>160</v>
      </c>
      <c r="U36" s="80">
        <v>7022</v>
      </c>
      <c r="V36" s="80"/>
      <c r="W36" s="80"/>
      <c r="X36" s="80"/>
      <c r="Y36" s="80"/>
      <c r="Z36" s="80"/>
      <c r="AA36" s="80" t="s">
        <v>129</v>
      </c>
      <c r="AB36" s="80" t="str">
        <f t="shared" si="31"/>
        <v/>
      </c>
      <c r="AC36" s="80">
        <v>701</v>
      </c>
      <c r="AD36" s="80" t="str">
        <f t="shared" si="23"/>
        <v>054</v>
      </c>
      <c r="AE36" s="80"/>
      <c r="AF36" s="80"/>
      <c r="AG36" s="80">
        <v>110</v>
      </c>
      <c r="AH36" s="80" t="str">
        <f>Summary!$B$2</f>
        <v>USD</v>
      </c>
      <c r="AI36" s="80">
        <f t="shared" ref="AI36:AT36" si="33">IF(C36="",0,C36)</f>
        <v>0</v>
      </c>
      <c r="AJ36" s="80">
        <f t="shared" si="33"/>
        <v>0</v>
      </c>
      <c r="AK36" s="80">
        <f t="shared" si="33"/>
        <v>0</v>
      </c>
      <c r="AL36" s="80">
        <f t="shared" si="33"/>
        <v>0</v>
      </c>
      <c r="AM36" s="80">
        <f t="shared" si="33"/>
        <v>0</v>
      </c>
      <c r="AN36" s="80">
        <f t="shared" si="33"/>
        <v>0</v>
      </c>
      <c r="AO36" s="80">
        <f t="shared" si="33"/>
        <v>0</v>
      </c>
      <c r="AP36" s="80">
        <f t="shared" si="33"/>
        <v>0</v>
      </c>
      <c r="AQ36" s="80">
        <f t="shared" si="33"/>
        <v>0</v>
      </c>
      <c r="AR36" s="80">
        <f t="shared" si="33"/>
        <v>0</v>
      </c>
      <c r="AS36" s="80">
        <f t="shared" si="33"/>
        <v>0</v>
      </c>
      <c r="AT36" s="80">
        <f t="shared" si="33"/>
        <v>0</v>
      </c>
    </row>
    <row r="37" spans="1:46" ht="15.75" customHeight="1" x14ac:dyDescent="0.65">
      <c r="A37" s="119" t="s">
        <v>264</v>
      </c>
      <c r="B37" s="117"/>
      <c r="C37" s="121">
        <f t="shared" ref="C37:O37" si="34">SUM(C28:C36)</f>
        <v>0</v>
      </c>
      <c r="D37" s="121">
        <f t="shared" si="34"/>
        <v>0</v>
      </c>
      <c r="E37" s="121">
        <f t="shared" si="34"/>
        <v>0</v>
      </c>
      <c r="F37" s="121">
        <f t="shared" si="34"/>
        <v>60</v>
      </c>
      <c r="G37" s="121">
        <f t="shared" si="34"/>
        <v>15</v>
      </c>
      <c r="H37" s="121">
        <f t="shared" si="34"/>
        <v>15</v>
      </c>
      <c r="I37" s="121">
        <f t="shared" si="34"/>
        <v>15</v>
      </c>
      <c r="J37" s="121">
        <f t="shared" si="34"/>
        <v>15</v>
      </c>
      <c r="K37" s="121">
        <f t="shared" si="34"/>
        <v>15</v>
      </c>
      <c r="L37" s="121">
        <f t="shared" si="34"/>
        <v>15</v>
      </c>
      <c r="M37" s="121">
        <f t="shared" si="34"/>
        <v>15</v>
      </c>
      <c r="N37" s="121">
        <f t="shared" si="34"/>
        <v>15</v>
      </c>
      <c r="O37" s="121">
        <f t="shared" si="34"/>
        <v>180</v>
      </c>
      <c r="P37" s="80"/>
      <c r="Q37" s="80"/>
      <c r="R37" s="80"/>
      <c r="S37" s="80"/>
      <c r="T37" s="80" t="s">
        <v>162</v>
      </c>
      <c r="U37" s="80">
        <v>7024</v>
      </c>
      <c r="V37" s="80"/>
      <c r="W37" s="80"/>
      <c r="X37" s="80"/>
      <c r="Y37" s="80"/>
      <c r="Z37" s="80"/>
      <c r="AA37" s="80" t="s">
        <v>129</v>
      </c>
      <c r="AB37" s="80" t="str">
        <f t="shared" si="31"/>
        <v/>
      </c>
      <c r="AC37" s="80">
        <v>701</v>
      </c>
      <c r="AD37" s="80" t="str">
        <f t="shared" si="23"/>
        <v>054</v>
      </c>
      <c r="AE37" s="80"/>
      <c r="AF37" s="80"/>
      <c r="AG37" s="80"/>
      <c r="AH37" s="80"/>
      <c r="AI37" s="80"/>
      <c r="AJ37" s="80"/>
      <c r="AK37" s="80"/>
      <c r="AL37" s="80"/>
      <c r="AM37" s="80"/>
      <c r="AN37" s="80"/>
      <c r="AO37" s="80"/>
      <c r="AP37" s="80"/>
      <c r="AQ37" s="80"/>
      <c r="AR37" s="80"/>
      <c r="AS37" s="80"/>
      <c r="AT37" s="80"/>
    </row>
    <row r="38" spans="1:46" ht="15.75" customHeight="1" x14ac:dyDescent="0.7">
      <c r="A38" s="93"/>
      <c r="B38" s="117"/>
      <c r="C38" s="95"/>
      <c r="D38" s="95"/>
      <c r="E38" s="95"/>
      <c r="F38" s="95"/>
      <c r="G38" s="95"/>
      <c r="H38" s="95"/>
      <c r="I38" s="95"/>
      <c r="J38" s="95"/>
      <c r="K38" s="95"/>
      <c r="L38" s="95"/>
      <c r="M38" s="95"/>
      <c r="N38" s="95"/>
      <c r="O38" s="95"/>
      <c r="P38" s="80"/>
      <c r="Q38" s="80"/>
      <c r="R38" s="80"/>
      <c r="S38" s="80"/>
      <c r="T38" s="80" t="s">
        <v>164</v>
      </c>
      <c r="U38" s="80">
        <v>7026</v>
      </c>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row>
    <row r="39" spans="1:46" ht="15.75" customHeight="1" x14ac:dyDescent="0.65">
      <c r="A39" s="119" t="s">
        <v>265</v>
      </c>
      <c r="B39" s="117"/>
      <c r="C39" s="95"/>
      <c r="D39" s="95"/>
      <c r="E39" s="95"/>
      <c r="F39" s="95"/>
      <c r="G39" s="95"/>
      <c r="H39" s="95"/>
      <c r="I39" s="95"/>
      <c r="J39" s="95"/>
      <c r="K39" s="95"/>
      <c r="L39" s="95"/>
      <c r="M39" s="95"/>
      <c r="N39" s="95"/>
      <c r="O39" s="95"/>
      <c r="P39" s="80"/>
      <c r="Q39" s="80"/>
      <c r="R39" s="80"/>
      <c r="S39" s="80"/>
      <c r="T39" s="80" t="s">
        <v>166</v>
      </c>
      <c r="U39" s="80">
        <v>7028</v>
      </c>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row>
    <row r="40" spans="1:46" ht="15.75" customHeight="1" x14ac:dyDescent="0.65">
      <c r="A40" s="102">
        <v>7006</v>
      </c>
      <c r="B40" s="117" t="str">
        <f>IF(ISTEXT("ET-"&amp;VLOOKUP(A40,'Chart of Accounts'!$B$5:$C$50,2,FALSE)),"ET-"&amp;VLOOKUP(A40,'Chart of Accounts'!$B$5:$C$50,2,FALSE),"")</f>
        <v>ET-Educational Materials</v>
      </c>
      <c r="C40" s="98"/>
      <c r="D40" s="98"/>
      <c r="E40" s="98"/>
      <c r="F40" s="98"/>
      <c r="G40" s="98"/>
      <c r="H40" s="98"/>
      <c r="I40" s="98"/>
      <c r="J40" s="98"/>
      <c r="K40" s="98"/>
      <c r="L40" s="98"/>
      <c r="M40" s="98"/>
      <c r="N40" s="98"/>
      <c r="O40" s="95">
        <f t="shared" ref="O40:O47" si="35">SUM(C40:N40)</f>
        <v>0</v>
      </c>
      <c r="P40" s="80"/>
      <c r="Q40" s="80"/>
      <c r="R40" s="80"/>
      <c r="S40" s="80"/>
      <c r="T40" s="80" t="s">
        <v>168</v>
      </c>
      <c r="U40" s="80">
        <v>7030</v>
      </c>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row>
    <row r="41" spans="1:46" ht="15.75" customHeight="1" x14ac:dyDescent="0.65">
      <c r="A41" s="102">
        <v>7010</v>
      </c>
      <c r="B41" s="117" t="str">
        <f>IF(ISTEXT("ET-"&amp;VLOOKUP(A41,'Chart of Accounts'!$B$5:$C$50,2,FALSE)),"ET-"&amp;VLOOKUP(A41,'Chart of Accounts'!$B$5:$C$50,2,FALSE),"")</f>
        <v>ET-Awards Expense (Trophies, Plaques, Ribbons &amp; Certificates)</v>
      </c>
      <c r="C41" s="98"/>
      <c r="D41" s="98"/>
      <c r="E41" s="98"/>
      <c r="F41" s="98"/>
      <c r="G41" s="98"/>
      <c r="H41" s="98"/>
      <c r="I41" s="98"/>
      <c r="J41" s="98"/>
      <c r="K41" s="98"/>
      <c r="L41" s="98"/>
      <c r="M41" s="98"/>
      <c r="N41" s="98"/>
      <c r="O41" s="95">
        <f t="shared" si="35"/>
        <v>0</v>
      </c>
      <c r="P41" s="80"/>
      <c r="Q41" s="80"/>
      <c r="R41" s="80"/>
      <c r="S41" s="80"/>
      <c r="T41" s="80" t="s">
        <v>170</v>
      </c>
      <c r="U41" s="80">
        <v>7032</v>
      </c>
      <c r="V41" s="80"/>
      <c r="W41" s="80"/>
      <c r="X41" s="80"/>
      <c r="Y41" s="80"/>
      <c r="Z41" s="80"/>
      <c r="AA41" s="80" t="s">
        <v>129</v>
      </c>
      <c r="AB41" s="80" t="str">
        <f t="shared" ref="AB41:AB48" si="36">IF(A40="","",A40&amp;"-000000")</f>
        <v>7006-000000</v>
      </c>
      <c r="AC41" s="80">
        <v>702</v>
      </c>
      <c r="AD41" s="80" t="str">
        <f t="shared" ref="AD41:AD48" si="37">IF(LEN($O$1)=3,$O$1,IF(LEN($O$1)=2,0&amp;$O$1,IF(LEN($O$1)=1,0&amp;0&amp;$O$1,"ERROR")))</f>
        <v>054</v>
      </c>
      <c r="AE41" s="80"/>
      <c r="AF41" s="80"/>
      <c r="AG41" s="80">
        <v>110</v>
      </c>
      <c r="AH41" s="80" t="str">
        <f>Summary!$B$2</f>
        <v>USD</v>
      </c>
      <c r="AI41" s="80">
        <f t="shared" ref="AI41:AT41" si="38">IF(C40="",0,C40)</f>
        <v>0</v>
      </c>
      <c r="AJ41" s="80">
        <f t="shared" si="38"/>
        <v>0</v>
      </c>
      <c r="AK41" s="80">
        <f t="shared" si="38"/>
        <v>0</v>
      </c>
      <c r="AL41" s="80">
        <f t="shared" si="38"/>
        <v>0</v>
      </c>
      <c r="AM41" s="80">
        <f t="shared" si="38"/>
        <v>0</v>
      </c>
      <c r="AN41" s="80">
        <f t="shared" si="38"/>
        <v>0</v>
      </c>
      <c r="AO41" s="80">
        <f t="shared" si="38"/>
        <v>0</v>
      </c>
      <c r="AP41" s="80">
        <f t="shared" si="38"/>
        <v>0</v>
      </c>
      <c r="AQ41" s="80">
        <f t="shared" si="38"/>
        <v>0</v>
      </c>
      <c r="AR41" s="80">
        <f t="shared" si="38"/>
        <v>0</v>
      </c>
      <c r="AS41" s="80">
        <f t="shared" si="38"/>
        <v>0</v>
      </c>
      <c r="AT41" s="80">
        <f t="shared" si="38"/>
        <v>0</v>
      </c>
    </row>
    <row r="42" spans="1:46" ht="20.25" customHeight="1" x14ac:dyDescent="0.65">
      <c r="A42" s="102">
        <v>7014</v>
      </c>
      <c r="B42" s="117" t="str">
        <f>IF(ISTEXT("ET-"&amp;VLOOKUP(A42,'Chart of Accounts'!$B$5:$C$50,2,FALSE)),"ET-"&amp;VLOOKUP(A42,'Chart of Accounts'!$B$5:$C$50,2,FALSE),"")</f>
        <v>ET-Room Rental Event Expense</v>
      </c>
      <c r="C42" s="98"/>
      <c r="D42" s="98"/>
      <c r="E42" s="98"/>
      <c r="F42" s="98"/>
      <c r="G42" s="98"/>
      <c r="H42" s="98"/>
      <c r="I42" s="98"/>
      <c r="J42" s="98"/>
      <c r="K42" s="98"/>
      <c r="L42" s="98"/>
      <c r="M42" s="98"/>
      <c r="N42" s="98"/>
      <c r="O42" s="95">
        <f t="shared" si="35"/>
        <v>0</v>
      </c>
      <c r="P42" s="80"/>
      <c r="Q42" s="80"/>
      <c r="R42" s="80"/>
      <c r="S42" s="80"/>
      <c r="T42" s="80" t="s">
        <v>172</v>
      </c>
      <c r="U42" s="80">
        <v>7036</v>
      </c>
      <c r="V42" s="80"/>
      <c r="W42" s="80"/>
      <c r="X42" s="80"/>
      <c r="Y42" s="80"/>
      <c r="Z42" s="80"/>
      <c r="AA42" s="80" t="s">
        <v>129</v>
      </c>
      <c r="AB42" s="80" t="str">
        <f t="shared" si="36"/>
        <v>7010-000000</v>
      </c>
      <c r="AC42" s="80">
        <v>702</v>
      </c>
      <c r="AD42" s="80" t="str">
        <f t="shared" si="37"/>
        <v>054</v>
      </c>
      <c r="AE42" s="80"/>
      <c r="AF42" s="80"/>
      <c r="AG42" s="80">
        <v>110</v>
      </c>
      <c r="AH42" s="80" t="str">
        <f>Summary!$B$2</f>
        <v>USD</v>
      </c>
      <c r="AI42" s="80">
        <f t="shared" ref="AI42:AT42" si="39">IF(C41="",0,C41)</f>
        <v>0</v>
      </c>
      <c r="AJ42" s="80">
        <f t="shared" si="39"/>
        <v>0</v>
      </c>
      <c r="AK42" s="80">
        <f t="shared" si="39"/>
        <v>0</v>
      </c>
      <c r="AL42" s="80">
        <f t="shared" si="39"/>
        <v>0</v>
      </c>
      <c r="AM42" s="80">
        <f t="shared" si="39"/>
        <v>0</v>
      </c>
      <c r="AN42" s="80">
        <f t="shared" si="39"/>
        <v>0</v>
      </c>
      <c r="AO42" s="80">
        <f t="shared" si="39"/>
        <v>0</v>
      </c>
      <c r="AP42" s="80">
        <f t="shared" si="39"/>
        <v>0</v>
      </c>
      <c r="AQ42" s="80">
        <f t="shared" si="39"/>
        <v>0</v>
      </c>
      <c r="AR42" s="80">
        <f t="shared" si="39"/>
        <v>0</v>
      </c>
      <c r="AS42" s="80">
        <f t="shared" si="39"/>
        <v>0</v>
      </c>
      <c r="AT42" s="80">
        <f t="shared" si="39"/>
        <v>0</v>
      </c>
    </row>
    <row r="43" spans="1:46" ht="15.75" customHeight="1" x14ac:dyDescent="0.65">
      <c r="A43" s="102">
        <v>7042</v>
      </c>
      <c r="B43" s="117" t="str">
        <f>IF(ISTEXT("ET-"&amp;VLOOKUP(A43,'Chart of Accounts'!$B$5:$C$50,2,FALSE)),"ET-"&amp;VLOOKUP(A43,'Chart of Accounts'!$B$5:$C$50,2,FALSE),"")</f>
        <v>ET-Outside Contractor Expense</v>
      </c>
      <c r="C43" s="98"/>
      <c r="D43" s="98"/>
      <c r="E43" s="98"/>
      <c r="F43" s="98"/>
      <c r="G43" s="98"/>
      <c r="H43" s="98"/>
      <c r="I43" s="98"/>
      <c r="J43" s="98"/>
      <c r="K43" s="98"/>
      <c r="L43" s="98"/>
      <c r="M43" s="98"/>
      <c r="N43" s="98"/>
      <c r="O43" s="95">
        <f t="shared" si="35"/>
        <v>0</v>
      </c>
      <c r="P43" s="80"/>
      <c r="Q43" s="80"/>
      <c r="R43" s="80"/>
      <c r="S43" s="80"/>
      <c r="T43" s="80" t="s">
        <v>175</v>
      </c>
      <c r="U43" s="80">
        <v>7040</v>
      </c>
      <c r="V43" s="80"/>
      <c r="W43" s="80"/>
      <c r="X43" s="80"/>
      <c r="Y43" s="80"/>
      <c r="Z43" s="80"/>
      <c r="AA43" s="80" t="s">
        <v>129</v>
      </c>
      <c r="AB43" s="80" t="str">
        <f t="shared" si="36"/>
        <v>7014-000000</v>
      </c>
      <c r="AC43" s="80">
        <v>702</v>
      </c>
      <c r="AD43" s="80" t="str">
        <f t="shared" si="37"/>
        <v>054</v>
      </c>
      <c r="AE43" s="80"/>
      <c r="AF43" s="80"/>
      <c r="AG43" s="80">
        <v>110</v>
      </c>
      <c r="AH43" s="80" t="str">
        <f>Summary!$B$2</f>
        <v>USD</v>
      </c>
      <c r="AI43" s="80">
        <f t="shared" ref="AI43:AT43" si="40">IF(C42="",0,C42)</f>
        <v>0</v>
      </c>
      <c r="AJ43" s="80">
        <f t="shared" si="40"/>
        <v>0</v>
      </c>
      <c r="AK43" s="80">
        <f t="shared" si="40"/>
        <v>0</v>
      </c>
      <c r="AL43" s="80">
        <f t="shared" si="40"/>
        <v>0</v>
      </c>
      <c r="AM43" s="80">
        <f t="shared" si="40"/>
        <v>0</v>
      </c>
      <c r="AN43" s="80">
        <f t="shared" si="40"/>
        <v>0</v>
      </c>
      <c r="AO43" s="80">
        <f t="shared" si="40"/>
        <v>0</v>
      </c>
      <c r="AP43" s="80">
        <f t="shared" si="40"/>
        <v>0</v>
      </c>
      <c r="AQ43" s="80">
        <f t="shared" si="40"/>
        <v>0</v>
      </c>
      <c r="AR43" s="80">
        <f t="shared" si="40"/>
        <v>0</v>
      </c>
      <c r="AS43" s="80">
        <f t="shared" si="40"/>
        <v>0</v>
      </c>
      <c r="AT43" s="80">
        <f t="shared" si="40"/>
        <v>0</v>
      </c>
    </row>
    <row r="44" spans="1:46" ht="15.75" customHeight="1" x14ac:dyDescent="0.7">
      <c r="A44" s="2"/>
      <c r="B44" s="117" t="str">
        <f>IF(ISTEXT("ET-"&amp;VLOOKUP(A44,'Chart of Accounts'!$B$5:$C$54,2,FALSE)),"ET-"&amp;VLOOKUP(A44,'Chart of Accounts'!$B$5:$C$54,2,FALSE),"")</f>
        <v/>
      </c>
      <c r="C44" s="98"/>
      <c r="D44" s="98"/>
      <c r="E44" s="98"/>
      <c r="F44" s="98"/>
      <c r="G44" s="98"/>
      <c r="H44" s="98"/>
      <c r="I44" s="147">
        <v>0</v>
      </c>
      <c r="J44" s="98"/>
      <c r="K44" s="98"/>
      <c r="L44" s="98"/>
      <c r="M44" s="98"/>
      <c r="N44" s="98"/>
      <c r="O44" s="95">
        <f t="shared" si="35"/>
        <v>0</v>
      </c>
      <c r="P44" s="80"/>
      <c r="Q44" s="80"/>
      <c r="R44" s="80"/>
      <c r="S44" s="80"/>
      <c r="T44" s="80" t="s">
        <v>177</v>
      </c>
      <c r="U44" s="80">
        <v>7042</v>
      </c>
      <c r="V44" s="80"/>
      <c r="W44" s="80"/>
      <c r="X44" s="80"/>
      <c r="Y44" s="80"/>
      <c r="Z44" s="80"/>
      <c r="AA44" s="80" t="s">
        <v>129</v>
      </c>
      <c r="AB44" s="80" t="str">
        <f t="shared" si="36"/>
        <v>7042-000000</v>
      </c>
      <c r="AC44" s="80">
        <v>702</v>
      </c>
      <c r="AD44" s="80" t="str">
        <f t="shared" si="37"/>
        <v>054</v>
      </c>
      <c r="AE44" s="80"/>
      <c r="AF44" s="80"/>
      <c r="AG44" s="80">
        <v>110</v>
      </c>
      <c r="AH44" s="80" t="str">
        <f>Summary!$B$2</f>
        <v>USD</v>
      </c>
      <c r="AI44" s="80">
        <f t="shared" ref="AI44:AT44" si="41">IF(C43="",0,C43)</f>
        <v>0</v>
      </c>
      <c r="AJ44" s="80">
        <f t="shared" si="41"/>
        <v>0</v>
      </c>
      <c r="AK44" s="80">
        <f t="shared" si="41"/>
        <v>0</v>
      </c>
      <c r="AL44" s="80">
        <f t="shared" si="41"/>
        <v>0</v>
      </c>
      <c r="AM44" s="80">
        <f t="shared" si="41"/>
        <v>0</v>
      </c>
      <c r="AN44" s="80">
        <f t="shared" si="41"/>
        <v>0</v>
      </c>
      <c r="AO44" s="80">
        <f t="shared" si="41"/>
        <v>0</v>
      </c>
      <c r="AP44" s="80">
        <f t="shared" si="41"/>
        <v>0</v>
      </c>
      <c r="AQ44" s="80">
        <f t="shared" si="41"/>
        <v>0</v>
      </c>
      <c r="AR44" s="80">
        <f t="shared" si="41"/>
        <v>0</v>
      </c>
      <c r="AS44" s="80">
        <f t="shared" si="41"/>
        <v>0</v>
      </c>
      <c r="AT44" s="80">
        <f t="shared" si="41"/>
        <v>0</v>
      </c>
    </row>
    <row r="45" spans="1:46" ht="15.75" customHeight="1" x14ac:dyDescent="0.65">
      <c r="A45" s="2"/>
      <c r="B45" s="117" t="str">
        <f>IF(ISTEXT("ET-"&amp;VLOOKUP(A45,'Chart of Accounts'!$B$5:$C$54,2,FALSE)),"ET-"&amp;VLOOKUP(A45,'Chart of Accounts'!$B$5:$C$54,2,FALSE),"")</f>
        <v/>
      </c>
      <c r="C45" s="98"/>
      <c r="D45" s="98"/>
      <c r="E45" s="98"/>
      <c r="F45" s="98"/>
      <c r="G45" s="98"/>
      <c r="H45" s="98"/>
      <c r="I45" s="98"/>
      <c r="J45" s="98"/>
      <c r="K45" s="98"/>
      <c r="L45" s="98"/>
      <c r="M45" s="98"/>
      <c r="N45" s="98"/>
      <c r="O45" s="95">
        <f t="shared" si="35"/>
        <v>0</v>
      </c>
      <c r="P45" s="80"/>
      <c r="Q45" s="80"/>
      <c r="R45" s="80"/>
      <c r="S45" s="80"/>
      <c r="T45" s="80" t="s">
        <v>178</v>
      </c>
      <c r="U45" s="80">
        <v>7044</v>
      </c>
      <c r="V45" s="80"/>
      <c r="W45" s="80"/>
      <c r="X45" s="80"/>
      <c r="Y45" s="80"/>
      <c r="Z45" s="80"/>
      <c r="AA45" s="80" t="s">
        <v>129</v>
      </c>
      <c r="AB45" s="80" t="str">
        <f t="shared" si="36"/>
        <v/>
      </c>
      <c r="AC45" s="80">
        <v>702</v>
      </c>
      <c r="AD45" s="80" t="str">
        <f t="shared" si="37"/>
        <v>054</v>
      </c>
      <c r="AE45" s="80"/>
      <c r="AF45" s="80"/>
      <c r="AG45" s="80">
        <v>110</v>
      </c>
      <c r="AH45" s="80" t="str">
        <f>Summary!$B$2</f>
        <v>USD</v>
      </c>
      <c r="AI45" s="80">
        <f t="shared" ref="AI45:AT45" si="42">IF(C44="",0,C44)</f>
        <v>0</v>
      </c>
      <c r="AJ45" s="80">
        <f t="shared" si="42"/>
        <v>0</v>
      </c>
      <c r="AK45" s="80">
        <f t="shared" si="42"/>
        <v>0</v>
      </c>
      <c r="AL45" s="80">
        <f t="shared" si="42"/>
        <v>0</v>
      </c>
      <c r="AM45" s="80">
        <f t="shared" si="42"/>
        <v>0</v>
      </c>
      <c r="AN45" s="80">
        <f t="shared" si="42"/>
        <v>0</v>
      </c>
      <c r="AO45" s="91">
        <f t="shared" si="42"/>
        <v>0</v>
      </c>
      <c r="AP45" s="80">
        <f t="shared" si="42"/>
        <v>0</v>
      </c>
      <c r="AQ45" s="80">
        <f t="shared" si="42"/>
        <v>0</v>
      </c>
      <c r="AR45" s="80">
        <f t="shared" si="42"/>
        <v>0</v>
      </c>
      <c r="AS45" s="80">
        <f t="shared" si="42"/>
        <v>0</v>
      </c>
      <c r="AT45" s="80">
        <f t="shared" si="42"/>
        <v>0</v>
      </c>
    </row>
    <row r="46" spans="1:46" ht="15.75" customHeight="1" x14ac:dyDescent="0.65">
      <c r="A46" s="2"/>
      <c r="B46" s="117" t="str">
        <f>IF(ISTEXT("ET-"&amp;VLOOKUP(A46,'Chart of Accounts'!$B$5:$C$54,2,FALSE)),"ET-"&amp;VLOOKUP(A46,'Chart of Accounts'!$B$5:$C$54,2,FALSE),"")</f>
        <v/>
      </c>
      <c r="C46" s="98"/>
      <c r="D46" s="98"/>
      <c r="E46" s="98"/>
      <c r="F46" s="98"/>
      <c r="G46" s="98"/>
      <c r="H46" s="98"/>
      <c r="I46" s="98"/>
      <c r="J46" s="98"/>
      <c r="K46" s="98"/>
      <c r="L46" s="98"/>
      <c r="M46" s="98"/>
      <c r="N46" s="98"/>
      <c r="O46" s="95">
        <f t="shared" si="35"/>
        <v>0</v>
      </c>
      <c r="P46" s="80"/>
      <c r="Q46" s="80"/>
      <c r="R46" s="80"/>
      <c r="S46" s="80"/>
      <c r="T46" s="80" t="s">
        <v>179</v>
      </c>
      <c r="U46" s="80">
        <v>7046</v>
      </c>
      <c r="V46" s="80"/>
      <c r="W46" s="80"/>
      <c r="X46" s="80"/>
      <c r="Y46" s="80"/>
      <c r="Z46" s="80"/>
      <c r="AA46" s="80" t="s">
        <v>129</v>
      </c>
      <c r="AB46" s="80" t="str">
        <f t="shared" si="36"/>
        <v/>
      </c>
      <c r="AC46" s="80">
        <v>702</v>
      </c>
      <c r="AD46" s="80" t="str">
        <f t="shared" si="37"/>
        <v>054</v>
      </c>
      <c r="AE46" s="80"/>
      <c r="AF46" s="80"/>
      <c r="AG46" s="80">
        <v>110</v>
      </c>
      <c r="AH46" s="80" t="str">
        <f>Summary!$B$2</f>
        <v>USD</v>
      </c>
      <c r="AI46" s="80">
        <f t="shared" ref="AI46:AT46" si="43">IF(C45="",0,C45)</f>
        <v>0</v>
      </c>
      <c r="AJ46" s="80">
        <f t="shared" si="43"/>
        <v>0</v>
      </c>
      <c r="AK46" s="80">
        <f t="shared" si="43"/>
        <v>0</v>
      </c>
      <c r="AL46" s="80">
        <f t="shared" si="43"/>
        <v>0</v>
      </c>
      <c r="AM46" s="80">
        <f t="shared" si="43"/>
        <v>0</v>
      </c>
      <c r="AN46" s="80">
        <f t="shared" si="43"/>
        <v>0</v>
      </c>
      <c r="AO46" s="80">
        <f t="shared" si="43"/>
        <v>0</v>
      </c>
      <c r="AP46" s="80">
        <f t="shared" si="43"/>
        <v>0</v>
      </c>
      <c r="AQ46" s="80">
        <f t="shared" si="43"/>
        <v>0</v>
      </c>
      <c r="AR46" s="80">
        <f t="shared" si="43"/>
        <v>0</v>
      </c>
      <c r="AS46" s="80">
        <f t="shared" si="43"/>
        <v>0</v>
      </c>
      <c r="AT46" s="80">
        <f t="shared" si="43"/>
        <v>0</v>
      </c>
    </row>
    <row r="47" spans="1:46" ht="15.75" customHeight="1" x14ac:dyDescent="0.65">
      <c r="A47" s="2"/>
      <c r="B47" s="117" t="str">
        <f>IF(ISTEXT("ET-"&amp;VLOOKUP(A47,'Chart of Accounts'!$B$5:$C$54,2,FALSE)),"ET-"&amp;VLOOKUP(A47,'Chart of Accounts'!$B$5:$C$54,2,FALSE),"")</f>
        <v/>
      </c>
      <c r="C47" s="98"/>
      <c r="D47" s="98"/>
      <c r="E47" s="98"/>
      <c r="F47" s="98"/>
      <c r="G47" s="98"/>
      <c r="H47" s="98"/>
      <c r="I47" s="98"/>
      <c r="J47" s="98"/>
      <c r="K47" s="98"/>
      <c r="L47" s="98"/>
      <c r="M47" s="98"/>
      <c r="N47" s="98"/>
      <c r="O47" s="95">
        <f t="shared" si="35"/>
        <v>0</v>
      </c>
      <c r="P47" s="80"/>
      <c r="Q47" s="80"/>
      <c r="R47" s="80"/>
      <c r="S47" s="80"/>
      <c r="T47" s="80" t="s">
        <v>180</v>
      </c>
      <c r="U47" s="80">
        <v>7048</v>
      </c>
      <c r="V47" s="80"/>
      <c r="W47" s="80"/>
      <c r="X47" s="80"/>
      <c r="Y47" s="80"/>
      <c r="Z47" s="80"/>
      <c r="AA47" s="80" t="s">
        <v>129</v>
      </c>
      <c r="AB47" s="80" t="str">
        <f t="shared" si="36"/>
        <v/>
      </c>
      <c r="AC47" s="80">
        <v>702</v>
      </c>
      <c r="AD47" s="80" t="str">
        <f t="shared" si="37"/>
        <v>054</v>
      </c>
      <c r="AE47" s="80"/>
      <c r="AF47" s="80"/>
      <c r="AG47" s="80">
        <v>110</v>
      </c>
      <c r="AH47" s="80" t="str">
        <f>Summary!$B$2</f>
        <v>USD</v>
      </c>
      <c r="AI47" s="80">
        <f t="shared" ref="AI47:AT47" si="44">IF(C46="",0,C46)</f>
        <v>0</v>
      </c>
      <c r="AJ47" s="80">
        <f t="shared" si="44"/>
        <v>0</v>
      </c>
      <c r="AK47" s="80">
        <f t="shared" si="44"/>
        <v>0</v>
      </c>
      <c r="AL47" s="80">
        <f t="shared" si="44"/>
        <v>0</v>
      </c>
      <c r="AM47" s="80">
        <f t="shared" si="44"/>
        <v>0</v>
      </c>
      <c r="AN47" s="80">
        <f t="shared" si="44"/>
        <v>0</v>
      </c>
      <c r="AO47" s="80">
        <f t="shared" si="44"/>
        <v>0</v>
      </c>
      <c r="AP47" s="80">
        <f t="shared" si="44"/>
        <v>0</v>
      </c>
      <c r="AQ47" s="80">
        <f t="shared" si="44"/>
        <v>0</v>
      </c>
      <c r="AR47" s="80">
        <f t="shared" si="44"/>
        <v>0</v>
      </c>
      <c r="AS47" s="80">
        <f t="shared" si="44"/>
        <v>0</v>
      </c>
      <c r="AT47" s="80">
        <f t="shared" si="44"/>
        <v>0</v>
      </c>
    </row>
    <row r="48" spans="1:46" ht="15.75" customHeight="1" x14ac:dyDescent="0.65">
      <c r="A48" s="119" t="s">
        <v>266</v>
      </c>
      <c r="B48" s="117"/>
      <c r="C48" s="121">
        <f t="shared" ref="C48:O48" si="45">SUM(C40:C47)</f>
        <v>0</v>
      </c>
      <c r="D48" s="121">
        <f t="shared" si="45"/>
        <v>0</v>
      </c>
      <c r="E48" s="121">
        <f t="shared" si="45"/>
        <v>0</v>
      </c>
      <c r="F48" s="121">
        <f t="shared" si="45"/>
        <v>0</v>
      </c>
      <c r="G48" s="121">
        <f t="shared" si="45"/>
        <v>0</v>
      </c>
      <c r="H48" s="121">
        <f t="shared" si="45"/>
        <v>0</v>
      </c>
      <c r="I48" s="121">
        <f t="shared" si="45"/>
        <v>0</v>
      </c>
      <c r="J48" s="121">
        <f t="shared" si="45"/>
        <v>0</v>
      </c>
      <c r="K48" s="121">
        <f t="shared" si="45"/>
        <v>0</v>
      </c>
      <c r="L48" s="121">
        <f t="shared" si="45"/>
        <v>0</v>
      </c>
      <c r="M48" s="121">
        <f t="shared" si="45"/>
        <v>0</v>
      </c>
      <c r="N48" s="121">
        <f t="shared" si="45"/>
        <v>0</v>
      </c>
      <c r="O48" s="121">
        <f t="shared" si="45"/>
        <v>0</v>
      </c>
      <c r="P48" s="80"/>
      <c r="Q48" s="80"/>
      <c r="R48" s="80"/>
      <c r="S48" s="80"/>
      <c r="T48" s="80" t="s">
        <v>181</v>
      </c>
      <c r="U48" s="80">
        <v>7050</v>
      </c>
      <c r="V48" s="80"/>
      <c r="W48" s="80"/>
      <c r="X48" s="80"/>
      <c r="Y48" s="80"/>
      <c r="Z48" s="80"/>
      <c r="AA48" s="80" t="s">
        <v>129</v>
      </c>
      <c r="AB48" s="80" t="str">
        <f t="shared" si="36"/>
        <v/>
      </c>
      <c r="AC48" s="80">
        <v>702</v>
      </c>
      <c r="AD48" s="80" t="str">
        <f t="shared" si="37"/>
        <v>054</v>
      </c>
      <c r="AE48" s="80"/>
      <c r="AF48" s="80"/>
      <c r="AG48" s="80">
        <v>110</v>
      </c>
      <c r="AH48" s="80" t="str">
        <f>Summary!$B$2</f>
        <v>USD</v>
      </c>
      <c r="AI48" s="80">
        <f t="shared" ref="AI48:AT48" si="46">IF(C47="",0,C47)</f>
        <v>0</v>
      </c>
      <c r="AJ48" s="80">
        <f t="shared" si="46"/>
        <v>0</v>
      </c>
      <c r="AK48" s="80">
        <f t="shared" si="46"/>
        <v>0</v>
      </c>
      <c r="AL48" s="80">
        <f t="shared" si="46"/>
        <v>0</v>
      </c>
      <c r="AM48" s="80">
        <f t="shared" si="46"/>
        <v>0</v>
      </c>
      <c r="AN48" s="80">
        <f t="shared" si="46"/>
        <v>0</v>
      </c>
      <c r="AO48" s="80">
        <f t="shared" si="46"/>
        <v>0</v>
      </c>
      <c r="AP48" s="80">
        <f t="shared" si="46"/>
        <v>0</v>
      </c>
      <c r="AQ48" s="80">
        <f t="shared" si="46"/>
        <v>0</v>
      </c>
      <c r="AR48" s="80">
        <f t="shared" si="46"/>
        <v>0</v>
      </c>
      <c r="AS48" s="80">
        <f t="shared" si="46"/>
        <v>0</v>
      </c>
      <c r="AT48" s="80">
        <f t="shared" si="46"/>
        <v>0</v>
      </c>
    </row>
    <row r="49" spans="1:46" ht="15.75" customHeight="1" x14ac:dyDescent="0.65">
      <c r="A49" s="102"/>
      <c r="B49" s="117"/>
      <c r="C49" s="95"/>
      <c r="D49" s="95"/>
      <c r="E49" s="95"/>
      <c r="F49" s="95"/>
      <c r="G49" s="95"/>
      <c r="H49" s="95"/>
      <c r="I49" s="95"/>
      <c r="J49" s="95"/>
      <c r="K49" s="95"/>
      <c r="L49" s="95"/>
      <c r="M49" s="95"/>
      <c r="N49" s="95"/>
      <c r="O49" s="95"/>
      <c r="P49" s="80"/>
      <c r="Q49" s="80"/>
      <c r="R49" s="80"/>
      <c r="S49" s="80"/>
      <c r="T49" s="80" t="s">
        <v>182</v>
      </c>
      <c r="U49" s="80">
        <v>7052</v>
      </c>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row>
    <row r="50" spans="1:46" ht="15.75" customHeight="1" x14ac:dyDescent="0.65">
      <c r="A50" s="119" t="s">
        <v>267</v>
      </c>
      <c r="B50" s="117"/>
      <c r="C50" s="95"/>
      <c r="D50" s="95"/>
      <c r="E50" s="95"/>
      <c r="F50" s="95"/>
      <c r="G50" s="95"/>
      <c r="H50" s="95"/>
      <c r="I50" s="95"/>
      <c r="J50" s="95"/>
      <c r="K50" s="95"/>
      <c r="L50" s="95"/>
      <c r="M50" s="95"/>
      <c r="N50" s="95"/>
      <c r="O50" s="95"/>
      <c r="P50" s="80"/>
      <c r="Q50" s="80"/>
      <c r="R50" s="80"/>
      <c r="S50" s="80"/>
      <c r="T50" s="80" t="s">
        <v>183</v>
      </c>
      <c r="U50" s="80">
        <v>7070</v>
      </c>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row>
    <row r="51" spans="1:46" ht="15.75" customHeight="1" x14ac:dyDescent="0.7">
      <c r="A51" s="102">
        <v>7004</v>
      </c>
      <c r="B51" s="117" t="str">
        <f>IF(ISTEXT("ET-"&amp;VLOOKUP(A51,'Chart of Accounts'!$B$5:$C$50,2,FALSE)),"ET-"&amp;VLOOKUP(A51,'Chart of Accounts'!$B$5:$C$50,2,FALSE),"")</f>
        <v>ET-Badges &amp; Pins</v>
      </c>
      <c r="C51" s="98"/>
      <c r="D51" s="98"/>
      <c r="E51" s="98"/>
      <c r="F51" s="98"/>
      <c r="G51" s="98"/>
      <c r="H51" s="98"/>
      <c r="I51" s="98"/>
      <c r="J51" s="98"/>
      <c r="K51" s="98"/>
      <c r="L51" s="98"/>
      <c r="M51" s="98"/>
      <c r="N51" s="147">
        <v>128</v>
      </c>
      <c r="O51" s="95">
        <f t="shared" ref="O51:O58" si="47">SUM(C51:N51)</f>
        <v>128</v>
      </c>
      <c r="P51" s="80"/>
      <c r="Q51" s="80"/>
      <c r="R51" s="80"/>
      <c r="S51" s="80"/>
      <c r="T51" s="80" t="s">
        <v>184</v>
      </c>
      <c r="U51" s="80">
        <v>7072</v>
      </c>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row>
    <row r="52" spans="1:46" ht="15.75" customHeight="1" x14ac:dyDescent="0.65">
      <c r="A52" s="102">
        <v>7006</v>
      </c>
      <c r="B52" s="117" t="str">
        <f>IF(ISTEXT("ET-"&amp;VLOOKUP(A52,'Chart of Accounts'!$B$5:$C$50,2,FALSE)),"ET-"&amp;VLOOKUP(A52,'Chart of Accounts'!$B$5:$C$50,2,FALSE),"")</f>
        <v>ET-Educational Materials</v>
      </c>
      <c r="C52" s="98"/>
      <c r="D52" s="98"/>
      <c r="E52" s="98"/>
      <c r="F52" s="98"/>
      <c r="G52" s="98"/>
      <c r="H52" s="98"/>
      <c r="I52" s="98"/>
      <c r="J52" s="98"/>
      <c r="K52" s="98"/>
      <c r="L52" s="98"/>
      <c r="M52" s="98"/>
      <c r="N52" s="98"/>
      <c r="O52" s="95">
        <f t="shared" si="47"/>
        <v>0</v>
      </c>
      <c r="P52" s="80"/>
      <c r="Q52" s="80"/>
      <c r="R52" s="80"/>
      <c r="S52" s="80"/>
      <c r="T52" s="80" t="s">
        <v>185</v>
      </c>
      <c r="U52" s="80">
        <v>7080</v>
      </c>
      <c r="V52" s="80"/>
      <c r="W52" s="80"/>
      <c r="X52" s="80"/>
      <c r="Y52" s="80"/>
      <c r="Z52" s="80"/>
      <c r="AA52" s="80" t="s">
        <v>129</v>
      </c>
      <c r="AB52" s="80" t="str">
        <f t="shared" ref="AB52:AB59" si="48">IF(A51="","",A51&amp;"-000000")</f>
        <v>7004-000000</v>
      </c>
      <c r="AC52" s="80">
        <v>703</v>
      </c>
      <c r="AD52" s="80" t="str">
        <f t="shared" ref="AD52:AD59" si="49">IF(LEN($O$1)=3,$O$1,IF(LEN($O$1)=2,0&amp;$O$1,IF(LEN($O$1)=1,0&amp;0&amp;$O$1,"ERROR")))</f>
        <v>054</v>
      </c>
      <c r="AE52" s="80"/>
      <c r="AF52" s="80"/>
      <c r="AG52" s="80">
        <v>110</v>
      </c>
      <c r="AH52" s="80" t="str">
        <f>Summary!$B$2</f>
        <v>USD</v>
      </c>
      <c r="AI52" s="80">
        <f t="shared" ref="AI52:AT52" si="50">IF(C51="",0,C51)</f>
        <v>0</v>
      </c>
      <c r="AJ52" s="80">
        <f t="shared" si="50"/>
        <v>0</v>
      </c>
      <c r="AK52" s="80">
        <f t="shared" si="50"/>
        <v>0</v>
      </c>
      <c r="AL52" s="80">
        <f t="shared" si="50"/>
        <v>0</v>
      </c>
      <c r="AM52" s="80">
        <f t="shared" si="50"/>
        <v>0</v>
      </c>
      <c r="AN52" s="80">
        <f t="shared" si="50"/>
        <v>0</v>
      </c>
      <c r="AO52" s="80">
        <f t="shared" si="50"/>
        <v>0</v>
      </c>
      <c r="AP52" s="80">
        <f t="shared" si="50"/>
        <v>0</v>
      </c>
      <c r="AQ52" s="80">
        <f t="shared" si="50"/>
        <v>0</v>
      </c>
      <c r="AR52" s="80">
        <f t="shared" si="50"/>
        <v>0</v>
      </c>
      <c r="AS52" s="80">
        <f t="shared" si="50"/>
        <v>0</v>
      </c>
      <c r="AT52" s="91">
        <f t="shared" si="50"/>
        <v>128</v>
      </c>
    </row>
    <row r="53" spans="1:46" ht="15.75" customHeight="1" x14ac:dyDescent="0.7">
      <c r="A53" s="102">
        <v>7012</v>
      </c>
      <c r="B53" s="117" t="str">
        <f>IF(ISTEXT("ET-"&amp;VLOOKUP(A53,'Chart of Accounts'!$B$5:$C$50,2,FALSE)),"ET-"&amp;VLOOKUP(A53,'Chart of Accounts'!$B$5:$C$50,2,FALSE),"")</f>
        <v>ET-Supplies &amp; Stationery Expense</v>
      </c>
      <c r="C53" s="98"/>
      <c r="D53" s="98"/>
      <c r="E53" s="98"/>
      <c r="F53" s="98"/>
      <c r="G53" s="98"/>
      <c r="H53" s="147">
        <v>100</v>
      </c>
      <c r="I53" s="98"/>
      <c r="J53" s="98"/>
      <c r="K53" s="98"/>
      <c r="L53" s="98"/>
      <c r="M53" s="98"/>
      <c r="N53" s="98"/>
      <c r="O53" s="95">
        <f t="shared" si="47"/>
        <v>100</v>
      </c>
      <c r="P53" s="80"/>
      <c r="Q53" s="80"/>
      <c r="R53" s="80"/>
      <c r="S53" s="80"/>
      <c r="T53" s="80" t="s">
        <v>186</v>
      </c>
      <c r="U53" s="80">
        <v>7088</v>
      </c>
      <c r="V53" s="80"/>
      <c r="W53" s="80"/>
      <c r="X53" s="80"/>
      <c r="Y53" s="80"/>
      <c r="Z53" s="80"/>
      <c r="AA53" s="80" t="s">
        <v>129</v>
      </c>
      <c r="AB53" s="80" t="str">
        <f t="shared" si="48"/>
        <v>7006-000000</v>
      </c>
      <c r="AC53" s="80">
        <v>703</v>
      </c>
      <c r="AD53" s="80" t="str">
        <f t="shared" si="49"/>
        <v>054</v>
      </c>
      <c r="AE53" s="80"/>
      <c r="AF53" s="80"/>
      <c r="AG53" s="80">
        <v>110</v>
      </c>
      <c r="AH53" s="80" t="str">
        <f>Summary!$B$2</f>
        <v>USD</v>
      </c>
      <c r="AI53" s="80">
        <f t="shared" ref="AI53:AT53" si="51">IF(C52="",0,C52)</f>
        <v>0</v>
      </c>
      <c r="AJ53" s="80">
        <f t="shared" si="51"/>
        <v>0</v>
      </c>
      <c r="AK53" s="80">
        <f t="shared" si="51"/>
        <v>0</v>
      </c>
      <c r="AL53" s="80">
        <f t="shared" si="51"/>
        <v>0</v>
      </c>
      <c r="AM53" s="80">
        <f t="shared" si="51"/>
        <v>0</v>
      </c>
      <c r="AN53" s="80">
        <f t="shared" si="51"/>
        <v>0</v>
      </c>
      <c r="AO53" s="80">
        <f t="shared" si="51"/>
        <v>0</v>
      </c>
      <c r="AP53" s="80">
        <f t="shared" si="51"/>
        <v>0</v>
      </c>
      <c r="AQ53" s="80">
        <f t="shared" si="51"/>
        <v>0</v>
      </c>
      <c r="AR53" s="80">
        <f t="shared" si="51"/>
        <v>0</v>
      </c>
      <c r="AS53" s="80">
        <f t="shared" si="51"/>
        <v>0</v>
      </c>
      <c r="AT53" s="80">
        <f t="shared" si="51"/>
        <v>0</v>
      </c>
    </row>
    <row r="54" spans="1:46" ht="15.75" customHeight="1" x14ac:dyDescent="0.7">
      <c r="A54" s="102">
        <v>7014</v>
      </c>
      <c r="B54" s="117" t="str">
        <f>IF(ISTEXT("ET-"&amp;VLOOKUP(A54,'Chart of Accounts'!$B$5:$C$50,2,FALSE)),"ET-"&amp;VLOOKUP(A54,'Chart of Accounts'!$B$5:$C$50,2,FALSE),"")</f>
        <v>ET-Room Rental Event Expense</v>
      </c>
      <c r="C54" s="98"/>
      <c r="D54" s="98"/>
      <c r="E54" s="98"/>
      <c r="F54" s="98"/>
      <c r="G54" s="98"/>
      <c r="H54" s="147">
        <v>500</v>
      </c>
      <c r="I54" s="98"/>
      <c r="J54" s="98"/>
      <c r="K54" s="98"/>
      <c r="L54" s="98"/>
      <c r="M54" s="98"/>
      <c r="N54" s="147">
        <v>500</v>
      </c>
      <c r="O54" s="95">
        <f t="shared" si="47"/>
        <v>1000</v>
      </c>
      <c r="P54" s="80"/>
      <c r="Q54" s="80" t="s">
        <v>1</v>
      </c>
      <c r="R54" s="80"/>
      <c r="S54" s="80"/>
      <c r="T54" s="80" t="s">
        <v>187</v>
      </c>
      <c r="U54" s="80">
        <v>7090</v>
      </c>
      <c r="V54" s="80"/>
      <c r="W54" s="80"/>
      <c r="X54" s="80"/>
      <c r="Y54" s="80"/>
      <c r="Z54" s="80"/>
      <c r="AA54" s="80" t="s">
        <v>129</v>
      </c>
      <c r="AB54" s="80" t="str">
        <f t="shared" si="48"/>
        <v>7012-000000</v>
      </c>
      <c r="AC54" s="80">
        <v>703</v>
      </c>
      <c r="AD54" s="80" t="str">
        <f t="shared" si="49"/>
        <v>054</v>
      </c>
      <c r="AE54" s="80"/>
      <c r="AF54" s="80"/>
      <c r="AG54" s="80">
        <v>110</v>
      </c>
      <c r="AH54" s="80" t="str">
        <f>Summary!$B$2</f>
        <v>USD</v>
      </c>
      <c r="AI54" s="80">
        <f t="shared" ref="AI54:AT54" si="52">IF(C53="",0,C53)</f>
        <v>0</v>
      </c>
      <c r="AJ54" s="80">
        <f t="shared" si="52"/>
        <v>0</v>
      </c>
      <c r="AK54" s="80">
        <f t="shared" si="52"/>
        <v>0</v>
      </c>
      <c r="AL54" s="80">
        <f t="shared" si="52"/>
        <v>0</v>
      </c>
      <c r="AM54" s="80">
        <f t="shared" si="52"/>
        <v>0</v>
      </c>
      <c r="AN54" s="91">
        <f t="shared" si="52"/>
        <v>100</v>
      </c>
      <c r="AO54" s="80">
        <f t="shared" si="52"/>
        <v>0</v>
      </c>
      <c r="AP54" s="80">
        <f t="shared" si="52"/>
        <v>0</v>
      </c>
      <c r="AQ54" s="80">
        <f t="shared" si="52"/>
        <v>0</v>
      </c>
      <c r="AR54" s="80">
        <f t="shared" si="52"/>
        <v>0</v>
      </c>
      <c r="AS54" s="80">
        <f t="shared" si="52"/>
        <v>0</v>
      </c>
      <c r="AT54" s="80">
        <f t="shared" si="52"/>
        <v>0</v>
      </c>
    </row>
    <row r="55" spans="1:46" ht="15.75" customHeight="1" x14ac:dyDescent="0.65">
      <c r="A55" s="2"/>
      <c r="B55" s="117" t="str">
        <f>IF(ISTEXT("ET-"&amp;VLOOKUP(A55,'Chart of Accounts'!$B$5:$C$54,2,FALSE)),"ET-"&amp;VLOOKUP(A55,'Chart of Accounts'!$B$5:$C$54,2,FALSE),"")</f>
        <v/>
      </c>
      <c r="C55" s="98"/>
      <c r="D55" s="98"/>
      <c r="E55" s="98"/>
      <c r="F55" s="98"/>
      <c r="G55" s="98"/>
      <c r="H55" s="98"/>
      <c r="I55" s="98"/>
      <c r="J55" s="98"/>
      <c r="K55" s="98"/>
      <c r="L55" s="98"/>
      <c r="M55" s="98"/>
      <c r="N55" s="98"/>
      <c r="O55" s="95">
        <f t="shared" si="47"/>
        <v>0</v>
      </c>
      <c r="P55" s="80"/>
      <c r="Q55" s="80"/>
      <c r="R55" s="80"/>
      <c r="S55" s="80"/>
      <c r="T55" s="80" t="s">
        <v>190</v>
      </c>
      <c r="U55" s="80"/>
      <c r="V55" s="80"/>
      <c r="W55" s="80"/>
      <c r="X55" s="80"/>
      <c r="Y55" s="80"/>
      <c r="Z55" s="80"/>
      <c r="AA55" s="80" t="s">
        <v>129</v>
      </c>
      <c r="AB55" s="80" t="str">
        <f t="shared" si="48"/>
        <v>7014-000000</v>
      </c>
      <c r="AC55" s="80">
        <v>703</v>
      </c>
      <c r="AD55" s="80" t="str">
        <f t="shared" si="49"/>
        <v>054</v>
      </c>
      <c r="AE55" s="80"/>
      <c r="AF55" s="80"/>
      <c r="AG55" s="80">
        <v>110</v>
      </c>
      <c r="AH55" s="80" t="str">
        <f>Summary!$B$2</f>
        <v>USD</v>
      </c>
      <c r="AI55" s="80">
        <f t="shared" ref="AI55:AT55" si="53">IF(C54="",0,C54)</f>
        <v>0</v>
      </c>
      <c r="AJ55" s="80">
        <f t="shared" si="53"/>
        <v>0</v>
      </c>
      <c r="AK55" s="80">
        <f t="shared" si="53"/>
        <v>0</v>
      </c>
      <c r="AL55" s="80">
        <f t="shared" si="53"/>
        <v>0</v>
      </c>
      <c r="AM55" s="80">
        <f t="shared" si="53"/>
        <v>0</v>
      </c>
      <c r="AN55" s="91">
        <f t="shared" si="53"/>
        <v>500</v>
      </c>
      <c r="AO55" s="80">
        <f t="shared" si="53"/>
        <v>0</v>
      </c>
      <c r="AP55" s="80">
        <f t="shared" si="53"/>
        <v>0</v>
      </c>
      <c r="AQ55" s="80">
        <f t="shared" si="53"/>
        <v>0</v>
      </c>
      <c r="AR55" s="80">
        <f t="shared" si="53"/>
        <v>0</v>
      </c>
      <c r="AS55" s="80">
        <f t="shared" si="53"/>
        <v>0</v>
      </c>
      <c r="AT55" s="91">
        <f t="shared" si="53"/>
        <v>500</v>
      </c>
    </row>
    <row r="56" spans="1:46" ht="15.75" customHeight="1" x14ac:dyDescent="0.65">
      <c r="A56" s="2"/>
      <c r="B56" s="117" t="str">
        <f>IF(ISTEXT("ET-"&amp;VLOOKUP(A56,'Chart of Accounts'!$B$5:$C$54,2,FALSE)),"ET-"&amp;VLOOKUP(A56,'Chart of Accounts'!$B$5:$C$54,2,FALSE),"")</f>
        <v/>
      </c>
      <c r="C56" s="98"/>
      <c r="D56" s="98"/>
      <c r="E56" s="98"/>
      <c r="F56" s="98"/>
      <c r="G56" s="98"/>
      <c r="H56" s="98"/>
      <c r="I56" s="98"/>
      <c r="J56" s="98"/>
      <c r="K56" s="98"/>
      <c r="L56" s="98"/>
      <c r="M56" s="98"/>
      <c r="N56" s="98"/>
      <c r="O56" s="95">
        <f t="shared" si="47"/>
        <v>0</v>
      </c>
      <c r="P56" s="80"/>
      <c r="Q56" s="80"/>
      <c r="R56" s="80"/>
      <c r="S56" s="80"/>
      <c r="T56" s="80" t="s">
        <v>191</v>
      </c>
      <c r="U56" s="80"/>
      <c r="V56" s="80"/>
      <c r="W56" s="80"/>
      <c r="X56" s="80"/>
      <c r="Y56" s="80"/>
      <c r="Z56" s="80"/>
      <c r="AA56" s="80" t="s">
        <v>129</v>
      </c>
      <c r="AB56" s="80" t="str">
        <f t="shared" si="48"/>
        <v/>
      </c>
      <c r="AC56" s="80">
        <v>703</v>
      </c>
      <c r="AD56" s="80" t="str">
        <f t="shared" si="49"/>
        <v>054</v>
      </c>
      <c r="AE56" s="80"/>
      <c r="AF56" s="80"/>
      <c r="AG56" s="80">
        <v>110</v>
      </c>
      <c r="AH56" s="80" t="str">
        <f>Summary!$B$2</f>
        <v>USD</v>
      </c>
      <c r="AI56" s="80">
        <f t="shared" ref="AI56:AT56" si="54">IF(C55="",0,C55)</f>
        <v>0</v>
      </c>
      <c r="AJ56" s="80">
        <f t="shared" si="54"/>
        <v>0</v>
      </c>
      <c r="AK56" s="80">
        <f t="shared" si="54"/>
        <v>0</v>
      </c>
      <c r="AL56" s="80">
        <f t="shared" si="54"/>
        <v>0</v>
      </c>
      <c r="AM56" s="80">
        <f t="shared" si="54"/>
        <v>0</v>
      </c>
      <c r="AN56" s="80">
        <f t="shared" si="54"/>
        <v>0</v>
      </c>
      <c r="AO56" s="80">
        <f t="shared" si="54"/>
        <v>0</v>
      </c>
      <c r="AP56" s="80">
        <f t="shared" si="54"/>
        <v>0</v>
      </c>
      <c r="AQ56" s="80">
        <f t="shared" si="54"/>
        <v>0</v>
      </c>
      <c r="AR56" s="80">
        <f t="shared" si="54"/>
        <v>0</v>
      </c>
      <c r="AS56" s="80">
        <f t="shared" si="54"/>
        <v>0</v>
      </c>
      <c r="AT56" s="80">
        <f t="shared" si="54"/>
        <v>0</v>
      </c>
    </row>
    <row r="57" spans="1:46" ht="20.25" customHeight="1" x14ac:dyDescent="0.65">
      <c r="A57" s="2"/>
      <c r="B57" s="117" t="str">
        <f>IF(ISTEXT("ET-"&amp;VLOOKUP(A57,'Chart of Accounts'!$B$5:$C$54,2,FALSE)),"ET-"&amp;VLOOKUP(A57,'Chart of Accounts'!$B$5:$C$54,2,FALSE),"")</f>
        <v/>
      </c>
      <c r="C57" s="98"/>
      <c r="D57" s="98"/>
      <c r="E57" s="98"/>
      <c r="F57" s="98"/>
      <c r="G57" s="98"/>
      <c r="H57" s="98"/>
      <c r="I57" s="98"/>
      <c r="J57" s="98"/>
      <c r="K57" s="98"/>
      <c r="L57" s="98"/>
      <c r="M57" s="98"/>
      <c r="N57" s="98"/>
      <c r="O57" s="95">
        <f t="shared" si="47"/>
        <v>0</v>
      </c>
      <c r="P57" s="80"/>
      <c r="Q57" s="80"/>
      <c r="R57" s="80"/>
      <c r="S57" s="80"/>
      <c r="T57" s="80" t="s">
        <v>193</v>
      </c>
      <c r="U57" s="80"/>
      <c r="V57" s="80"/>
      <c r="W57" s="80"/>
      <c r="X57" s="80"/>
      <c r="Y57" s="80"/>
      <c r="Z57" s="80"/>
      <c r="AA57" s="80" t="s">
        <v>129</v>
      </c>
      <c r="AB57" s="80" t="str">
        <f t="shared" si="48"/>
        <v/>
      </c>
      <c r="AC57" s="80">
        <v>703</v>
      </c>
      <c r="AD57" s="80" t="str">
        <f t="shared" si="49"/>
        <v>054</v>
      </c>
      <c r="AE57" s="80"/>
      <c r="AF57" s="80"/>
      <c r="AG57" s="80">
        <v>110</v>
      </c>
      <c r="AH57" s="80" t="str">
        <f>Summary!$B$2</f>
        <v>USD</v>
      </c>
      <c r="AI57" s="80">
        <f t="shared" ref="AI57:AT57" si="55">IF(C56="",0,C56)</f>
        <v>0</v>
      </c>
      <c r="AJ57" s="80">
        <f t="shared" si="55"/>
        <v>0</v>
      </c>
      <c r="AK57" s="80">
        <f t="shared" si="55"/>
        <v>0</v>
      </c>
      <c r="AL57" s="80">
        <f t="shared" si="55"/>
        <v>0</v>
      </c>
      <c r="AM57" s="80">
        <f t="shared" si="55"/>
        <v>0</v>
      </c>
      <c r="AN57" s="80">
        <f t="shared" si="55"/>
        <v>0</v>
      </c>
      <c r="AO57" s="80">
        <f t="shared" si="55"/>
        <v>0</v>
      </c>
      <c r="AP57" s="80">
        <f t="shared" si="55"/>
        <v>0</v>
      </c>
      <c r="AQ57" s="80">
        <f t="shared" si="55"/>
        <v>0</v>
      </c>
      <c r="AR57" s="80">
        <f t="shared" si="55"/>
        <v>0</v>
      </c>
      <c r="AS57" s="80">
        <f t="shared" si="55"/>
        <v>0</v>
      </c>
      <c r="AT57" s="80">
        <f t="shared" si="55"/>
        <v>0</v>
      </c>
    </row>
    <row r="58" spans="1:46" ht="15.75" customHeight="1" x14ac:dyDescent="0.65">
      <c r="A58" s="2"/>
      <c r="B58" s="117" t="str">
        <f>IF(ISTEXT("ET-"&amp;VLOOKUP(A58,'Chart of Accounts'!$B$5:$C$54,2,FALSE)),"ET-"&amp;VLOOKUP(A58,'Chart of Accounts'!$B$5:$C$54,2,FALSE),"")</f>
        <v/>
      </c>
      <c r="C58" s="98"/>
      <c r="D58" s="98"/>
      <c r="E58" s="98"/>
      <c r="F58" s="98"/>
      <c r="G58" s="98"/>
      <c r="H58" s="98"/>
      <c r="I58" s="98"/>
      <c r="J58" s="98"/>
      <c r="K58" s="98"/>
      <c r="L58" s="98"/>
      <c r="M58" s="98"/>
      <c r="N58" s="98"/>
      <c r="O58" s="95">
        <f t="shared" si="47"/>
        <v>0</v>
      </c>
      <c r="P58" s="80"/>
      <c r="Q58" s="80"/>
      <c r="R58" s="80"/>
      <c r="S58" s="80"/>
      <c r="T58" s="80">
        <f>'Chart of Accounts'!I39</f>
        <v>0</v>
      </c>
      <c r="U58" s="80"/>
      <c r="V58" s="80"/>
      <c r="W58" s="80"/>
      <c r="X58" s="80"/>
      <c r="Y58" s="80"/>
      <c r="Z58" s="80"/>
      <c r="AA58" s="80" t="s">
        <v>129</v>
      </c>
      <c r="AB58" s="80" t="str">
        <f t="shared" si="48"/>
        <v/>
      </c>
      <c r="AC58" s="80">
        <v>703</v>
      </c>
      <c r="AD58" s="80" t="str">
        <f t="shared" si="49"/>
        <v>054</v>
      </c>
      <c r="AE58" s="80"/>
      <c r="AF58" s="80"/>
      <c r="AG58" s="80">
        <v>110</v>
      </c>
      <c r="AH58" s="80" t="str">
        <f>Summary!$B$2</f>
        <v>USD</v>
      </c>
      <c r="AI58" s="80">
        <f t="shared" ref="AI58:AT58" si="56">IF(C57="",0,C57)</f>
        <v>0</v>
      </c>
      <c r="AJ58" s="80">
        <f t="shared" si="56"/>
        <v>0</v>
      </c>
      <c r="AK58" s="80">
        <f t="shared" si="56"/>
        <v>0</v>
      </c>
      <c r="AL58" s="80">
        <f t="shared" si="56"/>
        <v>0</v>
      </c>
      <c r="AM58" s="80">
        <f t="shared" si="56"/>
        <v>0</v>
      </c>
      <c r="AN58" s="80">
        <f t="shared" si="56"/>
        <v>0</v>
      </c>
      <c r="AO58" s="80">
        <f t="shared" si="56"/>
        <v>0</v>
      </c>
      <c r="AP58" s="80">
        <f t="shared" si="56"/>
        <v>0</v>
      </c>
      <c r="AQ58" s="80">
        <f t="shared" si="56"/>
        <v>0</v>
      </c>
      <c r="AR58" s="80">
        <f t="shared" si="56"/>
        <v>0</v>
      </c>
      <c r="AS58" s="80">
        <f t="shared" si="56"/>
        <v>0</v>
      </c>
      <c r="AT58" s="80">
        <f t="shared" si="56"/>
        <v>0</v>
      </c>
    </row>
    <row r="59" spans="1:46" ht="15.75" customHeight="1" x14ac:dyDescent="0.65">
      <c r="A59" s="119" t="s">
        <v>268</v>
      </c>
      <c r="B59" s="117"/>
      <c r="C59" s="121">
        <f t="shared" ref="C59:O59" si="57">SUM(C51:C58)</f>
        <v>0</v>
      </c>
      <c r="D59" s="121">
        <f t="shared" si="57"/>
        <v>0</v>
      </c>
      <c r="E59" s="121">
        <f t="shared" si="57"/>
        <v>0</v>
      </c>
      <c r="F59" s="121">
        <f t="shared" si="57"/>
        <v>0</v>
      </c>
      <c r="G59" s="121">
        <f t="shared" si="57"/>
        <v>0</v>
      </c>
      <c r="H59" s="121">
        <f t="shared" si="57"/>
        <v>600</v>
      </c>
      <c r="I59" s="121">
        <f t="shared" si="57"/>
        <v>0</v>
      </c>
      <c r="J59" s="121">
        <f t="shared" si="57"/>
        <v>0</v>
      </c>
      <c r="K59" s="121">
        <f t="shared" si="57"/>
        <v>0</v>
      </c>
      <c r="L59" s="121">
        <f t="shared" si="57"/>
        <v>0</v>
      </c>
      <c r="M59" s="121">
        <f t="shared" si="57"/>
        <v>0</v>
      </c>
      <c r="N59" s="121">
        <f t="shared" si="57"/>
        <v>628</v>
      </c>
      <c r="O59" s="121">
        <f t="shared" si="57"/>
        <v>1228</v>
      </c>
      <c r="P59" s="80"/>
      <c r="Q59" s="80"/>
      <c r="R59" s="80"/>
      <c r="S59" s="80"/>
      <c r="T59" s="80">
        <f>'Chart of Accounts'!I40</f>
        <v>0</v>
      </c>
      <c r="U59" s="80"/>
      <c r="V59" s="80"/>
      <c r="W59" s="80"/>
      <c r="X59" s="80"/>
      <c r="Y59" s="80"/>
      <c r="Z59" s="80"/>
      <c r="AA59" s="80" t="s">
        <v>129</v>
      </c>
      <c r="AB59" s="80" t="str">
        <f t="shared" si="48"/>
        <v/>
      </c>
      <c r="AC59" s="80">
        <v>703</v>
      </c>
      <c r="AD59" s="80" t="str">
        <f t="shared" si="49"/>
        <v>054</v>
      </c>
      <c r="AE59" s="80"/>
      <c r="AF59" s="80"/>
      <c r="AG59" s="80">
        <v>110</v>
      </c>
      <c r="AH59" s="80" t="str">
        <f>Summary!$B$2</f>
        <v>USD</v>
      </c>
      <c r="AI59" s="80">
        <f t="shared" ref="AI59:AT59" si="58">IF(C58="",0,C58)</f>
        <v>0</v>
      </c>
      <c r="AJ59" s="80">
        <f t="shared" si="58"/>
        <v>0</v>
      </c>
      <c r="AK59" s="80">
        <f t="shared" si="58"/>
        <v>0</v>
      </c>
      <c r="AL59" s="80">
        <f t="shared" si="58"/>
        <v>0</v>
      </c>
      <c r="AM59" s="80">
        <f t="shared" si="58"/>
        <v>0</v>
      </c>
      <c r="AN59" s="80">
        <f t="shared" si="58"/>
        <v>0</v>
      </c>
      <c r="AO59" s="80">
        <f t="shared" si="58"/>
        <v>0</v>
      </c>
      <c r="AP59" s="80">
        <f t="shared" si="58"/>
        <v>0</v>
      </c>
      <c r="AQ59" s="80">
        <f t="shared" si="58"/>
        <v>0</v>
      </c>
      <c r="AR59" s="80">
        <f t="shared" si="58"/>
        <v>0</v>
      </c>
      <c r="AS59" s="80">
        <f t="shared" si="58"/>
        <v>0</v>
      </c>
      <c r="AT59" s="80">
        <f t="shared" si="58"/>
        <v>0</v>
      </c>
    </row>
    <row r="60" spans="1:46" ht="15.75" customHeight="1" x14ac:dyDescent="0.65">
      <c r="A60" s="102"/>
      <c r="B60" s="117"/>
      <c r="C60" s="95"/>
      <c r="D60" s="95"/>
      <c r="E60" s="95"/>
      <c r="F60" s="95"/>
      <c r="G60" s="95"/>
      <c r="H60" s="95"/>
      <c r="I60" s="95"/>
      <c r="J60" s="95"/>
      <c r="K60" s="95"/>
      <c r="L60" s="95"/>
      <c r="M60" s="95"/>
      <c r="N60" s="95"/>
      <c r="O60" s="95"/>
      <c r="P60" s="80"/>
      <c r="Q60" s="80"/>
      <c r="R60" s="80"/>
      <c r="S60" s="80"/>
      <c r="T60" s="80">
        <f>'Chart of Accounts'!I41</f>
        <v>0</v>
      </c>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row>
    <row r="61" spans="1:46" ht="15.75" customHeight="1" x14ac:dyDescent="0.65">
      <c r="A61" s="119" t="s">
        <v>269</v>
      </c>
      <c r="B61" s="117"/>
      <c r="C61" s="95"/>
      <c r="D61" s="95"/>
      <c r="E61" s="95"/>
      <c r="F61" s="95"/>
      <c r="G61" s="95"/>
      <c r="H61" s="95"/>
      <c r="I61" s="95"/>
      <c r="J61" s="95"/>
      <c r="K61" s="95"/>
      <c r="L61" s="95"/>
      <c r="M61" s="95"/>
      <c r="N61" s="95"/>
      <c r="O61" s="95"/>
      <c r="P61" s="80"/>
      <c r="Q61" s="80"/>
      <c r="R61" s="80"/>
      <c r="S61" s="80"/>
      <c r="T61" s="80">
        <f>'Chart of Accounts'!I42</f>
        <v>0</v>
      </c>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row>
    <row r="62" spans="1:46" ht="15.75" customHeight="1" x14ac:dyDescent="0.65">
      <c r="A62" s="102">
        <v>7006</v>
      </c>
      <c r="B62" s="117" t="str">
        <f>IF(ISTEXT("ET-"&amp;VLOOKUP(A62,'Chart of Accounts'!$B$5:$C$50,2,FALSE)),"ET-"&amp;VLOOKUP(A62,'Chart of Accounts'!$B$5:$C$50,2,FALSE),"")</f>
        <v>ET-Educational Materials</v>
      </c>
      <c r="C62" s="98"/>
      <c r="D62" s="98"/>
      <c r="E62" s="98"/>
      <c r="F62" s="98"/>
      <c r="G62" s="98"/>
      <c r="H62" s="98"/>
      <c r="I62" s="98"/>
      <c r="J62" s="98"/>
      <c r="K62" s="98"/>
      <c r="L62" s="98"/>
      <c r="M62" s="98"/>
      <c r="N62" s="98"/>
      <c r="O62" s="95">
        <f t="shared" ref="O62:O67" si="59">SUM(C62:N62)</f>
        <v>0</v>
      </c>
      <c r="P62" s="80"/>
      <c r="Q62" s="80"/>
      <c r="R62" s="80"/>
      <c r="S62" s="80"/>
      <c r="T62" s="80">
        <f>'Chart of Accounts'!I43</f>
        <v>0</v>
      </c>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row>
    <row r="63" spans="1:46" ht="15.75" customHeight="1" x14ac:dyDescent="0.65">
      <c r="A63" s="102">
        <v>7010</v>
      </c>
      <c r="B63" s="117" t="str">
        <f>IF(ISTEXT("ET-"&amp;VLOOKUP(A63,'Chart of Accounts'!$B$5:$C$50,2,FALSE)),"ET-"&amp;VLOOKUP(A63,'Chart of Accounts'!$B$5:$C$50,2,FALSE),"")</f>
        <v>ET-Awards Expense (Trophies, Plaques, Ribbons &amp; Certificates)</v>
      </c>
      <c r="C63" s="98"/>
      <c r="D63" s="98"/>
      <c r="E63" s="98"/>
      <c r="F63" s="98"/>
      <c r="G63" s="98"/>
      <c r="H63" s="98"/>
      <c r="I63" s="98"/>
      <c r="J63" s="98"/>
      <c r="K63" s="98"/>
      <c r="L63" s="98"/>
      <c r="M63" s="98"/>
      <c r="N63" s="98"/>
      <c r="O63" s="95">
        <f t="shared" si="59"/>
        <v>0</v>
      </c>
      <c r="P63" s="80"/>
      <c r="Q63" s="80"/>
      <c r="R63" s="80"/>
      <c r="S63" s="80"/>
      <c r="T63" s="80">
        <f>'Chart of Accounts'!I44</f>
        <v>0</v>
      </c>
      <c r="U63" s="80"/>
      <c r="V63" s="80"/>
      <c r="W63" s="80"/>
      <c r="X63" s="80"/>
      <c r="Y63" s="80"/>
      <c r="Z63" s="80"/>
      <c r="AA63" s="80" t="s">
        <v>129</v>
      </c>
      <c r="AB63" s="80" t="str">
        <f t="shared" ref="AB63:AB68" si="60">IF(A62="","",A62&amp;"-000000")</f>
        <v>7006-000000</v>
      </c>
      <c r="AC63" s="80">
        <v>704</v>
      </c>
      <c r="AD63" s="80" t="str">
        <f t="shared" ref="AD63:AD68" si="61">IF(LEN($O$1)=3,$O$1,IF(LEN($O$1)=2,0&amp;$O$1,IF(LEN($O$1)=1,0&amp;0&amp;$O$1,"ERROR")))</f>
        <v>054</v>
      </c>
      <c r="AE63" s="80"/>
      <c r="AF63" s="80"/>
      <c r="AG63" s="80">
        <v>110</v>
      </c>
      <c r="AH63" s="80" t="str">
        <f>Summary!$B$2</f>
        <v>USD</v>
      </c>
      <c r="AI63" s="80">
        <f t="shared" ref="AI63:AT63" si="62">IF(C62="",0,C62)</f>
        <v>0</v>
      </c>
      <c r="AJ63" s="80">
        <f t="shared" si="62"/>
        <v>0</v>
      </c>
      <c r="AK63" s="80">
        <f t="shared" si="62"/>
        <v>0</v>
      </c>
      <c r="AL63" s="80">
        <f t="shared" si="62"/>
        <v>0</v>
      </c>
      <c r="AM63" s="80">
        <f t="shared" si="62"/>
        <v>0</v>
      </c>
      <c r="AN63" s="80">
        <f t="shared" si="62"/>
        <v>0</v>
      </c>
      <c r="AO63" s="80">
        <f t="shared" si="62"/>
        <v>0</v>
      </c>
      <c r="AP63" s="80">
        <f t="shared" si="62"/>
        <v>0</v>
      </c>
      <c r="AQ63" s="80">
        <f t="shared" si="62"/>
        <v>0</v>
      </c>
      <c r="AR63" s="80">
        <f t="shared" si="62"/>
        <v>0</v>
      </c>
      <c r="AS63" s="80">
        <f t="shared" si="62"/>
        <v>0</v>
      </c>
      <c r="AT63" s="80">
        <f t="shared" si="62"/>
        <v>0</v>
      </c>
    </row>
    <row r="64" spans="1:46" ht="15.75" customHeight="1" x14ac:dyDescent="0.65">
      <c r="A64" s="2"/>
      <c r="B64" s="117" t="str">
        <f>IF(ISTEXT("ET-"&amp;VLOOKUP(A64,'Chart of Accounts'!$B$5:$C$54,2,FALSE)),"ET-"&amp;VLOOKUP(A64,'Chart of Accounts'!$B$5:$C$54,2,FALSE),"")</f>
        <v/>
      </c>
      <c r="C64" s="98"/>
      <c r="D64" s="98"/>
      <c r="E64" s="98"/>
      <c r="F64" s="98"/>
      <c r="G64" s="98"/>
      <c r="H64" s="98"/>
      <c r="I64" s="98"/>
      <c r="J64" s="98"/>
      <c r="K64" s="98"/>
      <c r="L64" s="98"/>
      <c r="M64" s="98"/>
      <c r="N64" s="98"/>
      <c r="O64" s="95">
        <f t="shared" si="59"/>
        <v>0</v>
      </c>
      <c r="P64" s="80"/>
      <c r="Q64" s="80"/>
      <c r="R64" s="80"/>
      <c r="S64" s="80"/>
      <c r="T64" s="80">
        <f>'Chart of Accounts'!I46</f>
        <v>0</v>
      </c>
      <c r="U64" s="80"/>
      <c r="V64" s="80"/>
      <c r="W64" s="80"/>
      <c r="X64" s="80"/>
      <c r="Y64" s="80"/>
      <c r="Z64" s="80"/>
      <c r="AA64" s="80" t="s">
        <v>129</v>
      </c>
      <c r="AB64" s="80" t="str">
        <f t="shared" si="60"/>
        <v>7010-000000</v>
      </c>
      <c r="AC64" s="80">
        <v>704</v>
      </c>
      <c r="AD64" s="80" t="str">
        <f t="shared" si="61"/>
        <v>054</v>
      </c>
      <c r="AE64" s="80"/>
      <c r="AF64" s="80"/>
      <c r="AG64" s="80">
        <v>110</v>
      </c>
      <c r="AH64" s="80" t="str">
        <f>Summary!$B$2</f>
        <v>USD</v>
      </c>
      <c r="AI64" s="80">
        <f t="shared" ref="AI64:AT64" si="63">IF(C63="",0,C63)</f>
        <v>0</v>
      </c>
      <c r="AJ64" s="80">
        <f t="shared" si="63"/>
        <v>0</v>
      </c>
      <c r="AK64" s="80">
        <f t="shared" si="63"/>
        <v>0</v>
      </c>
      <c r="AL64" s="80">
        <f t="shared" si="63"/>
        <v>0</v>
      </c>
      <c r="AM64" s="80">
        <f t="shared" si="63"/>
        <v>0</v>
      </c>
      <c r="AN64" s="80">
        <f t="shared" si="63"/>
        <v>0</v>
      </c>
      <c r="AO64" s="80">
        <f t="shared" si="63"/>
        <v>0</v>
      </c>
      <c r="AP64" s="80">
        <f t="shared" si="63"/>
        <v>0</v>
      </c>
      <c r="AQ64" s="80">
        <f t="shared" si="63"/>
        <v>0</v>
      </c>
      <c r="AR64" s="80">
        <f t="shared" si="63"/>
        <v>0</v>
      </c>
      <c r="AS64" s="80">
        <f t="shared" si="63"/>
        <v>0</v>
      </c>
      <c r="AT64" s="80">
        <f t="shared" si="63"/>
        <v>0</v>
      </c>
    </row>
    <row r="65" spans="1:46" ht="15.75" customHeight="1" x14ac:dyDescent="0.65">
      <c r="A65" s="2"/>
      <c r="B65" s="117" t="str">
        <f>IF(ISTEXT("ET-"&amp;VLOOKUP(A65,'Chart of Accounts'!$B$5:$C$54,2,FALSE)),"ET-"&amp;VLOOKUP(A65,'Chart of Accounts'!$B$5:$C$54,2,FALSE),"")</f>
        <v/>
      </c>
      <c r="C65" s="98"/>
      <c r="D65" s="98"/>
      <c r="E65" s="98"/>
      <c r="F65" s="98"/>
      <c r="G65" s="98"/>
      <c r="H65" s="98"/>
      <c r="I65" s="98"/>
      <c r="J65" s="98"/>
      <c r="K65" s="98"/>
      <c r="L65" s="98"/>
      <c r="M65" s="98"/>
      <c r="N65" s="98"/>
      <c r="O65" s="95">
        <f t="shared" si="59"/>
        <v>0</v>
      </c>
      <c r="P65" s="80"/>
      <c r="Q65" s="80"/>
      <c r="R65" s="80"/>
      <c r="S65" s="80"/>
      <c r="T65" s="80">
        <f>'Chart of Accounts'!I47</f>
        <v>0</v>
      </c>
      <c r="U65" s="80"/>
      <c r="V65" s="80"/>
      <c r="W65" s="80"/>
      <c r="X65" s="80"/>
      <c r="Y65" s="80"/>
      <c r="Z65" s="80"/>
      <c r="AA65" s="80" t="s">
        <v>129</v>
      </c>
      <c r="AB65" s="80" t="str">
        <f t="shared" si="60"/>
        <v/>
      </c>
      <c r="AC65" s="80">
        <v>704</v>
      </c>
      <c r="AD65" s="80" t="str">
        <f t="shared" si="61"/>
        <v>054</v>
      </c>
      <c r="AE65" s="80"/>
      <c r="AF65" s="80"/>
      <c r="AG65" s="80">
        <v>110</v>
      </c>
      <c r="AH65" s="80" t="str">
        <f>Summary!$B$2</f>
        <v>USD</v>
      </c>
      <c r="AI65" s="80">
        <f t="shared" ref="AI65:AT65" si="64">IF(C64="",0,C64)</f>
        <v>0</v>
      </c>
      <c r="AJ65" s="80">
        <f t="shared" si="64"/>
        <v>0</v>
      </c>
      <c r="AK65" s="80">
        <f t="shared" si="64"/>
        <v>0</v>
      </c>
      <c r="AL65" s="80">
        <f t="shared" si="64"/>
        <v>0</v>
      </c>
      <c r="AM65" s="80">
        <f t="shared" si="64"/>
        <v>0</v>
      </c>
      <c r="AN65" s="80">
        <f t="shared" si="64"/>
        <v>0</v>
      </c>
      <c r="AO65" s="80">
        <f t="shared" si="64"/>
        <v>0</v>
      </c>
      <c r="AP65" s="80">
        <f t="shared" si="64"/>
        <v>0</v>
      </c>
      <c r="AQ65" s="80">
        <f t="shared" si="64"/>
        <v>0</v>
      </c>
      <c r="AR65" s="80">
        <f t="shared" si="64"/>
        <v>0</v>
      </c>
      <c r="AS65" s="80">
        <f t="shared" si="64"/>
        <v>0</v>
      </c>
      <c r="AT65" s="80">
        <f t="shared" si="64"/>
        <v>0</v>
      </c>
    </row>
    <row r="66" spans="1:46" ht="15.75" customHeight="1" x14ac:dyDescent="0.65">
      <c r="A66" s="2"/>
      <c r="B66" s="117" t="str">
        <f>IF(ISTEXT("ET-"&amp;VLOOKUP(A66,'Chart of Accounts'!$B$5:$C$54,2,FALSE)),"ET-"&amp;VLOOKUP(A66,'Chart of Accounts'!$B$5:$C$54,2,FALSE),"")</f>
        <v/>
      </c>
      <c r="C66" s="98"/>
      <c r="D66" s="98"/>
      <c r="E66" s="98"/>
      <c r="F66" s="98"/>
      <c r="G66" s="98"/>
      <c r="H66" s="98"/>
      <c r="I66" s="98"/>
      <c r="J66" s="98"/>
      <c r="K66" s="98"/>
      <c r="L66" s="98"/>
      <c r="M66" s="98"/>
      <c r="N66" s="98"/>
      <c r="O66" s="95">
        <f t="shared" si="59"/>
        <v>0</v>
      </c>
      <c r="P66" s="80"/>
      <c r="Q66" s="80"/>
      <c r="R66" s="80"/>
      <c r="S66" s="80"/>
      <c r="T66" s="80">
        <f>'Chart of Accounts'!I48</f>
        <v>0</v>
      </c>
      <c r="U66" s="80"/>
      <c r="V66" s="80"/>
      <c r="W66" s="80"/>
      <c r="X66" s="80"/>
      <c r="Y66" s="80"/>
      <c r="Z66" s="80"/>
      <c r="AA66" s="80" t="s">
        <v>129</v>
      </c>
      <c r="AB66" s="80" t="str">
        <f t="shared" si="60"/>
        <v/>
      </c>
      <c r="AC66" s="80">
        <v>704</v>
      </c>
      <c r="AD66" s="80" t="str">
        <f t="shared" si="61"/>
        <v>054</v>
      </c>
      <c r="AE66" s="80"/>
      <c r="AF66" s="80"/>
      <c r="AG66" s="80">
        <v>110</v>
      </c>
      <c r="AH66" s="80" t="str">
        <f>Summary!$B$2</f>
        <v>USD</v>
      </c>
      <c r="AI66" s="80">
        <f t="shared" ref="AI66:AT66" si="65">IF(C65="",0,C65)</f>
        <v>0</v>
      </c>
      <c r="AJ66" s="80">
        <f t="shared" si="65"/>
        <v>0</v>
      </c>
      <c r="AK66" s="80">
        <f t="shared" si="65"/>
        <v>0</v>
      </c>
      <c r="AL66" s="80">
        <f t="shared" si="65"/>
        <v>0</v>
      </c>
      <c r="AM66" s="80">
        <f t="shared" si="65"/>
        <v>0</v>
      </c>
      <c r="AN66" s="80">
        <f t="shared" si="65"/>
        <v>0</v>
      </c>
      <c r="AO66" s="80">
        <f t="shared" si="65"/>
        <v>0</v>
      </c>
      <c r="AP66" s="80">
        <f t="shared" si="65"/>
        <v>0</v>
      </c>
      <c r="AQ66" s="80">
        <f t="shared" si="65"/>
        <v>0</v>
      </c>
      <c r="AR66" s="80">
        <f t="shared" si="65"/>
        <v>0</v>
      </c>
      <c r="AS66" s="80">
        <f t="shared" si="65"/>
        <v>0</v>
      </c>
      <c r="AT66" s="80">
        <f t="shared" si="65"/>
        <v>0</v>
      </c>
    </row>
    <row r="67" spans="1:46" ht="15.75" customHeight="1" x14ac:dyDescent="0.65">
      <c r="A67" s="2"/>
      <c r="B67" s="117" t="str">
        <f>IF(ISTEXT("ET-"&amp;VLOOKUP(A67,'Chart of Accounts'!$B$5:$C$54,2,FALSE)),"ET-"&amp;VLOOKUP(A67,'Chart of Accounts'!$B$5:$C$54,2,FALSE),"")</f>
        <v/>
      </c>
      <c r="C67" s="98"/>
      <c r="D67" s="98"/>
      <c r="E67" s="98"/>
      <c r="F67" s="98"/>
      <c r="G67" s="98"/>
      <c r="H67" s="98"/>
      <c r="I67" s="98"/>
      <c r="J67" s="98"/>
      <c r="K67" s="98"/>
      <c r="L67" s="98"/>
      <c r="M67" s="98"/>
      <c r="N67" s="98"/>
      <c r="O67" s="95">
        <f t="shared" si="59"/>
        <v>0</v>
      </c>
      <c r="P67" s="80"/>
      <c r="Q67" s="80"/>
      <c r="R67" s="80"/>
      <c r="S67" s="80"/>
      <c r="T67" s="80">
        <f>'Chart of Accounts'!I49</f>
        <v>0</v>
      </c>
      <c r="U67" s="80"/>
      <c r="V67" s="80"/>
      <c r="W67" s="80"/>
      <c r="X67" s="80"/>
      <c r="Y67" s="80"/>
      <c r="Z67" s="80"/>
      <c r="AA67" s="80" t="s">
        <v>129</v>
      </c>
      <c r="AB67" s="80" t="str">
        <f t="shared" si="60"/>
        <v/>
      </c>
      <c r="AC67" s="80">
        <v>704</v>
      </c>
      <c r="AD67" s="80" t="str">
        <f t="shared" si="61"/>
        <v>054</v>
      </c>
      <c r="AE67" s="80"/>
      <c r="AF67" s="80"/>
      <c r="AG67" s="80">
        <v>110</v>
      </c>
      <c r="AH67" s="80" t="str">
        <f>Summary!$B$2</f>
        <v>USD</v>
      </c>
      <c r="AI67" s="80">
        <f t="shared" ref="AI67:AT67" si="66">IF(C66="",0,C66)</f>
        <v>0</v>
      </c>
      <c r="AJ67" s="80">
        <f t="shared" si="66"/>
        <v>0</v>
      </c>
      <c r="AK67" s="80">
        <f t="shared" si="66"/>
        <v>0</v>
      </c>
      <c r="AL67" s="80">
        <f t="shared" si="66"/>
        <v>0</v>
      </c>
      <c r="AM67" s="80">
        <f t="shared" si="66"/>
        <v>0</v>
      </c>
      <c r="AN67" s="80">
        <f t="shared" si="66"/>
        <v>0</v>
      </c>
      <c r="AO67" s="80">
        <f t="shared" si="66"/>
        <v>0</v>
      </c>
      <c r="AP67" s="80">
        <f t="shared" si="66"/>
        <v>0</v>
      </c>
      <c r="AQ67" s="80">
        <f t="shared" si="66"/>
        <v>0</v>
      </c>
      <c r="AR67" s="80">
        <f t="shared" si="66"/>
        <v>0</v>
      </c>
      <c r="AS67" s="80">
        <f t="shared" si="66"/>
        <v>0</v>
      </c>
      <c r="AT67" s="80">
        <f t="shared" si="66"/>
        <v>0</v>
      </c>
    </row>
    <row r="68" spans="1:46" ht="15.75" customHeight="1" x14ac:dyDescent="0.65">
      <c r="A68" s="119" t="s">
        <v>270</v>
      </c>
      <c r="B68" s="117"/>
      <c r="C68" s="121">
        <f t="shared" ref="C68:O68" si="67">SUM(C62:C67)</f>
        <v>0</v>
      </c>
      <c r="D68" s="121">
        <f t="shared" si="67"/>
        <v>0</v>
      </c>
      <c r="E68" s="121">
        <f t="shared" si="67"/>
        <v>0</v>
      </c>
      <c r="F68" s="121">
        <f t="shared" si="67"/>
        <v>0</v>
      </c>
      <c r="G68" s="121">
        <f t="shared" si="67"/>
        <v>0</v>
      </c>
      <c r="H68" s="121">
        <f t="shared" si="67"/>
        <v>0</v>
      </c>
      <c r="I68" s="121">
        <f t="shared" si="67"/>
        <v>0</v>
      </c>
      <c r="J68" s="121">
        <f t="shared" si="67"/>
        <v>0</v>
      </c>
      <c r="K68" s="121">
        <f t="shared" si="67"/>
        <v>0</v>
      </c>
      <c r="L68" s="121">
        <f t="shared" si="67"/>
        <v>0</v>
      </c>
      <c r="M68" s="121">
        <f t="shared" si="67"/>
        <v>0</v>
      </c>
      <c r="N68" s="121">
        <f t="shared" si="67"/>
        <v>0</v>
      </c>
      <c r="O68" s="121">
        <f t="shared" si="67"/>
        <v>0</v>
      </c>
      <c r="P68" s="80"/>
      <c r="Q68" s="80"/>
      <c r="R68" s="80"/>
      <c r="S68" s="80"/>
      <c r="T68" s="80">
        <f>'Chart of Accounts'!I50</f>
        <v>0</v>
      </c>
      <c r="U68" s="80"/>
      <c r="V68" s="80"/>
      <c r="W68" s="80"/>
      <c r="X68" s="80"/>
      <c r="Y68" s="80"/>
      <c r="Z68" s="80"/>
      <c r="AA68" s="80" t="s">
        <v>129</v>
      </c>
      <c r="AB68" s="80" t="str">
        <f t="shared" si="60"/>
        <v/>
      </c>
      <c r="AC68" s="80">
        <v>704</v>
      </c>
      <c r="AD68" s="80" t="str">
        <f t="shared" si="61"/>
        <v>054</v>
      </c>
      <c r="AE68" s="80"/>
      <c r="AF68" s="80"/>
      <c r="AG68" s="80">
        <v>110</v>
      </c>
      <c r="AH68" s="80" t="str">
        <f>Summary!$B$2</f>
        <v>USD</v>
      </c>
      <c r="AI68" s="80">
        <f t="shared" ref="AI68:AT68" si="68">IF(C67="",0,C67)</f>
        <v>0</v>
      </c>
      <c r="AJ68" s="80">
        <f t="shared" si="68"/>
        <v>0</v>
      </c>
      <c r="AK68" s="80">
        <f t="shared" si="68"/>
        <v>0</v>
      </c>
      <c r="AL68" s="80">
        <f t="shared" si="68"/>
        <v>0</v>
      </c>
      <c r="AM68" s="80">
        <f t="shared" si="68"/>
        <v>0</v>
      </c>
      <c r="AN68" s="80">
        <f t="shared" si="68"/>
        <v>0</v>
      </c>
      <c r="AO68" s="80">
        <f t="shared" si="68"/>
        <v>0</v>
      </c>
      <c r="AP68" s="80">
        <f t="shared" si="68"/>
        <v>0</v>
      </c>
      <c r="AQ68" s="80">
        <f t="shared" si="68"/>
        <v>0</v>
      </c>
      <c r="AR68" s="80">
        <f t="shared" si="68"/>
        <v>0</v>
      </c>
      <c r="AS68" s="80">
        <f t="shared" si="68"/>
        <v>0</v>
      </c>
      <c r="AT68" s="80">
        <f t="shared" si="68"/>
        <v>0</v>
      </c>
    </row>
    <row r="69" spans="1:46" ht="15.75" customHeight="1" x14ac:dyDescent="0.65">
      <c r="A69" s="102"/>
      <c r="B69" s="117"/>
      <c r="C69" s="148"/>
      <c r="D69" s="148"/>
      <c r="E69" s="148"/>
      <c r="F69" s="148"/>
      <c r="G69" s="148"/>
      <c r="H69" s="148"/>
      <c r="I69" s="148"/>
      <c r="J69" s="148"/>
      <c r="K69" s="148"/>
      <c r="L69" s="148"/>
      <c r="M69" s="148"/>
      <c r="N69" s="148"/>
      <c r="O69" s="148"/>
      <c r="P69" s="80"/>
      <c r="Q69" s="80"/>
      <c r="R69" s="80"/>
      <c r="S69" s="80"/>
      <c r="T69" s="80">
        <f>'Chart of Accounts'!I52</f>
        <v>0</v>
      </c>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row>
    <row r="70" spans="1:46" ht="15.75" customHeight="1" x14ac:dyDescent="0.65">
      <c r="A70" s="119" t="s">
        <v>271</v>
      </c>
      <c r="B70" s="117"/>
      <c r="C70" s="95"/>
      <c r="D70" s="95"/>
      <c r="E70" s="95"/>
      <c r="F70" s="95"/>
      <c r="G70" s="95"/>
      <c r="H70" s="95"/>
      <c r="I70" s="95"/>
      <c r="J70" s="95"/>
      <c r="K70" s="95"/>
      <c r="L70" s="95"/>
      <c r="M70" s="95"/>
      <c r="N70" s="95"/>
      <c r="O70" s="95"/>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row>
    <row r="71" spans="1:46" ht="15.75" customHeight="1" x14ac:dyDescent="0.65">
      <c r="A71" s="102">
        <v>7004</v>
      </c>
      <c r="B71" s="117" t="str">
        <f>IF(ISTEXT("ET-"&amp;VLOOKUP(A71,'Chart of Accounts'!$B$5:$C$50,2,FALSE)),"ET-"&amp;VLOOKUP(A71,'Chart of Accounts'!$B$5:$C$50,2,FALSE),"")</f>
        <v>ET-Badges &amp; Pins</v>
      </c>
      <c r="C71" s="98"/>
      <c r="D71" s="98"/>
      <c r="E71" s="98"/>
      <c r="F71" s="98"/>
      <c r="G71" s="98"/>
      <c r="H71" s="98"/>
      <c r="I71" s="98"/>
      <c r="J71" s="98"/>
      <c r="K71" s="98"/>
      <c r="L71" s="98"/>
      <c r="M71" s="98"/>
      <c r="N71" s="98"/>
      <c r="O71" s="95">
        <f t="shared" ref="O71:O78" si="69">SUM(C71:N71)</f>
        <v>0</v>
      </c>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row>
    <row r="72" spans="1:46" ht="15.75" customHeight="1" x14ac:dyDescent="0.65">
      <c r="A72" s="102">
        <v>7006</v>
      </c>
      <c r="B72" s="117" t="str">
        <f>IF(ISTEXT("ET-"&amp;VLOOKUP(A72,'Chart of Accounts'!$B$5:$C$50,2,FALSE)),"ET-"&amp;VLOOKUP(A72,'Chart of Accounts'!$B$5:$C$50,2,FALSE),"")</f>
        <v>ET-Educational Materials</v>
      </c>
      <c r="C72" s="98"/>
      <c r="D72" s="98"/>
      <c r="E72" s="98"/>
      <c r="F72" s="98"/>
      <c r="G72" s="98"/>
      <c r="H72" s="98"/>
      <c r="I72" s="98"/>
      <c r="J72" s="98"/>
      <c r="K72" s="98"/>
      <c r="L72" s="98"/>
      <c r="M72" s="98"/>
      <c r="N72" s="98"/>
      <c r="O72" s="95">
        <f t="shared" si="69"/>
        <v>0</v>
      </c>
      <c r="P72" s="80"/>
      <c r="Q72" s="80"/>
      <c r="R72" s="80"/>
      <c r="S72" s="80"/>
      <c r="T72" s="80"/>
      <c r="U72" s="80"/>
      <c r="V72" s="80"/>
      <c r="W72" s="80"/>
      <c r="X72" s="80"/>
      <c r="Y72" s="80"/>
      <c r="Z72" s="80"/>
      <c r="AA72" s="80" t="s">
        <v>129</v>
      </c>
      <c r="AB72" s="80" t="str">
        <f t="shared" ref="AB72:AB79" si="70">IF(A71="","",A71&amp;"-000000")</f>
        <v>7004-000000</v>
      </c>
      <c r="AC72" s="80">
        <v>706</v>
      </c>
      <c r="AD72" s="80" t="str">
        <f t="shared" ref="AD72:AD79" si="71">IF(LEN($O$1)=3,$O$1,IF(LEN($O$1)=2,0&amp;$O$1,IF(LEN($O$1)=1,0&amp;0&amp;$O$1,"ERROR")))</f>
        <v>054</v>
      </c>
      <c r="AE72" s="80"/>
      <c r="AF72" s="80"/>
      <c r="AG72" s="80">
        <v>110</v>
      </c>
      <c r="AH72" s="80" t="str">
        <f>Summary!$B$2</f>
        <v>USD</v>
      </c>
      <c r="AI72" s="80">
        <f t="shared" ref="AI72:AT72" si="72">IF(C71="",0,C71)</f>
        <v>0</v>
      </c>
      <c r="AJ72" s="80">
        <f t="shared" si="72"/>
        <v>0</v>
      </c>
      <c r="AK72" s="80">
        <f t="shared" si="72"/>
        <v>0</v>
      </c>
      <c r="AL72" s="80">
        <f t="shared" si="72"/>
        <v>0</v>
      </c>
      <c r="AM72" s="80">
        <f t="shared" si="72"/>
        <v>0</v>
      </c>
      <c r="AN72" s="80">
        <f t="shared" si="72"/>
        <v>0</v>
      </c>
      <c r="AO72" s="80">
        <f t="shared" si="72"/>
        <v>0</v>
      </c>
      <c r="AP72" s="80">
        <f t="shared" si="72"/>
        <v>0</v>
      </c>
      <c r="AQ72" s="80">
        <f t="shared" si="72"/>
        <v>0</v>
      </c>
      <c r="AR72" s="80">
        <f t="shared" si="72"/>
        <v>0</v>
      </c>
      <c r="AS72" s="80">
        <f t="shared" si="72"/>
        <v>0</v>
      </c>
      <c r="AT72" s="80">
        <f t="shared" si="72"/>
        <v>0</v>
      </c>
    </row>
    <row r="73" spans="1:46" ht="15.75" customHeight="1" x14ac:dyDescent="0.65">
      <c r="A73" s="102">
        <v>7010</v>
      </c>
      <c r="B73" s="117" t="str">
        <f>IF(ISTEXT("ET-"&amp;VLOOKUP(A73,'Chart of Accounts'!$B$5:$C$50,2,FALSE)),"ET-"&amp;VLOOKUP(A73,'Chart of Accounts'!$B$5:$C$50,2,FALSE),"")</f>
        <v>ET-Awards Expense (Trophies, Plaques, Ribbons &amp; Certificates)</v>
      </c>
      <c r="C73" s="98"/>
      <c r="D73" s="98"/>
      <c r="E73" s="98"/>
      <c r="F73" s="98"/>
      <c r="G73" s="98"/>
      <c r="H73" s="98"/>
      <c r="I73" s="98"/>
      <c r="J73" s="98"/>
      <c r="K73" s="98"/>
      <c r="L73" s="98"/>
      <c r="M73" s="98"/>
      <c r="N73" s="98"/>
      <c r="O73" s="95">
        <f t="shared" si="69"/>
        <v>0</v>
      </c>
      <c r="P73" s="80"/>
      <c r="Q73" s="80"/>
      <c r="R73" s="80"/>
      <c r="S73" s="80"/>
      <c r="T73" s="80"/>
      <c r="U73" s="80"/>
      <c r="V73" s="80"/>
      <c r="W73" s="80"/>
      <c r="X73" s="80"/>
      <c r="Y73" s="80"/>
      <c r="Z73" s="80"/>
      <c r="AA73" s="80" t="s">
        <v>129</v>
      </c>
      <c r="AB73" s="80" t="str">
        <f t="shared" si="70"/>
        <v>7006-000000</v>
      </c>
      <c r="AC73" s="80">
        <v>706</v>
      </c>
      <c r="AD73" s="80" t="str">
        <f t="shared" si="71"/>
        <v>054</v>
      </c>
      <c r="AE73" s="80"/>
      <c r="AF73" s="80"/>
      <c r="AG73" s="80">
        <v>110</v>
      </c>
      <c r="AH73" s="80" t="str">
        <f>Summary!$B$2</f>
        <v>USD</v>
      </c>
      <c r="AI73" s="80">
        <f t="shared" ref="AI73:AT73" si="73">IF(C72="",0,C72)</f>
        <v>0</v>
      </c>
      <c r="AJ73" s="80">
        <f t="shared" si="73"/>
        <v>0</v>
      </c>
      <c r="AK73" s="80">
        <f t="shared" si="73"/>
        <v>0</v>
      </c>
      <c r="AL73" s="80">
        <f t="shared" si="73"/>
        <v>0</v>
      </c>
      <c r="AM73" s="80">
        <f t="shared" si="73"/>
        <v>0</v>
      </c>
      <c r="AN73" s="80">
        <f t="shared" si="73"/>
        <v>0</v>
      </c>
      <c r="AO73" s="80">
        <f t="shared" si="73"/>
        <v>0</v>
      </c>
      <c r="AP73" s="80">
        <f t="shared" si="73"/>
        <v>0</v>
      </c>
      <c r="AQ73" s="80">
        <f t="shared" si="73"/>
        <v>0</v>
      </c>
      <c r="AR73" s="80">
        <f t="shared" si="73"/>
        <v>0</v>
      </c>
      <c r="AS73" s="80">
        <f t="shared" si="73"/>
        <v>0</v>
      </c>
      <c r="AT73" s="80">
        <f t="shared" si="73"/>
        <v>0</v>
      </c>
    </row>
    <row r="74" spans="1:46" ht="15.75" customHeight="1" x14ac:dyDescent="0.7">
      <c r="A74" s="102">
        <v>7082</v>
      </c>
      <c r="B74" s="117" t="str">
        <f>IF(ISTEXT("ET-"&amp;VLOOKUP(A74,'Chart of Accounts'!$B$5:$C$50,2,FALSE)),"ET-"&amp;VLOOKUP(A74,'Chart of Accounts'!$B$5:$C$50,2,FALSE),"")</f>
        <v>ET-Incentives</v>
      </c>
      <c r="C74" s="98"/>
      <c r="D74" s="98"/>
      <c r="E74" s="98"/>
      <c r="F74" s="98"/>
      <c r="G74" s="98"/>
      <c r="H74" s="98"/>
      <c r="I74" s="98"/>
      <c r="J74" s="147">
        <v>380</v>
      </c>
      <c r="K74" s="98"/>
      <c r="L74" s="98"/>
      <c r="M74" s="98"/>
      <c r="N74" s="98"/>
      <c r="O74" s="95">
        <f t="shared" si="69"/>
        <v>380</v>
      </c>
      <c r="P74" s="80"/>
      <c r="Q74" s="80"/>
      <c r="R74" s="80"/>
      <c r="S74" s="80"/>
      <c r="T74" s="80"/>
      <c r="U74" s="80"/>
      <c r="V74" s="80"/>
      <c r="W74" s="80"/>
      <c r="X74" s="80"/>
      <c r="Y74" s="80"/>
      <c r="Z74" s="80"/>
      <c r="AA74" s="80" t="s">
        <v>129</v>
      </c>
      <c r="AB74" s="80" t="str">
        <f t="shared" si="70"/>
        <v>7010-000000</v>
      </c>
      <c r="AC74" s="80">
        <v>706</v>
      </c>
      <c r="AD74" s="80" t="str">
        <f t="shared" si="71"/>
        <v>054</v>
      </c>
      <c r="AE74" s="80"/>
      <c r="AF74" s="80"/>
      <c r="AG74" s="80">
        <v>110</v>
      </c>
      <c r="AH74" s="80" t="str">
        <f>Summary!$B$2</f>
        <v>USD</v>
      </c>
      <c r="AI74" s="80">
        <f t="shared" ref="AI74:AT74" si="74">IF(C73="",0,C73)</f>
        <v>0</v>
      </c>
      <c r="AJ74" s="80">
        <f t="shared" si="74"/>
        <v>0</v>
      </c>
      <c r="AK74" s="80">
        <f t="shared" si="74"/>
        <v>0</v>
      </c>
      <c r="AL74" s="80">
        <f t="shared" si="74"/>
        <v>0</v>
      </c>
      <c r="AM74" s="80">
        <f t="shared" si="74"/>
        <v>0</v>
      </c>
      <c r="AN74" s="80">
        <f t="shared" si="74"/>
        <v>0</v>
      </c>
      <c r="AO74" s="80">
        <f t="shared" si="74"/>
        <v>0</v>
      </c>
      <c r="AP74" s="80">
        <f t="shared" si="74"/>
        <v>0</v>
      </c>
      <c r="AQ74" s="80">
        <f t="shared" si="74"/>
        <v>0</v>
      </c>
      <c r="AR74" s="80">
        <f t="shared" si="74"/>
        <v>0</v>
      </c>
      <c r="AS74" s="80">
        <f t="shared" si="74"/>
        <v>0</v>
      </c>
      <c r="AT74" s="80">
        <f t="shared" si="74"/>
        <v>0</v>
      </c>
    </row>
    <row r="75" spans="1:46" ht="15.75" customHeight="1" x14ac:dyDescent="0.7">
      <c r="A75" s="149">
        <v>7080</v>
      </c>
      <c r="B75" s="117" t="str">
        <f>IF(ISTEXT("ET-"&amp;VLOOKUP(A75,'Chart of Accounts'!$B$5:$C$54,2,FALSE)),"ET-"&amp;VLOOKUP(A75,'Chart of Accounts'!$B$5:$C$54,2,FALSE),"")</f>
        <v>ET-Gifts &amp; Thank Yous</v>
      </c>
      <c r="C75" s="98"/>
      <c r="D75" s="98"/>
      <c r="E75" s="98"/>
      <c r="F75" s="98"/>
      <c r="G75" s="98"/>
      <c r="H75" s="98"/>
      <c r="I75" s="147">
        <v>75</v>
      </c>
      <c r="J75" s="98"/>
      <c r="K75" s="98"/>
      <c r="L75" s="98"/>
      <c r="M75" s="98"/>
      <c r="N75" s="98"/>
      <c r="O75" s="95">
        <f t="shared" si="69"/>
        <v>75</v>
      </c>
      <c r="P75" s="80"/>
      <c r="Q75" s="80"/>
      <c r="R75" s="80"/>
      <c r="S75" s="80"/>
      <c r="T75" s="80"/>
      <c r="U75" s="80"/>
      <c r="V75" s="80"/>
      <c r="W75" s="80"/>
      <c r="X75" s="80"/>
      <c r="Y75" s="80"/>
      <c r="Z75" s="80"/>
      <c r="AA75" s="80" t="s">
        <v>129</v>
      </c>
      <c r="AB75" s="80" t="str">
        <f t="shared" si="70"/>
        <v>7082-000000</v>
      </c>
      <c r="AC75" s="80">
        <v>706</v>
      </c>
      <c r="AD75" s="80" t="str">
        <f t="shared" si="71"/>
        <v>054</v>
      </c>
      <c r="AE75" s="80"/>
      <c r="AF75" s="80"/>
      <c r="AG75" s="80">
        <v>110</v>
      </c>
      <c r="AH75" s="80" t="str">
        <f>Summary!$B$2</f>
        <v>USD</v>
      </c>
      <c r="AI75" s="80">
        <f t="shared" ref="AI75:AT75" si="75">IF(C74="",0,C74)</f>
        <v>0</v>
      </c>
      <c r="AJ75" s="80">
        <f t="shared" si="75"/>
        <v>0</v>
      </c>
      <c r="AK75" s="80">
        <f t="shared" si="75"/>
        <v>0</v>
      </c>
      <c r="AL75" s="80">
        <f t="shared" si="75"/>
        <v>0</v>
      </c>
      <c r="AM75" s="80">
        <f t="shared" si="75"/>
        <v>0</v>
      </c>
      <c r="AN75" s="80">
        <f t="shared" si="75"/>
        <v>0</v>
      </c>
      <c r="AO75" s="80">
        <f t="shared" si="75"/>
        <v>0</v>
      </c>
      <c r="AP75" s="91">
        <f t="shared" si="75"/>
        <v>380</v>
      </c>
      <c r="AQ75" s="80">
        <f t="shared" si="75"/>
        <v>0</v>
      </c>
      <c r="AR75" s="80">
        <f t="shared" si="75"/>
        <v>0</v>
      </c>
      <c r="AS75" s="80">
        <f t="shared" si="75"/>
        <v>0</v>
      </c>
      <c r="AT75" s="80">
        <f t="shared" si="75"/>
        <v>0</v>
      </c>
    </row>
    <row r="76" spans="1:46" ht="15.75" customHeight="1" x14ac:dyDescent="0.65">
      <c r="A76" s="2"/>
      <c r="B76" s="117" t="str">
        <f>IF(ISTEXT("ET-"&amp;VLOOKUP(A76,'Chart of Accounts'!$B$5:$C$54,2,FALSE)),"ET-"&amp;VLOOKUP(A76,'Chart of Accounts'!$B$5:$C$54,2,FALSE),"")</f>
        <v/>
      </c>
      <c r="C76" s="98"/>
      <c r="D76" s="98"/>
      <c r="E76" s="98"/>
      <c r="F76" s="98"/>
      <c r="G76" s="98"/>
      <c r="H76" s="98"/>
      <c r="I76" s="98"/>
      <c r="J76" s="98"/>
      <c r="K76" s="98"/>
      <c r="L76" s="98"/>
      <c r="M76" s="98"/>
      <c r="N76" s="98"/>
      <c r="O76" s="95">
        <f t="shared" si="69"/>
        <v>0</v>
      </c>
      <c r="P76" s="80"/>
      <c r="Q76" s="80"/>
      <c r="R76" s="80"/>
      <c r="S76" s="80"/>
      <c r="T76" s="80"/>
      <c r="U76" s="80"/>
      <c r="V76" s="80"/>
      <c r="W76" s="80"/>
      <c r="X76" s="80"/>
      <c r="Y76" s="80"/>
      <c r="Z76" s="80"/>
      <c r="AA76" s="80" t="s">
        <v>129</v>
      </c>
      <c r="AB76" s="80" t="str">
        <f t="shared" si="70"/>
        <v>7080-000000</v>
      </c>
      <c r="AC76" s="80">
        <v>706</v>
      </c>
      <c r="AD76" s="80" t="str">
        <f t="shared" si="71"/>
        <v>054</v>
      </c>
      <c r="AE76" s="80"/>
      <c r="AF76" s="80"/>
      <c r="AG76" s="80">
        <v>110</v>
      </c>
      <c r="AH76" s="80" t="str">
        <f>Summary!$B$2</f>
        <v>USD</v>
      </c>
      <c r="AI76" s="80">
        <f t="shared" ref="AI76:AT76" si="76">IF(C75="",0,C75)</f>
        <v>0</v>
      </c>
      <c r="AJ76" s="80">
        <f t="shared" si="76"/>
        <v>0</v>
      </c>
      <c r="AK76" s="80">
        <f t="shared" si="76"/>
        <v>0</v>
      </c>
      <c r="AL76" s="80">
        <f t="shared" si="76"/>
        <v>0</v>
      </c>
      <c r="AM76" s="80">
        <f t="shared" si="76"/>
        <v>0</v>
      </c>
      <c r="AN76" s="80">
        <f t="shared" si="76"/>
        <v>0</v>
      </c>
      <c r="AO76" s="91">
        <f t="shared" si="76"/>
        <v>75</v>
      </c>
      <c r="AP76" s="80">
        <f t="shared" si="76"/>
        <v>0</v>
      </c>
      <c r="AQ76" s="80">
        <f t="shared" si="76"/>
        <v>0</v>
      </c>
      <c r="AR76" s="80">
        <f t="shared" si="76"/>
        <v>0</v>
      </c>
      <c r="AS76" s="80">
        <f t="shared" si="76"/>
        <v>0</v>
      </c>
      <c r="AT76" s="80">
        <f t="shared" si="76"/>
        <v>0</v>
      </c>
    </row>
    <row r="77" spans="1:46" ht="15.75" customHeight="1" x14ac:dyDescent="0.65">
      <c r="A77" s="2"/>
      <c r="B77" s="117" t="str">
        <f>IF(ISTEXT("ET-"&amp;VLOOKUP(A77,'Chart of Accounts'!$B$5:$C$54,2,FALSE)),"ET-"&amp;VLOOKUP(A77,'Chart of Accounts'!$B$5:$C$54,2,FALSE),"")</f>
        <v/>
      </c>
      <c r="C77" s="98"/>
      <c r="D77" s="98"/>
      <c r="E77" s="98"/>
      <c r="F77" s="98"/>
      <c r="G77" s="98"/>
      <c r="H77" s="98"/>
      <c r="I77" s="98"/>
      <c r="J77" s="98"/>
      <c r="K77" s="98"/>
      <c r="L77" s="98"/>
      <c r="M77" s="98"/>
      <c r="N77" s="98"/>
      <c r="O77" s="95">
        <f t="shared" si="69"/>
        <v>0</v>
      </c>
      <c r="P77" s="80"/>
      <c r="Q77" s="80"/>
      <c r="R77" s="80"/>
      <c r="S77" s="80"/>
      <c r="T77" s="80"/>
      <c r="U77" s="80"/>
      <c r="V77" s="80"/>
      <c r="W77" s="80"/>
      <c r="X77" s="80"/>
      <c r="Y77" s="80"/>
      <c r="Z77" s="80"/>
      <c r="AA77" s="80" t="s">
        <v>129</v>
      </c>
      <c r="AB77" s="80" t="str">
        <f t="shared" si="70"/>
        <v/>
      </c>
      <c r="AC77" s="80">
        <v>706</v>
      </c>
      <c r="AD77" s="80" t="str">
        <f t="shared" si="71"/>
        <v>054</v>
      </c>
      <c r="AE77" s="80"/>
      <c r="AF77" s="80"/>
      <c r="AG77" s="80">
        <v>110</v>
      </c>
      <c r="AH77" s="80" t="str">
        <f>Summary!$B$2</f>
        <v>USD</v>
      </c>
      <c r="AI77" s="80">
        <f t="shared" ref="AI77:AT77" si="77">IF(C76="",0,C76)</f>
        <v>0</v>
      </c>
      <c r="AJ77" s="80">
        <f t="shared" si="77"/>
        <v>0</v>
      </c>
      <c r="AK77" s="80">
        <f t="shared" si="77"/>
        <v>0</v>
      </c>
      <c r="AL77" s="80">
        <f t="shared" si="77"/>
        <v>0</v>
      </c>
      <c r="AM77" s="80">
        <f t="shared" si="77"/>
        <v>0</v>
      </c>
      <c r="AN77" s="80">
        <f t="shared" si="77"/>
        <v>0</v>
      </c>
      <c r="AO77" s="80">
        <f t="shared" si="77"/>
        <v>0</v>
      </c>
      <c r="AP77" s="80">
        <f t="shared" si="77"/>
        <v>0</v>
      </c>
      <c r="AQ77" s="80">
        <f t="shared" si="77"/>
        <v>0</v>
      </c>
      <c r="AR77" s="80">
        <f t="shared" si="77"/>
        <v>0</v>
      </c>
      <c r="AS77" s="80">
        <f t="shared" si="77"/>
        <v>0</v>
      </c>
      <c r="AT77" s="80">
        <f t="shared" si="77"/>
        <v>0</v>
      </c>
    </row>
    <row r="78" spans="1:46" ht="15.75" customHeight="1" x14ac:dyDescent="0.65">
      <c r="A78" s="2"/>
      <c r="B78" s="117" t="str">
        <f>IF(ISTEXT("ET-"&amp;VLOOKUP(A78,'Chart of Accounts'!$B$5:$C$54,2,FALSE)),"ET-"&amp;VLOOKUP(A78,'Chart of Accounts'!$B$5:$C$54,2,FALSE),"")</f>
        <v/>
      </c>
      <c r="C78" s="98"/>
      <c r="D78" s="98"/>
      <c r="E78" s="98"/>
      <c r="F78" s="98"/>
      <c r="G78" s="98"/>
      <c r="H78" s="98"/>
      <c r="I78" s="98"/>
      <c r="J78" s="98"/>
      <c r="K78" s="98"/>
      <c r="L78" s="98"/>
      <c r="M78" s="98"/>
      <c r="N78" s="98"/>
      <c r="O78" s="95">
        <f t="shared" si="69"/>
        <v>0</v>
      </c>
      <c r="P78" s="80"/>
      <c r="Q78" s="80"/>
      <c r="R78" s="80"/>
      <c r="S78" s="80"/>
      <c r="T78" s="80"/>
      <c r="U78" s="80"/>
      <c r="V78" s="80"/>
      <c r="W78" s="80"/>
      <c r="X78" s="80"/>
      <c r="Y78" s="80"/>
      <c r="Z78" s="80"/>
      <c r="AA78" s="80" t="s">
        <v>129</v>
      </c>
      <c r="AB78" s="80" t="str">
        <f t="shared" si="70"/>
        <v/>
      </c>
      <c r="AC78" s="80">
        <v>706</v>
      </c>
      <c r="AD78" s="80" t="str">
        <f t="shared" si="71"/>
        <v>054</v>
      </c>
      <c r="AE78" s="80"/>
      <c r="AF78" s="80"/>
      <c r="AG78" s="80">
        <v>110</v>
      </c>
      <c r="AH78" s="80" t="str">
        <f>Summary!$B$2</f>
        <v>USD</v>
      </c>
      <c r="AI78" s="80">
        <f t="shared" ref="AI78:AT78" si="78">IF(C77="",0,C77)</f>
        <v>0</v>
      </c>
      <c r="AJ78" s="80">
        <f t="shared" si="78"/>
        <v>0</v>
      </c>
      <c r="AK78" s="80">
        <f t="shared" si="78"/>
        <v>0</v>
      </c>
      <c r="AL78" s="80">
        <f t="shared" si="78"/>
        <v>0</v>
      </c>
      <c r="AM78" s="80">
        <f t="shared" si="78"/>
        <v>0</v>
      </c>
      <c r="AN78" s="80">
        <f t="shared" si="78"/>
        <v>0</v>
      </c>
      <c r="AO78" s="80">
        <f t="shared" si="78"/>
        <v>0</v>
      </c>
      <c r="AP78" s="80">
        <f t="shared" si="78"/>
        <v>0</v>
      </c>
      <c r="AQ78" s="80">
        <f t="shared" si="78"/>
        <v>0</v>
      </c>
      <c r="AR78" s="80">
        <f t="shared" si="78"/>
        <v>0</v>
      </c>
      <c r="AS78" s="80">
        <f t="shared" si="78"/>
        <v>0</v>
      </c>
      <c r="AT78" s="80">
        <f t="shared" si="78"/>
        <v>0</v>
      </c>
    </row>
    <row r="79" spans="1:46" ht="15.75" customHeight="1" x14ac:dyDescent="0.65">
      <c r="A79" s="119" t="s">
        <v>272</v>
      </c>
      <c r="B79" s="102"/>
      <c r="C79" s="121">
        <f t="shared" ref="C79:O79" si="79">SUM(C71:C78)</f>
        <v>0</v>
      </c>
      <c r="D79" s="121">
        <f t="shared" si="79"/>
        <v>0</v>
      </c>
      <c r="E79" s="121">
        <f t="shared" si="79"/>
        <v>0</v>
      </c>
      <c r="F79" s="121">
        <f t="shared" si="79"/>
        <v>0</v>
      </c>
      <c r="G79" s="121">
        <f t="shared" si="79"/>
        <v>0</v>
      </c>
      <c r="H79" s="121">
        <f t="shared" si="79"/>
        <v>0</v>
      </c>
      <c r="I79" s="121">
        <f t="shared" si="79"/>
        <v>75</v>
      </c>
      <c r="J79" s="121">
        <f t="shared" si="79"/>
        <v>380</v>
      </c>
      <c r="K79" s="121">
        <f t="shared" si="79"/>
        <v>0</v>
      </c>
      <c r="L79" s="121">
        <f t="shared" si="79"/>
        <v>0</v>
      </c>
      <c r="M79" s="121">
        <f t="shared" si="79"/>
        <v>0</v>
      </c>
      <c r="N79" s="121">
        <f t="shared" si="79"/>
        <v>0</v>
      </c>
      <c r="O79" s="121">
        <f t="shared" si="79"/>
        <v>455</v>
      </c>
      <c r="P79" s="80"/>
      <c r="Q79" s="80"/>
      <c r="R79" s="80"/>
      <c r="S79" s="80"/>
      <c r="T79" s="80"/>
      <c r="U79" s="80"/>
      <c r="V79" s="80"/>
      <c r="W79" s="80"/>
      <c r="X79" s="80"/>
      <c r="Y79" s="80"/>
      <c r="Z79" s="80"/>
      <c r="AA79" s="80" t="s">
        <v>129</v>
      </c>
      <c r="AB79" s="80" t="str">
        <f t="shared" si="70"/>
        <v/>
      </c>
      <c r="AC79" s="80">
        <v>706</v>
      </c>
      <c r="AD79" s="80" t="str">
        <f t="shared" si="71"/>
        <v>054</v>
      </c>
      <c r="AE79" s="80"/>
      <c r="AF79" s="80"/>
      <c r="AG79" s="80">
        <v>110</v>
      </c>
      <c r="AH79" s="80" t="str">
        <f>Summary!$B$2</f>
        <v>USD</v>
      </c>
      <c r="AI79" s="80">
        <f t="shared" ref="AI79:AT79" si="80">IF(C78="",0,C78)</f>
        <v>0</v>
      </c>
      <c r="AJ79" s="80">
        <f t="shared" si="80"/>
        <v>0</v>
      </c>
      <c r="AK79" s="80">
        <f t="shared" si="80"/>
        <v>0</v>
      </c>
      <c r="AL79" s="80">
        <f t="shared" si="80"/>
        <v>0</v>
      </c>
      <c r="AM79" s="80">
        <f t="shared" si="80"/>
        <v>0</v>
      </c>
      <c r="AN79" s="80">
        <f t="shared" si="80"/>
        <v>0</v>
      </c>
      <c r="AO79" s="80">
        <f t="shared" si="80"/>
        <v>0</v>
      </c>
      <c r="AP79" s="80">
        <f t="shared" si="80"/>
        <v>0</v>
      </c>
      <c r="AQ79" s="80">
        <f t="shared" si="80"/>
        <v>0</v>
      </c>
      <c r="AR79" s="80">
        <f t="shared" si="80"/>
        <v>0</v>
      </c>
      <c r="AS79" s="80">
        <f t="shared" si="80"/>
        <v>0</v>
      </c>
      <c r="AT79" s="80">
        <f t="shared" si="80"/>
        <v>0</v>
      </c>
    </row>
    <row r="80" spans="1:46" ht="15.75" customHeight="1" x14ac:dyDescent="0.65">
      <c r="A80" s="102"/>
      <c r="B80" s="117"/>
      <c r="C80" s="148"/>
      <c r="D80" s="148"/>
      <c r="E80" s="148"/>
      <c r="F80" s="148"/>
      <c r="G80" s="148"/>
      <c r="H80" s="148"/>
      <c r="I80" s="148"/>
      <c r="J80" s="148"/>
      <c r="K80" s="148"/>
      <c r="L80" s="148"/>
      <c r="M80" s="148"/>
      <c r="N80" s="148"/>
      <c r="O80" s="148"/>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row>
    <row r="81" spans="1:46" ht="15.75" customHeight="1" x14ac:dyDescent="0.65">
      <c r="A81" s="119" t="s">
        <v>273</v>
      </c>
      <c r="B81" s="117"/>
      <c r="C81" s="95"/>
      <c r="D81" s="95"/>
      <c r="E81" s="95"/>
      <c r="F81" s="95"/>
      <c r="G81" s="95"/>
      <c r="H81" s="95"/>
      <c r="I81" s="95"/>
      <c r="J81" s="95"/>
      <c r="K81" s="95"/>
      <c r="L81" s="95"/>
      <c r="M81" s="95"/>
      <c r="N81" s="95"/>
      <c r="O81" s="95"/>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1:46" ht="15.75" customHeight="1" x14ac:dyDescent="0.65">
      <c r="A82" s="102">
        <v>7004</v>
      </c>
      <c r="B82" s="117" t="str">
        <f>IF(ISTEXT("ET-"&amp;VLOOKUP(A82,'Chart of Accounts'!$B$5:$C$50,2,FALSE)),"ET-"&amp;VLOOKUP(A82,'Chart of Accounts'!$B$5:$C$50,2,FALSE),"")</f>
        <v>ET-Badges &amp; Pins</v>
      </c>
      <c r="C82" s="98"/>
      <c r="D82" s="98"/>
      <c r="E82" s="98"/>
      <c r="F82" s="98"/>
      <c r="G82" s="98"/>
      <c r="H82" s="98"/>
      <c r="I82" s="98"/>
      <c r="J82" s="98"/>
      <c r="K82" s="98"/>
      <c r="L82" s="98"/>
      <c r="M82" s="98"/>
      <c r="N82" s="98"/>
      <c r="O82" s="95">
        <f t="shared" ref="O82:O89" si="81">SUM(C82:N82)</f>
        <v>0</v>
      </c>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15.75" customHeight="1" x14ac:dyDescent="0.65">
      <c r="A83" s="102">
        <v>7006</v>
      </c>
      <c r="B83" s="117" t="str">
        <f>IF(ISTEXT("ET-"&amp;VLOOKUP(A83,'Chart of Accounts'!$B$5:$C$50,2,FALSE)),"ET-"&amp;VLOOKUP(A83,'Chart of Accounts'!$B$5:$C$50,2,FALSE),"")</f>
        <v>ET-Educational Materials</v>
      </c>
      <c r="C83" s="98"/>
      <c r="D83" s="98"/>
      <c r="E83" s="98"/>
      <c r="F83" s="98"/>
      <c r="G83" s="98"/>
      <c r="H83" s="98"/>
      <c r="I83" s="98"/>
      <c r="J83" s="98"/>
      <c r="K83" s="98"/>
      <c r="L83" s="98"/>
      <c r="M83" s="98"/>
      <c r="N83" s="98"/>
      <c r="O83" s="95">
        <f t="shared" si="81"/>
        <v>0</v>
      </c>
      <c r="P83" s="80"/>
      <c r="Q83" s="80"/>
      <c r="R83" s="80"/>
      <c r="S83" s="80"/>
      <c r="T83" s="80"/>
      <c r="U83" s="80"/>
      <c r="V83" s="80"/>
      <c r="W83" s="80"/>
      <c r="X83" s="80"/>
      <c r="Y83" s="80"/>
      <c r="Z83" s="80"/>
      <c r="AA83" s="80" t="s">
        <v>129</v>
      </c>
      <c r="AB83" s="80" t="str">
        <f t="shared" ref="AB83:AB90" si="82">IF(A82="","",A82&amp;"-000000")</f>
        <v>7004-000000</v>
      </c>
      <c r="AC83" s="80">
        <v>705</v>
      </c>
      <c r="AD83" s="80" t="str">
        <f t="shared" ref="AD83:AD90" si="83">IF(LEN($O$1)=3,$O$1,IF(LEN($O$1)=2,0&amp;$O$1,IF(LEN($O$1)=1,0&amp;0&amp;$O$1,"ERROR")))</f>
        <v>054</v>
      </c>
      <c r="AE83" s="80"/>
      <c r="AF83" s="80"/>
      <c r="AG83" s="80">
        <v>110</v>
      </c>
      <c r="AH83" s="80" t="str">
        <f>Summary!$B$2</f>
        <v>USD</v>
      </c>
      <c r="AI83" s="80">
        <f t="shared" ref="AI83:AT83" si="84">IF(C82="",0,C82)</f>
        <v>0</v>
      </c>
      <c r="AJ83" s="80">
        <f t="shared" si="84"/>
        <v>0</v>
      </c>
      <c r="AK83" s="80">
        <f t="shared" si="84"/>
        <v>0</v>
      </c>
      <c r="AL83" s="80">
        <f t="shared" si="84"/>
        <v>0</v>
      </c>
      <c r="AM83" s="80">
        <f t="shared" si="84"/>
        <v>0</v>
      </c>
      <c r="AN83" s="80">
        <f t="shared" si="84"/>
        <v>0</v>
      </c>
      <c r="AO83" s="80">
        <f t="shared" si="84"/>
        <v>0</v>
      </c>
      <c r="AP83" s="80">
        <f t="shared" si="84"/>
        <v>0</v>
      </c>
      <c r="AQ83" s="80">
        <f t="shared" si="84"/>
        <v>0</v>
      </c>
      <c r="AR83" s="80">
        <f t="shared" si="84"/>
        <v>0</v>
      </c>
      <c r="AS83" s="80">
        <f t="shared" si="84"/>
        <v>0</v>
      </c>
      <c r="AT83" s="80">
        <f t="shared" si="84"/>
        <v>0</v>
      </c>
    </row>
    <row r="84" spans="1:46" ht="15.75" customHeight="1" x14ac:dyDescent="0.65">
      <c r="A84" s="102">
        <v>7010</v>
      </c>
      <c r="B84" s="117" t="str">
        <f>IF(ISTEXT("ET-"&amp;VLOOKUP(A84,'Chart of Accounts'!$B$5:$C$50,2,FALSE)),"ET-"&amp;VLOOKUP(A84,'Chart of Accounts'!$B$5:$C$50,2,FALSE),"")</f>
        <v>ET-Awards Expense (Trophies, Plaques, Ribbons &amp; Certificates)</v>
      </c>
      <c r="C84" s="98"/>
      <c r="D84" s="98"/>
      <c r="E84" s="98"/>
      <c r="F84" s="98"/>
      <c r="G84" s="98"/>
      <c r="H84" s="98"/>
      <c r="I84" s="98"/>
      <c r="J84" s="98"/>
      <c r="K84" s="98"/>
      <c r="L84" s="98"/>
      <c r="M84" s="98"/>
      <c r="N84" s="98"/>
      <c r="O84" s="95">
        <f t="shared" si="81"/>
        <v>0</v>
      </c>
      <c r="P84" s="80"/>
      <c r="Q84" s="80"/>
      <c r="R84" s="80"/>
      <c r="S84" s="80"/>
      <c r="T84" s="80"/>
      <c r="U84" s="80"/>
      <c r="V84" s="80"/>
      <c r="W84" s="80"/>
      <c r="X84" s="80"/>
      <c r="Y84" s="80"/>
      <c r="Z84" s="80"/>
      <c r="AA84" s="80" t="s">
        <v>129</v>
      </c>
      <c r="AB84" s="80" t="str">
        <f t="shared" si="82"/>
        <v>7006-000000</v>
      </c>
      <c r="AC84" s="80">
        <v>705</v>
      </c>
      <c r="AD84" s="80" t="str">
        <f t="shared" si="83"/>
        <v>054</v>
      </c>
      <c r="AE84" s="80"/>
      <c r="AF84" s="80"/>
      <c r="AG84" s="80">
        <v>110</v>
      </c>
      <c r="AH84" s="80" t="str">
        <f>Summary!$B$2</f>
        <v>USD</v>
      </c>
      <c r="AI84" s="80">
        <f t="shared" ref="AI84:AT84" si="85">IF(C83="",0,C83)</f>
        <v>0</v>
      </c>
      <c r="AJ84" s="80">
        <f t="shared" si="85"/>
        <v>0</v>
      </c>
      <c r="AK84" s="80">
        <f t="shared" si="85"/>
        <v>0</v>
      </c>
      <c r="AL84" s="80">
        <f t="shared" si="85"/>
        <v>0</v>
      </c>
      <c r="AM84" s="80">
        <f t="shared" si="85"/>
        <v>0</v>
      </c>
      <c r="AN84" s="80">
        <f t="shared" si="85"/>
        <v>0</v>
      </c>
      <c r="AO84" s="80">
        <f t="shared" si="85"/>
        <v>0</v>
      </c>
      <c r="AP84" s="80">
        <f t="shared" si="85"/>
        <v>0</v>
      </c>
      <c r="AQ84" s="80">
        <f t="shared" si="85"/>
        <v>0</v>
      </c>
      <c r="AR84" s="80">
        <f t="shared" si="85"/>
        <v>0</v>
      </c>
      <c r="AS84" s="80">
        <f t="shared" si="85"/>
        <v>0</v>
      </c>
      <c r="AT84" s="80">
        <f t="shared" si="85"/>
        <v>0</v>
      </c>
    </row>
    <row r="85" spans="1:46" ht="15.75" customHeight="1" x14ac:dyDescent="0.7">
      <c r="A85" s="102">
        <v>7082</v>
      </c>
      <c r="B85" s="117" t="str">
        <f>IF(ISTEXT("ET-"&amp;VLOOKUP(A85,'Chart of Accounts'!$B$5:$C$50,2,FALSE)),"ET-"&amp;VLOOKUP(A85,'Chart of Accounts'!$B$5:$C$50,2,FALSE),"")</f>
        <v>ET-Incentives</v>
      </c>
      <c r="C85" s="98"/>
      <c r="D85" s="98"/>
      <c r="E85" s="98"/>
      <c r="F85" s="98">
        <f>174+58</f>
        <v>232</v>
      </c>
      <c r="G85" s="98"/>
      <c r="H85" s="98"/>
      <c r="I85" s="147">
        <v>175</v>
      </c>
      <c r="J85" s="98"/>
      <c r="K85" s="98"/>
      <c r="L85" s="147">
        <v>150</v>
      </c>
      <c r="M85" s="147">
        <v>175</v>
      </c>
      <c r="N85" s="98"/>
      <c r="O85" s="95">
        <f t="shared" si="81"/>
        <v>732</v>
      </c>
      <c r="P85" s="80"/>
      <c r="Q85" s="80"/>
      <c r="R85" s="80"/>
      <c r="S85" s="80"/>
      <c r="T85" s="80"/>
      <c r="U85" s="80"/>
      <c r="V85" s="80"/>
      <c r="W85" s="80"/>
      <c r="X85" s="80"/>
      <c r="Y85" s="80"/>
      <c r="Z85" s="80"/>
      <c r="AA85" s="80" t="s">
        <v>129</v>
      </c>
      <c r="AB85" s="80" t="str">
        <f t="shared" si="82"/>
        <v>7010-000000</v>
      </c>
      <c r="AC85" s="80">
        <v>705</v>
      </c>
      <c r="AD85" s="80" t="str">
        <f t="shared" si="83"/>
        <v>054</v>
      </c>
      <c r="AE85" s="80"/>
      <c r="AF85" s="80"/>
      <c r="AG85" s="80">
        <v>110</v>
      </c>
      <c r="AH85" s="80" t="str">
        <f>Summary!$B$2</f>
        <v>USD</v>
      </c>
      <c r="AI85" s="80">
        <f t="shared" ref="AI85:AT85" si="86">IF(C84="",0,C84)</f>
        <v>0</v>
      </c>
      <c r="AJ85" s="80">
        <f t="shared" si="86"/>
        <v>0</v>
      </c>
      <c r="AK85" s="80">
        <f t="shared" si="86"/>
        <v>0</v>
      </c>
      <c r="AL85" s="80">
        <f t="shared" si="86"/>
        <v>0</v>
      </c>
      <c r="AM85" s="80">
        <f t="shared" si="86"/>
        <v>0</v>
      </c>
      <c r="AN85" s="80">
        <f t="shared" si="86"/>
        <v>0</v>
      </c>
      <c r="AO85" s="80">
        <f t="shared" si="86"/>
        <v>0</v>
      </c>
      <c r="AP85" s="80">
        <f t="shared" si="86"/>
        <v>0</v>
      </c>
      <c r="AQ85" s="80">
        <f t="shared" si="86"/>
        <v>0</v>
      </c>
      <c r="AR85" s="80">
        <f t="shared" si="86"/>
        <v>0</v>
      </c>
      <c r="AS85" s="80">
        <f t="shared" si="86"/>
        <v>0</v>
      </c>
      <c r="AT85" s="80">
        <f t="shared" si="86"/>
        <v>0</v>
      </c>
    </row>
    <row r="86" spans="1:46" ht="15.75" customHeight="1" x14ac:dyDescent="0.65">
      <c r="A86" s="2"/>
      <c r="B86" s="117" t="str">
        <f>IF(ISTEXT("ET-"&amp;VLOOKUP(A86,'Chart of Accounts'!$B$5:$C$54,2,FALSE)),"ET-"&amp;VLOOKUP(A86,'Chart of Accounts'!$B$5:$C$54,2,FALSE),"")</f>
        <v/>
      </c>
      <c r="C86" s="98"/>
      <c r="D86" s="98"/>
      <c r="E86" s="98"/>
      <c r="F86" s="98"/>
      <c r="G86" s="98"/>
      <c r="H86" s="98"/>
      <c r="I86" s="98"/>
      <c r="J86" s="98"/>
      <c r="K86" s="98"/>
      <c r="L86" s="98"/>
      <c r="M86" s="98"/>
      <c r="N86" s="98"/>
      <c r="O86" s="95">
        <f t="shared" si="81"/>
        <v>0</v>
      </c>
      <c r="P86" s="80"/>
      <c r="Q86" s="80"/>
      <c r="R86" s="80"/>
      <c r="S86" s="80"/>
      <c r="T86" s="80"/>
      <c r="U86" s="80"/>
      <c r="V86" s="80"/>
      <c r="W86" s="80"/>
      <c r="X86" s="80"/>
      <c r="Y86" s="80"/>
      <c r="Z86" s="80"/>
      <c r="AA86" s="80" t="s">
        <v>129</v>
      </c>
      <c r="AB86" s="80" t="str">
        <f t="shared" si="82"/>
        <v>7082-000000</v>
      </c>
      <c r="AC86" s="80">
        <v>705</v>
      </c>
      <c r="AD86" s="80" t="str">
        <f t="shared" si="83"/>
        <v>054</v>
      </c>
      <c r="AE86" s="80"/>
      <c r="AF86" s="80"/>
      <c r="AG86" s="80">
        <v>110</v>
      </c>
      <c r="AH86" s="80" t="str">
        <f>Summary!$B$2</f>
        <v>USD</v>
      </c>
      <c r="AI86" s="80">
        <f t="shared" ref="AI86:AT86" si="87">IF(C85="",0,C85)</f>
        <v>0</v>
      </c>
      <c r="AJ86" s="80">
        <f t="shared" si="87"/>
        <v>0</v>
      </c>
      <c r="AK86" s="80">
        <f t="shared" si="87"/>
        <v>0</v>
      </c>
      <c r="AL86" s="91">
        <f t="shared" si="87"/>
        <v>232</v>
      </c>
      <c r="AM86" s="80">
        <f t="shared" si="87"/>
        <v>0</v>
      </c>
      <c r="AN86" s="80">
        <f t="shared" si="87"/>
        <v>0</v>
      </c>
      <c r="AO86" s="91">
        <f t="shared" si="87"/>
        <v>175</v>
      </c>
      <c r="AP86" s="80">
        <f t="shared" si="87"/>
        <v>0</v>
      </c>
      <c r="AQ86" s="80">
        <f t="shared" si="87"/>
        <v>0</v>
      </c>
      <c r="AR86" s="91">
        <f t="shared" si="87"/>
        <v>150</v>
      </c>
      <c r="AS86" s="91">
        <f t="shared" si="87"/>
        <v>175</v>
      </c>
      <c r="AT86" s="80">
        <f t="shared" si="87"/>
        <v>0</v>
      </c>
    </row>
    <row r="87" spans="1:46" ht="15.75" customHeight="1" x14ac:dyDescent="0.65">
      <c r="A87" s="2"/>
      <c r="B87" s="117" t="str">
        <f>IF(ISTEXT("ET-"&amp;VLOOKUP(A87,'Chart of Accounts'!$B$5:$C$54,2,FALSE)),"ET-"&amp;VLOOKUP(A87,'Chart of Accounts'!$B$5:$C$54,2,FALSE),"")</f>
        <v/>
      </c>
      <c r="C87" s="98"/>
      <c r="D87" s="98"/>
      <c r="E87" s="98"/>
      <c r="F87" s="98"/>
      <c r="G87" s="98"/>
      <c r="H87" s="98"/>
      <c r="I87" s="98"/>
      <c r="J87" s="98"/>
      <c r="K87" s="98"/>
      <c r="L87" s="98"/>
      <c r="M87" s="98"/>
      <c r="N87" s="98"/>
      <c r="O87" s="95">
        <f t="shared" si="81"/>
        <v>0</v>
      </c>
      <c r="P87" s="80"/>
      <c r="Q87" s="80"/>
      <c r="R87" s="80"/>
      <c r="S87" s="80"/>
      <c r="T87" s="80"/>
      <c r="U87" s="80"/>
      <c r="V87" s="80"/>
      <c r="W87" s="80"/>
      <c r="X87" s="80"/>
      <c r="Y87" s="80"/>
      <c r="Z87" s="80"/>
      <c r="AA87" s="80" t="s">
        <v>129</v>
      </c>
      <c r="AB87" s="80" t="str">
        <f t="shared" si="82"/>
        <v/>
      </c>
      <c r="AC87" s="80">
        <v>705</v>
      </c>
      <c r="AD87" s="80" t="str">
        <f t="shared" si="83"/>
        <v>054</v>
      </c>
      <c r="AE87" s="80"/>
      <c r="AF87" s="80"/>
      <c r="AG87" s="80">
        <v>110</v>
      </c>
      <c r="AH87" s="80" t="str">
        <f>Summary!$B$2</f>
        <v>USD</v>
      </c>
      <c r="AI87" s="80">
        <f t="shared" ref="AI87:AT87" si="88">IF(C86="",0,C86)</f>
        <v>0</v>
      </c>
      <c r="AJ87" s="80">
        <f t="shared" si="88"/>
        <v>0</v>
      </c>
      <c r="AK87" s="80">
        <f t="shared" si="88"/>
        <v>0</v>
      </c>
      <c r="AL87" s="80">
        <f t="shared" si="88"/>
        <v>0</v>
      </c>
      <c r="AM87" s="80">
        <f t="shared" si="88"/>
        <v>0</v>
      </c>
      <c r="AN87" s="80">
        <f t="shared" si="88"/>
        <v>0</v>
      </c>
      <c r="AO87" s="80">
        <f t="shared" si="88"/>
        <v>0</v>
      </c>
      <c r="AP87" s="80">
        <f t="shared" si="88"/>
        <v>0</v>
      </c>
      <c r="AQ87" s="80">
        <f t="shared" si="88"/>
        <v>0</v>
      </c>
      <c r="AR87" s="80">
        <f t="shared" si="88"/>
        <v>0</v>
      </c>
      <c r="AS87" s="80">
        <f t="shared" si="88"/>
        <v>0</v>
      </c>
      <c r="AT87" s="80">
        <f t="shared" si="88"/>
        <v>0</v>
      </c>
    </row>
    <row r="88" spans="1:46" ht="15.75" customHeight="1" x14ac:dyDescent="0.65">
      <c r="A88" s="2"/>
      <c r="B88" s="117" t="str">
        <f>IF(ISTEXT("ET-"&amp;VLOOKUP(A88,'Chart of Accounts'!$B$5:$C$54,2,FALSE)),"ET-"&amp;VLOOKUP(A88,'Chart of Accounts'!$B$5:$C$54,2,FALSE),"")</f>
        <v/>
      </c>
      <c r="C88" s="98"/>
      <c r="D88" s="98"/>
      <c r="E88" s="98"/>
      <c r="F88" s="98"/>
      <c r="G88" s="98"/>
      <c r="H88" s="98"/>
      <c r="I88" s="98"/>
      <c r="J88" s="98"/>
      <c r="K88" s="98"/>
      <c r="L88" s="98"/>
      <c r="M88" s="98"/>
      <c r="N88" s="98"/>
      <c r="O88" s="95">
        <f t="shared" si="81"/>
        <v>0</v>
      </c>
      <c r="P88" s="80"/>
      <c r="Q88" s="80"/>
      <c r="R88" s="80"/>
      <c r="S88" s="80"/>
      <c r="T88" s="80"/>
      <c r="U88" s="80"/>
      <c r="V88" s="80"/>
      <c r="W88" s="80"/>
      <c r="X88" s="80"/>
      <c r="Y88" s="80"/>
      <c r="Z88" s="80"/>
      <c r="AA88" s="80" t="s">
        <v>129</v>
      </c>
      <c r="AB88" s="80" t="str">
        <f t="shared" si="82"/>
        <v/>
      </c>
      <c r="AC88" s="80">
        <v>705</v>
      </c>
      <c r="AD88" s="80" t="str">
        <f t="shared" si="83"/>
        <v>054</v>
      </c>
      <c r="AE88" s="80"/>
      <c r="AF88" s="80"/>
      <c r="AG88" s="80">
        <v>110</v>
      </c>
      <c r="AH88" s="80" t="str">
        <f>Summary!$B$2</f>
        <v>USD</v>
      </c>
      <c r="AI88" s="80">
        <f t="shared" ref="AI88:AT88" si="89">IF(C87="",0,C87)</f>
        <v>0</v>
      </c>
      <c r="AJ88" s="80">
        <f t="shared" si="89"/>
        <v>0</v>
      </c>
      <c r="AK88" s="80">
        <f t="shared" si="89"/>
        <v>0</v>
      </c>
      <c r="AL88" s="80">
        <f t="shared" si="89"/>
        <v>0</v>
      </c>
      <c r="AM88" s="80">
        <f t="shared" si="89"/>
        <v>0</v>
      </c>
      <c r="AN88" s="80">
        <f t="shared" si="89"/>
        <v>0</v>
      </c>
      <c r="AO88" s="80">
        <f t="shared" si="89"/>
        <v>0</v>
      </c>
      <c r="AP88" s="80">
        <f t="shared" si="89"/>
        <v>0</v>
      </c>
      <c r="AQ88" s="80">
        <f t="shared" si="89"/>
        <v>0</v>
      </c>
      <c r="AR88" s="80">
        <f t="shared" si="89"/>
        <v>0</v>
      </c>
      <c r="AS88" s="80">
        <f t="shared" si="89"/>
        <v>0</v>
      </c>
      <c r="AT88" s="80">
        <f t="shared" si="89"/>
        <v>0</v>
      </c>
    </row>
    <row r="89" spans="1:46" ht="15.75" customHeight="1" x14ac:dyDescent="0.65">
      <c r="A89" s="2"/>
      <c r="B89" s="117" t="str">
        <f>IF(ISTEXT("ET-"&amp;VLOOKUP(A89,'Chart of Accounts'!$B$5:$C$54,2,FALSE)),"ET-"&amp;VLOOKUP(A89,'Chart of Accounts'!$B$5:$C$54,2,FALSE),"")</f>
        <v/>
      </c>
      <c r="C89" s="98"/>
      <c r="D89" s="98"/>
      <c r="E89" s="98"/>
      <c r="F89" s="98"/>
      <c r="G89" s="98"/>
      <c r="H89" s="98"/>
      <c r="I89" s="98"/>
      <c r="J89" s="98"/>
      <c r="K89" s="98"/>
      <c r="L89" s="98"/>
      <c r="M89" s="98"/>
      <c r="N89" s="98"/>
      <c r="O89" s="95">
        <f t="shared" si="81"/>
        <v>0</v>
      </c>
      <c r="P89" s="80"/>
      <c r="Q89" s="80"/>
      <c r="R89" s="80"/>
      <c r="S89" s="80"/>
      <c r="T89" s="80"/>
      <c r="U89" s="80"/>
      <c r="V89" s="80"/>
      <c r="W89" s="80"/>
      <c r="X89" s="80"/>
      <c r="Y89" s="80"/>
      <c r="Z89" s="80"/>
      <c r="AA89" s="80" t="s">
        <v>129</v>
      </c>
      <c r="AB89" s="80" t="str">
        <f t="shared" si="82"/>
        <v/>
      </c>
      <c r="AC89" s="80">
        <v>705</v>
      </c>
      <c r="AD89" s="80" t="str">
        <f t="shared" si="83"/>
        <v>054</v>
      </c>
      <c r="AE89" s="80"/>
      <c r="AF89" s="80"/>
      <c r="AG89" s="80">
        <v>110</v>
      </c>
      <c r="AH89" s="80" t="str">
        <f>Summary!$B$2</f>
        <v>USD</v>
      </c>
      <c r="AI89" s="80">
        <f t="shared" ref="AI89:AT89" si="90">IF(C88="",0,C88)</f>
        <v>0</v>
      </c>
      <c r="AJ89" s="80">
        <f t="shared" si="90"/>
        <v>0</v>
      </c>
      <c r="AK89" s="80">
        <f t="shared" si="90"/>
        <v>0</v>
      </c>
      <c r="AL89" s="80">
        <f t="shared" si="90"/>
        <v>0</v>
      </c>
      <c r="AM89" s="80">
        <f t="shared" si="90"/>
        <v>0</v>
      </c>
      <c r="AN89" s="80">
        <f t="shared" si="90"/>
        <v>0</v>
      </c>
      <c r="AO89" s="80">
        <f t="shared" si="90"/>
        <v>0</v>
      </c>
      <c r="AP89" s="80">
        <f t="shared" si="90"/>
        <v>0</v>
      </c>
      <c r="AQ89" s="80">
        <f t="shared" si="90"/>
        <v>0</v>
      </c>
      <c r="AR89" s="80">
        <f t="shared" si="90"/>
        <v>0</v>
      </c>
      <c r="AS89" s="80">
        <f t="shared" si="90"/>
        <v>0</v>
      </c>
      <c r="AT89" s="80">
        <f t="shared" si="90"/>
        <v>0</v>
      </c>
    </row>
    <row r="90" spans="1:46" ht="15.75" customHeight="1" x14ac:dyDescent="0.65">
      <c r="A90" s="119" t="s">
        <v>274</v>
      </c>
      <c r="B90" s="102"/>
      <c r="C90" s="121">
        <f t="shared" ref="C90:O90" si="91">SUM(C82:C89)</f>
        <v>0</v>
      </c>
      <c r="D90" s="121">
        <f t="shared" si="91"/>
        <v>0</v>
      </c>
      <c r="E90" s="121">
        <f t="shared" si="91"/>
        <v>0</v>
      </c>
      <c r="F90" s="121">
        <f t="shared" si="91"/>
        <v>232</v>
      </c>
      <c r="G90" s="121">
        <f t="shared" si="91"/>
        <v>0</v>
      </c>
      <c r="H90" s="121">
        <f t="shared" si="91"/>
        <v>0</v>
      </c>
      <c r="I90" s="121">
        <f t="shared" si="91"/>
        <v>175</v>
      </c>
      <c r="J90" s="121">
        <f t="shared" si="91"/>
        <v>0</v>
      </c>
      <c r="K90" s="121">
        <f t="shared" si="91"/>
        <v>0</v>
      </c>
      <c r="L90" s="121">
        <f t="shared" si="91"/>
        <v>150</v>
      </c>
      <c r="M90" s="121">
        <f t="shared" si="91"/>
        <v>175</v>
      </c>
      <c r="N90" s="121">
        <f t="shared" si="91"/>
        <v>0</v>
      </c>
      <c r="O90" s="121">
        <f t="shared" si="91"/>
        <v>732</v>
      </c>
      <c r="P90" s="80"/>
      <c r="Q90" s="80"/>
      <c r="R90" s="80"/>
      <c r="S90" s="80"/>
      <c r="T90" s="80"/>
      <c r="U90" s="80"/>
      <c r="V90" s="80"/>
      <c r="W90" s="80"/>
      <c r="X90" s="80"/>
      <c r="Y90" s="80"/>
      <c r="Z90" s="80"/>
      <c r="AA90" s="80" t="s">
        <v>129</v>
      </c>
      <c r="AB90" s="80" t="str">
        <f t="shared" si="82"/>
        <v/>
      </c>
      <c r="AC90" s="80">
        <v>705</v>
      </c>
      <c r="AD90" s="80" t="str">
        <f t="shared" si="83"/>
        <v>054</v>
      </c>
      <c r="AE90" s="80"/>
      <c r="AF90" s="80"/>
      <c r="AG90" s="80">
        <v>110</v>
      </c>
      <c r="AH90" s="80" t="str">
        <f>Summary!$B$2</f>
        <v>USD</v>
      </c>
      <c r="AI90" s="80">
        <f t="shared" ref="AI90:AT90" si="92">IF(C89="",0,C89)</f>
        <v>0</v>
      </c>
      <c r="AJ90" s="80">
        <f t="shared" si="92"/>
        <v>0</v>
      </c>
      <c r="AK90" s="80">
        <f t="shared" si="92"/>
        <v>0</v>
      </c>
      <c r="AL90" s="80">
        <f t="shared" si="92"/>
        <v>0</v>
      </c>
      <c r="AM90" s="80">
        <f t="shared" si="92"/>
        <v>0</v>
      </c>
      <c r="AN90" s="80">
        <f t="shared" si="92"/>
        <v>0</v>
      </c>
      <c r="AO90" s="80">
        <f t="shared" si="92"/>
        <v>0</v>
      </c>
      <c r="AP90" s="80">
        <f t="shared" si="92"/>
        <v>0</v>
      </c>
      <c r="AQ90" s="80">
        <f t="shared" si="92"/>
        <v>0</v>
      </c>
      <c r="AR90" s="80">
        <f t="shared" si="92"/>
        <v>0</v>
      </c>
      <c r="AS90" s="80">
        <f t="shared" si="92"/>
        <v>0</v>
      </c>
      <c r="AT90" s="80">
        <f t="shared" si="92"/>
        <v>0</v>
      </c>
    </row>
    <row r="91" spans="1:46" ht="15.75" customHeight="1" x14ac:dyDescent="0.65">
      <c r="A91" s="102"/>
      <c r="B91" s="102"/>
      <c r="C91" s="95"/>
      <c r="D91" s="95"/>
      <c r="E91" s="95"/>
      <c r="F91" s="95"/>
      <c r="G91" s="95"/>
      <c r="H91" s="95"/>
      <c r="I91" s="95"/>
      <c r="J91" s="95"/>
      <c r="K91" s="95"/>
      <c r="L91" s="95"/>
      <c r="M91" s="95"/>
      <c r="N91" s="95"/>
      <c r="O91" s="95"/>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65">
      <c r="A92" s="102"/>
      <c r="B92" s="94" t="s">
        <v>275</v>
      </c>
      <c r="C92" s="121">
        <f t="shared" ref="C92:O92" si="93">SUM(C37,C48,C59,C68,C90,C79)</f>
        <v>0</v>
      </c>
      <c r="D92" s="121">
        <f t="shared" si="93"/>
        <v>0</v>
      </c>
      <c r="E92" s="121">
        <f t="shared" si="93"/>
        <v>0</v>
      </c>
      <c r="F92" s="121">
        <f t="shared" si="93"/>
        <v>292</v>
      </c>
      <c r="G92" s="121">
        <f t="shared" si="93"/>
        <v>15</v>
      </c>
      <c r="H92" s="121">
        <f t="shared" si="93"/>
        <v>615</v>
      </c>
      <c r="I92" s="121">
        <f t="shared" si="93"/>
        <v>265</v>
      </c>
      <c r="J92" s="121">
        <f t="shared" si="93"/>
        <v>395</v>
      </c>
      <c r="K92" s="121">
        <f t="shared" si="93"/>
        <v>15</v>
      </c>
      <c r="L92" s="121">
        <f t="shared" si="93"/>
        <v>165</v>
      </c>
      <c r="M92" s="121">
        <f t="shared" si="93"/>
        <v>190</v>
      </c>
      <c r="N92" s="121">
        <f t="shared" si="93"/>
        <v>643</v>
      </c>
      <c r="O92" s="121">
        <f t="shared" si="93"/>
        <v>2595</v>
      </c>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65">
      <c r="A93" s="102"/>
      <c r="B93" s="102"/>
      <c r="C93" s="95"/>
      <c r="D93" s="95"/>
      <c r="E93" s="95"/>
      <c r="F93" s="95"/>
      <c r="G93" s="95"/>
      <c r="H93" s="95"/>
      <c r="I93" s="95"/>
      <c r="J93" s="95"/>
      <c r="K93" s="95"/>
      <c r="L93" s="95"/>
      <c r="M93" s="95"/>
      <c r="N93" s="95"/>
      <c r="O93" s="95"/>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7">
      <c r="A94" s="122"/>
      <c r="B94" s="94" t="s">
        <v>276</v>
      </c>
      <c r="C94" s="114">
        <f t="shared" ref="C94:O94" si="94">C24-C92</f>
        <v>0</v>
      </c>
      <c r="D94" s="114">
        <f t="shared" si="94"/>
        <v>0</v>
      </c>
      <c r="E94" s="114">
        <f t="shared" si="94"/>
        <v>0</v>
      </c>
      <c r="F94" s="114">
        <f t="shared" si="94"/>
        <v>-292</v>
      </c>
      <c r="G94" s="114">
        <f t="shared" si="94"/>
        <v>-15</v>
      </c>
      <c r="H94" s="114">
        <f t="shared" si="94"/>
        <v>-615</v>
      </c>
      <c r="I94" s="114">
        <f t="shared" si="94"/>
        <v>-265</v>
      </c>
      <c r="J94" s="114">
        <f t="shared" si="94"/>
        <v>-395</v>
      </c>
      <c r="K94" s="114">
        <f t="shared" si="94"/>
        <v>-15</v>
      </c>
      <c r="L94" s="114">
        <f t="shared" si="94"/>
        <v>-165</v>
      </c>
      <c r="M94" s="114">
        <f t="shared" si="94"/>
        <v>-190</v>
      </c>
      <c r="N94" s="114">
        <f t="shared" si="94"/>
        <v>-643</v>
      </c>
      <c r="O94" s="114">
        <f t="shared" si="94"/>
        <v>-2595</v>
      </c>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dataValidations count="2">
    <dataValidation type="list" allowBlank="1" showErrorMessage="1" sqref="A33:A36 A44:A47 A55:A58 A64:A67 A75:A78 A86:A89" xr:uid="{00000000-0002-0000-0D00-000000000000}">
      <formula1>$U$28:$U$54</formula1>
    </dataValidation>
    <dataValidation type="decimal" operator="greaterThanOrEqual" allowBlank="1" showErrorMessage="1" sqref="C9:N23 C28:N36 C40:N47 C51:N58 C62:N67 C71:N78 C82:N89" xr:uid="{00000000-0002-0000-0D00-000001000000}">
      <formula1>0</formula1>
    </dataValidation>
  </dataValidations>
  <pageMargins left="0.75" right="0.75" top="1" bottom="1"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09375" defaultRowHeight="15" customHeight="1" x14ac:dyDescent="0.4"/>
  <cols>
    <col min="1" max="1" width="11.109375" customWidth="1"/>
    <col min="2" max="2" width="52.71875" customWidth="1"/>
    <col min="3" max="15" width="17.71875" customWidth="1"/>
    <col min="16" max="17" width="9.109375" customWidth="1"/>
    <col min="18" max="18" width="9.38671875" customWidth="1"/>
    <col min="19" max="19" width="9.109375" customWidth="1"/>
    <col min="20" max="26" width="9.109375" hidden="1" customWidth="1"/>
    <col min="27" max="27" width="10.88671875" hidden="1" customWidth="1"/>
    <col min="28" max="28" width="15.71875" hidden="1" customWidth="1"/>
    <col min="29" max="29" width="14.88671875" hidden="1" customWidth="1"/>
    <col min="30" max="31" width="11.21875" hidden="1" customWidth="1"/>
    <col min="32" max="32" width="12.21875" hidden="1" customWidth="1"/>
    <col min="33" max="33" width="17" hidden="1" customWidth="1"/>
    <col min="34" max="34" width="19.71875" hidden="1" customWidth="1"/>
    <col min="35" max="43" width="10" hidden="1" customWidth="1"/>
    <col min="44" max="46" width="11"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'Education and Training'!G3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20.100000000000001" x14ac:dyDescent="0.7">
      <c r="A7" s="93"/>
      <c r="B7" s="94"/>
      <c r="C7" s="94"/>
      <c r="D7" s="95"/>
      <c r="E7" s="95"/>
      <c r="F7" s="95"/>
      <c r="G7" s="95"/>
      <c r="H7" s="95"/>
      <c r="I7" s="95"/>
      <c r="J7" s="95"/>
      <c r="K7" s="95"/>
      <c r="L7" s="95"/>
      <c r="M7" s="95"/>
      <c r="N7" s="95"/>
      <c r="O7" s="95"/>
      <c r="P7" s="80"/>
      <c r="Q7" s="80"/>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row>
    <row r="8" spans="1:46" ht="20.100000000000001" x14ac:dyDescent="0.7">
      <c r="A8" s="108" t="s">
        <v>277</v>
      </c>
      <c r="B8" s="97"/>
      <c r="C8" s="94"/>
      <c r="D8" s="95"/>
      <c r="E8" s="95"/>
      <c r="F8" s="95"/>
      <c r="G8" s="95"/>
      <c r="H8" s="95"/>
      <c r="I8" s="95"/>
      <c r="J8" s="95"/>
      <c r="K8" s="95"/>
      <c r="L8" s="95"/>
      <c r="M8" s="95"/>
      <c r="N8" s="95"/>
      <c r="O8" s="95"/>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20.25" customHeight="1" x14ac:dyDescent="0.65">
      <c r="A9" s="102">
        <v>6010</v>
      </c>
      <c r="B9" s="117" t="str">
        <f>IF(ISTEXT("SC-"&amp;VLOOKUP(A9,'Chart of Accounts'!$B$5:$C$50,2,FALSE)),"SC-"&amp;VLOOKUP(A9,'Chart of Accounts'!$B$5:$C$50,2,FALSE),"")</f>
        <v>SC-Donation Revenue</v>
      </c>
      <c r="C9" s="98"/>
      <c r="D9" s="98"/>
      <c r="E9" s="98"/>
      <c r="F9" s="98"/>
      <c r="G9" s="98"/>
      <c r="H9" s="98"/>
      <c r="I9" s="98"/>
      <c r="J9" s="98"/>
      <c r="K9" s="98"/>
      <c r="L9" s="98"/>
      <c r="M9" s="98"/>
      <c r="N9" s="98"/>
      <c r="O9" s="95">
        <f t="shared" ref="O9:O14" si="0">SUM(C9:N9)</f>
        <v>0</v>
      </c>
      <c r="P9" s="80"/>
      <c r="Q9" s="80"/>
      <c r="R9" s="80"/>
      <c r="S9" s="80"/>
      <c r="T9" s="106" t="s">
        <v>135</v>
      </c>
      <c r="U9" s="80"/>
      <c r="V9" s="80"/>
      <c r="W9" s="80"/>
      <c r="X9" s="80"/>
      <c r="Y9" s="80"/>
      <c r="Z9" s="80"/>
      <c r="AA9" s="80" t="s">
        <v>129</v>
      </c>
      <c r="AB9" s="80" t="str">
        <f t="shared" ref="AB9:AB16" si="1">IF(A9="","",A9&amp;"-000000")</f>
        <v>6010-000000</v>
      </c>
      <c r="AC9" s="80">
        <v>800</v>
      </c>
      <c r="AD9" s="80" t="str">
        <f t="shared" ref="AD9:AD16" si="2">IF(LEN($O$1)=3,$O$1,IF(LEN($O$1)=2,0&amp;$O$1,IF(LEN($O$1)=1,0&amp;0&amp;$O$1,"ERROR")))</f>
        <v>054</v>
      </c>
      <c r="AE9" s="80"/>
      <c r="AF9" s="80"/>
      <c r="AG9" s="80">
        <v>110</v>
      </c>
      <c r="AH9" s="80" t="str">
        <f>Summary!$B$2</f>
        <v>USD</v>
      </c>
      <c r="AI9" s="80">
        <f t="shared" ref="AI9:AT9" si="3">IF(C9="",0,C9)</f>
        <v>0</v>
      </c>
      <c r="AJ9" s="80">
        <f t="shared" si="3"/>
        <v>0</v>
      </c>
      <c r="AK9" s="80">
        <f t="shared" si="3"/>
        <v>0</v>
      </c>
      <c r="AL9" s="80">
        <f t="shared" si="3"/>
        <v>0</v>
      </c>
      <c r="AM9" s="80">
        <f t="shared" si="3"/>
        <v>0</v>
      </c>
      <c r="AN9" s="80">
        <f t="shared" si="3"/>
        <v>0</v>
      </c>
      <c r="AO9" s="80">
        <f t="shared" si="3"/>
        <v>0</v>
      </c>
      <c r="AP9" s="80">
        <f t="shared" si="3"/>
        <v>0</v>
      </c>
      <c r="AQ9" s="80">
        <f t="shared" si="3"/>
        <v>0</v>
      </c>
      <c r="AR9" s="80">
        <f t="shared" si="3"/>
        <v>0</v>
      </c>
      <c r="AS9" s="80">
        <f t="shared" si="3"/>
        <v>0</v>
      </c>
      <c r="AT9" s="80">
        <f t="shared" si="3"/>
        <v>0</v>
      </c>
    </row>
    <row r="10" spans="1:46" ht="19.8" x14ac:dyDescent="0.65">
      <c r="A10" s="102">
        <v>6015</v>
      </c>
      <c r="B10" s="117" t="str">
        <f>IF(ISTEXT("SC-"&amp;VLOOKUP(A10,'Chart of Accounts'!$B$5:$C$50,2,FALSE)),"SC-"&amp;VLOOKUP(A10,'Chart of Accounts'!$B$5:$C$50,2,FALSE),"")</f>
        <v>SC-Interest Income</v>
      </c>
      <c r="C10" s="98"/>
      <c r="D10" s="98"/>
      <c r="E10" s="98"/>
      <c r="F10" s="98"/>
      <c r="G10" s="98"/>
      <c r="H10" s="98"/>
      <c r="I10" s="98"/>
      <c r="J10" s="98"/>
      <c r="K10" s="98"/>
      <c r="L10" s="98"/>
      <c r="M10" s="98"/>
      <c r="N10" s="98"/>
      <c r="O10" s="95">
        <f t="shared" si="0"/>
        <v>0</v>
      </c>
      <c r="P10" s="80"/>
      <c r="Q10" s="80"/>
      <c r="R10" s="80"/>
      <c r="S10" s="80"/>
      <c r="T10" s="80" t="s">
        <v>138</v>
      </c>
      <c r="U10" s="80">
        <v>7004</v>
      </c>
      <c r="V10" s="80"/>
      <c r="W10" s="80"/>
      <c r="X10" s="80"/>
      <c r="Y10" s="80"/>
      <c r="Z10" s="80"/>
      <c r="AA10" s="80" t="s">
        <v>129</v>
      </c>
      <c r="AB10" s="80" t="str">
        <f t="shared" si="1"/>
        <v>6015-000000</v>
      </c>
      <c r="AC10" s="80">
        <v>800</v>
      </c>
      <c r="AD10" s="80" t="str">
        <f t="shared" si="2"/>
        <v>054</v>
      </c>
      <c r="AE10" s="80"/>
      <c r="AF10" s="80"/>
      <c r="AG10" s="80">
        <v>110</v>
      </c>
      <c r="AH10" s="80" t="str">
        <f>Summary!$B$2</f>
        <v>USD</v>
      </c>
      <c r="AI10" s="80">
        <f t="shared" ref="AI10:AT10" si="4">IF(C10="",0,C10)</f>
        <v>0</v>
      </c>
      <c r="AJ10" s="80">
        <f t="shared" si="4"/>
        <v>0</v>
      </c>
      <c r="AK10" s="80">
        <f t="shared" si="4"/>
        <v>0</v>
      </c>
      <c r="AL10" s="80">
        <f t="shared" si="4"/>
        <v>0</v>
      </c>
      <c r="AM10" s="80">
        <f t="shared" si="4"/>
        <v>0</v>
      </c>
      <c r="AN10" s="80">
        <f t="shared" si="4"/>
        <v>0</v>
      </c>
      <c r="AO10" s="80">
        <f t="shared" si="4"/>
        <v>0</v>
      </c>
      <c r="AP10" s="80">
        <f t="shared" si="4"/>
        <v>0</v>
      </c>
      <c r="AQ10" s="80">
        <f t="shared" si="4"/>
        <v>0</v>
      </c>
      <c r="AR10" s="80">
        <f t="shared" si="4"/>
        <v>0</v>
      </c>
      <c r="AS10" s="80">
        <f t="shared" si="4"/>
        <v>0</v>
      </c>
      <c r="AT10" s="80">
        <f t="shared" si="4"/>
        <v>0</v>
      </c>
    </row>
    <row r="11" spans="1:46" ht="19.8" x14ac:dyDescent="0.65">
      <c r="A11" s="102">
        <v>6020</v>
      </c>
      <c r="B11" s="117" t="str">
        <f>IF(ISTEXT("SC-"&amp;VLOOKUP(A11,'Chart of Accounts'!$B$5:$C$50,2,FALSE)),"SC-"&amp;VLOOKUP(A11,'Chart of Accounts'!$B$5:$C$50,2,FALSE),"")</f>
        <v>SC-Miscellaneous Income</v>
      </c>
      <c r="C11" s="98"/>
      <c r="D11" s="98"/>
      <c r="E11" s="98"/>
      <c r="F11" s="98"/>
      <c r="G11" s="98"/>
      <c r="H11" s="98"/>
      <c r="I11" s="98"/>
      <c r="J11" s="98"/>
      <c r="K11" s="98"/>
      <c r="L11" s="98"/>
      <c r="M11" s="98"/>
      <c r="N11" s="98"/>
      <c r="O11" s="95">
        <f t="shared" si="0"/>
        <v>0</v>
      </c>
      <c r="P11" s="80"/>
      <c r="Q11" s="80"/>
      <c r="R11" s="80"/>
      <c r="S11" s="80"/>
      <c r="T11" s="80" t="s">
        <v>141</v>
      </c>
      <c r="U11" s="80">
        <v>7006</v>
      </c>
      <c r="V11" s="80"/>
      <c r="W11" s="80"/>
      <c r="X11" s="80"/>
      <c r="Y11" s="80"/>
      <c r="Z11" s="80"/>
      <c r="AA11" s="80" t="s">
        <v>129</v>
      </c>
      <c r="AB11" s="80" t="str">
        <f t="shared" si="1"/>
        <v>6020-000000</v>
      </c>
      <c r="AC11" s="80">
        <v>800</v>
      </c>
      <c r="AD11" s="80" t="str">
        <f t="shared" si="2"/>
        <v>054</v>
      </c>
      <c r="AE11" s="80"/>
      <c r="AF11" s="80"/>
      <c r="AG11" s="80">
        <v>110</v>
      </c>
      <c r="AH11" s="80" t="str">
        <f>Summary!$B$2</f>
        <v>USD</v>
      </c>
      <c r="AI11" s="80">
        <f t="shared" ref="AI11:AT11" si="5">IF(C11="",0,C11)</f>
        <v>0</v>
      </c>
      <c r="AJ11" s="80">
        <f t="shared" si="5"/>
        <v>0</v>
      </c>
      <c r="AK11" s="80">
        <f t="shared" si="5"/>
        <v>0</v>
      </c>
      <c r="AL11" s="80">
        <f t="shared" si="5"/>
        <v>0</v>
      </c>
      <c r="AM11" s="80">
        <f t="shared" si="5"/>
        <v>0</v>
      </c>
      <c r="AN11" s="80">
        <f t="shared" si="5"/>
        <v>0</v>
      </c>
      <c r="AO11" s="80">
        <f t="shared" si="5"/>
        <v>0</v>
      </c>
      <c r="AP11" s="80">
        <f t="shared" si="5"/>
        <v>0</v>
      </c>
      <c r="AQ11" s="80">
        <f t="shared" si="5"/>
        <v>0</v>
      </c>
      <c r="AR11" s="80">
        <f t="shared" si="5"/>
        <v>0</v>
      </c>
      <c r="AS11" s="80">
        <f t="shared" si="5"/>
        <v>0</v>
      </c>
      <c r="AT11" s="80">
        <f t="shared" si="5"/>
        <v>0</v>
      </c>
    </row>
    <row r="12" spans="1:46" ht="19.8" x14ac:dyDescent="0.65">
      <c r="A12" s="102">
        <v>6025</v>
      </c>
      <c r="B12" s="117" t="str">
        <f>IF(ISTEXT("SC-"&amp;VLOOKUP(A12,'Chart of Accounts'!$B$5:$C$50,2,FALSE)),"SC-"&amp;VLOOKUP(A12,'Chart of Accounts'!$B$5:$C$50,2,FALSE),"")</f>
        <v>SC-Registration &amp; Ticket Revenue</v>
      </c>
      <c r="C12" s="98"/>
      <c r="D12" s="98"/>
      <c r="E12" s="98"/>
      <c r="F12" s="98"/>
      <c r="G12" s="98"/>
      <c r="H12" s="98"/>
      <c r="I12" s="98"/>
      <c r="J12" s="98"/>
      <c r="K12" s="98"/>
      <c r="L12" s="98"/>
      <c r="M12" s="98"/>
      <c r="N12" s="98"/>
      <c r="O12" s="95">
        <f t="shared" si="0"/>
        <v>0</v>
      </c>
      <c r="P12" s="80"/>
      <c r="Q12" s="80"/>
      <c r="R12" s="80"/>
      <c r="S12" s="80"/>
      <c r="T12" s="80" t="s">
        <v>144</v>
      </c>
      <c r="U12" s="80">
        <v>7008</v>
      </c>
      <c r="V12" s="80"/>
      <c r="W12" s="80"/>
      <c r="X12" s="80"/>
      <c r="Y12" s="80"/>
      <c r="Z12" s="80"/>
      <c r="AA12" s="80" t="s">
        <v>129</v>
      </c>
      <c r="AB12" s="80" t="str">
        <f t="shared" si="1"/>
        <v>6025-000000</v>
      </c>
      <c r="AC12" s="80">
        <v>800</v>
      </c>
      <c r="AD12" s="80" t="str">
        <f t="shared" si="2"/>
        <v>054</v>
      </c>
      <c r="AE12" s="80"/>
      <c r="AF12" s="80"/>
      <c r="AG12" s="80">
        <v>110</v>
      </c>
      <c r="AH12" s="80" t="str">
        <f>Summary!$B$2</f>
        <v>USD</v>
      </c>
      <c r="AI12" s="80">
        <f t="shared" ref="AI12:AT12" si="6">IF(C12="",0,C12)</f>
        <v>0</v>
      </c>
      <c r="AJ12" s="80">
        <f t="shared" si="6"/>
        <v>0</v>
      </c>
      <c r="AK12" s="80">
        <f t="shared" si="6"/>
        <v>0</v>
      </c>
      <c r="AL12" s="80">
        <f t="shared" si="6"/>
        <v>0</v>
      </c>
      <c r="AM12" s="80">
        <f t="shared" si="6"/>
        <v>0</v>
      </c>
      <c r="AN12" s="80">
        <f t="shared" si="6"/>
        <v>0</v>
      </c>
      <c r="AO12" s="80">
        <f t="shared" si="6"/>
        <v>0</v>
      </c>
      <c r="AP12" s="80">
        <f t="shared" si="6"/>
        <v>0</v>
      </c>
      <c r="AQ12" s="80">
        <f t="shared" si="6"/>
        <v>0</v>
      </c>
      <c r="AR12" s="80">
        <f t="shared" si="6"/>
        <v>0</v>
      </c>
      <c r="AS12" s="80">
        <f t="shared" si="6"/>
        <v>0</v>
      </c>
      <c r="AT12" s="80">
        <f t="shared" si="6"/>
        <v>0</v>
      </c>
    </row>
    <row r="13" spans="1:46" ht="19.8" x14ac:dyDescent="0.65">
      <c r="A13" s="102">
        <v>6030</v>
      </c>
      <c r="B13" s="117" t="str">
        <f>IF(ISTEXT("SC-"&amp;VLOOKUP(A13,'Chart of Accounts'!$B$5:$C$50,2,FALSE)),"SC-"&amp;VLOOKUP(A13,'Chart of Accounts'!$B$5:$C$50,2,FALSE),"")</f>
        <v>SC-Sponsorship/Advertising Revenue</v>
      </c>
      <c r="C13" s="98"/>
      <c r="D13" s="98"/>
      <c r="E13" s="98"/>
      <c r="F13" s="98"/>
      <c r="G13" s="98"/>
      <c r="H13" s="98"/>
      <c r="I13" s="98"/>
      <c r="J13" s="98"/>
      <c r="K13" s="98"/>
      <c r="L13" s="98"/>
      <c r="M13" s="98"/>
      <c r="N13" s="98"/>
      <c r="O13" s="95">
        <f t="shared" si="0"/>
        <v>0</v>
      </c>
      <c r="P13" s="80"/>
      <c r="Q13" s="80"/>
      <c r="R13" s="80"/>
      <c r="S13" s="80"/>
      <c r="T13" s="80" t="s">
        <v>147</v>
      </c>
      <c r="U13" s="80">
        <v>7010</v>
      </c>
      <c r="V13" s="80"/>
      <c r="W13" s="80"/>
      <c r="X13" s="80"/>
      <c r="Y13" s="80"/>
      <c r="Z13" s="80"/>
      <c r="AA13" s="80" t="s">
        <v>129</v>
      </c>
      <c r="AB13" s="80" t="str">
        <f t="shared" si="1"/>
        <v>6030-000000</v>
      </c>
      <c r="AC13" s="80">
        <v>800</v>
      </c>
      <c r="AD13" s="80" t="str">
        <f t="shared" si="2"/>
        <v>054</v>
      </c>
      <c r="AE13" s="80"/>
      <c r="AF13" s="80"/>
      <c r="AG13" s="80">
        <v>110</v>
      </c>
      <c r="AH13" s="80" t="str">
        <f>Summary!$B$2</f>
        <v>USD</v>
      </c>
      <c r="AI13" s="80">
        <f t="shared" ref="AI13:AT13" si="7">IF(C13="",0,C13)</f>
        <v>0</v>
      </c>
      <c r="AJ13" s="80">
        <f t="shared" si="7"/>
        <v>0</v>
      </c>
      <c r="AK13" s="80">
        <f t="shared" si="7"/>
        <v>0</v>
      </c>
      <c r="AL13" s="80">
        <f t="shared" si="7"/>
        <v>0</v>
      </c>
      <c r="AM13" s="80">
        <f t="shared" si="7"/>
        <v>0</v>
      </c>
      <c r="AN13" s="80">
        <f t="shared" si="7"/>
        <v>0</v>
      </c>
      <c r="AO13" s="80">
        <f t="shared" si="7"/>
        <v>0</v>
      </c>
      <c r="AP13" s="80">
        <f t="shared" si="7"/>
        <v>0</v>
      </c>
      <c r="AQ13" s="80">
        <f t="shared" si="7"/>
        <v>0</v>
      </c>
      <c r="AR13" s="80">
        <f t="shared" si="7"/>
        <v>0</v>
      </c>
      <c r="AS13" s="80">
        <f t="shared" si="7"/>
        <v>0</v>
      </c>
      <c r="AT13" s="80">
        <f t="shared" si="7"/>
        <v>0</v>
      </c>
    </row>
    <row r="14" spans="1:46" ht="19.8" x14ac:dyDescent="0.65">
      <c r="A14" s="102">
        <v>6035</v>
      </c>
      <c r="B14" s="117" t="str">
        <f>IF(ISTEXT("SC-"&amp;VLOOKUP(A14,'Chart of Accounts'!$B$5:$C$50,2,FALSE)),"SC-"&amp;VLOOKUP(A14,'Chart of Accounts'!$B$5:$C$50,2,FALSE),"")</f>
        <v>SC-Raffle Revenue</v>
      </c>
      <c r="C14" s="98"/>
      <c r="D14" s="98"/>
      <c r="E14" s="98"/>
      <c r="F14" s="98"/>
      <c r="G14" s="98"/>
      <c r="H14" s="98"/>
      <c r="I14" s="98"/>
      <c r="J14" s="98"/>
      <c r="K14" s="98"/>
      <c r="L14" s="98"/>
      <c r="M14" s="98"/>
      <c r="N14" s="98"/>
      <c r="O14" s="95">
        <f t="shared" si="0"/>
        <v>0</v>
      </c>
      <c r="P14" s="80"/>
      <c r="Q14" s="80"/>
      <c r="R14" s="80"/>
      <c r="S14" s="80"/>
      <c r="T14" s="80" t="s">
        <v>150</v>
      </c>
      <c r="U14" s="80">
        <v>7012</v>
      </c>
      <c r="V14" s="80"/>
      <c r="W14" s="80"/>
      <c r="X14" s="80"/>
      <c r="Y14" s="80"/>
      <c r="Z14" s="80"/>
      <c r="AA14" s="80" t="s">
        <v>129</v>
      </c>
      <c r="AB14" s="80" t="str">
        <f t="shared" si="1"/>
        <v>6035-000000</v>
      </c>
      <c r="AC14" s="80">
        <v>800</v>
      </c>
      <c r="AD14" s="80" t="str">
        <f t="shared" si="2"/>
        <v>054</v>
      </c>
      <c r="AE14" s="80"/>
      <c r="AF14" s="80"/>
      <c r="AG14" s="80">
        <v>110</v>
      </c>
      <c r="AH14" s="80" t="str">
        <f>Summary!$B$2</f>
        <v>USD</v>
      </c>
      <c r="AI14" s="80">
        <f t="shared" ref="AI14:AT14" si="8">IF(C14="",0,C14)</f>
        <v>0</v>
      </c>
      <c r="AJ14" s="80">
        <f t="shared" si="8"/>
        <v>0</v>
      </c>
      <c r="AK14" s="80">
        <f t="shared" si="8"/>
        <v>0</v>
      </c>
      <c r="AL14" s="80">
        <f t="shared" si="8"/>
        <v>0</v>
      </c>
      <c r="AM14" s="80">
        <f t="shared" si="8"/>
        <v>0</v>
      </c>
      <c r="AN14" s="80">
        <f t="shared" si="8"/>
        <v>0</v>
      </c>
      <c r="AO14" s="80">
        <f t="shared" si="8"/>
        <v>0</v>
      </c>
      <c r="AP14" s="80">
        <f t="shared" si="8"/>
        <v>0</v>
      </c>
      <c r="AQ14" s="80">
        <f t="shared" si="8"/>
        <v>0</v>
      </c>
      <c r="AR14" s="80">
        <f t="shared" si="8"/>
        <v>0</v>
      </c>
      <c r="AS14" s="80">
        <f t="shared" si="8"/>
        <v>0</v>
      </c>
      <c r="AT14" s="80">
        <f t="shared" si="8"/>
        <v>0</v>
      </c>
    </row>
    <row r="15" spans="1:46" ht="19.8" x14ac:dyDescent="0.65">
      <c r="A15" s="102">
        <v>6050</v>
      </c>
      <c r="B15" s="117" t="str">
        <f>IF(ISTEXT("SC-"&amp;VLOOKUP(A15,'Chart of Accounts'!$B$5:$C$50,2,FALSE)),"SC-"&amp;VLOOKUP(A15,'Chart of Accounts'!$B$5:$C$50,2,FALSE),"")</f>
        <v>SC-Refunds - Registration &amp; Tickets</v>
      </c>
      <c r="C15" s="98"/>
      <c r="D15" s="98"/>
      <c r="E15" s="98"/>
      <c r="F15" s="98"/>
      <c r="G15" s="98"/>
      <c r="H15" s="98"/>
      <c r="I15" s="98"/>
      <c r="J15" s="98"/>
      <c r="K15" s="98"/>
      <c r="L15" s="98"/>
      <c r="M15" s="98"/>
      <c r="N15" s="98"/>
      <c r="O15" s="95">
        <f t="shared" ref="O15:O16" si="9">-SUM(C15:N15)</f>
        <v>0</v>
      </c>
      <c r="P15" s="80"/>
      <c r="Q15" s="80"/>
      <c r="R15" s="80"/>
      <c r="S15" s="80"/>
      <c r="T15" s="80" t="s">
        <v>153</v>
      </c>
      <c r="U15" s="80">
        <v>7014</v>
      </c>
      <c r="V15" s="80"/>
      <c r="W15" s="80"/>
      <c r="X15" s="80"/>
      <c r="Y15" s="80"/>
      <c r="Z15" s="80"/>
      <c r="AA15" s="80" t="s">
        <v>129</v>
      </c>
      <c r="AB15" s="80" t="str">
        <f t="shared" si="1"/>
        <v>6050-000000</v>
      </c>
      <c r="AC15" s="80">
        <v>800</v>
      </c>
      <c r="AD15" s="80" t="str">
        <f t="shared" si="2"/>
        <v>054</v>
      </c>
      <c r="AE15" s="80"/>
      <c r="AF15" s="80"/>
      <c r="AG15" s="80">
        <v>110</v>
      </c>
      <c r="AH15" s="80" t="str">
        <f>Summary!$B$2</f>
        <v>USD</v>
      </c>
      <c r="AI15" s="80">
        <f t="shared" ref="AI15:AT15" si="10">IF(C15="",0,C15)</f>
        <v>0</v>
      </c>
      <c r="AJ15" s="80">
        <f t="shared" si="10"/>
        <v>0</v>
      </c>
      <c r="AK15" s="80">
        <f t="shared" si="10"/>
        <v>0</v>
      </c>
      <c r="AL15" s="80">
        <f t="shared" si="10"/>
        <v>0</v>
      </c>
      <c r="AM15" s="80">
        <f t="shared" si="10"/>
        <v>0</v>
      </c>
      <c r="AN15" s="80">
        <f t="shared" si="10"/>
        <v>0</v>
      </c>
      <c r="AO15" s="80">
        <f t="shared" si="10"/>
        <v>0</v>
      </c>
      <c r="AP15" s="80">
        <f t="shared" si="10"/>
        <v>0</v>
      </c>
      <c r="AQ15" s="80">
        <f t="shared" si="10"/>
        <v>0</v>
      </c>
      <c r="AR15" s="80">
        <f t="shared" si="10"/>
        <v>0</v>
      </c>
      <c r="AS15" s="80">
        <f t="shared" si="10"/>
        <v>0</v>
      </c>
      <c r="AT15" s="80">
        <f t="shared" si="10"/>
        <v>0</v>
      </c>
    </row>
    <row r="16" spans="1:46" ht="19.8" x14ac:dyDescent="0.65">
      <c r="A16" s="102">
        <v>6055</v>
      </c>
      <c r="B16" s="117" t="str">
        <f>IF(ISTEXT("SC-"&amp;VLOOKUP(A16,'Chart of Accounts'!$B$5:$C$50,2,FALSE)),"SC-"&amp;VLOOKUP(A16,'Chart of Accounts'!$B$5:$C$50,2,FALSE),"")</f>
        <v>SC-Refunds - Other</v>
      </c>
      <c r="C16" s="98"/>
      <c r="D16" s="98"/>
      <c r="E16" s="98"/>
      <c r="F16" s="98"/>
      <c r="G16" s="98"/>
      <c r="H16" s="98"/>
      <c r="I16" s="98"/>
      <c r="J16" s="98"/>
      <c r="K16" s="98"/>
      <c r="L16" s="98"/>
      <c r="M16" s="98"/>
      <c r="N16" s="98"/>
      <c r="O16" s="95">
        <f t="shared" si="9"/>
        <v>0</v>
      </c>
      <c r="P16" s="80"/>
      <c r="Q16" s="80"/>
      <c r="R16" s="80"/>
      <c r="S16" s="80"/>
      <c r="T16" s="80" t="s">
        <v>156</v>
      </c>
      <c r="U16" s="80">
        <v>7018</v>
      </c>
      <c r="V16" s="80"/>
      <c r="W16" s="80"/>
      <c r="X16" s="80"/>
      <c r="Y16" s="80"/>
      <c r="Z16" s="80"/>
      <c r="AA16" s="80" t="s">
        <v>129</v>
      </c>
      <c r="AB16" s="80" t="str">
        <f t="shared" si="1"/>
        <v>6055-000000</v>
      </c>
      <c r="AC16" s="80">
        <v>800</v>
      </c>
      <c r="AD16" s="80" t="str">
        <f t="shared" si="2"/>
        <v>054</v>
      </c>
      <c r="AE16" s="80"/>
      <c r="AF16" s="80"/>
      <c r="AG16" s="80">
        <v>110</v>
      </c>
      <c r="AH16" s="80" t="str">
        <f>Summary!$B$2</f>
        <v>USD</v>
      </c>
      <c r="AI16" s="80">
        <f t="shared" ref="AI16:AT16" si="11">IF(C16="",0,C16)</f>
        <v>0</v>
      </c>
      <c r="AJ16" s="80">
        <f t="shared" si="11"/>
        <v>0</v>
      </c>
      <c r="AK16" s="80">
        <f t="shared" si="11"/>
        <v>0</v>
      </c>
      <c r="AL16" s="80">
        <f t="shared" si="11"/>
        <v>0</v>
      </c>
      <c r="AM16" s="80">
        <f t="shared" si="11"/>
        <v>0</v>
      </c>
      <c r="AN16" s="80">
        <f t="shared" si="11"/>
        <v>0</v>
      </c>
      <c r="AO16" s="80">
        <f t="shared" si="11"/>
        <v>0</v>
      </c>
      <c r="AP16" s="80">
        <f t="shared" si="11"/>
        <v>0</v>
      </c>
      <c r="AQ16" s="80">
        <f t="shared" si="11"/>
        <v>0</v>
      </c>
      <c r="AR16" s="80">
        <f t="shared" si="11"/>
        <v>0</v>
      </c>
      <c r="AS16" s="80">
        <f t="shared" si="11"/>
        <v>0</v>
      </c>
      <c r="AT16" s="80">
        <f t="shared" si="11"/>
        <v>0</v>
      </c>
    </row>
    <row r="17" spans="1:46" ht="19.8" x14ac:dyDescent="0.65">
      <c r="A17" s="102"/>
      <c r="B17" s="94" t="s">
        <v>278</v>
      </c>
      <c r="C17" s="137">
        <f t="shared" ref="C17:N17" si="12">SUM(C9:C14)-C15-C16</f>
        <v>0</v>
      </c>
      <c r="D17" s="137">
        <f t="shared" si="12"/>
        <v>0</v>
      </c>
      <c r="E17" s="137">
        <f t="shared" si="12"/>
        <v>0</v>
      </c>
      <c r="F17" s="137">
        <f t="shared" si="12"/>
        <v>0</v>
      </c>
      <c r="G17" s="137">
        <f t="shared" si="12"/>
        <v>0</v>
      </c>
      <c r="H17" s="137">
        <f t="shared" si="12"/>
        <v>0</v>
      </c>
      <c r="I17" s="137">
        <f t="shared" si="12"/>
        <v>0</v>
      </c>
      <c r="J17" s="137">
        <f t="shared" si="12"/>
        <v>0</v>
      </c>
      <c r="K17" s="137">
        <f t="shared" si="12"/>
        <v>0</v>
      </c>
      <c r="L17" s="137">
        <f t="shared" si="12"/>
        <v>0</v>
      </c>
      <c r="M17" s="137">
        <f t="shared" si="12"/>
        <v>0</v>
      </c>
      <c r="N17" s="137">
        <f t="shared" si="12"/>
        <v>0</v>
      </c>
      <c r="O17" s="137">
        <f>SUM(O9:O16)</f>
        <v>0</v>
      </c>
      <c r="P17" s="80"/>
      <c r="Q17" s="80"/>
      <c r="R17" s="80"/>
      <c r="S17" s="80"/>
      <c r="T17" s="80" t="s">
        <v>158</v>
      </c>
      <c r="U17" s="80">
        <v>7020</v>
      </c>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row>
    <row r="18" spans="1:46" ht="19.8" x14ac:dyDescent="0.65">
      <c r="A18" s="102"/>
      <c r="B18" s="94"/>
      <c r="C18" s="148"/>
      <c r="D18" s="148"/>
      <c r="E18" s="148"/>
      <c r="F18" s="148"/>
      <c r="G18" s="148"/>
      <c r="H18" s="148"/>
      <c r="I18" s="148"/>
      <c r="J18" s="148"/>
      <c r="K18" s="148"/>
      <c r="L18" s="148"/>
      <c r="M18" s="148"/>
      <c r="N18" s="148"/>
      <c r="O18" s="95"/>
      <c r="P18" s="80"/>
      <c r="Q18" s="80"/>
      <c r="R18" s="80"/>
      <c r="S18" s="80"/>
      <c r="T18" s="80" t="s">
        <v>160</v>
      </c>
      <c r="U18" s="80">
        <v>7022</v>
      </c>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row>
    <row r="19" spans="1:46" ht="20.100000000000001" x14ac:dyDescent="0.7">
      <c r="A19" s="108" t="s">
        <v>279</v>
      </c>
      <c r="B19" s="97"/>
      <c r="C19" s="94"/>
      <c r="D19" s="95"/>
      <c r="E19" s="95"/>
      <c r="F19" s="95"/>
      <c r="G19" s="95"/>
      <c r="H19" s="95"/>
      <c r="I19" s="95"/>
      <c r="J19" s="95"/>
      <c r="K19" s="95"/>
      <c r="L19" s="95"/>
      <c r="M19" s="95"/>
      <c r="N19" s="95"/>
      <c r="O19" s="95"/>
      <c r="P19" s="80"/>
      <c r="Q19" s="80"/>
      <c r="R19" s="80"/>
      <c r="S19" s="80"/>
      <c r="T19" s="80" t="s">
        <v>162</v>
      </c>
      <c r="U19" s="80">
        <v>7024</v>
      </c>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row>
    <row r="20" spans="1:46" ht="19.8" x14ac:dyDescent="0.65">
      <c r="A20" s="102">
        <v>7006</v>
      </c>
      <c r="B20" s="117" t="str">
        <f>IF(ISTEXT("SC Area-"&amp;VLOOKUP(A20,'Chart of Accounts'!$B$5:$C$50,2,FALSE)),"SC Area-"&amp;VLOOKUP(A20,'Chart of Accounts'!$B$5:$C$50,2,FALSE),"")</f>
        <v>SC Area-Educational Materials</v>
      </c>
      <c r="C20" s="98"/>
      <c r="D20" s="98"/>
      <c r="E20" s="98"/>
      <c r="F20" s="98"/>
      <c r="G20" s="98"/>
      <c r="H20" s="98"/>
      <c r="I20" s="98"/>
      <c r="J20" s="98"/>
      <c r="K20" s="98"/>
      <c r="L20" s="98"/>
      <c r="M20" s="98"/>
      <c r="N20" s="98"/>
      <c r="O20" s="95">
        <f t="shared" ref="O20:O27" si="13">SUM(C20:N20)</f>
        <v>0</v>
      </c>
      <c r="P20" s="80"/>
      <c r="Q20" s="80"/>
      <c r="R20" s="80"/>
      <c r="S20" s="80"/>
      <c r="T20" s="80" t="s">
        <v>164</v>
      </c>
      <c r="U20" s="80">
        <v>7026</v>
      </c>
      <c r="V20" s="80"/>
      <c r="W20" s="80"/>
      <c r="X20" s="80"/>
      <c r="Y20" s="80"/>
      <c r="Z20" s="80"/>
      <c r="AA20" s="80" t="s">
        <v>129</v>
      </c>
      <c r="AB20" s="80" t="str">
        <f t="shared" ref="AB20:AB27" si="14">IF(A20="","",A20&amp;"-000000")</f>
        <v>7006-000000</v>
      </c>
      <c r="AC20" s="80">
        <v>801</v>
      </c>
      <c r="AD20" s="80" t="str">
        <f t="shared" ref="AD20:AD27" si="15">IF(LEN($O$1)=3,$O$1,IF(LEN($O$1)=2,0&amp;$O$1,IF(LEN($O$1)=1,0&amp;0&amp;$O$1,"ERROR")))</f>
        <v>054</v>
      </c>
      <c r="AE20" s="80"/>
      <c r="AF20" s="80"/>
      <c r="AG20" s="80">
        <v>110</v>
      </c>
      <c r="AH20" s="80" t="str">
        <f>Summary!$B$2</f>
        <v>USD</v>
      </c>
      <c r="AI20" s="80">
        <f t="shared" ref="AI20:AT20" si="16">IF(C20="",0,C20)</f>
        <v>0</v>
      </c>
      <c r="AJ20" s="80">
        <f t="shared" si="16"/>
        <v>0</v>
      </c>
      <c r="AK20" s="80">
        <f t="shared" si="16"/>
        <v>0</v>
      </c>
      <c r="AL20" s="80">
        <f t="shared" si="16"/>
        <v>0</v>
      </c>
      <c r="AM20" s="80">
        <f t="shared" si="16"/>
        <v>0</v>
      </c>
      <c r="AN20" s="80">
        <f t="shared" si="16"/>
        <v>0</v>
      </c>
      <c r="AO20" s="80">
        <f t="shared" si="16"/>
        <v>0</v>
      </c>
      <c r="AP20" s="80">
        <f t="shared" si="16"/>
        <v>0</v>
      </c>
      <c r="AQ20" s="80">
        <f t="shared" si="16"/>
        <v>0</v>
      </c>
      <c r="AR20" s="80">
        <f t="shared" si="16"/>
        <v>0</v>
      </c>
      <c r="AS20" s="80">
        <f t="shared" si="16"/>
        <v>0</v>
      </c>
      <c r="AT20" s="80">
        <f t="shared" si="16"/>
        <v>0</v>
      </c>
    </row>
    <row r="21" spans="1:46" ht="18.75" customHeight="1" x14ac:dyDescent="0.7">
      <c r="A21" s="102">
        <v>7010</v>
      </c>
      <c r="B21" s="117" t="str">
        <f>IF(ISTEXT("SC Area-"&amp;VLOOKUP(A21,'Chart of Accounts'!$B$5:$C$50,2,FALSE)),"SC Area-"&amp;VLOOKUP(A21,'Chart of Accounts'!$B$5:$C$50,2,FALSE),"")</f>
        <v>SC Area-Awards Expense (Trophies, Plaques, Ribbons &amp; Certificates)</v>
      </c>
      <c r="C21" s="98"/>
      <c r="D21" s="98"/>
      <c r="E21" s="98"/>
      <c r="F21" s="98"/>
      <c r="G21" s="98"/>
      <c r="H21" s="98"/>
      <c r="I21" s="98"/>
      <c r="J21" s="147">
        <v>100</v>
      </c>
      <c r="K21" s="98"/>
      <c r="L21" s="98"/>
      <c r="M21" s="98"/>
      <c r="N21" s="98"/>
      <c r="O21" s="95">
        <f t="shared" si="13"/>
        <v>100</v>
      </c>
      <c r="P21" s="80"/>
      <c r="Q21" s="80"/>
      <c r="R21" s="80"/>
      <c r="S21" s="80"/>
      <c r="T21" s="80" t="s">
        <v>166</v>
      </c>
      <c r="U21" s="80">
        <v>7028</v>
      </c>
      <c r="V21" s="80"/>
      <c r="W21" s="80"/>
      <c r="X21" s="80"/>
      <c r="Y21" s="80"/>
      <c r="Z21" s="80"/>
      <c r="AA21" s="80" t="s">
        <v>129</v>
      </c>
      <c r="AB21" s="80" t="str">
        <f t="shared" si="14"/>
        <v>7010-000000</v>
      </c>
      <c r="AC21" s="80">
        <v>801</v>
      </c>
      <c r="AD21" s="80" t="str">
        <f t="shared" si="15"/>
        <v>054</v>
      </c>
      <c r="AE21" s="80"/>
      <c r="AF21" s="80"/>
      <c r="AG21" s="80">
        <v>110</v>
      </c>
      <c r="AH21" s="80" t="str">
        <f>Summary!$B$2</f>
        <v>USD</v>
      </c>
      <c r="AI21" s="80">
        <f t="shared" ref="AI21:AT21" si="17">IF(C21="",0,C21)</f>
        <v>0</v>
      </c>
      <c r="AJ21" s="80">
        <f t="shared" si="17"/>
        <v>0</v>
      </c>
      <c r="AK21" s="80">
        <f t="shared" si="17"/>
        <v>0</v>
      </c>
      <c r="AL21" s="80">
        <f t="shared" si="17"/>
        <v>0</v>
      </c>
      <c r="AM21" s="80">
        <f t="shared" si="17"/>
        <v>0</v>
      </c>
      <c r="AN21" s="80">
        <f t="shared" si="17"/>
        <v>0</v>
      </c>
      <c r="AO21" s="80">
        <f t="shared" si="17"/>
        <v>0</v>
      </c>
      <c r="AP21" s="91">
        <f t="shared" si="17"/>
        <v>100</v>
      </c>
      <c r="AQ21" s="80">
        <f t="shared" si="17"/>
        <v>0</v>
      </c>
      <c r="AR21" s="80">
        <f t="shared" si="17"/>
        <v>0</v>
      </c>
      <c r="AS21" s="80">
        <f t="shared" si="17"/>
        <v>0</v>
      </c>
      <c r="AT21" s="80">
        <f t="shared" si="17"/>
        <v>0</v>
      </c>
    </row>
    <row r="22" spans="1:46" ht="15.75" customHeight="1" x14ac:dyDescent="0.65">
      <c r="A22" s="102">
        <v>7012</v>
      </c>
      <c r="B22" s="117" t="str">
        <f>IF(ISTEXT("SC Area-"&amp;VLOOKUP(A22,'Chart of Accounts'!$B$5:$C$50,2,FALSE)),"SC Area-"&amp;VLOOKUP(A22,'Chart of Accounts'!$B$5:$C$50,2,FALSE),"")</f>
        <v>SC Area-Supplies &amp; Stationery Expense</v>
      </c>
      <c r="C22" s="98"/>
      <c r="D22" s="98"/>
      <c r="E22" s="98"/>
      <c r="F22" s="98"/>
      <c r="G22" s="98"/>
      <c r="H22" s="98"/>
      <c r="I22" s="98"/>
      <c r="J22" s="98"/>
      <c r="K22" s="98"/>
      <c r="L22" s="98"/>
      <c r="M22" s="98"/>
      <c r="N22" s="98"/>
      <c r="O22" s="95">
        <f t="shared" si="13"/>
        <v>0</v>
      </c>
      <c r="P22" s="80"/>
      <c r="Q22" s="80"/>
      <c r="R22" s="80"/>
      <c r="S22" s="80"/>
      <c r="T22" s="80" t="s">
        <v>168</v>
      </c>
      <c r="U22" s="80">
        <v>7030</v>
      </c>
      <c r="V22" s="80"/>
      <c r="W22" s="80"/>
      <c r="X22" s="80"/>
      <c r="Y22" s="80"/>
      <c r="Z22" s="80"/>
      <c r="AA22" s="80" t="s">
        <v>129</v>
      </c>
      <c r="AB22" s="80" t="str">
        <f t="shared" si="14"/>
        <v>7012-000000</v>
      </c>
      <c r="AC22" s="80">
        <v>801</v>
      </c>
      <c r="AD22" s="80" t="str">
        <f t="shared" si="15"/>
        <v>054</v>
      </c>
      <c r="AE22" s="80"/>
      <c r="AF22" s="80"/>
      <c r="AG22" s="80">
        <v>110</v>
      </c>
      <c r="AH22" s="80" t="str">
        <f>Summary!$B$2</f>
        <v>USD</v>
      </c>
      <c r="AI22" s="80">
        <f t="shared" ref="AI22:AT22" si="18">IF(C22="",0,C22)</f>
        <v>0</v>
      </c>
      <c r="AJ22" s="80">
        <f t="shared" si="18"/>
        <v>0</v>
      </c>
      <c r="AK22" s="80">
        <f t="shared" si="18"/>
        <v>0</v>
      </c>
      <c r="AL22" s="80">
        <f t="shared" si="18"/>
        <v>0</v>
      </c>
      <c r="AM22" s="80">
        <f t="shared" si="18"/>
        <v>0</v>
      </c>
      <c r="AN22" s="80">
        <f t="shared" si="18"/>
        <v>0</v>
      </c>
      <c r="AO22" s="80">
        <f t="shared" si="18"/>
        <v>0</v>
      </c>
      <c r="AP22" s="80">
        <f t="shared" si="18"/>
        <v>0</v>
      </c>
      <c r="AQ22" s="80">
        <f t="shared" si="18"/>
        <v>0</v>
      </c>
      <c r="AR22" s="80">
        <f t="shared" si="18"/>
        <v>0</v>
      </c>
      <c r="AS22" s="80">
        <f t="shared" si="18"/>
        <v>0</v>
      </c>
      <c r="AT22" s="80">
        <f t="shared" si="18"/>
        <v>0</v>
      </c>
    </row>
    <row r="23" spans="1:46" ht="15.75" customHeight="1" x14ac:dyDescent="0.65">
      <c r="A23" s="102">
        <v>7014</v>
      </c>
      <c r="B23" s="117" t="str">
        <f>IF(ISTEXT("SC Area-"&amp;VLOOKUP(A23,'Chart of Accounts'!$B$5:$C$50,2,FALSE)),"SC Area-"&amp;VLOOKUP(A23,'Chart of Accounts'!$B$5:$C$50,2,FALSE),"")</f>
        <v>SC Area-Room Rental Event Expense</v>
      </c>
      <c r="C23" s="98"/>
      <c r="D23" s="98"/>
      <c r="E23" s="98"/>
      <c r="F23" s="98"/>
      <c r="G23" s="98"/>
      <c r="H23" s="98"/>
      <c r="I23" s="98"/>
      <c r="J23" s="98"/>
      <c r="K23" s="98"/>
      <c r="L23" s="98"/>
      <c r="M23" s="98"/>
      <c r="N23" s="98"/>
      <c r="O23" s="95">
        <f t="shared" si="13"/>
        <v>0</v>
      </c>
      <c r="P23" s="80"/>
      <c r="Q23" s="80"/>
      <c r="R23" s="80"/>
      <c r="S23" s="80"/>
      <c r="T23" s="80" t="s">
        <v>170</v>
      </c>
      <c r="U23" s="80">
        <v>7034</v>
      </c>
      <c r="V23" s="80"/>
      <c r="W23" s="80"/>
      <c r="X23" s="80"/>
      <c r="Y23" s="80"/>
      <c r="Z23" s="80"/>
      <c r="AA23" s="80" t="s">
        <v>129</v>
      </c>
      <c r="AB23" s="80" t="str">
        <f t="shared" si="14"/>
        <v>7014-000000</v>
      </c>
      <c r="AC23" s="80">
        <v>801</v>
      </c>
      <c r="AD23" s="80" t="str">
        <f t="shared" si="15"/>
        <v>054</v>
      </c>
      <c r="AE23" s="80"/>
      <c r="AF23" s="80"/>
      <c r="AG23" s="80">
        <v>110</v>
      </c>
      <c r="AH23" s="80" t="str">
        <f>Summary!$B$2</f>
        <v>USD</v>
      </c>
      <c r="AI23" s="80">
        <f t="shared" ref="AI23:AT23" si="19">IF(C23="",0,C23)</f>
        <v>0</v>
      </c>
      <c r="AJ23" s="80">
        <f t="shared" si="19"/>
        <v>0</v>
      </c>
      <c r="AK23" s="80">
        <f t="shared" si="19"/>
        <v>0</v>
      </c>
      <c r="AL23" s="80">
        <f t="shared" si="19"/>
        <v>0</v>
      </c>
      <c r="AM23" s="80">
        <f t="shared" si="19"/>
        <v>0</v>
      </c>
      <c r="AN23" s="80">
        <f t="shared" si="19"/>
        <v>0</v>
      </c>
      <c r="AO23" s="80">
        <f t="shared" si="19"/>
        <v>0</v>
      </c>
      <c r="AP23" s="80">
        <f t="shared" si="19"/>
        <v>0</v>
      </c>
      <c r="AQ23" s="80">
        <f t="shared" si="19"/>
        <v>0</v>
      </c>
      <c r="AR23" s="80">
        <f t="shared" si="19"/>
        <v>0</v>
      </c>
      <c r="AS23" s="80">
        <f t="shared" si="19"/>
        <v>0</v>
      </c>
      <c r="AT23" s="80">
        <f t="shared" si="19"/>
        <v>0</v>
      </c>
    </row>
    <row r="24" spans="1:46" ht="15.75" customHeight="1" x14ac:dyDescent="0.65">
      <c r="A24" s="102">
        <v>7090</v>
      </c>
      <c r="B24" s="117" t="str">
        <f>IF(ISTEXT("SC Area-"&amp;VLOOKUP(A24,'Chart of Accounts'!$B$5:$C$61,2,FALSE)),"SC Area-"&amp;VLOOKUP(A24,'Chart of Accounts'!$B$5:$C$61,2,FALSE),"")</f>
        <v>SC Area-Equipment Rental</v>
      </c>
      <c r="C24" s="98"/>
      <c r="D24" s="98"/>
      <c r="E24" s="98"/>
      <c r="F24" s="98"/>
      <c r="G24" s="98"/>
      <c r="H24" s="98"/>
      <c r="I24" s="98"/>
      <c r="J24" s="98"/>
      <c r="K24" s="98"/>
      <c r="L24" s="98"/>
      <c r="M24" s="98"/>
      <c r="N24" s="98"/>
      <c r="O24" s="95">
        <f t="shared" si="13"/>
        <v>0</v>
      </c>
      <c r="P24" s="80"/>
      <c r="Q24" s="80"/>
      <c r="R24" s="80"/>
      <c r="S24" s="80"/>
      <c r="T24" s="80" t="s">
        <v>173</v>
      </c>
      <c r="U24" s="80">
        <v>7036</v>
      </c>
      <c r="V24" s="80"/>
      <c r="W24" s="80"/>
      <c r="X24" s="80"/>
      <c r="Y24" s="80"/>
      <c r="Z24" s="80"/>
      <c r="AA24" s="80" t="s">
        <v>129</v>
      </c>
      <c r="AB24" s="80" t="str">
        <f t="shared" si="14"/>
        <v>7090-000000</v>
      </c>
      <c r="AC24" s="80">
        <v>801</v>
      </c>
      <c r="AD24" s="80" t="str">
        <f t="shared" si="15"/>
        <v>054</v>
      </c>
      <c r="AE24" s="80"/>
      <c r="AF24" s="80"/>
      <c r="AG24" s="80">
        <v>110</v>
      </c>
      <c r="AH24" s="80" t="str">
        <f>Summary!$B$2</f>
        <v>USD</v>
      </c>
      <c r="AI24" s="80">
        <f t="shared" ref="AI24:AT24" si="20">IF(C24="",0,C24)</f>
        <v>0</v>
      </c>
      <c r="AJ24" s="80">
        <f t="shared" si="20"/>
        <v>0</v>
      </c>
      <c r="AK24" s="80">
        <f t="shared" si="20"/>
        <v>0</v>
      </c>
      <c r="AL24" s="80">
        <f t="shared" si="20"/>
        <v>0</v>
      </c>
      <c r="AM24" s="80">
        <f t="shared" si="20"/>
        <v>0</v>
      </c>
      <c r="AN24" s="80">
        <f t="shared" si="20"/>
        <v>0</v>
      </c>
      <c r="AO24" s="80">
        <f t="shared" si="20"/>
        <v>0</v>
      </c>
      <c r="AP24" s="80">
        <f t="shared" si="20"/>
        <v>0</v>
      </c>
      <c r="AQ24" s="80">
        <f t="shared" si="20"/>
        <v>0</v>
      </c>
      <c r="AR24" s="80">
        <f t="shared" si="20"/>
        <v>0</v>
      </c>
      <c r="AS24" s="80">
        <f t="shared" si="20"/>
        <v>0</v>
      </c>
      <c r="AT24" s="80">
        <f t="shared" si="20"/>
        <v>0</v>
      </c>
    </row>
    <row r="25" spans="1:46" ht="15.75" customHeight="1" x14ac:dyDescent="0.65">
      <c r="A25" s="2"/>
      <c r="B25" s="117" t="str">
        <f>IF(ISTEXT("SC-"&amp;VLOOKUP(A25,'Chart of Accounts'!$B$5:$C$54,2,FALSE)),"SC-"&amp;VLOOKUP(A25,'Chart of Accounts'!$B$5:$C$61,2,FALSE),"")</f>
        <v/>
      </c>
      <c r="C25" s="98"/>
      <c r="D25" s="98"/>
      <c r="E25" s="98"/>
      <c r="F25" s="98"/>
      <c r="G25" s="98"/>
      <c r="H25" s="98"/>
      <c r="I25" s="98"/>
      <c r="J25" s="98"/>
      <c r="K25" s="98"/>
      <c r="L25" s="98"/>
      <c r="M25" s="98"/>
      <c r="N25" s="98"/>
      <c r="O25" s="95">
        <f t="shared" si="13"/>
        <v>0</v>
      </c>
      <c r="P25" s="80"/>
      <c r="Q25" s="80"/>
      <c r="R25" s="80"/>
      <c r="S25" s="80"/>
      <c r="T25" s="80" t="s">
        <v>175</v>
      </c>
      <c r="U25" s="80">
        <v>7038</v>
      </c>
      <c r="V25" s="80"/>
      <c r="W25" s="80"/>
      <c r="X25" s="80"/>
      <c r="Y25" s="80"/>
      <c r="Z25" s="80"/>
      <c r="AA25" s="80" t="s">
        <v>129</v>
      </c>
      <c r="AB25" s="80" t="str">
        <f t="shared" si="14"/>
        <v/>
      </c>
      <c r="AC25" s="80">
        <v>801</v>
      </c>
      <c r="AD25" s="80" t="str">
        <f t="shared" si="15"/>
        <v>054</v>
      </c>
      <c r="AE25" s="80"/>
      <c r="AF25" s="80"/>
      <c r="AG25" s="80">
        <v>110</v>
      </c>
      <c r="AH25" s="80" t="str">
        <f>Summary!$B$2</f>
        <v>USD</v>
      </c>
      <c r="AI25" s="80">
        <f t="shared" ref="AI25:AT25" si="21">IF(C25="",0,C25)</f>
        <v>0</v>
      </c>
      <c r="AJ25" s="80">
        <f t="shared" si="21"/>
        <v>0</v>
      </c>
      <c r="AK25" s="80">
        <f t="shared" si="21"/>
        <v>0</v>
      </c>
      <c r="AL25" s="80">
        <f t="shared" si="21"/>
        <v>0</v>
      </c>
      <c r="AM25" s="80">
        <f t="shared" si="21"/>
        <v>0</v>
      </c>
      <c r="AN25" s="80">
        <f t="shared" si="21"/>
        <v>0</v>
      </c>
      <c r="AO25" s="80">
        <f t="shared" si="21"/>
        <v>0</v>
      </c>
      <c r="AP25" s="80">
        <f t="shared" si="21"/>
        <v>0</v>
      </c>
      <c r="AQ25" s="80">
        <f t="shared" si="21"/>
        <v>0</v>
      </c>
      <c r="AR25" s="80">
        <f t="shared" si="21"/>
        <v>0</v>
      </c>
      <c r="AS25" s="80">
        <f t="shared" si="21"/>
        <v>0</v>
      </c>
      <c r="AT25" s="80">
        <f t="shared" si="21"/>
        <v>0</v>
      </c>
    </row>
    <row r="26" spans="1:46" ht="15.75" customHeight="1" x14ac:dyDescent="0.65">
      <c r="A26" s="2"/>
      <c r="B26" s="117" t="str">
        <f>IF(ISTEXT("SC-"&amp;VLOOKUP(A26,'Chart of Accounts'!$B$5:$C$54,2,FALSE)),"SC-"&amp;VLOOKUP(A26,'Chart of Accounts'!$B$5:$C$54,2,FALSE),"")</f>
        <v/>
      </c>
      <c r="C26" s="98"/>
      <c r="D26" s="98"/>
      <c r="E26" s="98"/>
      <c r="F26" s="98"/>
      <c r="G26" s="98"/>
      <c r="H26" s="98"/>
      <c r="I26" s="98"/>
      <c r="J26" s="98"/>
      <c r="K26" s="98"/>
      <c r="L26" s="98"/>
      <c r="M26" s="98"/>
      <c r="N26" s="98"/>
      <c r="O26" s="95">
        <f t="shared" si="13"/>
        <v>0</v>
      </c>
      <c r="P26" s="80"/>
      <c r="Q26" s="80"/>
      <c r="R26" s="80"/>
      <c r="S26" s="80"/>
      <c r="T26" s="80" t="s">
        <v>176</v>
      </c>
      <c r="U26" s="80">
        <v>7040</v>
      </c>
      <c r="V26" s="80"/>
      <c r="W26" s="80"/>
      <c r="X26" s="80"/>
      <c r="Y26" s="80"/>
      <c r="Z26" s="80"/>
      <c r="AA26" s="80" t="s">
        <v>129</v>
      </c>
      <c r="AB26" s="80" t="str">
        <f t="shared" si="14"/>
        <v/>
      </c>
      <c r="AC26" s="80">
        <v>801</v>
      </c>
      <c r="AD26" s="80" t="str">
        <f t="shared" si="15"/>
        <v>054</v>
      </c>
      <c r="AE26" s="80"/>
      <c r="AF26" s="80"/>
      <c r="AG26" s="80">
        <v>110</v>
      </c>
      <c r="AH26" s="80" t="str">
        <f>Summary!$B$2</f>
        <v>USD</v>
      </c>
      <c r="AI26" s="80">
        <f t="shared" ref="AI26:AT26" si="22">IF(C26="",0,C26)</f>
        <v>0</v>
      </c>
      <c r="AJ26" s="80">
        <f t="shared" si="22"/>
        <v>0</v>
      </c>
      <c r="AK26" s="80">
        <f t="shared" si="22"/>
        <v>0</v>
      </c>
      <c r="AL26" s="80">
        <f t="shared" si="22"/>
        <v>0</v>
      </c>
      <c r="AM26" s="80">
        <f t="shared" si="22"/>
        <v>0</v>
      </c>
      <c r="AN26" s="80">
        <f t="shared" si="22"/>
        <v>0</v>
      </c>
      <c r="AO26" s="80">
        <f t="shared" si="22"/>
        <v>0</v>
      </c>
      <c r="AP26" s="80">
        <f t="shared" si="22"/>
        <v>0</v>
      </c>
      <c r="AQ26" s="80">
        <f t="shared" si="22"/>
        <v>0</v>
      </c>
      <c r="AR26" s="80">
        <f t="shared" si="22"/>
        <v>0</v>
      </c>
      <c r="AS26" s="80">
        <f t="shared" si="22"/>
        <v>0</v>
      </c>
      <c r="AT26" s="80">
        <f t="shared" si="22"/>
        <v>0</v>
      </c>
    </row>
    <row r="27" spans="1:46" ht="15.75" customHeight="1" x14ac:dyDescent="0.65">
      <c r="A27" s="2"/>
      <c r="B27" s="117" t="str">
        <f>IF(ISTEXT("SC-"&amp;VLOOKUP(A27,'Chart of Accounts'!$B$5:$C$54,2,FALSE)),"SC-"&amp;VLOOKUP(A27,'Chart of Accounts'!$B$5:$C$54,2,FALSE),"")</f>
        <v/>
      </c>
      <c r="C27" s="98"/>
      <c r="D27" s="98"/>
      <c r="E27" s="98"/>
      <c r="F27" s="98"/>
      <c r="G27" s="98"/>
      <c r="H27" s="98"/>
      <c r="I27" s="98"/>
      <c r="J27" s="98"/>
      <c r="K27" s="98"/>
      <c r="L27" s="98"/>
      <c r="M27" s="98"/>
      <c r="N27" s="98"/>
      <c r="O27" s="95">
        <f t="shared" si="13"/>
        <v>0</v>
      </c>
      <c r="P27" s="80"/>
      <c r="Q27" s="80"/>
      <c r="R27" s="80"/>
      <c r="S27" s="80"/>
      <c r="T27" s="80" t="s">
        <v>177</v>
      </c>
      <c r="U27" s="80">
        <v>7042</v>
      </c>
      <c r="V27" s="80"/>
      <c r="W27" s="80"/>
      <c r="X27" s="80"/>
      <c r="Y27" s="80"/>
      <c r="Z27" s="80"/>
      <c r="AA27" s="80" t="s">
        <v>129</v>
      </c>
      <c r="AB27" s="80" t="str">
        <f t="shared" si="14"/>
        <v/>
      </c>
      <c r="AC27" s="80">
        <v>801</v>
      </c>
      <c r="AD27" s="80" t="str">
        <f t="shared" si="15"/>
        <v>054</v>
      </c>
      <c r="AE27" s="80"/>
      <c r="AF27" s="80"/>
      <c r="AG27" s="80">
        <v>110</v>
      </c>
      <c r="AH27" s="80" t="str">
        <f>Summary!$B$2</f>
        <v>USD</v>
      </c>
      <c r="AI27" s="80">
        <f t="shared" ref="AI27:AT27" si="23">IF(C27="",0,C27)</f>
        <v>0</v>
      </c>
      <c r="AJ27" s="80">
        <f t="shared" si="23"/>
        <v>0</v>
      </c>
      <c r="AK27" s="80">
        <f t="shared" si="23"/>
        <v>0</v>
      </c>
      <c r="AL27" s="80">
        <f t="shared" si="23"/>
        <v>0</v>
      </c>
      <c r="AM27" s="80">
        <f t="shared" si="23"/>
        <v>0</v>
      </c>
      <c r="AN27" s="80">
        <f t="shared" si="23"/>
        <v>0</v>
      </c>
      <c r="AO27" s="80">
        <f t="shared" si="23"/>
        <v>0</v>
      </c>
      <c r="AP27" s="80">
        <f t="shared" si="23"/>
        <v>0</v>
      </c>
      <c r="AQ27" s="80">
        <f t="shared" si="23"/>
        <v>0</v>
      </c>
      <c r="AR27" s="80">
        <f t="shared" si="23"/>
        <v>0</v>
      </c>
      <c r="AS27" s="80">
        <f t="shared" si="23"/>
        <v>0</v>
      </c>
      <c r="AT27" s="80">
        <f t="shared" si="23"/>
        <v>0</v>
      </c>
    </row>
    <row r="28" spans="1:46" ht="15.75" customHeight="1" x14ac:dyDescent="0.65">
      <c r="A28" s="102"/>
      <c r="B28" s="94" t="s">
        <v>280</v>
      </c>
      <c r="C28" s="137">
        <f t="shared" ref="C28:O28" si="24">SUM(C20:C27)</f>
        <v>0</v>
      </c>
      <c r="D28" s="137">
        <f t="shared" si="24"/>
        <v>0</v>
      </c>
      <c r="E28" s="137">
        <f t="shared" si="24"/>
        <v>0</v>
      </c>
      <c r="F28" s="137">
        <f t="shared" si="24"/>
        <v>0</v>
      </c>
      <c r="G28" s="137">
        <f t="shared" si="24"/>
        <v>0</v>
      </c>
      <c r="H28" s="137">
        <f t="shared" si="24"/>
        <v>0</v>
      </c>
      <c r="I28" s="137">
        <f t="shared" si="24"/>
        <v>0</v>
      </c>
      <c r="J28" s="137">
        <f t="shared" si="24"/>
        <v>100</v>
      </c>
      <c r="K28" s="137">
        <f t="shared" si="24"/>
        <v>0</v>
      </c>
      <c r="L28" s="137">
        <f t="shared" si="24"/>
        <v>0</v>
      </c>
      <c r="M28" s="137">
        <f t="shared" si="24"/>
        <v>0</v>
      </c>
      <c r="N28" s="137">
        <f t="shared" si="24"/>
        <v>0</v>
      </c>
      <c r="O28" s="137">
        <f t="shared" si="24"/>
        <v>100</v>
      </c>
      <c r="P28" s="80"/>
      <c r="Q28" s="80"/>
      <c r="R28" s="80"/>
      <c r="S28" s="80"/>
      <c r="T28" s="80" t="s">
        <v>178</v>
      </c>
      <c r="U28" s="80">
        <v>7044</v>
      </c>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row>
    <row r="29" spans="1:46" ht="15.75" customHeight="1" x14ac:dyDescent="0.65">
      <c r="A29" s="102"/>
      <c r="B29" s="94"/>
      <c r="C29" s="95"/>
      <c r="D29" s="95"/>
      <c r="E29" s="95"/>
      <c r="F29" s="95"/>
      <c r="G29" s="95"/>
      <c r="H29" s="95"/>
      <c r="I29" s="95"/>
      <c r="J29" s="95"/>
      <c r="K29" s="95"/>
      <c r="L29" s="95"/>
      <c r="M29" s="95"/>
      <c r="N29" s="95"/>
      <c r="O29" s="95"/>
      <c r="P29" s="80"/>
      <c r="Q29" s="80"/>
      <c r="R29" s="80"/>
      <c r="S29" s="80"/>
      <c r="T29" s="80" t="s">
        <v>179</v>
      </c>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row>
    <row r="30" spans="1:46" ht="20.25" customHeight="1" x14ac:dyDescent="0.7">
      <c r="A30" s="108" t="s">
        <v>281</v>
      </c>
      <c r="B30" s="97"/>
      <c r="C30" s="94"/>
      <c r="D30" s="95"/>
      <c r="E30" s="95"/>
      <c r="F30" s="95"/>
      <c r="G30" s="95"/>
      <c r="H30" s="95"/>
      <c r="I30" s="95"/>
      <c r="J30" s="95"/>
      <c r="K30" s="95"/>
      <c r="L30" s="95"/>
      <c r="M30" s="95"/>
      <c r="N30" s="95"/>
      <c r="O30" s="95"/>
      <c r="P30" s="80"/>
      <c r="Q30" s="80"/>
      <c r="R30" s="80"/>
      <c r="S30" s="80"/>
      <c r="T30" s="80"/>
      <c r="U30" s="80">
        <v>7022</v>
      </c>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row>
    <row r="31" spans="1:46" ht="20.25" customHeight="1" x14ac:dyDescent="0.65">
      <c r="A31" s="102">
        <v>7006</v>
      </c>
      <c r="B31" s="117" t="str">
        <f>IF(ISTEXT("SC Division-"&amp;VLOOKUP(A31,'Chart of Accounts'!$B$5:$C$50,2,FALSE)),"SC Division-"&amp;VLOOKUP(A31,'Chart of Accounts'!$B$5:$C$50,2,FALSE),"")</f>
        <v>SC Division-Educational Materials</v>
      </c>
      <c r="C31" s="98"/>
      <c r="D31" s="98"/>
      <c r="E31" s="98"/>
      <c r="F31" s="98"/>
      <c r="G31" s="98"/>
      <c r="H31" s="98"/>
      <c r="I31" s="98"/>
      <c r="J31" s="98"/>
      <c r="K31" s="98"/>
      <c r="L31" s="98"/>
      <c r="M31" s="98"/>
      <c r="N31" s="98"/>
      <c r="O31" s="95">
        <f t="shared" ref="O31:O38" si="25">SUM(C31:N31)</f>
        <v>0</v>
      </c>
      <c r="P31" s="80"/>
      <c r="Q31" s="80"/>
      <c r="R31" s="80"/>
      <c r="S31" s="80"/>
      <c r="T31" s="80" t="s">
        <v>162</v>
      </c>
      <c r="U31" s="80">
        <v>7024</v>
      </c>
      <c r="V31" s="80"/>
      <c r="W31" s="80"/>
      <c r="X31" s="80"/>
      <c r="Y31" s="80"/>
      <c r="Z31" s="80"/>
      <c r="AA31" s="80" t="s">
        <v>129</v>
      </c>
      <c r="AB31" s="80" t="str">
        <f t="shared" ref="AB31:AB38" si="26">IF(A31="","",A31&amp;"-000000")</f>
        <v>7006-000000</v>
      </c>
      <c r="AC31" s="80">
        <v>802</v>
      </c>
      <c r="AD31" s="80" t="str">
        <f t="shared" ref="AD31:AD38" si="27">IF(LEN($O$1)=3,$O$1,IF(LEN($O$1)=2,0&amp;$O$1,IF(LEN($O$1)=1,0&amp;0&amp;$O$1,"ERROR")))</f>
        <v>054</v>
      </c>
      <c r="AE31" s="80"/>
      <c r="AF31" s="80"/>
      <c r="AG31" s="80">
        <v>110</v>
      </c>
      <c r="AH31" s="80" t="str">
        <f>Summary!$B$2</f>
        <v>USD</v>
      </c>
      <c r="AI31" s="80">
        <f t="shared" ref="AI31:AT31" si="28">IF(C31="",0,C31)</f>
        <v>0</v>
      </c>
      <c r="AJ31" s="80">
        <f t="shared" si="28"/>
        <v>0</v>
      </c>
      <c r="AK31" s="80">
        <f t="shared" si="28"/>
        <v>0</v>
      </c>
      <c r="AL31" s="80">
        <f t="shared" si="28"/>
        <v>0</v>
      </c>
      <c r="AM31" s="80">
        <f t="shared" si="28"/>
        <v>0</v>
      </c>
      <c r="AN31" s="80">
        <f t="shared" si="28"/>
        <v>0</v>
      </c>
      <c r="AO31" s="80">
        <f t="shared" si="28"/>
        <v>0</v>
      </c>
      <c r="AP31" s="80">
        <f t="shared" si="28"/>
        <v>0</v>
      </c>
      <c r="AQ31" s="80">
        <f t="shared" si="28"/>
        <v>0</v>
      </c>
      <c r="AR31" s="80">
        <f t="shared" si="28"/>
        <v>0</v>
      </c>
      <c r="AS31" s="80">
        <f t="shared" si="28"/>
        <v>0</v>
      </c>
      <c r="AT31" s="80">
        <f t="shared" si="28"/>
        <v>0</v>
      </c>
    </row>
    <row r="32" spans="1:46" ht="20.25" customHeight="1" x14ac:dyDescent="0.7">
      <c r="A32" s="102">
        <v>7010</v>
      </c>
      <c r="B32" s="117" t="str">
        <f>IF(ISTEXT("SC Division-"&amp;VLOOKUP(A32,'Chart of Accounts'!$B$5:$C$50,2,FALSE)),"SC Division-"&amp;VLOOKUP(A32,'Chart of Accounts'!$B$5:$C$50,2,FALSE),"")</f>
        <v>SC Division-Awards Expense (Trophies, Plaques, Ribbons &amp; Certificates)</v>
      </c>
      <c r="C32" s="98"/>
      <c r="D32" s="98"/>
      <c r="E32" s="98"/>
      <c r="F32" s="98"/>
      <c r="G32" s="98"/>
      <c r="H32" s="98"/>
      <c r="I32" s="98"/>
      <c r="J32" s="98"/>
      <c r="K32" s="147">
        <v>350</v>
      </c>
      <c r="L32" s="98"/>
      <c r="M32" s="98"/>
      <c r="N32" s="98"/>
      <c r="O32" s="95">
        <f t="shared" si="25"/>
        <v>350</v>
      </c>
      <c r="P32" s="80"/>
      <c r="Q32" s="80"/>
      <c r="R32" s="80"/>
      <c r="S32" s="80"/>
      <c r="T32" s="80" t="s">
        <v>164</v>
      </c>
      <c r="U32" s="80">
        <v>7026</v>
      </c>
      <c r="V32" s="80"/>
      <c r="W32" s="80"/>
      <c r="X32" s="80"/>
      <c r="Y32" s="80"/>
      <c r="Z32" s="80"/>
      <c r="AA32" s="80" t="s">
        <v>129</v>
      </c>
      <c r="AB32" s="80" t="str">
        <f t="shared" si="26"/>
        <v>7010-000000</v>
      </c>
      <c r="AC32" s="80">
        <v>802</v>
      </c>
      <c r="AD32" s="80" t="str">
        <f t="shared" si="27"/>
        <v>054</v>
      </c>
      <c r="AE32" s="80"/>
      <c r="AF32" s="80"/>
      <c r="AG32" s="80">
        <v>110</v>
      </c>
      <c r="AH32" s="80" t="str">
        <f>Summary!$B$2</f>
        <v>USD</v>
      </c>
      <c r="AI32" s="80">
        <f t="shared" ref="AI32:AT32" si="29">IF(C32="",0,C32)</f>
        <v>0</v>
      </c>
      <c r="AJ32" s="80">
        <f t="shared" si="29"/>
        <v>0</v>
      </c>
      <c r="AK32" s="80">
        <f t="shared" si="29"/>
        <v>0</v>
      </c>
      <c r="AL32" s="80">
        <f t="shared" si="29"/>
        <v>0</v>
      </c>
      <c r="AM32" s="80">
        <f t="shared" si="29"/>
        <v>0</v>
      </c>
      <c r="AN32" s="80">
        <f t="shared" si="29"/>
        <v>0</v>
      </c>
      <c r="AO32" s="80">
        <f t="shared" si="29"/>
        <v>0</v>
      </c>
      <c r="AP32" s="80">
        <f t="shared" si="29"/>
        <v>0</v>
      </c>
      <c r="AQ32" s="91">
        <f t="shared" si="29"/>
        <v>350</v>
      </c>
      <c r="AR32" s="80">
        <f t="shared" si="29"/>
        <v>0</v>
      </c>
      <c r="AS32" s="80">
        <f t="shared" si="29"/>
        <v>0</v>
      </c>
      <c r="AT32" s="80">
        <f t="shared" si="29"/>
        <v>0</v>
      </c>
    </row>
    <row r="33" spans="1:46" ht="20.25" customHeight="1" x14ac:dyDescent="0.65">
      <c r="A33" s="102">
        <v>7012</v>
      </c>
      <c r="B33" s="117" t="str">
        <f>IF(ISTEXT("SC Division-"&amp;VLOOKUP(A33,'Chart of Accounts'!$B$5:$C$50,2,FALSE)),"SC Division-"&amp;VLOOKUP(A33,'Chart of Accounts'!$B$5:$C$50,2,FALSE),"")</f>
        <v>SC Division-Supplies &amp; Stationery Expense</v>
      </c>
      <c r="C33" s="98"/>
      <c r="D33" s="98"/>
      <c r="E33" s="98"/>
      <c r="F33" s="98"/>
      <c r="G33" s="98"/>
      <c r="H33" s="98"/>
      <c r="I33" s="98"/>
      <c r="J33" s="98"/>
      <c r="K33" s="98"/>
      <c r="L33" s="98"/>
      <c r="M33" s="98"/>
      <c r="N33" s="98"/>
      <c r="O33" s="95">
        <f t="shared" si="25"/>
        <v>0</v>
      </c>
      <c r="P33" s="80"/>
      <c r="Q33" s="80"/>
      <c r="R33" s="80"/>
      <c r="S33" s="80"/>
      <c r="T33" s="80" t="s">
        <v>166</v>
      </c>
      <c r="U33" s="80">
        <v>7028</v>
      </c>
      <c r="V33" s="80"/>
      <c r="W33" s="80"/>
      <c r="X33" s="80"/>
      <c r="Y33" s="80"/>
      <c r="Z33" s="80"/>
      <c r="AA33" s="80" t="s">
        <v>129</v>
      </c>
      <c r="AB33" s="80" t="str">
        <f t="shared" si="26"/>
        <v>7012-000000</v>
      </c>
      <c r="AC33" s="80">
        <v>802</v>
      </c>
      <c r="AD33" s="80" t="str">
        <f t="shared" si="27"/>
        <v>054</v>
      </c>
      <c r="AE33" s="80"/>
      <c r="AF33" s="80"/>
      <c r="AG33" s="80">
        <v>110</v>
      </c>
      <c r="AH33" s="80" t="str">
        <f>Summary!$B$2</f>
        <v>USD</v>
      </c>
      <c r="AI33" s="80">
        <f t="shared" ref="AI33:AT33" si="30">IF(C33="",0,C33)</f>
        <v>0</v>
      </c>
      <c r="AJ33" s="80">
        <f t="shared" si="30"/>
        <v>0</v>
      </c>
      <c r="AK33" s="80">
        <f t="shared" si="30"/>
        <v>0</v>
      </c>
      <c r="AL33" s="80">
        <f t="shared" si="30"/>
        <v>0</v>
      </c>
      <c r="AM33" s="80">
        <f t="shared" si="30"/>
        <v>0</v>
      </c>
      <c r="AN33" s="80">
        <f t="shared" si="30"/>
        <v>0</v>
      </c>
      <c r="AO33" s="80">
        <f t="shared" si="30"/>
        <v>0</v>
      </c>
      <c r="AP33" s="80">
        <f t="shared" si="30"/>
        <v>0</v>
      </c>
      <c r="AQ33" s="80">
        <f t="shared" si="30"/>
        <v>0</v>
      </c>
      <c r="AR33" s="80">
        <f t="shared" si="30"/>
        <v>0</v>
      </c>
      <c r="AS33" s="80">
        <f t="shared" si="30"/>
        <v>0</v>
      </c>
      <c r="AT33" s="80">
        <f t="shared" si="30"/>
        <v>0</v>
      </c>
    </row>
    <row r="34" spans="1:46" ht="20.25" customHeight="1" x14ac:dyDescent="0.65">
      <c r="A34" s="102">
        <v>7014</v>
      </c>
      <c r="B34" s="117" t="str">
        <f>IF(ISTEXT("SC Division-"&amp;VLOOKUP(A34,'Chart of Accounts'!$B$5:$C$50,2,FALSE)),"SC Division-"&amp;VLOOKUP(A34,'Chart of Accounts'!$B$5:$C$50,2,FALSE),"")</f>
        <v>SC Division-Room Rental Event Expense</v>
      </c>
      <c r="C34" s="98"/>
      <c r="D34" s="98"/>
      <c r="E34" s="98"/>
      <c r="F34" s="98"/>
      <c r="G34" s="98"/>
      <c r="H34" s="98"/>
      <c r="I34" s="98"/>
      <c r="J34" s="98"/>
      <c r="K34" s="98"/>
      <c r="L34" s="98"/>
      <c r="M34" s="98"/>
      <c r="N34" s="98"/>
      <c r="O34" s="95">
        <f t="shared" si="25"/>
        <v>0</v>
      </c>
      <c r="P34" s="80"/>
      <c r="Q34" s="80"/>
      <c r="R34" s="80"/>
      <c r="S34" s="80"/>
      <c r="T34" s="80" t="s">
        <v>168</v>
      </c>
      <c r="U34" s="80">
        <v>7030</v>
      </c>
      <c r="V34" s="80"/>
      <c r="W34" s="80"/>
      <c r="X34" s="80"/>
      <c r="Y34" s="80"/>
      <c r="Z34" s="80"/>
      <c r="AA34" s="80" t="s">
        <v>129</v>
      </c>
      <c r="AB34" s="80" t="str">
        <f t="shared" si="26"/>
        <v>7014-000000</v>
      </c>
      <c r="AC34" s="80">
        <v>802</v>
      </c>
      <c r="AD34" s="80" t="str">
        <f t="shared" si="27"/>
        <v>054</v>
      </c>
      <c r="AE34" s="80"/>
      <c r="AF34" s="80"/>
      <c r="AG34" s="80">
        <v>110</v>
      </c>
      <c r="AH34" s="80" t="str">
        <f>Summary!$B$2</f>
        <v>USD</v>
      </c>
      <c r="AI34" s="80">
        <f t="shared" ref="AI34:AT34" si="31">IF(C34="",0,C34)</f>
        <v>0</v>
      </c>
      <c r="AJ34" s="80">
        <f t="shared" si="31"/>
        <v>0</v>
      </c>
      <c r="AK34" s="80">
        <f t="shared" si="31"/>
        <v>0</v>
      </c>
      <c r="AL34" s="80">
        <f t="shared" si="31"/>
        <v>0</v>
      </c>
      <c r="AM34" s="80">
        <f t="shared" si="31"/>
        <v>0</v>
      </c>
      <c r="AN34" s="80">
        <f t="shared" si="31"/>
        <v>0</v>
      </c>
      <c r="AO34" s="80">
        <f t="shared" si="31"/>
        <v>0</v>
      </c>
      <c r="AP34" s="80">
        <f t="shared" si="31"/>
        <v>0</v>
      </c>
      <c r="AQ34" s="80">
        <f t="shared" si="31"/>
        <v>0</v>
      </c>
      <c r="AR34" s="80">
        <f t="shared" si="31"/>
        <v>0</v>
      </c>
      <c r="AS34" s="80">
        <f t="shared" si="31"/>
        <v>0</v>
      </c>
      <c r="AT34" s="80">
        <f t="shared" si="31"/>
        <v>0</v>
      </c>
    </row>
    <row r="35" spans="1:46" ht="20.25" customHeight="1" x14ac:dyDescent="0.65">
      <c r="A35" s="102">
        <v>7090</v>
      </c>
      <c r="B35" s="117" t="str">
        <f>IF(ISTEXT("SC Division-"&amp;VLOOKUP(A35,'Chart of Accounts'!$B$5:$C$61,2,FALSE)),"SC Division-"&amp;VLOOKUP(A35,'Chart of Accounts'!$B$5:$C$61,2,FALSE),"")</f>
        <v>SC Division-Equipment Rental</v>
      </c>
      <c r="C35" s="98"/>
      <c r="D35" s="98"/>
      <c r="E35" s="98"/>
      <c r="F35" s="98"/>
      <c r="G35" s="98"/>
      <c r="H35" s="98"/>
      <c r="I35" s="98"/>
      <c r="J35" s="98"/>
      <c r="K35" s="98"/>
      <c r="L35" s="98"/>
      <c r="M35" s="98"/>
      <c r="N35" s="98"/>
      <c r="O35" s="95">
        <f t="shared" si="25"/>
        <v>0</v>
      </c>
      <c r="P35" s="80"/>
      <c r="Q35" s="80"/>
      <c r="R35" s="80"/>
      <c r="S35" s="80"/>
      <c r="T35" s="80" t="s">
        <v>170</v>
      </c>
      <c r="U35" s="80">
        <v>7034</v>
      </c>
      <c r="V35" s="80"/>
      <c r="W35" s="80"/>
      <c r="X35" s="80"/>
      <c r="Y35" s="80"/>
      <c r="Z35" s="80"/>
      <c r="AA35" s="80" t="s">
        <v>129</v>
      </c>
      <c r="AB35" s="80" t="str">
        <f t="shared" si="26"/>
        <v>7090-000000</v>
      </c>
      <c r="AC35" s="80">
        <v>802</v>
      </c>
      <c r="AD35" s="80" t="str">
        <f t="shared" si="27"/>
        <v>054</v>
      </c>
      <c r="AE35" s="80"/>
      <c r="AF35" s="80"/>
      <c r="AG35" s="80">
        <v>110</v>
      </c>
      <c r="AH35" s="80" t="str">
        <f>Summary!$B$2</f>
        <v>USD</v>
      </c>
      <c r="AI35" s="80">
        <f t="shared" ref="AI35:AT35" si="32">IF(C35="",0,C35)</f>
        <v>0</v>
      </c>
      <c r="AJ35" s="80">
        <f t="shared" si="32"/>
        <v>0</v>
      </c>
      <c r="AK35" s="80">
        <f t="shared" si="32"/>
        <v>0</v>
      </c>
      <c r="AL35" s="80">
        <f t="shared" si="32"/>
        <v>0</v>
      </c>
      <c r="AM35" s="80">
        <f t="shared" si="32"/>
        <v>0</v>
      </c>
      <c r="AN35" s="80">
        <f t="shared" si="32"/>
        <v>0</v>
      </c>
      <c r="AO35" s="80">
        <f t="shared" si="32"/>
        <v>0</v>
      </c>
      <c r="AP35" s="80">
        <f t="shared" si="32"/>
        <v>0</v>
      </c>
      <c r="AQ35" s="80">
        <f t="shared" si="32"/>
        <v>0</v>
      </c>
      <c r="AR35" s="80">
        <f t="shared" si="32"/>
        <v>0</v>
      </c>
      <c r="AS35" s="80">
        <f t="shared" si="32"/>
        <v>0</v>
      </c>
      <c r="AT35" s="80">
        <f t="shared" si="32"/>
        <v>0</v>
      </c>
    </row>
    <row r="36" spans="1:46" ht="20.25" customHeight="1" x14ac:dyDescent="0.65">
      <c r="A36" s="2"/>
      <c r="B36" s="117" t="str">
        <f>IF(ISTEXT("SC-"&amp;VLOOKUP(A36,'Chart of Accounts'!$B$5:$C$54,2,FALSE)),"SC-"&amp;VLOOKUP(A36,'Chart of Accounts'!$B$5:$C$54,2,FALSE),"")</f>
        <v/>
      </c>
      <c r="C36" s="98"/>
      <c r="D36" s="98"/>
      <c r="E36" s="98"/>
      <c r="F36" s="98"/>
      <c r="G36" s="98"/>
      <c r="H36" s="98"/>
      <c r="I36" s="98"/>
      <c r="J36" s="98"/>
      <c r="K36" s="98"/>
      <c r="L36" s="98"/>
      <c r="M36" s="98"/>
      <c r="N36" s="98"/>
      <c r="O36" s="95">
        <f t="shared" si="25"/>
        <v>0</v>
      </c>
      <c r="P36" s="80"/>
      <c r="Q36" s="80"/>
      <c r="R36" s="80"/>
      <c r="S36" s="80"/>
      <c r="T36" s="80" t="s">
        <v>173</v>
      </c>
      <c r="U36" s="80">
        <v>7036</v>
      </c>
      <c r="V36" s="80"/>
      <c r="W36" s="80"/>
      <c r="X36" s="80"/>
      <c r="Y36" s="80"/>
      <c r="Z36" s="80"/>
      <c r="AA36" s="80" t="s">
        <v>129</v>
      </c>
      <c r="AB36" s="80" t="str">
        <f t="shared" si="26"/>
        <v/>
      </c>
      <c r="AC36" s="80">
        <v>802</v>
      </c>
      <c r="AD36" s="80" t="str">
        <f t="shared" si="27"/>
        <v>054</v>
      </c>
      <c r="AE36" s="80"/>
      <c r="AF36" s="80"/>
      <c r="AG36" s="80">
        <v>110</v>
      </c>
      <c r="AH36" s="80" t="str">
        <f>Summary!$B$2</f>
        <v>USD</v>
      </c>
      <c r="AI36" s="80">
        <f t="shared" ref="AI36:AT36" si="33">IF(C36="",0,C36)</f>
        <v>0</v>
      </c>
      <c r="AJ36" s="80">
        <f t="shared" si="33"/>
        <v>0</v>
      </c>
      <c r="AK36" s="80">
        <f t="shared" si="33"/>
        <v>0</v>
      </c>
      <c r="AL36" s="80">
        <f t="shared" si="33"/>
        <v>0</v>
      </c>
      <c r="AM36" s="80">
        <f t="shared" si="33"/>
        <v>0</v>
      </c>
      <c r="AN36" s="80">
        <f t="shared" si="33"/>
        <v>0</v>
      </c>
      <c r="AO36" s="80">
        <f t="shared" si="33"/>
        <v>0</v>
      </c>
      <c r="AP36" s="80">
        <f t="shared" si="33"/>
        <v>0</v>
      </c>
      <c r="AQ36" s="80">
        <f t="shared" si="33"/>
        <v>0</v>
      </c>
      <c r="AR36" s="80">
        <f t="shared" si="33"/>
        <v>0</v>
      </c>
      <c r="AS36" s="80">
        <f t="shared" si="33"/>
        <v>0</v>
      </c>
      <c r="AT36" s="80">
        <f t="shared" si="33"/>
        <v>0</v>
      </c>
    </row>
    <row r="37" spans="1:46" ht="20.25" customHeight="1" x14ac:dyDescent="0.65">
      <c r="A37" s="2"/>
      <c r="B37" s="117" t="str">
        <f>IF(ISTEXT("SC-"&amp;VLOOKUP(A37,'Chart of Accounts'!$B$5:$C$54,2,FALSE)),"SC-"&amp;VLOOKUP(A37,'Chart of Accounts'!$B$5:$C$54,2,FALSE),"")</f>
        <v/>
      </c>
      <c r="C37" s="98"/>
      <c r="D37" s="98"/>
      <c r="E37" s="98"/>
      <c r="F37" s="98"/>
      <c r="G37" s="98"/>
      <c r="H37" s="98"/>
      <c r="I37" s="98"/>
      <c r="J37" s="98"/>
      <c r="K37" s="98"/>
      <c r="L37" s="98"/>
      <c r="M37" s="98"/>
      <c r="N37" s="98"/>
      <c r="O37" s="95">
        <f t="shared" si="25"/>
        <v>0</v>
      </c>
      <c r="P37" s="80"/>
      <c r="Q37" s="80"/>
      <c r="R37" s="80"/>
      <c r="S37" s="80"/>
      <c r="T37" s="80" t="s">
        <v>175</v>
      </c>
      <c r="U37" s="80">
        <v>7038</v>
      </c>
      <c r="V37" s="80"/>
      <c r="W37" s="80"/>
      <c r="X37" s="80"/>
      <c r="Y37" s="80"/>
      <c r="Z37" s="80"/>
      <c r="AA37" s="80" t="s">
        <v>129</v>
      </c>
      <c r="AB37" s="80" t="str">
        <f t="shared" si="26"/>
        <v/>
      </c>
      <c r="AC37" s="80">
        <v>802</v>
      </c>
      <c r="AD37" s="80" t="str">
        <f t="shared" si="27"/>
        <v>054</v>
      </c>
      <c r="AE37" s="80"/>
      <c r="AF37" s="80"/>
      <c r="AG37" s="80">
        <v>110</v>
      </c>
      <c r="AH37" s="80" t="str">
        <f>Summary!$B$2</f>
        <v>USD</v>
      </c>
      <c r="AI37" s="80">
        <f t="shared" ref="AI37:AT37" si="34">IF(C37="",0,C37)</f>
        <v>0</v>
      </c>
      <c r="AJ37" s="80">
        <f t="shared" si="34"/>
        <v>0</v>
      </c>
      <c r="AK37" s="80">
        <f t="shared" si="34"/>
        <v>0</v>
      </c>
      <c r="AL37" s="80">
        <f t="shared" si="34"/>
        <v>0</v>
      </c>
      <c r="AM37" s="80">
        <f t="shared" si="34"/>
        <v>0</v>
      </c>
      <c r="AN37" s="80">
        <f t="shared" si="34"/>
        <v>0</v>
      </c>
      <c r="AO37" s="80">
        <f t="shared" si="34"/>
        <v>0</v>
      </c>
      <c r="AP37" s="80">
        <f t="shared" si="34"/>
        <v>0</v>
      </c>
      <c r="AQ37" s="80">
        <f t="shared" si="34"/>
        <v>0</v>
      </c>
      <c r="AR37" s="80">
        <f t="shared" si="34"/>
        <v>0</v>
      </c>
      <c r="AS37" s="80">
        <f t="shared" si="34"/>
        <v>0</v>
      </c>
      <c r="AT37" s="80">
        <f t="shared" si="34"/>
        <v>0</v>
      </c>
    </row>
    <row r="38" spans="1:46" ht="20.25" customHeight="1" x14ac:dyDescent="0.65">
      <c r="A38" s="2"/>
      <c r="B38" s="117" t="str">
        <f>IF(ISTEXT("SC-"&amp;VLOOKUP(A38,'Chart of Accounts'!$B$5:$C$54,2,FALSE)),"SC-"&amp;VLOOKUP(A38,'Chart of Accounts'!$B$5:$C$54,2,FALSE),"")</f>
        <v/>
      </c>
      <c r="C38" s="98"/>
      <c r="D38" s="98"/>
      <c r="E38" s="98"/>
      <c r="F38" s="98"/>
      <c r="G38" s="98"/>
      <c r="H38" s="98"/>
      <c r="I38" s="98"/>
      <c r="J38" s="98"/>
      <c r="K38" s="98"/>
      <c r="L38" s="98"/>
      <c r="M38" s="98"/>
      <c r="N38" s="98"/>
      <c r="O38" s="95">
        <f t="shared" si="25"/>
        <v>0</v>
      </c>
      <c r="P38" s="80"/>
      <c r="Q38" s="80"/>
      <c r="R38" s="80"/>
      <c r="S38" s="80"/>
      <c r="T38" s="80" t="s">
        <v>176</v>
      </c>
      <c r="U38" s="80">
        <v>7040</v>
      </c>
      <c r="V38" s="80"/>
      <c r="W38" s="80"/>
      <c r="X38" s="80"/>
      <c r="Y38" s="80"/>
      <c r="Z38" s="80"/>
      <c r="AA38" s="80" t="s">
        <v>129</v>
      </c>
      <c r="AB38" s="80" t="str">
        <f t="shared" si="26"/>
        <v/>
      </c>
      <c r="AC38" s="80">
        <v>802</v>
      </c>
      <c r="AD38" s="80" t="str">
        <f t="shared" si="27"/>
        <v>054</v>
      </c>
      <c r="AE38" s="80"/>
      <c r="AF38" s="80"/>
      <c r="AG38" s="80">
        <v>110</v>
      </c>
      <c r="AH38" s="80" t="str">
        <f>Summary!$B$2</f>
        <v>USD</v>
      </c>
      <c r="AI38" s="80">
        <f t="shared" ref="AI38:AT38" si="35">IF(C38="",0,C38)</f>
        <v>0</v>
      </c>
      <c r="AJ38" s="80">
        <f t="shared" si="35"/>
        <v>0</v>
      </c>
      <c r="AK38" s="80">
        <f t="shared" si="35"/>
        <v>0</v>
      </c>
      <c r="AL38" s="80">
        <f t="shared" si="35"/>
        <v>0</v>
      </c>
      <c r="AM38" s="80">
        <f t="shared" si="35"/>
        <v>0</v>
      </c>
      <c r="AN38" s="80">
        <f t="shared" si="35"/>
        <v>0</v>
      </c>
      <c r="AO38" s="80">
        <f t="shared" si="35"/>
        <v>0</v>
      </c>
      <c r="AP38" s="80">
        <f t="shared" si="35"/>
        <v>0</v>
      </c>
      <c r="AQ38" s="80">
        <f t="shared" si="35"/>
        <v>0</v>
      </c>
      <c r="AR38" s="80">
        <f t="shared" si="35"/>
        <v>0</v>
      </c>
      <c r="AS38" s="80">
        <f t="shared" si="35"/>
        <v>0</v>
      </c>
      <c r="AT38" s="80">
        <f t="shared" si="35"/>
        <v>0</v>
      </c>
    </row>
    <row r="39" spans="1:46" ht="20.25" customHeight="1" x14ac:dyDescent="0.65">
      <c r="A39" s="102"/>
      <c r="B39" s="94" t="s">
        <v>280</v>
      </c>
      <c r="C39" s="137">
        <f t="shared" ref="C39:O39" si="36">SUM(C31:C38)</f>
        <v>0</v>
      </c>
      <c r="D39" s="137">
        <f t="shared" si="36"/>
        <v>0</v>
      </c>
      <c r="E39" s="137">
        <f t="shared" si="36"/>
        <v>0</v>
      </c>
      <c r="F39" s="137">
        <f t="shared" si="36"/>
        <v>0</v>
      </c>
      <c r="G39" s="137">
        <f t="shared" si="36"/>
        <v>0</v>
      </c>
      <c r="H39" s="137">
        <f t="shared" si="36"/>
        <v>0</v>
      </c>
      <c r="I39" s="137">
        <f t="shared" si="36"/>
        <v>0</v>
      </c>
      <c r="J39" s="137">
        <f t="shared" si="36"/>
        <v>0</v>
      </c>
      <c r="K39" s="137">
        <f t="shared" si="36"/>
        <v>350</v>
      </c>
      <c r="L39" s="137">
        <f t="shared" si="36"/>
        <v>0</v>
      </c>
      <c r="M39" s="137">
        <f t="shared" si="36"/>
        <v>0</v>
      </c>
      <c r="N39" s="137">
        <f t="shared" si="36"/>
        <v>0</v>
      </c>
      <c r="O39" s="137">
        <f t="shared" si="36"/>
        <v>350</v>
      </c>
      <c r="P39" s="80"/>
      <c r="Q39" s="80"/>
      <c r="R39" s="80"/>
      <c r="S39" s="80"/>
      <c r="T39" s="80" t="s">
        <v>177</v>
      </c>
      <c r="U39" s="80">
        <v>7042</v>
      </c>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row>
    <row r="40" spans="1:46" ht="20.25" customHeight="1" x14ac:dyDescent="0.65">
      <c r="A40" s="102"/>
      <c r="B40" s="94"/>
      <c r="C40" s="95"/>
      <c r="D40" s="95"/>
      <c r="E40" s="95"/>
      <c r="F40" s="95"/>
      <c r="G40" s="95"/>
      <c r="H40" s="95"/>
      <c r="I40" s="95"/>
      <c r="J40" s="95"/>
      <c r="K40" s="95"/>
      <c r="L40" s="95"/>
      <c r="M40" s="95"/>
      <c r="N40" s="95"/>
      <c r="O40" s="95"/>
      <c r="P40" s="80"/>
      <c r="Q40" s="80"/>
      <c r="R40" s="80"/>
      <c r="S40" s="80"/>
      <c r="T40" s="80" t="s">
        <v>178</v>
      </c>
      <c r="U40" s="80">
        <v>7044</v>
      </c>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row>
    <row r="41" spans="1:46" ht="20.25" customHeight="1" x14ac:dyDescent="0.7">
      <c r="A41" s="108" t="s">
        <v>282</v>
      </c>
      <c r="B41" s="97"/>
      <c r="C41" s="94"/>
      <c r="D41" s="95"/>
      <c r="E41" s="95"/>
      <c r="F41" s="95"/>
      <c r="G41" s="95"/>
      <c r="H41" s="95"/>
      <c r="I41" s="95"/>
      <c r="J41" s="95"/>
      <c r="K41" s="95"/>
      <c r="L41" s="95"/>
      <c r="M41" s="95"/>
      <c r="N41" s="95"/>
      <c r="O41" s="95"/>
      <c r="P41" s="80"/>
      <c r="Q41" s="80"/>
      <c r="R41" s="80"/>
      <c r="S41" s="80"/>
      <c r="T41" s="80" t="s">
        <v>179</v>
      </c>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row>
    <row r="42" spans="1:46" ht="15.75" customHeight="1" x14ac:dyDescent="0.65">
      <c r="A42" s="102">
        <v>7006</v>
      </c>
      <c r="B42" s="117" t="str">
        <f>IF(ISTEXT("SC District-"&amp;VLOOKUP(A42,'Chart of Accounts'!$B$5:$C$50,2,FALSE)),"SC District-"&amp;VLOOKUP(A42,'Chart of Accounts'!$B$5:$C$50,2,FALSE),"")</f>
        <v>SC District-Educational Materials</v>
      </c>
      <c r="C42" s="98"/>
      <c r="D42" s="98"/>
      <c r="E42" s="98"/>
      <c r="F42" s="98"/>
      <c r="G42" s="98"/>
      <c r="H42" s="98"/>
      <c r="I42" s="98"/>
      <c r="J42" s="98"/>
      <c r="K42" s="98"/>
      <c r="L42" s="98"/>
      <c r="M42" s="98"/>
      <c r="N42" s="98"/>
      <c r="O42" s="95">
        <f t="shared" ref="O42:O49" si="37">SUM(C42:N42)</f>
        <v>0</v>
      </c>
      <c r="P42" s="80"/>
      <c r="Q42" s="80"/>
      <c r="R42" s="80"/>
      <c r="S42" s="80"/>
      <c r="T42" s="80"/>
      <c r="U42" s="80">
        <v>7022</v>
      </c>
      <c r="V42" s="80"/>
      <c r="W42" s="80"/>
      <c r="X42" s="80"/>
      <c r="Y42" s="80"/>
      <c r="Z42" s="80"/>
      <c r="AA42" s="80" t="s">
        <v>129</v>
      </c>
      <c r="AB42" s="80" t="str">
        <f t="shared" ref="AB42:AB49" si="38">IF(A42="","",A42&amp;"-000000")</f>
        <v>7006-000000</v>
      </c>
      <c r="AC42" s="80">
        <v>803</v>
      </c>
      <c r="AD42" s="80" t="str">
        <f t="shared" ref="AD42:AD49" si="39">IF(LEN($O$1)=3,$O$1,IF(LEN($O$1)=2,0&amp;$O$1,IF(LEN($O$1)=1,0&amp;0&amp;$O$1,"ERROR")))</f>
        <v>054</v>
      </c>
      <c r="AE42" s="80"/>
      <c r="AF42" s="80"/>
      <c r="AG42" s="80">
        <v>110</v>
      </c>
      <c r="AH42" s="80" t="str">
        <f>Summary!$B$2</f>
        <v>USD</v>
      </c>
      <c r="AI42" s="80">
        <f t="shared" ref="AI42:AT42" si="40">IF(C42="",0,C42)</f>
        <v>0</v>
      </c>
      <c r="AJ42" s="80">
        <f t="shared" si="40"/>
        <v>0</v>
      </c>
      <c r="AK42" s="80">
        <f t="shared" si="40"/>
        <v>0</v>
      </c>
      <c r="AL42" s="80">
        <f t="shared" si="40"/>
        <v>0</v>
      </c>
      <c r="AM42" s="80">
        <f t="shared" si="40"/>
        <v>0</v>
      </c>
      <c r="AN42" s="80">
        <f t="shared" si="40"/>
        <v>0</v>
      </c>
      <c r="AO42" s="80">
        <f t="shared" si="40"/>
        <v>0</v>
      </c>
      <c r="AP42" s="80">
        <f t="shared" si="40"/>
        <v>0</v>
      </c>
      <c r="AQ42" s="80">
        <f t="shared" si="40"/>
        <v>0</v>
      </c>
      <c r="AR42" s="80">
        <f t="shared" si="40"/>
        <v>0</v>
      </c>
      <c r="AS42" s="80">
        <f t="shared" si="40"/>
        <v>0</v>
      </c>
      <c r="AT42" s="80">
        <f t="shared" si="40"/>
        <v>0</v>
      </c>
    </row>
    <row r="43" spans="1:46" ht="21" customHeight="1" x14ac:dyDescent="0.7">
      <c r="A43" s="102">
        <v>7010</v>
      </c>
      <c r="B43" s="117" t="str">
        <f>IF(ISTEXT("SC District-"&amp;VLOOKUP(A43,'Chart of Accounts'!$B$5:$C$50,2,FALSE)),"SC District-"&amp;VLOOKUP(A43,'Chart of Accounts'!$B$5:$C$50,2,FALSE),"")</f>
        <v>SC District-Awards Expense (Trophies, Plaques, Ribbons &amp; Certificates)</v>
      </c>
      <c r="C43" s="98"/>
      <c r="D43" s="98"/>
      <c r="E43" s="98"/>
      <c r="F43" s="98"/>
      <c r="G43" s="98"/>
      <c r="H43" s="98"/>
      <c r="I43" s="98"/>
      <c r="J43" s="98"/>
      <c r="K43" s="98"/>
      <c r="L43" s="147">
        <v>300</v>
      </c>
      <c r="M43" s="98"/>
      <c r="N43" s="98"/>
      <c r="O43" s="95">
        <f t="shared" si="37"/>
        <v>300</v>
      </c>
      <c r="P43" s="80"/>
      <c r="Q43" s="80"/>
      <c r="R43" s="80"/>
      <c r="S43" s="80"/>
      <c r="T43" s="80" t="s">
        <v>162</v>
      </c>
      <c r="U43" s="80">
        <v>7024</v>
      </c>
      <c r="V43" s="80"/>
      <c r="W43" s="80"/>
      <c r="X43" s="80"/>
      <c r="Y43" s="80"/>
      <c r="Z43" s="80"/>
      <c r="AA43" s="80" t="s">
        <v>129</v>
      </c>
      <c r="AB43" s="80" t="str">
        <f t="shared" si="38"/>
        <v>7010-000000</v>
      </c>
      <c r="AC43" s="80">
        <v>803</v>
      </c>
      <c r="AD43" s="80" t="str">
        <f t="shared" si="39"/>
        <v>054</v>
      </c>
      <c r="AE43" s="80"/>
      <c r="AF43" s="80"/>
      <c r="AG43" s="80">
        <v>110</v>
      </c>
      <c r="AH43" s="80" t="str">
        <f>Summary!$B$2</f>
        <v>USD</v>
      </c>
      <c r="AI43" s="80">
        <f t="shared" ref="AI43:AT43" si="41">IF(C43="",0,C43)</f>
        <v>0</v>
      </c>
      <c r="AJ43" s="80">
        <f t="shared" si="41"/>
        <v>0</v>
      </c>
      <c r="AK43" s="80">
        <f t="shared" si="41"/>
        <v>0</v>
      </c>
      <c r="AL43" s="80">
        <f t="shared" si="41"/>
        <v>0</v>
      </c>
      <c r="AM43" s="80">
        <f t="shared" si="41"/>
        <v>0</v>
      </c>
      <c r="AN43" s="80">
        <f t="shared" si="41"/>
        <v>0</v>
      </c>
      <c r="AO43" s="80">
        <f t="shared" si="41"/>
        <v>0</v>
      </c>
      <c r="AP43" s="80">
        <f t="shared" si="41"/>
        <v>0</v>
      </c>
      <c r="AQ43" s="80">
        <f t="shared" si="41"/>
        <v>0</v>
      </c>
      <c r="AR43" s="91">
        <f t="shared" si="41"/>
        <v>300</v>
      </c>
      <c r="AS43" s="80">
        <f t="shared" si="41"/>
        <v>0</v>
      </c>
      <c r="AT43" s="80">
        <f t="shared" si="41"/>
        <v>0</v>
      </c>
    </row>
    <row r="44" spans="1:46" ht="21" customHeight="1" x14ac:dyDescent="0.65">
      <c r="A44" s="102">
        <v>7012</v>
      </c>
      <c r="B44" s="117" t="str">
        <f>IF(ISTEXT("SC District-"&amp;VLOOKUP(A44,'Chart of Accounts'!$B$5:$C$50,2,FALSE)),"SC District-"&amp;VLOOKUP(A44,'Chart of Accounts'!$B$5:$C$50,2,FALSE),"")</f>
        <v>SC District-Supplies &amp; Stationery Expense</v>
      </c>
      <c r="C44" s="98"/>
      <c r="D44" s="98"/>
      <c r="E44" s="98"/>
      <c r="F44" s="98"/>
      <c r="G44" s="98"/>
      <c r="H44" s="98"/>
      <c r="I44" s="98"/>
      <c r="J44" s="98"/>
      <c r="K44" s="98"/>
      <c r="L44" s="98"/>
      <c r="M44" s="98"/>
      <c r="N44" s="98"/>
      <c r="O44" s="95">
        <f t="shared" si="37"/>
        <v>0</v>
      </c>
      <c r="P44" s="80"/>
      <c r="Q44" s="80"/>
      <c r="R44" s="80"/>
      <c r="S44" s="80"/>
      <c r="T44" s="80" t="s">
        <v>164</v>
      </c>
      <c r="U44" s="80">
        <v>7026</v>
      </c>
      <c r="V44" s="80"/>
      <c r="W44" s="80"/>
      <c r="X44" s="80"/>
      <c r="Y44" s="80"/>
      <c r="Z44" s="80"/>
      <c r="AA44" s="80" t="s">
        <v>129</v>
      </c>
      <c r="AB44" s="80" t="str">
        <f t="shared" si="38"/>
        <v>7012-000000</v>
      </c>
      <c r="AC44" s="80">
        <v>803</v>
      </c>
      <c r="AD44" s="80" t="str">
        <f t="shared" si="39"/>
        <v>054</v>
      </c>
      <c r="AE44" s="80"/>
      <c r="AF44" s="80"/>
      <c r="AG44" s="80">
        <v>110</v>
      </c>
      <c r="AH44" s="80" t="str">
        <f>Summary!$B$2</f>
        <v>USD</v>
      </c>
      <c r="AI44" s="80">
        <f t="shared" ref="AI44:AT44" si="42">IF(C44="",0,C44)</f>
        <v>0</v>
      </c>
      <c r="AJ44" s="80">
        <f t="shared" si="42"/>
        <v>0</v>
      </c>
      <c r="AK44" s="80">
        <f t="shared" si="42"/>
        <v>0</v>
      </c>
      <c r="AL44" s="80">
        <f t="shared" si="42"/>
        <v>0</v>
      </c>
      <c r="AM44" s="80">
        <f t="shared" si="42"/>
        <v>0</v>
      </c>
      <c r="AN44" s="80">
        <f t="shared" si="42"/>
        <v>0</v>
      </c>
      <c r="AO44" s="80">
        <f t="shared" si="42"/>
        <v>0</v>
      </c>
      <c r="AP44" s="80">
        <f t="shared" si="42"/>
        <v>0</v>
      </c>
      <c r="AQ44" s="80">
        <f t="shared" si="42"/>
        <v>0</v>
      </c>
      <c r="AR44" s="80">
        <f t="shared" si="42"/>
        <v>0</v>
      </c>
      <c r="AS44" s="80">
        <f t="shared" si="42"/>
        <v>0</v>
      </c>
      <c r="AT44" s="80">
        <f t="shared" si="42"/>
        <v>0</v>
      </c>
    </row>
    <row r="45" spans="1:46" ht="18.75" customHeight="1" x14ac:dyDescent="0.65">
      <c r="A45" s="102">
        <v>7014</v>
      </c>
      <c r="B45" s="117" t="str">
        <f>IF(ISTEXT("SC District-"&amp;VLOOKUP(A45,'Chart of Accounts'!$B$5:$C$50,2,FALSE)),"SC District-"&amp;VLOOKUP(A45,'Chart of Accounts'!$B$5:$C$50,2,FALSE),"")</f>
        <v>SC District-Room Rental Event Expense</v>
      </c>
      <c r="C45" s="98"/>
      <c r="D45" s="98"/>
      <c r="E45" s="98"/>
      <c r="F45" s="98"/>
      <c r="G45" s="98"/>
      <c r="H45" s="98"/>
      <c r="I45" s="98"/>
      <c r="J45" s="98"/>
      <c r="K45" s="98"/>
      <c r="L45" s="98"/>
      <c r="M45" s="98"/>
      <c r="N45" s="98"/>
      <c r="O45" s="95">
        <f t="shared" si="37"/>
        <v>0</v>
      </c>
      <c r="P45" s="80"/>
      <c r="Q45" s="80"/>
      <c r="R45" s="80"/>
      <c r="S45" s="80"/>
      <c r="T45" s="80" t="s">
        <v>166</v>
      </c>
      <c r="U45" s="80">
        <v>7028</v>
      </c>
      <c r="V45" s="80"/>
      <c r="W45" s="80"/>
      <c r="X45" s="80"/>
      <c r="Y45" s="80"/>
      <c r="Z45" s="80"/>
      <c r="AA45" s="80" t="s">
        <v>129</v>
      </c>
      <c r="AB45" s="80" t="str">
        <f t="shared" si="38"/>
        <v>7014-000000</v>
      </c>
      <c r="AC45" s="80">
        <v>803</v>
      </c>
      <c r="AD45" s="80" t="str">
        <f t="shared" si="39"/>
        <v>054</v>
      </c>
      <c r="AE45" s="80"/>
      <c r="AF45" s="80"/>
      <c r="AG45" s="80">
        <v>110</v>
      </c>
      <c r="AH45" s="80" t="str">
        <f>Summary!$B$2</f>
        <v>USD</v>
      </c>
      <c r="AI45" s="80">
        <f t="shared" ref="AI45:AT45" si="43">IF(C45="",0,C45)</f>
        <v>0</v>
      </c>
      <c r="AJ45" s="80">
        <f t="shared" si="43"/>
        <v>0</v>
      </c>
      <c r="AK45" s="80">
        <f t="shared" si="43"/>
        <v>0</v>
      </c>
      <c r="AL45" s="80">
        <f t="shared" si="43"/>
        <v>0</v>
      </c>
      <c r="AM45" s="80">
        <f t="shared" si="43"/>
        <v>0</v>
      </c>
      <c r="AN45" s="80">
        <f t="shared" si="43"/>
        <v>0</v>
      </c>
      <c r="AO45" s="80">
        <f t="shared" si="43"/>
        <v>0</v>
      </c>
      <c r="AP45" s="80">
        <f t="shared" si="43"/>
        <v>0</v>
      </c>
      <c r="AQ45" s="80">
        <f t="shared" si="43"/>
        <v>0</v>
      </c>
      <c r="AR45" s="80">
        <f t="shared" si="43"/>
        <v>0</v>
      </c>
      <c r="AS45" s="80">
        <f t="shared" si="43"/>
        <v>0</v>
      </c>
      <c r="AT45" s="80">
        <f t="shared" si="43"/>
        <v>0</v>
      </c>
    </row>
    <row r="46" spans="1:46" ht="15.75" customHeight="1" x14ac:dyDescent="0.65">
      <c r="A46" s="102">
        <v>7090</v>
      </c>
      <c r="B46" s="117" t="str">
        <f>IF(ISTEXT("SC District-"&amp;VLOOKUP(A46,'Chart of Accounts'!$B$5:$C$61,2,FALSE)),"SC District-"&amp;VLOOKUP(A46,'Chart of Accounts'!$B$5:$C$61,2,FALSE),"")</f>
        <v>SC District-Equipment Rental</v>
      </c>
      <c r="C46" s="98"/>
      <c r="D46" s="98"/>
      <c r="E46" s="98"/>
      <c r="F46" s="98"/>
      <c r="G46" s="98"/>
      <c r="H46" s="98"/>
      <c r="I46" s="98"/>
      <c r="J46" s="98"/>
      <c r="K46" s="98"/>
      <c r="L46" s="98"/>
      <c r="M46" s="98"/>
      <c r="N46" s="98"/>
      <c r="O46" s="95">
        <f t="shared" si="37"/>
        <v>0</v>
      </c>
      <c r="P46" s="80"/>
      <c r="Q46" s="80"/>
      <c r="R46" s="80"/>
      <c r="S46" s="80"/>
      <c r="T46" s="80" t="s">
        <v>168</v>
      </c>
      <c r="U46" s="80">
        <v>7030</v>
      </c>
      <c r="V46" s="80"/>
      <c r="W46" s="80"/>
      <c r="X46" s="80"/>
      <c r="Y46" s="80"/>
      <c r="Z46" s="80"/>
      <c r="AA46" s="80" t="s">
        <v>129</v>
      </c>
      <c r="AB46" s="80" t="str">
        <f t="shared" si="38"/>
        <v>7090-000000</v>
      </c>
      <c r="AC46" s="80">
        <v>803</v>
      </c>
      <c r="AD46" s="80" t="str">
        <f t="shared" si="39"/>
        <v>054</v>
      </c>
      <c r="AE46" s="80"/>
      <c r="AF46" s="80"/>
      <c r="AG46" s="80">
        <v>110</v>
      </c>
      <c r="AH46" s="80" t="str">
        <f>Summary!$B$2</f>
        <v>USD</v>
      </c>
      <c r="AI46" s="80">
        <f t="shared" ref="AI46:AT46" si="44">IF(C46="",0,C46)</f>
        <v>0</v>
      </c>
      <c r="AJ46" s="80">
        <f t="shared" si="44"/>
        <v>0</v>
      </c>
      <c r="AK46" s="80">
        <f t="shared" si="44"/>
        <v>0</v>
      </c>
      <c r="AL46" s="80">
        <f t="shared" si="44"/>
        <v>0</v>
      </c>
      <c r="AM46" s="80">
        <f t="shared" si="44"/>
        <v>0</v>
      </c>
      <c r="AN46" s="80">
        <f t="shared" si="44"/>
        <v>0</v>
      </c>
      <c r="AO46" s="80">
        <f t="shared" si="44"/>
        <v>0</v>
      </c>
      <c r="AP46" s="80">
        <f t="shared" si="44"/>
        <v>0</v>
      </c>
      <c r="AQ46" s="80">
        <f t="shared" si="44"/>
        <v>0</v>
      </c>
      <c r="AR46" s="80">
        <f t="shared" si="44"/>
        <v>0</v>
      </c>
      <c r="AS46" s="80">
        <f t="shared" si="44"/>
        <v>0</v>
      </c>
      <c r="AT46" s="80">
        <f t="shared" si="44"/>
        <v>0</v>
      </c>
    </row>
    <row r="47" spans="1:46" ht="15.75" customHeight="1" x14ac:dyDescent="0.65">
      <c r="A47" s="2"/>
      <c r="B47" s="117" t="str">
        <f>IF(ISTEXT("SC-"&amp;VLOOKUP(A47,'Chart of Accounts'!$B$5:$C$54,2,FALSE)),"SC-"&amp;VLOOKUP(A47,'Chart of Accounts'!$B$5:$C$54,2,FALSE),"")</f>
        <v/>
      </c>
      <c r="C47" s="98"/>
      <c r="D47" s="98"/>
      <c r="E47" s="98"/>
      <c r="F47" s="98"/>
      <c r="G47" s="98"/>
      <c r="H47" s="98"/>
      <c r="I47" s="98"/>
      <c r="J47" s="98"/>
      <c r="K47" s="98"/>
      <c r="L47" s="98"/>
      <c r="M47" s="98"/>
      <c r="N47" s="98"/>
      <c r="O47" s="95">
        <f t="shared" si="37"/>
        <v>0</v>
      </c>
      <c r="P47" s="80"/>
      <c r="Q47" s="80"/>
      <c r="R47" s="80"/>
      <c r="S47" s="80"/>
      <c r="T47" s="80" t="s">
        <v>170</v>
      </c>
      <c r="U47" s="80">
        <v>7034</v>
      </c>
      <c r="V47" s="80"/>
      <c r="W47" s="80"/>
      <c r="X47" s="80"/>
      <c r="Y47" s="80"/>
      <c r="Z47" s="80"/>
      <c r="AA47" s="80" t="s">
        <v>129</v>
      </c>
      <c r="AB47" s="80" t="str">
        <f t="shared" si="38"/>
        <v/>
      </c>
      <c r="AC47" s="80">
        <v>803</v>
      </c>
      <c r="AD47" s="80" t="str">
        <f t="shared" si="39"/>
        <v>054</v>
      </c>
      <c r="AE47" s="80"/>
      <c r="AF47" s="80"/>
      <c r="AG47" s="80">
        <v>110</v>
      </c>
      <c r="AH47" s="80" t="str">
        <f>Summary!$B$2</f>
        <v>USD</v>
      </c>
      <c r="AI47" s="80">
        <f t="shared" ref="AI47:AT47" si="45">IF(C47="",0,C47)</f>
        <v>0</v>
      </c>
      <c r="AJ47" s="80">
        <f t="shared" si="45"/>
        <v>0</v>
      </c>
      <c r="AK47" s="80">
        <f t="shared" si="45"/>
        <v>0</v>
      </c>
      <c r="AL47" s="80">
        <f t="shared" si="45"/>
        <v>0</v>
      </c>
      <c r="AM47" s="80">
        <f t="shared" si="45"/>
        <v>0</v>
      </c>
      <c r="AN47" s="80">
        <f t="shared" si="45"/>
        <v>0</v>
      </c>
      <c r="AO47" s="80">
        <f t="shared" si="45"/>
        <v>0</v>
      </c>
      <c r="AP47" s="80">
        <f t="shared" si="45"/>
        <v>0</v>
      </c>
      <c r="AQ47" s="80">
        <f t="shared" si="45"/>
        <v>0</v>
      </c>
      <c r="AR47" s="80">
        <f t="shared" si="45"/>
        <v>0</v>
      </c>
      <c r="AS47" s="80">
        <f t="shared" si="45"/>
        <v>0</v>
      </c>
      <c r="AT47" s="80">
        <f t="shared" si="45"/>
        <v>0</v>
      </c>
    </row>
    <row r="48" spans="1:46" ht="15.75" customHeight="1" x14ac:dyDescent="0.65">
      <c r="A48" s="2"/>
      <c r="B48" s="117" t="str">
        <f>IF(ISTEXT("SC-"&amp;VLOOKUP(A48,'Chart of Accounts'!$B$5:$C$54,2,FALSE)),"SC-"&amp;VLOOKUP(A48,'Chart of Accounts'!$B$5:$C$54,2,FALSE),"")</f>
        <v/>
      </c>
      <c r="C48" s="98"/>
      <c r="D48" s="98"/>
      <c r="E48" s="98"/>
      <c r="F48" s="98"/>
      <c r="G48" s="98"/>
      <c r="H48" s="98"/>
      <c r="I48" s="98"/>
      <c r="J48" s="98"/>
      <c r="K48" s="98"/>
      <c r="L48" s="98"/>
      <c r="M48" s="98"/>
      <c r="N48" s="98"/>
      <c r="O48" s="95">
        <f t="shared" si="37"/>
        <v>0</v>
      </c>
      <c r="P48" s="80"/>
      <c r="Q48" s="80"/>
      <c r="R48" s="80"/>
      <c r="S48" s="80"/>
      <c r="T48" s="80" t="s">
        <v>173</v>
      </c>
      <c r="U48" s="80">
        <v>7036</v>
      </c>
      <c r="V48" s="80"/>
      <c r="W48" s="80"/>
      <c r="X48" s="80"/>
      <c r="Y48" s="80"/>
      <c r="Z48" s="80"/>
      <c r="AA48" s="80" t="s">
        <v>129</v>
      </c>
      <c r="AB48" s="80" t="str">
        <f t="shared" si="38"/>
        <v/>
      </c>
      <c r="AC48" s="80">
        <v>803</v>
      </c>
      <c r="AD48" s="80" t="str">
        <f t="shared" si="39"/>
        <v>054</v>
      </c>
      <c r="AE48" s="80"/>
      <c r="AF48" s="80"/>
      <c r="AG48" s="80">
        <v>110</v>
      </c>
      <c r="AH48" s="80" t="str">
        <f>Summary!$B$2</f>
        <v>USD</v>
      </c>
      <c r="AI48" s="80">
        <f t="shared" ref="AI48:AT48" si="46">IF(C48="",0,C48)</f>
        <v>0</v>
      </c>
      <c r="AJ48" s="80">
        <f t="shared" si="46"/>
        <v>0</v>
      </c>
      <c r="AK48" s="80">
        <f t="shared" si="46"/>
        <v>0</v>
      </c>
      <c r="AL48" s="80">
        <f t="shared" si="46"/>
        <v>0</v>
      </c>
      <c r="AM48" s="80">
        <f t="shared" si="46"/>
        <v>0</v>
      </c>
      <c r="AN48" s="80">
        <f t="shared" si="46"/>
        <v>0</v>
      </c>
      <c r="AO48" s="80">
        <f t="shared" si="46"/>
        <v>0</v>
      </c>
      <c r="AP48" s="80">
        <f t="shared" si="46"/>
        <v>0</v>
      </c>
      <c r="AQ48" s="80">
        <f t="shared" si="46"/>
        <v>0</v>
      </c>
      <c r="AR48" s="80">
        <f t="shared" si="46"/>
        <v>0</v>
      </c>
      <c r="AS48" s="80">
        <f t="shared" si="46"/>
        <v>0</v>
      </c>
      <c r="AT48" s="80">
        <f t="shared" si="46"/>
        <v>0</v>
      </c>
    </row>
    <row r="49" spans="1:46" ht="15.75" customHeight="1" x14ac:dyDescent="0.65">
      <c r="A49" s="2"/>
      <c r="B49" s="117" t="str">
        <f>IF(ISTEXT("SC-"&amp;VLOOKUP(A49,'Chart of Accounts'!$B$5:$C$54,2,FALSE)),"SC-"&amp;VLOOKUP(A49,'Chart of Accounts'!$B$5:$C$54,2,FALSE),"")</f>
        <v/>
      </c>
      <c r="C49" s="98"/>
      <c r="D49" s="98"/>
      <c r="E49" s="98"/>
      <c r="F49" s="98"/>
      <c r="G49" s="98"/>
      <c r="H49" s="98"/>
      <c r="I49" s="98"/>
      <c r="J49" s="98"/>
      <c r="K49" s="98"/>
      <c r="L49" s="98"/>
      <c r="M49" s="98"/>
      <c r="N49" s="98"/>
      <c r="O49" s="95">
        <f t="shared" si="37"/>
        <v>0</v>
      </c>
      <c r="P49" s="80"/>
      <c r="Q49" s="80"/>
      <c r="R49" s="80"/>
      <c r="S49" s="80"/>
      <c r="T49" s="80" t="s">
        <v>175</v>
      </c>
      <c r="U49" s="80">
        <v>7038</v>
      </c>
      <c r="V49" s="80"/>
      <c r="W49" s="80"/>
      <c r="X49" s="80"/>
      <c r="Y49" s="80"/>
      <c r="Z49" s="80"/>
      <c r="AA49" s="80" t="s">
        <v>129</v>
      </c>
      <c r="AB49" s="80" t="str">
        <f t="shared" si="38"/>
        <v/>
      </c>
      <c r="AC49" s="80">
        <v>803</v>
      </c>
      <c r="AD49" s="80" t="str">
        <f t="shared" si="39"/>
        <v>054</v>
      </c>
      <c r="AE49" s="80"/>
      <c r="AF49" s="80"/>
      <c r="AG49" s="80">
        <v>110</v>
      </c>
      <c r="AH49" s="80" t="str">
        <f>Summary!$B$2</f>
        <v>USD</v>
      </c>
      <c r="AI49" s="80">
        <f t="shared" ref="AI49:AT49" si="47">IF(C49="",0,C49)</f>
        <v>0</v>
      </c>
      <c r="AJ49" s="80">
        <f t="shared" si="47"/>
        <v>0</v>
      </c>
      <c r="AK49" s="80">
        <f t="shared" si="47"/>
        <v>0</v>
      </c>
      <c r="AL49" s="80">
        <f t="shared" si="47"/>
        <v>0</v>
      </c>
      <c r="AM49" s="80">
        <f t="shared" si="47"/>
        <v>0</v>
      </c>
      <c r="AN49" s="80">
        <f t="shared" si="47"/>
        <v>0</v>
      </c>
      <c r="AO49" s="80">
        <f t="shared" si="47"/>
        <v>0</v>
      </c>
      <c r="AP49" s="80">
        <f t="shared" si="47"/>
        <v>0</v>
      </c>
      <c r="AQ49" s="80">
        <f t="shared" si="47"/>
        <v>0</v>
      </c>
      <c r="AR49" s="80">
        <f t="shared" si="47"/>
        <v>0</v>
      </c>
      <c r="AS49" s="80">
        <f t="shared" si="47"/>
        <v>0</v>
      </c>
      <c r="AT49" s="80">
        <f t="shared" si="47"/>
        <v>0</v>
      </c>
    </row>
    <row r="50" spans="1:46" ht="15.75" customHeight="1" x14ac:dyDescent="0.65">
      <c r="A50" s="102"/>
      <c r="B50" s="94" t="s">
        <v>280</v>
      </c>
      <c r="C50" s="137">
        <f t="shared" ref="C50:O50" si="48">SUM(C42:C49)</f>
        <v>0</v>
      </c>
      <c r="D50" s="137">
        <f t="shared" si="48"/>
        <v>0</v>
      </c>
      <c r="E50" s="137">
        <f t="shared" si="48"/>
        <v>0</v>
      </c>
      <c r="F50" s="137">
        <f t="shared" si="48"/>
        <v>0</v>
      </c>
      <c r="G50" s="137">
        <f t="shared" si="48"/>
        <v>0</v>
      </c>
      <c r="H50" s="137">
        <f t="shared" si="48"/>
        <v>0</v>
      </c>
      <c r="I50" s="137">
        <f t="shared" si="48"/>
        <v>0</v>
      </c>
      <c r="J50" s="137">
        <f t="shared" si="48"/>
        <v>0</v>
      </c>
      <c r="K50" s="137">
        <f t="shared" si="48"/>
        <v>0</v>
      </c>
      <c r="L50" s="137">
        <f t="shared" si="48"/>
        <v>300</v>
      </c>
      <c r="M50" s="137">
        <f t="shared" si="48"/>
        <v>0</v>
      </c>
      <c r="N50" s="137">
        <f t="shared" si="48"/>
        <v>0</v>
      </c>
      <c r="O50" s="137">
        <f t="shared" si="48"/>
        <v>300</v>
      </c>
      <c r="P50" s="80"/>
      <c r="Q50" s="80"/>
      <c r="R50" s="80"/>
      <c r="S50" s="80"/>
      <c r="T50" s="80" t="s">
        <v>176</v>
      </c>
      <c r="U50" s="80">
        <v>7040</v>
      </c>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row>
    <row r="51" spans="1:46" ht="15.75" customHeight="1" x14ac:dyDescent="0.5">
      <c r="A51" s="80"/>
      <c r="B51" s="80"/>
      <c r="C51" s="80"/>
      <c r="D51" s="80"/>
      <c r="E51" s="80"/>
      <c r="F51" s="80"/>
      <c r="G51" s="80"/>
      <c r="H51" s="80"/>
      <c r="I51" s="80"/>
      <c r="J51" s="80"/>
      <c r="K51" s="80"/>
      <c r="L51" s="80"/>
      <c r="M51" s="80"/>
      <c r="N51" s="80"/>
      <c r="O51" s="80"/>
      <c r="P51" s="80"/>
      <c r="Q51" s="80"/>
      <c r="R51" s="80"/>
      <c r="S51" s="80"/>
      <c r="T51" s="80" t="s">
        <v>177</v>
      </c>
      <c r="U51" s="80">
        <v>7042</v>
      </c>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row>
    <row r="52" spans="1:46" ht="15.75" customHeight="1" x14ac:dyDescent="0.5">
      <c r="A52" s="80"/>
      <c r="B52" s="80"/>
      <c r="C52" s="80"/>
      <c r="D52" s="80"/>
      <c r="E52" s="80"/>
      <c r="F52" s="80"/>
      <c r="G52" s="80"/>
      <c r="H52" s="80"/>
      <c r="I52" s="80"/>
      <c r="J52" s="80"/>
      <c r="K52" s="80"/>
      <c r="L52" s="80"/>
      <c r="M52" s="80"/>
      <c r="N52" s="80"/>
      <c r="O52" s="80"/>
      <c r="P52" s="80"/>
      <c r="Q52" s="80"/>
      <c r="R52" s="80"/>
      <c r="S52" s="80"/>
      <c r="T52" s="80" t="s">
        <v>178</v>
      </c>
      <c r="U52" s="80">
        <v>7044</v>
      </c>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row>
    <row r="53" spans="1:46" ht="15.75" customHeight="1" x14ac:dyDescent="0.65">
      <c r="A53" s="80"/>
      <c r="B53" s="94" t="s">
        <v>280</v>
      </c>
      <c r="C53" s="137">
        <f t="shared" ref="C53:N53" si="49">C28+C39+C50</f>
        <v>0</v>
      </c>
      <c r="D53" s="137">
        <f t="shared" si="49"/>
        <v>0</v>
      </c>
      <c r="E53" s="137">
        <f t="shared" si="49"/>
        <v>0</v>
      </c>
      <c r="F53" s="137">
        <f t="shared" si="49"/>
        <v>0</v>
      </c>
      <c r="G53" s="137">
        <f t="shared" si="49"/>
        <v>0</v>
      </c>
      <c r="H53" s="137">
        <f t="shared" si="49"/>
        <v>0</v>
      </c>
      <c r="I53" s="137">
        <f t="shared" si="49"/>
        <v>0</v>
      </c>
      <c r="J53" s="137">
        <f t="shared" si="49"/>
        <v>100</v>
      </c>
      <c r="K53" s="137">
        <f t="shared" si="49"/>
        <v>350</v>
      </c>
      <c r="L53" s="137">
        <f t="shared" si="49"/>
        <v>300</v>
      </c>
      <c r="M53" s="137">
        <f t="shared" si="49"/>
        <v>0</v>
      </c>
      <c r="N53" s="137">
        <f t="shared" si="49"/>
        <v>0</v>
      </c>
      <c r="O53" s="137">
        <f>SUM(C53:N53)</f>
        <v>750</v>
      </c>
      <c r="P53" s="80"/>
      <c r="Q53" s="80"/>
      <c r="R53" s="80"/>
      <c r="S53" s="80"/>
      <c r="T53" s="80" t="s">
        <v>179</v>
      </c>
      <c r="U53" s="80">
        <v>7046</v>
      </c>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row>
    <row r="54" spans="1:46" ht="15.75" customHeight="1" x14ac:dyDescent="0.5">
      <c r="A54" s="80"/>
      <c r="B54" s="80"/>
      <c r="C54" s="80"/>
      <c r="D54" s="80"/>
      <c r="E54" s="80"/>
      <c r="F54" s="80"/>
      <c r="G54" s="80"/>
      <c r="H54" s="80"/>
      <c r="I54" s="80"/>
      <c r="J54" s="80"/>
      <c r="K54" s="80"/>
      <c r="L54" s="80"/>
      <c r="M54" s="80"/>
      <c r="N54" s="80"/>
      <c r="O54" s="80"/>
      <c r="P54" s="80"/>
      <c r="Q54" s="80"/>
      <c r="R54" s="80"/>
      <c r="S54" s="80"/>
      <c r="T54" s="80" t="s">
        <v>180</v>
      </c>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row>
    <row r="55" spans="1:46" ht="15.75" customHeight="1" x14ac:dyDescent="0.7">
      <c r="A55" s="94" t="s">
        <v>283</v>
      </c>
      <c r="B55" s="94"/>
      <c r="C55" s="114">
        <f t="shared" ref="C55:O55" si="50">C17-C50-C28-C39</f>
        <v>0</v>
      </c>
      <c r="D55" s="114">
        <f t="shared" si="50"/>
        <v>0</v>
      </c>
      <c r="E55" s="114">
        <f t="shared" si="50"/>
        <v>0</v>
      </c>
      <c r="F55" s="114">
        <f t="shared" si="50"/>
        <v>0</v>
      </c>
      <c r="G55" s="114">
        <f t="shared" si="50"/>
        <v>0</v>
      </c>
      <c r="H55" s="114">
        <f t="shared" si="50"/>
        <v>0</v>
      </c>
      <c r="I55" s="114">
        <f t="shared" si="50"/>
        <v>0</v>
      </c>
      <c r="J55" s="114">
        <f t="shared" si="50"/>
        <v>-100</v>
      </c>
      <c r="K55" s="114">
        <f t="shared" si="50"/>
        <v>-350</v>
      </c>
      <c r="L55" s="114">
        <f t="shared" si="50"/>
        <v>-300</v>
      </c>
      <c r="M55" s="114">
        <f t="shared" si="50"/>
        <v>0</v>
      </c>
      <c r="N55" s="114">
        <f t="shared" si="50"/>
        <v>0</v>
      </c>
      <c r="O55" s="114">
        <f t="shared" si="50"/>
        <v>-750</v>
      </c>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row>
    <row r="56" spans="1:46" ht="15.75" customHeight="1" x14ac:dyDescent="0.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row>
    <row r="57" spans="1:46" ht="15.75" customHeight="1" x14ac:dyDescent="0.5">
      <c r="A57" s="80"/>
      <c r="B57" s="80"/>
      <c r="C57" s="80"/>
      <c r="D57" s="80"/>
      <c r="E57" s="80"/>
      <c r="F57" s="80"/>
      <c r="G57" s="80"/>
      <c r="H57" s="80"/>
      <c r="I57" s="80"/>
      <c r="J57" s="80"/>
      <c r="K57" s="80"/>
      <c r="L57" s="80"/>
      <c r="M57" s="80"/>
      <c r="N57" s="80"/>
      <c r="O57" s="80"/>
      <c r="P57" s="80"/>
      <c r="Q57" s="80"/>
      <c r="R57" s="80"/>
      <c r="S57" s="80"/>
      <c r="T57" s="80"/>
      <c r="U57" s="80">
        <v>7048</v>
      </c>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row>
    <row r="58" spans="1:46" ht="15.75" customHeight="1" x14ac:dyDescent="0.5">
      <c r="A58" s="80"/>
      <c r="B58" s="80"/>
      <c r="C58" s="80"/>
      <c r="D58" s="80"/>
      <c r="E58" s="80"/>
      <c r="F58" s="80"/>
      <c r="G58" s="80"/>
      <c r="H58" s="80"/>
      <c r="I58" s="80"/>
      <c r="J58" s="80"/>
      <c r="K58" s="80"/>
      <c r="L58" s="80"/>
      <c r="M58" s="80"/>
      <c r="N58" s="80"/>
      <c r="O58" s="80"/>
      <c r="P58" s="80"/>
      <c r="Q58" s="80"/>
      <c r="R58" s="80"/>
      <c r="S58" s="80"/>
      <c r="T58" s="80" t="s">
        <v>181</v>
      </c>
      <c r="U58" s="80">
        <v>7050</v>
      </c>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row>
    <row r="59" spans="1:46" ht="15.75" customHeight="1" x14ac:dyDescent="0.5">
      <c r="A59" s="80"/>
      <c r="B59" s="80"/>
      <c r="C59" s="80"/>
      <c r="D59" s="80"/>
      <c r="E59" s="80"/>
      <c r="F59" s="80"/>
      <c r="G59" s="80"/>
      <c r="H59" s="80"/>
      <c r="I59" s="80"/>
      <c r="J59" s="80"/>
      <c r="K59" s="80"/>
      <c r="L59" s="80"/>
      <c r="M59" s="80"/>
      <c r="N59" s="80"/>
      <c r="O59" s="80"/>
      <c r="P59" s="80"/>
      <c r="Q59" s="80"/>
      <c r="R59" s="80"/>
      <c r="S59" s="80"/>
      <c r="T59" s="80" t="s">
        <v>182</v>
      </c>
      <c r="U59" s="80">
        <v>7052</v>
      </c>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row>
    <row r="60" spans="1:46" ht="15.75" customHeight="1" x14ac:dyDescent="0.5">
      <c r="A60" s="80"/>
      <c r="B60" s="80"/>
      <c r="C60" s="80"/>
      <c r="D60" s="80"/>
      <c r="E60" s="80"/>
      <c r="F60" s="80"/>
      <c r="G60" s="80"/>
      <c r="H60" s="80"/>
      <c r="I60" s="80"/>
      <c r="J60" s="80"/>
      <c r="K60" s="80"/>
      <c r="L60" s="80"/>
      <c r="M60" s="80"/>
      <c r="N60" s="80"/>
      <c r="O60" s="80"/>
      <c r="P60" s="80"/>
      <c r="Q60" s="80"/>
      <c r="R60" s="80"/>
      <c r="S60" s="80"/>
      <c r="T60" s="80" t="s">
        <v>183</v>
      </c>
      <c r="U60" s="80">
        <v>7070</v>
      </c>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row>
    <row r="61" spans="1:46" ht="15.75" customHeight="1" x14ac:dyDescent="0.5">
      <c r="A61" s="80"/>
      <c r="B61" s="80"/>
      <c r="C61" s="80"/>
      <c r="D61" s="80"/>
      <c r="E61" s="80"/>
      <c r="F61" s="80"/>
      <c r="G61" s="80"/>
      <c r="H61" s="80"/>
      <c r="I61" s="80"/>
      <c r="J61" s="80"/>
      <c r="K61" s="80"/>
      <c r="L61" s="80"/>
      <c r="M61" s="80"/>
      <c r="N61" s="80"/>
      <c r="O61" s="80"/>
      <c r="P61" s="80"/>
      <c r="Q61" s="80"/>
      <c r="R61" s="80"/>
      <c r="S61" s="80"/>
      <c r="T61" s="80" t="s">
        <v>184</v>
      </c>
      <c r="U61" s="80">
        <v>7072</v>
      </c>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row>
    <row r="62" spans="1:46" ht="15.75" customHeight="1" x14ac:dyDescent="0.5">
      <c r="A62" s="80"/>
      <c r="B62" s="80"/>
      <c r="C62" s="80"/>
      <c r="D62" s="80"/>
      <c r="E62" s="80"/>
      <c r="F62" s="80"/>
      <c r="G62" s="80"/>
      <c r="H62" s="80"/>
      <c r="I62" s="80"/>
      <c r="J62" s="80"/>
      <c r="K62" s="80"/>
      <c r="L62" s="80"/>
      <c r="M62" s="80"/>
      <c r="N62" s="80"/>
      <c r="O62" s="80"/>
      <c r="P62" s="80"/>
      <c r="Q62" s="80"/>
      <c r="R62" s="80"/>
      <c r="S62" s="80"/>
      <c r="T62" s="80" t="s">
        <v>185</v>
      </c>
      <c r="U62" s="80">
        <v>7080</v>
      </c>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row>
    <row r="63" spans="1:46" ht="15.75" customHeight="1" x14ac:dyDescent="0.5">
      <c r="A63" s="80"/>
      <c r="B63" s="80"/>
      <c r="C63" s="80"/>
      <c r="D63" s="80"/>
      <c r="E63" s="80"/>
      <c r="F63" s="80"/>
      <c r="G63" s="80"/>
      <c r="H63" s="80"/>
      <c r="I63" s="80"/>
      <c r="J63" s="80"/>
      <c r="K63" s="80"/>
      <c r="L63" s="80"/>
      <c r="M63" s="80"/>
      <c r="N63" s="80"/>
      <c r="O63" s="80"/>
      <c r="P63" s="80"/>
      <c r="Q63" s="80"/>
      <c r="R63" s="80"/>
      <c r="S63" s="80"/>
      <c r="T63" s="80" t="s">
        <v>186</v>
      </c>
      <c r="U63" s="80">
        <v>7082</v>
      </c>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row>
    <row r="64" spans="1:46" ht="15.75" customHeight="1" x14ac:dyDescent="0.5">
      <c r="A64" s="80"/>
      <c r="B64" s="80"/>
      <c r="C64" s="80"/>
      <c r="D64" s="80"/>
      <c r="E64" s="80"/>
      <c r="F64" s="80"/>
      <c r="G64" s="80"/>
      <c r="H64" s="80"/>
      <c r="I64" s="80"/>
      <c r="J64" s="80"/>
      <c r="K64" s="80"/>
      <c r="L64" s="80"/>
      <c r="M64" s="80"/>
      <c r="N64" s="80"/>
      <c r="O64" s="80"/>
      <c r="P64" s="80"/>
      <c r="Q64" s="80"/>
      <c r="R64" s="80"/>
      <c r="S64" s="80"/>
      <c r="T64" s="80" t="s">
        <v>187</v>
      </c>
      <c r="U64" s="80">
        <v>7084</v>
      </c>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row>
    <row r="65" spans="1:46" ht="15.75" customHeight="1" x14ac:dyDescent="0.5">
      <c r="A65" s="80"/>
      <c r="B65" s="80"/>
      <c r="C65" s="80"/>
      <c r="D65" s="80"/>
      <c r="E65" s="80"/>
      <c r="F65" s="80"/>
      <c r="G65" s="80"/>
      <c r="H65" s="80"/>
      <c r="I65" s="80"/>
      <c r="J65" s="80"/>
      <c r="K65" s="80"/>
      <c r="L65" s="80"/>
      <c r="M65" s="80"/>
      <c r="N65" s="80"/>
      <c r="O65" s="80"/>
      <c r="P65" s="80"/>
      <c r="Q65" s="80"/>
      <c r="R65" s="80"/>
      <c r="S65" s="80"/>
      <c r="T65" s="80" t="s">
        <v>188</v>
      </c>
      <c r="U65" s="80">
        <v>7088</v>
      </c>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row>
    <row r="66" spans="1:46" ht="15.75" customHeight="1" x14ac:dyDescent="0.5">
      <c r="A66" s="80"/>
      <c r="B66" s="80"/>
      <c r="C66" s="80"/>
      <c r="D66" s="80"/>
      <c r="E66" s="80"/>
      <c r="F66" s="80"/>
      <c r="G66" s="80"/>
      <c r="H66" s="80"/>
      <c r="I66" s="80"/>
      <c r="J66" s="80"/>
      <c r="K66" s="80"/>
      <c r="L66" s="80"/>
      <c r="M66" s="80"/>
      <c r="N66" s="80"/>
      <c r="O66" s="80"/>
      <c r="P66" s="80"/>
      <c r="Q66" s="80"/>
      <c r="R66" s="80"/>
      <c r="S66" s="80"/>
      <c r="T66" s="80" t="s">
        <v>189</v>
      </c>
      <c r="U66" s="80">
        <v>7090</v>
      </c>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1:46" ht="15.75" customHeight="1" x14ac:dyDescent="0.5">
      <c r="A67" s="80"/>
      <c r="B67" s="80"/>
      <c r="C67" s="80"/>
      <c r="D67" s="80"/>
      <c r="E67" s="80"/>
      <c r="F67" s="80"/>
      <c r="G67" s="80"/>
      <c r="H67" s="80"/>
      <c r="I67" s="80"/>
      <c r="J67" s="80"/>
      <c r="K67" s="80"/>
      <c r="L67" s="80"/>
      <c r="M67" s="80"/>
      <c r="N67" s="80"/>
      <c r="O67" s="80"/>
      <c r="P67" s="80"/>
      <c r="Q67" s="80"/>
      <c r="R67" s="80"/>
      <c r="S67" s="80"/>
      <c r="T67" s="80" t="s">
        <v>190</v>
      </c>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row>
    <row r="68" spans="1:46" ht="15.75" customHeight="1" x14ac:dyDescent="0.5">
      <c r="A68" s="80"/>
      <c r="B68" s="80"/>
      <c r="C68" s="80"/>
      <c r="D68" s="80"/>
      <c r="E68" s="80"/>
      <c r="F68" s="80"/>
      <c r="G68" s="80"/>
      <c r="H68" s="80"/>
      <c r="I68" s="80"/>
      <c r="J68" s="80"/>
      <c r="K68" s="80"/>
      <c r="L68" s="80"/>
      <c r="M68" s="80"/>
      <c r="N68" s="80"/>
      <c r="O68" s="80"/>
      <c r="P68" s="80"/>
      <c r="Q68" s="80"/>
      <c r="R68" s="80"/>
      <c r="S68" s="80"/>
      <c r="T68" s="80" t="s">
        <v>191</v>
      </c>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row>
    <row r="69" spans="1:46" ht="15.75" customHeight="1" x14ac:dyDescent="0.5">
      <c r="A69" s="80"/>
      <c r="B69" s="80"/>
      <c r="C69" s="80"/>
      <c r="D69" s="80"/>
      <c r="E69" s="80"/>
      <c r="F69" s="80"/>
      <c r="G69" s="80"/>
      <c r="H69" s="80"/>
      <c r="I69" s="80"/>
      <c r="J69" s="80"/>
      <c r="K69" s="80"/>
      <c r="L69" s="80"/>
      <c r="M69" s="80"/>
      <c r="N69" s="80"/>
      <c r="O69" s="80"/>
      <c r="P69" s="80"/>
      <c r="Q69" s="80"/>
      <c r="R69" s="80"/>
      <c r="S69" s="80"/>
      <c r="T69" s="80" t="s">
        <v>193</v>
      </c>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row>
    <row r="70" spans="1:46" ht="15.75" customHeight="1" x14ac:dyDescent="0.5">
      <c r="A70" s="80"/>
      <c r="B70" s="80"/>
      <c r="C70" s="80"/>
      <c r="D70" s="80"/>
      <c r="E70" s="80"/>
      <c r="F70" s="80"/>
      <c r="G70" s="80"/>
      <c r="H70" s="80"/>
      <c r="I70" s="80"/>
      <c r="J70" s="80"/>
      <c r="K70" s="80"/>
      <c r="L70" s="80"/>
      <c r="M70" s="80"/>
      <c r="N70" s="80"/>
      <c r="O70" s="80"/>
      <c r="P70" s="80"/>
      <c r="Q70" s="80"/>
      <c r="R70" s="80"/>
      <c r="S70" s="80"/>
      <c r="T70" s="80">
        <f>'Chart of Accounts'!I38</f>
        <v>0</v>
      </c>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row>
    <row r="71" spans="1:46" ht="15.75" customHeight="1" x14ac:dyDescent="0.5">
      <c r="A71" s="80"/>
      <c r="B71" s="80"/>
      <c r="C71" s="80"/>
      <c r="D71" s="80"/>
      <c r="E71" s="80"/>
      <c r="F71" s="80"/>
      <c r="G71" s="80"/>
      <c r="H71" s="80"/>
      <c r="I71" s="80"/>
      <c r="J71" s="80"/>
      <c r="K71" s="80"/>
      <c r="L71" s="80"/>
      <c r="M71" s="80"/>
      <c r="N71" s="80"/>
      <c r="O71" s="80"/>
      <c r="P71" s="80"/>
      <c r="Q71" s="80"/>
      <c r="R71" s="80"/>
      <c r="S71" s="80"/>
      <c r="T71" s="80">
        <f>'Chart of Accounts'!I39</f>
        <v>0</v>
      </c>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row>
    <row r="72" spans="1:46" ht="15.75" customHeight="1" x14ac:dyDescent="0.5">
      <c r="A72" s="80"/>
      <c r="B72" s="80"/>
      <c r="C72" s="80"/>
      <c r="D72" s="80"/>
      <c r="E72" s="80"/>
      <c r="F72" s="80"/>
      <c r="G72" s="80"/>
      <c r="H72" s="80"/>
      <c r="I72" s="80"/>
      <c r="J72" s="80"/>
      <c r="K72" s="80"/>
      <c r="L72" s="80"/>
      <c r="M72" s="80"/>
      <c r="N72" s="80"/>
      <c r="O72" s="80"/>
      <c r="P72" s="80"/>
      <c r="Q72" s="80"/>
      <c r="R72" s="80"/>
      <c r="S72" s="80"/>
      <c r="T72" s="80">
        <f>'Chart of Accounts'!I40</f>
        <v>0</v>
      </c>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row>
    <row r="73" spans="1:46" ht="15.75" customHeight="1" x14ac:dyDescent="0.5">
      <c r="A73" s="80"/>
      <c r="B73" s="80"/>
      <c r="C73" s="80"/>
      <c r="D73" s="80"/>
      <c r="E73" s="80"/>
      <c r="F73" s="80"/>
      <c r="G73" s="80"/>
      <c r="H73" s="80"/>
      <c r="I73" s="80"/>
      <c r="J73" s="80"/>
      <c r="K73" s="80"/>
      <c r="L73" s="80"/>
      <c r="M73" s="80"/>
      <c r="N73" s="80"/>
      <c r="O73" s="80"/>
      <c r="P73" s="80"/>
      <c r="Q73" s="80"/>
      <c r="R73" s="80"/>
      <c r="S73" s="80"/>
      <c r="T73" s="80">
        <f>'Chart of Accounts'!I41</f>
        <v>0</v>
      </c>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15.75" customHeight="1" x14ac:dyDescent="0.5">
      <c r="A74" s="80"/>
      <c r="B74" s="80"/>
      <c r="C74" s="80"/>
      <c r="D74" s="80"/>
      <c r="E74" s="80"/>
      <c r="F74" s="80"/>
      <c r="G74" s="80"/>
      <c r="H74" s="80"/>
      <c r="I74" s="80"/>
      <c r="J74" s="80"/>
      <c r="K74" s="80"/>
      <c r="L74" s="80"/>
      <c r="M74" s="80"/>
      <c r="N74" s="80"/>
      <c r="O74" s="80"/>
      <c r="P74" s="80"/>
      <c r="Q74" s="80"/>
      <c r="R74" s="80"/>
      <c r="S74" s="80"/>
      <c r="T74" s="80">
        <f>'Chart of Accounts'!I42</f>
        <v>0</v>
      </c>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15.75" customHeight="1" x14ac:dyDescent="0.5">
      <c r="A75" s="80"/>
      <c r="B75" s="80"/>
      <c r="C75" s="80"/>
      <c r="D75" s="80"/>
      <c r="E75" s="80"/>
      <c r="F75" s="80"/>
      <c r="G75" s="80"/>
      <c r="H75" s="80"/>
      <c r="I75" s="80"/>
      <c r="J75" s="80"/>
      <c r="K75" s="80"/>
      <c r="L75" s="80"/>
      <c r="M75" s="80"/>
      <c r="N75" s="80"/>
      <c r="O75" s="80"/>
      <c r="P75" s="80"/>
      <c r="Q75" s="80"/>
      <c r="R75" s="80"/>
      <c r="S75" s="80"/>
      <c r="T75" s="80">
        <f>'Chart of Accounts'!I43</f>
        <v>0</v>
      </c>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1:46" ht="15.75" customHeight="1" x14ac:dyDescent="0.5">
      <c r="A76" s="80"/>
      <c r="B76" s="80"/>
      <c r="C76" s="80"/>
      <c r="D76" s="80"/>
      <c r="E76" s="80"/>
      <c r="F76" s="80"/>
      <c r="G76" s="80"/>
      <c r="H76" s="80"/>
      <c r="I76" s="80"/>
      <c r="J76" s="80"/>
      <c r="K76" s="80"/>
      <c r="L76" s="80"/>
      <c r="M76" s="80"/>
      <c r="N76" s="80"/>
      <c r="O76" s="80"/>
      <c r="P76" s="80"/>
      <c r="Q76" s="80"/>
      <c r="R76" s="80"/>
      <c r="S76" s="80"/>
      <c r="T76" s="80">
        <f>'Chart of Accounts'!I44</f>
        <v>0</v>
      </c>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row>
    <row r="77" spans="1:46" ht="15.75" customHeight="1" x14ac:dyDescent="0.5">
      <c r="A77" s="80"/>
      <c r="B77" s="80"/>
      <c r="C77" s="80"/>
      <c r="D77" s="80"/>
      <c r="E77" s="80"/>
      <c r="F77" s="80"/>
      <c r="G77" s="80"/>
      <c r="H77" s="80"/>
      <c r="I77" s="80"/>
      <c r="J77" s="80"/>
      <c r="K77" s="80"/>
      <c r="L77" s="80"/>
      <c r="M77" s="80"/>
      <c r="N77" s="80"/>
      <c r="O77" s="80"/>
      <c r="P77" s="80"/>
      <c r="Q77" s="80"/>
      <c r="R77" s="80"/>
      <c r="S77" s="80"/>
      <c r="T77" s="80">
        <f>'Chart of Accounts'!I45</f>
        <v>0</v>
      </c>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1:46" ht="15.75" customHeight="1" x14ac:dyDescent="0.5">
      <c r="A78" s="80"/>
      <c r="B78" s="80"/>
      <c r="C78" s="80"/>
      <c r="D78" s="80"/>
      <c r="E78" s="80"/>
      <c r="F78" s="80"/>
      <c r="G78" s="80"/>
      <c r="H78" s="80"/>
      <c r="I78" s="80"/>
      <c r="J78" s="80"/>
      <c r="K78" s="80"/>
      <c r="L78" s="80"/>
      <c r="M78" s="80"/>
      <c r="N78" s="80"/>
      <c r="O78" s="80"/>
      <c r="P78" s="80"/>
      <c r="Q78" s="80"/>
      <c r="R78" s="80"/>
      <c r="S78" s="80"/>
      <c r="T78" s="80">
        <f>'Chart of Accounts'!I46</f>
        <v>0</v>
      </c>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1:46" ht="15.75" customHeight="1" x14ac:dyDescent="0.5">
      <c r="A79" s="80"/>
      <c r="B79" s="80"/>
      <c r="C79" s="80"/>
      <c r="D79" s="80"/>
      <c r="E79" s="80"/>
      <c r="F79" s="80"/>
      <c r="G79" s="80"/>
      <c r="H79" s="80"/>
      <c r="I79" s="80"/>
      <c r="J79" s="80"/>
      <c r="K79" s="80"/>
      <c r="L79" s="80"/>
      <c r="M79" s="80"/>
      <c r="N79" s="80"/>
      <c r="O79" s="80"/>
      <c r="P79" s="80"/>
      <c r="Q79" s="80"/>
      <c r="R79" s="80"/>
      <c r="S79" s="80"/>
      <c r="T79" s="80">
        <f>'Chart of Accounts'!I47</f>
        <v>0</v>
      </c>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1:46" ht="15.75" customHeight="1" x14ac:dyDescent="0.5">
      <c r="A80" s="80"/>
      <c r="B80" s="80"/>
      <c r="C80" s="80"/>
      <c r="D80" s="80"/>
      <c r="E80" s="80"/>
      <c r="F80" s="80"/>
      <c r="G80" s="80"/>
      <c r="H80" s="80"/>
      <c r="I80" s="80"/>
      <c r="J80" s="80"/>
      <c r="K80" s="80"/>
      <c r="L80" s="80"/>
      <c r="M80" s="80"/>
      <c r="N80" s="80"/>
      <c r="O80" s="80"/>
      <c r="P80" s="80"/>
      <c r="Q80" s="80"/>
      <c r="R80" s="80"/>
      <c r="S80" s="80"/>
      <c r="T80" s="80">
        <f>'Chart of Accounts'!I48</f>
        <v>0</v>
      </c>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row>
    <row r="81" spans="1:46" ht="15.75" customHeight="1" x14ac:dyDescent="0.5">
      <c r="A81" s="80"/>
      <c r="B81" s="80"/>
      <c r="C81" s="80"/>
      <c r="D81" s="80"/>
      <c r="E81" s="80"/>
      <c r="F81" s="80"/>
      <c r="G81" s="80"/>
      <c r="H81" s="80"/>
      <c r="I81" s="80"/>
      <c r="J81" s="80"/>
      <c r="K81" s="80"/>
      <c r="L81" s="80"/>
      <c r="M81" s="80"/>
      <c r="N81" s="80"/>
      <c r="O81" s="80"/>
      <c r="P81" s="80"/>
      <c r="Q81" s="80"/>
      <c r="R81" s="80"/>
      <c r="S81" s="80"/>
      <c r="T81" s="80">
        <f>'Chart of Accounts'!I49</f>
        <v>0</v>
      </c>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1:46" ht="15.75" customHeight="1" x14ac:dyDescent="0.5">
      <c r="A82" s="80"/>
      <c r="B82" s="80"/>
      <c r="C82" s="80"/>
      <c r="D82" s="80"/>
      <c r="E82" s="80"/>
      <c r="F82" s="80"/>
      <c r="G82" s="80"/>
      <c r="H82" s="80"/>
      <c r="I82" s="80"/>
      <c r="J82" s="80"/>
      <c r="K82" s="80"/>
      <c r="L82" s="80"/>
      <c r="M82" s="80"/>
      <c r="N82" s="80"/>
      <c r="O82" s="80"/>
      <c r="P82" s="80"/>
      <c r="Q82" s="80"/>
      <c r="R82" s="80"/>
      <c r="S82" s="80"/>
      <c r="T82" s="80">
        <f>'Chart of Accounts'!I50</f>
        <v>0</v>
      </c>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15.75" customHeight="1" x14ac:dyDescent="0.5">
      <c r="A83" s="80"/>
      <c r="B83" s="80"/>
      <c r="C83" s="80"/>
      <c r="D83" s="80"/>
      <c r="E83" s="80"/>
      <c r="F83" s="80"/>
      <c r="G83" s="80"/>
      <c r="H83" s="80"/>
      <c r="I83" s="80"/>
      <c r="J83" s="80"/>
      <c r="K83" s="80"/>
      <c r="L83" s="80"/>
      <c r="M83" s="80"/>
      <c r="N83" s="80"/>
      <c r="O83" s="80"/>
      <c r="P83" s="80"/>
      <c r="Q83" s="80"/>
      <c r="R83" s="80"/>
      <c r="S83" s="80"/>
      <c r="T83" s="80">
        <f>'Chart of Accounts'!I52</f>
        <v>0</v>
      </c>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1:46" ht="15.75" customHeight="1" x14ac:dyDescent="0.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row>
    <row r="85" spans="1:46" ht="15.75" customHeight="1" x14ac:dyDescent="0.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row>
    <row r="86" spans="1:46" ht="15.75" customHeight="1" x14ac:dyDescent="0.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row>
    <row r="87" spans="1:46" ht="15.75" customHeight="1" x14ac:dyDescent="0.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row>
    <row r="88" spans="1:46" ht="15.75" customHeight="1" x14ac:dyDescent="0.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row>
    <row r="89" spans="1:46" ht="15.75" customHeight="1" x14ac:dyDescent="0.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row>
    <row r="90" spans="1:46" ht="15.75" customHeight="1" x14ac:dyDescent="0.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row>
    <row r="91" spans="1:46" ht="15.75" customHeight="1" x14ac:dyDescent="0.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dataValidations count="2">
    <dataValidation type="list" allowBlank="1" showErrorMessage="1" sqref="A25:A27 A36:A38 A47:A49" xr:uid="{00000000-0002-0000-0E00-000000000000}">
      <formula1>$U$10:$U$66</formula1>
    </dataValidation>
    <dataValidation type="decimal" operator="greaterThanOrEqual" allowBlank="1" showErrorMessage="1" sqref="C9:N16 C20:N27 C31:N38 C42:N49" xr:uid="{00000000-0002-0000-0E00-000001000000}">
      <formula1>0</formula1>
    </dataValidation>
  </dataValidations>
  <pageMargins left="0.75" right="0.75" top="1" bottom="1"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09375" defaultRowHeight="15" customHeight="1" x14ac:dyDescent="0.4"/>
  <cols>
    <col min="1" max="1" width="11.109375" customWidth="1"/>
    <col min="2" max="2" width="52.71875" customWidth="1"/>
    <col min="3" max="15" width="17" customWidth="1"/>
    <col min="16" max="18" width="9.109375" customWidth="1"/>
    <col min="19" max="19" width="9.109375" hidden="1" customWidth="1"/>
    <col min="20" max="20" width="19.109375" hidden="1" customWidth="1"/>
    <col min="21" max="21" width="6.88671875" hidden="1" customWidth="1"/>
    <col min="22" max="26" width="9.109375" hidden="1" customWidth="1"/>
    <col min="27" max="27" width="13.88671875" hidden="1" customWidth="1"/>
    <col min="28" max="28" width="15.71875" hidden="1" customWidth="1"/>
    <col min="29" max="29" width="17.21875" hidden="1" customWidth="1"/>
    <col min="30" max="30" width="13.109375" hidden="1" customWidth="1"/>
    <col min="31" max="31" width="5.609375" hidden="1" customWidth="1"/>
    <col min="32" max="32" width="13.71875" hidden="1" customWidth="1"/>
    <col min="33" max="33" width="19.88671875" hidden="1" customWidth="1"/>
    <col min="34" max="34" width="22" hidden="1" customWidth="1"/>
    <col min="35" max="35" width="11.88671875" hidden="1" customWidth="1"/>
    <col min="36" max="38" width="12.21875" hidden="1" customWidth="1"/>
    <col min="39" max="39" width="12.109375" hidden="1" customWidth="1"/>
    <col min="40" max="40" width="12.21875" hidden="1" customWidth="1"/>
    <col min="41" max="41" width="12.109375" hidden="1" customWidth="1"/>
    <col min="42" max="43" width="12.21875" hidden="1" customWidth="1"/>
    <col min="44" max="44" width="13.109375" hidden="1" customWidth="1"/>
    <col min="45" max="45" width="12.609375" hidden="1" customWidth="1"/>
    <col min="46" max="46" width="13.109375"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'Speech Contest'!G3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20.100000000000001" x14ac:dyDescent="0.7">
      <c r="A7" s="93"/>
      <c r="B7" s="94"/>
      <c r="C7" s="94"/>
      <c r="D7" s="95"/>
      <c r="E7" s="95"/>
      <c r="F7" s="95"/>
      <c r="G7" s="95"/>
      <c r="H7" s="95"/>
      <c r="I7" s="95"/>
      <c r="J7" s="95"/>
      <c r="K7" s="95"/>
      <c r="L7" s="95"/>
      <c r="M7" s="95"/>
      <c r="N7" s="95"/>
      <c r="O7" s="95"/>
      <c r="P7" s="80"/>
      <c r="Q7" s="80"/>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row>
    <row r="8" spans="1:46" ht="20.100000000000001" x14ac:dyDescent="0.7">
      <c r="A8" s="108" t="s">
        <v>284</v>
      </c>
      <c r="B8" s="97"/>
      <c r="C8" s="94"/>
      <c r="D8" s="95"/>
      <c r="E8" s="95"/>
      <c r="F8" s="95"/>
      <c r="G8" s="95"/>
      <c r="H8" s="95"/>
      <c r="I8" s="95"/>
      <c r="J8" s="95"/>
      <c r="K8" s="95"/>
      <c r="L8" s="95"/>
      <c r="M8" s="95"/>
      <c r="N8" s="95"/>
      <c r="O8" s="95"/>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19.8" x14ac:dyDescent="0.65">
      <c r="A9" s="102">
        <v>7004</v>
      </c>
      <c r="B9" s="117" t="str">
        <f>IF(ISTEXT("Admin-"&amp;VLOOKUP(A9,'Chart of Accounts'!$B$5:$C$63,2,FALSE)),"Admin-"&amp;VLOOKUP(A9,'Chart of Accounts'!$B$5:$C$63,2,FALSE),"")</f>
        <v>Admin-Badges &amp; Pins</v>
      </c>
      <c r="C9" s="98"/>
      <c r="D9" s="98">
        <v>300</v>
      </c>
      <c r="E9" s="98"/>
      <c r="F9" s="98"/>
      <c r="G9" s="98"/>
      <c r="H9" s="98"/>
      <c r="I9" s="98"/>
      <c r="J9" s="98"/>
      <c r="K9" s="98"/>
      <c r="L9" s="98"/>
      <c r="M9" s="98"/>
      <c r="N9" s="98"/>
      <c r="O9" s="95">
        <f t="shared" ref="O9:O34" si="0">SUM(C9:N9)</f>
        <v>300</v>
      </c>
      <c r="P9" s="80"/>
      <c r="Q9" s="80"/>
      <c r="R9" s="80"/>
      <c r="S9" s="80"/>
      <c r="T9" s="106" t="s">
        <v>135</v>
      </c>
      <c r="U9" s="80"/>
      <c r="V9" s="80"/>
      <c r="W9" s="80"/>
      <c r="X9" s="80"/>
      <c r="Y9" s="80"/>
      <c r="Z9" s="80"/>
      <c r="AA9" s="80" t="s">
        <v>129</v>
      </c>
      <c r="AB9" s="80" t="str">
        <f t="shared" ref="AB9:AB34" si="1">IF(A9="","",A9&amp;"-000000")</f>
        <v>7004-000000</v>
      </c>
      <c r="AC9" s="80">
        <v>900</v>
      </c>
      <c r="AD9" s="80" t="str">
        <f t="shared" ref="AD9:AD34" si="2">IF(LEN($O$1)=3,$O$1,IF(LEN($O$1)=2,0&amp;$O$1,IF(LEN($O$1)=1,0&amp;0&amp;$O$1,"ERROR")))</f>
        <v>054</v>
      </c>
      <c r="AE9" s="80"/>
      <c r="AF9" s="80"/>
      <c r="AG9" s="80">
        <v>110</v>
      </c>
      <c r="AH9" s="80" t="str">
        <f>Summary!$B$2</f>
        <v>USD</v>
      </c>
      <c r="AI9" s="80">
        <f t="shared" ref="AI9:AT9" si="3">IF(C9="",0,C9)</f>
        <v>0</v>
      </c>
      <c r="AJ9" s="91">
        <f t="shared" si="3"/>
        <v>300</v>
      </c>
      <c r="AK9" s="80">
        <f t="shared" si="3"/>
        <v>0</v>
      </c>
      <c r="AL9" s="80">
        <f t="shared" si="3"/>
        <v>0</v>
      </c>
      <c r="AM9" s="80">
        <f t="shared" si="3"/>
        <v>0</v>
      </c>
      <c r="AN9" s="80">
        <f t="shared" si="3"/>
        <v>0</v>
      </c>
      <c r="AO9" s="80">
        <f t="shared" si="3"/>
        <v>0</v>
      </c>
      <c r="AP9" s="80">
        <f t="shared" si="3"/>
        <v>0</v>
      </c>
      <c r="AQ9" s="80">
        <f t="shared" si="3"/>
        <v>0</v>
      </c>
      <c r="AR9" s="80">
        <f t="shared" si="3"/>
        <v>0</v>
      </c>
      <c r="AS9" s="80">
        <f t="shared" si="3"/>
        <v>0</v>
      </c>
      <c r="AT9" s="80">
        <f t="shared" si="3"/>
        <v>0</v>
      </c>
    </row>
    <row r="10" spans="1:46" ht="19.8" x14ac:dyDescent="0.65">
      <c r="A10" s="102">
        <v>7008</v>
      </c>
      <c r="B10" s="117" t="str">
        <f>IF(ISTEXT("Admin-"&amp;VLOOKUP(A10,'Chart of Accounts'!$B$5:$C$63,2,FALSE)),"Admin-"&amp;VLOOKUP(A10,'Chart of Accounts'!$B$5:$C$63,2,FALSE),"")</f>
        <v>Admin-Promotional Materials</v>
      </c>
      <c r="C10" s="98"/>
      <c r="D10" s="98"/>
      <c r="E10" s="98"/>
      <c r="F10" s="98"/>
      <c r="G10" s="98"/>
      <c r="H10" s="98"/>
      <c r="I10" s="98"/>
      <c r="J10" s="98"/>
      <c r="K10" s="98"/>
      <c r="L10" s="98"/>
      <c r="M10" s="98"/>
      <c r="N10" s="98"/>
      <c r="O10" s="95">
        <f t="shared" si="0"/>
        <v>0</v>
      </c>
      <c r="P10" s="80"/>
      <c r="Q10" s="80"/>
      <c r="R10" s="80"/>
      <c r="S10" s="80"/>
      <c r="T10" s="80" t="s">
        <v>138</v>
      </c>
      <c r="U10" s="80">
        <v>7004</v>
      </c>
      <c r="V10" s="80"/>
      <c r="W10" s="80"/>
      <c r="X10" s="80"/>
      <c r="Y10" s="80"/>
      <c r="Z10" s="80"/>
      <c r="AA10" s="80" t="s">
        <v>129</v>
      </c>
      <c r="AB10" s="80" t="str">
        <f t="shared" si="1"/>
        <v>7008-000000</v>
      </c>
      <c r="AC10" s="80">
        <v>900</v>
      </c>
      <c r="AD10" s="80" t="str">
        <f t="shared" si="2"/>
        <v>054</v>
      </c>
      <c r="AE10" s="80"/>
      <c r="AF10" s="80"/>
      <c r="AG10" s="80">
        <v>110</v>
      </c>
      <c r="AH10" s="80" t="str">
        <f>Summary!$B$2</f>
        <v>USD</v>
      </c>
      <c r="AI10" s="80">
        <f t="shared" ref="AI10:AT10" si="4">IF(C10="",0,C10)</f>
        <v>0</v>
      </c>
      <c r="AJ10" s="80">
        <f t="shared" si="4"/>
        <v>0</v>
      </c>
      <c r="AK10" s="80">
        <f t="shared" si="4"/>
        <v>0</v>
      </c>
      <c r="AL10" s="80">
        <f t="shared" si="4"/>
        <v>0</v>
      </c>
      <c r="AM10" s="80">
        <f t="shared" si="4"/>
        <v>0</v>
      </c>
      <c r="AN10" s="80">
        <f t="shared" si="4"/>
        <v>0</v>
      </c>
      <c r="AO10" s="80">
        <f t="shared" si="4"/>
        <v>0</v>
      </c>
      <c r="AP10" s="80">
        <f t="shared" si="4"/>
        <v>0</v>
      </c>
      <c r="AQ10" s="80">
        <f t="shared" si="4"/>
        <v>0</v>
      </c>
      <c r="AR10" s="80">
        <f t="shared" si="4"/>
        <v>0</v>
      </c>
      <c r="AS10" s="80">
        <f t="shared" si="4"/>
        <v>0</v>
      </c>
      <c r="AT10" s="80">
        <f t="shared" si="4"/>
        <v>0</v>
      </c>
    </row>
    <row r="11" spans="1:46" ht="19.5" customHeight="1" x14ac:dyDescent="0.65">
      <c r="A11" s="102">
        <v>7010</v>
      </c>
      <c r="B11" s="117" t="str">
        <f>IF(ISTEXT("Admin-"&amp;VLOOKUP(A11,'Chart of Accounts'!$B$5:$C$63,2,FALSE)),"Admin-"&amp;VLOOKUP(A11,'Chart of Accounts'!$B$5:$C$63,2,FALSE),"")</f>
        <v>Admin-Awards Expense (Trophies, Plaques, Ribbons &amp; Certificates)</v>
      </c>
      <c r="C11" s="98"/>
      <c r="D11" s="98"/>
      <c r="E11" s="98"/>
      <c r="F11" s="98"/>
      <c r="G11" s="98"/>
      <c r="H11" s="98"/>
      <c r="I11" s="98"/>
      <c r="J11" s="98"/>
      <c r="K11" s="98"/>
      <c r="L11" s="98"/>
      <c r="M11" s="98"/>
      <c r="N11" s="98"/>
      <c r="O11" s="95">
        <f t="shared" si="0"/>
        <v>0</v>
      </c>
      <c r="P11" s="80"/>
      <c r="Q11" s="80"/>
      <c r="R11" s="80"/>
      <c r="S11" s="80"/>
      <c r="T11" s="80" t="s">
        <v>141</v>
      </c>
      <c r="U11" s="80">
        <v>7006</v>
      </c>
      <c r="V11" s="80"/>
      <c r="W11" s="80"/>
      <c r="X11" s="80"/>
      <c r="Y11" s="80"/>
      <c r="Z11" s="80"/>
      <c r="AA11" s="80" t="s">
        <v>129</v>
      </c>
      <c r="AB11" s="80" t="str">
        <f t="shared" si="1"/>
        <v>7010-000000</v>
      </c>
      <c r="AC11" s="80">
        <v>900</v>
      </c>
      <c r="AD11" s="80" t="str">
        <f t="shared" si="2"/>
        <v>054</v>
      </c>
      <c r="AE11" s="80"/>
      <c r="AF11" s="80"/>
      <c r="AG11" s="80">
        <v>110</v>
      </c>
      <c r="AH11" s="80" t="str">
        <f>Summary!$B$2</f>
        <v>USD</v>
      </c>
      <c r="AI11" s="80">
        <f t="shared" ref="AI11:AT11" si="5">IF(C11="",0,C11)</f>
        <v>0</v>
      </c>
      <c r="AJ11" s="80">
        <f t="shared" si="5"/>
        <v>0</v>
      </c>
      <c r="AK11" s="80">
        <f t="shared" si="5"/>
        <v>0</v>
      </c>
      <c r="AL11" s="80">
        <f t="shared" si="5"/>
        <v>0</v>
      </c>
      <c r="AM11" s="80">
        <f t="shared" si="5"/>
        <v>0</v>
      </c>
      <c r="AN11" s="80">
        <f t="shared" si="5"/>
        <v>0</v>
      </c>
      <c r="AO11" s="80">
        <f t="shared" si="5"/>
        <v>0</v>
      </c>
      <c r="AP11" s="80">
        <f t="shared" si="5"/>
        <v>0</v>
      </c>
      <c r="AQ11" s="80">
        <f t="shared" si="5"/>
        <v>0</v>
      </c>
      <c r="AR11" s="80">
        <f t="shared" si="5"/>
        <v>0</v>
      </c>
      <c r="AS11" s="80">
        <f t="shared" si="5"/>
        <v>0</v>
      </c>
      <c r="AT11" s="80">
        <f t="shared" si="5"/>
        <v>0</v>
      </c>
    </row>
    <row r="12" spans="1:46" ht="19.5" customHeight="1" x14ac:dyDescent="0.65">
      <c r="A12" s="102">
        <v>7012</v>
      </c>
      <c r="B12" s="117" t="str">
        <f>IF(ISTEXT("Admin-"&amp;VLOOKUP(A12,'Chart of Accounts'!$B$5:$C$63,2,FALSE)),"Admin-"&amp;VLOOKUP(A12,'Chart of Accounts'!$B$5:$C$63,2,FALSE),"")</f>
        <v>Admin-Supplies &amp; Stationery Expense</v>
      </c>
      <c r="C12" s="98"/>
      <c r="D12" s="98"/>
      <c r="E12" s="98"/>
      <c r="F12" s="98"/>
      <c r="G12" s="98"/>
      <c r="H12" s="98"/>
      <c r="I12" s="98"/>
      <c r="J12" s="98"/>
      <c r="K12" s="98"/>
      <c r="L12" s="98"/>
      <c r="M12" s="98"/>
      <c r="N12" s="98"/>
      <c r="O12" s="95">
        <f t="shared" si="0"/>
        <v>0</v>
      </c>
      <c r="P12" s="80"/>
      <c r="Q12" s="80"/>
      <c r="R12" s="80"/>
      <c r="S12" s="80"/>
      <c r="T12" s="80" t="s">
        <v>144</v>
      </c>
      <c r="U12" s="80">
        <v>7008</v>
      </c>
      <c r="V12" s="80"/>
      <c r="W12" s="80"/>
      <c r="X12" s="80"/>
      <c r="Y12" s="80"/>
      <c r="Z12" s="80"/>
      <c r="AA12" s="80" t="s">
        <v>129</v>
      </c>
      <c r="AB12" s="80" t="str">
        <f t="shared" si="1"/>
        <v>7012-000000</v>
      </c>
      <c r="AC12" s="80">
        <v>900</v>
      </c>
      <c r="AD12" s="80" t="str">
        <f t="shared" si="2"/>
        <v>054</v>
      </c>
      <c r="AE12" s="80"/>
      <c r="AF12" s="80"/>
      <c r="AG12" s="80">
        <v>110</v>
      </c>
      <c r="AH12" s="80" t="str">
        <f>Summary!$B$2</f>
        <v>USD</v>
      </c>
      <c r="AI12" s="80">
        <f t="shared" ref="AI12:AT12" si="6">IF(C12="",0,C12)</f>
        <v>0</v>
      </c>
      <c r="AJ12" s="80">
        <f t="shared" si="6"/>
        <v>0</v>
      </c>
      <c r="AK12" s="80">
        <f t="shared" si="6"/>
        <v>0</v>
      </c>
      <c r="AL12" s="80">
        <f t="shared" si="6"/>
        <v>0</v>
      </c>
      <c r="AM12" s="80">
        <f t="shared" si="6"/>
        <v>0</v>
      </c>
      <c r="AN12" s="80">
        <f t="shared" si="6"/>
        <v>0</v>
      </c>
      <c r="AO12" s="80">
        <f t="shared" si="6"/>
        <v>0</v>
      </c>
      <c r="AP12" s="80">
        <f t="shared" si="6"/>
        <v>0</v>
      </c>
      <c r="AQ12" s="80">
        <f t="shared" si="6"/>
        <v>0</v>
      </c>
      <c r="AR12" s="80">
        <f t="shared" si="6"/>
        <v>0</v>
      </c>
      <c r="AS12" s="80">
        <f t="shared" si="6"/>
        <v>0</v>
      </c>
      <c r="AT12" s="80">
        <f t="shared" si="6"/>
        <v>0</v>
      </c>
    </row>
    <row r="13" spans="1:46" ht="19.5" customHeight="1" x14ac:dyDescent="0.65">
      <c r="A13" s="102">
        <v>7014</v>
      </c>
      <c r="B13" s="117" t="str">
        <f>IF(ISTEXT("Admin-"&amp;VLOOKUP(A13,'Chart of Accounts'!$B$5:$C$63,2,FALSE)),"Admin-"&amp;VLOOKUP(A13,'Chart of Accounts'!$B$5:$C$63,2,FALSE),"")</f>
        <v>Admin-Room Rental Event Expense</v>
      </c>
      <c r="C13" s="98">
        <v>75</v>
      </c>
      <c r="D13" s="98"/>
      <c r="E13" s="98"/>
      <c r="F13" s="98">
        <v>75</v>
      </c>
      <c r="G13" s="98">
        <v>75</v>
      </c>
      <c r="H13" s="98">
        <v>75</v>
      </c>
      <c r="I13" s="98">
        <v>75</v>
      </c>
      <c r="J13" s="98"/>
      <c r="K13" s="98"/>
      <c r="L13" s="98"/>
      <c r="M13" s="98">
        <v>75</v>
      </c>
      <c r="N13" s="98">
        <v>75</v>
      </c>
      <c r="O13" s="95">
        <f t="shared" si="0"/>
        <v>525</v>
      </c>
      <c r="P13" s="80"/>
      <c r="Q13" s="80"/>
      <c r="R13" s="80"/>
      <c r="S13" s="80"/>
      <c r="T13" s="80" t="s">
        <v>147</v>
      </c>
      <c r="U13" s="80">
        <v>7010</v>
      </c>
      <c r="V13" s="80"/>
      <c r="W13" s="80"/>
      <c r="X13" s="80"/>
      <c r="Y13" s="80"/>
      <c r="Z13" s="80"/>
      <c r="AA13" s="80" t="s">
        <v>129</v>
      </c>
      <c r="AB13" s="80" t="str">
        <f t="shared" si="1"/>
        <v>7014-000000</v>
      </c>
      <c r="AC13" s="80">
        <v>900</v>
      </c>
      <c r="AD13" s="80" t="str">
        <f t="shared" si="2"/>
        <v>054</v>
      </c>
      <c r="AE13" s="80"/>
      <c r="AF13" s="80"/>
      <c r="AG13" s="80">
        <v>110</v>
      </c>
      <c r="AH13" s="80" t="str">
        <f>Summary!$B$2</f>
        <v>USD</v>
      </c>
      <c r="AI13" s="91">
        <f t="shared" ref="AI13:AT13" si="7">IF(C13="",0,C13)</f>
        <v>75</v>
      </c>
      <c r="AJ13" s="80">
        <f t="shared" si="7"/>
        <v>0</v>
      </c>
      <c r="AK13" s="80">
        <f t="shared" si="7"/>
        <v>0</v>
      </c>
      <c r="AL13" s="91">
        <f t="shared" si="7"/>
        <v>75</v>
      </c>
      <c r="AM13" s="91">
        <f t="shared" si="7"/>
        <v>75</v>
      </c>
      <c r="AN13" s="91">
        <f t="shared" si="7"/>
        <v>75</v>
      </c>
      <c r="AO13" s="91">
        <f t="shared" si="7"/>
        <v>75</v>
      </c>
      <c r="AP13" s="80">
        <f t="shared" si="7"/>
        <v>0</v>
      </c>
      <c r="AQ13" s="80">
        <f t="shared" si="7"/>
        <v>0</v>
      </c>
      <c r="AR13" s="80">
        <f t="shared" si="7"/>
        <v>0</v>
      </c>
      <c r="AS13" s="91">
        <f t="shared" si="7"/>
        <v>75</v>
      </c>
      <c r="AT13" s="91">
        <f t="shared" si="7"/>
        <v>75</v>
      </c>
    </row>
    <row r="14" spans="1:46" ht="19.5" customHeight="1" x14ac:dyDescent="0.65">
      <c r="A14" s="102">
        <v>7020</v>
      </c>
      <c r="B14" s="117" t="str">
        <f>IF(ISTEXT("Admin-"&amp;VLOOKUP(A14,'Chart of Accounts'!$B$5:$C$63,2,FALSE)),"Admin-"&amp;VLOOKUP(A14,'Chart of Accounts'!$B$5:$C$63,2,FALSE),"")</f>
        <v>Admin-Printing Expense</v>
      </c>
      <c r="C14" s="98"/>
      <c r="D14" s="98"/>
      <c r="E14" s="98"/>
      <c r="F14" s="98"/>
      <c r="G14" s="98"/>
      <c r="H14" s="98"/>
      <c r="I14" s="98"/>
      <c r="J14" s="98"/>
      <c r="K14" s="98"/>
      <c r="L14" s="98"/>
      <c r="M14" s="98"/>
      <c r="N14" s="98"/>
      <c r="O14" s="95">
        <f t="shared" si="0"/>
        <v>0</v>
      </c>
      <c r="P14" s="80"/>
      <c r="Q14" s="80"/>
      <c r="R14" s="80"/>
      <c r="S14" s="80"/>
      <c r="T14" s="80" t="s">
        <v>150</v>
      </c>
      <c r="U14" s="80">
        <v>7012</v>
      </c>
      <c r="V14" s="80"/>
      <c r="W14" s="80"/>
      <c r="X14" s="80"/>
      <c r="Y14" s="80"/>
      <c r="Z14" s="80"/>
      <c r="AA14" s="80" t="s">
        <v>129</v>
      </c>
      <c r="AB14" s="80" t="str">
        <f t="shared" si="1"/>
        <v>7020-000000</v>
      </c>
      <c r="AC14" s="80">
        <v>900</v>
      </c>
      <c r="AD14" s="80" t="str">
        <f t="shared" si="2"/>
        <v>054</v>
      </c>
      <c r="AE14" s="80"/>
      <c r="AF14" s="80"/>
      <c r="AG14" s="80">
        <v>110</v>
      </c>
      <c r="AH14" s="80" t="str">
        <f>Summary!$B$2</f>
        <v>USD</v>
      </c>
      <c r="AI14" s="80">
        <f t="shared" ref="AI14:AT14" si="8">IF(C14="",0,C14)</f>
        <v>0</v>
      </c>
      <c r="AJ14" s="80">
        <f t="shared" si="8"/>
        <v>0</v>
      </c>
      <c r="AK14" s="80">
        <f t="shared" si="8"/>
        <v>0</v>
      </c>
      <c r="AL14" s="80">
        <f t="shared" si="8"/>
        <v>0</v>
      </c>
      <c r="AM14" s="80">
        <f t="shared" si="8"/>
        <v>0</v>
      </c>
      <c r="AN14" s="80">
        <f t="shared" si="8"/>
        <v>0</v>
      </c>
      <c r="AO14" s="80">
        <f t="shared" si="8"/>
        <v>0</v>
      </c>
      <c r="AP14" s="80">
        <f t="shared" si="8"/>
        <v>0</v>
      </c>
      <c r="AQ14" s="80">
        <f t="shared" si="8"/>
        <v>0</v>
      </c>
      <c r="AR14" s="80">
        <f t="shared" si="8"/>
        <v>0</v>
      </c>
      <c r="AS14" s="80">
        <f t="shared" si="8"/>
        <v>0</v>
      </c>
      <c r="AT14" s="80">
        <f t="shared" si="8"/>
        <v>0</v>
      </c>
    </row>
    <row r="15" spans="1:46" ht="19.5" customHeight="1" x14ac:dyDescent="0.65">
      <c r="A15" s="102">
        <v>7022</v>
      </c>
      <c r="B15" s="117" t="str">
        <f>IF(ISTEXT("Admin-"&amp;VLOOKUP(A15,'Chart of Accounts'!$B$5:$C$63,2,FALSE)),"Admin-"&amp;VLOOKUP(A15,'Chart of Accounts'!$B$5:$C$63,2,FALSE),"")</f>
        <v>Admin-Audio Visual Expense</v>
      </c>
      <c r="C15" s="98"/>
      <c r="D15" s="98"/>
      <c r="E15" s="98"/>
      <c r="F15" s="98">
        <v>150</v>
      </c>
      <c r="G15" s="98"/>
      <c r="H15" s="98"/>
      <c r="I15" s="98"/>
      <c r="J15" s="98"/>
      <c r="K15" s="98"/>
      <c r="L15" s="98"/>
      <c r="M15" s="98"/>
      <c r="N15" s="98"/>
      <c r="O15" s="95">
        <f t="shared" si="0"/>
        <v>150</v>
      </c>
      <c r="P15" s="80"/>
      <c r="Q15" s="80"/>
      <c r="R15" s="80"/>
      <c r="S15" s="80"/>
      <c r="T15" s="80" t="s">
        <v>153</v>
      </c>
      <c r="U15" s="80">
        <v>7014</v>
      </c>
      <c r="V15" s="80"/>
      <c r="W15" s="80"/>
      <c r="X15" s="80"/>
      <c r="Y15" s="80"/>
      <c r="Z15" s="80"/>
      <c r="AA15" s="80" t="s">
        <v>129</v>
      </c>
      <c r="AB15" s="80" t="str">
        <f t="shared" si="1"/>
        <v>7022-000000</v>
      </c>
      <c r="AC15" s="80">
        <v>900</v>
      </c>
      <c r="AD15" s="80" t="str">
        <f t="shared" si="2"/>
        <v>054</v>
      </c>
      <c r="AE15" s="80"/>
      <c r="AF15" s="80"/>
      <c r="AG15" s="80">
        <v>110</v>
      </c>
      <c r="AH15" s="80" t="str">
        <f>Summary!$B$2</f>
        <v>USD</v>
      </c>
      <c r="AI15" s="80">
        <f t="shared" ref="AI15:AT15" si="9">IF(C15="",0,C15)</f>
        <v>0</v>
      </c>
      <c r="AJ15" s="80">
        <f t="shared" si="9"/>
        <v>0</v>
      </c>
      <c r="AK15" s="80">
        <f t="shared" si="9"/>
        <v>0</v>
      </c>
      <c r="AL15" s="91">
        <f t="shared" si="9"/>
        <v>150</v>
      </c>
      <c r="AM15" s="80">
        <f t="shared" si="9"/>
        <v>0</v>
      </c>
      <c r="AN15" s="80">
        <f t="shared" si="9"/>
        <v>0</v>
      </c>
      <c r="AO15" s="80">
        <f t="shared" si="9"/>
        <v>0</v>
      </c>
      <c r="AP15" s="80">
        <f t="shared" si="9"/>
        <v>0</v>
      </c>
      <c r="AQ15" s="80">
        <f t="shared" si="9"/>
        <v>0</v>
      </c>
      <c r="AR15" s="80">
        <f t="shared" si="9"/>
        <v>0</v>
      </c>
      <c r="AS15" s="80">
        <f t="shared" si="9"/>
        <v>0</v>
      </c>
      <c r="AT15" s="80">
        <f t="shared" si="9"/>
        <v>0</v>
      </c>
    </row>
    <row r="16" spans="1:46" ht="19.5" customHeight="1" x14ac:dyDescent="0.65">
      <c r="A16" s="102">
        <v>7026</v>
      </c>
      <c r="B16" s="117" t="str">
        <f>IF(ISTEXT("Admin-"&amp;VLOOKUP(A16,'Chart of Accounts'!$B$5:$C$63,2,FALSE)),"Admin-"&amp;VLOOKUP(A16,'Chart of Accounts'!$B$5:$C$63,2,FALSE),"")</f>
        <v>Admin-Website Expense</v>
      </c>
      <c r="C16" s="98"/>
      <c r="D16" s="98"/>
      <c r="E16" s="98"/>
      <c r="F16" s="98">
        <v>380</v>
      </c>
      <c r="G16" s="98"/>
      <c r="H16" s="98"/>
      <c r="I16" s="98"/>
      <c r="J16" s="98"/>
      <c r="K16" s="98"/>
      <c r="L16" s="98"/>
      <c r="M16" s="98"/>
      <c r="N16" s="98"/>
      <c r="O16" s="95">
        <f t="shared" si="0"/>
        <v>380</v>
      </c>
      <c r="P16" s="80"/>
      <c r="Q16" s="80"/>
      <c r="R16" s="80"/>
      <c r="S16" s="80"/>
      <c r="T16" s="80" t="s">
        <v>156</v>
      </c>
      <c r="U16" s="80">
        <v>7018</v>
      </c>
      <c r="V16" s="80"/>
      <c r="W16" s="80"/>
      <c r="X16" s="80"/>
      <c r="Y16" s="80"/>
      <c r="Z16" s="80"/>
      <c r="AA16" s="80" t="s">
        <v>129</v>
      </c>
      <c r="AB16" s="80" t="str">
        <f t="shared" si="1"/>
        <v>7026-000000</v>
      </c>
      <c r="AC16" s="80">
        <v>900</v>
      </c>
      <c r="AD16" s="80" t="str">
        <f t="shared" si="2"/>
        <v>054</v>
      </c>
      <c r="AE16" s="80"/>
      <c r="AF16" s="80"/>
      <c r="AG16" s="80">
        <v>110</v>
      </c>
      <c r="AH16" s="80" t="str">
        <f>Summary!$B$2</f>
        <v>USD</v>
      </c>
      <c r="AI16" s="80">
        <f t="shared" ref="AI16:AT16" si="10">IF(C16="",0,C16)</f>
        <v>0</v>
      </c>
      <c r="AJ16" s="80">
        <f t="shared" si="10"/>
        <v>0</v>
      </c>
      <c r="AK16" s="80">
        <f t="shared" si="10"/>
        <v>0</v>
      </c>
      <c r="AL16" s="91">
        <f t="shared" si="10"/>
        <v>380</v>
      </c>
      <c r="AM16" s="80">
        <f t="shared" si="10"/>
        <v>0</v>
      </c>
      <c r="AN16" s="80">
        <f t="shared" si="10"/>
        <v>0</v>
      </c>
      <c r="AO16" s="80">
        <f t="shared" si="10"/>
        <v>0</v>
      </c>
      <c r="AP16" s="80">
        <f t="shared" si="10"/>
        <v>0</v>
      </c>
      <c r="AQ16" s="80">
        <f t="shared" si="10"/>
        <v>0</v>
      </c>
      <c r="AR16" s="80">
        <f t="shared" si="10"/>
        <v>0</v>
      </c>
      <c r="AS16" s="80">
        <f t="shared" si="10"/>
        <v>0</v>
      </c>
      <c r="AT16" s="80">
        <f t="shared" si="10"/>
        <v>0</v>
      </c>
    </row>
    <row r="17" spans="1:46" ht="19.5" customHeight="1" x14ac:dyDescent="0.65">
      <c r="A17" s="102">
        <v>7030</v>
      </c>
      <c r="B17" s="117" t="str">
        <f>IF(ISTEXT("Admin-"&amp;VLOOKUP(A17,'Chart of Accounts'!$B$5:$C$63,2,FALSE)),"Admin-"&amp;VLOOKUP(A17,'Chart of Accounts'!$B$5:$C$63,2,FALSE),"")</f>
        <v>Admin-Photocopying Expense</v>
      </c>
      <c r="C17" s="98"/>
      <c r="D17" s="98"/>
      <c r="E17" s="98"/>
      <c r="F17" s="98"/>
      <c r="G17" s="98"/>
      <c r="H17" s="98"/>
      <c r="I17" s="98"/>
      <c r="J17" s="98"/>
      <c r="K17" s="98"/>
      <c r="L17" s="98"/>
      <c r="M17" s="98"/>
      <c r="N17" s="98"/>
      <c r="O17" s="95">
        <f t="shared" si="0"/>
        <v>0</v>
      </c>
      <c r="P17" s="80"/>
      <c r="Q17" s="80"/>
      <c r="R17" s="80"/>
      <c r="S17" s="80"/>
      <c r="T17" s="80" t="s">
        <v>158</v>
      </c>
      <c r="U17" s="80">
        <v>7020</v>
      </c>
      <c r="V17" s="80"/>
      <c r="W17" s="80"/>
      <c r="X17" s="80"/>
      <c r="Y17" s="80"/>
      <c r="Z17" s="80"/>
      <c r="AA17" s="80" t="s">
        <v>129</v>
      </c>
      <c r="AB17" s="80" t="str">
        <f t="shared" si="1"/>
        <v>7030-000000</v>
      </c>
      <c r="AC17" s="80">
        <v>900</v>
      </c>
      <c r="AD17" s="80" t="str">
        <f t="shared" si="2"/>
        <v>054</v>
      </c>
      <c r="AE17" s="80"/>
      <c r="AF17" s="80"/>
      <c r="AG17" s="80">
        <v>110</v>
      </c>
      <c r="AH17" s="80" t="str">
        <f>Summary!$B$2</f>
        <v>USD</v>
      </c>
      <c r="AI17" s="80">
        <f t="shared" ref="AI17:AT17" si="11">IF(C17="",0,C17)</f>
        <v>0</v>
      </c>
      <c r="AJ17" s="80">
        <f t="shared" si="11"/>
        <v>0</v>
      </c>
      <c r="AK17" s="80">
        <f t="shared" si="11"/>
        <v>0</v>
      </c>
      <c r="AL17" s="80">
        <f t="shared" si="11"/>
        <v>0</v>
      </c>
      <c r="AM17" s="80">
        <f t="shared" si="11"/>
        <v>0</v>
      </c>
      <c r="AN17" s="80">
        <f t="shared" si="11"/>
        <v>0</v>
      </c>
      <c r="AO17" s="80">
        <f t="shared" si="11"/>
        <v>0</v>
      </c>
      <c r="AP17" s="80">
        <f t="shared" si="11"/>
        <v>0</v>
      </c>
      <c r="AQ17" s="80">
        <f t="shared" si="11"/>
        <v>0</v>
      </c>
      <c r="AR17" s="80">
        <f t="shared" si="11"/>
        <v>0</v>
      </c>
      <c r="AS17" s="80">
        <f t="shared" si="11"/>
        <v>0</v>
      </c>
      <c r="AT17" s="80">
        <f t="shared" si="11"/>
        <v>0</v>
      </c>
    </row>
    <row r="18" spans="1:46" ht="19.5" customHeight="1" x14ac:dyDescent="0.65">
      <c r="A18" s="102">
        <v>7032</v>
      </c>
      <c r="B18" s="117" t="str">
        <f>IF(ISTEXT("Admin-"&amp;VLOOKUP(A18,'Chart of Accounts'!$B$5:$C$63,2,FALSE)),"Admin-"&amp;VLOOKUP(A18,'Chart of Accounts'!$B$5:$C$63,2,FALSE),"")</f>
        <v>Admin-Telephone Expense</v>
      </c>
      <c r="C18" s="98"/>
      <c r="D18" s="98"/>
      <c r="E18" s="98"/>
      <c r="F18" s="98"/>
      <c r="G18" s="98"/>
      <c r="H18" s="98"/>
      <c r="I18" s="98"/>
      <c r="J18" s="98"/>
      <c r="K18" s="98"/>
      <c r="L18" s="98"/>
      <c r="M18" s="98"/>
      <c r="N18" s="98"/>
      <c r="O18" s="95">
        <f t="shared" si="0"/>
        <v>0</v>
      </c>
      <c r="P18" s="80"/>
      <c r="Q18" s="80"/>
      <c r="R18" s="80"/>
      <c r="S18" s="80"/>
      <c r="T18" s="80" t="s">
        <v>160</v>
      </c>
      <c r="U18" s="80">
        <v>7022</v>
      </c>
      <c r="V18" s="80"/>
      <c r="W18" s="80"/>
      <c r="X18" s="80"/>
      <c r="Y18" s="80"/>
      <c r="Z18" s="80"/>
      <c r="AA18" s="80" t="s">
        <v>129</v>
      </c>
      <c r="AB18" s="80" t="str">
        <f t="shared" si="1"/>
        <v>7032-000000</v>
      </c>
      <c r="AC18" s="80">
        <v>900</v>
      </c>
      <c r="AD18" s="80" t="str">
        <f t="shared" si="2"/>
        <v>054</v>
      </c>
      <c r="AE18" s="80"/>
      <c r="AF18" s="80"/>
      <c r="AG18" s="80">
        <v>110</v>
      </c>
      <c r="AH18" s="80" t="str">
        <f>Summary!$B$2</f>
        <v>USD</v>
      </c>
      <c r="AI18" s="80">
        <f t="shared" ref="AI18:AT18" si="12">IF(C18="",0,C18)</f>
        <v>0</v>
      </c>
      <c r="AJ18" s="80">
        <f t="shared" si="12"/>
        <v>0</v>
      </c>
      <c r="AK18" s="80">
        <f t="shared" si="12"/>
        <v>0</v>
      </c>
      <c r="AL18" s="80">
        <f t="shared" si="12"/>
        <v>0</v>
      </c>
      <c r="AM18" s="80">
        <f t="shared" si="12"/>
        <v>0</v>
      </c>
      <c r="AN18" s="80">
        <f t="shared" si="12"/>
        <v>0</v>
      </c>
      <c r="AO18" s="80">
        <f t="shared" si="12"/>
        <v>0</v>
      </c>
      <c r="AP18" s="80">
        <f t="shared" si="12"/>
        <v>0</v>
      </c>
      <c r="AQ18" s="80">
        <f t="shared" si="12"/>
        <v>0</v>
      </c>
      <c r="AR18" s="80">
        <f t="shared" si="12"/>
        <v>0</v>
      </c>
      <c r="AS18" s="80">
        <f t="shared" si="12"/>
        <v>0</v>
      </c>
      <c r="AT18" s="80">
        <f t="shared" si="12"/>
        <v>0</v>
      </c>
    </row>
    <row r="19" spans="1:46" ht="19.5" customHeight="1" x14ac:dyDescent="0.65">
      <c r="A19" s="102">
        <v>7034</v>
      </c>
      <c r="B19" s="117" t="str">
        <f>IF(ISTEXT("Admin-"&amp;VLOOKUP(A19,'Chart of Accounts'!$B$5:$C$63,2,FALSE)),"Admin-"&amp;VLOOKUP(A19,'Chart of Accounts'!$B$5:$C$63,2,FALSE),"")</f>
        <v>Admin-Conference Calls &amp; Webinars Expense</v>
      </c>
      <c r="C19" s="98"/>
      <c r="D19" s="98"/>
      <c r="E19" s="98"/>
      <c r="F19" s="98"/>
      <c r="G19" s="98"/>
      <c r="H19" s="98"/>
      <c r="I19" s="98"/>
      <c r="J19" s="98"/>
      <c r="K19" s="98"/>
      <c r="L19" s="98"/>
      <c r="M19" s="98"/>
      <c r="N19" s="98"/>
      <c r="O19" s="95">
        <f t="shared" si="0"/>
        <v>0</v>
      </c>
      <c r="P19" s="80"/>
      <c r="Q19" s="80"/>
      <c r="R19" s="80"/>
      <c r="S19" s="80"/>
      <c r="T19" s="80" t="s">
        <v>162</v>
      </c>
      <c r="U19" s="80">
        <v>7024</v>
      </c>
      <c r="V19" s="80"/>
      <c r="W19" s="80"/>
      <c r="X19" s="80"/>
      <c r="Y19" s="80"/>
      <c r="Z19" s="80"/>
      <c r="AA19" s="80" t="s">
        <v>129</v>
      </c>
      <c r="AB19" s="80" t="str">
        <f t="shared" si="1"/>
        <v>7034-000000</v>
      </c>
      <c r="AC19" s="80">
        <v>900</v>
      </c>
      <c r="AD19" s="80" t="str">
        <f t="shared" si="2"/>
        <v>054</v>
      </c>
      <c r="AE19" s="80"/>
      <c r="AF19" s="80"/>
      <c r="AG19" s="80">
        <v>110</v>
      </c>
      <c r="AH19" s="80" t="str">
        <f>Summary!$B$2</f>
        <v>USD</v>
      </c>
      <c r="AI19" s="80">
        <f t="shared" ref="AI19:AT19" si="13">IF(C19="",0,C19)</f>
        <v>0</v>
      </c>
      <c r="AJ19" s="80">
        <f t="shared" si="13"/>
        <v>0</v>
      </c>
      <c r="AK19" s="80">
        <f t="shared" si="13"/>
        <v>0</v>
      </c>
      <c r="AL19" s="80">
        <f t="shared" si="13"/>
        <v>0</v>
      </c>
      <c r="AM19" s="80">
        <f t="shared" si="13"/>
        <v>0</v>
      </c>
      <c r="AN19" s="80">
        <f t="shared" si="13"/>
        <v>0</v>
      </c>
      <c r="AO19" s="80">
        <f t="shared" si="13"/>
        <v>0</v>
      </c>
      <c r="AP19" s="80">
        <f t="shared" si="13"/>
        <v>0</v>
      </c>
      <c r="AQ19" s="80">
        <f t="shared" si="13"/>
        <v>0</v>
      </c>
      <c r="AR19" s="80">
        <f t="shared" si="13"/>
        <v>0</v>
      </c>
      <c r="AS19" s="80">
        <f t="shared" si="13"/>
        <v>0</v>
      </c>
      <c r="AT19" s="80">
        <f t="shared" si="13"/>
        <v>0</v>
      </c>
    </row>
    <row r="20" spans="1:46" ht="19.5" customHeight="1" x14ac:dyDescent="0.65">
      <c r="A20" s="102">
        <v>7044</v>
      </c>
      <c r="B20" s="117" t="str">
        <f>IF(ISTEXT("Admin-"&amp;VLOOKUP(A20,'Chart of Accounts'!$B$5:$C$63,2,FALSE)),"Admin-"&amp;VLOOKUP(A20,'Chart of Accounts'!$B$5:$C$63,2,FALSE),"")</f>
        <v>Admin-Postage &amp; Shipping Expense</v>
      </c>
      <c r="C20" s="98"/>
      <c r="D20" s="98"/>
      <c r="E20" s="98"/>
      <c r="F20" s="98"/>
      <c r="G20" s="98"/>
      <c r="H20" s="98"/>
      <c r="I20" s="98"/>
      <c r="J20" s="98"/>
      <c r="K20" s="98"/>
      <c r="L20" s="98"/>
      <c r="M20" s="98"/>
      <c r="N20" s="98"/>
      <c r="O20" s="95">
        <f t="shared" si="0"/>
        <v>0</v>
      </c>
      <c r="P20" s="80"/>
      <c r="Q20" s="80"/>
      <c r="R20" s="80"/>
      <c r="S20" s="80"/>
      <c r="T20" s="80" t="s">
        <v>164</v>
      </c>
      <c r="U20" s="80">
        <v>7026</v>
      </c>
      <c r="V20" s="80"/>
      <c r="W20" s="80"/>
      <c r="X20" s="80"/>
      <c r="Y20" s="80"/>
      <c r="Z20" s="80"/>
      <c r="AA20" s="80" t="s">
        <v>129</v>
      </c>
      <c r="AB20" s="80" t="str">
        <f t="shared" si="1"/>
        <v>7044-000000</v>
      </c>
      <c r="AC20" s="80">
        <v>900</v>
      </c>
      <c r="AD20" s="80" t="str">
        <f t="shared" si="2"/>
        <v>054</v>
      </c>
      <c r="AE20" s="80"/>
      <c r="AF20" s="80"/>
      <c r="AG20" s="80">
        <v>110</v>
      </c>
      <c r="AH20" s="80" t="str">
        <f>Summary!$B$2</f>
        <v>USD</v>
      </c>
      <c r="AI20" s="80">
        <f t="shared" ref="AI20:AT20" si="14">IF(C20="",0,C20)</f>
        <v>0</v>
      </c>
      <c r="AJ20" s="80">
        <f t="shared" si="14"/>
        <v>0</v>
      </c>
      <c r="AK20" s="80">
        <f t="shared" si="14"/>
        <v>0</v>
      </c>
      <c r="AL20" s="80">
        <f t="shared" si="14"/>
        <v>0</v>
      </c>
      <c r="AM20" s="80">
        <f t="shared" si="14"/>
        <v>0</v>
      </c>
      <c r="AN20" s="80">
        <f t="shared" si="14"/>
        <v>0</v>
      </c>
      <c r="AO20" s="80">
        <f t="shared" si="14"/>
        <v>0</v>
      </c>
      <c r="AP20" s="80">
        <f t="shared" si="14"/>
        <v>0</v>
      </c>
      <c r="AQ20" s="80">
        <f t="shared" si="14"/>
        <v>0</v>
      </c>
      <c r="AR20" s="80">
        <f t="shared" si="14"/>
        <v>0</v>
      </c>
      <c r="AS20" s="80">
        <f t="shared" si="14"/>
        <v>0</v>
      </c>
      <c r="AT20" s="80">
        <f t="shared" si="14"/>
        <v>0</v>
      </c>
    </row>
    <row r="21" spans="1:46" ht="19.5" customHeight="1" x14ac:dyDescent="0.65">
      <c r="A21" s="102">
        <v>7046</v>
      </c>
      <c r="B21" s="117" t="str">
        <f>IF(ISTEXT("Admin-"&amp;VLOOKUP(A21,'Chart of Accounts'!$B$5:$C$63,2,FALSE)),"Admin-"&amp;VLOOKUP(A21,'Chart of Accounts'!$B$5:$C$63,2,FALSE),"")</f>
        <v>Admin-Express Mail/Courier Expense</v>
      </c>
      <c r="C21" s="98"/>
      <c r="D21" s="98"/>
      <c r="E21" s="98"/>
      <c r="F21" s="98"/>
      <c r="G21" s="98"/>
      <c r="H21" s="98"/>
      <c r="I21" s="98"/>
      <c r="J21" s="98"/>
      <c r="K21" s="98"/>
      <c r="L21" s="98"/>
      <c r="M21" s="98"/>
      <c r="N21" s="98"/>
      <c r="O21" s="95">
        <f t="shared" si="0"/>
        <v>0</v>
      </c>
      <c r="P21" s="80"/>
      <c r="Q21" s="80"/>
      <c r="R21" s="80"/>
      <c r="S21" s="80"/>
      <c r="T21" s="80" t="s">
        <v>166</v>
      </c>
      <c r="U21" s="80">
        <v>7028</v>
      </c>
      <c r="V21" s="80"/>
      <c r="W21" s="80"/>
      <c r="X21" s="80"/>
      <c r="Y21" s="80"/>
      <c r="Z21" s="80"/>
      <c r="AA21" s="80" t="s">
        <v>129</v>
      </c>
      <c r="AB21" s="80" t="str">
        <f t="shared" si="1"/>
        <v>7046-000000</v>
      </c>
      <c r="AC21" s="80">
        <v>900</v>
      </c>
      <c r="AD21" s="80" t="str">
        <f t="shared" si="2"/>
        <v>054</v>
      </c>
      <c r="AE21" s="80"/>
      <c r="AF21" s="80"/>
      <c r="AG21" s="80">
        <v>110</v>
      </c>
      <c r="AH21" s="80" t="str">
        <f>Summary!$B$2</f>
        <v>USD</v>
      </c>
      <c r="AI21" s="80">
        <f t="shared" ref="AI21:AT21" si="15">IF(C21="",0,C21)</f>
        <v>0</v>
      </c>
      <c r="AJ21" s="80">
        <f t="shared" si="15"/>
        <v>0</v>
      </c>
      <c r="AK21" s="80">
        <f t="shared" si="15"/>
        <v>0</v>
      </c>
      <c r="AL21" s="80">
        <f t="shared" si="15"/>
        <v>0</v>
      </c>
      <c r="AM21" s="80">
        <f t="shared" si="15"/>
        <v>0</v>
      </c>
      <c r="AN21" s="80">
        <f t="shared" si="15"/>
        <v>0</v>
      </c>
      <c r="AO21" s="80">
        <f t="shared" si="15"/>
        <v>0</v>
      </c>
      <c r="AP21" s="80">
        <f t="shared" si="15"/>
        <v>0</v>
      </c>
      <c r="AQ21" s="80">
        <f t="shared" si="15"/>
        <v>0</v>
      </c>
      <c r="AR21" s="80">
        <f t="shared" si="15"/>
        <v>0</v>
      </c>
      <c r="AS21" s="80">
        <f t="shared" si="15"/>
        <v>0</v>
      </c>
      <c r="AT21" s="80">
        <f t="shared" si="15"/>
        <v>0</v>
      </c>
    </row>
    <row r="22" spans="1:46" ht="19.5" customHeight="1" x14ac:dyDescent="0.65">
      <c r="A22" s="102">
        <v>7048</v>
      </c>
      <c r="B22" s="117" t="str">
        <f>IF(ISTEXT("Admin-"&amp;VLOOKUP(A22,'Chart of Accounts'!$B$5:$C$63,2,FALSE)),"Admin-"&amp;VLOOKUP(A22,'Chart of Accounts'!$B$5:$C$63,2,FALSE),"")</f>
        <v>Admin-Equipment Purchase Expense (Less than $500)</v>
      </c>
      <c r="C22" s="98"/>
      <c r="D22" s="98"/>
      <c r="E22" s="98"/>
      <c r="F22" s="98"/>
      <c r="G22" s="98"/>
      <c r="H22" s="98"/>
      <c r="I22" s="98"/>
      <c r="J22" s="98"/>
      <c r="K22" s="98"/>
      <c r="L22" s="98"/>
      <c r="M22" s="98"/>
      <c r="N22" s="98"/>
      <c r="O22" s="95">
        <f t="shared" si="0"/>
        <v>0</v>
      </c>
      <c r="P22" s="80"/>
      <c r="Q22" s="80"/>
      <c r="R22" s="80"/>
      <c r="S22" s="80"/>
      <c r="T22" s="80" t="s">
        <v>168</v>
      </c>
      <c r="U22" s="80">
        <v>7030</v>
      </c>
      <c r="V22" s="80"/>
      <c r="W22" s="80"/>
      <c r="X22" s="80"/>
      <c r="Y22" s="80"/>
      <c r="Z22" s="80"/>
      <c r="AA22" s="80" t="s">
        <v>129</v>
      </c>
      <c r="AB22" s="80" t="str">
        <f t="shared" si="1"/>
        <v>7048-000000</v>
      </c>
      <c r="AC22" s="80">
        <v>900</v>
      </c>
      <c r="AD22" s="80" t="str">
        <f t="shared" si="2"/>
        <v>054</v>
      </c>
      <c r="AE22" s="80"/>
      <c r="AF22" s="80"/>
      <c r="AG22" s="80">
        <v>110</v>
      </c>
      <c r="AH22" s="80" t="str">
        <f>Summary!$B$2</f>
        <v>USD</v>
      </c>
      <c r="AI22" s="80">
        <f t="shared" ref="AI22:AT22" si="16">IF(C22="",0,C22)</f>
        <v>0</v>
      </c>
      <c r="AJ22" s="80">
        <f t="shared" si="16"/>
        <v>0</v>
      </c>
      <c r="AK22" s="80">
        <f t="shared" si="16"/>
        <v>0</v>
      </c>
      <c r="AL22" s="80">
        <f t="shared" si="16"/>
        <v>0</v>
      </c>
      <c r="AM22" s="80">
        <f t="shared" si="16"/>
        <v>0</v>
      </c>
      <c r="AN22" s="80">
        <f t="shared" si="16"/>
        <v>0</v>
      </c>
      <c r="AO22" s="80">
        <f t="shared" si="16"/>
        <v>0</v>
      </c>
      <c r="AP22" s="80">
        <f t="shared" si="16"/>
        <v>0</v>
      </c>
      <c r="AQ22" s="80">
        <f t="shared" si="16"/>
        <v>0</v>
      </c>
      <c r="AR22" s="80">
        <f t="shared" si="16"/>
        <v>0</v>
      </c>
      <c r="AS22" s="80">
        <f t="shared" si="16"/>
        <v>0</v>
      </c>
      <c r="AT22" s="80">
        <f t="shared" si="16"/>
        <v>0</v>
      </c>
    </row>
    <row r="23" spans="1:46" ht="19.5" customHeight="1" x14ac:dyDescent="0.65">
      <c r="A23" s="102">
        <v>7070</v>
      </c>
      <c r="B23" s="117" t="str">
        <f>IF(ISTEXT("Admin-"&amp;VLOOKUP(A23,'Chart of Accounts'!$B$5:$C$63,2,FALSE)),"Admin-"&amp;VLOOKUP(A23,'Chart of Accounts'!$B$5:$C$63,2,FALSE),"")</f>
        <v>Admin-Bank Charges &amp; Credit Card Fee Expense</v>
      </c>
      <c r="C23" s="98"/>
      <c r="D23" s="98"/>
      <c r="E23" s="98"/>
      <c r="F23" s="98"/>
      <c r="G23" s="98"/>
      <c r="H23" s="98"/>
      <c r="I23" s="98"/>
      <c r="J23" s="98"/>
      <c r="K23" s="98"/>
      <c r="L23" s="98"/>
      <c r="M23" s="98"/>
      <c r="N23" s="98"/>
      <c r="O23" s="95">
        <f t="shared" si="0"/>
        <v>0</v>
      </c>
      <c r="P23" s="80"/>
      <c r="Q23" s="80"/>
      <c r="R23" s="80"/>
      <c r="S23" s="80"/>
      <c r="T23" s="80" t="s">
        <v>170</v>
      </c>
      <c r="U23" s="80">
        <v>7034</v>
      </c>
      <c r="V23" s="80"/>
      <c r="W23" s="80"/>
      <c r="X23" s="80"/>
      <c r="Y23" s="80"/>
      <c r="Z23" s="80"/>
      <c r="AA23" s="80" t="s">
        <v>129</v>
      </c>
      <c r="AB23" s="80" t="str">
        <f t="shared" si="1"/>
        <v>7070-000000</v>
      </c>
      <c r="AC23" s="80">
        <v>900</v>
      </c>
      <c r="AD23" s="80" t="str">
        <f t="shared" si="2"/>
        <v>054</v>
      </c>
      <c r="AE23" s="80"/>
      <c r="AF23" s="80"/>
      <c r="AG23" s="80">
        <v>110</v>
      </c>
      <c r="AH23" s="80" t="str">
        <f>Summary!$B$2</f>
        <v>USD</v>
      </c>
      <c r="AI23" s="80">
        <f t="shared" ref="AI23:AT23" si="17">IF(C23="",0,C23)</f>
        <v>0</v>
      </c>
      <c r="AJ23" s="80">
        <f t="shared" si="17"/>
        <v>0</v>
      </c>
      <c r="AK23" s="80">
        <f t="shared" si="17"/>
        <v>0</v>
      </c>
      <c r="AL23" s="80">
        <f t="shared" si="17"/>
        <v>0</v>
      </c>
      <c r="AM23" s="80">
        <f t="shared" si="17"/>
        <v>0</v>
      </c>
      <c r="AN23" s="80">
        <f t="shared" si="17"/>
        <v>0</v>
      </c>
      <c r="AO23" s="80">
        <f t="shared" si="17"/>
        <v>0</v>
      </c>
      <c r="AP23" s="80">
        <f t="shared" si="17"/>
        <v>0</v>
      </c>
      <c r="AQ23" s="80">
        <f t="shared" si="17"/>
        <v>0</v>
      </c>
      <c r="AR23" s="80">
        <f t="shared" si="17"/>
        <v>0</v>
      </c>
      <c r="AS23" s="80">
        <f t="shared" si="17"/>
        <v>0</v>
      </c>
      <c r="AT23" s="80">
        <f t="shared" si="17"/>
        <v>0</v>
      </c>
    </row>
    <row r="24" spans="1:46" ht="19.5" customHeight="1" x14ac:dyDescent="0.65">
      <c r="A24" s="102">
        <v>7084</v>
      </c>
      <c r="B24" s="117" t="str">
        <f>IF(ISTEXT("Admin-"&amp;VLOOKUP(A24,'Chart of Accounts'!$B$5:$C$63,2,FALSE)),"Admin-"&amp;VLOOKUP(A24,'Chart of Accounts'!$B$5:$C$63,2,FALSE),"")</f>
        <v>Admin-Sympathy Expense</v>
      </c>
      <c r="C24" s="98"/>
      <c r="D24" s="98"/>
      <c r="E24" s="98"/>
      <c r="F24" s="98"/>
      <c r="G24" s="98"/>
      <c r="H24" s="98"/>
      <c r="I24" s="98"/>
      <c r="J24" s="98"/>
      <c r="K24" s="98"/>
      <c r="L24" s="98"/>
      <c r="M24" s="98"/>
      <c r="N24" s="98"/>
      <c r="O24" s="95">
        <f t="shared" si="0"/>
        <v>0</v>
      </c>
      <c r="P24" s="80"/>
      <c r="Q24" s="80"/>
      <c r="R24" s="80"/>
      <c r="S24" s="80"/>
      <c r="T24" s="80" t="s">
        <v>173</v>
      </c>
      <c r="U24" s="80">
        <v>7036</v>
      </c>
      <c r="V24" s="80"/>
      <c r="W24" s="80"/>
      <c r="X24" s="80"/>
      <c r="Y24" s="80"/>
      <c r="Z24" s="80"/>
      <c r="AA24" s="80" t="s">
        <v>129</v>
      </c>
      <c r="AB24" s="80" t="str">
        <f t="shared" si="1"/>
        <v>7084-000000</v>
      </c>
      <c r="AC24" s="80">
        <v>900</v>
      </c>
      <c r="AD24" s="80" t="str">
        <f t="shared" si="2"/>
        <v>054</v>
      </c>
      <c r="AE24" s="80"/>
      <c r="AF24" s="80"/>
      <c r="AG24" s="80">
        <v>110</v>
      </c>
      <c r="AH24" s="80" t="str">
        <f>Summary!$B$2</f>
        <v>USD</v>
      </c>
      <c r="AI24" s="80">
        <f t="shared" ref="AI24:AT24" si="18">IF(C24="",0,C24)</f>
        <v>0</v>
      </c>
      <c r="AJ24" s="80">
        <f t="shared" si="18"/>
        <v>0</v>
      </c>
      <c r="AK24" s="80">
        <f t="shared" si="18"/>
        <v>0</v>
      </c>
      <c r="AL24" s="80">
        <f t="shared" si="18"/>
        <v>0</v>
      </c>
      <c r="AM24" s="80">
        <f t="shared" si="18"/>
        <v>0</v>
      </c>
      <c r="AN24" s="80">
        <f t="shared" si="18"/>
        <v>0</v>
      </c>
      <c r="AO24" s="80">
        <f t="shared" si="18"/>
        <v>0</v>
      </c>
      <c r="AP24" s="80">
        <f t="shared" si="18"/>
        <v>0</v>
      </c>
      <c r="AQ24" s="80">
        <f t="shared" si="18"/>
        <v>0</v>
      </c>
      <c r="AR24" s="80">
        <f t="shared" si="18"/>
        <v>0</v>
      </c>
      <c r="AS24" s="80">
        <f t="shared" si="18"/>
        <v>0</v>
      </c>
      <c r="AT24" s="80">
        <f t="shared" si="18"/>
        <v>0</v>
      </c>
    </row>
    <row r="25" spans="1:46" ht="19.5" customHeight="1" x14ac:dyDescent="0.65">
      <c r="A25" s="102">
        <v>7088</v>
      </c>
      <c r="B25" s="117" t="str">
        <f>IF(ISTEXT("Admin-"&amp;VLOOKUP(A25,'Chart of Accounts'!$B$5:$C$63,2,FALSE)),"Admin-"&amp;VLOOKUP(A25,'Chart of Accounts'!$B$5:$C$63,2,FALSE),"")</f>
        <v>Admin-Storage Expenses</v>
      </c>
      <c r="C25" s="98"/>
      <c r="D25" s="98"/>
      <c r="E25" s="98"/>
      <c r="F25" s="98"/>
      <c r="G25" s="98"/>
      <c r="H25" s="98"/>
      <c r="I25" s="98"/>
      <c r="J25" s="98"/>
      <c r="K25" s="98"/>
      <c r="L25" s="98"/>
      <c r="M25" s="98"/>
      <c r="N25" s="98"/>
      <c r="O25" s="95">
        <f t="shared" si="0"/>
        <v>0</v>
      </c>
      <c r="P25" s="80"/>
      <c r="Q25" s="80"/>
      <c r="R25" s="80"/>
      <c r="S25" s="80"/>
      <c r="T25" s="80" t="s">
        <v>175</v>
      </c>
      <c r="U25" s="80">
        <v>7038</v>
      </c>
      <c r="V25" s="80"/>
      <c r="W25" s="80"/>
      <c r="X25" s="80"/>
      <c r="Y25" s="80"/>
      <c r="Z25" s="80"/>
      <c r="AA25" s="80" t="s">
        <v>129</v>
      </c>
      <c r="AB25" s="80" t="str">
        <f t="shared" si="1"/>
        <v>7088-000000</v>
      </c>
      <c r="AC25" s="80">
        <v>900</v>
      </c>
      <c r="AD25" s="80" t="str">
        <f t="shared" si="2"/>
        <v>054</v>
      </c>
      <c r="AE25" s="80"/>
      <c r="AF25" s="80"/>
      <c r="AG25" s="80">
        <v>110</v>
      </c>
      <c r="AH25" s="80" t="str">
        <f>Summary!$B$2</f>
        <v>USD</v>
      </c>
      <c r="AI25" s="80">
        <f t="shared" ref="AI25:AT25" si="19">IF(C25="",0,C25)</f>
        <v>0</v>
      </c>
      <c r="AJ25" s="80">
        <f t="shared" si="19"/>
        <v>0</v>
      </c>
      <c r="AK25" s="80">
        <f t="shared" si="19"/>
        <v>0</v>
      </c>
      <c r="AL25" s="80">
        <f t="shared" si="19"/>
        <v>0</v>
      </c>
      <c r="AM25" s="80">
        <f t="shared" si="19"/>
        <v>0</v>
      </c>
      <c r="AN25" s="80">
        <f t="shared" si="19"/>
        <v>0</v>
      </c>
      <c r="AO25" s="80">
        <f t="shared" si="19"/>
        <v>0</v>
      </c>
      <c r="AP25" s="80">
        <f t="shared" si="19"/>
        <v>0</v>
      </c>
      <c r="AQ25" s="80">
        <f t="shared" si="19"/>
        <v>0</v>
      </c>
      <c r="AR25" s="80">
        <f t="shared" si="19"/>
        <v>0</v>
      </c>
      <c r="AS25" s="80">
        <f t="shared" si="19"/>
        <v>0</v>
      </c>
      <c r="AT25" s="80">
        <f t="shared" si="19"/>
        <v>0</v>
      </c>
    </row>
    <row r="26" spans="1:46" ht="19.5" customHeight="1" x14ac:dyDescent="0.65">
      <c r="A26" s="102">
        <v>7090</v>
      </c>
      <c r="B26" s="117" t="str">
        <f>IF(ISTEXT("Admin-"&amp;VLOOKUP(A26,'Chart of Accounts'!$B$5:$C$63,2,FALSE)),"Admin-"&amp;VLOOKUP(A26,'Chart of Accounts'!$B$5:$C$63,2,FALSE),"")</f>
        <v>Admin-Equipment Rental</v>
      </c>
      <c r="C26" s="98"/>
      <c r="D26" s="98"/>
      <c r="E26" s="98"/>
      <c r="F26" s="98"/>
      <c r="G26" s="98"/>
      <c r="H26" s="98"/>
      <c r="I26" s="98"/>
      <c r="J26" s="98"/>
      <c r="K26" s="98"/>
      <c r="L26" s="98"/>
      <c r="M26" s="98"/>
      <c r="N26" s="98"/>
      <c r="O26" s="95">
        <f t="shared" si="0"/>
        <v>0</v>
      </c>
      <c r="P26" s="80"/>
      <c r="Q26" s="80"/>
      <c r="R26" s="80"/>
      <c r="S26" s="80"/>
      <c r="T26" s="80" t="s">
        <v>176</v>
      </c>
      <c r="U26" s="80"/>
      <c r="V26" s="80"/>
      <c r="W26" s="80"/>
      <c r="X26" s="80"/>
      <c r="Y26" s="80"/>
      <c r="Z26" s="80"/>
      <c r="AA26" s="80" t="s">
        <v>129</v>
      </c>
      <c r="AB26" s="80" t="str">
        <f t="shared" si="1"/>
        <v>7090-000000</v>
      </c>
      <c r="AC26" s="80">
        <v>900</v>
      </c>
      <c r="AD26" s="80" t="str">
        <f t="shared" si="2"/>
        <v>054</v>
      </c>
      <c r="AE26" s="80"/>
      <c r="AF26" s="80"/>
      <c r="AG26" s="80">
        <v>110</v>
      </c>
      <c r="AH26" s="80" t="str">
        <f>Summary!$B$2</f>
        <v>USD</v>
      </c>
      <c r="AI26" s="80">
        <f t="shared" ref="AI26:AT26" si="20">IF(C26="",0,C26)</f>
        <v>0</v>
      </c>
      <c r="AJ26" s="80">
        <f t="shared" si="20"/>
        <v>0</v>
      </c>
      <c r="AK26" s="80">
        <f t="shared" si="20"/>
        <v>0</v>
      </c>
      <c r="AL26" s="80">
        <f t="shared" si="20"/>
        <v>0</v>
      </c>
      <c r="AM26" s="80">
        <f t="shared" si="20"/>
        <v>0</v>
      </c>
      <c r="AN26" s="80">
        <f t="shared" si="20"/>
        <v>0</v>
      </c>
      <c r="AO26" s="80">
        <f t="shared" si="20"/>
        <v>0</v>
      </c>
      <c r="AP26" s="80">
        <f t="shared" si="20"/>
        <v>0</v>
      </c>
      <c r="AQ26" s="80">
        <f t="shared" si="20"/>
        <v>0</v>
      </c>
      <c r="AR26" s="80">
        <f t="shared" si="20"/>
        <v>0</v>
      </c>
      <c r="AS26" s="80">
        <f t="shared" si="20"/>
        <v>0</v>
      </c>
      <c r="AT26" s="80">
        <f t="shared" si="20"/>
        <v>0</v>
      </c>
    </row>
    <row r="27" spans="1:46" ht="19.5" customHeight="1" x14ac:dyDescent="0.65">
      <c r="A27" s="2"/>
      <c r="B27" s="117" t="str">
        <f>IF(ISTEXT("Admin-"&amp;VLOOKUP(A27,'Chart of Accounts'!$B$5:$C$54,2,FALSE)),"Admin-"&amp;VLOOKUP(A27,'Chart of Accounts'!$B$5:$C$54,2,FALSE),"")</f>
        <v/>
      </c>
      <c r="C27" s="98"/>
      <c r="D27" s="98"/>
      <c r="E27" s="98"/>
      <c r="F27" s="98"/>
      <c r="G27" s="98"/>
      <c r="H27" s="98"/>
      <c r="I27" s="98"/>
      <c r="J27" s="98"/>
      <c r="K27" s="98"/>
      <c r="L27" s="98"/>
      <c r="M27" s="98"/>
      <c r="N27" s="98"/>
      <c r="O27" s="95">
        <f t="shared" si="0"/>
        <v>0</v>
      </c>
      <c r="P27" s="80"/>
      <c r="Q27" s="80"/>
      <c r="R27" s="80"/>
      <c r="S27" s="80"/>
      <c r="T27" s="80"/>
      <c r="U27" s="80">
        <v>7040</v>
      </c>
      <c r="V27" s="80"/>
      <c r="W27" s="80"/>
      <c r="X27" s="80"/>
      <c r="Y27" s="80"/>
      <c r="Z27" s="80"/>
      <c r="AA27" s="80" t="s">
        <v>129</v>
      </c>
      <c r="AB27" s="80" t="str">
        <f t="shared" si="1"/>
        <v/>
      </c>
      <c r="AC27" s="80">
        <v>900</v>
      </c>
      <c r="AD27" s="80" t="str">
        <f t="shared" si="2"/>
        <v>054</v>
      </c>
      <c r="AE27" s="80"/>
      <c r="AF27" s="80"/>
      <c r="AG27" s="80">
        <v>110</v>
      </c>
      <c r="AH27" s="80" t="str">
        <f>Summary!$B$2</f>
        <v>USD</v>
      </c>
      <c r="AI27" s="80">
        <f t="shared" ref="AI27:AT27" si="21">IF(C27="",0,C27)</f>
        <v>0</v>
      </c>
      <c r="AJ27" s="80">
        <f t="shared" si="21"/>
        <v>0</v>
      </c>
      <c r="AK27" s="80">
        <f t="shared" si="21"/>
        <v>0</v>
      </c>
      <c r="AL27" s="80">
        <f t="shared" si="21"/>
        <v>0</v>
      </c>
      <c r="AM27" s="80">
        <f t="shared" si="21"/>
        <v>0</v>
      </c>
      <c r="AN27" s="80">
        <f t="shared" si="21"/>
        <v>0</v>
      </c>
      <c r="AO27" s="80">
        <f t="shared" si="21"/>
        <v>0</v>
      </c>
      <c r="AP27" s="80">
        <f t="shared" si="21"/>
        <v>0</v>
      </c>
      <c r="AQ27" s="80">
        <f t="shared" si="21"/>
        <v>0</v>
      </c>
      <c r="AR27" s="80">
        <f t="shared" si="21"/>
        <v>0</v>
      </c>
      <c r="AS27" s="80">
        <f t="shared" si="21"/>
        <v>0</v>
      </c>
      <c r="AT27" s="80">
        <f t="shared" si="21"/>
        <v>0</v>
      </c>
    </row>
    <row r="28" spans="1:46" ht="19.5" customHeight="1" x14ac:dyDescent="0.65">
      <c r="A28" s="2"/>
      <c r="B28" s="117" t="str">
        <f>IF(ISTEXT("Admin-"&amp;VLOOKUP(A28,'Chart of Accounts'!$B$5:$C$54,2,FALSE)),"Admin-"&amp;VLOOKUP(A28,'Chart of Accounts'!$B$5:$C$54,2,FALSE),"")</f>
        <v/>
      </c>
      <c r="C28" s="98"/>
      <c r="D28" s="98"/>
      <c r="E28" s="98"/>
      <c r="F28" s="98"/>
      <c r="G28" s="98"/>
      <c r="H28" s="98"/>
      <c r="I28" s="98"/>
      <c r="J28" s="98"/>
      <c r="K28" s="98"/>
      <c r="L28" s="98"/>
      <c r="M28" s="98"/>
      <c r="N28" s="98"/>
      <c r="O28" s="95">
        <f t="shared" si="0"/>
        <v>0</v>
      </c>
      <c r="P28" s="80"/>
      <c r="Q28" s="80"/>
      <c r="R28" s="80"/>
      <c r="S28" s="80"/>
      <c r="T28" s="80" t="s">
        <v>177</v>
      </c>
      <c r="U28" s="80">
        <v>7042</v>
      </c>
      <c r="V28" s="80"/>
      <c r="W28" s="80"/>
      <c r="X28" s="80"/>
      <c r="Y28" s="80"/>
      <c r="Z28" s="80"/>
      <c r="AA28" s="80" t="s">
        <v>129</v>
      </c>
      <c r="AB28" s="80" t="str">
        <f t="shared" si="1"/>
        <v/>
      </c>
      <c r="AC28" s="80">
        <v>900</v>
      </c>
      <c r="AD28" s="80" t="str">
        <f t="shared" si="2"/>
        <v>054</v>
      </c>
      <c r="AE28" s="80"/>
      <c r="AF28" s="80"/>
      <c r="AG28" s="80">
        <v>110</v>
      </c>
      <c r="AH28" s="80" t="str">
        <f>Summary!$B$2</f>
        <v>USD</v>
      </c>
      <c r="AI28" s="80">
        <f t="shared" ref="AI28:AT28" si="22">IF(C28="",0,C28)</f>
        <v>0</v>
      </c>
      <c r="AJ28" s="80">
        <f t="shared" si="22"/>
        <v>0</v>
      </c>
      <c r="AK28" s="80">
        <f t="shared" si="22"/>
        <v>0</v>
      </c>
      <c r="AL28" s="80">
        <f t="shared" si="22"/>
        <v>0</v>
      </c>
      <c r="AM28" s="80">
        <f t="shared" si="22"/>
        <v>0</v>
      </c>
      <c r="AN28" s="80">
        <f t="shared" si="22"/>
        <v>0</v>
      </c>
      <c r="AO28" s="80">
        <f t="shared" si="22"/>
        <v>0</v>
      </c>
      <c r="AP28" s="80">
        <f t="shared" si="22"/>
        <v>0</v>
      </c>
      <c r="AQ28" s="80">
        <f t="shared" si="22"/>
        <v>0</v>
      </c>
      <c r="AR28" s="80">
        <f t="shared" si="22"/>
        <v>0</v>
      </c>
      <c r="AS28" s="80">
        <f t="shared" si="22"/>
        <v>0</v>
      </c>
      <c r="AT28" s="80">
        <f t="shared" si="22"/>
        <v>0</v>
      </c>
    </row>
    <row r="29" spans="1:46" ht="15.75" customHeight="1" x14ac:dyDescent="0.65">
      <c r="A29" s="2"/>
      <c r="B29" s="117" t="str">
        <f>IF(ISTEXT("Admin-"&amp;VLOOKUP(A29,'Chart of Accounts'!$B$5:$C$54,2,FALSE)),"Admin-"&amp;VLOOKUP(A29,'Chart of Accounts'!$B$5:$C$54,2,FALSE),"")</f>
        <v/>
      </c>
      <c r="C29" s="98"/>
      <c r="D29" s="98"/>
      <c r="E29" s="98"/>
      <c r="F29" s="98"/>
      <c r="G29" s="98"/>
      <c r="H29" s="98"/>
      <c r="I29" s="98"/>
      <c r="J29" s="98"/>
      <c r="K29" s="98"/>
      <c r="L29" s="98"/>
      <c r="M29" s="98"/>
      <c r="N29" s="98"/>
      <c r="O29" s="95">
        <f t="shared" si="0"/>
        <v>0</v>
      </c>
      <c r="P29" s="80"/>
      <c r="Q29" s="80"/>
      <c r="R29" s="80"/>
      <c r="S29" s="80"/>
      <c r="T29" s="80" t="s">
        <v>178</v>
      </c>
      <c r="U29" s="80">
        <v>7044</v>
      </c>
      <c r="V29" s="80"/>
      <c r="W29" s="80"/>
      <c r="X29" s="80"/>
      <c r="Y29" s="80"/>
      <c r="Z29" s="80"/>
      <c r="AA29" s="80" t="s">
        <v>129</v>
      </c>
      <c r="AB29" s="80" t="str">
        <f t="shared" si="1"/>
        <v/>
      </c>
      <c r="AC29" s="80">
        <v>900</v>
      </c>
      <c r="AD29" s="80" t="str">
        <f t="shared" si="2"/>
        <v>054</v>
      </c>
      <c r="AE29" s="80"/>
      <c r="AF29" s="80"/>
      <c r="AG29" s="80">
        <v>110</v>
      </c>
      <c r="AH29" s="80" t="str">
        <f>Summary!$B$2</f>
        <v>USD</v>
      </c>
      <c r="AI29" s="80">
        <f t="shared" ref="AI29:AT29" si="23">IF(C29="",0,C29)</f>
        <v>0</v>
      </c>
      <c r="AJ29" s="80">
        <f t="shared" si="23"/>
        <v>0</v>
      </c>
      <c r="AK29" s="80">
        <f t="shared" si="23"/>
        <v>0</v>
      </c>
      <c r="AL29" s="80">
        <f t="shared" si="23"/>
        <v>0</v>
      </c>
      <c r="AM29" s="80">
        <f t="shared" si="23"/>
        <v>0</v>
      </c>
      <c r="AN29" s="80">
        <f t="shared" si="23"/>
        <v>0</v>
      </c>
      <c r="AO29" s="80">
        <f t="shared" si="23"/>
        <v>0</v>
      </c>
      <c r="AP29" s="80">
        <f t="shared" si="23"/>
        <v>0</v>
      </c>
      <c r="AQ29" s="80">
        <f t="shared" si="23"/>
        <v>0</v>
      </c>
      <c r="AR29" s="80">
        <f t="shared" si="23"/>
        <v>0</v>
      </c>
      <c r="AS29" s="80">
        <f t="shared" si="23"/>
        <v>0</v>
      </c>
      <c r="AT29" s="80">
        <f t="shared" si="23"/>
        <v>0</v>
      </c>
    </row>
    <row r="30" spans="1:46" ht="15.75" customHeight="1" x14ac:dyDescent="0.65">
      <c r="A30" s="2"/>
      <c r="B30" s="117" t="str">
        <f>IF(ISTEXT("Admin-"&amp;VLOOKUP(A30,'Chart of Accounts'!$B$5:$C$54,2,FALSE)),"Admin-"&amp;VLOOKUP(A30,'Chart of Accounts'!$B$5:$C$54,2,FALSE),"")</f>
        <v/>
      </c>
      <c r="C30" s="98"/>
      <c r="D30" s="98"/>
      <c r="E30" s="98"/>
      <c r="F30" s="98"/>
      <c r="G30" s="98"/>
      <c r="H30" s="98"/>
      <c r="I30" s="98"/>
      <c r="J30" s="98"/>
      <c r="K30" s="98"/>
      <c r="L30" s="98"/>
      <c r="M30" s="98"/>
      <c r="N30" s="98"/>
      <c r="O30" s="95">
        <f t="shared" si="0"/>
        <v>0</v>
      </c>
      <c r="P30" s="80"/>
      <c r="Q30" s="80"/>
      <c r="R30" s="80"/>
      <c r="S30" s="80"/>
      <c r="T30" s="80" t="s">
        <v>179</v>
      </c>
      <c r="U30" s="80">
        <v>7046</v>
      </c>
      <c r="V30" s="80"/>
      <c r="W30" s="80"/>
      <c r="X30" s="80"/>
      <c r="Y30" s="80"/>
      <c r="Z30" s="80"/>
      <c r="AA30" s="80" t="s">
        <v>129</v>
      </c>
      <c r="AB30" s="80" t="str">
        <f t="shared" si="1"/>
        <v/>
      </c>
      <c r="AC30" s="80">
        <v>900</v>
      </c>
      <c r="AD30" s="80" t="str">
        <f t="shared" si="2"/>
        <v>054</v>
      </c>
      <c r="AE30" s="80"/>
      <c r="AF30" s="80"/>
      <c r="AG30" s="80">
        <v>110</v>
      </c>
      <c r="AH30" s="80" t="str">
        <f>Summary!$B$2</f>
        <v>USD</v>
      </c>
      <c r="AI30" s="80">
        <f t="shared" ref="AI30:AT30" si="24">IF(C30="",0,C30)</f>
        <v>0</v>
      </c>
      <c r="AJ30" s="80">
        <f t="shared" si="24"/>
        <v>0</v>
      </c>
      <c r="AK30" s="80">
        <f t="shared" si="24"/>
        <v>0</v>
      </c>
      <c r="AL30" s="80">
        <f t="shared" si="24"/>
        <v>0</v>
      </c>
      <c r="AM30" s="80">
        <f t="shared" si="24"/>
        <v>0</v>
      </c>
      <c r="AN30" s="80">
        <f t="shared" si="24"/>
        <v>0</v>
      </c>
      <c r="AO30" s="80">
        <f t="shared" si="24"/>
        <v>0</v>
      </c>
      <c r="AP30" s="80">
        <f t="shared" si="24"/>
        <v>0</v>
      </c>
      <c r="AQ30" s="80">
        <f t="shared" si="24"/>
        <v>0</v>
      </c>
      <c r="AR30" s="80">
        <f t="shared" si="24"/>
        <v>0</v>
      </c>
      <c r="AS30" s="80">
        <f t="shared" si="24"/>
        <v>0</v>
      </c>
      <c r="AT30" s="80">
        <f t="shared" si="24"/>
        <v>0</v>
      </c>
    </row>
    <row r="31" spans="1:46" ht="15.75" customHeight="1" x14ac:dyDescent="0.65">
      <c r="A31" s="2"/>
      <c r="B31" s="117" t="str">
        <f>IF(ISTEXT("Admin-"&amp;VLOOKUP(A31,'Chart of Accounts'!$B$5:$C$54,2,FALSE)),"Admin-"&amp;VLOOKUP(A31,'Chart of Accounts'!$B$5:$C$54,2,FALSE),"")</f>
        <v/>
      </c>
      <c r="C31" s="98"/>
      <c r="D31" s="98"/>
      <c r="E31" s="98"/>
      <c r="F31" s="98"/>
      <c r="G31" s="98"/>
      <c r="H31" s="98"/>
      <c r="I31" s="98"/>
      <c r="J31" s="98"/>
      <c r="K31" s="98"/>
      <c r="L31" s="98"/>
      <c r="M31" s="98"/>
      <c r="N31" s="98"/>
      <c r="O31" s="95">
        <f t="shared" si="0"/>
        <v>0</v>
      </c>
      <c r="P31" s="80"/>
      <c r="Q31" s="80"/>
      <c r="R31" s="80"/>
      <c r="S31" s="80"/>
      <c r="T31" s="80" t="s">
        <v>180</v>
      </c>
      <c r="U31" s="80">
        <v>7048</v>
      </c>
      <c r="V31" s="80"/>
      <c r="W31" s="80"/>
      <c r="X31" s="80"/>
      <c r="Y31" s="80"/>
      <c r="Z31" s="80"/>
      <c r="AA31" s="80" t="s">
        <v>129</v>
      </c>
      <c r="AB31" s="80" t="str">
        <f t="shared" si="1"/>
        <v/>
      </c>
      <c r="AC31" s="80">
        <v>900</v>
      </c>
      <c r="AD31" s="80" t="str">
        <f t="shared" si="2"/>
        <v>054</v>
      </c>
      <c r="AE31" s="80"/>
      <c r="AF31" s="80"/>
      <c r="AG31" s="80">
        <v>110</v>
      </c>
      <c r="AH31" s="80" t="str">
        <f>Summary!$B$2</f>
        <v>USD</v>
      </c>
      <c r="AI31" s="80">
        <f t="shared" ref="AI31:AT31" si="25">IF(C31="",0,C31)</f>
        <v>0</v>
      </c>
      <c r="AJ31" s="80">
        <f t="shared" si="25"/>
        <v>0</v>
      </c>
      <c r="AK31" s="80">
        <f t="shared" si="25"/>
        <v>0</v>
      </c>
      <c r="AL31" s="80">
        <f t="shared" si="25"/>
        <v>0</v>
      </c>
      <c r="AM31" s="80">
        <f t="shared" si="25"/>
        <v>0</v>
      </c>
      <c r="AN31" s="80">
        <f t="shared" si="25"/>
        <v>0</v>
      </c>
      <c r="AO31" s="80">
        <f t="shared" si="25"/>
        <v>0</v>
      </c>
      <c r="AP31" s="80">
        <f t="shared" si="25"/>
        <v>0</v>
      </c>
      <c r="AQ31" s="80">
        <f t="shared" si="25"/>
        <v>0</v>
      </c>
      <c r="AR31" s="80">
        <f t="shared" si="25"/>
        <v>0</v>
      </c>
      <c r="AS31" s="80">
        <f t="shared" si="25"/>
        <v>0</v>
      </c>
      <c r="AT31" s="80">
        <f t="shared" si="25"/>
        <v>0</v>
      </c>
    </row>
    <row r="32" spans="1:46" ht="15.75" customHeight="1" x14ac:dyDescent="0.65">
      <c r="A32" s="2"/>
      <c r="B32" s="117" t="str">
        <f>IF(ISTEXT("Admin-"&amp;VLOOKUP(A32,'Chart of Accounts'!$B$5:$C$54,2,FALSE)),"Admin-"&amp;VLOOKUP(A32,'Chart of Accounts'!$B$5:$C$54,2,FALSE),"")</f>
        <v/>
      </c>
      <c r="C32" s="98"/>
      <c r="D32" s="98"/>
      <c r="E32" s="98"/>
      <c r="F32" s="98"/>
      <c r="G32" s="98"/>
      <c r="H32" s="98"/>
      <c r="I32" s="98"/>
      <c r="J32" s="98"/>
      <c r="K32" s="98"/>
      <c r="L32" s="98"/>
      <c r="M32" s="98"/>
      <c r="N32" s="98"/>
      <c r="O32" s="95">
        <f t="shared" si="0"/>
        <v>0</v>
      </c>
      <c r="P32" s="80"/>
      <c r="Q32" s="80"/>
      <c r="R32" s="80"/>
      <c r="S32" s="80"/>
      <c r="T32" s="80" t="s">
        <v>181</v>
      </c>
      <c r="U32" s="80">
        <v>7050</v>
      </c>
      <c r="V32" s="80"/>
      <c r="W32" s="80"/>
      <c r="X32" s="80"/>
      <c r="Y32" s="80"/>
      <c r="Z32" s="80"/>
      <c r="AA32" s="80" t="s">
        <v>129</v>
      </c>
      <c r="AB32" s="80" t="str">
        <f t="shared" si="1"/>
        <v/>
      </c>
      <c r="AC32" s="80">
        <v>900</v>
      </c>
      <c r="AD32" s="80" t="str">
        <f t="shared" si="2"/>
        <v>054</v>
      </c>
      <c r="AE32" s="80"/>
      <c r="AF32" s="80"/>
      <c r="AG32" s="80">
        <v>110</v>
      </c>
      <c r="AH32" s="80" t="str">
        <f>Summary!$B$2</f>
        <v>USD</v>
      </c>
      <c r="AI32" s="80">
        <f t="shared" ref="AI32:AT32" si="26">IF(C32="",0,C32)</f>
        <v>0</v>
      </c>
      <c r="AJ32" s="80">
        <f t="shared" si="26"/>
        <v>0</v>
      </c>
      <c r="AK32" s="80">
        <f t="shared" si="26"/>
        <v>0</v>
      </c>
      <c r="AL32" s="80">
        <f t="shared" si="26"/>
        <v>0</v>
      </c>
      <c r="AM32" s="80">
        <f t="shared" si="26"/>
        <v>0</v>
      </c>
      <c r="AN32" s="80">
        <f t="shared" si="26"/>
        <v>0</v>
      </c>
      <c r="AO32" s="80">
        <f t="shared" si="26"/>
        <v>0</v>
      </c>
      <c r="AP32" s="80">
        <f t="shared" si="26"/>
        <v>0</v>
      </c>
      <c r="AQ32" s="80">
        <f t="shared" si="26"/>
        <v>0</v>
      </c>
      <c r="AR32" s="80">
        <f t="shared" si="26"/>
        <v>0</v>
      </c>
      <c r="AS32" s="80">
        <f t="shared" si="26"/>
        <v>0</v>
      </c>
      <c r="AT32" s="80">
        <f t="shared" si="26"/>
        <v>0</v>
      </c>
    </row>
    <row r="33" spans="1:46" ht="15.75" customHeight="1" x14ac:dyDescent="0.65">
      <c r="A33" s="2"/>
      <c r="B33" s="117" t="str">
        <f>IF(ISTEXT("Admin-"&amp;VLOOKUP(A33,'Chart of Accounts'!$B$5:$C$54,2,FALSE)),"Admin-"&amp;VLOOKUP(A33,'Chart of Accounts'!$B$5:$C$54,2,FALSE),"")</f>
        <v/>
      </c>
      <c r="C33" s="98"/>
      <c r="D33" s="98"/>
      <c r="E33" s="98"/>
      <c r="F33" s="98"/>
      <c r="G33" s="98"/>
      <c r="H33" s="98"/>
      <c r="I33" s="98"/>
      <c r="J33" s="98"/>
      <c r="K33" s="98"/>
      <c r="L33" s="98"/>
      <c r="M33" s="98"/>
      <c r="N33" s="98"/>
      <c r="O33" s="95">
        <f t="shared" si="0"/>
        <v>0</v>
      </c>
      <c r="P33" s="80"/>
      <c r="Q33" s="80"/>
      <c r="R33" s="80"/>
      <c r="S33" s="80"/>
      <c r="T33" s="80" t="s">
        <v>182</v>
      </c>
      <c r="U33" s="80">
        <v>7052</v>
      </c>
      <c r="V33" s="80"/>
      <c r="W33" s="80"/>
      <c r="X33" s="80"/>
      <c r="Y33" s="80"/>
      <c r="Z33" s="80"/>
      <c r="AA33" s="80" t="s">
        <v>129</v>
      </c>
      <c r="AB33" s="80" t="str">
        <f t="shared" si="1"/>
        <v/>
      </c>
      <c r="AC33" s="80">
        <v>900</v>
      </c>
      <c r="AD33" s="80" t="str">
        <f t="shared" si="2"/>
        <v>054</v>
      </c>
      <c r="AE33" s="80"/>
      <c r="AF33" s="80"/>
      <c r="AG33" s="80">
        <v>110</v>
      </c>
      <c r="AH33" s="80" t="str">
        <f>Summary!$B$2</f>
        <v>USD</v>
      </c>
      <c r="AI33" s="80">
        <f t="shared" ref="AI33:AT33" si="27">IF(C33="",0,C33)</f>
        <v>0</v>
      </c>
      <c r="AJ33" s="80">
        <f t="shared" si="27"/>
        <v>0</v>
      </c>
      <c r="AK33" s="80">
        <f t="shared" si="27"/>
        <v>0</v>
      </c>
      <c r="AL33" s="80">
        <f t="shared" si="27"/>
        <v>0</v>
      </c>
      <c r="AM33" s="80">
        <f t="shared" si="27"/>
        <v>0</v>
      </c>
      <c r="AN33" s="80">
        <f t="shared" si="27"/>
        <v>0</v>
      </c>
      <c r="AO33" s="80">
        <f t="shared" si="27"/>
        <v>0</v>
      </c>
      <c r="AP33" s="80">
        <f t="shared" si="27"/>
        <v>0</v>
      </c>
      <c r="AQ33" s="80">
        <f t="shared" si="27"/>
        <v>0</v>
      </c>
      <c r="AR33" s="80">
        <f t="shared" si="27"/>
        <v>0</v>
      </c>
      <c r="AS33" s="80">
        <f t="shared" si="27"/>
        <v>0</v>
      </c>
      <c r="AT33" s="80">
        <f t="shared" si="27"/>
        <v>0</v>
      </c>
    </row>
    <row r="34" spans="1:46" ht="15.75" customHeight="1" x14ac:dyDescent="0.65">
      <c r="A34" s="2"/>
      <c r="B34" s="117" t="str">
        <f>IF(ISTEXT("Admin-"&amp;VLOOKUP(A34,'Chart of Accounts'!$B$5:$C$54,2,FALSE)),"Admin-"&amp;VLOOKUP(A34,'Chart of Accounts'!$B$5:$C$54,2,FALSE),"")</f>
        <v/>
      </c>
      <c r="C34" s="98"/>
      <c r="D34" s="98"/>
      <c r="E34" s="98"/>
      <c r="F34" s="98"/>
      <c r="G34" s="98"/>
      <c r="H34" s="98"/>
      <c r="I34" s="98"/>
      <c r="J34" s="98"/>
      <c r="K34" s="98"/>
      <c r="L34" s="98"/>
      <c r="M34" s="98"/>
      <c r="N34" s="98"/>
      <c r="O34" s="95">
        <f t="shared" si="0"/>
        <v>0</v>
      </c>
      <c r="P34" s="80"/>
      <c r="Q34" s="80"/>
      <c r="R34" s="80"/>
      <c r="S34" s="80"/>
      <c r="T34" s="80" t="s">
        <v>183</v>
      </c>
      <c r="U34" s="80">
        <v>7070</v>
      </c>
      <c r="V34" s="80"/>
      <c r="W34" s="80"/>
      <c r="X34" s="80"/>
      <c r="Y34" s="80"/>
      <c r="Z34" s="80"/>
      <c r="AA34" s="80" t="s">
        <v>129</v>
      </c>
      <c r="AB34" s="80" t="str">
        <f t="shared" si="1"/>
        <v/>
      </c>
      <c r="AC34" s="80">
        <v>900</v>
      </c>
      <c r="AD34" s="80" t="str">
        <f t="shared" si="2"/>
        <v>054</v>
      </c>
      <c r="AE34" s="80"/>
      <c r="AF34" s="80"/>
      <c r="AG34" s="80">
        <v>110</v>
      </c>
      <c r="AH34" s="80" t="str">
        <f>Summary!$B$2</f>
        <v>USD</v>
      </c>
      <c r="AI34" s="80">
        <f t="shared" ref="AI34:AT34" si="28">IF(C34="",0,C34)</f>
        <v>0</v>
      </c>
      <c r="AJ34" s="80">
        <f t="shared" si="28"/>
        <v>0</v>
      </c>
      <c r="AK34" s="80">
        <f t="shared" si="28"/>
        <v>0</v>
      </c>
      <c r="AL34" s="80">
        <f t="shared" si="28"/>
        <v>0</v>
      </c>
      <c r="AM34" s="80">
        <f t="shared" si="28"/>
        <v>0</v>
      </c>
      <c r="AN34" s="80">
        <f t="shared" si="28"/>
        <v>0</v>
      </c>
      <c r="AO34" s="80">
        <f t="shared" si="28"/>
        <v>0</v>
      </c>
      <c r="AP34" s="80">
        <f t="shared" si="28"/>
        <v>0</v>
      </c>
      <c r="AQ34" s="80">
        <f t="shared" si="28"/>
        <v>0</v>
      </c>
      <c r="AR34" s="80">
        <f t="shared" si="28"/>
        <v>0</v>
      </c>
      <c r="AS34" s="80">
        <f t="shared" si="28"/>
        <v>0</v>
      </c>
      <c r="AT34" s="80">
        <f t="shared" si="28"/>
        <v>0</v>
      </c>
    </row>
    <row r="35" spans="1:46" ht="15.75" customHeight="1" x14ac:dyDescent="0.65">
      <c r="A35" s="102"/>
      <c r="B35" s="94" t="s">
        <v>285</v>
      </c>
      <c r="C35" s="137">
        <f t="shared" ref="C35:O35" si="29">SUM(C9:C34)</f>
        <v>75</v>
      </c>
      <c r="D35" s="137">
        <f t="shared" si="29"/>
        <v>300</v>
      </c>
      <c r="E35" s="137">
        <f t="shared" si="29"/>
        <v>0</v>
      </c>
      <c r="F35" s="137">
        <f t="shared" si="29"/>
        <v>605</v>
      </c>
      <c r="G35" s="137">
        <f t="shared" si="29"/>
        <v>75</v>
      </c>
      <c r="H35" s="137">
        <f t="shared" si="29"/>
        <v>75</v>
      </c>
      <c r="I35" s="137">
        <f t="shared" si="29"/>
        <v>75</v>
      </c>
      <c r="J35" s="137">
        <f t="shared" si="29"/>
        <v>0</v>
      </c>
      <c r="K35" s="137">
        <f t="shared" si="29"/>
        <v>0</v>
      </c>
      <c r="L35" s="137">
        <f t="shared" si="29"/>
        <v>0</v>
      </c>
      <c r="M35" s="137">
        <f t="shared" si="29"/>
        <v>75</v>
      </c>
      <c r="N35" s="137">
        <f t="shared" si="29"/>
        <v>75</v>
      </c>
      <c r="O35" s="150">
        <f t="shared" si="29"/>
        <v>1355</v>
      </c>
      <c r="P35" s="80"/>
      <c r="Q35" s="80"/>
      <c r="R35" s="80"/>
      <c r="S35" s="80"/>
      <c r="T35" s="80" t="s">
        <v>184</v>
      </c>
      <c r="U35" s="80">
        <v>7072</v>
      </c>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row>
    <row r="36" spans="1:46" ht="15.75" customHeight="1" x14ac:dyDescent="0.5">
      <c r="A36" s="80"/>
      <c r="B36" s="80"/>
      <c r="C36" s="80"/>
      <c r="D36" s="80"/>
      <c r="E36" s="80"/>
      <c r="F36" s="80"/>
      <c r="G36" s="80"/>
      <c r="H36" s="80"/>
      <c r="I36" s="80"/>
      <c r="J36" s="80"/>
      <c r="K36" s="80"/>
      <c r="L36" s="80"/>
      <c r="M36" s="80"/>
      <c r="N36" s="80"/>
      <c r="O36" s="80"/>
      <c r="P36" s="80"/>
      <c r="Q36" s="80"/>
      <c r="R36" s="80"/>
      <c r="S36" s="80"/>
      <c r="T36" s="80" t="s">
        <v>185</v>
      </c>
      <c r="U36" s="80">
        <v>7080</v>
      </c>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row>
    <row r="37" spans="1:46" ht="15.75" customHeight="1" x14ac:dyDescent="0.5">
      <c r="A37" s="80"/>
      <c r="B37" s="80"/>
      <c r="C37" s="80"/>
      <c r="D37" s="80"/>
      <c r="E37" s="80"/>
      <c r="F37" s="80"/>
      <c r="G37" s="80"/>
      <c r="H37" s="80"/>
      <c r="I37" s="80"/>
      <c r="J37" s="80"/>
      <c r="K37" s="80"/>
      <c r="L37" s="80"/>
      <c r="M37" s="80"/>
      <c r="N37" s="80"/>
      <c r="O37" s="80"/>
      <c r="P37" s="80"/>
      <c r="Q37" s="80"/>
      <c r="R37" s="80"/>
      <c r="S37" s="80"/>
      <c r="T37" s="80" t="s">
        <v>186</v>
      </c>
      <c r="U37" s="80">
        <v>7082</v>
      </c>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row>
    <row r="38" spans="1:46" ht="15.75" customHeight="1" x14ac:dyDescent="0.5">
      <c r="A38" s="80"/>
      <c r="B38" s="80"/>
      <c r="C38" s="80"/>
      <c r="D38" s="80"/>
      <c r="E38" s="80"/>
      <c r="F38" s="80"/>
      <c r="G38" s="80"/>
      <c r="H38" s="80"/>
      <c r="I38" s="80"/>
      <c r="J38" s="80"/>
      <c r="K38" s="80"/>
      <c r="L38" s="80"/>
      <c r="M38" s="80"/>
      <c r="N38" s="80"/>
      <c r="O38" s="80"/>
      <c r="P38" s="80"/>
      <c r="Q38" s="80"/>
      <c r="R38" s="80"/>
      <c r="S38" s="80"/>
      <c r="T38" s="80" t="s">
        <v>187</v>
      </c>
      <c r="U38" s="80">
        <v>7092</v>
      </c>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row>
    <row r="39" spans="1:46" ht="15.75" customHeight="1" x14ac:dyDescent="0.5">
      <c r="A39" s="80"/>
      <c r="B39" s="80"/>
      <c r="C39" s="80"/>
      <c r="D39" s="80"/>
      <c r="E39" s="80"/>
      <c r="F39" s="80"/>
      <c r="G39" s="80"/>
      <c r="H39" s="80"/>
      <c r="I39" s="80"/>
      <c r="J39" s="80"/>
      <c r="K39" s="80"/>
      <c r="L39" s="80"/>
      <c r="M39" s="80"/>
      <c r="N39" s="80"/>
      <c r="O39" s="80"/>
      <c r="P39" s="80"/>
      <c r="Q39" s="80"/>
      <c r="R39" s="80"/>
      <c r="S39" s="80"/>
      <c r="T39" s="80" t="s">
        <v>188</v>
      </c>
      <c r="U39" s="80">
        <v>7084</v>
      </c>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row>
    <row r="40" spans="1:46" ht="15.75" customHeight="1" x14ac:dyDescent="0.5">
      <c r="A40" s="80"/>
      <c r="B40" s="80"/>
      <c r="C40" s="80"/>
      <c r="D40" s="80"/>
      <c r="E40" s="80"/>
      <c r="F40" s="80"/>
      <c r="G40" s="80"/>
      <c r="H40" s="80"/>
      <c r="I40" s="80"/>
      <c r="J40" s="80"/>
      <c r="K40" s="80"/>
      <c r="L40" s="80"/>
      <c r="M40" s="80"/>
      <c r="N40" s="80"/>
      <c r="O40" s="80"/>
      <c r="P40" s="80"/>
      <c r="Q40" s="80"/>
      <c r="R40" s="80"/>
      <c r="S40" s="80"/>
      <c r="T40" s="80" t="s">
        <v>189</v>
      </c>
      <c r="U40" s="80">
        <v>7088</v>
      </c>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row>
    <row r="41" spans="1:46" ht="15.75" customHeight="1" x14ac:dyDescent="0.5">
      <c r="A41" s="80"/>
      <c r="B41" s="80"/>
      <c r="C41" s="80"/>
      <c r="D41" s="80"/>
      <c r="E41" s="80"/>
      <c r="F41" s="80"/>
      <c r="G41" s="80"/>
      <c r="H41" s="80"/>
      <c r="I41" s="80"/>
      <c r="J41" s="80"/>
      <c r="K41" s="80"/>
      <c r="L41" s="80"/>
      <c r="M41" s="80"/>
      <c r="N41" s="80"/>
      <c r="O41" s="80"/>
      <c r="P41" s="80"/>
      <c r="Q41" s="80"/>
      <c r="R41" s="80"/>
      <c r="S41" s="80"/>
      <c r="T41" s="80" t="s">
        <v>190</v>
      </c>
      <c r="U41" s="80">
        <v>7090</v>
      </c>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row>
    <row r="42" spans="1:46" ht="15.75" customHeight="1" x14ac:dyDescent="0.5">
      <c r="A42" s="80"/>
      <c r="B42" s="80"/>
      <c r="C42" s="80"/>
      <c r="D42" s="80"/>
      <c r="E42" s="80"/>
      <c r="F42" s="80"/>
      <c r="G42" s="80"/>
      <c r="H42" s="80"/>
      <c r="I42" s="80"/>
      <c r="J42" s="80"/>
      <c r="K42" s="80"/>
      <c r="L42" s="80"/>
      <c r="M42" s="80"/>
      <c r="N42" s="80"/>
      <c r="O42" s="80"/>
      <c r="P42" s="80"/>
      <c r="Q42" s="80"/>
      <c r="R42" s="80"/>
      <c r="S42" s="80"/>
      <c r="T42" s="80" t="s">
        <v>191</v>
      </c>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row>
    <row r="43" spans="1:46" ht="15.75" customHeight="1" x14ac:dyDescent="0.5">
      <c r="A43" s="80"/>
      <c r="B43" s="80"/>
      <c r="C43" s="80"/>
      <c r="D43" s="80"/>
      <c r="E43" s="80"/>
      <c r="F43" s="80"/>
      <c r="G43" s="80"/>
      <c r="H43" s="80"/>
      <c r="I43" s="80"/>
      <c r="J43" s="80"/>
      <c r="K43" s="80"/>
      <c r="L43" s="80"/>
      <c r="M43" s="80"/>
      <c r="N43" s="80"/>
      <c r="O43" s="80"/>
      <c r="P43" s="80"/>
      <c r="Q43" s="80"/>
      <c r="R43" s="80"/>
      <c r="S43" s="80"/>
      <c r="T43" s="80" t="s">
        <v>193</v>
      </c>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row>
    <row r="44" spans="1:46" ht="15.75" customHeight="1" x14ac:dyDescent="0.5">
      <c r="A44" s="80"/>
      <c r="B44" s="80"/>
      <c r="C44" s="80"/>
      <c r="D44" s="80"/>
      <c r="E44" s="80"/>
      <c r="F44" s="80"/>
      <c r="G44" s="80"/>
      <c r="H44" s="80"/>
      <c r="I44" s="80"/>
      <c r="J44" s="80"/>
      <c r="K44" s="80"/>
      <c r="L44" s="80"/>
      <c r="M44" s="80"/>
      <c r="N44" s="80"/>
      <c r="O44" s="80"/>
      <c r="P44" s="80"/>
      <c r="Q44" s="80"/>
      <c r="R44" s="80"/>
      <c r="S44" s="80"/>
      <c r="T44" s="80">
        <f>'Chart of Accounts'!I36</f>
        <v>0</v>
      </c>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row>
    <row r="45" spans="1:46" ht="15.75" customHeight="1" x14ac:dyDescent="0.5">
      <c r="A45" s="80"/>
      <c r="B45" s="80"/>
      <c r="C45" s="80"/>
      <c r="D45" s="80"/>
      <c r="E45" s="80"/>
      <c r="F45" s="80"/>
      <c r="G45" s="80"/>
      <c r="H45" s="80"/>
      <c r="I45" s="80"/>
      <c r="J45" s="80"/>
      <c r="K45" s="80"/>
      <c r="L45" s="80"/>
      <c r="M45" s="80"/>
      <c r="N45" s="80"/>
      <c r="O45" s="80"/>
      <c r="P45" s="80"/>
      <c r="Q45" s="80"/>
      <c r="R45" s="80"/>
      <c r="S45" s="80"/>
      <c r="T45" s="80">
        <f>'Chart of Accounts'!I37</f>
        <v>0</v>
      </c>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row>
    <row r="46" spans="1:46" ht="15.75" customHeight="1" x14ac:dyDescent="0.5">
      <c r="A46" s="80"/>
      <c r="B46" s="80"/>
      <c r="C46" s="80"/>
      <c r="D46" s="80"/>
      <c r="E46" s="80"/>
      <c r="F46" s="80"/>
      <c r="G46" s="80"/>
      <c r="H46" s="80"/>
      <c r="I46" s="80"/>
      <c r="J46" s="80"/>
      <c r="K46" s="80"/>
      <c r="L46" s="80"/>
      <c r="M46" s="80"/>
      <c r="N46" s="80"/>
      <c r="O46" s="80"/>
      <c r="P46" s="80"/>
      <c r="Q46" s="80"/>
      <c r="R46" s="80"/>
      <c r="S46" s="80"/>
      <c r="T46" s="80">
        <f>'Chart of Accounts'!I38</f>
        <v>0</v>
      </c>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row>
    <row r="47" spans="1:46" ht="15.75" customHeight="1" x14ac:dyDescent="0.5">
      <c r="A47" s="80"/>
      <c r="B47" s="80"/>
      <c r="C47" s="80"/>
      <c r="D47" s="80"/>
      <c r="E47" s="80"/>
      <c r="F47" s="80"/>
      <c r="G47" s="80"/>
      <c r="H47" s="80"/>
      <c r="I47" s="80"/>
      <c r="J47" s="80"/>
      <c r="K47" s="80"/>
      <c r="L47" s="80"/>
      <c r="M47" s="80"/>
      <c r="N47" s="80"/>
      <c r="O47" s="80"/>
      <c r="P47" s="80"/>
      <c r="Q47" s="80"/>
      <c r="R47" s="80"/>
      <c r="S47" s="80"/>
      <c r="T47" s="80">
        <f>'Chart of Accounts'!I39</f>
        <v>0</v>
      </c>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row>
    <row r="48" spans="1:46" ht="15.75" customHeight="1" x14ac:dyDescent="0.5">
      <c r="A48" s="80"/>
      <c r="B48" s="80"/>
      <c r="C48" s="80"/>
      <c r="D48" s="80"/>
      <c r="E48" s="80"/>
      <c r="F48" s="80"/>
      <c r="G48" s="80"/>
      <c r="H48" s="80"/>
      <c r="I48" s="80"/>
      <c r="J48" s="80"/>
      <c r="K48" s="80"/>
      <c r="L48" s="80"/>
      <c r="M48" s="80"/>
      <c r="N48" s="80"/>
      <c r="O48" s="80"/>
      <c r="P48" s="80"/>
      <c r="Q48" s="80"/>
      <c r="R48" s="80"/>
      <c r="S48" s="80"/>
      <c r="T48" s="80">
        <f>'Chart of Accounts'!I40</f>
        <v>0</v>
      </c>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row>
    <row r="49" spans="1:46" ht="15.75" customHeight="1" x14ac:dyDescent="0.5">
      <c r="A49" s="80"/>
      <c r="B49" s="80"/>
      <c r="C49" s="80"/>
      <c r="D49" s="80"/>
      <c r="E49" s="80"/>
      <c r="F49" s="80"/>
      <c r="G49" s="80"/>
      <c r="H49" s="80"/>
      <c r="I49" s="80"/>
      <c r="J49" s="80"/>
      <c r="K49" s="80"/>
      <c r="L49" s="80"/>
      <c r="M49" s="80"/>
      <c r="N49" s="80"/>
      <c r="O49" s="80"/>
      <c r="P49" s="80"/>
      <c r="Q49" s="80"/>
      <c r="R49" s="80"/>
      <c r="S49" s="80"/>
      <c r="T49" s="80">
        <f>'Chart of Accounts'!I41</f>
        <v>0</v>
      </c>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row>
    <row r="50" spans="1:46" ht="15.75" customHeight="1" x14ac:dyDescent="0.5">
      <c r="A50" s="80"/>
      <c r="B50" s="80"/>
      <c r="C50" s="80"/>
      <c r="D50" s="80"/>
      <c r="E50" s="80"/>
      <c r="F50" s="80"/>
      <c r="G50" s="80"/>
      <c r="H50" s="80"/>
      <c r="I50" s="80"/>
      <c r="J50" s="80"/>
      <c r="K50" s="80"/>
      <c r="L50" s="80"/>
      <c r="M50" s="80"/>
      <c r="N50" s="80"/>
      <c r="O50" s="80"/>
      <c r="P50" s="80"/>
      <c r="Q50" s="80"/>
      <c r="R50" s="80"/>
      <c r="S50" s="80"/>
      <c r="T50" s="80">
        <f>'Chart of Accounts'!I42</f>
        <v>0</v>
      </c>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row>
    <row r="51" spans="1:46" ht="15.75" customHeight="1" x14ac:dyDescent="0.5">
      <c r="A51" s="80"/>
      <c r="B51" s="80"/>
      <c r="C51" s="80"/>
      <c r="D51" s="80"/>
      <c r="E51" s="80"/>
      <c r="F51" s="80"/>
      <c r="G51" s="80"/>
      <c r="H51" s="80"/>
      <c r="I51" s="80"/>
      <c r="J51" s="80"/>
      <c r="K51" s="80"/>
      <c r="L51" s="80"/>
      <c r="M51" s="80"/>
      <c r="N51" s="80"/>
      <c r="O51" s="80"/>
      <c r="P51" s="80"/>
      <c r="Q51" s="80"/>
      <c r="R51" s="80"/>
      <c r="S51" s="80"/>
      <c r="T51" s="80">
        <f>'Chart of Accounts'!I43</f>
        <v>0</v>
      </c>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row>
    <row r="52" spans="1:46" ht="15.75" customHeight="1" x14ac:dyDescent="0.5">
      <c r="A52" s="80"/>
      <c r="B52" s="80"/>
      <c r="C52" s="80"/>
      <c r="D52" s="80"/>
      <c r="E52" s="80"/>
      <c r="F52" s="80"/>
      <c r="G52" s="80"/>
      <c r="H52" s="80"/>
      <c r="I52" s="80"/>
      <c r="J52" s="80"/>
      <c r="K52" s="80"/>
      <c r="L52" s="80"/>
      <c r="M52" s="80"/>
      <c r="N52" s="80"/>
      <c r="O52" s="80"/>
      <c r="P52" s="80"/>
      <c r="Q52" s="80"/>
      <c r="R52" s="80"/>
      <c r="S52" s="80"/>
      <c r="T52" s="80">
        <f>'Chart of Accounts'!I44</f>
        <v>0</v>
      </c>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row>
    <row r="53" spans="1:46" ht="15.75" customHeight="1" x14ac:dyDescent="0.5">
      <c r="A53" s="80"/>
      <c r="B53" s="80"/>
      <c r="C53" s="80"/>
      <c r="D53" s="80"/>
      <c r="E53" s="80"/>
      <c r="F53" s="80"/>
      <c r="G53" s="80"/>
      <c r="H53" s="80"/>
      <c r="I53" s="80"/>
      <c r="J53" s="80"/>
      <c r="K53" s="80"/>
      <c r="L53" s="80"/>
      <c r="M53" s="80"/>
      <c r="N53" s="80"/>
      <c r="O53" s="80"/>
      <c r="P53" s="80"/>
      <c r="Q53" s="80"/>
      <c r="R53" s="80"/>
      <c r="S53" s="80"/>
      <c r="T53" s="80">
        <f>'Chart of Accounts'!I45</f>
        <v>0</v>
      </c>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row>
    <row r="54" spans="1:46" ht="15.75" customHeight="1" x14ac:dyDescent="0.5">
      <c r="A54" s="80"/>
      <c r="B54" s="80"/>
      <c r="C54" s="80"/>
      <c r="D54" s="80"/>
      <c r="E54" s="80"/>
      <c r="F54" s="80"/>
      <c r="G54" s="80"/>
      <c r="H54" s="80"/>
      <c r="I54" s="80"/>
      <c r="J54" s="80"/>
      <c r="K54" s="80"/>
      <c r="L54" s="80"/>
      <c r="M54" s="80"/>
      <c r="N54" s="80"/>
      <c r="O54" s="80"/>
      <c r="P54" s="80"/>
      <c r="Q54" s="80"/>
      <c r="R54" s="80"/>
      <c r="S54" s="80"/>
      <c r="T54" s="80">
        <f>'Chart of Accounts'!I46</f>
        <v>0</v>
      </c>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row>
    <row r="55" spans="1:46" ht="15.75" customHeight="1" x14ac:dyDescent="0.5">
      <c r="A55" s="80"/>
      <c r="B55" s="80"/>
      <c r="C55" s="80"/>
      <c r="D55" s="80"/>
      <c r="E55" s="80"/>
      <c r="F55" s="80"/>
      <c r="G55" s="80"/>
      <c r="H55" s="80"/>
      <c r="I55" s="80"/>
      <c r="J55" s="80"/>
      <c r="K55" s="80"/>
      <c r="L55" s="80"/>
      <c r="M55" s="80"/>
      <c r="N55" s="80"/>
      <c r="O55" s="80"/>
      <c r="P55" s="80"/>
      <c r="Q55" s="80"/>
      <c r="R55" s="80"/>
      <c r="S55" s="80"/>
      <c r="T55" s="80">
        <f>'Chart of Accounts'!I47</f>
        <v>0</v>
      </c>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row>
    <row r="56" spans="1:46" ht="15.75" customHeight="1" x14ac:dyDescent="0.5">
      <c r="A56" s="80"/>
      <c r="B56" s="80"/>
      <c r="C56" s="80"/>
      <c r="D56" s="80"/>
      <c r="E56" s="80"/>
      <c r="F56" s="80"/>
      <c r="G56" s="80"/>
      <c r="H56" s="80"/>
      <c r="I56" s="80"/>
      <c r="J56" s="80"/>
      <c r="K56" s="80"/>
      <c r="L56" s="80"/>
      <c r="M56" s="80"/>
      <c r="N56" s="80"/>
      <c r="O56" s="80"/>
      <c r="P56" s="80"/>
      <c r="Q56" s="80"/>
      <c r="R56" s="80"/>
      <c r="S56" s="80"/>
      <c r="T56" s="80">
        <f>'Chart of Accounts'!I48</f>
        <v>0</v>
      </c>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row>
    <row r="57" spans="1:46" ht="15.75" customHeight="1" x14ac:dyDescent="0.5">
      <c r="A57" s="80"/>
      <c r="B57" s="80"/>
      <c r="C57" s="80"/>
      <c r="D57" s="80"/>
      <c r="E57" s="80"/>
      <c r="F57" s="80"/>
      <c r="G57" s="80"/>
      <c r="H57" s="80"/>
      <c r="I57" s="80"/>
      <c r="J57" s="80"/>
      <c r="K57" s="80"/>
      <c r="L57" s="80"/>
      <c r="M57" s="80"/>
      <c r="N57" s="80"/>
      <c r="O57" s="80"/>
      <c r="P57" s="80"/>
      <c r="Q57" s="80"/>
      <c r="R57" s="80"/>
      <c r="S57" s="80"/>
      <c r="T57" s="80">
        <f>'Chart of Accounts'!I49</f>
        <v>0</v>
      </c>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row>
    <row r="58" spans="1:46" ht="15.75" customHeight="1" x14ac:dyDescent="0.5">
      <c r="A58" s="80"/>
      <c r="B58" s="80"/>
      <c r="C58" s="80"/>
      <c r="D58" s="80"/>
      <c r="E58" s="80"/>
      <c r="F58" s="80"/>
      <c r="G58" s="80"/>
      <c r="H58" s="80"/>
      <c r="I58" s="80"/>
      <c r="J58" s="80"/>
      <c r="K58" s="80"/>
      <c r="L58" s="80"/>
      <c r="M58" s="80"/>
      <c r="N58" s="80"/>
      <c r="O58" s="80"/>
      <c r="P58" s="80"/>
      <c r="Q58" s="80"/>
      <c r="R58" s="80"/>
      <c r="S58" s="80"/>
      <c r="T58" s="80">
        <f>'Chart of Accounts'!I50</f>
        <v>0</v>
      </c>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row>
    <row r="59" spans="1:46" ht="15.75" customHeight="1" x14ac:dyDescent="0.5">
      <c r="A59" s="80"/>
      <c r="B59" s="80"/>
      <c r="C59" s="80"/>
      <c r="D59" s="80"/>
      <c r="E59" s="80"/>
      <c r="F59" s="80"/>
      <c r="G59" s="80"/>
      <c r="H59" s="80"/>
      <c r="I59" s="80"/>
      <c r="J59" s="80"/>
      <c r="K59" s="80"/>
      <c r="L59" s="80"/>
      <c r="M59" s="80"/>
      <c r="N59" s="80"/>
      <c r="O59" s="80"/>
      <c r="P59" s="80"/>
      <c r="Q59" s="80"/>
      <c r="R59" s="80"/>
      <c r="S59" s="80"/>
      <c r="T59" s="80">
        <f>'Chart of Accounts'!I52</f>
        <v>0</v>
      </c>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row>
    <row r="60" spans="1:46" ht="15.75" customHeight="1" x14ac:dyDescent="0.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row>
    <row r="61" spans="1:46" ht="15.75" customHeight="1" x14ac:dyDescent="0.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row>
    <row r="62" spans="1:46" ht="15.75" customHeight="1" x14ac:dyDescent="0.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row>
    <row r="63" spans="1:46" ht="15.75" customHeight="1" x14ac:dyDescent="0.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row>
    <row r="64" spans="1:46" ht="15.75" customHeight="1" x14ac:dyDescent="0.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row>
    <row r="65" spans="1:46" ht="15.75" customHeight="1" x14ac:dyDescent="0.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row>
    <row r="66" spans="1:46" ht="15.75" customHeight="1" x14ac:dyDescent="0.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1:46" ht="15.75" customHeight="1" x14ac:dyDescent="0.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row>
    <row r="68" spans="1:46" ht="15.75" customHeight="1" x14ac:dyDescent="0.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row>
    <row r="69" spans="1:46" ht="15.75" customHeight="1" x14ac:dyDescent="0.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row>
    <row r="70" spans="1:46" ht="15.75" customHeight="1" x14ac:dyDescent="0.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row>
    <row r="71" spans="1:46" ht="15.75" customHeight="1" x14ac:dyDescent="0.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row>
    <row r="72" spans="1:46" ht="15.75" customHeight="1" x14ac:dyDescent="0.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row>
    <row r="73" spans="1:46" ht="15.75" customHeight="1" x14ac:dyDescent="0.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15.75" customHeight="1" x14ac:dyDescent="0.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15.75" customHeight="1" x14ac:dyDescent="0.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1:46" ht="15.75" customHeight="1" x14ac:dyDescent="0.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row>
    <row r="77" spans="1:46" ht="15.75" customHeight="1" x14ac:dyDescent="0.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1:46" ht="15.75" customHeight="1" x14ac:dyDescent="0.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1:46" ht="15.75" customHeight="1" x14ac:dyDescent="0.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1:46" ht="15.75" customHeight="1" x14ac:dyDescent="0.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row>
    <row r="81" spans="1:46" ht="15.75" customHeight="1" x14ac:dyDescent="0.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1:46" ht="15.75" customHeight="1" x14ac:dyDescent="0.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15.75" customHeight="1" x14ac:dyDescent="0.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1:46" ht="15.75" customHeight="1" x14ac:dyDescent="0.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row>
    <row r="85" spans="1:46" ht="15.75" customHeight="1" x14ac:dyDescent="0.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row>
    <row r="86" spans="1:46" ht="15.75" customHeight="1" x14ac:dyDescent="0.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row>
    <row r="87" spans="1:46" ht="15.75" customHeight="1" x14ac:dyDescent="0.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row>
    <row r="88" spans="1:46" ht="15.75" customHeight="1" x14ac:dyDescent="0.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row>
    <row r="89" spans="1:46" ht="15.75" customHeight="1" x14ac:dyDescent="0.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row>
    <row r="90" spans="1:46" ht="15.75" customHeight="1" x14ac:dyDescent="0.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row>
    <row r="91" spans="1:46" ht="15.75" customHeight="1" x14ac:dyDescent="0.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dataValidations count="2">
    <dataValidation type="decimal" operator="greaterThanOrEqual" allowBlank="1" showErrorMessage="1" sqref="C9:N34" xr:uid="{00000000-0002-0000-0F00-000000000000}">
      <formula1>0</formula1>
    </dataValidation>
    <dataValidation type="list" allowBlank="1" showErrorMessage="1" sqref="A27:A34" xr:uid="{00000000-0002-0000-0F00-000001000000}">
      <formula1>$U$10:$U$41</formula1>
    </dataValidation>
  </dataValidations>
  <pageMargins left="0.75" right="0.75" top="1" bottom="1"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T1000"/>
  <sheetViews>
    <sheetView topLeftCell="A6" workbookViewId="0">
      <selection activeCell="D10" sqref="D10"/>
    </sheetView>
  </sheetViews>
  <sheetFormatPr defaultColWidth="12.609375" defaultRowHeight="15" customHeight="1" x14ac:dyDescent="0.4"/>
  <cols>
    <col min="1" max="1" width="11.109375" customWidth="1"/>
    <col min="2" max="2" width="52.71875" customWidth="1"/>
    <col min="3" max="15" width="17.88671875" customWidth="1"/>
    <col min="16" max="24" width="9.109375" customWidth="1"/>
    <col min="25" max="26" width="9.109375" hidden="1" customWidth="1"/>
    <col min="27" max="27" width="10.88671875" hidden="1" customWidth="1"/>
    <col min="28" max="28" width="9.38671875" hidden="1" customWidth="1"/>
    <col min="29" max="29" width="14.88671875" hidden="1" customWidth="1"/>
    <col min="30" max="31" width="11.21875" hidden="1" customWidth="1"/>
    <col min="32" max="32" width="12.21875" hidden="1" customWidth="1"/>
    <col min="33" max="33" width="17" hidden="1" customWidth="1"/>
    <col min="34" max="34" width="19.71875" hidden="1" customWidth="1"/>
    <col min="35" max="43" width="10" hidden="1" customWidth="1"/>
    <col min="44" max="46" width="11"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Administration!G3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20.100000000000001" x14ac:dyDescent="0.7">
      <c r="A7" s="93"/>
      <c r="B7" s="94"/>
      <c r="C7" s="94"/>
      <c r="D7" s="95"/>
      <c r="E7" s="95"/>
      <c r="F7" s="95"/>
      <c r="G7" s="95"/>
      <c r="H7" s="95"/>
      <c r="I7" s="95"/>
      <c r="J7" s="95"/>
      <c r="K7" s="95"/>
      <c r="L7" s="95"/>
      <c r="M7" s="95"/>
      <c r="N7" s="95"/>
      <c r="O7" s="95"/>
      <c r="P7" s="80"/>
      <c r="Q7" s="80"/>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row>
    <row r="8" spans="1:46" ht="20.100000000000001" x14ac:dyDescent="0.7">
      <c r="A8" s="108" t="s">
        <v>286</v>
      </c>
      <c r="B8" s="97"/>
      <c r="C8" s="94"/>
      <c r="D8" s="95"/>
      <c r="E8" s="95"/>
      <c r="F8" s="95"/>
      <c r="G8" s="95"/>
      <c r="H8" s="95"/>
      <c r="I8" s="95"/>
      <c r="J8" s="95"/>
      <c r="K8" s="95"/>
      <c r="L8" s="95"/>
      <c r="M8" s="95"/>
      <c r="N8" s="95"/>
      <c r="O8" s="95"/>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19.8" x14ac:dyDescent="0.65">
      <c r="A9" s="119" t="s">
        <v>70</v>
      </c>
      <c r="B9" s="94"/>
      <c r="C9" s="95"/>
      <c r="D9" s="95"/>
      <c r="E9" s="95"/>
      <c r="F9" s="95"/>
      <c r="G9" s="95"/>
      <c r="H9" s="95"/>
      <c r="I9" s="95"/>
      <c r="J9" s="95"/>
      <c r="K9" s="95"/>
      <c r="L9" s="95"/>
      <c r="M9" s="95"/>
      <c r="N9" s="95"/>
      <c r="O9" s="95"/>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row>
    <row r="10" spans="1:46" ht="21.75" customHeight="1" x14ac:dyDescent="0.65">
      <c r="A10" s="102">
        <v>7078</v>
      </c>
      <c r="B10" s="117" t="str">
        <f>IF(ISTEXT(VLOOKUP(A10,'Chart of Accounts'!$B$5:$C$50,2,FALSE)),VLOOKUP(A10,'Chart of Accounts'!$B$5:$C$50,2,FALSE),"")</f>
        <v>Food Expense</v>
      </c>
      <c r="C10" s="98"/>
      <c r="D10" s="98"/>
      <c r="E10" s="98"/>
      <c r="F10" s="98"/>
      <c r="G10" s="98"/>
      <c r="H10" s="98"/>
      <c r="I10" s="98">
        <v>120</v>
      </c>
      <c r="J10" s="98"/>
      <c r="K10" s="98"/>
      <c r="L10" s="98"/>
      <c r="M10" s="98"/>
      <c r="N10" s="98"/>
      <c r="O10" s="95">
        <f t="shared" ref="O10:O11" si="0">SUM(C10:N10)</f>
        <v>120</v>
      </c>
      <c r="P10" s="80"/>
      <c r="Q10" s="80"/>
      <c r="R10" s="80"/>
      <c r="S10" s="80"/>
      <c r="T10" s="80"/>
      <c r="U10" s="80"/>
      <c r="V10" s="80"/>
      <c r="W10" s="80"/>
      <c r="X10" s="80"/>
      <c r="Y10" s="80"/>
      <c r="Z10" s="80"/>
      <c r="AA10" s="80" t="s">
        <v>129</v>
      </c>
      <c r="AB10" s="80" t="str">
        <f t="shared" ref="AB10:AB11" si="1">IF(A10="","",A10&amp;"-000000")</f>
        <v>7078-000000</v>
      </c>
      <c r="AC10" s="80">
        <v>910</v>
      </c>
      <c r="AD10" s="80" t="str">
        <f t="shared" ref="AD10:AD11" si="2">IF(LEN($O$1)=3,$O$1,IF(LEN($O$1)=2,0&amp;$O$1,IF(LEN($O$1)=1,0&amp;0&amp;$O$1,"ERROR")))</f>
        <v>054</v>
      </c>
      <c r="AE10" s="80"/>
      <c r="AF10" s="80"/>
      <c r="AG10" s="80">
        <v>110</v>
      </c>
      <c r="AH10" s="80" t="str">
        <f>Summary!$B$2</f>
        <v>USD</v>
      </c>
      <c r="AI10" s="80">
        <f t="shared" ref="AI10:AT10" si="3">IF(C10="",0,C10)</f>
        <v>0</v>
      </c>
      <c r="AJ10" s="91">
        <f t="shared" si="3"/>
        <v>0</v>
      </c>
      <c r="AK10" s="80">
        <f t="shared" si="3"/>
        <v>0</v>
      </c>
      <c r="AL10" s="80">
        <f t="shared" si="3"/>
        <v>0</v>
      </c>
      <c r="AM10" s="80">
        <f t="shared" si="3"/>
        <v>0</v>
      </c>
      <c r="AN10" s="80">
        <f t="shared" si="3"/>
        <v>0</v>
      </c>
      <c r="AO10" s="91">
        <f t="shared" si="3"/>
        <v>120</v>
      </c>
      <c r="AP10" s="80">
        <f t="shared" si="3"/>
        <v>0</v>
      </c>
      <c r="AQ10" s="80">
        <f t="shared" si="3"/>
        <v>0</v>
      </c>
      <c r="AR10" s="80">
        <f t="shared" si="3"/>
        <v>0</v>
      </c>
      <c r="AS10" s="80">
        <f t="shared" si="3"/>
        <v>0</v>
      </c>
      <c r="AT10" s="80">
        <f t="shared" si="3"/>
        <v>0</v>
      </c>
    </row>
    <row r="11" spans="1:46" ht="21.75" customHeight="1" x14ac:dyDescent="0.65">
      <c r="A11" s="102">
        <v>7016</v>
      </c>
      <c r="B11" s="117" t="str">
        <f>IF(ISTEXT(VLOOKUP(A11,'Chart of Accounts'!$B$5:$C$50,2,FALSE)),VLOOKUP(A11,'Chart of Accounts'!$B$5:$C$50,2,FALSE),"")</f>
        <v>Meal Event Expense</v>
      </c>
      <c r="C11" s="98"/>
      <c r="D11" s="98"/>
      <c r="E11" s="98"/>
      <c r="F11" s="98"/>
      <c r="G11" s="98"/>
      <c r="H11" s="98"/>
      <c r="I11" s="98"/>
      <c r="J11" s="98"/>
      <c r="K11" s="98"/>
      <c r="L11" s="98"/>
      <c r="M11" s="98"/>
      <c r="N11" s="98"/>
      <c r="O11" s="95">
        <f t="shared" si="0"/>
        <v>0</v>
      </c>
      <c r="P11" s="80"/>
      <c r="Q11" s="80"/>
      <c r="R11" s="80"/>
      <c r="S11" s="80"/>
      <c r="T11" s="80"/>
      <c r="U11" s="80"/>
      <c r="V11" s="80"/>
      <c r="W11" s="80"/>
      <c r="X11" s="80"/>
      <c r="Y11" s="80"/>
      <c r="Z11" s="80"/>
      <c r="AA11" s="80" t="s">
        <v>129</v>
      </c>
      <c r="AB11" s="80" t="str">
        <f t="shared" si="1"/>
        <v>7016-000000</v>
      </c>
      <c r="AC11" s="80">
        <v>910</v>
      </c>
      <c r="AD11" s="80" t="str">
        <f t="shared" si="2"/>
        <v>054</v>
      </c>
      <c r="AE11" s="80"/>
      <c r="AF11" s="80"/>
      <c r="AG11" s="80">
        <v>110</v>
      </c>
      <c r="AH11" s="80" t="str">
        <f>Summary!$B$2</f>
        <v>USD</v>
      </c>
      <c r="AI11" s="80">
        <f t="shared" ref="AI11:AT11" si="4">IF(C11="",0,C11)</f>
        <v>0</v>
      </c>
      <c r="AJ11" s="80">
        <f t="shared" si="4"/>
        <v>0</v>
      </c>
      <c r="AK11" s="80">
        <f t="shared" si="4"/>
        <v>0</v>
      </c>
      <c r="AL11" s="80">
        <f t="shared" si="4"/>
        <v>0</v>
      </c>
      <c r="AM11" s="80">
        <f t="shared" si="4"/>
        <v>0</v>
      </c>
      <c r="AN11" s="80">
        <f t="shared" si="4"/>
        <v>0</v>
      </c>
      <c r="AO11" s="80">
        <f t="shared" si="4"/>
        <v>0</v>
      </c>
      <c r="AP11" s="80">
        <f t="shared" si="4"/>
        <v>0</v>
      </c>
      <c r="AQ11" s="80">
        <f t="shared" si="4"/>
        <v>0</v>
      </c>
      <c r="AR11" s="80">
        <f t="shared" si="4"/>
        <v>0</v>
      </c>
      <c r="AS11" s="80">
        <f t="shared" si="4"/>
        <v>0</v>
      </c>
      <c r="AT11" s="80">
        <f t="shared" si="4"/>
        <v>0</v>
      </c>
    </row>
    <row r="12" spans="1:46" ht="21.75" customHeight="1" x14ac:dyDescent="0.65">
      <c r="A12" s="119" t="s">
        <v>287</v>
      </c>
      <c r="B12" s="120"/>
      <c r="C12" s="121">
        <f t="shared" ref="C12:O12" si="5">SUM(C10:C11)</f>
        <v>0</v>
      </c>
      <c r="D12" s="121">
        <f t="shared" si="5"/>
        <v>0</v>
      </c>
      <c r="E12" s="121">
        <f t="shared" si="5"/>
        <v>0</v>
      </c>
      <c r="F12" s="121">
        <f t="shared" si="5"/>
        <v>0</v>
      </c>
      <c r="G12" s="121">
        <f t="shared" si="5"/>
        <v>0</v>
      </c>
      <c r="H12" s="121">
        <f t="shared" si="5"/>
        <v>0</v>
      </c>
      <c r="I12" s="121">
        <f t="shared" si="5"/>
        <v>120</v>
      </c>
      <c r="J12" s="121">
        <f t="shared" si="5"/>
        <v>0</v>
      </c>
      <c r="K12" s="121">
        <f t="shared" si="5"/>
        <v>0</v>
      </c>
      <c r="L12" s="121">
        <f t="shared" si="5"/>
        <v>0</v>
      </c>
      <c r="M12" s="121">
        <f t="shared" si="5"/>
        <v>0</v>
      </c>
      <c r="N12" s="121">
        <f t="shared" si="5"/>
        <v>0</v>
      </c>
      <c r="O12" s="121">
        <f t="shared" si="5"/>
        <v>120</v>
      </c>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row>
    <row r="13" spans="1:46" ht="21.75" customHeight="1" x14ac:dyDescent="0.7">
      <c r="A13" s="93"/>
      <c r="B13" s="120"/>
      <c r="C13" s="95"/>
      <c r="D13" s="95"/>
      <c r="E13" s="95"/>
      <c r="F13" s="95"/>
      <c r="G13" s="95"/>
      <c r="H13" s="95"/>
      <c r="I13" s="95"/>
      <c r="J13" s="95"/>
      <c r="K13" s="95"/>
      <c r="L13" s="95"/>
      <c r="M13" s="95"/>
      <c r="N13" s="95"/>
      <c r="O13" s="95"/>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row>
    <row r="14" spans="1:46" ht="21.75" customHeight="1" x14ac:dyDescent="0.65">
      <c r="A14" s="119" t="s">
        <v>82</v>
      </c>
      <c r="B14" s="120"/>
      <c r="C14" s="95"/>
      <c r="D14" s="95"/>
      <c r="E14" s="95"/>
      <c r="F14" s="95"/>
      <c r="G14" s="95"/>
      <c r="H14" s="95"/>
      <c r="I14" s="95"/>
      <c r="J14" s="95"/>
      <c r="K14" s="95"/>
      <c r="L14" s="95"/>
      <c r="M14" s="95"/>
      <c r="N14" s="95"/>
      <c r="O14" s="95"/>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row>
    <row r="15" spans="1:46" ht="21.75" customHeight="1" x14ac:dyDescent="0.65">
      <c r="A15" s="102">
        <v>7078</v>
      </c>
      <c r="B15" s="117" t="str">
        <f>IF(ISTEXT(VLOOKUP(A15,'Chart of Accounts'!$B$5:$C$50,2,FALSE)),VLOOKUP(A15,'Chart of Accounts'!$B$5:$C$50,2,FALSE),"")</f>
        <v>Food Expense</v>
      </c>
      <c r="C15" s="98"/>
      <c r="D15" s="98"/>
      <c r="E15" s="98"/>
      <c r="F15" s="98"/>
      <c r="G15" s="98"/>
      <c r="H15" s="98"/>
      <c r="I15" s="98">
        <v>120</v>
      </c>
      <c r="J15" s="98"/>
      <c r="K15" s="98"/>
      <c r="L15" s="98"/>
      <c r="M15" s="98"/>
      <c r="N15" s="98"/>
      <c r="O15" s="95">
        <f t="shared" ref="O15:O16" si="6">SUM(C15:N15)</f>
        <v>120</v>
      </c>
      <c r="P15" s="80"/>
      <c r="Q15" s="80"/>
      <c r="R15" s="80"/>
      <c r="S15" s="80"/>
      <c r="T15" s="80"/>
      <c r="U15" s="80"/>
      <c r="V15" s="80"/>
      <c r="W15" s="80"/>
      <c r="X15" s="80"/>
      <c r="Y15" s="80"/>
      <c r="Z15" s="80"/>
      <c r="AA15" s="80" t="s">
        <v>129</v>
      </c>
      <c r="AB15" s="80" t="str">
        <f t="shared" ref="AB15:AB16" si="7">IF(A15="","",A15&amp;"-000000")</f>
        <v>7078-000000</v>
      </c>
      <c r="AC15" s="80">
        <v>911</v>
      </c>
      <c r="AD15" s="80" t="str">
        <f t="shared" ref="AD15:AD16" si="8">IF(LEN($O$1)=3,$O$1,IF(LEN($O$1)=2,0&amp;$O$1,IF(LEN($O$1)=1,0&amp;0&amp;$O$1,"ERROR")))</f>
        <v>054</v>
      </c>
      <c r="AE15" s="80"/>
      <c r="AF15" s="80"/>
      <c r="AG15" s="80">
        <v>110</v>
      </c>
      <c r="AH15" s="80" t="str">
        <f>Summary!$B$2</f>
        <v>USD</v>
      </c>
      <c r="AI15" s="80">
        <f t="shared" ref="AI15:AT15" si="9">IF(C15="",0,C15)</f>
        <v>0</v>
      </c>
      <c r="AJ15" s="80">
        <f t="shared" si="9"/>
        <v>0</v>
      </c>
      <c r="AK15" s="80">
        <f t="shared" si="9"/>
        <v>0</v>
      </c>
      <c r="AL15" s="80">
        <f t="shared" si="9"/>
        <v>0</v>
      </c>
      <c r="AM15" s="80">
        <f t="shared" si="9"/>
        <v>0</v>
      </c>
      <c r="AN15" s="80">
        <f t="shared" si="9"/>
        <v>0</v>
      </c>
      <c r="AO15" s="91">
        <f t="shared" si="9"/>
        <v>120</v>
      </c>
      <c r="AP15" s="80">
        <f t="shared" si="9"/>
        <v>0</v>
      </c>
      <c r="AQ15" s="80">
        <f t="shared" si="9"/>
        <v>0</v>
      </c>
      <c r="AR15" s="80">
        <f t="shared" si="9"/>
        <v>0</v>
      </c>
      <c r="AS15" s="80">
        <f t="shared" si="9"/>
        <v>0</v>
      </c>
      <c r="AT15" s="80">
        <f t="shared" si="9"/>
        <v>0</v>
      </c>
    </row>
    <row r="16" spans="1:46" ht="21.75" customHeight="1" x14ac:dyDescent="0.65">
      <c r="A16" s="102">
        <v>7016</v>
      </c>
      <c r="B16" s="117" t="str">
        <f>IF(ISTEXT(VLOOKUP(A16,'Chart of Accounts'!$B$5:$C$50,2,FALSE)),VLOOKUP(A16,'Chart of Accounts'!$B$5:$C$50,2,FALSE),"")</f>
        <v>Meal Event Expense</v>
      </c>
      <c r="C16" s="98"/>
      <c r="D16" s="98"/>
      <c r="E16" s="98"/>
      <c r="F16" s="98"/>
      <c r="G16" s="98"/>
      <c r="H16" s="98"/>
      <c r="I16" s="98"/>
      <c r="J16" s="98"/>
      <c r="K16" s="98"/>
      <c r="L16" s="98"/>
      <c r="M16" s="98"/>
      <c r="N16" s="98"/>
      <c r="O16" s="95">
        <f t="shared" si="6"/>
        <v>0</v>
      </c>
      <c r="P16" s="80"/>
      <c r="Q16" s="80"/>
      <c r="R16" s="80"/>
      <c r="S16" s="80"/>
      <c r="T16" s="80"/>
      <c r="U16" s="80"/>
      <c r="V16" s="80"/>
      <c r="W16" s="80"/>
      <c r="X16" s="80"/>
      <c r="Y16" s="80"/>
      <c r="Z16" s="80"/>
      <c r="AA16" s="80" t="s">
        <v>129</v>
      </c>
      <c r="AB16" s="80" t="str">
        <f t="shared" si="7"/>
        <v>7016-000000</v>
      </c>
      <c r="AC16" s="80">
        <v>911</v>
      </c>
      <c r="AD16" s="80" t="str">
        <f t="shared" si="8"/>
        <v>054</v>
      </c>
      <c r="AE16" s="80"/>
      <c r="AF16" s="80"/>
      <c r="AG16" s="80">
        <v>110</v>
      </c>
      <c r="AH16" s="80" t="str">
        <f>Summary!$B$2</f>
        <v>USD</v>
      </c>
      <c r="AI16" s="80">
        <f t="shared" ref="AI16:AT16" si="10">IF(C16="",0,C16)</f>
        <v>0</v>
      </c>
      <c r="AJ16" s="80">
        <f t="shared" si="10"/>
        <v>0</v>
      </c>
      <c r="AK16" s="80">
        <f t="shared" si="10"/>
        <v>0</v>
      </c>
      <c r="AL16" s="80">
        <f t="shared" si="10"/>
        <v>0</v>
      </c>
      <c r="AM16" s="80">
        <f t="shared" si="10"/>
        <v>0</v>
      </c>
      <c r="AN16" s="80">
        <f t="shared" si="10"/>
        <v>0</v>
      </c>
      <c r="AO16" s="80">
        <f t="shared" si="10"/>
        <v>0</v>
      </c>
      <c r="AP16" s="80">
        <f t="shared" si="10"/>
        <v>0</v>
      </c>
      <c r="AQ16" s="80">
        <f t="shared" si="10"/>
        <v>0</v>
      </c>
      <c r="AR16" s="80">
        <f t="shared" si="10"/>
        <v>0</v>
      </c>
      <c r="AS16" s="80">
        <f t="shared" si="10"/>
        <v>0</v>
      </c>
      <c r="AT16" s="80">
        <f t="shared" si="10"/>
        <v>0</v>
      </c>
    </row>
    <row r="17" spans="1:46" ht="21.75" customHeight="1" x14ac:dyDescent="0.65">
      <c r="A17" s="119" t="s">
        <v>288</v>
      </c>
      <c r="B17" s="117"/>
      <c r="C17" s="121">
        <f t="shared" ref="C17:O17" si="11">SUM(C15:C16)</f>
        <v>0</v>
      </c>
      <c r="D17" s="121">
        <f t="shared" si="11"/>
        <v>0</v>
      </c>
      <c r="E17" s="121">
        <f t="shared" si="11"/>
        <v>0</v>
      </c>
      <c r="F17" s="121">
        <f t="shared" si="11"/>
        <v>0</v>
      </c>
      <c r="G17" s="121">
        <f t="shared" si="11"/>
        <v>0</v>
      </c>
      <c r="H17" s="121">
        <f t="shared" si="11"/>
        <v>0</v>
      </c>
      <c r="I17" s="121">
        <f t="shared" si="11"/>
        <v>120</v>
      </c>
      <c r="J17" s="121">
        <f t="shared" si="11"/>
        <v>0</v>
      </c>
      <c r="K17" s="121">
        <f t="shared" si="11"/>
        <v>0</v>
      </c>
      <c r="L17" s="121">
        <f t="shared" si="11"/>
        <v>0</v>
      </c>
      <c r="M17" s="121">
        <f t="shared" si="11"/>
        <v>0</v>
      </c>
      <c r="N17" s="121">
        <f t="shared" si="11"/>
        <v>0</v>
      </c>
      <c r="O17" s="121">
        <f t="shared" si="11"/>
        <v>120</v>
      </c>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row>
    <row r="18" spans="1:46" ht="21.75" customHeight="1" x14ac:dyDescent="0.65">
      <c r="A18" s="102"/>
      <c r="B18" s="117"/>
      <c r="C18" s="95"/>
      <c r="D18" s="95"/>
      <c r="E18" s="95"/>
      <c r="F18" s="95"/>
      <c r="G18" s="95"/>
      <c r="H18" s="95"/>
      <c r="I18" s="95"/>
      <c r="J18" s="95"/>
      <c r="K18" s="95"/>
      <c r="L18" s="95"/>
      <c r="M18" s="95"/>
      <c r="N18" s="95"/>
      <c r="O18" s="95"/>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row>
    <row r="19" spans="1:46" ht="21.75" customHeight="1" x14ac:dyDescent="0.65">
      <c r="A19" s="119" t="s">
        <v>76</v>
      </c>
      <c r="B19" s="120"/>
      <c r="C19" s="95"/>
      <c r="D19" s="95"/>
      <c r="E19" s="95"/>
      <c r="F19" s="95"/>
      <c r="G19" s="95"/>
      <c r="H19" s="95"/>
      <c r="I19" s="95"/>
      <c r="J19" s="95"/>
      <c r="K19" s="95"/>
      <c r="L19" s="95"/>
      <c r="M19" s="95"/>
      <c r="N19" s="95"/>
      <c r="O19" s="95"/>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row>
    <row r="20" spans="1:46" ht="21.75" customHeight="1" x14ac:dyDescent="0.65">
      <c r="A20" s="102">
        <v>7078</v>
      </c>
      <c r="B20" s="117" t="str">
        <f>IF(ISTEXT(VLOOKUP(A20,'Chart of Accounts'!$B$5:$C$50,2,FALSE)),VLOOKUP(A20,'Chart of Accounts'!$B$5:$C$50,2,FALSE),"")</f>
        <v>Food Expense</v>
      </c>
      <c r="C20" s="98"/>
      <c r="D20" s="98"/>
      <c r="E20" s="98"/>
      <c r="F20" s="98"/>
      <c r="G20" s="98"/>
      <c r="H20" s="98"/>
      <c r="I20" s="98">
        <v>120</v>
      </c>
      <c r="J20" s="98"/>
      <c r="K20" s="98"/>
      <c r="L20" s="98"/>
      <c r="M20" s="98"/>
      <c r="N20" s="98"/>
      <c r="O20" s="95">
        <f t="shared" ref="O20:O21" si="12">SUM(C20:N20)</f>
        <v>120</v>
      </c>
      <c r="P20" s="80"/>
      <c r="Q20" s="80"/>
      <c r="R20" s="80"/>
      <c r="S20" s="80"/>
      <c r="T20" s="80"/>
      <c r="U20" s="80"/>
      <c r="V20" s="80"/>
      <c r="W20" s="80"/>
      <c r="X20" s="80"/>
      <c r="Y20" s="80"/>
      <c r="Z20" s="80"/>
      <c r="AA20" s="80" t="s">
        <v>129</v>
      </c>
      <c r="AB20" s="80" t="str">
        <f t="shared" ref="AB20:AB21" si="13">IF(A20="","",A20&amp;"-000000")</f>
        <v>7078-000000</v>
      </c>
      <c r="AC20" s="80">
        <v>912</v>
      </c>
      <c r="AD20" s="80" t="str">
        <f t="shared" ref="AD20:AD21" si="14">IF(LEN($O$1)=3,$O$1,IF(LEN($O$1)=2,0&amp;$O$1,IF(LEN($O$1)=1,0&amp;0&amp;$O$1,"ERROR")))</f>
        <v>054</v>
      </c>
      <c r="AE20" s="80"/>
      <c r="AF20" s="80"/>
      <c r="AG20" s="80">
        <v>110</v>
      </c>
      <c r="AH20" s="80" t="str">
        <f>Summary!$B$2</f>
        <v>USD</v>
      </c>
      <c r="AI20" s="80">
        <f t="shared" ref="AI20:AT20" si="15">IF(C20="",0,C20)</f>
        <v>0</v>
      </c>
      <c r="AJ20" s="80">
        <f t="shared" si="15"/>
        <v>0</v>
      </c>
      <c r="AK20" s="80">
        <f t="shared" si="15"/>
        <v>0</v>
      </c>
      <c r="AL20" s="80">
        <f t="shared" si="15"/>
        <v>0</v>
      </c>
      <c r="AM20" s="80">
        <f t="shared" si="15"/>
        <v>0</v>
      </c>
      <c r="AN20" s="80">
        <f t="shared" si="15"/>
        <v>0</v>
      </c>
      <c r="AO20" s="91">
        <f t="shared" si="15"/>
        <v>120</v>
      </c>
      <c r="AP20" s="80">
        <f t="shared" si="15"/>
        <v>0</v>
      </c>
      <c r="AQ20" s="80">
        <f t="shared" si="15"/>
        <v>0</v>
      </c>
      <c r="AR20" s="80">
        <f t="shared" si="15"/>
        <v>0</v>
      </c>
      <c r="AS20" s="80">
        <f t="shared" si="15"/>
        <v>0</v>
      </c>
      <c r="AT20" s="80">
        <f t="shared" si="15"/>
        <v>0</v>
      </c>
    </row>
    <row r="21" spans="1:46" ht="21.75" customHeight="1" x14ac:dyDescent="0.65">
      <c r="A21" s="102">
        <v>7016</v>
      </c>
      <c r="B21" s="117" t="str">
        <f>IF(ISTEXT(VLOOKUP(A21,'Chart of Accounts'!$B$5:$C$50,2,FALSE)),VLOOKUP(A21,'Chart of Accounts'!$B$5:$C$50,2,FALSE),"")</f>
        <v>Meal Event Expense</v>
      </c>
      <c r="C21" s="98"/>
      <c r="D21" s="98"/>
      <c r="E21" s="98"/>
      <c r="F21" s="98"/>
      <c r="G21" s="98"/>
      <c r="H21" s="98"/>
      <c r="I21" s="98"/>
      <c r="J21" s="98"/>
      <c r="K21" s="98"/>
      <c r="L21" s="98"/>
      <c r="M21" s="98"/>
      <c r="N21" s="98"/>
      <c r="O21" s="95">
        <f t="shared" si="12"/>
        <v>0</v>
      </c>
      <c r="P21" s="80"/>
      <c r="Q21" s="80"/>
      <c r="R21" s="80"/>
      <c r="S21" s="80"/>
      <c r="T21" s="80"/>
      <c r="U21" s="80"/>
      <c r="V21" s="80"/>
      <c r="W21" s="80"/>
      <c r="X21" s="80"/>
      <c r="Y21" s="80"/>
      <c r="Z21" s="80"/>
      <c r="AA21" s="80" t="s">
        <v>129</v>
      </c>
      <c r="AB21" s="80" t="str">
        <f t="shared" si="13"/>
        <v>7016-000000</v>
      </c>
      <c r="AC21" s="80">
        <v>912</v>
      </c>
      <c r="AD21" s="80" t="str">
        <f t="shared" si="14"/>
        <v>054</v>
      </c>
      <c r="AE21" s="80"/>
      <c r="AF21" s="80"/>
      <c r="AG21" s="80">
        <v>110</v>
      </c>
      <c r="AH21" s="80" t="str">
        <f>Summary!$B$2</f>
        <v>USD</v>
      </c>
      <c r="AI21" s="80">
        <f t="shared" ref="AI21:AT21" si="16">IF(C21="",0,C21)</f>
        <v>0</v>
      </c>
      <c r="AJ21" s="80">
        <f t="shared" si="16"/>
        <v>0</v>
      </c>
      <c r="AK21" s="80">
        <f t="shared" si="16"/>
        <v>0</v>
      </c>
      <c r="AL21" s="80">
        <f t="shared" si="16"/>
        <v>0</v>
      </c>
      <c r="AM21" s="80">
        <f t="shared" si="16"/>
        <v>0</v>
      </c>
      <c r="AN21" s="80">
        <f t="shared" si="16"/>
        <v>0</v>
      </c>
      <c r="AO21" s="80">
        <f t="shared" si="16"/>
        <v>0</v>
      </c>
      <c r="AP21" s="80">
        <f t="shared" si="16"/>
        <v>0</v>
      </c>
      <c r="AQ21" s="80">
        <f t="shared" si="16"/>
        <v>0</v>
      </c>
      <c r="AR21" s="80">
        <f t="shared" si="16"/>
        <v>0</v>
      </c>
      <c r="AS21" s="80">
        <f t="shared" si="16"/>
        <v>0</v>
      </c>
      <c r="AT21" s="80">
        <f t="shared" si="16"/>
        <v>0</v>
      </c>
    </row>
    <row r="22" spans="1:46" ht="21.75" customHeight="1" x14ac:dyDescent="0.65">
      <c r="A22" s="119" t="s">
        <v>289</v>
      </c>
      <c r="B22" s="117"/>
      <c r="C22" s="121">
        <f t="shared" ref="C22:O22" si="17">SUM(C20:C21)</f>
        <v>0</v>
      </c>
      <c r="D22" s="121">
        <f t="shared" si="17"/>
        <v>0</v>
      </c>
      <c r="E22" s="121">
        <f t="shared" si="17"/>
        <v>0</v>
      </c>
      <c r="F22" s="121">
        <f t="shared" si="17"/>
        <v>0</v>
      </c>
      <c r="G22" s="121">
        <f t="shared" si="17"/>
        <v>0</v>
      </c>
      <c r="H22" s="121">
        <f t="shared" si="17"/>
        <v>0</v>
      </c>
      <c r="I22" s="121">
        <f t="shared" si="17"/>
        <v>120</v>
      </c>
      <c r="J22" s="121">
        <f t="shared" si="17"/>
        <v>0</v>
      </c>
      <c r="K22" s="121">
        <f t="shared" si="17"/>
        <v>0</v>
      </c>
      <c r="L22" s="121">
        <f t="shared" si="17"/>
        <v>0</v>
      </c>
      <c r="M22" s="121">
        <f t="shared" si="17"/>
        <v>0</v>
      </c>
      <c r="N22" s="121">
        <f t="shared" si="17"/>
        <v>0</v>
      </c>
      <c r="O22" s="121">
        <f t="shared" si="17"/>
        <v>120</v>
      </c>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row>
    <row r="23" spans="1:46" ht="21.75" customHeight="1" x14ac:dyDescent="0.65">
      <c r="A23" s="102"/>
      <c r="B23" s="117"/>
      <c r="C23" s="95"/>
      <c r="D23" s="95"/>
      <c r="E23" s="95"/>
      <c r="F23" s="95"/>
      <c r="G23" s="95"/>
      <c r="H23" s="95"/>
      <c r="I23" s="95"/>
      <c r="J23" s="95"/>
      <c r="K23" s="95"/>
      <c r="L23" s="95"/>
      <c r="M23" s="95"/>
      <c r="N23" s="95"/>
      <c r="O23" s="95"/>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row>
    <row r="24" spans="1:46" ht="21.75" customHeight="1" x14ac:dyDescent="0.65">
      <c r="A24" s="119" t="s">
        <v>87</v>
      </c>
      <c r="B24" s="120"/>
      <c r="C24" s="95"/>
      <c r="D24" s="95"/>
      <c r="E24" s="95"/>
      <c r="F24" s="95"/>
      <c r="G24" s="95"/>
      <c r="H24" s="95"/>
      <c r="I24" s="95"/>
      <c r="J24" s="95"/>
      <c r="K24" s="95"/>
      <c r="L24" s="95"/>
      <c r="M24" s="95"/>
      <c r="N24" s="95"/>
      <c r="O24" s="95"/>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row>
    <row r="25" spans="1:46" ht="21.75" customHeight="1" x14ac:dyDescent="0.65">
      <c r="A25" s="102">
        <v>7078</v>
      </c>
      <c r="B25" s="117" t="str">
        <f>IF(ISTEXT(VLOOKUP(A25,'Chart of Accounts'!$B$5:$C$50,2,FALSE)),VLOOKUP(A25,'Chart of Accounts'!$B$5:$C$50,2,FALSE),"")</f>
        <v>Food Expense</v>
      </c>
      <c r="C25" s="98"/>
      <c r="D25" s="98"/>
      <c r="E25" s="98"/>
      <c r="F25" s="98"/>
      <c r="G25" s="98"/>
      <c r="H25" s="98"/>
      <c r="I25" s="98"/>
      <c r="J25" s="98"/>
      <c r="K25" s="98"/>
      <c r="L25" s="98"/>
      <c r="M25" s="98"/>
      <c r="N25" s="98"/>
      <c r="O25" s="95">
        <f t="shared" ref="O25:O26" si="18">SUM(C25:N25)</f>
        <v>0</v>
      </c>
      <c r="P25" s="80"/>
      <c r="Q25" s="80"/>
      <c r="R25" s="80"/>
      <c r="S25" s="80"/>
      <c r="T25" s="80"/>
      <c r="U25" s="80"/>
      <c r="V25" s="80"/>
      <c r="W25" s="80"/>
      <c r="X25" s="80"/>
      <c r="Y25" s="80"/>
      <c r="Z25" s="80"/>
      <c r="AA25" s="80" t="s">
        <v>129</v>
      </c>
      <c r="AB25" s="80" t="str">
        <f t="shared" ref="AB25:AB26" si="19">IF(A25="","",A25&amp;"-000000")</f>
        <v>7078-000000</v>
      </c>
      <c r="AC25" s="80">
        <v>913</v>
      </c>
      <c r="AD25" s="80" t="str">
        <f t="shared" ref="AD25:AD26" si="20">IF(LEN($O$1)=3,$O$1,IF(LEN($O$1)=2,0&amp;$O$1,IF(LEN($O$1)=1,0&amp;0&amp;$O$1,"ERROR")))</f>
        <v>054</v>
      </c>
      <c r="AE25" s="80"/>
      <c r="AF25" s="80"/>
      <c r="AG25" s="80">
        <v>110</v>
      </c>
      <c r="AH25" s="80" t="str">
        <f>Summary!$B$2</f>
        <v>USD</v>
      </c>
      <c r="AI25" s="80">
        <f t="shared" ref="AI25:AT25" si="21">IF(C25="",0,C25)</f>
        <v>0</v>
      </c>
      <c r="AJ25" s="80">
        <f t="shared" si="21"/>
        <v>0</v>
      </c>
      <c r="AK25" s="80">
        <f t="shared" si="21"/>
        <v>0</v>
      </c>
      <c r="AL25" s="80">
        <f t="shared" si="21"/>
        <v>0</v>
      </c>
      <c r="AM25" s="80">
        <f t="shared" si="21"/>
        <v>0</v>
      </c>
      <c r="AN25" s="80">
        <f t="shared" si="21"/>
        <v>0</v>
      </c>
      <c r="AO25" s="80">
        <f t="shared" si="21"/>
        <v>0</v>
      </c>
      <c r="AP25" s="80">
        <f t="shared" si="21"/>
        <v>0</v>
      </c>
      <c r="AQ25" s="80">
        <f t="shared" si="21"/>
        <v>0</v>
      </c>
      <c r="AR25" s="80">
        <f t="shared" si="21"/>
        <v>0</v>
      </c>
      <c r="AS25" s="80">
        <f t="shared" si="21"/>
        <v>0</v>
      </c>
      <c r="AT25" s="80">
        <f t="shared" si="21"/>
        <v>0</v>
      </c>
    </row>
    <row r="26" spans="1:46" ht="21.75" customHeight="1" x14ac:dyDescent="0.65">
      <c r="A26" s="102">
        <v>7016</v>
      </c>
      <c r="B26" s="117" t="str">
        <f>IF(ISTEXT(VLOOKUP(A26,'Chart of Accounts'!$B$5:$C$50,2,FALSE)),VLOOKUP(A26,'Chart of Accounts'!$B$5:$C$50,2,FALSE),"")</f>
        <v>Meal Event Expense</v>
      </c>
      <c r="C26" s="98"/>
      <c r="D26" s="98"/>
      <c r="E26" s="98"/>
      <c r="F26" s="98"/>
      <c r="G26" s="98"/>
      <c r="H26" s="98"/>
      <c r="I26" s="98"/>
      <c r="J26" s="98"/>
      <c r="K26" s="98"/>
      <c r="L26" s="98"/>
      <c r="M26" s="98"/>
      <c r="N26" s="98"/>
      <c r="O26" s="95">
        <f t="shared" si="18"/>
        <v>0</v>
      </c>
      <c r="P26" s="80"/>
      <c r="Q26" s="80"/>
      <c r="R26" s="80"/>
      <c r="S26" s="80"/>
      <c r="T26" s="80"/>
      <c r="U26" s="80"/>
      <c r="V26" s="80"/>
      <c r="W26" s="80"/>
      <c r="X26" s="80"/>
      <c r="Y26" s="80"/>
      <c r="Z26" s="80"/>
      <c r="AA26" s="80" t="s">
        <v>129</v>
      </c>
      <c r="AB26" s="80" t="str">
        <f t="shared" si="19"/>
        <v>7016-000000</v>
      </c>
      <c r="AC26" s="80">
        <v>913</v>
      </c>
      <c r="AD26" s="80" t="str">
        <f t="shared" si="20"/>
        <v>054</v>
      </c>
      <c r="AE26" s="80"/>
      <c r="AF26" s="80"/>
      <c r="AG26" s="80">
        <v>110</v>
      </c>
      <c r="AH26" s="80" t="str">
        <f>Summary!$B$2</f>
        <v>USD</v>
      </c>
      <c r="AI26" s="80">
        <f t="shared" ref="AI26:AT26" si="22">IF(C26="",0,C26)</f>
        <v>0</v>
      </c>
      <c r="AJ26" s="80">
        <f t="shared" si="22"/>
        <v>0</v>
      </c>
      <c r="AK26" s="80">
        <f t="shared" si="22"/>
        <v>0</v>
      </c>
      <c r="AL26" s="80">
        <f t="shared" si="22"/>
        <v>0</v>
      </c>
      <c r="AM26" s="80">
        <f t="shared" si="22"/>
        <v>0</v>
      </c>
      <c r="AN26" s="80">
        <f t="shared" si="22"/>
        <v>0</v>
      </c>
      <c r="AO26" s="80">
        <f t="shared" si="22"/>
        <v>0</v>
      </c>
      <c r="AP26" s="80">
        <f t="shared" si="22"/>
        <v>0</v>
      </c>
      <c r="AQ26" s="80">
        <f t="shared" si="22"/>
        <v>0</v>
      </c>
      <c r="AR26" s="80">
        <f t="shared" si="22"/>
        <v>0</v>
      </c>
      <c r="AS26" s="80">
        <f t="shared" si="22"/>
        <v>0</v>
      </c>
      <c r="AT26" s="80">
        <f t="shared" si="22"/>
        <v>0</v>
      </c>
    </row>
    <row r="27" spans="1:46" ht="21.75" customHeight="1" x14ac:dyDescent="0.65">
      <c r="A27" s="119" t="s">
        <v>290</v>
      </c>
      <c r="B27" s="117"/>
      <c r="C27" s="121">
        <f t="shared" ref="C27:O27" si="23">SUM(C25:C26)</f>
        <v>0</v>
      </c>
      <c r="D27" s="121">
        <f t="shared" si="23"/>
        <v>0</v>
      </c>
      <c r="E27" s="121">
        <f t="shared" si="23"/>
        <v>0</v>
      </c>
      <c r="F27" s="121">
        <f t="shared" si="23"/>
        <v>0</v>
      </c>
      <c r="G27" s="121">
        <f t="shared" si="23"/>
        <v>0</v>
      </c>
      <c r="H27" s="121">
        <f t="shared" si="23"/>
        <v>0</v>
      </c>
      <c r="I27" s="121">
        <f t="shared" si="23"/>
        <v>0</v>
      </c>
      <c r="J27" s="121">
        <f t="shared" si="23"/>
        <v>0</v>
      </c>
      <c r="K27" s="121">
        <f t="shared" si="23"/>
        <v>0</v>
      </c>
      <c r="L27" s="121">
        <f t="shared" si="23"/>
        <v>0</v>
      </c>
      <c r="M27" s="121">
        <f t="shared" si="23"/>
        <v>0</v>
      </c>
      <c r="N27" s="121">
        <f t="shared" si="23"/>
        <v>0</v>
      </c>
      <c r="O27" s="121">
        <f t="shared" si="23"/>
        <v>0</v>
      </c>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row>
    <row r="28" spans="1:46" ht="21.75" customHeight="1" x14ac:dyDescent="0.65">
      <c r="A28" s="102"/>
      <c r="B28" s="117"/>
      <c r="C28" s="148"/>
      <c r="D28" s="148"/>
      <c r="E28" s="148"/>
      <c r="F28" s="148"/>
      <c r="G28" s="148"/>
      <c r="H28" s="148"/>
      <c r="I28" s="148"/>
      <c r="J28" s="148"/>
      <c r="K28" s="148"/>
      <c r="L28" s="148"/>
      <c r="M28" s="148"/>
      <c r="N28" s="148"/>
      <c r="O28" s="148"/>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row>
    <row r="29" spans="1:46" ht="21.75" customHeight="1" x14ac:dyDescent="0.65">
      <c r="A29" s="119" t="s">
        <v>291</v>
      </c>
      <c r="B29" s="120"/>
      <c r="C29" s="95"/>
      <c r="D29" s="95"/>
      <c r="E29" s="95"/>
      <c r="F29" s="95"/>
      <c r="G29" s="95"/>
      <c r="H29" s="95"/>
      <c r="I29" s="95"/>
      <c r="J29" s="95"/>
      <c r="K29" s="95"/>
      <c r="L29" s="95"/>
      <c r="M29" s="95"/>
      <c r="N29" s="95"/>
      <c r="O29" s="95"/>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row>
    <row r="30" spans="1:46" ht="21.75" customHeight="1" x14ac:dyDescent="0.65">
      <c r="A30" s="102">
        <v>7078</v>
      </c>
      <c r="B30" s="117" t="str">
        <f>IF(ISTEXT(VLOOKUP(A30,'Chart of Accounts'!$B$5:$C$50,2,FALSE)),VLOOKUP(A30,'Chart of Accounts'!$B$5:$C$50,2,FALSE),"")</f>
        <v>Food Expense</v>
      </c>
      <c r="C30" s="98"/>
      <c r="D30" s="98"/>
      <c r="E30" s="98"/>
      <c r="F30" s="98"/>
      <c r="G30" s="98"/>
      <c r="H30" s="98"/>
      <c r="I30" s="98"/>
      <c r="J30" s="98"/>
      <c r="K30" s="98"/>
      <c r="L30" s="98"/>
      <c r="M30" s="98"/>
      <c r="N30" s="98"/>
      <c r="O30" s="95">
        <f t="shared" ref="O30:O31" si="24">SUM(C30:N30)</f>
        <v>0</v>
      </c>
      <c r="P30" s="80"/>
      <c r="Q30" s="80"/>
      <c r="R30" s="80"/>
      <c r="S30" s="80"/>
      <c r="T30" s="80"/>
      <c r="U30" s="80"/>
      <c r="V30" s="80"/>
      <c r="W30" s="80"/>
      <c r="X30" s="80"/>
      <c r="Y30" s="80"/>
      <c r="Z30" s="80"/>
      <c r="AA30" s="80" t="s">
        <v>129</v>
      </c>
      <c r="AB30" s="80" t="str">
        <f t="shared" ref="AB30:AB31" si="25">IF(A30="","",A30&amp;"-000000")</f>
        <v>7078-000000</v>
      </c>
      <c r="AC30" s="80">
        <v>914</v>
      </c>
      <c r="AD30" s="80" t="str">
        <f t="shared" ref="AD30:AD31" si="26">IF(LEN($O$1)=3,$O$1,IF(LEN($O$1)=2,0&amp;$O$1,IF(LEN($O$1)=1,0&amp;0&amp;$O$1,"ERROR")))</f>
        <v>054</v>
      </c>
      <c r="AE30" s="80"/>
      <c r="AF30" s="80"/>
      <c r="AG30" s="80">
        <v>110</v>
      </c>
      <c r="AH30" s="80" t="str">
        <f>Summary!$B$2</f>
        <v>USD</v>
      </c>
      <c r="AI30" s="80">
        <f t="shared" ref="AI30:AT30" si="27">IF(C30="",0,C30)</f>
        <v>0</v>
      </c>
      <c r="AJ30" s="80">
        <f t="shared" si="27"/>
        <v>0</v>
      </c>
      <c r="AK30" s="80">
        <f t="shared" si="27"/>
        <v>0</v>
      </c>
      <c r="AL30" s="80">
        <f t="shared" si="27"/>
        <v>0</v>
      </c>
      <c r="AM30" s="80">
        <f t="shared" si="27"/>
        <v>0</v>
      </c>
      <c r="AN30" s="80">
        <f t="shared" si="27"/>
        <v>0</v>
      </c>
      <c r="AO30" s="80">
        <f t="shared" si="27"/>
        <v>0</v>
      </c>
      <c r="AP30" s="80">
        <f t="shared" si="27"/>
        <v>0</v>
      </c>
      <c r="AQ30" s="80">
        <f t="shared" si="27"/>
        <v>0</v>
      </c>
      <c r="AR30" s="80">
        <f t="shared" si="27"/>
        <v>0</v>
      </c>
      <c r="AS30" s="80">
        <f t="shared" si="27"/>
        <v>0</v>
      </c>
      <c r="AT30" s="80">
        <f t="shared" si="27"/>
        <v>0</v>
      </c>
    </row>
    <row r="31" spans="1:46" ht="21.75" customHeight="1" x14ac:dyDescent="0.65">
      <c r="A31" s="102">
        <v>7016</v>
      </c>
      <c r="B31" s="117" t="str">
        <f>IF(ISTEXT(VLOOKUP(A31,'Chart of Accounts'!$B$5:$C$50,2,FALSE)),VLOOKUP(A31,'Chart of Accounts'!$B$5:$C$50,2,FALSE),"")</f>
        <v>Meal Event Expense</v>
      </c>
      <c r="C31" s="98"/>
      <c r="D31" s="98"/>
      <c r="E31" s="98"/>
      <c r="F31" s="98"/>
      <c r="G31" s="98"/>
      <c r="H31" s="98"/>
      <c r="I31" s="98"/>
      <c r="J31" s="98"/>
      <c r="K31" s="98"/>
      <c r="L31" s="98"/>
      <c r="M31" s="98"/>
      <c r="N31" s="98"/>
      <c r="O31" s="95">
        <f t="shared" si="24"/>
        <v>0</v>
      </c>
      <c r="P31" s="80"/>
      <c r="Q31" s="80"/>
      <c r="R31" s="80"/>
      <c r="S31" s="80"/>
      <c r="T31" s="80"/>
      <c r="U31" s="80"/>
      <c r="V31" s="80"/>
      <c r="W31" s="80"/>
      <c r="X31" s="80"/>
      <c r="Y31" s="80"/>
      <c r="Z31" s="80"/>
      <c r="AA31" s="80" t="s">
        <v>129</v>
      </c>
      <c r="AB31" s="80" t="str">
        <f t="shared" si="25"/>
        <v>7016-000000</v>
      </c>
      <c r="AC31" s="80">
        <v>914</v>
      </c>
      <c r="AD31" s="80" t="str">
        <f t="shared" si="26"/>
        <v>054</v>
      </c>
      <c r="AE31" s="80"/>
      <c r="AF31" s="80"/>
      <c r="AG31" s="80">
        <v>110</v>
      </c>
      <c r="AH31" s="80" t="str">
        <f>Summary!$B$2</f>
        <v>USD</v>
      </c>
      <c r="AI31" s="80">
        <f t="shared" ref="AI31:AT31" si="28">IF(C31="",0,C31)</f>
        <v>0</v>
      </c>
      <c r="AJ31" s="80">
        <f t="shared" si="28"/>
        <v>0</v>
      </c>
      <c r="AK31" s="80">
        <f t="shared" si="28"/>
        <v>0</v>
      </c>
      <c r="AL31" s="80">
        <f t="shared" si="28"/>
        <v>0</v>
      </c>
      <c r="AM31" s="80">
        <f t="shared" si="28"/>
        <v>0</v>
      </c>
      <c r="AN31" s="80">
        <f t="shared" si="28"/>
        <v>0</v>
      </c>
      <c r="AO31" s="80">
        <f t="shared" si="28"/>
        <v>0</v>
      </c>
      <c r="AP31" s="80">
        <f t="shared" si="28"/>
        <v>0</v>
      </c>
      <c r="AQ31" s="80">
        <f t="shared" si="28"/>
        <v>0</v>
      </c>
      <c r="AR31" s="80">
        <f t="shared" si="28"/>
        <v>0</v>
      </c>
      <c r="AS31" s="80">
        <f t="shared" si="28"/>
        <v>0</v>
      </c>
      <c r="AT31" s="80">
        <f t="shared" si="28"/>
        <v>0</v>
      </c>
    </row>
    <row r="32" spans="1:46" ht="21.75" customHeight="1" x14ac:dyDescent="0.65">
      <c r="A32" s="119" t="s">
        <v>292</v>
      </c>
      <c r="B32" s="117"/>
      <c r="C32" s="121">
        <f t="shared" ref="C32:O32" si="29">SUM(C30:C31)</f>
        <v>0</v>
      </c>
      <c r="D32" s="121">
        <f t="shared" si="29"/>
        <v>0</v>
      </c>
      <c r="E32" s="121">
        <f t="shared" si="29"/>
        <v>0</v>
      </c>
      <c r="F32" s="121">
        <f t="shared" si="29"/>
        <v>0</v>
      </c>
      <c r="G32" s="121">
        <f t="shared" si="29"/>
        <v>0</v>
      </c>
      <c r="H32" s="121">
        <f t="shared" si="29"/>
        <v>0</v>
      </c>
      <c r="I32" s="121">
        <f t="shared" si="29"/>
        <v>0</v>
      </c>
      <c r="J32" s="121">
        <f t="shared" si="29"/>
        <v>0</v>
      </c>
      <c r="K32" s="121">
        <f t="shared" si="29"/>
        <v>0</v>
      </c>
      <c r="L32" s="121">
        <f t="shared" si="29"/>
        <v>0</v>
      </c>
      <c r="M32" s="121">
        <f t="shared" si="29"/>
        <v>0</v>
      </c>
      <c r="N32" s="121">
        <f t="shared" si="29"/>
        <v>0</v>
      </c>
      <c r="O32" s="121">
        <f t="shared" si="29"/>
        <v>0</v>
      </c>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row>
    <row r="33" spans="1:46" ht="21.75" customHeight="1" x14ac:dyDescent="0.65">
      <c r="A33" s="102"/>
      <c r="B33" s="117"/>
      <c r="C33" s="95"/>
      <c r="D33" s="95"/>
      <c r="E33" s="95"/>
      <c r="F33" s="95"/>
      <c r="G33" s="95"/>
      <c r="H33" s="95"/>
      <c r="I33" s="95"/>
      <c r="J33" s="95"/>
      <c r="K33" s="95"/>
      <c r="L33" s="95"/>
      <c r="M33" s="95"/>
      <c r="N33" s="95"/>
      <c r="O33" s="95"/>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row>
    <row r="34" spans="1:46" ht="21.75" customHeight="1" x14ac:dyDescent="0.65">
      <c r="A34" s="119" t="s">
        <v>293</v>
      </c>
      <c r="B34" s="120"/>
      <c r="C34" s="95"/>
      <c r="D34" s="95"/>
      <c r="E34" s="95"/>
      <c r="F34" s="95"/>
      <c r="G34" s="95"/>
      <c r="H34" s="95"/>
      <c r="I34" s="95"/>
      <c r="J34" s="95"/>
      <c r="K34" s="95"/>
      <c r="L34" s="95"/>
      <c r="M34" s="95"/>
      <c r="N34" s="95"/>
      <c r="O34" s="95"/>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row>
    <row r="35" spans="1:46" ht="21.75" customHeight="1" x14ac:dyDescent="0.65">
      <c r="A35" s="102">
        <v>7078</v>
      </c>
      <c r="B35" s="117" t="str">
        <f>IF(ISTEXT(VLOOKUP(A35,'Chart of Accounts'!$B$5:$C$50,2,FALSE)),VLOOKUP(A35,'Chart of Accounts'!$B$5:$C$50,2,FALSE),"")</f>
        <v>Food Expense</v>
      </c>
      <c r="C35" s="98"/>
      <c r="D35" s="98"/>
      <c r="E35" s="98"/>
      <c r="F35" s="98"/>
      <c r="G35" s="98"/>
      <c r="H35" s="98"/>
      <c r="I35" s="98"/>
      <c r="J35" s="98"/>
      <c r="K35" s="98"/>
      <c r="L35" s="98"/>
      <c r="M35" s="98"/>
      <c r="N35" s="98"/>
      <c r="O35" s="95">
        <f t="shared" ref="O35:O36" si="30">SUM(C35:N35)</f>
        <v>0</v>
      </c>
      <c r="P35" s="80"/>
      <c r="Q35" s="80"/>
      <c r="R35" s="80"/>
      <c r="S35" s="80"/>
      <c r="T35" s="80"/>
      <c r="U35" s="80"/>
      <c r="V35" s="80"/>
      <c r="W35" s="80"/>
      <c r="X35" s="80"/>
      <c r="Y35" s="80"/>
      <c r="Z35" s="80"/>
      <c r="AA35" s="80" t="s">
        <v>129</v>
      </c>
      <c r="AB35" s="80" t="str">
        <f t="shared" ref="AB35:AB36" si="31">IF(A35="","",A35&amp;"-000000")</f>
        <v>7078-000000</v>
      </c>
      <c r="AC35" s="80">
        <v>915</v>
      </c>
      <c r="AD35" s="80" t="str">
        <f t="shared" ref="AD35:AD36" si="32">IF(LEN($O$1)=3,$O$1,IF(LEN($O$1)=2,0&amp;$O$1,IF(LEN($O$1)=1,0&amp;0&amp;$O$1,"ERROR")))</f>
        <v>054</v>
      </c>
      <c r="AE35" s="80"/>
      <c r="AF35" s="80"/>
      <c r="AG35" s="80">
        <v>110</v>
      </c>
      <c r="AH35" s="80" t="str">
        <f>Summary!$B$2</f>
        <v>USD</v>
      </c>
      <c r="AI35" s="80">
        <f t="shared" ref="AI35:AT35" si="33">IF(C35="",0,C35)</f>
        <v>0</v>
      </c>
      <c r="AJ35" s="80">
        <f t="shared" si="33"/>
        <v>0</v>
      </c>
      <c r="AK35" s="80">
        <f t="shared" si="33"/>
        <v>0</v>
      </c>
      <c r="AL35" s="80">
        <f t="shared" si="33"/>
        <v>0</v>
      </c>
      <c r="AM35" s="80">
        <f t="shared" si="33"/>
        <v>0</v>
      </c>
      <c r="AN35" s="80">
        <f t="shared" si="33"/>
        <v>0</v>
      </c>
      <c r="AO35" s="80">
        <f t="shared" si="33"/>
        <v>0</v>
      </c>
      <c r="AP35" s="80">
        <f t="shared" si="33"/>
        <v>0</v>
      </c>
      <c r="AQ35" s="80">
        <f t="shared" si="33"/>
        <v>0</v>
      </c>
      <c r="AR35" s="80">
        <f t="shared" si="33"/>
        <v>0</v>
      </c>
      <c r="AS35" s="80">
        <f t="shared" si="33"/>
        <v>0</v>
      </c>
      <c r="AT35" s="80">
        <f t="shared" si="33"/>
        <v>0</v>
      </c>
    </row>
    <row r="36" spans="1:46" ht="21.75" customHeight="1" x14ac:dyDescent="0.65">
      <c r="A36" s="102">
        <v>7016</v>
      </c>
      <c r="B36" s="117" t="str">
        <f>IF(ISTEXT(VLOOKUP(A36,'Chart of Accounts'!$B$5:$C$50,2,FALSE)),VLOOKUP(A36,'Chart of Accounts'!$B$5:$C$50,2,FALSE),"")</f>
        <v>Meal Event Expense</v>
      </c>
      <c r="C36" s="98"/>
      <c r="D36" s="98"/>
      <c r="E36" s="98"/>
      <c r="F36" s="98"/>
      <c r="G36" s="98"/>
      <c r="H36" s="98"/>
      <c r="I36" s="98"/>
      <c r="J36" s="98"/>
      <c r="K36" s="98"/>
      <c r="L36" s="98"/>
      <c r="M36" s="98"/>
      <c r="N36" s="98"/>
      <c r="O36" s="95">
        <f t="shared" si="30"/>
        <v>0</v>
      </c>
      <c r="P36" s="80"/>
      <c r="Q36" s="80"/>
      <c r="R36" s="80"/>
      <c r="S36" s="80"/>
      <c r="T36" s="80"/>
      <c r="U36" s="80"/>
      <c r="V36" s="80"/>
      <c r="W36" s="80"/>
      <c r="X36" s="80"/>
      <c r="Y36" s="80"/>
      <c r="Z36" s="80"/>
      <c r="AA36" s="80" t="s">
        <v>129</v>
      </c>
      <c r="AB36" s="80" t="str">
        <f t="shared" si="31"/>
        <v>7016-000000</v>
      </c>
      <c r="AC36" s="80">
        <v>915</v>
      </c>
      <c r="AD36" s="80" t="str">
        <f t="shared" si="32"/>
        <v>054</v>
      </c>
      <c r="AE36" s="80"/>
      <c r="AF36" s="80"/>
      <c r="AG36" s="80">
        <v>110</v>
      </c>
      <c r="AH36" s="80" t="str">
        <f>Summary!$B$2</f>
        <v>USD</v>
      </c>
      <c r="AI36" s="80">
        <f t="shared" ref="AI36:AT36" si="34">IF(C36="",0,C36)</f>
        <v>0</v>
      </c>
      <c r="AJ36" s="80">
        <f t="shared" si="34"/>
        <v>0</v>
      </c>
      <c r="AK36" s="80">
        <f t="shared" si="34"/>
        <v>0</v>
      </c>
      <c r="AL36" s="80">
        <f t="shared" si="34"/>
        <v>0</v>
      </c>
      <c r="AM36" s="80">
        <f t="shared" si="34"/>
        <v>0</v>
      </c>
      <c r="AN36" s="80">
        <f t="shared" si="34"/>
        <v>0</v>
      </c>
      <c r="AO36" s="80">
        <f t="shared" si="34"/>
        <v>0</v>
      </c>
      <c r="AP36" s="80">
        <f t="shared" si="34"/>
        <v>0</v>
      </c>
      <c r="AQ36" s="80">
        <f t="shared" si="34"/>
        <v>0</v>
      </c>
      <c r="AR36" s="80">
        <f t="shared" si="34"/>
        <v>0</v>
      </c>
      <c r="AS36" s="80">
        <f t="shared" si="34"/>
        <v>0</v>
      </c>
      <c r="AT36" s="80">
        <f t="shared" si="34"/>
        <v>0</v>
      </c>
    </row>
    <row r="37" spans="1:46" ht="21.75" customHeight="1" x14ac:dyDescent="0.65">
      <c r="A37" s="119" t="s">
        <v>294</v>
      </c>
      <c r="B37" s="117"/>
      <c r="C37" s="121">
        <f t="shared" ref="C37:O37" si="35">SUM(C35:C36)</f>
        <v>0</v>
      </c>
      <c r="D37" s="121">
        <f t="shared" si="35"/>
        <v>0</v>
      </c>
      <c r="E37" s="121">
        <f t="shared" si="35"/>
        <v>0</v>
      </c>
      <c r="F37" s="121">
        <f t="shared" si="35"/>
        <v>0</v>
      </c>
      <c r="G37" s="121">
        <f t="shared" si="35"/>
        <v>0</v>
      </c>
      <c r="H37" s="121">
        <f t="shared" si="35"/>
        <v>0</v>
      </c>
      <c r="I37" s="121">
        <f t="shared" si="35"/>
        <v>0</v>
      </c>
      <c r="J37" s="121">
        <f t="shared" si="35"/>
        <v>0</v>
      </c>
      <c r="K37" s="121">
        <f t="shared" si="35"/>
        <v>0</v>
      </c>
      <c r="L37" s="121">
        <f t="shared" si="35"/>
        <v>0</v>
      </c>
      <c r="M37" s="121">
        <f t="shared" si="35"/>
        <v>0</v>
      </c>
      <c r="N37" s="121">
        <f t="shared" si="35"/>
        <v>0</v>
      </c>
      <c r="O37" s="121">
        <f t="shared" si="35"/>
        <v>0</v>
      </c>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row>
    <row r="38" spans="1:46" ht="21.75" customHeight="1" x14ac:dyDescent="0.65">
      <c r="A38" s="102"/>
      <c r="B38" s="117"/>
      <c r="C38" s="148"/>
      <c r="D38" s="148"/>
      <c r="E38" s="148"/>
      <c r="F38" s="148"/>
      <c r="G38" s="148"/>
      <c r="H38" s="148"/>
      <c r="I38" s="148"/>
      <c r="J38" s="148"/>
      <c r="K38" s="148"/>
      <c r="L38" s="148"/>
      <c r="M38" s="148"/>
      <c r="N38" s="148"/>
      <c r="O38" s="148"/>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row>
    <row r="39" spans="1:46" ht="21.75" customHeight="1" x14ac:dyDescent="0.65">
      <c r="A39" s="119" t="s">
        <v>295</v>
      </c>
      <c r="B39" s="120"/>
      <c r="C39" s="95"/>
      <c r="D39" s="95"/>
      <c r="E39" s="95"/>
      <c r="F39" s="95"/>
      <c r="G39" s="95"/>
      <c r="H39" s="95"/>
      <c r="I39" s="95"/>
      <c r="J39" s="95"/>
      <c r="K39" s="95"/>
      <c r="L39" s="95"/>
      <c r="M39" s="95"/>
      <c r="N39" s="95"/>
      <c r="O39" s="95"/>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row>
    <row r="40" spans="1:46" ht="21.75" customHeight="1" x14ac:dyDescent="0.65">
      <c r="A40" s="102">
        <v>7078</v>
      </c>
      <c r="B40" s="117" t="str">
        <f>IF(ISTEXT(VLOOKUP(A40,'Chart of Accounts'!$B$5:$C$50,2,FALSE)),VLOOKUP(A40,'Chart of Accounts'!$B$5:$C$50,2,FALSE),"")</f>
        <v>Food Expense</v>
      </c>
      <c r="C40" s="98"/>
      <c r="D40" s="98"/>
      <c r="E40" s="98"/>
      <c r="F40" s="98"/>
      <c r="G40" s="98"/>
      <c r="H40" s="98"/>
      <c r="I40" s="98"/>
      <c r="J40" s="98"/>
      <c r="K40" s="98"/>
      <c r="L40" s="98"/>
      <c r="M40" s="98"/>
      <c r="N40" s="98"/>
      <c r="O40" s="95">
        <f t="shared" ref="O40:O41" si="36">SUM(C40:N40)</f>
        <v>0</v>
      </c>
      <c r="P40" s="80"/>
      <c r="Q40" s="80"/>
      <c r="R40" s="80"/>
      <c r="S40" s="80"/>
      <c r="T40" s="80"/>
      <c r="U40" s="80"/>
      <c r="V40" s="80"/>
      <c r="W40" s="80"/>
      <c r="X40" s="80"/>
      <c r="Y40" s="80"/>
      <c r="Z40" s="80"/>
      <c r="AA40" s="80" t="s">
        <v>129</v>
      </c>
      <c r="AB40" s="80" t="str">
        <f t="shared" ref="AB40:AB41" si="37">IF(A40="","",A40&amp;"-000000")</f>
        <v>7078-000000</v>
      </c>
      <c r="AC40" s="80">
        <v>916</v>
      </c>
      <c r="AD40" s="80" t="str">
        <f t="shared" ref="AD40:AD41" si="38">IF(LEN($O$1)=3,$O$1,IF(LEN($O$1)=2,0&amp;$O$1,IF(LEN($O$1)=1,0&amp;0&amp;$O$1,"ERROR")))</f>
        <v>054</v>
      </c>
      <c r="AE40" s="80"/>
      <c r="AF40" s="80"/>
      <c r="AG40" s="80">
        <v>110</v>
      </c>
      <c r="AH40" s="80" t="str">
        <f>Summary!$B$2</f>
        <v>USD</v>
      </c>
      <c r="AI40" s="80">
        <f t="shared" ref="AI40:AT40" si="39">IF(C40="",0,C40)</f>
        <v>0</v>
      </c>
      <c r="AJ40" s="80">
        <f t="shared" si="39"/>
        <v>0</v>
      </c>
      <c r="AK40" s="80">
        <f t="shared" si="39"/>
        <v>0</v>
      </c>
      <c r="AL40" s="80">
        <f t="shared" si="39"/>
        <v>0</v>
      </c>
      <c r="AM40" s="80">
        <f t="shared" si="39"/>
        <v>0</v>
      </c>
      <c r="AN40" s="80">
        <f t="shared" si="39"/>
        <v>0</v>
      </c>
      <c r="AO40" s="80">
        <f t="shared" si="39"/>
        <v>0</v>
      </c>
      <c r="AP40" s="80">
        <f t="shared" si="39"/>
        <v>0</v>
      </c>
      <c r="AQ40" s="80">
        <f t="shared" si="39"/>
        <v>0</v>
      </c>
      <c r="AR40" s="80">
        <f t="shared" si="39"/>
        <v>0</v>
      </c>
      <c r="AS40" s="80">
        <f t="shared" si="39"/>
        <v>0</v>
      </c>
      <c r="AT40" s="80">
        <f t="shared" si="39"/>
        <v>0</v>
      </c>
    </row>
    <row r="41" spans="1:46" ht="21.75" customHeight="1" x14ac:dyDescent="0.65">
      <c r="A41" s="102">
        <v>7016</v>
      </c>
      <c r="B41" s="117" t="str">
        <f>IF(ISTEXT(VLOOKUP(A41,'Chart of Accounts'!$B$5:$C$50,2,FALSE)),VLOOKUP(A41,'Chart of Accounts'!$B$5:$C$50,2,FALSE),"")</f>
        <v>Meal Event Expense</v>
      </c>
      <c r="C41" s="98"/>
      <c r="D41" s="98"/>
      <c r="E41" s="98"/>
      <c r="F41" s="98"/>
      <c r="G41" s="98"/>
      <c r="H41" s="98"/>
      <c r="I41" s="98"/>
      <c r="J41" s="98"/>
      <c r="K41" s="98"/>
      <c r="L41" s="98"/>
      <c r="M41" s="98"/>
      <c r="N41" s="98"/>
      <c r="O41" s="95">
        <f t="shared" si="36"/>
        <v>0</v>
      </c>
      <c r="P41" s="80"/>
      <c r="Q41" s="80"/>
      <c r="R41" s="80"/>
      <c r="S41" s="80"/>
      <c r="T41" s="80"/>
      <c r="U41" s="80"/>
      <c r="V41" s="80"/>
      <c r="W41" s="80"/>
      <c r="X41" s="80"/>
      <c r="Y41" s="80"/>
      <c r="Z41" s="80"/>
      <c r="AA41" s="80" t="s">
        <v>129</v>
      </c>
      <c r="AB41" s="80" t="str">
        <f t="shared" si="37"/>
        <v>7016-000000</v>
      </c>
      <c r="AC41" s="80">
        <v>916</v>
      </c>
      <c r="AD41" s="80" t="str">
        <f t="shared" si="38"/>
        <v>054</v>
      </c>
      <c r="AE41" s="80"/>
      <c r="AF41" s="80"/>
      <c r="AG41" s="80">
        <v>110</v>
      </c>
      <c r="AH41" s="80" t="str">
        <f>Summary!$B$2</f>
        <v>USD</v>
      </c>
      <c r="AI41" s="80">
        <f t="shared" ref="AI41:AT41" si="40">IF(C41="",0,C41)</f>
        <v>0</v>
      </c>
      <c r="AJ41" s="80">
        <f t="shared" si="40"/>
        <v>0</v>
      </c>
      <c r="AK41" s="80">
        <f t="shared" si="40"/>
        <v>0</v>
      </c>
      <c r="AL41" s="80">
        <f t="shared" si="40"/>
        <v>0</v>
      </c>
      <c r="AM41" s="80">
        <f t="shared" si="40"/>
        <v>0</v>
      </c>
      <c r="AN41" s="80">
        <f t="shared" si="40"/>
        <v>0</v>
      </c>
      <c r="AO41" s="80">
        <f t="shared" si="40"/>
        <v>0</v>
      </c>
      <c r="AP41" s="80">
        <f t="shared" si="40"/>
        <v>0</v>
      </c>
      <c r="AQ41" s="80">
        <f t="shared" si="40"/>
        <v>0</v>
      </c>
      <c r="AR41" s="80">
        <f t="shared" si="40"/>
        <v>0</v>
      </c>
      <c r="AS41" s="80">
        <f t="shared" si="40"/>
        <v>0</v>
      </c>
      <c r="AT41" s="80">
        <f t="shared" si="40"/>
        <v>0</v>
      </c>
    </row>
    <row r="42" spans="1:46" ht="21.75" customHeight="1" x14ac:dyDescent="0.65">
      <c r="A42" s="119" t="s">
        <v>296</v>
      </c>
      <c r="B42" s="120"/>
      <c r="C42" s="121">
        <f t="shared" ref="C42:O42" si="41">SUM(C40:C41)</f>
        <v>0</v>
      </c>
      <c r="D42" s="121">
        <f t="shared" si="41"/>
        <v>0</v>
      </c>
      <c r="E42" s="121">
        <f t="shared" si="41"/>
        <v>0</v>
      </c>
      <c r="F42" s="121">
        <f t="shared" si="41"/>
        <v>0</v>
      </c>
      <c r="G42" s="121">
        <f t="shared" si="41"/>
        <v>0</v>
      </c>
      <c r="H42" s="121">
        <f t="shared" si="41"/>
        <v>0</v>
      </c>
      <c r="I42" s="121">
        <f t="shared" si="41"/>
        <v>0</v>
      </c>
      <c r="J42" s="121">
        <f t="shared" si="41"/>
        <v>0</v>
      </c>
      <c r="K42" s="121">
        <f t="shared" si="41"/>
        <v>0</v>
      </c>
      <c r="L42" s="121">
        <f t="shared" si="41"/>
        <v>0</v>
      </c>
      <c r="M42" s="121">
        <f t="shared" si="41"/>
        <v>0</v>
      </c>
      <c r="N42" s="121">
        <f t="shared" si="41"/>
        <v>0</v>
      </c>
      <c r="O42" s="121">
        <f t="shared" si="41"/>
        <v>0</v>
      </c>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row>
    <row r="43" spans="1:46" ht="21.75" customHeight="1" x14ac:dyDescent="0.7">
      <c r="A43" s="93"/>
      <c r="B43" s="120"/>
      <c r="C43" s="95"/>
      <c r="D43" s="95"/>
      <c r="E43" s="95"/>
      <c r="F43" s="95"/>
      <c r="G43" s="95"/>
      <c r="H43" s="95"/>
      <c r="I43" s="95"/>
      <c r="J43" s="95"/>
      <c r="K43" s="95"/>
      <c r="L43" s="95"/>
      <c r="M43" s="95"/>
      <c r="N43" s="95"/>
      <c r="O43" s="95"/>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row>
    <row r="44" spans="1:46" ht="21.75" customHeight="1" x14ac:dyDescent="0.65">
      <c r="A44" s="119" t="s">
        <v>297</v>
      </c>
      <c r="B44" s="120"/>
      <c r="C44" s="95"/>
      <c r="D44" s="95"/>
      <c r="E44" s="95"/>
      <c r="F44" s="95"/>
      <c r="G44" s="95"/>
      <c r="H44" s="95"/>
      <c r="I44" s="95"/>
      <c r="J44" s="95"/>
      <c r="K44" s="95"/>
      <c r="L44" s="95"/>
      <c r="M44" s="95"/>
      <c r="N44" s="95"/>
      <c r="O44" s="95"/>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row>
    <row r="45" spans="1:46" ht="21.75" customHeight="1" x14ac:dyDescent="0.65">
      <c r="A45" s="102">
        <v>7078</v>
      </c>
      <c r="B45" s="117" t="str">
        <f>IF(ISTEXT(VLOOKUP(A45,'Chart of Accounts'!$B$5:$C$50,2,FALSE)),VLOOKUP(A45,'Chart of Accounts'!$B$5:$C$50,2,FALSE),"")</f>
        <v>Food Expense</v>
      </c>
      <c r="C45" s="98"/>
      <c r="D45" s="98"/>
      <c r="E45" s="98"/>
      <c r="F45" s="98"/>
      <c r="G45" s="98"/>
      <c r="H45" s="98"/>
      <c r="I45" s="98"/>
      <c r="J45" s="98"/>
      <c r="K45" s="98"/>
      <c r="L45" s="98"/>
      <c r="M45" s="98"/>
      <c r="N45" s="98"/>
      <c r="O45" s="95">
        <f t="shared" ref="O45:O46" si="42">SUM(C45:N45)</f>
        <v>0</v>
      </c>
      <c r="P45" s="80"/>
      <c r="Q45" s="80"/>
      <c r="R45" s="80"/>
      <c r="S45" s="80"/>
      <c r="T45" s="80"/>
      <c r="U45" s="80"/>
      <c r="V45" s="80"/>
      <c r="W45" s="80"/>
      <c r="X45" s="80"/>
      <c r="Y45" s="80"/>
      <c r="Z45" s="80"/>
      <c r="AA45" s="80" t="s">
        <v>129</v>
      </c>
      <c r="AB45" s="80" t="str">
        <f t="shared" ref="AB45:AB46" si="43">IF(A45="","",A45&amp;"-000000")</f>
        <v>7078-000000</v>
      </c>
      <c r="AC45" s="80">
        <v>917</v>
      </c>
      <c r="AD45" s="80" t="str">
        <f t="shared" ref="AD45:AD46" si="44">IF(LEN($O$1)=3,$O$1,IF(LEN($O$1)=2,0&amp;$O$1,IF(LEN($O$1)=1,0&amp;0&amp;$O$1,"ERROR")))</f>
        <v>054</v>
      </c>
      <c r="AE45" s="80"/>
      <c r="AF45" s="80"/>
      <c r="AG45" s="80">
        <v>110</v>
      </c>
      <c r="AH45" s="80" t="str">
        <f>Summary!$B$2</f>
        <v>USD</v>
      </c>
      <c r="AI45" s="80">
        <f t="shared" ref="AI45:AT45" si="45">IF(C45="",0,C45)</f>
        <v>0</v>
      </c>
      <c r="AJ45" s="80">
        <f t="shared" si="45"/>
        <v>0</v>
      </c>
      <c r="AK45" s="80">
        <f t="shared" si="45"/>
        <v>0</v>
      </c>
      <c r="AL45" s="80">
        <f t="shared" si="45"/>
        <v>0</v>
      </c>
      <c r="AM45" s="80">
        <f t="shared" si="45"/>
        <v>0</v>
      </c>
      <c r="AN45" s="80">
        <f t="shared" si="45"/>
        <v>0</v>
      </c>
      <c r="AO45" s="80">
        <f t="shared" si="45"/>
        <v>0</v>
      </c>
      <c r="AP45" s="80">
        <f t="shared" si="45"/>
        <v>0</v>
      </c>
      <c r="AQ45" s="80">
        <f t="shared" si="45"/>
        <v>0</v>
      </c>
      <c r="AR45" s="80">
        <f t="shared" si="45"/>
        <v>0</v>
      </c>
      <c r="AS45" s="80">
        <f t="shared" si="45"/>
        <v>0</v>
      </c>
      <c r="AT45" s="80">
        <f t="shared" si="45"/>
        <v>0</v>
      </c>
    </row>
    <row r="46" spans="1:46" ht="21.75" customHeight="1" x14ac:dyDescent="0.65">
      <c r="A46" s="102">
        <v>7016</v>
      </c>
      <c r="B46" s="117" t="str">
        <f>IF(ISTEXT(VLOOKUP(A46,'Chart of Accounts'!$B$5:$C$50,2,FALSE)),VLOOKUP(A46,'Chart of Accounts'!$B$5:$C$50,2,FALSE),"")</f>
        <v>Meal Event Expense</v>
      </c>
      <c r="C46" s="98"/>
      <c r="D46" s="98"/>
      <c r="E46" s="98"/>
      <c r="F46" s="98"/>
      <c r="G46" s="98"/>
      <c r="H46" s="98"/>
      <c r="I46" s="98"/>
      <c r="J46" s="98"/>
      <c r="K46" s="98"/>
      <c r="L46" s="98"/>
      <c r="M46" s="98"/>
      <c r="N46" s="98"/>
      <c r="O46" s="95">
        <f t="shared" si="42"/>
        <v>0</v>
      </c>
      <c r="P46" s="80"/>
      <c r="Q46" s="80"/>
      <c r="R46" s="80"/>
      <c r="S46" s="80"/>
      <c r="T46" s="80"/>
      <c r="U46" s="80"/>
      <c r="V46" s="80"/>
      <c r="W46" s="80"/>
      <c r="X46" s="80"/>
      <c r="Y46" s="80"/>
      <c r="Z46" s="80"/>
      <c r="AA46" s="80" t="s">
        <v>129</v>
      </c>
      <c r="AB46" s="80" t="str">
        <f t="shared" si="43"/>
        <v>7016-000000</v>
      </c>
      <c r="AC46" s="80">
        <v>917</v>
      </c>
      <c r="AD46" s="80" t="str">
        <f t="shared" si="44"/>
        <v>054</v>
      </c>
      <c r="AE46" s="80"/>
      <c r="AF46" s="80"/>
      <c r="AG46" s="80">
        <v>110</v>
      </c>
      <c r="AH46" s="80" t="str">
        <f>Summary!$B$2</f>
        <v>USD</v>
      </c>
      <c r="AI46" s="80">
        <f t="shared" ref="AI46:AT46" si="46">IF(C46="",0,C46)</f>
        <v>0</v>
      </c>
      <c r="AJ46" s="80">
        <f t="shared" si="46"/>
        <v>0</v>
      </c>
      <c r="AK46" s="80">
        <f t="shared" si="46"/>
        <v>0</v>
      </c>
      <c r="AL46" s="80">
        <f t="shared" si="46"/>
        <v>0</v>
      </c>
      <c r="AM46" s="80">
        <f t="shared" si="46"/>
        <v>0</v>
      </c>
      <c r="AN46" s="80">
        <f t="shared" si="46"/>
        <v>0</v>
      </c>
      <c r="AO46" s="80">
        <f t="shared" si="46"/>
        <v>0</v>
      </c>
      <c r="AP46" s="80">
        <f t="shared" si="46"/>
        <v>0</v>
      </c>
      <c r="AQ46" s="80">
        <f t="shared" si="46"/>
        <v>0</v>
      </c>
      <c r="AR46" s="80">
        <f t="shared" si="46"/>
        <v>0</v>
      </c>
      <c r="AS46" s="80">
        <f t="shared" si="46"/>
        <v>0</v>
      </c>
      <c r="AT46" s="80">
        <f t="shared" si="46"/>
        <v>0</v>
      </c>
    </row>
    <row r="47" spans="1:46" ht="21.75" customHeight="1" x14ac:dyDescent="0.65">
      <c r="A47" s="119" t="s">
        <v>298</v>
      </c>
      <c r="B47" s="117"/>
      <c r="C47" s="121">
        <f t="shared" ref="C47:O47" si="47">SUM(C45:C46)</f>
        <v>0</v>
      </c>
      <c r="D47" s="121">
        <f t="shared" si="47"/>
        <v>0</v>
      </c>
      <c r="E47" s="121">
        <f t="shared" si="47"/>
        <v>0</v>
      </c>
      <c r="F47" s="121">
        <f t="shared" si="47"/>
        <v>0</v>
      </c>
      <c r="G47" s="121">
        <f t="shared" si="47"/>
        <v>0</v>
      </c>
      <c r="H47" s="121">
        <f t="shared" si="47"/>
        <v>0</v>
      </c>
      <c r="I47" s="121">
        <f t="shared" si="47"/>
        <v>0</v>
      </c>
      <c r="J47" s="121">
        <f t="shared" si="47"/>
        <v>0</v>
      </c>
      <c r="K47" s="121">
        <f t="shared" si="47"/>
        <v>0</v>
      </c>
      <c r="L47" s="121">
        <f t="shared" si="47"/>
        <v>0</v>
      </c>
      <c r="M47" s="121">
        <f t="shared" si="47"/>
        <v>0</v>
      </c>
      <c r="N47" s="121">
        <f t="shared" si="47"/>
        <v>0</v>
      </c>
      <c r="O47" s="121">
        <f t="shared" si="47"/>
        <v>0</v>
      </c>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row>
    <row r="48" spans="1:46" ht="21.75" customHeight="1" x14ac:dyDescent="0.65">
      <c r="A48" s="102"/>
      <c r="B48" s="117"/>
      <c r="C48" s="95"/>
      <c r="D48" s="95"/>
      <c r="E48" s="95"/>
      <c r="F48" s="95"/>
      <c r="G48" s="95"/>
      <c r="H48" s="95"/>
      <c r="I48" s="95"/>
      <c r="J48" s="95"/>
      <c r="K48" s="95"/>
      <c r="L48" s="95"/>
      <c r="M48" s="95"/>
      <c r="N48" s="95"/>
      <c r="O48" s="95"/>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row>
    <row r="49" spans="1:46" ht="21.75" customHeight="1" x14ac:dyDescent="0.65">
      <c r="A49" s="119" t="s">
        <v>299</v>
      </c>
      <c r="B49" s="120"/>
      <c r="C49" s="95"/>
      <c r="D49" s="95"/>
      <c r="E49" s="95"/>
      <c r="F49" s="95"/>
      <c r="G49" s="95"/>
      <c r="H49" s="95"/>
      <c r="I49" s="95"/>
      <c r="J49" s="95"/>
      <c r="K49" s="95"/>
      <c r="L49" s="95"/>
      <c r="M49" s="95"/>
      <c r="N49" s="95"/>
      <c r="O49" s="95"/>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row>
    <row r="50" spans="1:46" ht="21.75" customHeight="1" x14ac:dyDescent="0.65">
      <c r="A50" s="102">
        <v>7078</v>
      </c>
      <c r="B50" s="117" t="str">
        <f>IF(ISTEXT(VLOOKUP(A50,'Chart of Accounts'!$B$5:$C$50,2,FALSE)),VLOOKUP(A50,'Chart of Accounts'!$B$5:$C$50,2,FALSE),"")</f>
        <v>Food Expense</v>
      </c>
      <c r="C50" s="98"/>
      <c r="D50" s="98"/>
      <c r="E50" s="98"/>
      <c r="F50" s="98"/>
      <c r="G50" s="98"/>
      <c r="H50" s="98"/>
      <c r="I50" s="98"/>
      <c r="J50" s="98"/>
      <c r="K50" s="98"/>
      <c r="L50" s="98"/>
      <c r="M50" s="98"/>
      <c r="N50" s="98"/>
      <c r="O50" s="95">
        <f t="shared" ref="O50:O51" si="48">SUM(C50:N50)</f>
        <v>0</v>
      </c>
      <c r="P50" s="80"/>
      <c r="Q50" s="80"/>
      <c r="R50" s="80"/>
      <c r="S50" s="80"/>
      <c r="T50" s="80"/>
      <c r="U50" s="80"/>
      <c r="V50" s="80"/>
      <c r="W50" s="80"/>
      <c r="X50" s="80"/>
      <c r="Y50" s="80"/>
      <c r="Z50" s="80"/>
      <c r="AA50" s="80" t="s">
        <v>129</v>
      </c>
      <c r="AB50" s="80" t="str">
        <f t="shared" ref="AB50:AB51" si="49">IF(A50="","",A50&amp;"-000000")</f>
        <v>7078-000000</v>
      </c>
      <c r="AC50" s="80">
        <v>918</v>
      </c>
      <c r="AD50" s="80" t="str">
        <f t="shared" ref="AD50:AD51" si="50">IF(LEN($O$1)=3,$O$1,IF(LEN($O$1)=2,0&amp;$O$1,IF(LEN($O$1)=1,0&amp;0&amp;$O$1,"ERROR")))</f>
        <v>054</v>
      </c>
      <c r="AE50" s="80"/>
      <c r="AF50" s="80"/>
      <c r="AG50" s="80">
        <v>110</v>
      </c>
      <c r="AH50" s="80" t="str">
        <f>Summary!$B$2</f>
        <v>USD</v>
      </c>
      <c r="AI50" s="80">
        <f t="shared" ref="AI50:AT50" si="51">IF(C50="",0,C50)</f>
        <v>0</v>
      </c>
      <c r="AJ50" s="80">
        <f t="shared" si="51"/>
        <v>0</v>
      </c>
      <c r="AK50" s="80">
        <f t="shared" si="51"/>
        <v>0</v>
      </c>
      <c r="AL50" s="80">
        <f t="shared" si="51"/>
        <v>0</v>
      </c>
      <c r="AM50" s="80">
        <f t="shared" si="51"/>
        <v>0</v>
      </c>
      <c r="AN50" s="80">
        <f t="shared" si="51"/>
        <v>0</v>
      </c>
      <c r="AO50" s="80">
        <f t="shared" si="51"/>
        <v>0</v>
      </c>
      <c r="AP50" s="80">
        <f t="shared" si="51"/>
        <v>0</v>
      </c>
      <c r="AQ50" s="80">
        <f t="shared" si="51"/>
        <v>0</v>
      </c>
      <c r="AR50" s="80">
        <f t="shared" si="51"/>
        <v>0</v>
      </c>
      <c r="AS50" s="80">
        <f t="shared" si="51"/>
        <v>0</v>
      </c>
      <c r="AT50" s="80">
        <f t="shared" si="51"/>
        <v>0</v>
      </c>
    </row>
    <row r="51" spans="1:46" ht="21.75" customHeight="1" x14ac:dyDescent="0.65">
      <c r="A51" s="102">
        <v>7016</v>
      </c>
      <c r="B51" s="117" t="str">
        <f>IF(ISTEXT(VLOOKUP(A51,'Chart of Accounts'!$B$5:$C$50,2,FALSE)),VLOOKUP(A51,'Chart of Accounts'!$B$5:$C$50,2,FALSE),"")</f>
        <v>Meal Event Expense</v>
      </c>
      <c r="C51" s="98"/>
      <c r="D51" s="98"/>
      <c r="E51" s="98"/>
      <c r="F51" s="98"/>
      <c r="G51" s="98"/>
      <c r="H51" s="98"/>
      <c r="I51" s="98"/>
      <c r="J51" s="98"/>
      <c r="K51" s="98"/>
      <c r="L51" s="98"/>
      <c r="M51" s="98"/>
      <c r="N51" s="98"/>
      <c r="O51" s="95">
        <f t="shared" si="48"/>
        <v>0</v>
      </c>
      <c r="P51" s="80"/>
      <c r="Q51" s="80"/>
      <c r="R51" s="80"/>
      <c r="S51" s="80"/>
      <c r="T51" s="80"/>
      <c r="U51" s="80"/>
      <c r="V51" s="80"/>
      <c r="W51" s="80"/>
      <c r="X51" s="80"/>
      <c r="Y51" s="80"/>
      <c r="Z51" s="80"/>
      <c r="AA51" s="80" t="s">
        <v>129</v>
      </c>
      <c r="AB51" s="80" t="str">
        <f t="shared" si="49"/>
        <v>7016-000000</v>
      </c>
      <c r="AC51" s="80">
        <v>918</v>
      </c>
      <c r="AD51" s="80" t="str">
        <f t="shared" si="50"/>
        <v>054</v>
      </c>
      <c r="AE51" s="80"/>
      <c r="AF51" s="80"/>
      <c r="AG51" s="80">
        <v>110</v>
      </c>
      <c r="AH51" s="80" t="str">
        <f>Summary!$B$2</f>
        <v>USD</v>
      </c>
      <c r="AI51" s="80">
        <f t="shared" ref="AI51:AT51" si="52">IF(C51="",0,C51)</f>
        <v>0</v>
      </c>
      <c r="AJ51" s="80">
        <f t="shared" si="52"/>
        <v>0</v>
      </c>
      <c r="AK51" s="80">
        <f t="shared" si="52"/>
        <v>0</v>
      </c>
      <c r="AL51" s="80">
        <f t="shared" si="52"/>
        <v>0</v>
      </c>
      <c r="AM51" s="80">
        <f t="shared" si="52"/>
        <v>0</v>
      </c>
      <c r="AN51" s="80">
        <f t="shared" si="52"/>
        <v>0</v>
      </c>
      <c r="AO51" s="80">
        <f t="shared" si="52"/>
        <v>0</v>
      </c>
      <c r="AP51" s="80">
        <f t="shared" si="52"/>
        <v>0</v>
      </c>
      <c r="AQ51" s="80">
        <f t="shared" si="52"/>
        <v>0</v>
      </c>
      <c r="AR51" s="80">
        <f t="shared" si="52"/>
        <v>0</v>
      </c>
      <c r="AS51" s="80">
        <f t="shared" si="52"/>
        <v>0</v>
      </c>
      <c r="AT51" s="80">
        <f t="shared" si="52"/>
        <v>0</v>
      </c>
    </row>
    <row r="52" spans="1:46" ht="21.75" customHeight="1" x14ac:dyDescent="0.65">
      <c r="A52" s="119" t="s">
        <v>299</v>
      </c>
      <c r="B52" s="117" t="s">
        <v>300</v>
      </c>
      <c r="C52" s="121">
        <f t="shared" ref="C52:O52" si="53">SUM(C50:C51)</f>
        <v>0</v>
      </c>
      <c r="D52" s="121">
        <f t="shared" si="53"/>
        <v>0</v>
      </c>
      <c r="E52" s="121">
        <f t="shared" si="53"/>
        <v>0</v>
      </c>
      <c r="F52" s="121">
        <f t="shared" si="53"/>
        <v>0</v>
      </c>
      <c r="G52" s="121">
        <f t="shared" si="53"/>
        <v>0</v>
      </c>
      <c r="H52" s="121">
        <f t="shared" si="53"/>
        <v>0</v>
      </c>
      <c r="I52" s="121">
        <f t="shared" si="53"/>
        <v>0</v>
      </c>
      <c r="J52" s="121">
        <f t="shared" si="53"/>
        <v>0</v>
      </c>
      <c r="K52" s="121">
        <f t="shared" si="53"/>
        <v>0</v>
      </c>
      <c r="L52" s="121">
        <f t="shared" si="53"/>
        <v>0</v>
      </c>
      <c r="M52" s="121">
        <f t="shared" si="53"/>
        <v>0</v>
      </c>
      <c r="N52" s="121">
        <f t="shared" si="53"/>
        <v>0</v>
      </c>
      <c r="O52" s="121">
        <f t="shared" si="53"/>
        <v>0</v>
      </c>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row>
    <row r="53" spans="1:46" ht="21.75" customHeight="1" x14ac:dyDescent="0.65">
      <c r="A53" s="102"/>
      <c r="B53" s="117"/>
      <c r="C53" s="95"/>
      <c r="D53" s="95"/>
      <c r="E53" s="95"/>
      <c r="F53" s="95"/>
      <c r="G53" s="95"/>
      <c r="H53" s="95"/>
      <c r="I53" s="95"/>
      <c r="J53" s="95"/>
      <c r="K53" s="95"/>
      <c r="L53" s="95"/>
      <c r="M53" s="95"/>
      <c r="N53" s="95"/>
      <c r="O53" s="95"/>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row>
    <row r="54" spans="1:46" ht="21.75" customHeight="1" x14ac:dyDescent="0.65">
      <c r="A54" s="119" t="s">
        <v>301</v>
      </c>
      <c r="B54" s="120"/>
      <c r="C54" s="95"/>
      <c r="D54" s="95"/>
      <c r="E54" s="95"/>
      <c r="F54" s="95"/>
      <c r="G54" s="95"/>
      <c r="H54" s="95"/>
      <c r="I54" s="95"/>
      <c r="J54" s="95"/>
      <c r="K54" s="95"/>
      <c r="L54" s="95"/>
      <c r="M54" s="95"/>
      <c r="N54" s="95"/>
      <c r="O54" s="95"/>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row>
    <row r="55" spans="1:46" ht="21.75" customHeight="1" x14ac:dyDescent="0.65">
      <c r="A55" s="102">
        <v>7078</v>
      </c>
      <c r="B55" s="117" t="str">
        <f>IF(ISTEXT(VLOOKUP(A55,'Chart of Accounts'!$B$5:$C$50,2,FALSE)),VLOOKUP(A55,'Chart of Accounts'!$B$5:$C$50,2,FALSE),"")</f>
        <v>Food Expense</v>
      </c>
      <c r="C55" s="98"/>
      <c r="D55" s="98"/>
      <c r="E55" s="98"/>
      <c r="F55" s="98"/>
      <c r="G55" s="98"/>
      <c r="H55" s="98"/>
      <c r="I55" s="98"/>
      <c r="J55" s="98"/>
      <c r="K55" s="98"/>
      <c r="L55" s="98"/>
      <c r="M55" s="98"/>
      <c r="N55" s="98"/>
      <c r="O55" s="95">
        <f t="shared" ref="O55:O56" si="54">SUM(C55:N55)</f>
        <v>0</v>
      </c>
      <c r="P55" s="80"/>
      <c r="Q55" s="80"/>
      <c r="R55" s="80"/>
      <c r="S55" s="80"/>
      <c r="T55" s="80"/>
      <c r="U55" s="80"/>
      <c r="V55" s="80"/>
      <c r="W55" s="80"/>
      <c r="X55" s="80"/>
      <c r="Y55" s="80"/>
      <c r="Z55" s="80"/>
      <c r="AA55" s="80" t="s">
        <v>129</v>
      </c>
      <c r="AB55" s="80" t="str">
        <f t="shared" ref="AB55:AB56" si="55">IF(A55="","",A55&amp;"-000000")</f>
        <v>7078-000000</v>
      </c>
      <c r="AC55" s="80">
        <v>919</v>
      </c>
      <c r="AD55" s="80" t="str">
        <f t="shared" ref="AD55:AD56" si="56">IF(LEN($O$1)=3,$O$1,IF(LEN($O$1)=2,0&amp;$O$1,IF(LEN($O$1)=1,0&amp;0&amp;$O$1,"ERROR")))</f>
        <v>054</v>
      </c>
      <c r="AE55" s="80"/>
      <c r="AF55" s="80"/>
      <c r="AG55" s="80">
        <v>110</v>
      </c>
      <c r="AH55" s="80" t="str">
        <f>Summary!$B$2</f>
        <v>USD</v>
      </c>
      <c r="AI55" s="80">
        <f t="shared" ref="AI55:AT55" si="57">IF(C55="",0,C55)</f>
        <v>0</v>
      </c>
      <c r="AJ55" s="80">
        <f t="shared" si="57"/>
        <v>0</v>
      </c>
      <c r="AK55" s="80">
        <f t="shared" si="57"/>
        <v>0</v>
      </c>
      <c r="AL55" s="80">
        <f t="shared" si="57"/>
        <v>0</v>
      </c>
      <c r="AM55" s="80">
        <f t="shared" si="57"/>
        <v>0</v>
      </c>
      <c r="AN55" s="80">
        <f t="shared" si="57"/>
        <v>0</v>
      </c>
      <c r="AO55" s="80">
        <f t="shared" si="57"/>
        <v>0</v>
      </c>
      <c r="AP55" s="80">
        <f t="shared" si="57"/>
        <v>0</v>
      </c>
      <c r="AQ55" s="80">
        <f t="shared" si="57"/>
        <v>0</v>
      </c>
      <c r="AR55" s="80">
        <f t="shared" si="57"/>
        <v>0</v>
      </c>
      <c r="AS55" s="80">
        <f t="shared" si="57"/>
        <v>0</v>
      </c>
      <c r="AT55" s="80">
        <f t="shared" si="57"/>
        <v>0</v>
      </c>
    </row>
    <row r="56" spans="1:46" ht="21.75" customHeight="1" x14ac:dyDescent="0.65">
      <c r="A56" s="102">
        <v>7016</v>
      </c>
      <c r="B56" s="117" t="str">
        <f>IF(ISTEXT(VLOOKUP(A56,'Chart of Accounts'!$B$5:$C$50,2,FALSE)),VLOOKUP(A56,'Chart of Accounts'!$B$5:$C$50,2,FALSE),"")</f>
        <v>Meal Event Expense</v>
      </c>
      <c r="C56" s="98"/>
      <c r="D56" s="98"/>
      <c r="E56" s="98"/>
      <c r="F56" s="98"/>
      <c r="G56" s="98"/>
      <c r="H56" s="98"/>
      <c r="I56" s="98"/>
      <c r="J56" s="98"/>
      <c r="K56" s="98"/>
      <c r="L56" s="98"/>
      <c r="M56" s="98"/>
      <c r="N56" s="98"/>
      <c r="O56" s="95">
        <f t="shared" si="54"/>
        <v>0</v>
      </c>
      <c r="P56" s="80"/>
      <c r="Q56" s="80"/>
      <c r="R56" s="80"/>
      <c r="S56" s="80"/>
      <c r="T56" s="80"/>
      <c r="U56" s="80"/>
      <c r="V56" s="80"/>
      <c r="W56" s="80"/>
      <c r="X56" s="80"/>
      <c r="Y56" s="80"/>
      <c r="Z56" s="80"/>
      <c r="AA56" s="80" t="s">
        <v>129</v>
      </c>
      <c r="AB56" s="80" t="str">
        <f t="shared" si="55"/>
        <v>7016-000000</v>
      </c>
      <c r="AC56" s="80">
        <v>919</v>
      </c>
      <c r="AD56" s="80" t="str">
        <f t="shared" si="56"/>
        <v>054</v>
      </c>
      <c r="AE56" s="80"/>
      <c r="AF56" s="80"/>
      <c r="AG56" s="80">
        <v>110</v>
      </c>
      <c r="AH56" s="80" t="str">
        <f>Summary!$B$2</f>
        <v>USD</v>
      </c>
      <c r="AI56" s="80">
        <f t="shared" ref="AI56:AT56" si="58">IF(C56="",0,C56)</f>
        <v>0</v>
      </c>
      <c r="AJ56" s="80">
        <f t="shared" si="58"/>
        <v>0</v>
      </c>
      <c r="AK56" s="80">
        <f t="shared" si="58"/>
        <v>0</v>
      </c>
      <c r="AL56" s="80">
        <f t="shared" si="58"/>
        <v>0</v>
      </c>
      <c r="AM56" s="80">
        <f t="shared" si="58"/>
        <v>0</v>
      </c>
      <c r="AN56" s="80">
        <f t="shared" si="58"/>
        <v>0</v>
      </c>
      <c r="AO56" s="80">
        <f t="shared" si="58"/>
        <v>0</v>
      </c>
      <c r="AP56" s="80">
        <f t="shared" si="58"/>
        <v>0</v>
      </c>
      <c r="AQ56" s="80">
        <f t="shared" si="58"/>
        <v>0</v>
      </c>
      <c r="AR56" s="80">
        <f t="shared" si="58"/>
        <v>0</v>
      </c>
      <c r="AS56" s="80">
        <f t="shared" si="58"/>
        <v>0</v>
      </c>
      <c r="AT56" s="80">
        <f t="shared" si="58"/>
        <v>0</v>
      </c>
    </row>
    <row r="57" spans="1:46" ht="21.75" customHeight="1" x14ac:dyDescent="0.65">
      <c r="A57" s="119" t="s">
        <v>302</v>
      </c>
      <c r="B57" s="117"/>
      <c r="C57" s="121">
        <f t="shared" ref="C57:O57" si="59">SUM(C55:C56)</f>
        <v>0</v>
      </c>
      <c r="D57" s="121">
        <f t="shared" si="59"/>
        <v>0</v>
      </c>
      <c r="E57" s="121">
        <f t="shared" si="59"/>
        <v>0</v>
      </c>
      <c r="F57" s="121">
        <f t="shared" si="59"/>
        <v>0</v>
      </c>
      <c r="G57" s="121">
        <f t="shared" si="59"/>
        <v>0</v>
      </c>
      <c r="H57" s="121">
        <f t="shared" si="59"/>
        <v>0</v>
      </c>
      <c r="I57" s="121">
        <f t="shared" si="59"/>
        <v>0</v>
      </c>
      <c r="J57" s="121">
        <f t="shared" si="59"/>
        <v>0</v>
      </c>
      <c r="K57" s="121">
        <f t="shared" si="59"/>
        <v>0</v>
      </c>
      <c r="L57" s="121">
        <f t="shared" si="59"/>
        <v>0</v>
      </c>
      <c r="M57" s="121">
        <f t="shared" si="59"/>
        <v>0</v>
      </c>
      <c r="N57" s="121">
        <f t="shared" si="59"/>
        <v>0</v>
      </c>
      <c r="O57" s="121">
        <f t="shared" si="59"/>
        <v>0</v>
      </c>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row>
    <row r="58" spans="1:46" ht="21.75" customHeight="1" x14ac:dyDescent="0.65">
      <c r="A58" s="102"/>
      <c r="B58" s="117"/>
      <c r="C58" s="95"/>
      <c r="D58" s="95"/>
      <c r="E58" s="95"/>
      <c r="F58" s="95"/>
      <c r="G58" s="95"/>
      <c r="H58" s="95"/>
      <c r="I58" s="95"/>
      <c r="J58" s="95"/>
      <c r="K58" s="95"/>
      <c r="L58" s="95"/>
      <c r="M58" s="95"/>
      <c r="N58" s="95"/>
      <c r="O58" s="95"/>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row>
    <row r="59" spans="1:46" ht="21.75" customHeight="1" x14ac:dyDescent="0.65">
      <c r="A59" s="119" t="s">
        <v>303</v>
      </c>
      <c r="B59" s="120"/>
      <c r="C59" s="95"/>
      <c r="D59" s="95"/>
      <c r="E59" s="95"/>
      <c r="F59" s="95"/>
      <c r="G59" s="95"/>
      <c r="H59" s="95"/>
      <c r="I59" s="95"/>
      <c r="J59" s="95"/>
      <c r="K59" s="95"/>
      <c r="L59" s="95"/>
      <c r="M59" s="95"/>
      <c r="N59" s="95"/>
      <c r="O59" s="95"/>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row>
    <row r="60" spans="1:46" ht="21.75" customHeight="1" x14ac:dyDescent="0.65">
      <c r="A60" s="102">
        <v>7078</v>
      </c>
      <c r="B60" s="117" t="str">
        <f>IF(ISTEXT(VLOOKUP(A60,'Chart of Accounts'!$B$5:$C$50,2,FALSE)),VLOOKUP(A60,'Chart of Accounts'!$B$5:$C$50,2,FALSE),"")</f>
        <v>Food Expense</v>
      </c>
      <c r="C60" s="98"/>
      <c r="D60" s="98"/>
      <c r="E60" s="98"/>
      <c r="F60" s="98"/>
      <c r="G60" s="98"/>
      <c r="H60" s="98"/>
      <c r="I60" s="98"/>
      <c r="J60" s="98"/>
      <c r="K60" s="98"/>
      <c r="L60" s="98"/>
      <c r="M60" s="98"/>
      <c r="N60" s="98"/>
      <c r="O60" s="95">
        <f t="shared" ref="O60:O61" si="60">SUM(C60:N60)</f>
        <v>0</v>
      </c>
      <c r="P60" s="80"/>
      <c r="Q60" s="80"/>
      <c r="R60" s="80"/>
      <c r="S60" s="80"/>
      <c r="T60" s="80"/>
      <c r="U60" s="80"/>
      <c r="V60" s="80"/>
      <c r="W60" s="80"/>
      <c r="X60" s="80"/>
      <c r="Y60" s="80"/>
      <c r="Z60" s="80"/>
      <c r="AA60" s="80" t="s">
        <v>129</v>
      </c>
      <c r="AB60" s="80" t="str">
        <f t="shared" ref="AB60:AB61" si="61">IF(A60="","",A60&amp;"-000000")</f>
        <v>7078-000000</v>
      </c>
      <c r="AC60" s="80">
        <v>920</v>
      </c>
      <c r="AD60" s="80" t="str">
        <f t="shared" ref="AD60:AD61" si="62">IF(LEN($O$1)=3,$O$1,IF(LEN($O$1)=2,0&amp;$O$1,IF(LEN($O$1)=1,0&amp;0&amp;$O$1,"ERROR")))</f>
        <v>054</v>
      </c>
      <c r="AE60" s="80"/>
      <c r="AF60" s="80"/>
      <c r="AG60" s="80">
        <v>110</v>
      </c>
      <c r="AH60" s="80" t="str">
        <f>Summary!$B$2</f>
        <v>USD</v>
      </c>
      <c r="AI60" s="80">
        <f t="shared" ref="AI60:AT60" si="63">IF(C60="",0,C60)</f>
        <v>0</v>
      </c>
      <c r="AJ60" s="80">
        <f t="shared" si="63"/>
        <v>0</v>
      </c>
      <c r="AK60" s="80">
        <f t="shared" si="63"/>
        <v>0</v>
      </c>
      <c r="AL60" s="80">
        <f t="shared" si="63"/>
        <v>0</v>
      </c>
      <c r="AM60" s="80">
        <f t="shared" si="63"/>
        <v>0</v>
      </c>
      <c r="AN60" s="80">
        <f t="shared" si="63"/>
        <v>0</v>
      </c>
      <c r="AO60" s="80">
        <f t="shared" si="63"/>
        <v>0</v>
      </c>
      <c r="AP60" s="80">
        <f t="shared" si="63"/>
        <v>0</v>
      </c>
      <c r="AQ60" s="80">
        <f t="shared" si="63"/>
        <v>0</v>
      </c>
      <c r="AR60" s="80">
        <f t="shared" si="63"/>
        <v>0</v>
      </c>
      <c r="AS60" s="80">
        <f t="shared" si="63"/>
        <v>0</v>
      </c>
      <c r="AT60" s="80">
        <f t="shared" si="63"/>
        <v>0</v>
      </c>
    </row>
    <row r="61" spans="1:46" ht="21.75" customHeight="1" x14ac:dyDescent="0.65">
      <c r="A61" s="102">
        <v>7016</v>
      </c>
      <c r="B61" s="117" t="str">
        <f>IF(ISTEXT(VLOOKUP(A61,'Chart of Accounts'!$B$5:$C$50,2,FALSE)),VLOOKUP(A61,'Chart of Accounts'!$B$5:$C$50,2,FALSE),"")</f>
        <v>Meal Event Expense</v>
      </c>
      <c r="C61" s="98"/>
      <c r="D61" s="98"/>
      <c r="E61" s="98"/>
      <c r="F61" s="98"/>
      <c r="G61" s="98"/>
      <c r="H61" s="98"/>
      <c r="I61" s="98"/>
      <c r="J61" s="98"/>
      <c r="K61" s="98"/>
      <c r="L61" s="98"/>
      <c r="M61" s="98"/>
      <c r="N61" s="98"/>
      <c r="O61" s="95">
        <f t="shared" si="60"/>
        <v>0</v>
      </c>
      <c r="P61" s="80"/>
      <c r="Q61" s="80"/>
      <c r="R61" s="80"/>
      <c r="S61" s="80"/>
      <c r="T61" s="80"/>
      <c r="U61" s="80"/>
      <c r="V61" s="80"/>
      <c r="W61" s="80"/>
      <c r="X61" s="80"/>
      <c r="Y61" s="80"/>
      <c r="Z61" s="80"/>
      <c r="AA61" s="80" t="s">
        <v>129</v>
      </c>
      <c r="AB61" s="80" t="str">
        <f t="shared" si="61"/>
        <v>7016-000000</v>
      </c>
      <c r="AC61" s="80">
        <v>920</v>
      </c>
      <c r="AD61" s="80" t="str">
        <f t="shared" si="62"/>
        <v>054</v>
      </c>
      <c r="AE61" s="80"/>
      <c r="AF61" s="80"/>
      <c r="AG61" s="80">
        <v>110</v>
      </c>
      <c r="AH61" s="80" t="str">
        <f>Summary!$B$2</f>
        <v>USD</v>
      </c>
      <c r="AI61" s="80">
        <f t="shared" ref="AI61:AT61" si="64">IF(C61="",0,C61)</f>
        <v>0</v>
      </c>
      <c r="AJ61" s="80">
        <f t="shared" si="64"/>
        <v>0</v>
      </c>
      <c r="AK61" s="80">
        <f t="shared" si="64"/>
        <v>0</v>
      </c>
      <c r="AL61" s="80">
        <f t="shared" si="64"/>
        <v>0</v>
      </c>
      <c r="AM61" s="80">
        <f t="shared" si="64"/>
        <v>0</v>
      </c>
      <c r="AN61" s="80">
        <f t="shared" si="64"/>
        <v>0</v>
      </c>
      <c r="AO61" s="80">
        <f t="shared" si="64"/>
        <v>0</v>
      </c>
      <c r="AP61" s="80">
        <f t="shared" si="64"/>
        <v>0</v>
      </c>
      <c r="AQ61" s="80">
        <f t="shared" si="64"/>
        <v>0</v>
      </c>
      <c r="AR61" s="80">
        <f t="shared" si="64"/>
        <v>0</v>
      </c>
      <c r="AS61" s="80">
        <f t="shared" si="64"/>
        <v>0</v>
      </c>
      <c r="AT61" s="80">
        <f t="shared" si="64"/>
        <v>0</v>
      </c>
    </row>
    <row r="62" spans="1:46" ht="21.75" customHeight="1" x14ac:dyDescent="0.65">
      <c r="A62" s="119" t="s">
        <v>304</v>
      </c>
      <c r="B62" s="117"/>
      <c r="C62" s="121">
        <f t="shared" ref="C62:O62" si="65">SUM(C60:C61)</f>
        <v>0</v>
      </c>
      <c r="D62" s="121">
        <f t="shared" si="65"/>
        <v>0</v>
      </c>
      <c r="E62" s="121">
        <f t="shared" si="65"/>
        <v>0</v>
      </c>
      <c r="F62" s="121">
        <f t="shared" si="65"/>
        <v>0</v>
      </c>
      <c r="G62" s="121">
        <f t="shared" si="65"/>
        <v>0</v>
      </c>
      <c r="H62" s="121">
        <f t="shared" si="65"/>
        <v>0</v>
      </c>
      <c r="I62" s="121">
        <f t="shared" si="65"/>
        <v>0</v>
      </c>
      <c r="J62" s="121">
        <f t="shared" si="65"/>
        <v>0</v>
      </c>
      <c r="K62" s="121">
        <f t="shared" si="65"/>
        <v>0</v>
      </c>
      <c r="L62" s="121">
        <f t="shared" si="65"/>
        <v>0</v>
      </c>
      <c r="M62" s="121">
        <f t="shared" si="65"/>
        <v>0</v>
      </c>
      <c r="N62" s="121">
        <f t="shared" si="65"/>
        <v>0</v>
      </c>
      <c r="O62" s="121">
        <f t="shared" si="65"/>
        <v>0</v>
      </c>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row>
    <row r="63" spans="1:46" ht="21.75" customHeight="1" x14ac:dyDescent="0.65">
      <c r="A63" s="102"/>
      <c r="B63" s="117"/>
      <c r="C63" s="95"/>
      <c r="D63" s="95"/>
      <c r="E63" s="95"/>
      <c r="F63" s="95"/>
      <c r="G63" s="95"/>
      <c r="H63" s="95"/>
      <c r="I63" s="95"/>
      <c r="J63" s="95"/>
      <c r="K63" s="95"/>
      <c r="L63" s="95"/>
      <c r="M63" s="95"/>
      <c r="N63" s="95"/>
      <c r="O63" s="95"/>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row>
    <row r="64" spans="1:46" ht="21.75" customHeight="1" x14ac:dyDescent="0.65">
      <c r="A64" s="119" t="s">
        <v>305</v>
      </c>
      <c r="B64" s="120"/>
      <c r="C64" s="95"/>
      <c r="D64" s="95"/>
      <c r="E64" s="95"/>
      <c r="F64" s="95"/>
      <c r="G64" s="95"/>
      <c r="H64" s="95"/>
      <c r="I64" s="95"/>
      <c r="J64" s="95"/>
      <c r="K64" s="95"/>
      <c r="L64" s="95"/>
      <c r="M64" s="95"/>
      <c r="N64" s="95"/>
      <c r="O64" s="95"/>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row>
    <row r="65" spans="1:46" ht="21.75" customHeight="1" x14ac:dyDescent="0.65">
      <c r="A65" s="102">
        <v>7078</v>
      </c>
      <c r="B65" s="117" t="str">
        <f>IF(ISTEXT(VLOOKUP(A65,'Chart of Accounts'!$B$5:$C$50,2,FALSE)),VLOOKUP(A65,'Chart of Accounts'!$B$5:$C$50,2,FALSE),"")</f>
        <v>Food Expense</v>
      </c>
      <c r="C65" s="98"/>
      <c r="D65" s="98"/>
      <c r="E65" s="98"/>
      <c r="F65" s="98"/>
      <c r="G65" s="98"/>
      <c r="H65" s="98"/>
      <c r="I65" s="98"/>
      <c r="J65" s="98"/>
      <c r="K65" s="98"/>
      <c r="L65" s="98"/>
      <c r="M65" s="98"/>
      <c r="N65" s="98"/>
      <c r="O65" s="95">
        <f t="shared" ref="O65:O66" si="66">SUM(C65:N65)</f>
        <v>0</v>
      </c>
      <c r="P65" s="80"/>
      <c r="Q65" s="80"/>
      <c r="R65" s="80"/>
      <c r="S65" s="80"/>
      <c r="T65" s="80"/>
      <c r="U65" s="80"/>
      <c r="V65" s="80"/>
      <c r="W65" s="80"/>
      <c r="X65" s="80"/>
      <c r="Y65" s="80"/>
      <c r="Z65" s="80"/>
      <c r="AA65" s="80" t="s">
        <v>129</v>
      </c>
      <c r="AB65" s="80" t="str">
        <f t="shared" ref="AB65:AB66" si="67">IF(A65="","",A65&amp;"-000000")</f>
        <v>7078-000000</v>
      </c>
      <c r="AC65" s="80">
        <v>921</v>
      </c>
      <c r="AD65" s="80" t="str">
        <f t="shared" ref="AD65:AD66" si="68">IF(LEN($O$1)=3,$O$1,IF(LEN($O$1)=2,0&amp;$O$1,IF(LEN($O$1)=1,0&amp;0&amp;$O$1,"ERROR")))</f>
        <v>054</v>
      </c>
      <c r="AE65" s="80"/>
      <c r="AF65" s="80"/>
      <c r="AG65" s="80">
        <v>110</v>
      </c>
      <c r="AH65" s="80" t="str">
        <f>Summary!$B$2</f>
        <v>USD</v>
      </c>
      <c r="AI65" s="80">
        <f t="shared" ref="AI65:AT65" si="69">IF(C65="",0,C65)</f>
        <v>0</v>
      </c>
      <c r="AJ65" s="80">
        <f t="shared" si="69"/>
        <v>0</v>
      </c>
      <c r="AK65" s="80">
        <f t="shared" si="69"/>
        <v>0</v>
      </c>
      <c r="AL65" s="80">
        <f t="shared" si="69"/>
        <v>0</v>
      </c>
      <c r="AM65" s="80">
        <f t="shared" si="69"/>
        <v>0</v>
      </c>
      <c r="AN65" s="80">
        <f t="shared" si="69"/>
        <v>0</v>
      </c>
      <c r="AO65" s="80">
        <f t="shared" si="69"/>
        <v>0</v>
      </c>
      <c r="AP65" s="80">
        <f t="shared" si="69"/>
        <v>0</v>
      </c>
      <c r="AQ65" s="80">
        <f t="shared" si="69"/>
        <v>0</v>
      </c>
      <c r="AR65" s="80">
        <f t="shared" si="69"/>
        <v>0</v>
      </c>
      <c r="AS65" s="80">
        <f t="shared" si="69"/>
        <v>0</v>
      </c>
      <c r="AT65" s="80">
        <f t="shared" si="69"/>
        <v>0</v>
      </c>
    </row>
    <row r="66" spans="1:46" ht="21.75" customHeight="1" x14ac:dyDescent="0.65">
      <c r="A66" s="102">
        <v>7016</v>
      </c>
      <c r="B66" s="117" t="str">
        <f>IF(ISTEXT(VLOOKUP(A66,'Chart of Accounts'!$B$5:$C$50,2,FALSE)),VLOOKUP(A66,'Chart of Accounts'!$B$5:$C$50,2,FALSE),"")</f>
        <v>Meal Event Expense</v>
      </c>
      <c r="C66" s="98"/>
      <c r="D66" s="98"/>
      <c r="E66" s="98"/>
      <c r="F66" s="98"/>
      <c r="G66" s="98"/>
      <c r="H66" s="98"/>
      <c r="I66" s="98"/>
      <c r="J66" s="98"/>
      <c r="K66" s="98"/>
      <c r="L66" s="98"/>
      <c r="M66" s="98"/>
      <c r="N66" s="98"/>
      <c r="O66" s="95">
        <f t="shared" si="66"/>
        <v>0</v>
      </c>
      <c r="P66" s="80"/>
      <c r="Q66" s="80"/>
      <c r="R66" s="80"/>
      <c r="S66" s="80"/>
      <c r="T66" s="80"/>
      <c r="U66" s="80"/>
      <c r="V66" s="80"/>
      <c r="W66" s="80"/>
      <c r="X66" s="80"/>
      <c r="Y66" s="80"/>
      <c r="Z66" s="80"/>
      <c r="AA66" s="80" t="s">
        <v>129</v>
      </c>
      <c r="AB66" s="80" t="str">
        <f t="shared" si="67"/>
        <v>7016-000000</v>
      </c>
      <c r="AC66" s="80">
        <v>921</v>
      </c>
      <c r="AD66" s="80" t="str">
        <f t="shared" si="68"/>
        <v>054</v>
      </c>
      <c r="AE66" s="80"/>
      <c r="AF66" s="80"/>
      <c r="AG66" s="80">
        <v>110</v>
      </c>
      <c r="AH66" s="80" t="str">
        <f>Summary!$B$2</f>
        <v>USD</v>
      </c>
      <c r="AI66" s="80">
        <f t="shared" ref="AI66:AT66" si="70">IF(C66="",0,C66)</f>
        <v>0</v>
      </c>
      <c r="AJ66" s="80">
        <f t="shared" si="70"/>
        <v>0</v>
      </c>
      <c r="AK66" s="80">
        <f t="shared" si="70"/>
        <v>0</v>
      </c>
      <c r="AL66" s="80">
        <f t="shared" si="70"/>
        <v>0</v>
      </c>
      <c r="AM66" s="80">
        <f t="shared" si="70"/>
        <v>0</v>
      </c>
      <c r="AN66" s="80">
        <f t="shared" si="70"/>
        <v>0</v>
      </c>
      <c r="AO66" s="80">
        <f t="shared" si="70"/>
        <v>0</v>
      </c>
      <c r="AP66" s="80">
        <f t="shared" si="70"/>
        <v>0</v>
      </c>
      <c r="AQ66" s="80">
        <f t="shared" si="70"/>
        <v>0</v>
      </c>
      <c r="AR66" s="80">
        <f t="shared" si="70"/>
        <v>0</v>
      </c>
      <c r="AS66" s="80">
        <f t="shared" si="70"/>
        <v>0</v>
      </c>
      <c r="AT66" s="80">
        <f t="shared" si="70"/>
        <v>0</v>
      </c>
    </row>
    <row r="67" spans="1:46" ht="21.75" customHeight="1" x14ac:dyDescent="0.65">
      <c r="A67" s="119" t="s">
        <v>306</v>
      </c>
      <c r="B67" s="117"/>
      <c r="C67" s="121">
        <f t="shared" ref="C67:O67" si="71">SUM(C65:C66)</f>
        <v>0</v>
      </c>
      <c r="D67" s="121">
        <f t="shared" si="71"/>
        <v>0</v>
      </c>
      <c r="E67" s="121">
        <f t="shared" si="71"/>
        <v>0</v>
      </c>
      <c r="F67" s="121">
        <f t="shared" si="71"/>
        <v>0</v>
      </c>
      <c r="G67" s="121">
        <f t="shared" si="71"/>
        <v>0</v>
      </c>
      <c r="H67" s="121">
        <f t="shared" si="71"/>
        <v>0</v>
      </c>
      <c r="I67" s="121">
        <f t="shared" si="71"/>
        <v>0</v>
      </c>
      <c r="J67" s="121">
        <f t="shared" si="71"/>
        <v>0</v>
      </c>
      <c r="K67" s="121">
        <f t="shared" si="71"/>
        <v>0</v>
      </c>
      <c r="L67" s="121">
        <f t="shared" si="71"/>
        <v>0</v>
      </c>
      <c r="M67" s="121">
        <f t="shared" si="71"/>
        <v>0</v>
      </c>
      <c r="N67" s="121">
        <f t="shared" si="71"/>
        <v>0</v>
      </c>
      <c r="O67" s="121">
        <f t="shared" si="71"/>
        <v>0</v>
      </c>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row>
    <row r="68" spans="1:46" ht="21.75" customHeight="1" x14ac:dyDescent="0.5">
      <c r="A68" s="80"/>
      <c r="B68" s="151"/>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row>
    <row r="69" spans="1:46" ht="21.75" customHeight="1" x14ac:dyDescent="0.65">
      <c r="A69" s="119" t="s">
        <v>307</v>
      </c>
      <c r="B69" s="120"/>
      <c r="C69" s="95"/>
      <c r="D69" s="95"/>
      <c r="E69" s="95"/>
      <c r="F69" s="95"/>
      <c r="G69" s="95"/>
      <c r="H69" s="95"/>
      <c r="I69" s="95"/>
      <c r="J69" s="95"/>
      <c r="K69" s="95"/>
      <c r="L69" s="95"/>
      <c r="M69" s="95"/>
      <c r="N69" s="95"/>
      <c r="O69" s="95"/>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row>
    <row r="70" spans="1:46" ht="21.75" customHeight="1" x14ac:dyDescent="0.7">
      <c r="A70" s="102">
        <v>7078</v>
      </c>
      <c r="B70" s="117" t="str">
        <f>IF(ISTEXT(VLOOKUP(A70,'Chart of Accounts'!$B$5:$C$50,2,FALSE)),VLOOKUP(A70,'Chart of Accounts'!$B$5:$C$50,2,FALSE),"")</f>
        <v>Food Expense</v>
      </c>
      <c r="C70" s="98"/>
      <c r="D70" s="98"/>
      <c r="E70" s="98"/>
      <c r="F70" s="98">
        <v>1200</v>
      </c>
      <c r="G70" s="98"/>
      <c r="H70" s="98"/>
      <c r="I70" s="147">
        <v>300</v>
      </c>
      <c r="J70" s="98"/>
      <c r="K70" s="98"/>
      <c r="L70" s="98"/>
      <c r="M70" s="98"/>
      <c r="N70" s="147">
        <v>300</v>
      </c>
      <c r="O70" s="95">
        <f t="shared" ref="O70:O71" si="72">SUM(C70:N70)</f>
        <v>1800</v>
      </c>
      <c r="P70" s="80"/>
      <c r="Q70" s="80"/>
      <c r="R70" s="80"/>
      <c r="S70" s="80"/>
      <c r="T70" s="80"/>
      <c r="U70" s="80"/>
      <c r="V70" s="80"/>
      <c r="W70" s="80"/>
      <c r="X70" s="80"/>
      <c r="Y70" s="80"/>
      <c r="Z70" s="80"/>
      <c r="AA70" s="80" t="s">
        <v>129</v>
      </c>
      <c r="AB70" s="80" t="str">
        <f t="shared" ref="AB70:AB71" si="73">IF(A70="","",A70&amp;"-000000")</f>
        <v>7078-000000</v>
      </c>
      <c r="AC70" s="80">
        <v>922</v>
      </c>
      <c r="AD70" s="80" t="str">
        <f t="shared" ref="AD70:AD71" si="74">IF(LEN($O$1)=3,$O$1,IF(LEN($O$1)=2,0&amp;$O$1,IF(LEN($O$1)=1,0&amp;0&amp;$O$1,"ERROR")))</f>
        <v>054</v>
      </c>
      <c r="AE70" s="80"/>
      <c r="AF70" s="80"/>
      <c r="AG70" s="80">
        <v>110</v>
      </c>
      <c r="AH70" s="80" t="str">
        <f>Summary!$B$2</f>
        <v>USD</v>
      </c>
      <c r="AI70" s="80">
        <f t="shared" ref="AI70:AT70" si="75">IF(C70="",0,C70)</f>
        <v>0</v>
      </c>
      <c r="AJ70" s="80">
        <f t="shared" si="75"/>
        <v>0</v>
      </c>
      <c r="AK70" s="80">
        <f t="shared" si="75"/>
        <v>0</v>
      </c>
      <c r="AL70" s="91">
        <f t="shared" si="75"/>
        <v>1200</v>
      </c>
      <c r="AM70" s="80">
        <f t="shared" si="75"/>
        <v>0</v>
      </c>
      <c r="AN70" s="80">
        <f t="shared" si="75"/>
        <v>0</v>
      </c>
      <c r="AO70" s="91">
        <f t="shared" si="75"/>
        <v>300</v>
      </c>
      <c r="AP70" s="80">
        <f t="shared" si="75"/>
        <v>0</v>
      </c>
      <c r="AQ70" s="80">
        <f t="shared" si="75"/>
        <v>0</v>
      </c>
      <c r="AR70" s="80">
        <f t="shared" si="75"/>
        <v>0</v>
      </c>
      <c r="AS70" s="80">
        <f t="shared" si="75"/>
        <v>0</v>
      </c>
      <c r="AT70" s="91">
        <f t="shared" si="75"/>
        <v>300</v>
      </c>
    </row>
    <row r="71" spans="1:46" ht="21.75" customHeight="1" x14ac:dyDescent="0.65">
      <c r="A71" s="102">
        <v>7016</v>
      </c>
      <c r="B71" s="117" t="str">
        <f>IF(ISTEXT(VLOOKUP(A71,'Chart of Accounts'!$B$5:$C$50,2,FALSE)),VLOOKUP(A71,'Chart of Accounts'!$B$5:$C$50,2,FALSE),"")</f>
        <v>Meal Event Expense</v>
      </c>
      <c r="C71" s="98"/>
      <c r="D71" s="98"/>
      <c r="E71" s="98"/>
      <c r="F71" s="98">
        <v>25</v>
      </c>
      <c r="G71" s="98"/>
      <c r="H71" s="98"/>
      <c r="I71" s="98"/>
      <c r="J71" s="98"/>
      <c r="K71" s="98"/>
      <c r="L71" s="98"/>
      <c r="M71" s="98"/>
      <c r="N71" s="98"/>
      <c r="O71" s="95">
        <f t="shared" si="72"/>
        <v>25</v>
      </c>
      <c r="P71" s="80"/>
      <c r="Q71" s="80"/>
      <c r="R71" s="80"/>
      <c r="S71" s="80"/>
      <c r="T71" s="80"/>
      <c r="U71" s="80"/>
      <c r="V71" s="80"/>
      <c r="W71" s="80"/>
      <c r="X71" s="80"/>
      <c r="Y71" s="80"/>
      <c r="Z71" s="80"/>
      <c r="AA71" s="80" t="s">
        <v>129</v>
      </c>
      <c r="AB71" s="80" t="str">
        <f t="shared" si="73"/>
        <v>7016-000000</v>
      </c>
      <c r="AC71" s="80">
        <v>922</v>
      </c>
      <c r="AD71" s="80" t="str">
        <f t="shared" si="74"/>
        <v>054</v>
      </c>
      <c r="AE71" s="80"/>
      <c r="AF71" s="80"/>
      <c r="AG71" s="80">
        <v>110</v>
      </c>
      <c r="AH71" s="80" t="str">
        <f>Summary!$B$2</f>
        <v>USD</v>
      </c>
      <c r="AI71" s="80">
        <f t="shared" ref="AI71:AT71" si="76">IF(C71="",0,C71)</f>
        <v>0</v>
      </c>
      <c r="AJ71" s="80">
        <f t="shared" si="76"/>
        <v>0</v>
      </c>
      <c r="AK71" s="80">
        <f t="shared" si="76"/>
        <v>0</v>
      </c>
      <c r="AL71" s="91">
        <f t="shared" si="76"/>
        <v>25</v>
      </c>
      <c r="AM71" s="80">
        <f t="shared" si="76"/>
        <v>0</v>
      </c>
      <c r="AN71" s="80">
        <f t="shared" si="76"/>
        <v>0</v>
      </c>
      <c r="AO71" s="80">
        <f t="shared" si="76"/>
        <v>0</v>
      </c>
      <c r="AP71" s="80">
        <f t="shared" si="76"/>
        <v>0</v>
      </c>
      <c r="AQ71" s="80">
        <f t="shared" si="76"/>
        <v>0</v>
      </c>
      <c r="AR71" s="80">
        <f t="shared" si="76"/>
        <v>0</v>
      </c>
      <c r="AS71" s="80">
        <f t="shared" si="76"/>
        <v>0</v>
      </c>
      <c r="AT71" s="80">
        <f t="shared" si="76"/>
        <v>0</v>
      </c>
    </row>
    <row r="72" spans="1:46" ht="15.75" customHeight="1" x14ac:dyDescent="0.65">
      <c r="A72" s="119" t="s">
        <v>308</v>
      </c>
      <c r="B72" s="117"/>
      <c r="C72" s="121">
        <f t="shared" ref="C72:O72" si="77">SUM(C70:C71)</f>
        <v>0</v>
      </c>
      <c r="D72" s="121">
        <f t="shared" si="77"/>
        <v>0</v>
      </c>
      <c r="E72" s="121">
        <f t="shared" si="77"/>
        <v>0</v>
      </c>
      <c r="F72" s="121">
        <f t="shared" si="77"/>
        <v>1225</v>
      </c>
      <c r="G72" s="121">
        <f t="shared" si="77"/>
        <v>0</v>
      </c>
      <c r="H72" s="121">
        <f t="shared" si="77"/>
        <v>0</v>
      </c>
      <c r="I72" s="121">
        <f t="shared" si="77"/>
        <v>300</v>
      </c>
      <c r="J72" s="121">
        <f t="shared" si="77"/>
        <v>0</v>
      </c>
      <c r="K72" s="121">
        <f t="shared" si="77"/>
        <v>0</v>
      </c>
      <c r="L72" s="121">
        <f t="shared" si="77"/>
        <v>0</v>
      </c>
      <c r="M72" s="121">
        <f t="shared" si="77"/>
        <v>0</v>
      </c>
      <c r="N72" s="121">
        <f t="shared" si="77"/>
        <v>300</v>
      </c>
      <c r="O72" s="121">
        <f t="shared" si="77"/>
        <v>1825</v>
      </c>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row>
    <row r="73" spans="1:46" ht="15.75" customHeight="1" x14ac:dyDescent="0.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15.75" customHeight="1" x14ac:dyDescent="0.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15.75" customHeight="1" x14ac:dyDescent="0.65">
      <c r="A75" s="102"/>
      <c r="B75" s="94" t="s">
        <v>309</v>
      </c>
      <c r="C75" s="150">
        <f t="shared" ref="C75:O75" si="78">SUM(C12,C17,C22,C27,C32,C37,C42,C47,C52,C67,C72,C62,C57)</f>
        <v>0</v>
      </c>
      <c r="D75" s="150">
        <f t="shared" si="78"/>
        <v>0</v>
      </c>
      <c r="E75" s="150">
        <f t="shared" si="78"/>
        <v>0</v>
      </c>
      <c r="F75" s="150">
        <f t="shared" si="78"/>
        <v>1225</v>
      </c>
      <c r="G75" s="150">
        <f t="shared" si="78"/>
        <v>0</v>
      </c>
      <c r="H75" s="150">
        <f t="shared" si="78"/>
        <v>0</v>
      </c>
      <c r="I75" s="150">
        <f t="shared" si="78"/>
        <v>660</v>
      </c>
      <c r="J75" s="150">
        <f t="shared" si="78"/>
        <v>0</v>
      </c>
      <c r="K75" s="150">
        <f t="shared" si="78"/>
        <v>0</v>
      </c>
      <c r="L75" s="150">
        <f t="shared" si="78"/>
        <v>0</v>
      </c>
      <c r="M75" s="150">
        <f t="shared" si="78"/>
        <v>0</v>
      </c>
      <c r="N75" s="150">
        <f t="shared" si="78"/>
        <v>300</v>
      </c>
      <c r="O75" s="150">
        <f t="shared" si="78"/>
        <v>2185</v>
      </c>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1:46" ht="15.75" customHeight="1" x14ac:dyDescent="0.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row>
    <row r="77" spans="1:46" ht="15.75" customHeight="1" x14ac:dyDescent="0.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1:46" ht="15.75" customHeight="1" x14ac:dyDescent="0.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1:46" ht="15.75" customHeight="1" x14ac:dyDescent="0.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1:46" ht="15.75" customHeight="1" x14ac:dyDescent="0.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row>
    <row r="81" spans="1:46" ht="15.75" customHeight="1" x14ac:dyDescent="0.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1:46" ht="15.75" customHeight="1" x14ac:dyDescent="0.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15.75" customHeight="1" x14ac:dyDescent="0.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1:46" ht="15.75" customHeight="1" x14ac:dyDescent="0.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row>
    <row r="85" spans="1:46" ht="15.75" customHeight="1" x14ac:dyDescent="0.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row>
    <row r="86" spans="1:46" ht="15.75" customHeight="1" x14ac:dyDescent="0.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row>
    <row r="87" spans="1:46" ht="15.75" customHeight="1" x14ac:dyDescent="0.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row>
    <row r="88" spans="1:46" ht="15.75" customHeight="1" x14ac:dyDescent="0.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row>
    <row r="89" spans="1:46" ht="15.75" customHeight="1" x14ac:dyDescent="0.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row>
    <row r="90" spans="1:46" ht="15.75" customHeight="1" x14ac:dyDescent="0.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row>
    <row r="91" spans="1:46" ht="15.75" customHeight="1" x14ac:dyDescent="0.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dataValidations count="1">
    <dataValidation type="decimal" operator="greaterThanOrEqual" allowBlank="1" showErrorMessage="1" sqref="C10:N11 C15:N16 C20:N21 C25:N26 C30:N31 C35:N36 C40:N41 C45:N46 C50:N51 C55:N56 C60:N61 C65:N66 C70:N71" xr:uid="{00000000-0002-0000-1000-000000000000}">
      <formula1>0</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09375" defaultRowHeight="15" customHeight="1" x14ac:dyDescent="0.4"/>
  <cols>
    <col min="1" max="1" width="11.109375" customWidth="1"/>
    <col min="2" max="2" width="52.71875" customWidth="1"/>
    <col min="3" max="15" width="17.88671875" customWidth="1"/>
    <col min="16" max="26" width="9.109375" customWidth="1"/>
    <col min="27" max="27" width="10.88671875" hidden="1" customWidth="1"/>
    <col min="28" max="28" width="9.38671875" hidden="1" customWidth="1"/>
    <col min="29" max="29" width="14.88671875" hidden="1" customWidth="1"/>
    <col min="30" max="31" width="11.21875" hidden="1" customWidth="1"/>
    <col min="32" max="32" width="12.21875" hidden="1" customWidth="1"/>
    <col min="33" max="33" width="17" hidden="1" customWidth="1"/>
    <col min="34" max="34" width="19.71875" hidden="1" customWidth="1"/>
    <col min="35" max="43" width="10" hidden="1" customWidth="1"/>
    <col min="44" max="46" width="11"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Administration!G3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20.100000000000001" x14ac:dyDescent="0.7">
      <c r="A7" s="93"/>
      <c r="B7" s="94"/>
      <c r="C7" s="94"/>
      <c r="D7" s="95"/>
      <c r="E7" s="95"/>
      <c r="F7" s="95"/>
      <c r="G7" s="95"/>
      <c r="H7" s="95"/>
      <c r="I7" s="95"/>
      <c r="J7" s="95"/>
      <c r="K7" s="95"/>
      <c r="L7" s="95"/>
      <c r="M7" s="95"/>
      <c r="N7" s="95"/>
      <c r="O7" s="95"/>
      <c r="P7" s="80"/>
      <c r="Q7" s="80"/>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row>
    <row r="8" spans="1:46" ht="20.100000000000001" x14ac:dyDescent="0.7">
      <c r="A8" s="108" t="s">
        <v>310</v>
      </c>
      <c r="B8" s="97"/>
      <c r="C8" s="94"/>
      <c r="D8" s="95"/>
      <c r="E8" s="95"/>
      <c r="F8" s="95"/>
      <c r="G8" s="95"/>
      <c r="H8" s="95"/>
      <c r="I8" s="95"/>
      <c r="J8" s="95"/>
      <c r="K8" s="95"/>
      <c r="L8" s="95"/>
      <c r="M8" s="95"/>
      <c r="N8" s="95"/>
      <c r="O8" s="95"/>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19.8" x14ac:dyDescent="0.65">
      <c r="A9" s="119" t="s">
        <v>70</v>
      </c>
      <c r="B9" s="94"/>
      <c r="C9" s="95"/>
      <c r="D9" s="95"/>
      <c r="E9" s="95"/>
      <c r="F9" s="95"/>
      <c r="G9" s="95"/>
      <c r="H9" s="95"/>
      <c r="I9" s="95"/>
      <c r="J9" s="95"/>
      <c r="K9" s="95"/>
      <c r="L9" s="95"/>
      <c r="M9" s="95"/>
      <c r="N9" s="95"/>
      <c r="O9" s="95"/>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row>
    <row r="10" spans="1:46" ht="21.75" customHeight="1" x14ac:dyDescent="0.65">
      <c r="A10" s="102">
        <v>7056</v>
      </c>
      <c r="B10" s="117" t="s">
        <v>311</v>
      </c>
      <c r="C10" s="98"/>
      <c r="D10" s="98"/>
      <c r="E10" s="98"/>
      <c r="F10" s="98"/>
      <c r="G10" s="98"/>
      <c r="H10" s="98"/>
      <c r="I10" s="98"/>
      <c r="J10" s="98"/>
      <c r="K10" s="98"/>
      <c r="L10" s="98"/>
      <c r="M10" s="98"/>
      <c r="N10" s="98"/>
      <c r="O10" s="95">
        <f t="shared" ref="O10:O16" si="0">SUM(C10:N10)</f>
        <v>0</v>
      </c>
      <c r="P10" s="80"/>
      <c r="Q10" s="80"/>
      <c r="R10" s="80"/>
      <c r="S10" s="80"/>
      <c r="T10" s="80"/>
      <c r="U10" s="80"/>
      <c r="V10" s="80"/>
      <c r="W10" s="80"/>
      <c r="X10" s="80"/>
      <c r="Y10" s="80"/>
      <c r="Z10" s="80"/>
      <c r="AA10" s="80" t="s">
        <v>129</v>
      </c>
      <c r="AB10" s="80" t="str">
        <f t="shared" ref="AB10:AB16" si="1">IF(A10="","",A10&amp;"-000000")</f>
        <v>7056-000000</v>
      </c>
      <c r="AC10" s="80">
        <v>951</v>
      </c>
      <c r="AD10" s="80" t="str">
        <f t="shared" ref="AD10:AD16" si="2">IF(LEN($O$1)=3,$O$1,IF(LEN($O$1)=2,0&amp;$O$1,IF(LEN($O$1)=1,0&amp;0&amp;$O$1,"ERROR")))</f>
        <v>054</v>
      </c>
      <c r="AE10" s="80"/>
      <c r="AF10" s="80"/>
      <c r="AG10" s="80">
        <v>110</v>
      </c>
      <c r="AH10" s="80" t="str">
        <f>Summary!$B$2</f>
        <v>USD</v>
      </c>
      <c r="AI10" s="80">
        <f t="shared" ref="AI10:AT10" si="3">IF(C10="",0,C10)</f>
        <v>0</v>
      </c>
      <c r="AJ10" s="80">
        <f t="shared" si="3"/>
        <v>0</v>
      </c>
      <c r="AK10" s="80">
        <f t="shared" si="3"/>
        <v>0</v>
      </c>
      <c r="AL10" s="80">
        <f t="shared" si="3"/>
        <v>0</v>
      </c>
      <c r="AM10" s="80">
        <f t="shared" si="3"/>
        <v>0</v>
      </c>
      <c r="AN10" s="80">
        <f t="shared" si="3"/>
        <v>0</v>
      </c>
      <c r="AO10" s="80">
        <f t="shared" si="3"/>
        <v>0</v>
      </c>
      <c r="AP10" s="80">
        <f t="shared" si="3"/>
        <v>0</v>
      </c>
      <c r="AQ10" s="80">
        <f t="shared" si="3"/>
        <v>0</v>
      </c>
      <c r="AR10" s="80">
        <f t="shared" si="3"/>
        <v>0</v>
      </c>
      <c r="AS10" s="80">
        <f t="shared" si="3"/>
        <v>0</v>
      </c>
      <c r="AT10" s="80">
        <f t="shared" si="3"/>
        <v>0</v>
      </c>
    </row>
    <row r="11" spans="1:46" ht="21.75" customHeight="1" x14ac:dyDescent="0.65">
      <c r="A11" s="102">
        <v>7060</v>
      </c>
      <c r="B11" s="117" t="s">
        <v>312</v>
      </c>
      <c r="C11" s="98"/>
      <c r="D11" s="98"/>
      <c r="E11" s="98"/>
      <c r="F11" s="98"/>
      <c r="G11" s="98"/>
      <c r="H11" s="98"/>
      <c r="I11" s="98"/>
      <c r="J11" s="98"/>
      <c r="K11" s="98"/>
      <c r="L11" s="98"/>
      <c r="M11" s="98"/>
      <c r="N11" s="98"/>
      <c r="O11" s="95">
        <f t="shared" si="0"/>
        <v>0</v>
      </c>
      <c r="P11" s="80"/>
      <c r="Q11" s="80"/>
      <c r="R11" s="80"/>
      <c r="S11" s="80"/>
      <c r="T11" s="80"/>
      <c r="U11" s="80"/>
      <c r="V11" s="80"/>
      <c r="W11" s="80"/>
      <c r="X11" s="80"/>
      <c r="Y11" s="80"/>
      <c r="Z11" s="80"/>
      <c r="AA11" s="80" t="s">
        <v>129</v>
      </c>
      <c r="AB11" s="80" t="str">
        <f t="shared" si="1"/>
        <v>7060-000000</v>
      </c>
      <c r="AC11" s="80">
        <v>951</v>
      </c>
      <c r="AD11" s="80" t="str">
        <f t="shared" si="2"/>
        <v>054</v>
      </c>
      <c r="AE11" s="80"/>
      <c r="AF11" s="80"/>
      <c r="AG11" s="80">
        <v>110</v>
      </c>
      <c r="AH11" s="80" t="str">
        <f>Summary!$B$2</f>
        <v>USD</v>
      </c>
      <c r="AI11" s="80">
        <f t="shared" ref="AI11:AT11" si="4">IF(C11="",0,C11)</f>
        <v>0</v>
      </c>
      <c r="AJ11" s="80">
        <f t="shared" si="4"/>
        <v>0</v>
      </c>
      <c r="AK11" s="80">
        <f t="shared" si="4"/>
        <v>0</v>
      </c>
      <c r="AL11" s="80">
        <f t="shared" si="4"/>
        <v>0</v>
      </c>
      <c r="AM11" s="80">
        <f t="shared" si="4"/>
        <v>0</v>
      </c>
      <c r="AN11" s="80">
        <f t="shared" si="4"/>
        <v>0</v>
      </c>
      <c r="AO11" s="80">
        <f t="shared" si="4"/>
        <v>0</v>
      </c>
      <c r="AP11" s="80">
        <f t="shared" si="4"/>
        <v>0</v>
      </c>
      <c r="AQ11" s="80">
        <f t="shared" si="4"/>
        <v>0</v>
      </c>
      <c r="AR11" s="80">
        <f t="shared" si="4"/>
        <v>0</v>
      </c>
      <c r="AS11" s="80">
        <f t="shared" si="4"/>
        <v>0</v>
      </c>
      <c r="AT11" s="80">
        <f t="shared" si="4"/>
        <v>0</v>
      </c>
    </row>
    <row r="12" spans="1:46" ht="21.75" customHeight="1" x14ac:dyDescent="0.65">
      <c r="A12" s="102">
        <v>7062</v>
      </c>
      <c r="B12" s="117" t="s">
        <v>313</v>
      </c>
      <c r="C12" s="98"/>
      <c r="D12" s="98"/>
      <c r="E12" s="98"/>
      <c r="F12" s="98"/>
      <c r="G12" s="98"/>
      <c r="H12" s="98"/>
      <c r="I12" s="98"/>
      <c r="J12" s="98"/>
      <c r="K12" s="98"/>
      <c r="L12" s="98"/>
      <c r="M12" s="98"/>
      <c r="N12" s="98"/>
      <c r="O12" s="95">
        <f t="shared" si="0"/>
        <v>0</v>
      </c>
      <c r="P12" s="80"/>
      <c r="Q12" s="80"/>
      <c r="R12" s="80"/>
      <c r="S12" s="80"/>
      <c r="T12" s="80"/>
      <c r="U12" s="80"/>
      <c r="V12" s="80"/>
      <c r="W12" s="80"/>
      <c r="X12" s="80"/>
      <c r="Y12" s="80"/>
      <c r="Z12" s="80"/>
      <c r="AA12" s="80" t="s">
        <v>129</v>
      </c>
      <c r="AB12" s="80" t="str">
        <f t="shared" si="1"/>
        <v>7062-000000</v>
      </c>
      <c r="AC12" s="80">
        <v>951</v>
      </c>
      <c r="AD12" s="80" t="str">
        <f t="shared" si="2"/>
        <v>054</v>
      </c>
      <c r="AE12" s="80"/>
      <c r="AF12" s="80"/>
      <c r="AG12" s="80">
        <v>110</v>
      </c>
      <c r="AH12" s="80" t="str">
        <f>Summary!$B$2</f>
        <v>USD</v>
      </c>
      <c r="AI12" s="80">
        <f t="shared" ref="AI12:AT12" si="5">IF(C12="",0,C12)</f>
        <v>0</v>
      </c>
      <c r="AJ12" s="80">
        <f t="shared" si="5"/>
        <v>0</v>
      </c>
      <c r="AK12" s="80">
        <f t="shared" si="5"/>
        <v>0</v>
      </c>
      <c r="AL12" s="80">
        <f t="shared" si="5"/>
        <v>0</v>
      </c>
      <c r="AM12" s="80">
        <f t="shared" si="5"/>
        <v>0</v>
      </c>
      <c r="AN12" s="80">
        <f t="shared" si="5"/>
        <v>0</v>
      </c>
      <c r="AO12" s="80">
        <f t="shared" si="5"/>
        <v>0</v>
      </c>
      <c r="AP12" s="80">
        <f t="shared" si="5"/>
        <v>0</v>
      </c>
      <c r="AQ12" s="80">
        <f t="shared" si="5"/>
        <v>0</v>
      </c>
      <c r="AR12" s="80">
        <f t="shared" si="5"/>
        <v>0</v>
      </c>
      <c r="AS12" s="80">
        <f t="shared" si="5"/>
        <v>0</v>
      </c>
      <c r="AT12" s="80">
        <f t="shared" si="5"/>
        <v>0</v>
      </c>
    </row>
    <row r="13" spans="1:46" ht="21.75" customHeight="1" x14ac:dyDescent="0.65">
      <c r="A13" s="102">
        <v>7064</v>
      </c>
      <c r="B13" s="117" t="s">
        <v>314</v>
      </c>
      <c r="C13" s="98"/>
      <c r="D13" s="98"/>
      <c r="E13" s="98"/>
      <c r="F13" s="98"/>
      <c r="G13" s="98"/>
      <c r="H13" s="98"/>
      <c r="I13" s="98"/>
      <c r="J13" s="98"/>
      <c r="K13" s="98"/>
      <c r="L13" s="98"/>
      <c r="M13" s="98"/>
      <c r="N13" s="98"/>
      <c r="O13" s="95">
        <f t="shared" si="0"/>
        <v>0</v>
      </c>
      <c r="P13" s="80"/>
      <c r="Q13" s="80"/>
      <c r="R13" s="80"/>
      <c r="S13" s="80"/>
      <c r="T13" s="80"/>
      <c r="U13" s="80"/>
      <c r="V13" s="80"/>
      <c r="W13" s="80"/>
      <c r="X13" s="80"/>
      <c r="Y13" s="80"/>
      <c r="Z13" s="80"/>
      <c r="AA13" s="80" t="s">
        <v>129</v>
      </c>
      <c r="AB13" s="80" t="str">
        <f t="shared" si="1"/>
        <v>7064-000000</v>
      </c>
      <c r="AC13" s="80">
        <v>951</v>
      </c>
      <c r="AD13" s="80" t="str">
        <f t="shared" si="2"/>
        <v>054</v>
      </c>
      <c r="AE13" s="80"/>
      <c r="AF13" s="80"/>
      <c r="AG13" s="80">
        <v>110</v>
      </c>
      <c r="AH13" s="80" t="str">
        <f>Summary!$B$2</f>
        <v>USD</v>
      </c>
      <c r="AI13" s="80">
        <f t="shared" ref="AI13:AT13" si="6">IF(C13="",0,C13)</f>
        <v>0</v>
      </c>
      <c r="AJ13" s="80">
        <f t="shared" si="6"/>
        <v>0</v>
      </c>
      <c r="AK13" s="80">
        <f t="shared" si="6"/>
        <v>0</v>
      </c>
      <c r="AL13" s="80">
        <f t="shared" si="6"/>
        <v>0</v>
      </c>
      <c r="AM13" s="80">
        <f t="shared" si="6"/>
        <v>0</v>
      </c>
      <c r="AN13" s="80">
        <f t="shared" si="6"/>
        <v>0</v>
      </c>
      <c r="AO13" s="80">
        <f t="shared" si="6"/>
        <v>0</v>
      </c>
      <c r="AP13" s="80">
        <f t="shared" si="6"/>
        <v>0</v>
      </c>
      <c r="AQ13" s="80">
        <f t="shared" si="6"/>
        <v>0</v>
      </c>
      <c r="AR13" s="80">
        <f t="shared" si="6"/>
        <v>0</v>
      </c>
      <c r="AS13" s="80">
        <f t="shared" si="6"/>
        <v>0</v>
      </c>
      <c r="AT13" s="80">
        <f t="shared" si="6"/>
        <v>0</v>
      </c>
    </row>
    <row r="14" spans="1:46" ht="21.75" customHeight="1" x14ac:dyDescent="0.65">
      <c r="A14" s="102">
        <v>7066</v>
      </c>
      <c r="B14" s="117" t="s">
        <v>315</v>
      </c>
      <c r="C14" s="98"/>
      <c r="D14" s="98"/>
      <c r="E14" s="98"/>
      <c r="F14" s="98"/>
      <c r="G14" s="98"/>
      <c r="H14" s="98"/>
      <c r="I14" s="98"/>
      <c r="J14" s="98"/>
      <c r="K14" s="98"/>
      <c r="L14" s="98"/>
      <c r="M14" s="98"/>
      <c r="N14" s="98"/>
      <c r="O14" s="95">
        <f t="shared" si="0"/>
        <v>0</v>
      </c>
      <c r="P14" s="80"/>
      <c r="Q14" s="80"/>
      <c r="R14" s="80"/>
      <c r="S14" s="80"/>
      <c r="T14" s="80"/>
      <c r="U14" s="80"/>
      <c r="V14" s="80"/>
      <c r="W14" s="80"/>
      <c r="X14" s="80"/>
      <c r="Y14" s="80"/>
      <c r="Z14" s="80"/>
      <c r="AA14" s="80" t="s">
        <v>129</v>
      </c>
      <c r="AB14" s="80" t="str">
        <f t="shared" si="1"/>
        <v>7066-000000</v>
      </c>
      <c r="AC14" s="80">
        <v>951</v>
      </c>
      <c r="AD14" s="80" t="str">
        <f t="shared" si="2"/>
        <v>054</v>
      </c>
      <c r="AE14" s="80"/>
      <c r="AF14" s="80"/>
      <c r="AG14" s="80">
        <v>110</v>
      </c>
      <c r="AH14" s="80" t="str">
        <f>Summary!$B$2</f>
        <v>USD</v>
      </c>
      <c r="AI14" s="80">
        <f t="shared" ref="AI14:AT14" si="7">IF(C14="",0,C14)</f>
        <v>0</v>
      </c>
      <c r="AJ14" s="80">
        <f t="shared" si="7"/>
        <v>0</v>
      </c>
      <c r="AK14" s="80">
        <f t="shared" si="7"/>
        <v>0</v>
      </c>
      <c r="AL14" s="80">
        <f t="shared" si="7"/>
        <v>0</v>
      </c>
      <c r="AM14" s="80">
        <f t="shared" si="7"/>
        <v>0</v>
      </c>
      <c r="AN14" s="80">
        <f t="shared" si="7"/>
        <v>0</v>
      </c>
      <c r="AO14" s="80">
        <f t="shared" si="7"/>
        <v>0</v>
      </c>
      <c r="AP14" s="80">
        <f t="shared" si="7"/>
        <v>0</v>
      </c>
      <c r="AQ14" s="80">
        <f t="shared" si="7"/>
        <v>0</v>
      </c>
      <c r="AR14" s="80">
        <f t="shared" si="7"/>
        <v>0</v>
      </c>
      <c r="AS14" s="80">
        <f t="shared" si="7"/>
        <v>0</v>
      </c>
      <c r="AT14" s="80">
        <f t="shared" si="7"/>
        <v>0</v>
      </c>
    </row>
    <row r="15" spans="1:46" ht="21.75" customHeight="1" x14ac:dyDescent="0.65">
      <c r="A15" s="102">
        <v>7068</v>
      </c>
      <c r="B15" s="117" t="s">
        <v>316</v>
      </c>
      <c r="C15" s="98"/>
      <c r="D15" s="98"/>
      <c r="E15" s="98"/>
      <c r="F15" s="98"/>
      <c r="G15" s="98"/>
      <c r="H15" s="98"/>
      <c r="I15" s="98"/>
      <c r="J15" s="98"/>
      <c r="K15" s="98"/>
      <c r="L15" s="98"/>
      <c r="M15" s="98"/>
      <c r="N15" s="98"/>
      <c r="O15" s="95">
        <f t="shared" si="0"/>
        <v>0</v>
      </c>
      <c r="P15" s="80"/>
      <c r="Q15" s="80"/>
      <c r="R15" s="80"/>
      <c r="S15" s="80"/>
      <c r="T15" s="80"/>
      <c r="U15" s="80"/>
      <c r="V15" s="80"/>
      <c r="W15" s="80"/>
      <c r="X15" s="80"/>
      <c r="Y15" s="80"/>
      <c r="Z15" s="80"/>
      <c r="AA15" s="80" t="s">
        <v>129</v>
      </c>
      <c r="AB15" s="80" t="str">
        <f t="shared" si="1"/>
        <v>7068-000000</v>
      </c>
      <c r="AC15" s="80">
        <v>951</v>
      </c>
      <c r="AD15" s="80" t="str">
        <f t="shared" si="2"/>
        <v>054</v>
      </c>
      <c r="AE15" s="80"/>
      <c r="AF15" s="80"/>
      <c r="AG15" s="80">
        <v>110</v>
      </c>
      <c r="AH15" s="80" t="str">
        <f>Summary!$B$2</f>
        <v>USD</v>
      </c>
      <c r="AI15" s="80">
        <f t="shared" ref="AI15:AT15" si="8">IF(C15="",0,C15)</f>
        <v>0</v>
      </c>
      <c r="AJ15" s="80">
        <f t="shared" si="8"/>
        <v>0</v>
      </c>
      <c r="AK15" s="80">
        <f t="shared" si="8"/>
        <v>0</v>
      </c>
      <c r="AL15" s="80">
        <f t="shared" si="8"/>
        <v>0</v>
      </c>
      <c r="AM15" s="80">
        <f t="shared" si="8"/>
        <v>0</v>
      </c>
      <c r="AN15" s="80">
        <f t="shared" si="8"/>
        <v>0</v>
      </c>
      <c r="AO15" s="80">
        <f t="shared" si="8"/>
        <v>0</v>
      </c>
      <c r="AP15" s="80">
        <f t="shared" si="8"/>
        <v>0</v>
      </c>
      <c r="AQ15" s="80">
        <f t="shared" si="8"/>
        <v>0</v>
      </c>
      <c r="AR15" s="80">
        <f t="shared" si="8"/>
        <v>0</v>
      </c>
      <c r="AS15" s="80">
        <f t="shared" si="8"/>
        <v>0</v>
      </c>
      <c r="AT15" s="80">
        <f t="shared" si="8"/>
        <v>0</v>
      </c>
    </row>
    <row r="16" spans="1:46" ht="21.75" customHeight="1" x14ac:dyDescent="0.65">
      <c r="A16" s="102">
        <v>7072</v>
      </c>
      <c r="B16" s="117" t="s">
        <v>317</v>
      </c>
      <c r="C16" s="98"/>
      <c r="D16" s="98"/>
      <c r="E16" s="98"/>
      <c r="F16" s="98"/>
      <c r="G16" s="98"/>
      <c r="H16" s="98"/>
      <c r="I16" s="98"/>
      <c r="J16" s="98"/>
      <c r="K16" s="98"/>
      <c r="L16" s="98"/>
      <c r="M16" s="98"/>
      <c r="N16" s="98"/>
      <c r="O16" s="95">
        <f t="shared" si="0"/>
        <v>0</v>
      </c>
      <c r="P16" s="80"/>
      <c r="Q16" s="80"/>
      <c r="R16" s="80"/>
      <c r="S16" s="80"/>
      <c r="T16" s="80"/>
      <c r="U16" s="80"/>
      <c r="V16" s="80"/>
      <c r="W16" s="80"/>
      <c r="X16" s="80"/>
      <c r="Y16" s="80"/>
      <c r="Z16" s="80"/>
      <c r="AA16" s="80" t="s">
        <v>129</v>
      </c>
      <c r="AB16" s="80" t="str">
        <f t="shared" si="1"/>
        <v>7072-000000</v>
      </c>
      <c r="AC16" s="80">
        <v>951</v>
      </c>
      <c r="AD16" s="80" t="str">
        <f t="shared" si="2"/>
        <v>054</v>
      </c>
      <c r="AE16" s="80"/>
      <c r="AF16" s="80"/>
      <c r="AG16" s="80">
        <v>110</v>
      </c>
      <c r="AH16" s="80" t="str">
        <f>Summary!$B$2</f>
        <v>USD</v>
      </c>
      <c r="AI16" s="80">
        <f t="shared" ref="AI16:AT16" si="9">IF(C16="",0,C16)</f>
        <v>0</v>
      </c>
      <c r="AJ16" s="80">
        <f t="shared" si="9"/>
        <v>0</v>
      </c>
      <c r="AK16" s="80">
        <f t="shared" si="9"/>
        <v>0</v>
      </c>
      <c r="AL16" s="80">
        <f t="shared" si="9"/>
        <v>0</v>
      </c>
      <c r="AM16" s="80">
        <f t="shared" si="9"/>
        <v>0</v>
      </c>
      <c r="AN16" s="80">
        <f t="shared" si="9"/>
        <v>0</v>
      </c>
      <c r="AO16" s="80">
        <f t="shared" si="9"/>
        <v>0</v>
      </c>
      <c r="AP16" s="80">
        <f t="shared" si="9"/>
        <v>0</v>
      </c>
      <c r="AQ16" s="80">
        <f t="shared" si="9"/>
        <v>0</v>
      </c>
      <c r="AR16" s="80">
        <f t="shared" si="9"/>
        <v>0</v>
      </c>
      <c r="AS16" s="80">
        <f t="shared" si="9"/>
        <v>0</v>
      </c>
      <c r="AT16" s="80">
        <f t="shared" si="9"/>
        <v>0</v>
      </c>
    </row>
    <row r="17" spans="1:46" ht="21.75" customHeight="1" x14ac:dyDescent="0.65">
      <c r="A17" s="119" t="s">
        <v>287</v>
      </c>
      <c r="B17" s="120"/>
      <c r="C17" s="121">
        <f t="shared" ref="C17:O17" si="10">SUM(C10:C16)</f>
        <v>0</v>
      </c>
      <c r="D17" s="121">
        <f t="shared" si="10"/>
        <v>0</v>
      </c>
      <c r="E17" s="121">
        <f t="shared" si="10"/>
        <v>0</v>
      </c>
      <c r="F17" s="121">
        <f t="shared" si="10"/>
        <v>0</v>
      </c>
      <c r="G17" s="121">
        <f t="shared" si="10"/>
        <v>0</v>
      </c>
      <c r="H17" s="121">
        <f t="shared" si="10"/>
        <v>0</v>
      </c>
      <c r="I17" s="121">
        <f t="shared" si="10"/>
        <v>0</v>
      </c>
      <c r="J17" s="121">
        <f t="shared" si="10"/>
        <v>0</v>
      </c>
      <c r="K17" s="121">
        <f t="shared" si="10"/>
        <v>0</v>
      </c>
      <c r="L17" s="121">
        <f t="shared" si="10"/>
        <v>0</v>
      </c>
      <c r="M17" s="121">
        <f t="shared" si="10"/>
        <v>0</v>
      </c>
      <c r="N17" s="121">
        <f t="shared" si="10"/>
        <v>0</v>
      </c>
      <c r="O17" s="121">
        <f t="shared" si="10"/>
        <v>0</v>
      </c>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row>
    <row r="18" spans="1:46" ht="21.75" customHeight="1" x14ac:dyDescent="0.7">
      <c r="A18" s="93"/>
      <c r="B18" s="120"/>
      <c r="C18" s="95"/>
      <c r="D18" s="95"/>
      <c r="E18" s="95"/>
      <c r="F18" s="95"/>
      <c r="G18" s="95"/>
      <c r="H18" s="95"/>
      <c r="I18" s="95"/>
      <c r="J18" s="95"/>
      <c r="K18" s="95"/>
      <c r="L18" s="95"/>
      <c r="M18" s="95"/>
      <c r="N18" s="95"/>
      <c r="O18" s="95"/>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row>
    <row r="19" spans="1:46" ht="21.75" customHeight="1" x14ac:dyDescent="0.65">
      <c r="A19" s="119" t="s">
        <v>82</v>
      </c>
      <c r="B19" s="120"/>
      <c r="C19" s="95"/>
      <c r="D19" s="95"/>
      <c r="E19" s="95"/>
      <c r="F19" s="95"/>
      <c r="G19" s="95"/>
      <c r="H19" s="95"/>
      <c r="I19" s="95"/>
      <c r="J19" s="95"/>
      <c r="K19" s="95"/>
      <c r="L19" s="95"/>
      <c r="M19" s="95"/>
      <c r="N19" s="95"/>
      <c r="O19" s="95"/>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row>
    <row r="20" spans="1:46" ht="21.75" customHeight="1" x14ac:dyDescent="0.65">
      <c r="A20" s="102">
        <v>7056</v>
      </c>
      <c r="B20" s="117" t="s">
        <v>311</v>
      </c>
      <c r="C20" s="98"/>
      <c r="D20" s="98"/>
      <c r="E20" s="98"/>
      <c r="F20" s="98"/>
      <c r="G20" s="98"/>
      <c r="H20" s="98"/>
      <c r="I20" s="98"/>
      <c r="J20" s="98"/>
      <c r="K20" s="98"/>
      <c r="L20" s="98"/>
      <c r="M20" s="98"/>
      <c r="N20" s="98"/>
      <c r="O20" s="95">
        <f t="shared" ref="O20:O26" si="11">SUM(C20:N20)</f>
        <v>0</v>
      </c>
      <c r="P20" s="80"/>
      <c r="Q20" s="80"/>
      <c r="R20" s="80"/>
      <c r="S20" s="80"/>
      <c r="T20" s="80"/>
      <c r="U20" s="80"/>
      <c r="V20" s="80"/>
      <c r="W20" s="80"/>
      <c r="X20" s="80"/>
      <c r="Y20" s="80"/>
      <c r="Z20" s="80"/>
      <c r="AA20" s="80" t="s">
        <v>129</v>
      </c>
      <c r="AB20" s="80" t="str">
        <f t="shared" ref="AB20:AB26" si="12">IF(A20="","",A20&amp;"-000000")</f>
        <v>7056-000000</v>
      </c>
      <c r="AC20" s="80">
        <v>952</v>
      </c>
      <c r="AD20" s="80" t="str">
        <f t="shared" ref="AD20:AD26" si="13">IF(LEN($O$1)=3,$O$1,IF(LEN($O$1)=2,0&amp;$O$1,IF(LEN($O$1)=1,0&amp;0&amp;$O$1,"ERROR")))</f>
        <v>054</v>
      </c>
      <c r="AE20" s="80"/>
      <c r="AF20" s="80"/>
      <c r="AG20" s="80">
        <v>110</v>
      </c>
      <c r="AH20" s="80" t="str">
        <f>Summary!$B$2</f>
        <v>USD</v>
      </c>
      <c r="AI20" s="80">
        <f t="shared" ref="AI20:AT20" si="14">IF(C20="",0,C20)</f>
        <v>0</v>
      </c>
      <c r="AJ20" s="80">
        <f t="shared" si="14"/>
        <v>0</v>
      </c>
      <c r="AK20" s="80">
        <f t="shared" si="14"/>
        <v>0</v>
      </c>
      <c r="AL20" s="80">
        <f t="shared" si="14"/>
        <v>0</v>
      </c>
      <c r="AM20" s="80">
        <f t="shared" si="14"/>
        <v>0</v>
      </c>
      <c r="AN20" s="80">
        <f t="shared" si="14"/>
        <v>0</v>
      </c>
      <c r="AO20" s="80">
        <f t="shared" si="14"/>
        <v>0</v>
      </c>
      <c r="AP20" s="80">
        <f t="shared" si="14"/>
        <v>0</v>
      </c>
      <c r="AQ20" s="80">
        <f t="shared" si="14"/>
        <v>0</v>
      </c>
      <c r="AR20" s="80">
        <f t="shared" si="14"/>
        <v>0</v>
      </c>
      <c r="AS20" s="80">
        <f t="shared" si="14"/>
        <v>0</v>
      </c>
      <c r="AT20" s="80">
        <f t="shared" si="14"/>
        <v>0</v>
      </c>
    </row>
    <row r="21" spans="1:46" ht="21.75" customHeight="1" x14ac:dyDescent="0.65">
      <c r="A21" s="102">
        <v>7060</v>
      </c>
      <c r="B21" s="117" t="s">
        <v>312</v>
      </c>
      <c r="C21" s="98"/>
      <c r="D21" s="98"/>
      <c r="E21" s="98"/>
      <c r="F21" s="98"/>
      <c r="G21" s="98"/>
      <c r="H21" s="98"/>
      <c r="I21" s="98"/>
      <c r="J21" s="98"/>
      <c r="K21" s="98"/>
      <c r="L21" s="98"/>
      <c r="M21" s="98"/>
      <c r="N21" s="98"/>
      <c r="O21" s="95">
        <f t="shared" si="11"/>
        <v>0</v>
      </c>
      <c r="P21" s="80"/>
      <c r="Q21" s="80"/>
      <c r="R21" s="80"/>
      <c r="S21" s="80"/>
      <c r="T21" s="80"/>
      <c r="U21" s="80"/>
      <c r="V21" s="80"/>
      <c r="W21" s="80"/>
      <c r="X21" s="80"/>
      <c r="Y21" s="80"/>
      <c r="Z21" s="80"/>
      <c r="AA21" s="80" t="s">
        <v>129</v>
      </c>
      <c r="AB21" s="80" t="str">
        <f t="shared" si="12"/>
        <v>7060-000000</v>
      </c>
      <c r="AC21" s="80">
        <v>952</v>
      </c>
      <c r="AD21" s="80" t="str">
        <f t="shared" si="13"/>
        <v>054</v>
      </c>
      <c r="AE21" s="80"/>
      <c r="AF21" s="80"/>
      <c r="AG21" s="80">
        <v>110</v>
      </c>
      <c r="AH21" s="80" t="str">
        <f>Summary!$B$2</f>
        <v>USD</v>
      </c>
      <c r="AI21" s="80">
        <f t="shared" ref="AI21:AT21" si="15">IF(C21="",0,C21)</f>
        <v>0</v>
      </c>
      <c r="AJ21" s="80">
        <f t="shared" si="15"/>
        <v>0</v>
      </c>
      <c r="AK21" s="80">
        <f t="shared" si="15"/>
        <v>0</v>
      </c>
      <c r="AL21" s="80">
        <f t="shared" si="15"/>
        <v>0</v>
      </c>
      <c r="AM21" s="80">
        <f t="shared" si="15"/>
        <v>0</v>
      </c>
      <c r="AN21" s="80">
        <f t="shared" si="15"/>
        <v>0</v>
      </c>
      <c r="AO21" s="80">
        <f t="shared" si="15"/>
        <v>0</v>
      </c>
      <c r="AP21" s="80">
        <f t="shared" si="15"/>
        <v>0</v>
      </c>
      <c r="AQ21" s="80">
        <f t="shared" si="15"/>
        <v>0</v>
      </c>
      <c r="AR21" s="80">
        <f t="shared" si="15"/>
        <v>0</v>
      </c>
      <c r="AS21" s="80">
        <f t="shared" si="15"/>
        <v>0</v>
      </c>
      <c r="AT21" s="80">
        <f t="shared" si="15"/>
        <v>0</v>
      </c>
    </row>
    <row r="22" spans="1:46" ht="21.75" customHeight="1" x14ac:dyDescent="0.65">
      <c r="A22" s="102">
        <v>7062</v>
      </c>
      <c r="B22" s="117" t="s">
        <v>313</v>
      </c>
      <c r="C22" s="98"/>
      <c r="D22" s="98"/>
      <c r="E22" s="98"/>
      <c r="F22" s="98"/>
      <c r="G22" s="98"/>
      <c r="H22" s="98"/>
      <c r="I22" s="98"/>
      <c r="J22" s="98"/>
      <c r="K22" s="98"/>
      <c r="L22" s="98"/>
      <c r="M22" s="98"/>
      <c r="N22" s="98"/>
      <c r="O22" s="95">
        <f t="shared" si="11"/>
        <v>0</v>
      </c>
      <c r="P22" s="80"/>
      <c r="Q22" s="80"/>
      <c r="R22" s="80"/>
      <c r="S22" s="80"/>
      <c r="T22" s="80"/>
      <c r="U22" s="80"/>
      <c r="V22" s="80"/>
      <c r="W22" s="80"/>
      <c r="X22" s="80"/>
      <c r="Y22" s="80"/>
      <c r="Z22" s="80"/>
      <c r="AA22" s="80" t="s">
        <v>129</v>
      </c>
      <c r="AB22" s="80" t="str">
        <f t="shared" si="12"/>
        <v>7062-000000</v>
      </c>
      <c r="AC22" s="80">
        <v>952</v>
      </c>
      <c r="AD22" s="80" t="str">
        <f t="shared" si="13"/>
        <v>054</v>
      </c>
      <c r="AE22" s="80"/>
      <c r="AF22" s="80"/>
      <c r="AG22" s="80">
        <v>110</v>
      </c>
      <c r="AH22" s="80" t="str">
        <f>Summary!$B$2</f>
        <v>USD</v>
      </c>
      <c r="AI22" s="80">
        <f t="shared" ref="AI22:AT22" si="16">IF(C22="",0,C22)</f>
        <v>0</v>
      </c>
      <c r="AJ22" s="80">
        <f t="shared" si="16"/>
        <v>0</v>
      </c>
      <c r="AK22" s="80">
        <f t="shared" si="16"/>
        <v>0</v>
      </c>
      <c r="AL22" s="80">
        <f t="shared" si="16"/>
        <v>0</v>
      </c>
      <c r="AM22" s="80">
        <f t="shared" si="16"/>
        <v>0</v>
      </c>
      <c r="AN22" s="80">
        <f t="shared" si="16"/>
        <v>0</v>
      </c>
      <c r="AO22" s="80">
        <f t="shared" si="16"/>
        <v>0</v>
      </c>
      <c r="AP22" s="80">
        <f t="shared" si="16"/>
        <v>0</v>
      </c>
      <c r="AQ22" s="80">
        <f t="shared" si="16"/>
        <v>0</v>
      </c>
      <c r="AR22" s="80">
        <f t="shared" si="16"/>
        <v>0</v>
      </c>
      <c r="AS22" s="80">
        <f t="shared" si="16"/>
        <v>0</v>
      </c>
      <c r="AT22" s="80">
        <f t="shared" si="16"/>
        <v>0</v>
      </c>
    </row>
    <row r="23" spans="1:46" ht="21.75" customHeight="1" x14ac:dyDescent="0.65">
      <c r="A23" s="102">
        <v>7064</v>
      </c>
      <c r="B23" s="117" t="s">
        <v>314</v>
      </c>
      <c r="C23" s="98"/>
      <c r="D23" s="98"/>
      <c r="E23" s="98"/>
      <c r="F23" s="98"/>
      <c r="G23" s="98"/>
      <c r="H23" s="98"/>
      <c r="I23" s="98"/>
      <c r="J23" s="98"/>
      <c r="K23" s="98"/>
      <c r="L23" s="98"/>
      <c r="M23" s="98"/>
      <c r="N23" s="98"/>
      <c r="O23" s="95">
        <f t="shared" si="11"/>
        <v>0</v>
      </c>
      <c r="P23" s="80"/>
      <c r="Q23" s="80"/>
      <c r="R23" s="80"/>
      <c r="S23" s="80"/>
      <c r="T23" s="80"/>
      <c r="U23" s="80"/>
      <c r="V23" s="80"/>
      <c r="W23" s="80"/>
      <c r="X23" s="80"/>
      <c r="Y23" s="80"/>
      <c r="Z23" s="80"/>
      <c r="AA23" s="80" t="s">
        <v>129</v>
      </c>
      <c r="AB23" s="80" t="str">
        <f t="shared" si="12"/>
        <v>7064-000000</v>
      </c>
      <c r="AC23" s="80">
        <v>952</v>
      </c>
      <c r="AD23" s="80" t="str">
        <f t="shared" si="13"/>
        <v>054</v>
      </c>
      <c r="AE23" s="80"/>
      <c r="AF23" s="80"/>
      <c r="AG23" s="80">
        <v>110</v>
      </c>
      <c r="AH23" s="80" t="str">
        <f>Summary!$B$2</f>
        <v>USD</v>
      </c>
      <c r="AI23" s="80">
        <f t="shared" ref="AI23:AT23" si="17">IF(C23="",0,C23)</f>
        <v>0</v>
      </c>
      <c r="AJ23" s="80">
        <f t="shared" si="17"/>
        <v>0</v>
      </c>
      <c r="AK23" s="80">
        <f t="shared" si="17"/>
        <v>0</v>
      </c>
      <c r="AL23" s="80">
        <f t="shared" si="17"/>
        <v>0</v>
      </c>
      <c r="AM23" s="80">
        <f t="shared" si="17"/>
        <v>0</v>
      </c>
      <c r="AN23" s="80">
        <f t="shared" si="17"/>
        <v>0</v>
      </c>
      <c r="AO23" s="80">
        <f t="shared" si="17"/>
        <v>0</v>
      </c>
      <c r="AP23" s="80">
        <f t="shared" si="17"/>
        <v>0</v>
      </c>
      <c r="AQ23" s="80">
        <f t="shared" si="17"/>
        <v>0</v>
      </c>
      <c r="AR23" s="80">
        <f t="shared" si="17"/>
        <v>0</v>
      </c>
      <c r="AS23" s="80">
        <f t="shared" si="17"/>
        <v>0</v>
      </c>
      <c r="AT23" s="80">
        <f t="shared" si="17"/>
        <v>0</v>
      </c>
    </row>
    <row r="24" spans="1:46" ht="21.75" customHeight="1" x14ac:dyDescent="0.65">
      <c r="A24" s="102">
        <v>7066</v>
      </c>
      <c r="B24" s="117" t="s">
        <v>315</v>
      </c>
      <c r="C24" s="98"/>
      <c r="D24" s="98"/>
      <c r="E24" s="98"/>
      <c r="F24" s="98"/>
      <c r="G24" s="98"/>
      <c r="H24" s="98"/>
      <c r="I24" s="98"/>
      <c r="J24" s="98"/>
      <c r="K24" s="98"/>
      <c r="L24" s="98"/>
      <c r="M24" s="98"/>
      <c r="N24" s="98"/>
      <c r="O24" s="95">
        <f t="shared" si="11"/>
        <v>0</v>
      </c>
      <c r="P24" s="80"/>
      <c r="Q24" s="80"/>
      <c r="R24" s="80"/>
      <c r="S24" s="80"/>
      <c r="T24" s="80"/>
      <c r="U24" s="80"/>
      <c r="V24" s="80"/>
      <c r="W24" s="80"/>
      <c r="X24" s="80"/>
      <c r="Y24" s="80"/>
      <c r="Z24" s="80"/>
      <c r="AA24" s="80" t="s">
        <v>129</v>
      </c>
      <c r="AB24" s="80" t="str">
        <f t="shared" si="12"/>
        <v>7066-000000</v>
      </c>
      <c r="AC24" s="80">
        <v>952</v>
      </c>
      <c r="AD24" s="80" t="str">
        <f t="shared" si="13"/>
        <v>054</v>
      </c>
      <c r="AE24" s="80"/>
      <c r="AF24" s="80"/>
      <c r="AG24" s="80">
        <v>110</v>
      </c>
      <c r="AH24" s="80" t="str">
        <f>Summary!$B$2</f>
        <v>USD</v>
      </c>
      <c r="AI24" s="80">
        <f t="shared" ref="AI24:AT24" si="18">IF(C24="",0,C24)</f>
        <v>0</v>
      </c>
      <c r="AJ24" s="80">
        <f t="shared" si="18"/>
        <v>0</v>
      </c>
      <c r="AK24" s="80">
        <f t="shared" si="18"/>
        <v>0</v>
      </c>
      <c r="AL24" s="80">
        <f t="shared" si="18"/>
        <v>0</v>
      </c>
      <c r="AM24" s="80">
        <f t="shared" si="18"/>
        <v>0</v>
      </c>
      <c r="AN24" s="80">
        <f t="shared" si="18"/>
        <v>0</v>
      </c>
      <c r="AO24" s="80">
        <f t="shared" si="18"/>
        <v>0</v>
      </c>
      <c r="AP24" s="80">
        <f t="shared" si="18"/>
        <v>0</v>
      </c>
      <c r="AQ24" s="80">
        <f t="shared" si="18"/>
        <v>0</v>
      </c>
      <c r="AR24" s="80">
        <f t="shared" si="18"/>
        <v>0</v>
      </c>
      <c r="AS24" s="80">
        <f t="shared" si="18"/>
        <v>0</v>
      </c>
      <c r="AT24" s="80">
        <f t="shared" si="18"/>
        <v>0</v>
      </c>
    </row>
    <row r="25" spans="1:46" ht="21.75" customHeight="1" x14ac:dyDescent="0.65">
      <c r="A25" s="102">
        <v>7068</v>
      </c>
      <c r="B25" s="117" t="s">
        <v>316</v>
      </c>
      <c r="C25" s="98"/>
      <c r="D25" s="98"/>
      <c r="E25" s="98"/>
      <c r="F25" s="98"/>
      <c r="G25" s="98"/>
      <c r="H25" s="98"/>
      <c r="I25" s="98"/>
      <c r="J25" s="98"/>
      <c r="K25" s="98"/>
      <c r="L25" s="98"/>
      <c r="M25" s="98"/>
      <c r="N25" s="98"/>
      <c r="O25" s="95">
        <f t="shared" si="11"/>
        <v>0</v>
      </c>
      <c r="P25" s="80"/>
      <c r="Q25" s="80"/>
      <c r="R25" s="80"/>
      <c r="S25" s="80"/>
      <c r="T25" s="80"/>
      <c r="U25" s="80"/>
      <c r="V25" s="80"/>
      <c r="W25" s="80"/>
      <c r="X25" s="80"/>
      <c r="Y25" s="80"/>
      <c r="Z25" s="80"/>
      <c r="AA25" s="80" t="s">
        <v>129</v>
      </c>
      <c r="AB25" s="80" t="str">
        <f t="shared" si="12"/>
        <v>7068-000000</v>
      </c>
      <c r="AC25" s="80">
        <v>952</v>
      </c>
      <c r="AD25" s="80" t="str">
        <f t="shared" si="13"/>
        <v>054</v>
      </c>
      <c r="AE25" s="80"/>
      <c r="AF25" s="80"/>
      <c r="AG25" s="80">
        <v>110</v>
      </c>
      <c r="AH25" s="80" t="str">
        <f>Summary!$B$2</f>
        <v>USD</v>
      </c>
      <c r="AI25" s="80">
        <f t="shared" ref="AI25:AT25" si="19">IF(C25="",0,C25)</f>
        <v>0</v>
      </c>
      <c r="AJ25" s="80">
        <f t="shared" si="19"/>
        <v>0</v>
      </c>
      <c r="AK25" s="80">
        <f t="shared" si="19"/>
        <v>0</v>
      </c>
      <c r="AL25" s="80">
        <f t="shared" si="19"/>
        <v>0</v>
      </c>
      <c r="AM25" s="80">
        <f t="shared" si="19"/>
        <v>0</v>
      </c>
      <c r="AN25" s="80">
        <f t="shared" si="19"/>
        <v>0</v>
      </c>
      <c r="AO25" s="80">
        <f t="shared" si="19"/>
        <v>0</v>
      </c>
      <c r="AP25" s="80">
        <f t="shared" si="19"/>
        <v>0</v>
      </c>
      <c r="AQ25" s="80">
        <f t="shared" si="19"/>
        <v>0</v>
      </c>
      <c r="AR25" s="80">
        <f t="shared" si="19"/>
        <v>0</v>
      </c>
      <c r="AS25" s="80">
        <f t="shared" si="19"/>
        <v>0</v>
      </c>
      <c r="AT25" s="80">
        <f t="shared" si="19"/>
        <v>0</v>
      </c>
    </row>
    <row r="26" spans="1:46" ht="21.75" customHeight="1" x14ac:dyDescent="0.65">
      <c r="A26" s="102">
        <v>7072</v>
      </c>
      <c r="B26" s="117" t="s">
        <v>317</v>
      </c>
      <c r="C26" s="98"/>
      <c r="D26" s="98"/>
      <c r="E26" s="98"/>
      <c r="F26" s="98"/>
      <c r="G26" s="98"/>
      <c r="H26" s="98"/>
      <c r="I26" s="98"/>
      <c r="J26" s="98"/>
      <c r="K26" s="98"/>
      <c r="L26" s="98"/>
      <c r="M26" s="98"/>
      <c r="N26" s="98"/>
      <c r="O26" s="95">
        <f t="shared" si="11"/>
        <v>0</v>
      </c>
      <c r="P26" s="80"/>
      <c r="Q26" s="80"/>
      <c r="R26" s="80"/>
      <c r="S26" s="80"/>
      <c r="T26" s="80"/>
      <c r="U26" s="80"/>
      <c r="V26" s="80"/>
      <c r="W26" s="80"/>
      <c r="X26" s="80"/>
      <c r="Y26" s="80"/>
      <c r="Z26" s="80"/>
      <c r="AA26" s="80" t="s">
        <v>129</v>
      </c>
      <c r="AB26" s="80" t="str">
        <f t="shared" si="12"/>
        <v>7072-000000</v>
      </c>
      <c r="AC26" s="80">
        <v>952</v>
      </c>
      <c r="AD26" s="80" t="str">
        <f t="shared" si="13"/>
        <v>054</v>
      </c>
      <c r="AE26" s="80"/>
      <c r="AF26" s="80"/>
      <c r="AG26" s="80">
        <v>110</v>
      </c>
      <c r="AH26" s="80" t="str">
        <f>Summary!$B$2</f>
        <v>USD</v>
      </c>
      <c r="AI26" s="80">
        <f t="shared" ref="AI26:AT26" si="20">IF(C26="",0,C26)</f>
        <v>0</v>
      </c>
      <c r="AJ26" s="80">
        <f t="shared" si="20"/>
        <v>0</v>
      </c>
      <c r="AK26" s="80">
        <f t="shared" si="20"/>
        <v>0</v>
      </c>
      <c r="AL26" s="80">
        <f t="shared" si="20"/>
        <v>0</v>
      </c>
      <c r="AM26" s="80">
        <f t="shared" si="20"/>
        <v>0</v>
      </c>
      <c r="AN26" s="80">
        <f t="shared" si="20"/>
        <v>0</v>
      </c>
      <c r="AO26" s="80">
        <f t="shared" si="20"/>
        <v>0</v>
      </c>
      <c r="AP26" s="80">
        <f t="shared" si="20"/>
        <v>0</v>
      </c>
      <c r="AQ26" s="80">
        <f t="shared" si="20"/>
        <v>0</v>
      </c>
      <c r="AR26" s="80">
        <f t="shared" si="20"/>
        <v>0</v>
      </c>
      <c r="AS26" s="80">
        <f t="shared" si="20"/>
        <v>0</v>
      </c>
      <c r="AT26" s="80">
        <f t="shared" si="20"/>
        <v>0</v>
      </c>
    </row>
    <row r="27" spans="1:46" ht="21.75" customHeight="1" x14ac:dyDescent="0.65">
      <c r="A27" s="119" t="s">
        <v>288</v>
      </c>
      <c r="B27" s="117"/>
      <c r="C27" s="121">
        <f t="shared" ref="C27:O27" si="21">SUM(C20:C26)</f>
        <v>0</v>
      </c>
      <c r="D27" s="121">
        <f t="shared" si="21"/>
        <v>0</v>
      </c>
      <c r="E27" s="121">
        <f t="shared" si="21"/>
        <v>0</v>
      </c>
      <c r="F27" s="121">
        <f t="shared" si="21"/>
        <v>0</v>
      </c>
      <c r="G27" s="121">
        <f t="shared" si="21"/>
        <v>0</v>
      </c>
      <c r="H27" s="121">
        <f t="shared" si="21"/>
        <v>0</v>
      </c>
      <c r="I27" s="121">
        <f t="shared" si="21"/>
        <v>0</v>
      </c>
      <c r="J27" s="121">
        <f t="shared" si="21"/>
        <v>0</v>
      </c>
      <c r="K27" s="121">
        <f t="shared" si="21"/>
        <v>0</v>
      </c>
      <c r="L27" s="121">
        <f t="shared" si="21"/>
        <v>0</v>
      </c>
      <c r="M27" s="121">
        <f t="shared" si="21"/>
        <v>0</v>
      </c>
      <c r="N27" s="121">
        <f t="shared" si="21"/>
        <v>0</v>
      </c>
      <c r="O27" s="121">
        <f t="shared" si="21"/>
        <v>0</v>
      </c>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row>
    <row r="28" spans="1:46" ht="21.75" customHeight="1" x14ac:dyDescent="0.65">
      <c r="A28" s="102"/>
      <c r="B28" s="117"/>
      <c r="C28" s="95"/>
      <c r="D28" s="95"/>
      <c r="E28" s="95"/>
      <c r="F28" s="95"/>
      <c r="G28" s="95"/>
      <c r="H28" s="95"/>
      <c r="I28" s="95"/>
      <c r="J28" s="95"/>
      <c r="K28" s="95"/>
      <c r="L28" s="95"/>
      <c r="M28" s="95"/>
      <c r="N28" s="95"/>
      <c r="O28" s="95"/>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row>
    <row r="29" spans="1:46" ht="21.75" customHeight="1" x14ac:dyDescent="0.65">
      <c r="A29" s="119" t="s">
        <v>76</v>
      </c>
      <c r="B29" s="120"/>
      <c r="C29" s="95"/>
      <c r="D29" s="95"/>
      <c r="E29" s="95"/>
      <c r="F29" s="95"/>
      <c r="G29" s="95"/>
      <c r="H29" s="95"/>
      <c r="I29" s="95"/>
      <c r="J29" s="95"/>
      <c r="K29" s="95"/>
      <c r="L29" s="95"/>
      <c r="M29" s="95"/>
      <c r="N29" s="95"/>
      <c r="O29" s="95"/>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row>
    <row r="30" spans="1:46" ht="21.75" customHeight="1" x14ac:dyDescent="0.65">
      <c r="A30" s="102">
        <v>7056</v>
      </c>
      <c r="B30" s="117" t="s">
        <v>311</v>
      </c>
      <c r="C30" s="98"/>
      <c r="D30" s="98"/>
      <c r="E30" s="98"/>
      <c r="F30" s="98"/>
      <c r="G30" s="98"/>
      <c r="H30" s="98"/>
      <c r="I30" s="98"/>
      <c r="J30" s="98"/>
      <c r="K30" s="98"/>
      <c r="L30" s="98"/>
      <c r="M30" s="98"/>
      <c r="N30" s="98"/>
      <c r="O30" s="95">
        <f t="shared" ref="O30:O36" si="22">SUM(C30:N30)</f>
        <v>0</v>
      </c>
      <c r="P30" s="80"/>
      <c r="Q30" s="80"/>
      <c r="R30" s="80"/>
      <c r="S30" s="80"/>
      <c r="T30" s="80"/>
      <c r="U30" s="80"/>
      <c r="V30" s="80"/>
      <c r="W30" s="80"/>
      <c r="X30" s="80"/>
      <c r="Y30" s="80"/>
      <c r="Z30" s="80"/>
      <c r="AA30" s="80" t="s">
        <v>129</v>
      </c>
      <c r="AB30" s="80" t="str">
        <f t="shared" ref="AB30:AB36" si="23">IF(A30="","",A30&amp;"-000000")</f>
        <v>7056-000000</v>
      </c>
      <c r="AC30" s="80">
        <v>953</v>
      </c>
      <c r="AD30" s="80" t="str">
        <f t="shared" ref="AD30:AD36" si="24">IF(LEN($O$1)=3,$O$1,IF(LEN($O$1)=2,0&amp;$O$1,IF(LEN($O$1)=1,0&amp;0&amp;$O$1,"ERROR")))</f>
        <v>054</v>
      </c>
      <c r="AE30" s="80"/>
      <c r="AF30" s="80"/>
      <c r="AG30" s="80">
        <v>110</v>
      </c>
      <c r="AH30" s="80" t="str">
        <f>Summary!$B$2</f>
        <v>USD</v>
      </c>
      <c r="AI30" s="80">
        <f t="shared" ref="AI30:AT30" si="25">IF(C30="",0,C30)</f>
        <v>0</v>
      </c>
      <c r="AJ30" s="80">
        <f t="shared" si="25"/>
        <v>0</v>
      </c>
      <c r="AK30" s="80">
        <f t="shared" si="25"/>
        <v>0</v>
      </c>
      <c r="AL30" s="80">
        <f t="shared" si="25"/>
        <v>0</v>
      </c>
      <c r="AM30" s="80">
        <f t="shared" si="25"/>
        <v>0</v>
      </c>
      <c r="AN30" s="80">
        <f t="shared" si="25"/>
        <v>0</v>
      </c>
      <c r="AO30" s="80">
        <f t="shared" si="25"/>
        <v>0</v>
      </c>
      <c r="AP30" s="80">
        <f t="shared" si="25"/>
        <v>0</v>
      </c>
      <c r="AQ30" s="80">
        <f t="shared" si="25"/>
        <v>0</v>
      </c>
      <c r="AR30" s="80">
        <f t="shared" si="25"/>
        <v>0</v>
      </c>
      <c r="AS30" s="80">
        <f t="shared" si="25"/>
        <v>0</v>
      </c>
      <c r="AT30" s="80">
        <f t="shared" si="25"/>
        <v>0</v>
      </c>
    </row>
    <row r="31" spans="1:46" ht="21.75" customHeight="1" x14ac:dyDescent="0.65">
      <c r="A31" s="102">
        <v>7060</v>
      </c>
      <c r="B31" s="117" t="s">
        <v>312</v>
      </c>
      <c r="C31" s="98"/>
      <c r="D31" s="98"/>
      <c r="E31" s="98"/>
      <c r="F31" s="98"/>
      <c r="G31" s="98"/>
      <c r="H31" s="98"/>
      <c r="I31" s="98"/>
      <c r="J31" s="98"/>
      <c r="K31" s="98"/>
      <c r="L31" s="98"/>
      <c r="M31" s="98"/>
      <c r="N31" s="98"/>
      <c r="O31" s="95">
        <f t="shared" si="22"/>
        <v>0</v>
      </c>
      <c r="P31" s="80"/>
      <c r="Q31" s="80"/>
      <c r="R31" s="80"/>
      <c r="S31" s="80"/>
      <c r="T31" s="80"/>
      <c r="U31" s="80"/>
      <c r="V31" s="80"/>
      <c r="W31" s="80"/>
      <c r="X31" s="80"/>
      <c r="Y31" s="80"/>
      <c r="Z31" s="80"/>
      <c r="AA31" s="80" t="s">
        <v>129</v>
      </c>
      <c r="AB31" s="80" t="str">
        <f t="shared" si="23"/>
        <v>7060-000000</v>
      </c>
      <c r="AC31" s="80">
        <v>953</v>
      </c>
      <c r="AD31" s="80" t="str">
        <f t="shared" si="24"/>
        <v>054</v>
      </c>
      <c r="AE31" s="80"/>
      <c r="AF31" s="80"/>
      <c r="AG31" s="80">
        <v>110</v>
      </c>
      <c r="AH31" s="80" t="str">
        <f>Summary!$B$2</f>
        <v>USD</v>
      </c>
      <c r="AI31" s="80">
        <f t="shared" ref="AI31:AT31" si="26">IF(C31="",0,C31)</f>
        <v>0</v>
      </c>
      <c r="AJ31" s="80">
        <f t="shared" si="26"/>
        <v>0</v>
      </c>
      <c r="AK31" s="80">
        <f t="shared" si="26"/>
        <v>0</v>
      </c>
      <c r="AL31" s="80">
        <f t="shared" si="26"/>
        <v>0</v>
      </c>
      <c r="AM31" s="80">
        <f t="shared" si="26"/>
        <v>0</v>
      </c>
      <c r="AN31" s="80">
        <f t="shared" si="26"/>
        <v>0</v>
      </c>
      <c r="AO31" s="80">
        <f t="shared" si="26"/>
        <v>0</v>
      </c>
      <c r="AP31" s="80">
        <f t="shared" si="26"/>
        <v>0</v>
      </c>
      <c r="AQ31" s="80">
        <f t="shared" si="26"/>
        <v>0</v>
      </c>
      <c r="AR31" s="80">
        <f t="shared" si="26"/>
        <v>0</v>
      </c>
      <c r="AS31" s="80">
        <f t="shared" si="26"/>
        <v>0</v>
      </c>
      <c r="AT31" s="80">
        <f t="shared" si="26"/>
        <v>0</v>
      </c>
    </row>
    <row r="32" spans="1:46" ht="21.75" customHeight="1" x14ac:dyDescent="0.65">
      <c r="A32" s="102">
        <v>7062</v>
      </c>
      <c r="B32" s="117" t="s">
        <v>313</v>
      </c>
      <c r="C32" s="98"/>
      <c r="D32" s="98"/>
      <c r="E32" s="98"/>
      <c r="F32" s="98"/>
      <c r="G32" s="98"/>
      <c r="H32" s="98"/>
      <c r="I32" s="98"/>
      <c r="J32" s="98"/>
      <c r="K32" s="98"/>
      <c r="L32" s="98"/>
      <c r="M32" s="98"/>
      <c r="N32" s="98"/>
      <c r="O32" s="95">
        <f t="shared" si="22"/>
        <v>0</v>
      </c>
      <c r="P32" s="80"/>
      <c r="Q32" s="80"/>
      <c r="R32" s="80"/>
      <c r="S32" s="80"/>
      <c r="T32" s="80"/>
      <c r="U32" s="80"/>
      <c r="V32" s="80"/>
      <c r="W32" s="80"/>
      <c r="X32" s="80"/>
      <c r="Y32" s="80"/>
      <c r="Z32" s="80"/>
      <c r="AA32" s="80" t="s">
        <v>129</v>
      </c>
      <c r="AB32" s="80" t="str">
        <f t="shared" si="23"/>
        <v>7062-000000</v>
      </c>
      <c r="AC32" s="80">
        <v>953</v>
      </c>
      <c r="AD32" s="80" t="str">
        <f t="shared" si="24"/>
        <v>054</v>
      </c>
      <c r="AE32" s="80"/>
      <c r="AF32" s="80"/>
      <c r="AG32" s="80">
        <v>110</v>
      </c>
      <c r="AH32" s="80" t="str">
        <f>Summary!$B$2</f>
        <v>USD</v>
      </c>
      <c r="AI32" s="80">
        <f t="shared" ref="AI32:AT32" si="27">IF(C32="",0,C32)</f>
        <v>0</v>
      </c>
      <c r="AJ32" s="80">
        <f t="shared" si="27"/>
        <v>0</v>
      </c>
      <c r="AK32" s="80">
        <f t="shared" si="27"/>
        <v>0</v>
      </c>
      <c r="AL32" s="80">
        <f t="shared" si="27"/>
        <v>0</v>
      </c>
      <c r="AM32" s="80">
        <f t="shared" si="27"/>
        <v>0</v>
      </c>
      <c r="AN32" s="80">
        <f t="shared" si="27"/>
        <v>0</v>
      </c>
      <c r="AO32" s="80">
        <f t="shared" si="27"/>
        <v>0</v>
      </c>
      <c r="AP32" s="80">
        <f t="shared" si="27"/>
        <v>0</v>
      </c>
      <c r="AQ32" s="80">
        <f t="shared" si="27"/>
        <v>0</v>
      </c>
      <c r="AR32" s="80">
        <f t="shared" si="27"/>
        <v>0</v>
      </c>
      <c r="AS32" s="80">
        <f t="shared" si="27"/>
        <v>0</v>
      </c>
      <c r="AT32" s="80">
        <f t="shared" si="27"/>
        <v>0</v>
      </c>
    </row>
    <row r="33" spans="1:46" ht="21.75" customHeight="1" x14ac:dyDescent="0.65">
      <c r="A33" s="102">
        <v>7064</v>
      </c>
      <c r="B33" s="117" t="s">
        <v>314</v>
      </c>
      <c r="C33" s="98"/>
      <c r="D33" s="98"/>
      <c r="E33" s="98"/>
      <c r="F33" s="98"/>
      <c r="G33" s="98"/>
      <c r="H33" s="98"/>
      <c r="I33" s="98"/>
      <c r="J33" s="98"/>
      <c r="K33" s="98"/>
      <c r="L33" s="98"/>
      <c r="M33" s="98"/>
      <c r="N33" s="98"/>
      <c r="O33" s="95">
        <f t="shared" si="22"/>
        <v>0</v>
      </c>
      <c r="P33" s="80"/>
      <c r="Q33" s="80"/>
      <c r="R33" s="80"/>
      <c r="S33" s="80"/>
      <c r="T33" s="80"/>
      <c r="U33" s="80"/>
      <c r="V33" s="80"/>
      <c r="W33" s="80"/>
      <c r="X33" s="80"/>
      <c r="Y33" s="80"/>
      <c r="Z33" s="80"/>
      <c r="AA33" s="80" t="s">
        <v>129</v>
      </c>
      <c r="AB33" s="80" t="str">
        <f t="shared" si="23"/>
        <v>7064-000000</v>
      </c>
      <c r="AC33" s="80">
        <v>953</v>
      </c>
      <c r="AD33" s="80" t="str">
        <f t="shared" si="24"/>
        <v>054</v>
      </c>
      <c r="AE33" s="80"/>
      <c r="AF33" s="80"/>
      <c r="AG33" s="80">
        <v>110</v>
      </c>
      <c r="AH33" s="80" t="str">
        <f>Summary!$B$2</f>
        <v>USD</v>
      </c>
      <c r="AI33" s="80">
        <f t="shared" ref="AI33:AT33" si="28">IF(C33="",0,C33)</f>
        <v>0</v>
      </c>
      <c r="AJ33" s="80">
        <f t="shared" si="28"/>
        <v>0</v>
      </c>
      <c r="AK33" s="80">
        <f t="shared" si="28"/>
        <v>0</v>
      </c>
      <c r="AL33" s="80">
        <f t="shared" si="28"/>
        <v>0</v>
      </c>
      <c r="AM33" s="80">
        <f t="shared" si="28"/>
        <v>0</v>
      </c>
      <c r="AN33" s="80">
        <f t="shared" si="28"/>
        <v>0</v>
      </c>
      <c r="AO33" s="80">
        <f t="shared" si="28"/>
        <v>0</v>
      </c>
      <c r="AP33" s="80">
        <f t="shared" si="28"/>
        <v>0</v>
      </c>
      <c r="AQ33" s="80">
        <f t="shared" si="28"/>
        <v>0</v>
      </c>
      <c r="AR33" s="80">
        <f t="shared" si="28"/>
        <v>0</v>
      </c>
      <c r="AS33" s="80">
        <f t="shared" si="28"/>
        <v>0</v>
      </c>
      <c r="AT33" s="80">
        <f t="shared" si="28"/>
        <v>0</v>
      </c>
    </row>
    <row r="34" spans="1:46" ht="21.75" customHeight="1" x14ac:dyDescent="0.65">
      <c r="A34" s="102">
        <v>7066</v>
      </c>
      <c r="B34" s="117" t="s">
        <v>315</v>
      </c>
      <c r="C34" s="98"/>
      <c r="D34" s="98"/>
      <c r="E34" s="98"/>
      <c r="F34" s="98"/>
      <c r="G34" s="98"/>
      <c r="H34" s="98"/>
      <c r="I34" s="98"/>
      <c r="J34" s="98"/>
      <c r="K34" s="98"/>
      <c r="L34" s="98"/>
      <c r="M34" s="98"/>
      <c r="N34" s="98"/>
      <c r="O34" s="95">
        <f t="shared" si="22"/>
        <v>0</v>
      </c>
      <c r="P34" s="80"/>
      <c r="Q34" s="80"/>
      <c r="R34" s="80"/>
      <c r="S34" s="80"/>
      <c r="T34" s="80"/>
      <c r="U34" s="80"/>
      <c r="V34" s="80"/>
      <c r="W34" s="80"/>
      <c r="X34" s="80"/>
      <c r="Y34" s="80"/>
      <c r="Z34" s="80"/>
      <c r="AA34" s="80" t="s">
        <v>129</v>
      </c>
      <c r="AB34" s="80" t="str">
        <f t="shared" si="23"/>
        <v>7066-000000</v>
      </c>
      <c r="AC34" s="80">
        <v>953</v>
      </c>
      <c r="AD34" s="80" t="str">
        <f t="shared" si="24"/>
        <v>054</v>
      </c>
      <c r="AE34" s="80"/>
      <c r="AF34" s="80"/>
      <c r="AG34" s="80">
        <v>110</v>
      </c>
      <c r="AH34" s="80" t="str">
        <f>Summary!$B$2</f>
        <v>USD</v>
      </c>
      <c r="AI34" s="80">
        <f t="shared" ref="AI34:AT34" si="29">IF(C34="",0,C34)</f>
        <v>0</v>
      </c>
      <c r="AJ34" s="80">
        <f t="shared" si="29"/>
        <v>0</v>
      </c>
      <c r="AK34" s="80">
        <f t="shared" si="29"/>
        <v>0</v>
      </c>
      <c r="AL34" s="80">
        <f t="shared" si="29"/>
        <v>0</v>
      </c>
      <c r="AM34" s="80">
        <f t="shared" si="29"/>
        <v>0</v>
      </c>
      <c r="AN34" s="80">
        <f t="shared" si="29"/>
        <v>0</v>
      </c>
      <c r="AO34" s="80">
        <f t="shared" si="29"/>
        <v>0</v>
      </c>
      <c r="AP34" s="80">
        <f t="shared" si="29"/>
        <v>0</v>
      </c>
      <c r="AQ34" s="80">
        <f t="shared" si="29"/>
        <v>0</v>
      </c>
      <c r="AR34" s="80">
        <f t="shared" si="29"/>
        <v>0</v>
      </c>
      <c r="AS34" s="80">
        <f t="shared" si="29"/>
        <v>0</v>
      </c>
      <c r="AT34" s="80">
        <f t="shared" si="29"/>
        <v>0</v>
      </c>
    </row>
    <row r="35" spans="1:46" ht="21.75" customHeight="1" x14ac:dyDescent="0.65">
      <c r="A35" s="102">
        <v>7068</v>
      </c>
      <c r="B35" s="117" t="s">
        <v>316</v>
      </c>
      <c r="C35" s="98"/>
      <c r="D35" s="98"/>
      <c r="E35" s="98"/>
      <c r="F35" s="98"/>
      <c r="G35" s="98"/>
      <c r="H35" s="98"/>
      <c r="I35" s="98"/>
      <c r="J35" s="98"/>
      <c r="K35" s="98"/>
      <c r="L35" s="98"/>
      <c r="M35" s="98"/>
      <c r="N35" s="98"/>
      <c r="O35" s="95">
        <f t="shared" si="22"/>
        <v>0</v>
      </c>
      <c r="P35" s="80"/>
      <c r="Q35" s="80"/>
      <c r="R35" s="80"/>
      <c r="S35" s="80"/>
      <c r="T35" s="80"/>
      <c r="U35" s="80"/>
      <c r="V35" s="80"/>
      <c r="W35" s="80"/>
      <c r="X35" s="80"/>
      <c r="Y35" s="80"/>
      <c r="Z35" s="80"/>
      <c r="AA35" s="80" t="s">
        <v>129</v>
      </c>
      <c r="AB35" s="80" t="str">
        <f t="shared" si="23"/>
        <v>7068-000000</v>
      </c>
      <c r="AC35" s="80">
        <v>953</v>
      </c>
      <c r="AD35" s="80" t="str">
        <f t="shared" si="24"/>
        <v>054</v>
      </c>
      <c r="AE35" s="80"/>
      <c r="AF35" s="80"/>
      <c r="AG35" s="80">
        <v>110</v>
      </c>
      <c r="AH35" s="80" t="str">
        <f>Summary!$B$2</f>
        <v>USD</v>
      </c>
      <c r="AI35" s="80">
        <f t="shared" ref="AI35:AT35" si="30">IF(C35="",0,C35)</f>
        <v>0</v>
      </c>
      <c r="AJ35" s="80">
        <f t="shared" si="30"/>
        <v>0</v>
      </c>
      <c r="AK35" s="80">
        <f t="shared" si="30"/>
        <v>0</v>
      </c>
      <c r="AL35" s="80">
        <f t="shared" si="30"/>
        <v>0</v>
      </c>
      <c r="AM35" s="80">
        <f t="shared" si="30"/>
        <v>0</v>
      </c>
      <c r="AN35" s="80">
        <f t="shared" si="30"/>
        <v>0</v>
      </c>
      <c r="AO35" s="80">
        <f t="shared" si="30"/>
        <v>0</v>
      </c>
      <c r="AP35" s="80">
        <f t="shared" si="30"/>
        <v>0</v>
      </c>
      <c r="AQ35" s="80">
        <f t="shared" si="30"/>
        <v>0</v>
      </c>
      <c r="AR35" s="80">
        <f t="shared" si="30"/>
        <v>0</v>
      </c>
      <c r="AS35" s="80">
        <f t="shared" si="30"/>
        <v>0</v>
      </c>
      <c r="AT35" s="80">
        <f t="shared" si="30"/>
        <v>0</v>
      </c>
    </row>
    <row r="36" spans="1:46" ht="21.75" customHeight="1" x14ac:dyDescent="0.65">
      <c r="A36" s="102">
        <v>7072</v>
      </c>
      <c r="B36" s="117" t="s">
        <v>317</v>
      </c>
      <c r="C36" s="98"/>
      <c r="D36" s="98"/>
      <c r="E36" s="98"/>
      <c r="F36" s="98"/>
      <c r="G36" s="98"/>
      <c r="H36" s="98"/>
      <c r="I36" s="98"/>
      <c r="J36" s="98"/>
      <c r="K36" s="98"/>
      <c r="L36" s="98"/>
      <c r="M36" s="98"/>
      <c r="N36" s="98"/>
      <c r="O36" s="95">
        <f t="shared" si="22"/>
        <v>0</v>
      </c>
      <c r="P36" s="80"/>
      <c r="Q36" s="80"/>
      <c r="R36" s="80"/>
      <c r="S36" s="80"/>
      <c r="T36" s="80"/>
      <c r="U36" s="80"/>
      <c r="V36" s="80"/>
      <c r="W36" s="80"/>
      <c r="X36" s="80"/>
      <c r="Y36" s="80"/>
      <c r="Z36" s="80"/>
      <c r="AA36" s="80" t="s">
        <v>129</v>
      </c>
      <c r="AB36" s="80" t="str">
        <f t="shared" si="23"/>
        <v>7072-000000</v>
      </c>
      <c r="AC36" s="80">
        <v>953</v>
      </c>
      <c r="AD36" s="80" t="str">
        <f t="shared" si="24"/>
        <v>054</v>
      </c>
      <c r="AE36" s="80"/>
      <c r="AF36" s="80"/>
      <c r="AG36" s="80">
        <v>110</v>
      </c>
      <c r="AH36" s="80" t="str">
        <f>Summary!$B$2</f>
        <v>USD</v>
      </c>
      <c r="AI36" s="80">
        <f t="shared" ref="AI36:AT36" si="31">IF(C36="",0,C36)</f>
        <v>0</v>
      </c>
      <c r="AJ36" s="80">
        <f t="shared" si="31"/>
        <v>0</v>
      </c>
      <c r="AK36" s="80">
        <f t="shared" si="31"/>
        <v>0</v>
      </c>
      <c r="AL36" s="80">
        <f t="shared" si="31"/>
        <v>0</v>
      </c>
      <c r="AM36" s="80">
        <f t="shared" si="31"/>
        <v>0</v>
      </c>
      <c r="AN36" s="80">
        <f t="shared" si="31"/>
        <v>0</v>
      </c>
      <c r="AO36" s="80">
        <f t="shared" si="31"/>
        <v>0</v>
      </c>
      <c r="AP36" s="80">
        <f t="shared" si="31"/>
        <v>0</v>
      </c>
      <c r="AQ36" s="80">
        <f t="shared" si="31"/>
        <v>0</v>
      </c>
      <c r="AR36" s="80">
        <f t="shared" si="31"/>
        <v>0</v>
      </c>
      <c r="AS36" s="80">
        <f t="shared" si="31"/>
        <v>0</v>
      </c>
      <c r="AT36" s="80">
        <f t="shared" si="31"/>
        <v>0</v>
      </c>
    </row>
    <row r="37" spans="1:46" ht="21.75" customHeight="1" x14ac:dyDescent="0.65">
      <c r="A37" s="119" t="s">
        <v>289</v>
      </c>
      <c r="B37" s="117"/>
      <c r="C37" s="121">
        <f t="shared" ref="C37:O37" si="32">SUM(C30:C36)</f>
        <v>0</v>
      </c>
      <c r="D37" s="121">
        <f t="shared" si="32"/>
        <v>0</v>
      </c>
      <c r="E37" s="121">
        <f t="shared" si="32"/>
        <v>0</v>
      </c>
      <c r="F37" s="121">
        <f t="shared" si="32"/>
        <v>0</v>
      </c>
      <c r="G37" s="121">
        <f t="shared" si="32"/>
        <v>0</v>
      </c>
      <c r="H37" s="121">
        <f t="shared" si="32"/>
        <v>0</v>
      </c>
      <c r="I37" s="121">
        <f t="shared" si="32"/>
        <v>0</v>
      </c>
      <c r="J37" s="121">
        <f t="shared" si="32"/>
        <v>0</v>
      </c>
      <c r="K37" s="121">
        <f t="shared" si="32"/>
        <v>0</v>
      </c>
      <c r="L37" s="121">
        <f t="shared" si="32"/>
        <v>0</v>
      </c>
      <c r="M37" s="121">
        <f t="shared" si="32"/>
        <v>0</v>
      </c>
      <c r="N37" s="121">
        <f t="shared" si="32"/>
        <v>0</v>
      </c>
      <c r="O37" s="121">
        <f t="shared" si="32"/>
        <v>0</v>
      </c>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row>
    <row r="38" spans="1:46" ht="21.75" customHeight="1" x14ac:dyDescent="0.65">
      <c r="A38" s="102"/>
      <c r="B38" s="117"/>
      <c r="C38" s="95"/>
      <c r="D38" s="95"/>
      <c r="E38" s="95"/>
      <c r="F38" s="95"/>
      <c r="G38" s="95"/>
      <c r="H38" s="95"/>
      <c r="I38" s="95"/>
      <c r="J38" s="95"/>
      <c r="K38" s="95"/>
      <c r="L38" s="95"/>
      <c r="M38" s="95"/>
      <c r="N38" s="95"/>
      <c r="O38" s="95"/>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row>
    <row r="39" spans="1:46" ht="21.75" customHeight="1" x14ac:dyDescent="0.65">
      <c r="A39" s="119" t="s">
        <v>87</v>
      </c>
      <c r="B39" s="120"/>
      <c r="C39" s="95"/>
      <c r="D39" s="95"/>
      <c r="E39" s="95"/>
      <c r="F39" s="95"/>
      <c r="G39" s="95"/>
      <c r="H39" s="95"/>
      <c r="I39" s="95"/>
      <c r="J39" s="95"/>
      <c r="K39" s="95"/>
      <c r="L39" s="95"/>
      <c r="M39" s="95"/>
      <c r="N39" s="95"/>
      <c r="O39" s="95"/>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row>
    <row r="40" spans="1:46" ht="21.75" customHeight="1" x14ac:dyDescent="0.65">
      <c r="A40" s="102">
        <v>7060</v>
      </c>
      <c r="B40" s="117" t="s">
        <v>312</v>
      </c>
      <c r="C40" s="98"/>
      <c r="D40" s="98"/>
      <c r="E40" s="98"/>
      <c r="F40" s="98"/>
      <c r="G40" s="98"/>
      <c r="H40" s="98"/>
      <c r="I40" s="98"/>
      <c r="J40" s="98"/>
      <c r="K40" s="98"/>
      <c r="L40" s="98"/>
      <c r="M40" s="98"/>
      <c r="N40" s="98"/>
      <c r="O40" s="95">
        <f t="shared" ref="O40:O45" si="33">SUM(C40:N40)</f>
        <v>0</v>
      </c>
      <c r="P40" s="80"/>
      <c r="Q40" s="80"/>
      <c r="R40" s="80"/>
      <c r="S40" s="80"/>
      <c r="T40" s="80"/>
      <c r="U40" s="80"/>
      <c r="V40" s="80"/>
      <c r="W40" s="80"/>
      <c r="X40" s="80"/>
      <c r="Y40" s="80"/>
      <c r="Z40" s="80"/>
      <c r="AA40" s="80" t="s">
        <v>129</v>
      </c>
      <c r="AB40" s="80" t="str">
        <f t="shared" ref="AB40:AB45" si="34">IF(A40="","",A40&amp;"-000000")</f>
        <v>7060-000000</v>
      </c>
      <c r="AC40" s="80">
        <v>954</v>
      </c>
      <c r="AD40" s="80" t="str">
        <f t="shared" ref="AD40:AD45" si="35">IF(LEN($O$1)=3,$O$1,IF(LEN($O$1)=2,0&amp;$O$1,IF(LEN($O$1)=1,0&amp;0&amp;$O$1,"ERROR")))</f>
        <v>054</v>
      </c>
      <c r="AE40" s="80"/>
      <c r="AF40" s="80"/>
      <c r="AG40" s="80">
        <v>110</v>
      </c>
      <c r="AH40" s="80" t="str">
        <f>Summary!$B$2</f>
        <v>USD</v>
      </c>
      <c r="AI40" s="80">
        <f t="shared" ref="AI40:AT40" si="36">IF(C40="",0,C40)</f>
        <v>0</v>
      </c>
      <c r="AJ40" s="80">
        <f t="shared" si="36"/>
        <v>0</v>
      </c>
      <c r="AK40" s="80">
        <f t="shared" si="36"/>
        <v>0</v>
      </c>
      <c r="AL40" s="80">
        <f t="shared" si="36"/>
        <v>0</v>
      </c>
      <c r="AM40" s="80">
        <f t="shared" si="36"/>
        <v>0</v>
      </c>
      <c r="AN40" s="80">
        <f t="shared" si="36"/>
        <v>0</v>
      </c>
      <c r="AO40" s="80">
        <f t="shared" si="36"/>
        <v>0</v>
      </c>
      <c r="AP40" s="80">
        <f t="shared" si="36"/>
        <v>0</v>
      </c>
      <c r="AQ40" s="80">
        <f t="shared" si="36"/>
        <v>0</v>
      </c>
      <c r="AR40" s="80">
        <f t="shared" si="36"/>
        <v>0</v>
      </c>
      <c r="AS40" s="80">
        <f t="shared" si="36"/>
        <v>0</v>
      </c>
      <c r="AT40" s="80">
        <f t="shared" si="36"/>
        <v>0</v>
      </c>
    </row>
    <row r="41" spans="1:46" ht="21.75" customHeight="1" x14ac:dyDescent="0.65">
      <c r="A41" s="102">
        <v>7062</v>
      </c>
      <c r="B41" s="117" t="s">
        <v>313</v>
      </c>
      <c r="C41" s="98"/>
      <c r="D41" s="98"/>
      <c r="E41" s="98"/>
      <c r="F41" s="98"/>
      <c r="G41" s="98"/>
      <c r="H41" s="98"/>
      <c r="I41" s="98"/>
      <c r="J41" s="98"/>
      <c r="K41" s="98"/>
      <c r="L41" s="98"/>
      <c r="M41" s="98"/>
      <c r="N41" s="98"/>
      <c r="O41" s="95">
        <f t="shared" si="33"/>
        <v>0</v>
      </c>
      <c r="P41" s="80"/>
      <c r="Q41" s="80"/>
      <c r="R41" s="80"/>
      <c r="S41" s="80"/>
      <c r="T41" s="80"/>
      <c r="U41" s="80"/>
      <c r="V41" s="80"/>
      <c r="W41" s="80"/>
      <c r="X41" s="80"/>
      <c r="Y41" s="80"/>
      <c r="Z41" s="80"/>
      <c r="AA41" s="80" t="s">
        <v>129</v>
      </c>
      <c r="AB41" s="80" t="str">
        <f t="shared" si="34"/>
        <v>7062-000000</v>
      </c>
      <c r="AC41" s="80">
        <v>954</v>
      </c>
      <c r="AD41" s="80" t="str">
        <f t="shared" si="35"/>
        <v>054</v>
      </c>
      <c r="AE41" s="80"/>
      <c r="AF41" s="80"/>
      <c r="AG41" s="80">
        <v>110</v>
      </c>
      <c r="AH41" s="80" t="str">
        <f>Summary!$B$2</f>
        <v>USD</v>
      </c>
      <c r="AI41" s="80">
        <f t="shared" ref="AI41:AT41" si="37">IF(C41="",0,C41)</f>
        <v>0</v>
      </c>
      <c r="AJ41" s="80">
        <f t="shared" si="37"/>
        <v>0</v>
      </c>
      <c r="AK41" s="80">
        <f t="shared" si="37"/>
        <v>0</v>
      </c>
      <c r="AL41" s="80">
        <f t="shared" si="37"/>
        <v>0</v>
      </c>
      <c r="AM41" s="80">
        <f t="shared" si="37"/>
        <v>0</v>
      </c>
      <c r="AN41" s="80">
        <f t="shared" si="37"/>
        <v>0</v>
      </c>
      <c r="AO41" s="80">
        <f t="shared" si="37"/>
        <v>0</v>
      </c>
      <c r="AP41" s="80">
        <f t="shared" si="37"/>
        <v>0</v>
      </c>
      <c r="AQ41" s="80">
        <f t="shared" si="37"/>
        <v>0</v>
      </c>
      <c r="AR41" s="80">
        <f t="shared" si="37"/>
        <v>0</v>
      </c>
      <c r="AS41" s="80">
        <f t="shared" si="37"/>
        <v>0</v>
      </c>
      <c r="AT41" s="80">
        <f t="shared" si="37"/>
        <v>0</v>
      </c>
    </row>
    <row r="42" spans="1:46" ht="21.75" customHeight="1" x14ac:dyDescent="0.65">
      <c r="A42" s="102">
        <v>7064</v>
      </c>
      <c r="B42" s="117" t="s">
        <v>314</v>
      </c>
      <c r="C42" s="98"/>
      <c r="D42" s="98"/>
      <c r="E42" s="98"/>
      <c r="F42" s="98"/>
      <c r="G42" s="98"/>
      <c r="H42" s="98"/>
      <c r="I42" s="98"/>
      <c r="J42" s="98"/>
      <c r="K42" s="98"/>
      <c r="L42" s="98"/>
      <c r="M42" s="98"/>
      <c r="N42" s="98"/>
      <c r="O42" s="95">
        <f t="shared" si="33"/>
        <v>0</v>
      </c>
      <c r="P42" s="80"/>
      <c r="Q42" s="80"/>
      <c r="R42" s="80"/>
      <c r="S42" s="80"/>
      <c r="T42" s="80"/>
      <c r="U42" s="80"/>
      <c r="V42" s="80"/>
      <c r="W42" s="80"/>
      <c r="X42" s="80"/>
      <c r="Y42" s="80"/>
      <c r="Z42" s="80"/>
      <c r="AA42" s="80" t="s">
        <v>129</v>
      </c>
      <c r="AB42" s="80" t="str">
        <f t="shared" si="34"/>
        <v>7064-000000</v>
      </c>
      <c r="AC42" s="80">
        <v>954</v>
      </c>
      <c r="AD42" s="80" t="str">
        <f t="shared" si="35"/>
        <v>054</v>
      </c>
      <c r="AE42" s="80"/>
      <c r="AF42" s="80"/>
      <c r="AG42" s="80">
        <v>110</v>
      </c>
      <c r="AH42" s="80" t="str">
        <f>Summary!$B$2</f>
        <v>USD</v>
      </c>
      <c r="AI42" s="80">
        <f t="shared" ref="AI42:AT42" si="38">IF(C42="",0,C42)</f>
        <v>0</v>
      </c>
      <c r="AJ42" s="80">
        <f t="shared" si="38"/>
        <v>0</v>
      </c>
      <c r="AK42" s="80">
        <f t="shared" si="38"/>
        <v>0</v>
      </c>
      <c r="AL42" s="80">
        <f t="shared" si="38"/>
        <v>0</v>
      </c>
      <c r="AM42" s="80">
        <f t="shared" si="38"/>
        <v>0</v>
      </c>
      <c r="AN42" s="80">
        <f t="shared" si="38"/>
        <v>0</v>
      </c>
      <c r="AO42" s="80">
        <f t="shared" si="38"/>
        <v>0</v>
      </c>
      <c r="AP42" s="80">
        <f t="shared" si="38"/>
        <v>0</v>
      </c>
      <c r="AQ42" s="80">
        <f t="shared" si="38"/>
        <v>0</v>
      </c>
      <c r="AR42" s="80">
        <f t="shared" si="38"/>
        <v>0</v>
      </c>
      <c r="AS42" s="80">
        <f t="shared" si="38"/>
        <v>0</v>
      </c>
      <c r="AT42" s="80">
        <f t="shared" si="38"/>
        <v>0</v>
      </c>
    </row>
    <row r="43" spans="1:46" ht="21.75" customHeight="1" x14ac:dyDescent="0.65">
      <c r="A43" s="102">
        <v>7066</v>
      </c>
      <c r="B43" s="117" t="s">
        <v>315</v>
      </c>
      <c r="C43" s="98"/>
      <c r="D43" s="98"/>
      <c r="E43" s="98"/>
      <c r="F43" s="98"/>
      <c r="G43" s="98"/>
      <c r="H43" s="98"/>
      <c r="I43" s="98"/>
      <c r="J43" s="98"/>
      <c r="K43" s="98"/>
      <c r="L43" s="98"/>
      <c r="M43" s="98"/>
      <c r="N43" s="98"/>
      <c r="O43" s="95">
        <f t="shared" si="33"/>
        <v>0</v>
      </c>
      <c r="P43" s="80"/>
      <c r="Q43" s="80"/>
      <c r="R43" s="80"/>
      <c r="S43" s="80"/>
      <c r="T43" s="80"/>
      <c r="U43" s="80"/>
      <c r="V43" s="80"/>
      <c r="W43" s="80"/>
      <c r="X43" s="80"/>
      <c r="Y43" s="80"/>
      <c r="Z43" s="80"/>
      <c r="AA43" s="80" t="s">
        <v>129</v>
      </c>
      <c r="AB43" s="80" t="str">
        <f t="shared" si="34"/>
        <v>7066-000000</v>
      </c>
      <c r="AC43" s="80">
        <v>954</v>
      </c>
      <c r="AD43" s="80" t="str">
        <f t="shared" si="35"/>
        <v>054</v>
      </c>
      <c r="AE43" s="80"/>
      <c r="AF43" s="80"/>
      <c r="AG43" s="80">
        <v>110</v>
      </c>
      <c r="AH43" s="80" t="str">
        <f>Summary!$B$2</f>
        <v>USD</v>
      </c>
      <c r="AI43" s="80">
        <f t="shared" ref="AI43:AT43" si="39">IF(C43="",0,C43)</f>
        <v>0</v>
      </c>
      <c r="AJ43" s="80">
        <f t="shared" si="39"/>
        <v>0</v>
      </c>
      <c r="AK43" s="80">
        <f t="shared" si="39"/>
        <v>0</v>
      </c>
      <c r="AL43" s="80">
        <f t="shared" si="39"/>
        <v>0</v>
      </c>
      <c r="AM43" s="80">
        <f t="shared" si="39"/>
        <v>0</v>
      </c>
      <c r="AN43" s="80">
        <f t="shared" si="39"/>
        <v>0</v>
      </c>
      <c r="AO43" s="80">
        <f t="shared" si="39"/>
        <v>0</v>
      </c>
      <c r="AP43" s="80">
        <f t="shared" si="39"/>
        <v>0</v>
      </c>
      <c r="AQ43" s="80">
        <f t="shared" si="39"/>
        <v>0</v>
      </c>
      <c r="AR43" s="80">
        <f t="shared" si="39"/>
        <v>0</v>
      </c>
      <c r="AS43" s="80">
        <f t="shared" si="39"/>
        <v>0</v>
      </c>
      <c r="AT43" s="80">
        <f t="shared" si="39"/>
        <v>0</v>
      </c>
    </row>
    <row r="44" spans="1:46" ht="21.75" customHeight="1" x14ac:dyDescent="0.65">
      <c r="A44" s="102">
        <v>7068</v>
      </c>
      <c r="B44" s="117" t="s">
        <v>316</v>
      </c>
      <c r="C44" s="98"/>
      <c r="D44" s="98"/>
      <c r="E44" s="98"/>
      <c r="F44" s="98"/>
      <c r="G44" s="98"/>
      <c r="H44" s="98"/>
      <c r="I44" s="98"/>
      <c r="J44" s="98"/>
      <c r="K44" s="98"/>
      <c r="L44" s="98"/>
      <c r="M44" s="98"/>
      <c r="N44" s="98"/>
      <c r="O44" s="95">
        <f t="shared" si="33"/>
        <v>0</v>
      </c>
      <c r="P44" s="80"/>
      <c r="Q44" s="80"/>
      <c r="R44" s="80"/>
      <c r="S44" s="80"/>
      <c r="T44" s="80"/>
      <c r="U44" s="80"/>
      <c r="V44" s="80"/>
      <c r="W44" s="80"/>
      <c r="X44" s="80"/>
      <c r="Y44" s="80"/>
      <c r="Z44" s="80"/>
      <c r="AA44" s="80" t="s">
        <v>129</v>
      </c>
      <c r="AB44" s="80" t="str">
        <f t="shared" si="34"/>
        <v>7068-000000</v>
      </c>
      <c r="AC44" s="80">
        <v>954</v>
      </c>
      <c r="AD44" s="80" t="str">
        <f t="shared" si="35"/>
        <v>054</v>
      </c>
      <c r="AE44" s="80"/>
      <c r="AF44" s="80"/>
      <c r="AG44" s="80">
        <v>110</v>
      </c>
      <c r="AH44" s="80" t="str">
        <f>Summary!$B$2</f>
        <v>USD</v>
      </c>
      <c r="AI44" s="80">
        <f t="shared" ref="AI44:AT44" si="40">IF(C44="",0,C44)</f>
        <v>0</v>
      </c>
      <c r="AJ44" s="80">
        <f t="shared" si="40"/>
        <v>0</v>
      </c>
      <c r="AK44" s="80">
        <f t="shared" si="40"/>
        <v>0</v>
      </c>
      <c r="AL44" s="80">
        <f t="shared" si="40"/>
        <v>0</v>
      </c>
      <c r="AM44" s="80">
        <f t="shared" si="40"/>
        <v>0</v>
      </c>
      <c r="AN44" s="80">
        <f t="shared" si="40"/>
        <v>0</v>
      </c>
      <c r="AO44" s="80">
        <f t="shared" si="40"/>
        <v>0</v>
      </c>
      <c r="AP44" s="80">
        <f t="shared" si="40"/>
        <v>0</v>
      </c>
      <c r="AQ44" s="80">
        <f t="shared" si="40"/>
        <v>0</v>
      </c>
      <c r="AR44" s="80">
        <f t="shared" si="40"/>
        <v>0</v>
      </c>
      <c r="AS44" s="80">
        <f t="shared" si="40"/>
        <v>0</v>
      </c>
      <c r="AT44" s="80">
        <f t="shared" si="40"/>
        <v>0</v>
      </c>
    </row>
    <row r="45" spans="1:46" ht="21.75" customHeight="1" x14ac:dyDescent="0.65">
      <c r="A45" s="102">
        <v>7072</v>
      </c>
      <c r="B45" s="117" t="s">
        <v>317</v>
      </c>
      <c r="C45" s="98"/>
      <c r="D45" s="98"/>
      <c r="E45" s="98"/>
      <c r="F45" s="98"/>
      <c r="G45" s="98"/>
      <c r="H45" s="98"/>
      <c r="I45" s="98"/>
      <c r="J45" s="98"/>
      <c r="K45" s="98"/>
      <c r="L45" s="98"/>
      <c r="M45" s="98"/>
      <c r="N45" s="98"/>
      <c r="O45" s="95">
        <f t="shared" si="33"/>
        <v>0</v>
      </c>
      <c r="P45" s="80"/>
      <c r="Q45" s="80"/>
      <c r="R45" s="80"/>
      <c r="S45" s="80"/>
      <c r="T45" s="80"/>
      <c r="U45" s="80"/>
      <c r="V45" s="80"/>
      <c r="W45" s="80"/>
      <c r="X45" s="80"/>
      <c r="Y45" s="80"/>
      <c r="Z45" s="80"/>
      <c r="AA45" s="80" t="s">
        <v>129</v>
      </c>
      <c r="AB45" s="80" t="str">
        <f t="shared" si="34"/>
        <v>7072-000000</v>
      </c>
      <c r="AC45" s="80">
        <v>954</v>
      </c>
      <c r="AD45" s="80" t="str">
        <f t="shared" si="35"/>
        <v>054</v>
      </c>
      <c r="AE45" s="80"/>
      <c r="AF45" s="80"/>
      <c r="AG45" s="80">
        <v>110</v>
      </c>
      <c r="AH45" s="80" t="str">
        <f>Summary!$B$2</f>
        <v>USD</v>
      </c>
      <c r="AI45" s="80">
        <f t="shared" ref="AI45:AT45" si="41">IF(C45="",0,C45)</f>
        <v>0</v>
      </c>
      <c r="AJ45" s="80">
        <f t="shared" si="41"/>
        <v>0</v>
      </c>
      <c r="AK45" s="80">
        <f t="shared" si="41"/>
        <v>0</v>
      </c>
      <c r="AL45" s="80">
        <f t="shared" si="41"/>
        <v>0</v>
      </c>
      <c r="AM45" s="80">
        <f t="shared" si="41"/>
        <v>0</v>
      </c>
      <c r="AN45" s="80">
        <f t="shared" si="41"/>
        <v>0</v>
      </c>
      <c r="AO45" s="80">
        <f t="shared" si="41"/>
        <v>0</v>
      </c>
      <c r="AP45" s="80">
        <f t="shared" si="41"/>
        <v>0</v>
      </c>
      <c r="AQ45" s="80">
        <f t="shared" si="41"/>
        <v>0</v>
      </c>
      <c r="AR45" s="80">
        <f t="shared" si="41"/>
        <v>0</v>
      </c>
      <c r="AS45" s="80">
        <f t="shared" si="41"/>
        <v>0</v>
      </c>
      <c r="AT45" s="80">
        <f t="shared" si="41"/>
        <v>0</v>
      </c>
    </row>
    <row r="46" spans="1:46" ht="21.75" customHeight="1" x14ac:dyDescent="0.65">
      <c r="A46" s="119" t="s">
        <v>290</v>
      </c>
      <c r="B46" s="117"/>
      <c r="C46" s="121">
        <f t="shared" ref="C46:O46" si="42">SUM(C40:C45)</f>
        <v>0</v>
      </c>
      <c r="D46" s="121">
        <f t="shared" si="42"/>
        <v>0</v>
      </c>
      <c r="E46" s="121">
        <f t="shared" si="42"/>
        <v>0</v>
      </c>
      <c r="F46" s="121">
        <f t="shared" si="42"/>
        <v>0</v>
      </c>
      <c r="G46" s="121">
        <f t="shared" si="42"/>
        <v>0</v>
      </c>
      <c r="H46" s="121">
        <f t="shared" si="42"/>
        <v>0</v>
      </c>
      <c r="I46" s="121">
        <f t="shared" si="42"/>
        <v>0</v>
      </c>
      <c r="J46" s="121">
        <f t="shared" si="42"/>
        <v>0</v>
      </c>
      <c r="K46" s="121">
        <f t="shared" si="42"/>
        <v>0</v>
      </c>
      <c r="L46" s="121">
        <f t="shared" si="42"/>
        <v>0</v>
      </c>
      <c r="M46" s="121">
        <f t="shared" si="42"/>
        <v>0</v>
      </c>
      <c r="N46" s="121">
        <f t="shared" si="42"/>
        <v>0</v>
      </c>
      <c r="O46" s="121">
        <f t="shared" si="42"/>
        <v>0</v>
      </c>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row>
    <row r="47" spans="1:46" ht="21.75" customHeight="1" x14ac:dyDescent="0.65">
      <c r="A47" s="102"/>
      <c r="B47" s="117"/>
      <c r="C47" s="148"/>
      <c r="D47" s="148"/>
      <c r="E47" s="148"/>
      <c r="F47" s="148"/>
      <c r="G47" s="148"/>
      <c r="H47" s="148"/>
      <c r="I47" s="148"/>
      <c r="J47" s="148"/>
      <c r="K47" s="148"/>
      <c r="L47" s="148"/>
      <c r="M47" s="148"/>
      <c r="N47" s="148"/>
      <c r="O47" s="148"/>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row>
    <row r="48" spans="1:46" ht="21.75" customHeight="1" x14ac:dyDescent="0.65">
      <c r="A48" s="119" t="s">
        <v>291</v>
      </c>
      <c r="B48" s="120"/>
      <c r="C48" s="95"/>
      <c r="D48" s="95"/>
      <c r="E48" s="95"/>
      <c r="F48" s="95"/>
      <c r="G48" s="95"/>
      <c r="H48" s="95"/>
      <c r="I48" s="95"/>
      <c r="J48" s="95"/>
      <c r="K48" s="95"/>
      <c r="L48" s="95"/>
      <c r="M48" s="95"/>
      <c r="N48" s="95"/>
      <c r="O48" s="95"/>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row>
    <row r="49" spans="1:46" ht="21.75" customHeight="1" x14ac:dyDescent="0.65">
      <c r="A49" s="102">
        <v>7060</v>
      </c>
      <c r="B49" s="117" t="s">
        <v>312</v>
      </c>
      <c r="C49" s="98"/>
      <c r="D49" s="98"/>
      <c r="E49" s="98"/>
      <c r="F49" s="98"/>
      <c r="G49" s="98"/>
      <c r="H49" s="98"/>
      <c r="I49" s="98"/>
      <c r="J49" s="98"/>
      <c r="K49" s="98"/>
      <c r="L49" s="98"/>
      <c r="M49" s="98"/>
      <c r="N49" s="98"/>
      <c r="O49" s="95">
        <f t="shared" ref="O49:O54" si="43">SUM(C49:N49)</f>
        <v>0</v>
      </c>
      <c r="P49" s="80"/>
      <c r="Q49" s="80"/>
      <c r="R49" s="80"/>
      <c r="S49" s="80"/>
      <c r="T49" s="80"/>
      <c r="U49" s="80"/>
      <c r="V49" s="80"/>
      <c r="W49" s="80"/>
      <c r="X49" s="80"/>
      <c r="Y49" s="80"/>
      <c r="Z49" s="80"/>
      <c r="AA49" s="80" t="s">
        <v>129</v>
      </c>
      <c r="AB49" s="80" t="str">
        <f t="shared" ref="AB49:AB54" si="44">IF(A49="","",A49&amp;"-000000")</f>
        <v>7060-000000</v>
      </c>
      <c r="AC49" s="80">
        <v>955</v>
      </c>
      <c r="AD49" s="80" t="str">
        <f t="shared" ref="AD49:AD54" si="45">IF(LEN($O$1)=3,$O$1,IF(LEN($O$1)=2,0&amp;$O$1,IF(LEN($O$1)=1,0&amp;0&amp;$O$1,"ERROR")))</f>
        <v>054</v>
      </c>
      <c r="AE49" s="80"/>
      <c r="AF49" s="80"/>
      <c r="AG49" s="80">
        <v>110</v>
      </c>
      <c r="AH49" s="80" t="str">
        <f>Summary!$B$2</f>
        <v>USD</v>
      </c>
      <c r="AI49" s="80">
        <f t="shared" ref="AI49:AT49" si="46">IF(C49="",0,C49)</f>
        <v>0</v>
      </c>
      <c r="AJ49" s="80">
        <f t="shared" si="46"/>
        <v>0</v>
      </c>
      <c r="AK49" s="80">
        <f t="shared" si="46"/>
        <v>0</v>
      </c>
      <c r="AL49" s="80">
        <f t="shared" si="46"/>
        <v>0</v>
      </c>
      <c r="AM49" s="80">
        <f t="shared" si="46"/>
        <v>0</v>
      </c>
      <c r="AN49" s="80">
        <f t="shared" si="46"/>
        <v>0</v>
      </c>
      <c r="AO49" s="80">
        <f t="shared" si="46"/>
        <v>0</v>
      </c>
      <c r="AP49" s="80">
        <f t="shared" si="46"/>
        <v>0</v>
      </c>
      <c r="AQ49" s="80">
        <f t="shared" si="46"/>
        <v>0</v>
      </c>
      <c r="AR49" s="80">
        <f t="shared" si="46"/>
        <v>0</v>
      </c>
      <c r="AS49" s="80">
        <f t="shared" si="46"/>
        <v>0</v>
      </c>
      <c r="AT49" s="80">
        <f t="shared" si="46"/>
        <v>0</v>
      </c>
    </row>
    <row r="50" spans="1:46" ht="21.75" customHeight="1" x14ac:dyDescent="0.65">
      <c r="A50" s="102">
        <v>7062</v>
      </c>
      <c r="B50" s="117" t="s">
        <v>313</v>
      </c>
      <c r="C50" s="98"/>
      <c r="D50" s="98"/>
      <c r="E50" s="98"/>
      <c r="F50" s="98"/>
      <c r="G50" s="98"/>
      <c r="H50" s="98"/>
      <c r="I50" s="98"/>
      <c r="J50" s="98"/>
      <c r="K50" s="98"/>
      <c r="L50" s="98"/>
      <c r="M50" s="98"/>
      <c r="N50" s="98"/>
      <c r="O50" s="95">
        <f t="shared" si="43"/>
        <v>0</v>
      </c>
      <c r="P50" s="80"/>
      <c r="Q50" s="80"/>
      <c r="R50" s="80"/>
      <c r="S50" s="80"/>
      <c r="T50" s="80"/>
      <c r="U50" s="80"/>
      <c r="V50" s="80"/>
      <c r="W50" s="80"/>
      <c r="X50" s="80"/>
      <c r="Y50" s="80"/>
      <c r="Z50" s="80"/>
      <c r="AA50" s="80" t="s">
        <v>129</v>
      </c>
      <c r="AB50" s="80" t="str">
        <f t="shared" si="44"/>
        <v>7062-000000</v>
      </c>
      <c r="AC50" s="80">
        <v>955</v>
      </c>
      <c r="AD50" s="80" t="str">
        <f t="shared" si="45"/>
        <v>054</v>
      </c>
      <c r="AE50" s="80"/>
      <c r="AF50" s="80"/>
      <c r="AG50" s="80">
        <v>110</v>
      </c>
      <c r="AH50" s="80" t="str">
        <f>Summary!$B$2</f>
        <v>USD</v>
      </c>
      <c r="AI50" s="80">
        <f t="shared" ref="AI50:AT50" si="47">IF(C50="",0,C50)</f>
        <v>0</v>
      </c>
      <c r="AJ50" s="80">
        <f t="shared" si="47"/>
        <v>0</v>
      </c>
      <c r="AK50" s="80">
        <f t="shared" si="47"/>
        <v>0</v>
      </c>
      <c r="AL50" s="80">
        <f t="shared" si="47"/>
        <v>0</v>
      </c>
      <c r="AM50" s="80">
        <f t="shared" si="47"/>
        <v>0</v>
      </c>
      <c r="AN50" s="80">
        <f t="shared" si="47"/>
        <v>0</v>
      </c>
      <c r="AO50" s="80">
        <f t="shared" si="47"/>
        <v>0</v>
      </c>
      <c r="AP50" s="80">
        <f t="shared" si="47"/>
        <v>0</v>
      </c>
      <c r="AQ50" s="80">
        <f t="shared" si="47"/>
        <v>0</v>
      </c>
      <c r="AR50" s="80">
        <f t="shared" si="47"/>
        <v>0</v>
      </c>
      <c r="AS50" s="80">
        <f t="shared" si="47"/>
        <v>0</v>
      </c>
      <c r="AT50" s="80">
        <f t="shared" si="47"/>
        <v>0</v>
      </c>
    </row>
    <row r="51" spans="1:46" ht="21.75" customHeight="1" x14ac:dyDescent="0.65">
      <c r="A51" s="102">
        <v>7064</v>
      </c>
      <c r="B51" s="117" t="s">
        <v>314</v>
      </c>
      <c r="C51" s="98"/>
      <c r="D51" s="98"/>
      <c r="E51" s="98"/>
      <c r="F51" s="98"/>
      <c r="G51" s="98"/>
      <c r="H51" s="98"/>
      <c r="I51" s="98"/>
      <c r="J51" s="98"/>
      <c r="K51" s="98"/>
      <c r="L51" s="98"/>
      <c r="M51" s="98"/>
      <c r="N51" s="98"/>
      <c r="O51" s="95">
        <f t="shared" si="43"/>
        <v>0</v>
      </c>
      <c r="P51" s="80"/>
      <c r="Q51" s="80"/>
      <c r="R51" s="80"/>
      <c r="S51" s="80"/>
      <c r="T51" s="80"/>
      <c r="U51" s="80"/>
      <c r="V51" s="80"/>
      <c r="W51" s="80"/>
      <c r="X51" s="80"/>
      <c r="Y51" s="80"/>
      <c r="Z51" s="80"/>
      <c r="AA51" s="80" t="s">
        <v>129</v>
      </c>
      <c r="AB51" s="80" t="str">
        <f t="shared" si="44"/>
        <v>7064-000000</v>
      </c>
      <c r="AC51" s="80">
        <v>955</v>
      </c>
      <c r="AD51" s="80" t="str">
        <f t="shared" si="45"/>
        <v>054</v>
      </c>
      <c r="AE51" s="80"/>
      <c r="AF51" s="80"/>
      <c r="AG51" s="80">
        <v>110</v>
      </c>
      <c r="AH51" s="80" t="str">
        <f>Summary!$B$2</f>
        <v>USD</v>
      </c>
      <c r="AI51" s="80">
        <f t="shared" ref="AI51:AT51" si="48">IF(C51="",0,C51)</f>
        <v>0</v>
      </c>
      <c r="AJ51" s="80">
        <f t="shared" si="48"/>
        <v>0</v>
      </c>
      <c r="AK51" s="80">
        <f t="shared" si="48"/>
        <v>0</v>
      </c>
      <c r="AL51" s="80">
        <f t="shared" si="48"/>
        <v>0</v>
      </c>
      <c r="AM51" s="80">
        <f t="shared" si="48"/>
        <v>0</v>
      </c>
      <c r="AN51" s="80">
        <f t="shared" si="48"/>
        <v>0</v>
      </c>
      <c r="AO51" s="80">
        <f t="shared" si="48"/>
        <v>0</v>
      </c>
      <c r="AP51" s="80">
        <f t="shared" si="48"/>
        <v>0</v>
      </c>
      <c r="AQ51" s="80">
        <f t="shared" si="48"/>
        <v>0</v>
      </c>
      <c r="AR51" s="80">
        <f t="shared" si="48"/>
        <v>0</v>
      </c>
      <c r="AS51" s="80">
        <f t="shared" si="48"/>
        <v>0</v>
      </c>
      <c r="AT51" s="80">
        <f t="shared" si="48"/>
        <v>0</v>
      </c>
    </row>
    <row r="52" spans="1:46" ht="21.75" customHeight="1" x14ac:dyDescent="0.65">
      <c r="A52" s="102">
        <v>7066</v>
      </c>
      <c r="B52" s="117" t="s">
        <v>315</v>
      </c>
      <c r="C52" s="98"/>
      <c r="D52" s="98"/>
      <c r="E52" s="98"/>
      <c r="F52" s="98"/>
      <c r="G52" s="98"/>
      <c r="H52" s="98"/>
      <c r="I52" s="98"/>
      <c r="J52" s="98"/>
      <c r="K52" s="98"/>
      <c r="L52" s="98"/>
      <c r="M52" s="98"/>
      <c r="N52" s="98"/>
      <c r="O52" s="95">
        <f t="shared" si="43"/>
        <v>0</v>
      </c>
      <c r="P52" s="80"/>
      <c r="Q52" s="80"/>
      <c r="R52" s="80"/>
      <c r="S52" s="80"/>
      <c r="T52" s="80"/>
      <c r="U52" s="80"/>
      <c r="V52" s="80"/>
      <c r="W52" s="80"/>
      <c r="X52" s="80"/>
      <c r="Y52" s="80"/>
      <c r="Z52" s="80"/>
      <c r="AA52" s="80" t="s">
        <v>129</v>
      </c>
      <c r="AB52" s="80" t="str">
        <f t="shared" si="44"/>
        <v>7066-000000</v>
      </c>
      <c r="AC52" s="80">
        <v>955</v>
      </c>
      <c r="AD52" s="80" t="str">
        <f t="shared" si="45"/>
        <v>054</v>
      </c>
      <c r="AE52" s="80"/>
      <c r="AF52" s="80"/>
      <c r="AG52" s="80">
        <v>110</v>
      </c>
      <c r="AH52" s="80" t="str">
        <f>Summary!$B$2</f>
        <v>USD</v>
      </c>
      <c r="AI52" s="80">
        <f t="shared" ref="AI52:AT52" si="49">IF(C52="",0,C52)</f>
        <v>0</v>
      </c>
      <c r="AJ52" s="80">
        <f t="shared" si="49"/>
        <v>0</v>
      </c>
      <c r="AK52" s="80">
        <f t="shared" si="49"/>
        <v>0</v>
      </c>
      <c r="AL52" s="80">
        <f t="shared" si="49"/>
        <v>0</v>
      </c>
      <c r="AM52" s="80">
        <f t="shared" si="49"/>
        <v>0</v>
      </c>
      <c r="AN52" s="80">
        <f t="shared" si="49"/>
        <v>0</v>
      </c>
      <c r="AO52" s="80">
        <f t="shared" si="49"/>
        <v>0</v>
      </c>
      <c r="AP52" s="80">
        <f t="shared" si="49"/>
        <v>0</v>
      </c>
      <c r="AQ52" s="80">
        <f t="shared" si="49"/>
        <v>0</v>
      </c>
      <c r="AR52" s="80">
        <f t="shared" si="49"/>
        <v>0</v>
      </c>
      <c r="AS52" s="80">
        <f t="shared" si="49"/>
        <v>0</v>
      </c>
      <c r="AT52" s="80">
        <f t="shared" si="49"/>
        <v>0</v>
      </c>
    </row>
    <row r="53" spans="1:46" ht="21.75" customHeight="1" x14ac:dyDescent="0.65">
      <c r="A53" s="102">
        <v>7068</v>
      </c>
      <c r="B53" s="117" t="s">
        <v>316</v>
      </c>
      <c r="C53" s="98"/>
      <c r="D53" s="98"/>
      <c r="E53" s="98"/>
      <c r="F53" s="98"/>
      <c r="G53" s="98"/>
      <c r="H53" s="98"/>
      <c r="I53" s="98"/>
      <c r="J53" s="98"/>
      <c r="K53" s="98"/>
      <c r="L53" s="98"/>
      <c r="M53" s="98"/>
      <c r="N53" s="98"/>
      <c r="O53" s="95">
        <f t="shared" si="43"/>
        <v>0</v>
      </c>
      <c r="P53" s="80"/>
      <c r="Q53" s="80"/>
      <c r="R53" s="80"/>
      <c r="S53" s="80"/>
      <c r="T53" s="80"/>
      <c r="U53" s="80"/>
      <c r="V53" s="80"/>
      <c r="W53" s="80"/>
      <c r="X53" s="80"/>
      <c r="Y53" s="80"/>
      <c r="Z53" s="80"/>
      <c r="AA53" s="80" t="s">
        <v>129</v>
      </c>
      <c r="AB53" s="80" t="str">
        <f t="shared" si="44"/>
        <v>7068-000000</v>
      </c>
      <c r="AC53" s="80">
        <v>955</v>
      </c>
      <c r="AD53" s="80" t="str">
        <f t="shared" si="45"/>
        <v>054</v>
      </c>
      <c r="AE53" s="80"/>
      <c r="AF53" s="80"/>
      <c r="AG53" s="80">
        <v>110</v>
      </c>
      <c r="AH53" s="80" t="str">
        <f>Summary!$B$2</f>
        <v>USD</v>
      </c>
      <c r="AI53" s="80">
        <f t="shared" ref="AI53:AT53" si="50">IF(C53="",0,C53)</f>
        <v>0</v>
      </c>
      <c r="AJ53" s="80">
        <f t="shared" si="50"/>
        <v>0</v>
      </c>
      <c r="AK53" s="80">
        <f t="shared" si="50"/>
        <v>0</v>
      </c>
      <c r="AL53" s="80">
        <f t="shared" si="50"/>
        <v>0</v>
      </c>
      <c r="AM53" s="80">
        <f t="shared" si="50"/>
        <v>0</v>
      </c>
      <c r="AN53" s="80">
        <f t="shared" si="50"/>
        <v>0</v>
      </c>
      <c r="AO53" s="80">
        <f t="shared" si="50"/>
        <v>0</v>
      </c>
      <c r="AP53" s="80">
        <f t="shared" si="50"/>
        <v>0</v>
      </c>
      <c r="AQ53" s="80">
        <f t="shared" si="50"/>
        <v>0</v>
      </c>
      <c r="AR53" s="80">
        <f t="shared" si="50"/>
        <v>0</v>
      </c>
      <c r="AS53" s="80">
        <f t="shared" si="50"/>
        <v>0</v>
      </c>
      <c r="AT53" s="80">
        <f t="shared" si="50"/>
        <v>0</v>
      </c>
    </row>
    <row r="54" spans="1:46" ht="21.75" customHeight="1" x14ac:dyDescent="0.65">
      <c r="A54" s="102">
        <v>7072</v>
      </c>
      <c r="B54" s="117" t="s">
        <v>317</v>
      </c>
      <c r="C54" s="98"/>
      <c r="D54" s="98"/>
      <c r="E54" s="98"/>
      <c r="F54" s="98"/>
      <c r="G54" s="98"/>
      <c r="H54" s="98"/>
      <c r="I54" s="98"/>
      <c r="J54" s="98"/>
      <c r="K54" s="98"/>
      <c r="L54" s="98"/>
      <c r="M54" s="98"/>
      <c r="N54" s="98"/>
      <c r="O54" s="95">
        <f t="shared" si="43"/>
        <v>0</v>
      </c>
      <c r="P54" s="80"/>
      <c r="Q54" s="80"/>
      <c r="R54" s="80"/>
      <c r="S54" s="80"/>
      <c r="T54" s="80"/>
      <c r="U54" s="80"/>
      <c r="V54" s="80"/>
      <c r="W54" s="80"/>
      <c r="X54" s="80"/>
      <c r="Y54" s="80"/>
      <c r="Z54" s="80"/>
      <c r="AA54" s="80" t="s">
        <v>129</v>
      </c>
      <c r="AB54" s="80" t="str">
        <f t="shared" si="44"/>
        <v>7072-000000</v>
      </c>
      <c r="AC54" s="80">
        <v>955</v>
      </c>
      <c r="AD54" s="80" t="str">
        <f t="shared" si="45"/>
        <v>054</v>
      </c>
      <c r="AE54" s="80"/>
      <c r="AF54" s="80"/>
      <c r="AG54" s="80">
        <v>110</v>
      </c>
      <c r="AH54" s="80" t="str">
        <f>Summary!$B$2</f>
        <v>USD</v>
      </c>
      <c r="AI54" s="80">
        <f t="shared" ref="AI54:AT54" si="51">IF(C54="",0,C54)</f>
        <v>0</v>
      </c>
      <c r="AJ54" s="80">
        <f t="shared" si="51"/>
        <v>0</v>
      </c>
      <c r="AK54" s="80">
        <f t="shared" si="51"/>
        <v>0</v>
      </c>
      <c r="AL54" s="80">
        <f t="shared" si="51"/>
        <v>0</v>
      </c>
      <c r="AM54" s="80">
        <f t="shared" si="51"/>
        <v>0</v>
      </c>
      <c r="AN54" s="80">
        <f t="shared" si="51"/>
        <v>0</v>
      </c>
      <c r="AO54" s="80">
        <f t="shared" si="51"/>
        <v>0</v>
      </c>
      <c r="AP54" s="80">
        <f t="shared" si="51"/>
        <v>0</v>
      </c>
      <c r="AQ54" s="80">
        <f t="shared" si="51"/>
        <v>0</v>
      </c>
      <c r="AR54" s="80">
        <f t="shared" si="51"/>
        <v>0</v>
      </c>
      <c r="AS54" s="80">
        <f t="shared" si="51"/>
        <v>0</v>
      </c>
      <c r="AT54" s="80">
        <f t="shared" si="51"/>
        <v>0</v>
      </c>
    </row>
    <row r="55" spans="1:46" ht="21.75" customHeight="1" x14ac:dyDescent="0.65">
      <c r="A55" s="119" t="s">
        <v>292</v>
      </c>
      <c r="B55" s="117"/>
      <c r="C55" s="121">
        <f t="shared" ref="C55:O55" si="52">SUM(C49:C54)</f>
        <v>0</v>
      </c>
      <c r="D55" s="121">
        <f t="shared" si="52"/>
        <v>0</v>
      </c>
      <c r="E55" s="121">
        <f t="shared" si="52"/>
        <v>0</v>
      </c>
      <c r="F55" s="121">
        <f t="shared" si="52"/>
        <v>0</v>
      </c>
      <c r="G55" s="121">
        <f t="shared" si="52"/>
        <v>0</v>
      </c>
      <c r="H55" s="121">
        <f t="shared" si="52"/>
        <v>0</v>
      </c>
      <c r="I55" s="121">
        <f t="shared" si="52"/>
        <v>0</v>
      </c>
      <c r="J55" s="121">
        <f t="shared" si="52"/>
        <v>0</v>
      </c>
      <c r="K55" s="121">
        <f t="shared" si="52"/>
        <v>0</v>
      </c>
      <c r="L55" s="121">
        <f t="shared" si="52"/>
        <v>0</v>
      </c>
      <c r="M55" s="121">
        <f t="shared" si="52"/>
        <v>0</v>
      </c>
      <c r="N55" s="121">
        <f t="shared" si="52"/>
        <v>0</v>
      </c>
      <c r="O55" s="121">
        <f t="shared" si="52"/>
        <v>0</v>
      </c>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row>
    <row r="56" spans="1:46" ht="21.75" customHeight="1" x14ac:dyDescent="0.65">
      <c r="A56" s="102"/>
      <c r="B56" s="117"/>
      <c r="C56" s="95"/>
      <c r="D56" s="95"/>
      <c r="E56" s="95"/>
      <c r="F56" s="95"/>
      <c r="G56" s="95"/>
      <c r="H56" s="95"/>
      <c r="I56" s="95"/>
      <c r="J56" s="95"/>
      <c r="K56" s="95"/>
      <c r="L56" s="95"/>
      <c r="M56" s="95"/>
      <c r="N56" s="95"/>
      <c r="O56" s="95"/>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row>
    <row r="57" spans="1:46" ht="21.75" customHeight="1" x14ac:dyDescent="0.65">
      <c r="A57" s="119" t="s">
        <v>293</v>
      </c>
      <c r="B57" s="120"/>
      <c r="C57" s="95"/>
      <c r="D57" s="95"/>
      <c r="E57" s="95"/>
      <c r="F57" s="95"/>
      <c r="G57" s="95"/>
      <c r="H57" s="95"/>
      <c r="I57" s="95"/>
      <c r="J57" s="95"/>
      <c r="K57" s="95"/>
      <c r="L57" s="95"/>
      <c r="M57" s="95"/>
      <c r="N57" s="95"/>
      <c r="O57" s="95"/>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row>
    <row r="58" spans="1:46" ht="21.75" customHeight="1" x14ac:dyDescent="0.65">
      <c r="A58" s="102">
        <v>7060</v>
      </c>
      <c r="B58" s="117" t="s">
        <v>312</v>
      </c>
      <c r="C58" s="98"/>
      <c r="D58" s="98"/>
      <c r="E58" s="98"/>
      <c r="F58" s="98"/>
      <c r="G58" s="98"/>
      <c r="H58" s="98"/>
      <c r="I58" s="98"/>
      <c r="J58" s="98"/>
      <c r="K58" s="98"/>
      <c r="L58" s="98"/>
      <c r="M58" s="98"/>
      <c r="N58" s="98"/>
      <c r="O58" s="95">
        <f t="shared" ref="O58:O63" si="53">SUM(C58:N58)</f>
        <v>0</v>
      </c>
      <c r="P58" s="80"/>
      <c r="Q58" s="80"/>
      <c r="R58" s="80"/>
      <c r="S58" s="80"/>
      <c r="T58" s="80"/>
      <c r="U58" s="80"/>
      <c r="V58" s="80"/>
      <c r="W58" s="80"/>
      <c r="X58" s="80"/>
      <c r="Y58" s="80"/>
      <c r="Z58" s="80"/>
      <c r="AA58" s="80" t="s">
        <v>129</v>
      </c>
      <c r="AB58" s="80" t="str">
        <f t="shared" ref="AB58:AB63" si="54">IF(A58="","",A58&amp;"-000000")</f>
        <v>7060-000000</v>
      </c>
      <c r="AC58" s="80">
        <v>956</v>
      </c>
      <c r="AD58" s="80" t="str">
        <f t="shared" ref="AD58:AD63" si="55">IF(LEN($O$1)=3,$O$1,IF(LEN($O$1)=2,0&amp;$O$1,IF(LEN($O$1)=1,0&amp;0&amp;$O$1,"ERROR")))</f>
        <v>054</v>
      </c>
      <c r="AE58" s="80"/>
      <c r="AF58" s="80"/>
      <c r="AG58" s="80">
        <v>110</v>
      </c>
      <c r="AH58" s="80" t="str">
        <f>Summary!$B$2</f>
        <v>USD</v>
      </c>
      <c r="AI58" s="80">
        <f t="shared" ref="AI58:AT58" si="56">IF(C58="",0,C58)</f>
        <v>0</v>
      </c>
      <c r="AJ58" s="80">
        <f t="shared" si="56"/>
        <v>0</v>
      </c>
      <c r="AK58" s="80">
        <f t="shared" si="56"/>
        <v>0</v>
      </c>
      <c r="AL58" s="80">
        <f t="shared" si="56"/>
        <v>0</v>
      </c>
      <c r="AM58" s="80">
        <f t="shared" si="56"/>
        <v>0</v>
      </c>
      <c r="AN58" s="80">
        <f t="shared" si="56"/>
        <v>0</v>
      </c>
      <c r="AO58" s="80">
        <f t="shared" si="56"/>
        <v>0</v>
      </c>
      <c r="AP58" s="80">
        <f t="shared" si="56"/>
        <v>0</v>
      </c>
      <c r="AQ58" s="80">
        <f t="shared" si="56"/>
        <v>0</v>
      </c>
      <c r="AR58" s="80">
        <f t="shared" si="56"/>
        <v>0</v>
      </c>
      <c r="AS58" s="80">
        <f t="shared" si="56"/>
        <v>0</v>
      </c>
      <c r="AT58" s="80">
        <f t="shared" si="56"/>
        <v>0</v>
      </c>
    </row>
    <row r="59" spans="1:46" ht="21.75" customHeight="1" x14ac:dyDescent="0.65">
      <c r="A59" s="102">
        <v>7062</v>
      </c>
      <c r="B59" s="117" t="s">
        <v>313</v>
      </c>
      <c r="C59" s="98"/>
      <c r="D59" s="98"/>
      <c r="E59" s="98"/>
      <c r="F59" s="98"/>
      <c r="G59" s="98"/>
      <c r="H59" s="98"/>
      <c r="I59" s="98"/>
      <c r="J59" s="98"/>
      <c r="K59" s="98"/>
      <c r="L59" s="98"/>
      <c r="M59" s="98"/>
      <c r="N59" s="98"/>
      <c r="O59" s="95">
        <f t="shared" si="53"/>
        <v>0</v>
      </c>
      <c r="P59" s="80"/>
      <c r="Q59" s="80"/>
      <c r="R59" s="80"/>
      <c r="S59" s="80"/>
      <c r="T59" s="80"/>
      <c r="U59" s="80"/>
      <c r="V59" s="80"/>
      <c r="W59" s="80"/>
      <c r="X59" s="80"/>
      <c r="Y59" s="80"/>
      <c r="Z59" s="80"/>
      <c r="AA59" s="80" t="s">
        <v>129</v>
      </c>
      <c r="AB59" s="80" t="str">
        <f t="shared" si="54"/>
        <v>7062-000000</v>
      </c>
      <c r="AC59" s="80">
        <v>956</v>
      </c>
      <c r="AD59" s="80" t="str">
        <f t="shared" si="55"/>
        <v>054</v>
      </c>
      <c r="AE59" s="80"/>
      <c r="AF59" s="80"/>
      <c r="AG59" s="80">
        <v>110</v>
      </c>
      <c r="AH59" s="80" t="str">
        <f>Summary!$B$2</f>
        <v>USD</v>
      </c>
      <c r="AI59" s="80">
        <f t="shared" ref="AI59:AT59" si="57">IF(C59="",0,C59)</f>
        <v>0</v>
      </c>
      <c r="AJ59" s="80">
        <f t="shared" si="57"/>
        <v>0</v>
      </c>
      <c r="AK59" s="80">
        <f t="shared" si="57"/>
        <v>0</v>
      </c>
      <c r="AL59" s="80">
        <f t="shared" si="57"/>
        <v>0</v>
      </c>
      <c r="AM59" s="80">
        <f t="shared" si="57"/>
        <v>0</v>
      </c>
      <c r="AN59" s="80">
        <f t="shared" si="57"/>
        <v>0</v>
      </c>
      <c r="AO59" s="80">
        <f t="shared" si="57"/>
        <v>0</v>
      </c>
      <c r="AP59" s="80">
        <f t="shared" si="57"/>
        <v>0</v>
      </c>
      <c r="AQ59" s="80">
        <f t="shared" si="57"/>
        <v>0</v>
      </c>
      <c r="AR59" s="80">
        <f t="shared" si="57"/>
        <v>0</v>
      </c>
      <c r="AS59" s="80">
        <f t="shared" si="57"/>
        <v>0</v>
      </c>
      <c r="AT59" s="80">
        <f t="shared" si="57"/>
        <v>0</v>
      </c>
    </row>
    <row r="60" spans="1:46" ht="21.75" customHeight="1" x14ac:dyDescent="0.65">
      <c r="A60" s="102">
        <v>7064</v>
      </c>
      <c r="B60" s="117" t="s">
        <v>314</v>
      </c>
      <c r="C60" s="98"/>
      <c r="D60" s="98"/>
      <c r="E60" s="98"/>
      <c r="F60" s="98"/>
      <c r="G60" s="98"/>
      <c r="H60" s="98"/>
      <c r="I60" s="98"/>
      <c r="J60" s="98"/>
      <c r="K60" s="98"/>
      <c r="L60" s="98"/>
      <c r="M60" s="98"/>
      <c r="N60" s="98"/>
      <c r="O60" s="95">
        <f t="shared" si="53"/>
        <v>0</v>
      </c>
      <c r="P60" s="80"/>
      <c r="Q60" s="80"/>
      <c r="R60" s="80"/>
      <c r="S60" s="80"/>
      <c r="T60" s="80"/>
      <c r="U60" s="80"/>
      <c r="V60" s="80"/>
      <c r="W60" s="80"/>
      <c r="X60" s="80"/>
      <c r="Y60" s="80"/>
      <c r="Z60" s="80"/>
      <c r="AA60" s="80" t="s">
        <v>129</v>
      </c>
      <c r="AB60" s="80" t="str">
        <f t="shared" si="54"/>
        <v>7064-000000</v>
      </c>
      <c r="AC60" s="80">
        <v>956</v>
      </c>
      <c r="AD60" s="80" t="str">
        <f t="shared" si="55"/>
        <v>054</v>
      </c>
      <c r="AE60" s="80"/>
      <c r="AF60" s="80"/>
      <c r="AG60" s="80">
        <v>110</v>
      </c>
      <c r="AH60" s="80" t="str">
        <f>Summary!$B$2</f>
        <v>USD</v>
      </c>
      <c r="AI60" s="80">
        <f t="shared" ref="AI60:AT60" si="58">IF(C60="",0,C60)</f>
        <v>0</v>
      </c>
      <c r="AJ60" s="80">
        <f t="shared" si="58"/>
        <v>0</v>
      </c>
      <c r="AK60" s="80">
        <f t="shared" si="58"/>
        <v>0</v>
      </c>
      <c r="AL60" s="80">
        <f t="shared" si="58"/>
        <v>0</v>
      </c>
      <c r="AM60" s="80">
        <f t="shared" si="58"/>
        <v>0</v>
      </c>
      <c r="AN60" s="80">
        <f t="shared" si="58"/>
        <v>0</v>
      </c>
      <c r="AO60" s="80">
        <f t="shared" si="58"/>
        <v>0</v>
      </c>
      <c r="AP60" s="80">
        <f t="shared" si="58"/>
        <v>0</v>
      </c>
      <c r="AQ60" s="80">
        <f t="shared" si="58"/>
        <v>0</v>
      </c>
      <c r="AR60" s="80">
        <f t="shared" si="58"/>
        <v>0</v>
      </c>
      <c r="AS60" s="80">
        <f t="shared" si="58"/>
        <v>0</v>
      </c>
      <c r="AT60" s="80">
        <f t="shared" si="58"/>
        <v>0</v>
      </c>
    </row>
    <row r="61" spans="1:46" ht="21.75" customHeight="1" x14ac:dyDescent="0.65">
      <c r="A61" s="102">
        <v>7066</v>
      </c>
      <c r="B61" s="117" t="s">
        <v>315</v>
      </c>
      <c r="C61" s="98"/>
      <c r="D61" s="98"/>
      <c r="E61" s="98"/>
      <c r="F61" s="98"/>
      <c r="G61" s="98"/>
      <c r="H61" s="98"/>
      <c r="I61" s="98"/>
      <c r="J61" s="98"/>
      <c r="K61" s="98"/>
      <c r="L61" s="98"/>
      <c r="M61" s="98"/>
      <c r="N61" s="98"/>
      <c r="O61" s="95">
        <f t="shared" si="53"/>
        <v>0</v>
      </c>
      <c r="P61" s="80"/>
      <c r="Q61" s="80"/>
      <c r="R61" s="80"/>
      <c r="S61" s="80"/>
      <c r="T61" s="80"/>
      <c r="U61" s="80"/>
      <c r="V61" s="80"/>
      <c r="W61" s="80"/>
      <c r="X61" s="80"/>
      <c r="Y61" s="80"/>
      <c r="Z61" s="80"/>
      <c r="AA61" s="80" t="s">
        <v>129</v>
      </c>
      <c r="AB61" s="80" t="str">
        <f t="shared" si="54"/>
        <v>7066-000000</v>
      </c>
      <c r="AC61" s="80">
        <v>956</v>
      </c>
      <c r="AD61" s="80" t="str">
        <f t="shared" si="55"/>
        <v>054</v>
      </c>
      <c r="AE61" s="80"/>
      <c r="AF61" s="80"/>
      <c r="AG61" s="80">
        <v>110</v>
      </c>
      <c r="AH61" s="80" t="str">
        <f>Summary!$B$2</f>
        <v>USD</v>
      </c>
      <c r="AI61" s="80">
        <f t="shared" ref="AI61:AT61" si="59">IF(C61="",0,C61)</f>
        <v>0</v>
      </c>
      <c r="AJ61" s="80">
        <f t="shared" si="59"/>
        <v>0</v>
      </c>
      <c r="AK61" s="80">
        <f t="shared" si="59"/>
        <v>0</v>
      </c>
      <c r="AL61" s="80">
        <f t="shared" si="59"/>
        <v>0</v>
      </c>
      <c r="AM61" s="80">
        <f t="shared" si="59"/>
        <v>0</v>
      </c>
      <c r="AN61" s="80">
        <f t="shared" si="59"/>
        <v>0</v>
      </c>
      <c r="AO61" s="80">
        <f t="shared" si="59"/>
        <v>0</v>
      </c>
      <c r="AP61" s="80">
        <f t="shared" si="59"/>
        <v>0</v>
      </c>
      <c r="AQ61" s="80">
        <f t="shared" si="59"/>
        <v>0</v>
      </c>
      <c r="AR61" s="80">
        <f t="shared" si="59"/>
        <v>0</v>
      </c>
      <c r="AS61" s="80">
        <f t="shared" si="59"/>
        <v>0</v>
      </c>
      <c r="AT61" s="80">
        <f t="shared" si="59"/>
        <v>0</v>
      </c>
    </row>
    <row r="62" spans="1:46" ht="21.75" customHeight="1" x14ac:dyDescent="0.65">
      <c r="A62" s="102">
        <v>7068</v>
      </c>
      <c r="B62" s="117" t="s">
        <v>316</v>
      </c>
      <c r="C62" s="98"/>
      <c r="D62" s="98"/>
      <c r="E62" s="98"/>
      <c r="F62" s="98"/>
      <c r="G62" s="98"/>
      <c r="H62" s="98"/>
      <c r="I62" s="98"/>
      <c r="J62" s="98"/>
      <c r="K62" s="98"/>
      <c r="L62" s="98"/>
      <c r="M62" s="98"/>
      <c r="N62" s="98"/>
      <c r="O62" s="95">
        <f t="shared" si="53"/>
        <v>0</v>
      </c>
      <c r="P62" s="80"/>
      <c r="Q62" s="80"/>
      <c r="R62" s="80"/>
      <c r="S62" s="80"/>
      <c r="T62" s="80"/>
      <c r="U62" s="80"/>
      <c r="V62" s="80"/>
      <c r="W62" s="80"/>
      <c r="X62" s="80"/>
      <c r="Y62" s="80"/>
      <c r="Z62" s="80"/>
      <c r="AA62" s="80" t="s">
        <v>129</v>
      </c>
      <c r="AB62" s="80" t="str">
        <f t="shared" si="54"/>
        <v>7068-000000</v>
      </c>
      <c r="AC62" s="80">
        <v>956</v>
      </c>
      <c r="AD62" s="80" t="str">
        <f t="shared" si="55"/>
        <v>054</v>
      </c>
      <c r="AE62" s="80"/>
      <c r="AF62" s="80"/>
      <c r="AG62" s="80">
        <v>110</v>
      </c>
      <c r="AH62" s="80" t="str">
        <f>Summary!$B$2</f>
        <v>USD</v>
      </c>
      <c r="AI62" s="80">
        <f t="shared" ref="AI62:AT62" si="60">IF(C62="",0,C62)</f>
        <v>0</v>
      </c>
      <c r="AJ62" s="80">
        <f t="shared" si="60"/>
        <v>0</v>
      </c>
      <c r="AK62" s="80">
        <f t="shared" si="60"/>
        <v>0</v>
      </c>
      <c r="AL62" s="80">
        <f t="shared" si="60"/>
        <v>0</v>
      </c>
      <c r="AM62" s="80">
        <f t="shared" si="60"/>
        <v>0</v>
      </c>
      <c r="AN62" s="80">
        <f t="shared" si="60"/>
        <v>0</v>
      </c>
      <c r="AO62" s="80">
        <f t="shared" si="60"/>
        <v>0</v>
      </c>
      <c r="AP62" s="80">
        <f t="shared" si="60"/>
        <v>0</v>
      </c>
      <c r="AQ62" s="80">
        <f t="shared" si="60"/>
        <v>0</v>
      </c>
      <c r="AR62" s="80">
        <f t="shared" si="60"/>
        <v>0</v>
      </c>
      <c r="AS62" s="80">
        <f t="shared" si="60"/>
        <v>0</v>
      </c>
      <c r="AT62" s="80">
        <f t="shared" si="60"/>
        <v>0</v>
      </c>
    </row>
    <row r="63" spans="1:46" ht="21.75" customHeight="1" x14ac:dyDescent="0.65">
      <c r="A63" s="102">
        <v>7072</v>
      </c>
      <c r="B63" s="117" t="s">
        <v>317</v>
      </c>
      <c r="C63" s="98"/>
      <c r="D63" s="98"/>
      <c r="E63" s="98"/>
      <c r="F63" s="98"/>
      <c r="G63" s="98"/>
      <c r="H63" s="98"/>
      <c r="I63" s="98"/>
      <c r="J63" s="98"/>
      <c r="K63" s="98"/>
      <c r="L63" s="98"/>
      <c r="M63" s="98"/>
      <c r="N63" s="98"/>
      <c r="O63" s="95">
        <f t="shared" si="53"/>
        <v>0</v>
      </c>
      <c r="P63" s="80"/>
      <c r="Q63" s="80"/>
      <c r="R63" s="80"/>
      <c r="S63" s="80"/>
      <c r="T63" s="80"/>
      <c r="U63" s="80"/>
      <c r="V63" s="80"/>
      <c r="W63" s="80"/>
      <c r="X63" s="80"/>
      <c r="Y63" s="80"/>
      <c r="Z63" s="80"/>
      <c r="AA63" s="80" t="s">
        <v>129</v>
      </c>
      <c r="AB63" s="80" t="str">
        <f t="shared" si="54"/>
        <v>7072-000000</v>
      </c>
      <c r="AC63" s="80">
        <v>956</v>
      </c>
      <c r="AD63" s="80" t="str">
        <f t="shared" si="55"/>
        <v>054</v>
      </c>
      <c r="AE63" s="80"/>
      <c r="AF63" s="80"/>
      <c r="AG63" s="80">
        <v>110</v>
      </c>
      <c r="AH63" s="80" t="str">
        <f>Summary!$B$2</f>
        <v>USD</v>
      </c>
      <c r="AI63" s="80">
        <f t="shared" ref="AI63:AT63" si="61">IF(C63="",0,C63)</f>
        <v>0</v>
      </c>
      <c r="AJ63" s="80">
        <f t="shared" si="61"/>
        <v>0</v>
      </c>
      <c r="AK63" s="80">
        <f t="shared" si="61"/>
        <v>0</v>
      </c>
      <c r="AL63" s="80">
        <f t="shared" si="61"/>
        <v>0</v>
      </c>
      <c r="AM63" s="80">
        <f t="shared" si="61"/>
        <v>0</v>
      </c>
      <c r="AN63" s="80">
        <f t="shared" si="61"/>
        <v>0</v>
      </c>
      <c r="AO63" s="80">
        <f t="shared" si="61"/>
        <v>0</v>
      </c>
      <c r="AP63" s="80">
        <f t="shared" si="61"/>
        <v>0</v>
      </c>
      <c r="AQ63" s="80">
        <f t="shared" si="61"/>
        <v>0</v>
      </c>
      <c r="AR63" s="80">
        <f t="shared" si="61"/>
        <v>0</v>
      </c>
      <c r="AS63" s="80">
        <f t="shared" si="61"/>
        <v>0</v>
      </c>
      <c r="AT63" s="80">
        <f t="shared" si="61"/>
        <v>0</v>
      </c>
    </row>
    <row r="64" spans="1:46" ht="21.75" customHeight="1" x14ac:dyDescent="0.65">
      <c r="A64" s="119" t="s">
        <v>294</v>
      </c>
      <c r="B64" s="117"/>
      <c r="C64" s="121">
        <f t="shared" ref="C64:O64" si="62">SUM(C58:C63)</f>
        <v>0</v>
      </c>
      <c r="D64" s="121">
        <f t="shared" si="62"/>
        <v>0</v>
      </c>
      <c r="E64" s="121">
        <f t="shared" si="62"/>
        <v>0</v>
      </c>
      <c r="F64" s="121">
        <f t="shared" si="62"/>
        <v>0</v>
      </c>
      <c r="G64" s="121">
        <f t="shared" si="62"/>
        <v>0</v>
      </c>
      <c r="H64" s="121">
        <f t="shared" si="62"/>
        <v>0</v>
      </c>
      <c r="I64" s="121">
        <f t="shared" si="62"/>
        <v>0</v>
      </c>
      <c r="J64" s="121">
        <f t="shared" si="62"/>
        <v>0</v>
      </c>
      <c r="K64" s="121">
        <f t="shared" si="62"/>
        <v>0</v>
      </c>
      <c r="L64" s="121">
        <f t="shared" si="62"/>
        <v>0</v>
      </c>
      <c r="M64" s="121">
        <f t="shared" si="62"/>
        <v>0</v>
      </c>
      <c r="N64" s="121">
        <f t="shared" si="62"/>
        <v>0</v>
      </c>
      <c r="O64" s="121">
        <f t="shared" si="62"/>
        <v>0</v>
      </c>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row>
    <row r="65" spans="1:46" ht="21.75" customHeight="1" x14ac:dyDescent="0.65">
      <c r="A65" s="102"/>
      <c r="B65" s="117"/>
      <c r="C65" s="148"/>
      <c r="D65" s="148"/>
      <c r="E65" s="148"/>
      <c r="F65" s="148"/>
      <c r="G65" s="148"/>
      <c r="H65" s="148"/>
      <c r="I65" s="148"/>
      <c r="J65" s="148"/>
      <c r="K65" s="148"/>
      <c r="L65" s="148"/>
      <c r="M65" s="148"/>
      <c r="N65" s="148"/>
      <c r="O65" s="148"/>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row>
    <row r="66" spans="1:46" ht="21.75" customHeight="1" x14ac:dyDescent="0.65">
      <c r="A66" s="119" t="s">
        <v>295</v>
      </c>
      <c r="B66" s="120"/>
      <c r="C66" s="95"/>
      <c r="D66" s="95"/>
      <c r="E66" s="95"/>
      <c r="F66" s="95"/>
      <c r="G66" s="95"/>
      <c r="H66" s="95"/>
      <c r="I66" s="95"/>
      <c r="J66" s="95"/>
      <c r="K66" s="95"/>
      <c r="L66" s="95"/>
      <c r="M66" s="95"/>
      <c r="N66" s="95"/>
      <c r="O66" s="95"/>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1:46" ht="21.75" customHeight="1" x14ac:dyDescent="0.65">
      <c r="A67" s="102">
        <v>7060</v>
      </c>
      <c r="B67" s="117" t="s">
        <v>312</v>
      </c>
      <c r="C67" s="98"/>
      <c r="D67" s="98"/>
      <c r="E67" s="98"/>
      <c r="F67" s="98"/>
      <c r="G67" s="98"/>
      <c r="H67" s="98"/>
      <c r="I67" s="98"/>
      <c r="J67" s="98"/>
      <c r="K67" s="98"/>
      <c r="L67" s="98"/>
      <c r="M67" s="98"/>
      <c r="N67" s="98"/>
      <c r="O67" s="95">
        <f t="shared" ref="O67:O72" si="63">SUM(C67:N67)</f>
        <v>0</v>
      </c>
      <c r="P67" s="80"/>
      <c r="Q67" s="80"/>
      <c r="R67" s="80"/>
      <c r="S67" s="80"/>
      <c r="T67" s="80"/>
      <c r="U67" s="80"/>
      <c r="V67" s="80"/>
      <c r="W67" s="80"/>
      <c r="X67" s="80"/>
      <c r="Y67" s="80"/>
      <c r="Z67" s="80"/>
      <c r="AA67" s="80" t="s">
        <v>129</v>
      </c>
      <c r="AB67" s="80" t="str">
        <f t="shared" ref="AB67:AB72" si="64">IF(A67="","",A67&amp;"-000000")</f>
        <v>7060-000000</v>
      </c>
      <c r="AC67" s="80">
        <v>957</v>
      </c>
      <c r="AD67" s="80" t="str">
        <f t="shared" ref="AD67:AD72" si="65">IF(LEN($O$1)=3,$O$1,IF(LEN($O$1)=2,0&amp;$O$1,IF(LEN($O$1)=1,0&amp;0&amp;$O$1,"ERROR")))</f>
        <v>054</v>
      </c>
      <c r="AE67" s="80"/>
      <c r="AF67" s="80"/>
      <c r="AG67" s="80">
        <v>110</v>
      </c>
      <c r="AH67" s="80" t="str">
        <f>Summary!$B$2</f>
        <v>USD</v>
      </c>
      <c r="AI67" s="80">
        <f t="shared" ref="AI67:AT67" si="66">IF(C67="",0,C67)</f>
        <v>0</v>
      </c>
      <c r="AJ67" s="80">
        <f t="shared" si="66"/>
        <v>0</v>
      </c>
      <c r="AK67" s="80">
        <f t="shared" si="66"/>
        <v>0</v>
      </c>
      <c r="AL67" s="80">
        <f t="shared" si="66"/>
        <v>0</v>
      </c>
      <c r="AM67" s="80">
        <f t="shared" si="66"/>
        <v>0</v>
      </c>
      <c r="AN67" s="80">
        <f t="shared" si="66"/>
        <v>0</v>
      </c>
      <c r="AO67" s="80">
        <f t="shared" si="66"/>
        <v>0</v>
      </c>
      <c r="AP67" s="80">
        <f t="shared" si="66"/>
        <v>0</v>
      </c>
      <c r="AQ67" s="80">
        <f t="shared" si="66"/>
        <v>0</v>
      </c>
      <c r="AR67" s="80">
        <f t="shared" si="66"/>
        <v>0</v>
      </c>
      <c r="AS67" s="80">
        <f t="shared" si="66"/>
        <v>0</v>
      </c>
      <c r="AT67" s="80">
        <f t="shared" si="66"/>
        <v>0</v>
      </c>
    </row>
    <row r="68" spans="1:46" ht="21.75" customHeight="1" x14ac:dyDescent="0.65">
      <c r="A68" s="102">
        <v>7062</v>
      </c>
      <c r="B68" s="117" t="s">
        <v>313</v>
      </c>
      <c r="C68" s="98"/>
      <c r="D68" s="98"/>
      <c r="E68" s="98"/>
      <c r="F68" s="98"/>
      <c r="G68" s="98"/>
      <c r="H68" s="98"/>
      <c r="I68" s="98"/>
      <c r="J68" s="98"/>
      <c r="K68" s="98"/>
      <c r="L68" s="98"/>
      <c r="M68" s="98"/>
      <c r="N68" s="98"/>
      <c r="O68" s="95">
        <f t="shared" si="63"/>
        <v>0</v>
      </c>
      <c r="P68" s="80"/>
      <c r="Q68" s="80"/>
      <c r="R68" s="80"/>
      <c r="S68" s="80"/>
      <c r="T68" s="80"/>
      <c r="U68" s="80"/>
      <c r="V68" s="80"/>
      <c r="W68" s="80"/>
      <c r="X68" s="80"/>
      <c r="Y68" s="80"/>
      <c r="Z68" s="80"/>
      <c r="AA68" s="80" t="s">
        <v>129</v>
      </c>
      <c r="AB68" s="80" t="str">
        <f t="shared" si="64"/>
        <v>7062-000000</v>
      </c>
      <c r="AC68" s="80">
        <v>957</v>
      </c>
      <c r="AD68" s="80" t="str">
        <f t="shared" si="65"/>
        <v>054</v>
      </c>
      <c r="AE68" s="80"/>
      <c r="AF68" s="80"/>
      <c r="AG68" s="80">
        <v>110</v>
      </c>
      <c r="AH68" s="80" t="str">
        <f>Summary!$B$2</f>
        <v>USD</v>
      </c>
      <c r="AI68" s="80">
        <f t="shared" ref="AI68:AT68" si="67">IF(C68="",0,C68)</f>
        <v>0</v>
      </c>
      <c r="AJ68" s="80">
        <f t="shared" si="67"/>
        <v>0</v>
      </c>
      <c r="AK68" s="80">
        <f t="shared" si="67"/>
        <v>0</v>
      </c>
      <c r="AL68" s="80">
        <f t="shared" si="67"/>
        <v>0</v>
      </c>
      <c r="AM68" s="80">
        <f t="shared" si="67"/>
        <v>0</v>
      </c>
      <c r="AN68" s="80">
        <f t="shared" si="67"/>
        <v>0</v>
      </c>
      <c r="AO68" s="80">
        <f t="shared" si="67"/>
        <v>0</v>
      </c>
      <c r="AP68" s="80">
        <f t="shared" si="67"/>
        <v>0</v>
      </c>
      <c r="AQ68" s="80">
        <f t="shared" si="67"/>
        <v>0</v>
      </c>
      <c r="AR68" s="80">
        <f t="shared" si="67"/>
        <v>0</v>
      </c>
      <c r="AS68" s="80">
        <f t="shared" si="67"/>
        <v>0</v>
      </c>
      <c r="AT68" s="80">
        <f t="shared" si="67"/>
        <v>0</v>
      </c>
    </row>
    <row r="69" spans="1:46" ht="21.75" customHeight="1" x14ac:dyDescent="0.65">
      <c r="A69" s="102">
        <v>7064</v>
      </c>
      <c r="B69" s="117" t="s">
        <v>314</v>
      </c>
      <c r="C69" s="98"/>
      <c r="D69" s="98"/>
      <c r="E69" s="98"/>
      <c r="F69" s="98"/>
      <c r="G69" s="98"/>
      <c r="H69" s="98"/>
      <c r="I69" s="98"/>
      <c r="J69" s="98"/>
      <c r="K69" s="98"/>
      <c r="L69" s="98"/>
      <c r="M69" s="98"/>
      <c r="N69" s="98"/>
      <c r="O69" s="95">
        <f t="shared" si="63"/>
        <v>0</v>
      </c>
      <c r="P69" s="80"/>
      <c r="Q69" s="80"/>
      <c r="R69" s="80"/>
      <c r="S69" s="80"/>
      <c r="T69" s="80"/>
      <c r="U69" s="80"/>
      <c r="V69" s="80"/>
      <c r="W69" s="80"/>
      <c r="X69" s="80"/>
      <c r="Y69" s="80"/>
      <c r="Z69" s="80"/>
      <c r="AA69" s="80" t="s">
        <v>129</v>
      </c>
      <c r="AB69" s="80" t="str">
        <f t="shared" si="64"/>
        <v>7064-000000</v>
      </c>
      <c r="AC69" s="80">
        <v>957</v>
      </c>
      <c r="AD69" s="80" t="str">
        <f t="shared" si="65"/>
        <v>054</v>
      </c>
      <c r="AE69" s="80"/>
      <c r="AF69" s="80"/>
      <c r="AG69" s="80">
        <v>110</v>
      </c>
      <c r="AH69" s="80" t="str">
        <f>Summary!$B$2</f>
        <v>USD</v>
      </c>
      <c r="AI69" s="80">
        <f t="shared" ref="AI69:AT69" si="68">IF(C69="",0,C69)</f>
        <v>0</v>
      </c>
      <c r="AJ69" s="80">
        <f t="shared" si="68"/>
        <v>0</v>
      </c>
      <c r="AK69" s="80">
        <f t="shared" si="68"/>
        <v>0</v>
      </c>
      <c r="AL69" s="80">
        <f t="shared" si="68"/>
        <v>0</v>
      </c>
      <c r="AM69" s="80">
        <f t="shared" si="68"/>
        <v>0</v>
      </c>
      <c r="AN69" s="80">
        <f t="shared" si="68"/>
        <v>0</v>
      </c>
      <c r="AO69" s="80">
        <f t="shared" si="68"/>
        <v>0</v>
      </c>
      <c r="AP69" s="80">
        <f t="shared" si="68"/>
        <v>0</v>
      </c>
      <c r="AQ69" s="80">
        <f t="shared" si="68"/>
        <v>0</v>
      </c>
      <c r="AR69" s="80">
        <f t="shared" si="68"/>
        <v>0</v>
      </c>
      <c r="AS69" s="80">
        <f t="shared" si="68"/>
        <v>0</v>
      </c>
      <c r="AT69" s="80">
        <f t="shared" si="68"/>
        <v>0</v>
      </c>
    </row>
    <row r="70" spans="1:46" ht="21.75" customHeight="1" x14ac:dyDescent="0.65">
      <c r="A70" s="102">
        <v>7066</v>
      </c>
      <c r="B70" s="117" t="s">
        <v>315</v>
      </c>
      <c r="C70" s="98"/>
      <c r="D70" s="98"/>
      <c r="E70" s="98"/>
      <c r="F70" s="98"/>
      <c r="G70" s="98"/>
      <c r="H70" s="98"/>
      <c r="I70" s="98"/>
      <c r="J70" s="98"/>
      <c r="K70" s="98"/>
      <c r="L70" s="98"/>
      <c r="M70" s="98"/>
      <c r="N70" s="98"/>
      <c r="O70" s="95">
        <f t="shared" si="63"/>
        <v>0</v>
      </c>
      <c r="P70" s="80"/>
      <c r="Q70" s="80"/>
      <c r="R70" s="80"/>
      <c r="S70" s="80"/>
      <c r="T70" s="80"/>
      <c r="U70" s="80"/>
      <c r="V70" s="80"/>
      <c r="W70" s="80"/>
      <c r="X70" s="80"/>
      <c r="Y70" s="80"/>
      <c r="Z70" s="80"/>
      <c r="AA70" s="80" t="s">
        <v>129</v>
      </c>
      <c r="AB70" s="80" t="str">
        <f t="shared" si="64"/>
        <v>7066-000000</v>
      </c>
      <c r="AC70" s="80">
        <v>957</v>
      </c>
      <c r="AD70" s="80" t="str">
        <f t="shared" si="65"/>
        <v>054</v>
      </c>
      <c r="AE70" s="80"/>
      <c r="AF70" s="80"/>
      <c r="AG70" s="80">
        <v>110</v>
      </c>
      <c r="AH70" s="80" t="str">
        <f>Summary!$B$2</f>
        <v>USD</v>
      </c>
      <c r="AI70" s="80">
        <f t="shared" ref="AI70:AT70" si="69">IF(C70="",0,C70)</f>
        <v>0</v>
      </c>
      <c r="AJ70" s="80">
        <f t="shared" si="69"/>
        <v>0</v>
      </c>
      <c r="AK70" s="80">
        <f t="shared" si="69"/>
        <v>0</v>
      </c>
      <c r="AL70" s="80">
        <f t="shared" si="69"/>
        <v>0</v>
      </c>
      <c r="AM70" s="80">
        <f t="shared" si="69"/>
        <v>0</v>
      </c>
      <c r="AN70" s="80">
        <f t="shared" si="69"/>
        <v>0</v>
      </c>
      <c r="AO70" s="80">
        <f t="shared" si="69"/>
        <v>0</v>
      </c>
      <c r="AP70" s="80">
        <f t="shared" si="69"/>
        <v>0</v>
      </c>
      <c r="AQ70" s="80">
        <f t="shared" si="69"/>
        <v>0</v>
      </c>
      <c r="AR70" s="80">
        <f t="shared" si="69"/>
        <v>0</v>
      </c>
      <c r="AS70" s="80">
        <f t="shared" si="69"/>
        <v>0</v>
      </c>
      <c r="AT70" s="80">
        <f t="shared" si="69"/>
        <v>0</v>
      </c>
    </row>
    <row r="71" spans="1:46" ht="21.75" customHeight="1" x14ac:dyDescent="0.65">
      <c r="A71" s="102">
        <v>7068</v>
      </c>
      <c r="B71" s="117" t="s">
        <v>316</v>
      </c>
      <c r="C71" s="98"/>
      <c r="D71" s="98"/>
      <c r="E71" s="98"/>
      <c r="F71" s="98"/>
      <c r="G71" s="98"/>
      <c r="H71" s="98"/>
      <c r="I71" s="98"/>
      <c r="J71" s="98"/>
      <c r="K71" s="98"/>
      <c r="L71" s="98"/>
      <c r="M71" s="98"/>
      <c r="N71" s="98"/>
      <c r="O71" s="95">
        <f t="shared" si="63"/>
        <v>0</v>
      </c>
      <c r="P71" s="80"/>
      <c r="Q71" s="80"/>
      <c r="R71" s="80"/>
      <c r="S71" s="80"/>
      <c r="T71" s="80"/>
      <c r="U71" s="80"/>
      <c r="V71" s="80"/>
      <c r="W71" s="80"/>
      <c r="X71" s="80"/>
      <c r="Y71" s="80"/>
      <c r="Z71" s="80"/>
      <c r="AA71" s="80" t="s">
        <v>129</v>
      </c>
      <c r="AB71" s="80" t="str">
        <f t="shared" si="64"/>
        <v>7068-000000</v>
      </c>
      <c r="AC71" s="80">
        <v>957</v>
      </c>
      <c r="AD71" s="80" t="str">
        <f t="shared" si="65"/>
        <v>054</v>
      </c>
      <c r="AE71" s="80"/>
      <c r="AF71" s="80"/>
      <c r="AG71" s="80">
        <v>110</v>
      </c>
      <c r="AH71" s="80" t="str">
        <f>Summary!$B$2</f>
        <v>USD</v>
      </c>
      <c r="AI71" s="80">
        <f t="shared" ref="AI71:AT71" si="70">IF(C71="",0,C71)</f>
        <v>0</v>
      </c>
      <c r="AJ71" s="80">
        <f t="shared" si="70"/>
        <v>0</v>
      </c>
      <c r="AK71" s="80">
        <f t="shared" si="70"/>
        <v>0</v>
      </c>
      <c r="AL71" s="80">
        <f t="shared" si="70"/>
        <v>0</v>
      </c>
      <c r="AM71" s="80">
        <f t="shared" si="70"/>
        <v>0</v>
      </c>
      <c r="AN71" s="80">
        <f t="shared" si="70"/>
        <v>0</v>
      </c>
      <c r="AO71" s="80">
        <f t="shared" si="70"/>
        <v>0</v>
      </c>
      <c r="AP71" s="80">
        <f t="shared" si="70"/>
        <v>0</v>
      </c>
      <c r="AQ71" s="80">
        <f t="shared" si="70"/>
        <v>0</v>
      </c>
      <c r="AR71" s="80">
        <f t="shared" si="70"/>
        <v>0</v>
      </c>
      <c r="AS71" s="80">
        <f t="shared" si="70"/>
        <v>0</v>
      </c>
      <c r="AT71" s="80">
        <f t="shared" si="70"/>
        <v>0</v>
      </c>
    </row>
    <row r="72" spans="1:46" ht="21.75" customHeight="1" x14ac:dyDescent="0.65">
      <c r="A72" s="102">
        <v>7072</v>
      </c>
      <c r="B72" s="117" t="s">
        <v>317</v>
      </c>
      <c r="C72" s="98"/>
      <c r="D72" s="98"/>
      <c r="E72" s="98"/>
      <c r="F72" s="98"/>
      <c r="G72" s="98"/>
      <c r="H72" s="98"/>
      <c r="I72" s="98"/>
      <c r="J72" s="98"/>
      <c r="K72" s="98"/>
      <c r="L72" s="98"/>
      <c r="M72" s="98"/>
      <c r="N72" s="98"/>
      <c r="O72" s="95">
        <f t="shared" si="63"/>
        <v>0</v>
      </c>
      <c r="P72" s="80"/>
      <c r="Q72" s="80"/>
      <c r="R72" s="80"/>
      <c r="S72" s="80"/>
      <c r="T72" s="80"/>
      <c r="U72" s="80"/>
      <c r="V72" s="80"/>
      <c r="W72" s="80"/>
      <c r="X72" s="80"/>
      <c r="Y72" s="80"/>
      <c r="Z72" s="80"/>
      <c r="AA72" s="80" t="s">
        <v>129</v>
      </c>
      <c r="AB72" s="80" t="str">
        <f t="shared" si="64"/>
        <v>7072-000000</v>
      </c>
      <c r="AC72" s="80">
        <v>957</v>
      </c>
      <c r="AD72" s="80" t="str">
        <f t="shared" si="65"/>
        <v>054</v>
      </c>
      <c r="AE72" s="80"/>
      <c r="AF72" s="80"/>
      <c r="AG72" s="80">
        <v>110</v>
      </c>
      <c r="AH72" s="80" t="str">
        <f>Summary!$B$2</f>
        <v>USD</v>
      </c>
      <c r="AI72" s="80">
        <f t="shared" ref="AI72:AT72" si="71">IF(C72="",0,C72)</f>
        <v>0</v>
      </c>
      <c r="AJ72" s="80">
        <f t="shared" si="71"/>
        <v>0</v>
      </c>
      <c r="AK72" s="80">
        <f t="shared" si="71"/>
        <v>0</v>
      </c>
      <c r="AL72" s="80">
        <f t="shared" si="71"/>
        <v>0</v>
      </c>
      <c r="AM72" s="80">
        <f t="shared" si="71"/>
        <v>0</v>
      </c>
      <c r="AN72" s="80">
        <f t="shared" si="71"/>
        <v>0</v>
      </c>
      <c r="AO72" s="80">
        <f t="shared" si="71"/>
        <v>0</v>
      </c>
      <c r="AP72" s="80">
        <f t="shared" si="71"/>
        <v>0</v>
      </c>
      <c r="AQ72" s="80">
        <f t="shared" si="71"/>
        <v>0</v>
      </c>
      <c r="AR72" s="80">
        <f t="shared" si="71"/>
        <v>0</v>
      </c>
      <c r="AS72" s="80">
        <f t="shared" si="71"/>
        <v>0</v>
      </c>
      <c r="AT72" s="80">
        <f t="shared" si="71"/>
        <v>0</v>
      </c>
    </row>
    <row r="73" spans="1:46" ht="21.75" customHeight="1" x14ac:dyDescent="0.65">
      <c r="A73" s="119" t="s">
        <v>296</v>
      </c>
      <c r="B73" s="120"/>
      <c r="C73" s="121">
        <f t="shared" ref="C73:O73" si="72">SUM(C67:C72)</f>
        <v>0</v>
      </c>
      <c r="D73" s="121">
        <f t="shared" si="72"/>
        <v>0</v>
      </c>
      <c r="E73" s="121">
        <f t="shared" si="72"/>
        <v>0</v>
      </c>
      <c r="F73" s="121">
        <f t="shared" si="72"/>
        <v>0</v>
      </c>
      <c r="G73" s="121">
        <f t="shared" si="72"/>
        <v>0</v>
      </c>
      <c r="H73" s="121">
        <f t="shared" si="72"/>
        <v>0</v>
      </c>
      <c r="I73" s="121">
        <f t="shared" si="72"/>
        <v>0</v>
      </c>
      <c r="J73" s="121">
        <f t="shared" si="72"/>
        <v>0</v>
      </c>
      <c r="K73" s="121">
        <f t="shared" si="72"/>
        <v>0</v>
      </c>
      <c r="L73" s="121">
        <f t="shared" si="72"/>
        <v>0</v>
      </c>
      <c r="M73" s="121">
        <f t="shared" si="72"/>
        <v>0</v>
      </c>
      <c r="N73" s="121">
        <f t="shared" si="72"/>
        <v>0</v>
      </c>
      <c r="O73" s="121">
        <f t="shared" si="72"/>
        <v>0</v>
      </c>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21.75" customHeight="1" x14ac:dyDescent="0.7">
      <c r="A74" s="93"/>
      <c r="B74" s="120"/>
      <c r="C74" s="95"/>
      <c r="D74" s="95"/>
      <c r="E74" s="95"/>
      <c r="F74" s="95"/>
      <c r="G74" s="95"/>
      <c r="H74" s="95"/>
      <c r="I74" s="95"/>
      <c r="J74" s="95"/>
      <c r="K74" s="95"/>
      <c r="L74" s="95"/>
      <c r="M74" s="95"/>
      <c r="N74" s="95"/>
      <c r="O74" s="95"/>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21.75" customHeight="1" x14ac:dyDescent="0.65">
      <c r="A75" s="119" t="s">
        <v>297</v>
      </c>
      <c r="B75" s="120"/>
      <c r="C75" s="95"/>
      <c r="D75" s="95"/>
      <c r="E75" s="95"/>
      <c r="F75" s="95"/>
      <c r="G75" s="95"/>
      <c r="H75" s="95"/>
      <c r="I75" s="95"/>
      <c r="J75" s="95"/>
      <c r="K75" s="95"/>
      <c r="L75" s="95"/>
      <c r="M75" s="95"/>
      <c r="N75" s="95"/>
      <c r="O75" s="95"/>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1:46" ht="21.75" customHeight="1" x14ac:dyDescent="0.65">
      <c r="A76" s="102">
        <v>7060</v>
      </c>
      <c r="B76" s="117" t="s">
        <v>312</v>
      </c>
      <c r="C76" s="98"/>
      <c r="D76" s="98"/>
      <c r="E76" s="98"/>
      <c r="F76" s="98"/>
      <c r="G76" s="98"/>
      <c r="H76" s="98"/>
      <c r="I76" s="98"/>
      <c r="J76" s="98"/>
      <c r="K76" s="98"/>
      <c r="L76" s="98"/>
      <c r="M76" s="98"/>
      <c r="N76" s="98"/>
      <c r="O76" s="95">
        <f t="shared" ref="O76:O81" si="73">SUM(C76:N76)</f>
        <v>0</v>
      </c>
      <c r="P76" s="80"/>
      <c r="Q76" s="80"/>
      <c r="R76" s="80"/>
      <c r="S76" s="80"/>
      <c r="T76" s="80"/>
      <c r="U76" s="80"/>
      <c r="V76" s="80"/>
      <c r="W76" s="80"/>
      <c r="X76" s="80"/>
      <c r="Y76" s="80"/>
      <c r="Z76" s="80"/>
      <c r="AA76" s="80" t="s">
        <v>129</v>
      </c>
      <c r="AB76" s="80" t="str">
        <f t="shared" ref="AB76:AB81" si="74">IF(A76="","",A76&amp;"-000000")</f>
        <v>7060-000000</v>
      </c>
      <c r="AC76" s="80">
        <v>958</v>
      </c>
      <c r="AD76" s="80" t="str">
        <f t="shared" ref="AD76:AD81" si="75">IF(LEN($O$1)=3,$O$1,IF(LEN($O$1)=2,0&amp;$O$1,IF(LEN($O$1)=1,0&amp;0&amp;$O$1,"ERROR")))</f>
        <v>054</v>
      </c>
      <c r="AE76" s="80"/>
      <c r="AF76" s="80"/>
      <c r="AG76" s="80">
        <v>110</v>
      </c>
      <c r="AH76" s="80" t="str">
        <f>Summary!$B$2</f>
        <v>USD</v>
      </c>
      <c r="AI76" s="80">
        <f t="shared" ref="AI76:AT76" si="76">IF(C76="",0,C76)</f>
        <v>0</v>
      </c>
      <c r="AJ76" s="80">
        <f t="shared" si="76"/>
        <v>0</v>
      </c>
      <c r="AK76" s="80">
        <f t="shared" si="76"/>
        <v>0</v>
      </c>
      <c r="AL76" s="80">
        <f t="shared" si="76"/>
        <v>0</v>
      </c>
      <c r="AM76" s="80">
        <f t="shared" si="76"/>
        <v>0</v>
      </c>
      <c r="AN76" s="80">
        <f t="shared" si="76"/>
        <v>0</v>
      </c>
      <c r="AO76" s="80">
        <f t="shared" si="76"/>
        <v>0</v>
      </c>
      <c r="AP76" s="80">
        <f t="shared" si="76"/>
        <v>0</v>
      </c>
      <c r="AQ76" s="80">
        <f t="shared" si="76"/>
        <v>0</v>
      </c>
      <c r="AR76" s="80">
        <f t="shared" si="76"/>
        <v>0</v>
      </c>
      <c r="AS76" s="80">
        <f t="shared" si="76"/>
        <v>0</v>
      </c>
      <c r="AT76" s="80">
        <f t="shared" si="76"/>
        <v>0</v>
      </c>
    </row>
    <row r="77" spans="1:46" ht="21.75" customHeight="1" x14ac:dyDescent="0.65">
      <c r="A77" s="102">
        <v>7062</v>
      </c>
      <c r="B77" s="117" t="s">
        <v>313</v>
      </c>
      <c r="C77" s="98"/>
      <c r="D77" s="98"/>
      <c r="E77" s="98"/>
      <c r="F77" s="98"/>
      <c r="G77" s="98"/>
      <c r="H77" s="98"/>
      <c r="I77" s="98"/>
      <c r="J77" s="98"/>
      <c r="K77" s="98"/>
      <c r="L77" s="98"/>
      <c r="M77" s="98"/>
      <c r="N77" s="98"/>
      <c r="O77" s="95">
        <f t="shared" si="73"/>
        <v>0</v>
      </c>
      <c r="P77" s="80"/>
      <c r="Q77" s="80"/>
      <c r="R77" s="80"/>
      <c r="S77" s="80"/>
      <c r="T77" s="80"/>
      <c r="U77" s="80"/>
      <c r="V77" s="80"/>
      <c r="W77" s="80"/>
      <c r="X77" s="80"/>
      <c r="Y77" s="80"/>
      <c r="Z77" s="80"/>
      <c r="AA77" s="80" t="s">
        <v>129</v>
      </c>
      <c r="AB77" s="80" t="str">
        <f t="shared" si="74"/>
        <v>7062-000000</v>
      </c>
      <c r="AC77" s="80">
        <v>958</v>
      </c>
      <c r="AD77" s="80" t="str">
        <f t="shared" si="75"/>
        <v>054</v>
      </c>
      <c r="AE77" s="80"/>
      <c r="AF77" s="80"/>
      <c r="AG77" s="80">
        <v>110</v>
      </c>
      <c r="AH77" s="80" t="str">
        <f>Summary!$B$2</f>
        <v>USD</v>
      </c>
      <c r="AI77" s="80">
        <f t="shared" ref="AI77:AT77" si="77">IF(C77="",0,C77)</f>
        <v>0</v>
      </c>
      <c r="AJ77" s="80">
        <f t="shared" si="77"/>
        <v>0</v>
      </c>
      <c r="AK77" s="80">
        <f t="shared" si="77"/>
        <v>0</v>
      </c>
      <c r="AL77" s="80">
        <f t="shared" si="77"/>
        <v>0</v>
      </c>
      <c r="AM77" s="80">
        <f t="shared" si="77"/>
        <v>0</v>
      </c>
      <c r="AN77" s="80">
        <f t="shared" si="77"/>
        <v>0</v>
      </c>
      <c r="AO77" s="80">
        <f t="shared" si="77"/>
        <v>0</v>
      </c>
      <c r="AP77" s="80">
        <f t="shared" si="77"/>
        <v>0</v>
      </c>
      <c r="AQ77" s="80">
        <f t="shared" si="77"/>
        <v>0</v>
      </c>
      <c r="AR77" s="80">
        <f t="shared" si="77"/>
        <v>0</v>
      </c>
      <c r="AS77" s="80">
        <f t="shared" si="77"/>
        <v>0</v>
      </c>
      <c r="AT77" s="80">
        <f t="shared" si="77"/>
        <v>0</v>
      </c>
    </row>
    <row r="78" spans="1:46" ht="21.75" customHeight="1" x14ac:dyDescent="0.65">
      <c r="A78" s="102">
        <v>7064</v>
      </c>
      <c r="B78" s="117" t="s">
        <v>314</v>
      </c>
      <c r="C78" s="98"/>
      <c r="D78" s="98"/>
      <c r="E78" s="98"/>
      <c r="F78" s="98"/>
      <c r="G78" s="98"/>
      <c r="H78" s="98"/>
      <c r="I78" s="98"/>
      <c r="J78" s="98"/>
      <c r="K78" s="98"/>
      <c r="L78" s="98"/>
      <c r="M78" s="98"/>
      <c r="N78" s="98"/>
      <c r="O78" s="95">
        <f t="shared" si="73"/>
        <v>0</v>
      </c>
      <c r="P78" s="80"/>
      <c r="Q78" s="80"/>
      <c r="R78" s="80"/>
      <c r="S78" s="80"/>
      <c r="T78" s="80"/>
      <c r="U78" s="80"/>
      <c r="V78" s="80"/>
      <c r="W78" s="80"/>
      <c r="X78" s="80"/>
      <c r="Y78" s="80"/>
      <c r="Z78" s="80"/>
      <c r="AA78" s="80" t="s">
        <v>129</v>
      </c>
      <c r="AB78" s="80" t="str">
        <f t="shared" si="74"/>
        <v>7064-000000</v>
      </c>
      <c r="AC78" s="80">
        <v>958</v>
      </c>
      <c r="AD78" s="80" t="str">
        <f t="shared" si="75"/>
        <v>054</v>
      </c>
      <c r="AE78" s="80"/>
      <c r="AF78" s="80"/>
      <c r="AG78" s="80">
        <v>110</v>
      </c>
      <c r="AH78" s="80" t="str">
        <f>Summary!$B$2</f>
        <v>USD</v>
      </c>
      <c r="AI78" s="80">
        <f t="shared" ref="AI78:AT78" si="78">IF(C78="",0,C78)</f>
        <v>0</v>
      </c>
      <c r="AJ78" s="80">
        <f t="shared" si="78"/>
        <v>0</v>
      </c>
      <c r="AK78" s="80">
        <f t="shared" si="78"/>
        <v>0</v>
      </c>
      <c r="AL78" s="80">
        <f t="shared" si="78"/>
        <v>0</v>
      </c>
      <c r="AM78" s="80">
        <f t="shared" si="78"/>
        <v>0</v>
      </c>
      <c r="AN78" s="80">
        <f t="shared" si="78"/>
        <v>0</v>
      </c>
      <c r="AO78" s="80">
        <f t="shared" si="78"/>
        <v>0</v>
      </c>
      <c r="AP78" s="80">
        <f t="shared" si="78"/>
        <v>0</v>
      </c>
      <c r="AQ78" s="80">
        <f t="shared" si="78"/>
        <v>0</v>
      </c>
      <c r="AR78" s="80">
        <f t="shared" si="78"/>
        <v>0</v>
      </c>
      <c r="AS78" s="80">
        <f t="shared" si="78"/>
        <v>0</v>
      </c>
      <c r="AT78" s="80">
        <f t="shared" si="78"/>
        <v>0</v>
      </c>
    </row>
    <row r="79" spans="1:46" ht="21.75" customHeight="1" x14ac:dyDescent="0.65">
      <c r="A79" s="102">
        <v>7066</v>
      </c>
      <c r="B79" s="117" t="s">
        <v>315</v>
      </c>
      <c r="C79" s="98"/>
      <c r="D79" s="98"/>
      <c r="E79" s="98"/>
      <c r="F79" s="98"/>
      <c r="G79" s="98"/>
      <c r="H79" s="98"/>
      <c r="I79" s="98"/>
      <c r="J79" s="98"/>
      <c r="K79" s="98"/>
      <c r="L79" s="98"/>
      <c r="M79" s="98"/>
      <c r="N79" s="98"/>
      <c r="O79" s="95">
        <f t="shared" si="73"/>
        <v>0</v>
      </c>
      <c r="P79" s="80"/>
      <c r="Q79" s="80"/>
      <c r="R79" s="80"/>
      <c r="S79" s="80"/>
      <c r="T79" s="80"/>
      <c r="U79" s="80"/>
      <c r="V79" s="80"/>
      <c r="W79" s="80"/>
      <c r="X79" s="80"/>
      <c r="Y79" s="80"/>
      <c r="Z79" s="80"/>
      <c r="AA79" s="80" t="s">
        <v>129</v>
      </c>
      <c r="AB79" s="80" t="str">
        <f t="shared" si="74"/>
        <v>7066-000000</v>
      </c>
      <c r="AC79" s="80">
        <v>958</v>
      </c>
      <c r="AD79" s="80" t="str">
        <f t="shared" si="75"/>
        <v>054</v>
      </c>
      <c r="AE79" s="80"/>
      <c r="AF79" s="80"/>
      <c r="AG79" s="80">
        <v>110</v>
      </c>
      <c r="AH79" s="80" t="str">
        <f>Summary!$B$2</f>
        <v>USD</v>
      </c>
      <c r="AI79" s="80">
        <f t="shared" ref="AI79:AT79" si="79">IF(C79="",0,C79)</f>
        <v>0</v>
      </c>
      <c r="AJ79" s="80">
        <f t="shared" si="79"/>
        <v>0</v>
      </c>
      <c r="AK79" s="80">
        <f t="shared" si="79"/>
        <v>0</v>
      </c>
      <c r="AL79" s="80">
        <f t="shared" si="79"/>
        <v>0</v>
      </c>
      <c r="AM79" s="80">
        <f t="shared" si="79"/>
        <v>0</v>
      </c>
      <c r="AN79" s="80">
        <f t="shared" si="79"/>
        <v>0</v>
      </c>
      <c r="AO79" s="80">
        <f t="shared" si="79"/>
        <v>0</v>
      </c>
      <c r="AP79" s="80">
        <f t="shared" si="79"/>
        <v>0</v>
      </c>
      <c r="AQ79" s="80">
        <f t="shared" si="79"/>
        <v>0</v>
      </c>
      <c r="AR79" s="80">
        <f t="shared" si="79"/>
        <v>0</v>
      </c>
      <c r="AS79" s="80">
        <f t="shared" si="79"/>
        <v>0</v>
      </c>
      <c r="AT79" s="80">
        <f t="shared" si="79"/>
        <v>0</v>
      </c>
    </row>
    <row r="80" spans="1:46" ht="21.75" customHeight="1" x14ac:dyDescent="0.65">
      <c r="A80" s="102">
        <v>7068</v>
      </c>
      <c r="B80" s="117" t="s">
        <v>316</v>
      </c>
      <c r="C80" s="98"/>
      <c r="D80" s="98"/>
      <c r="E80" s="98"/>
      <c r="F80" s="98"/>
      <c r="G80" s="98"/>
      <c r="H80" s="98"/>
      <c r="I80" s="98"/>
      <c r="J80" s="98"/>
      <c r="K80" s="98"/>
      <c r="L80" s="98"/>
      <c r="M80" s="98"/>
      <c r="N80" s="98"/>
      <c r="O80" s="95">
        <f t="shared" si="73"/>
        <v>0</v>
      </c>
      <c r="P80" s="80"/>
      <c r="Q80" s="80"/>
      <c r="R80" s="80"/>
      <c r="S80" s="80"/>
      <c r="T80" s="80"/>
      <c r="U80" s="80"/>
      <c r="V80" s="80"/>
      <c r="W80" s="80"/>
      <c r="X80" s="80"/>
      <c r="Y80" s="80"/>
      <c r="Z80" s="80"/>
      <c r="AA80" s="80" t="s">
        <v>129</v>
      </c>
      <c r="AB80" s="80" t="str">
        <f t="shared" si="74"/>
        <v>7068-000000</v>
      </c>
      <c r="AC80" s="80">
        <v>958</v>
      </c>
      <c r="AD80" s="80" t="str">
        <f t="shared" si="75"/>
        <v>054</v>
      </c>
      <c r="AE80" s="80"/>
      <c r="AF80" s="80"/>
      <c r="AG80" s="80">
        <v>110</v>
      </c>
      <c r="AH80" s="80" t="str">
        <f>Summary!$B$2</f>
        <v>USD</v>
      </c>
      <c r="AI80" s="80">
        <f t="shared" ref="AI80:AT80" si="80">IF(C80="",0,C80)</f>
        <v>0</v>
      </c>
      <c r="AJ80" s="80">
        <f t="shared" si="80"/>
        <v>0</v>
      </c>
      <c r="AK80" s="80">
        <f t="shared" si="80"/>
        <v>0</v>
      </c>
      <c r="AL80" s="80">
        <f t="shared" si="80"/>
        <v>0</v>
      </c>
      <c r="AM80" s="80">
        <f t="shared" si="80"/>
        <v>0</v>
      </c>
      <c r="AN80" s="80">
        <f t="shared" si="80"/>
        <v>0</v>
      </c>
      <c r="AO80" s="80">
        <f t="shared" si="80"/>
        <v>0</v>
      </c>
      <c r="AP80" s="80">
        <f t="shared" si="80"/>
        <v>0</v>
      </c>
      <c r="AQ80" s="80">
        <f t="shared" si="80"/>
        <v>0</v>
      </c>
      <c r="AR80" s="80">
        <f t="shared" si="80"/>
        <v>0</v>
      </c>
      <c r="AS80" s="80">
        <f t="shared" si="80"/>
        <v>0</v>
      </c>
      <c r="AT80" s="80">
        <f t="shared" si="80"/>
        <v>0</v>
      </c>
    </row>
    <row r="81" spans="1:46" ht="21.75" customHeight="1" x14ac:dyDescent="0.65">
      <c r="A81" s="102">
        <v>7072</v>
      </c>
      <c r="B81" s="117" t="s">
        <v>317</v>
      </c>
      <c r="C81" s="98"/>
      <c r="D81" s="98"/>
      <c r="E81" s="98"/>
      <c r="F81" s="98"/>
      <c r="G81" s="98"/>
      <c r="H81" s="98"/>
      <c r="I81" s="98"/>
      <c r="J81" s="98"/>
      <c r="K81" s="98"/>
      <c r="L81" s="98"/>
      <c r="M81" s="98"/>
      <c r="N81" s="98"/>
      <c r="O81" s="95">
        <f t="shared" si="73"/>
        <v>0</v>
      </c>
      <c r="P81" s="80"/>
      <c r="Q81" s="80"/>
      <c r="R81" s="80"/>
      <c r="S81" s="80"/>
      <c r="T81" s="80"/>
      <c r="U81" s="80"/>
      <c r="V81" s="80"/>
      <c r="W81" s="80"/>
      <c r="X81" s="80"/>
      <c r="Y81" s="80"/>
      <c r="Z81" s="80"/>
      <c r="AA81" s="80" t="s">
        <v>129</v>
      </c>
      <c r="AB81" s="80" t="str">
        <f t="shared" si="74"/>
        <v>7072-000000</v>
      </c>
      <c r="AC81" s="80">
        <v>958</v>
      </c>
      <c r="AD81" s="80" t="str">
        <f t="shared" si="75"/>
        <v>054</v>
      </c>
      <c r="AE81" s="80"/>
      <c r="AF81" s="80"/>
      <c r="AG81" s="80">
        <v>110</v>
      </c>
      <c r="AH81" s="80" t="str">
        <f>Summary!$B$2</f>
        <v>USD</v>
      </c>
      <c r="AI81" s="80">
        <f t="shared" ref="AI81:AT81" si="81">IF(C81="",0,C81)</f>
        <v>0</v>
      </c>
      <c r="AJ81" s="80">
        <f t="shared" si="81"/>
        <v>0</v>
      </c>
      <c r="AK81" s="80">
        <f t="shared" si="81"/>
        <v>0</v>
      </c>
      <c r="AL81" s="80">
        <f t="shared" si="81"/>
        <v>0</v>
      </c>
      <c r="AM81" s="80">
        <f t="shared" si="81"/>
        <v>0</v>
      </c>
      <c r="AN81" s="80">
        <f t="shared" si="81"/>
        <v>0</v>
      </c>
      <c r="AO81" s="80">
        <f t="shared" si="81"/>
        <v>0</v>
      </c>
      <c r="AP81" s="80">
        <f t="shared" si="81"/>
        <v>0</v>
      </c>
      <c r="AQ81" s="80">
        <f t="shared" si="81"/>
        <v>0</v>
      </c>
      <c r="AR81" s="80">
        <f t="shared" si="81"/>
        <v>0</v>
      </c>
      <c r="AS81" s="80">
        <f t="shared" si="81"/>
        <v>0</v>
      </c>
      <c r="AT81" s="80">
        <f t="shared" si="81"/>
        <v>0</v>
      </c>
    </row>
    <row r="82" spans="1:46" ht="21.75" customHeight="1" x14ac:dyDescent="0.65">
      <c r="A82" s="119" t="s">
        <v>298</v>
      </c>
      <c r="B82" s="117"/>
      <c r="C82" s="121">
        <f t="shared" ref="C82:O82" si="82">SUM(C76:C81)</f>
        <v>0</v>
      </c>
      <c r="D82" s="121">
        <f t="shared" si="82"/>
        <v>0</v>
      </c>
      <c r="E82" s="121">
        <f t="shared" si="82"/>
        <v>0</v>
      </c>
      <c r="F82" s="121">
        <f t="shared" si="82"/>
        <v>0</v>
      </c>
      <c r="G82" s="121">
        <f t="shared" si="82"/>
        <v>0</v>
      </c>
      <c r="H82" s="121">
        <f t="shared" si="82"/>
        <v>0</v>
      </c>
      <c r="I82" s="121">
        <f t="shared" si="82"/>
        <v>0</v>
      </c>
      <c r="J82" s="121">
        <f t="shared" si="82"/>
        <v>0</v>
      </c>
      <c r="K82" s="121">
        <f t="shared" si="82"/>
        <v>0</v>
      </c>
      <c r="L82" s="121">
        <f t="shared" si="82"/>
        <v>0</v>
      </c>
      <c r="M82" s="121">
        <f t="shared" si="82"/>
        <v>0</v>
      </c>
      <c r="N82" s="121">
        <f t="shared" si="82"/>
        <v>0</v>
      </c>
      <c r="O82" s="121">
        <f t="shared" si="82"/>
        <v>0</v>
      </c>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21.75" customHeight="1" x14ac:dyDescent="0.65">
      <c r="A83" s="102"/>
      <c r="B83" s="117"/>
      <c r="C83" s="95"/>
      <c r="D83" s="95"/>
      <c r="E83" s="95"/>
      <c r="F83" s="95"/>
      <c r="G83" s="95"/>
      <c r="H83" s="95"/>
      <c r="I83" s="95"/>
      <c r="J83" s="95"/>
      <c r="K83" s="95"/>
      <c r="L83" s="95"/>
      <c r="M83" s="95"/>
      <c r="N83" s="95"/>
      <c r="O83" s="95"/>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1:46" ht="21.75" customHeight="1" x14ac:dyDescent="0.65">
      <c r="A84" s="119" t="s">
        <v>299</v>
      </c>
      <c r="B84" s="120"/>
      <c r="C84" s="95"/>
      <c r="D84" s="95"/>
      <c r="E84" s="95"/>
      <c r="F84" s="95"/>
      <c r="G84" s="95"/>
      <c r="H84" s="95"/>
      <c r="I84" s="95"/>
      <c r="J84" s="95"/>
      <c r="K84" s="95"/>
      <c r="L84" s="95"/>
      <c r="M84" s="95"/>
      <c r="N84" s="95"/>
      <c r="O84" s="95"/>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row>
    <row r="85" spans="1:46" ht="21.75" customHeight="1" x14ac:dyDescent="0.65">
      <c r="A85" s="102">
        <v>7060</v>
      </c>
      <c r="B85" s="117" t="s">
        <v>312</v>
      </c>
      <c r="C85" s="98"/>
      <c r="D85" s="98"/>
      <c r="E85" s="98"/>
      <c r="F85" s="98"/>
      <c r="G85" s="98"/>
      <c r="H85" s="98"/>
      <c r="I85" s="98"/>
      <c r="J85" s="98"/>
      <c r="K85" s="98"/>
      <c r="L85" s="98"/>
      <c r="M85" s="98"/>
      <c r="N85" s="98"/>
      <c r="O85" s="95">
        <f t="shared" ref="O85:O90" si="83">SUM(C85:N85)</f>
        <v>0</v>
      </c>
      <c r="P85" s="80"/>
      <c r="Q85" s="80"/>
      <c r="R85" s="80"/>
      <c r="S85" s="80"/>
      <c r="T85" s="80"/>
      <c r="U85" s="80"/>
      <c r="V85" s="80"/>
      <c r="W85" s="80"/>
      <c r="X85" s="80"/>
      <c r="Y85" s="80"/>
      <c r="Z85" s="80"/>
      <c r="AA85" s="80" t="s">
        <v>129</v>
      </c>
      <c r="AB85" s="80" t="str">
        <f t="shared" ref="AB85:AB90" si="84">IF(A85="","",A85&amp;"-000000")</f>
        <v>7060-000000</v>
      </c>
      <c r="AC85" s="80">
        <v>959</v>
      </c>
      <c r="AD85" s="80" t="str">
        <f t="shared" ref="AD85:AD90" si="85">IF(LEN($O$1)=3,$O$1,IF(LEN($O$1)=2,0&amp;$O$1,IF(LEN($O$1)=1,0&amp;0&amp;$O$1,"ERROR")))</f>
        <v>054</v>
      </c>
      <c r="AE85" s="80"/>
      <c r="AF85" s="80"/>
      <c r="AG85" s="80">
        <v>110</v>
      </c>
      <c r="AH85" s="80" t="str">
        <f>Summary!$B$2</f>
        <v>USD</v>
      </c>
      <c r="AI85" s="80">
        <f t="shared" ref="AI85:AT85" si="86">IF(C85="",0,C85)</f>
        <v>0</v>
      </c>
      <c r="AJ85" s="80">
        <f t="shared" si="86"/>
        <v>0</v>
      </c>
      <c r="AK85" s="80">
        <f t="shared" si="86"/>
        <v>0</v>
      </c>
      <c r="AL85" s="80">
        <f t="shared" si="86"/>
        <v>0</v>
      </c>
      <c r="AM85" s="80">
        <f t="shared" si="86"/>
        <v>0</v>
      </c>
      <c r="AN85" s="80">
        <f t="shared" si="86"/>
        <v>0</v>
      </c>
      <c r="AO85" s="80">
        <f t="shared" si="86"/>
        <v>0</v>
      </c>
      <c r="AP85" s="80">
        <f t="shared" si="86"/>
        <v>0</v>
      </c>
      <c r="AQ85" s="80">
        <f t="shared" si="86"/>
        <v>0</v>
      </c>
      <c r="AR85" s="80">
        <f t="shared" si="86"/>
        <v>0</v>
      </c>
      <c r="AS85" s="80">
        <f t="shared" si="86"/>
        <v>0</v>
      </c>
      <c r="AT85" s="80">
        <f t="shared" si="86"/>
        <v>0</v>
      </c>
    </row>
    <row r="86" spans="1:46" ht="21.75" customHeight="1" x14ac:dyDescent="0.65">
      <c r="A86" s="102">
        <v>7062</v>
      </c>
      <c r="B86" s="117" t="s">
        <v>313</v>
      </c>
      <c r="C86" s="98"/>
      <c r="D86" s="98"/>
      <c r="E86" s="98"/>
      <c r="F86" s="98"/>
      <c r="G86" s="98"/>
      <c r="H86" s="98"/>
      <c r="I86" s="98"/>
      <c r="J86" s="98"/>
      <c r="K86" s="98"/>
      <c r="L86" s="98"/>
      <c r="M86" s="98"/>
      <c r="N86" s="98"/>
      <c r="O86" s="95">
        <f t="shared" si="83"/>
        <v>0</v>
      </c>
      <c r="P86" s="80"/>
      <c r="Q86" s="80"/>
      <c r="R86" s="80"/>
      <c r="S86" s="80"/>
      <c r="T86" s="80"/>
      <c r="U86" s="80"/>
      <c r="V86" s="80"/>
      <c r="W86" s="80"/>
      <c r="X86" s="80"/>
      <c r="Y86" s="80"/>
      <c r="Z86" s="80"/>
      <c r="AA86" s="80" t="s">
        <v>129</v>
      </c>
      <c r="AB86" s="80" t="str">
        <f t="shared" si="84"/>
        <v>7062-000000</v>
      </c>
      <c r="AC86" s="80">
        <v>959</v>
      </c>
      <c r="AD86" s="80" t="str">
        <f t="shared" si="85"/>
        <v>054</v>
      </c>
      <c r="AE86" s="80"/>
      <c r="AF86" s="80"/>
      <c r="AG86" s="80">
        <v>110</v>
      </c>
      <c r="AH86" s="80" t="str">
        <f>Summary!$B$2</f>
        <v>USD</v>
      </c>
      <c r="AI86" s="80">
        <f t="shared" ref="AI86:AT86" si="87">IF(C86="",0,C86)</f>
        <v>0</v>
      </c>
      <c r="AJ86" s="80">
        <f t="shared" si="87"/>
        <v>0</v>
      </c>
      <c r="AK86" s="80">
        <f t="shared" si="87"/>
        <v>0</v>
      </c>
      <c r="AL86" s="80">
        <f t="shared" si="87"/>
        <v>0</v>
      </c>
      <c r="AM86" s="80">
        <f t="shared" si="87"/>
        <v>0</v>
      </c>
      <c r="AN86" s="80">
        <f t="shared" si="87"/>
        <v>0</v>
      </c>
      <c r="AO86" s="80">
        <f t="shared" si="87"/>
        <v>0</v>
      </c>
      <c r="AP86" s="80">
        <f t="shared" si="87"/>
        <v>0</v>
      </c>
      <c r="AQ86" s="80">
        <f t="shared" si="87"/>
        <v>0</v>
      </c>
      <c r="AR86" s="80">
        <f t="shared" si="87"/>
        <v>0</v>
      </c>
      <c r="AS86" s="80">
        <f t="shared" si="87"/>
        <v>0</v>
      </c>
      <c r="AT86" s="80">
        <f t="shared" si="87"/>
        <v>0</v>
      </c>
    </row>
    <row r="87" spans="1:46" ht="21.75" customHeight="1" x14ac:dyDescent="0.65">
      <c r="A87" s="102">
        <v>7064</v>
      </c>
      <c r="B87" s="117" t="s">
        <v>314</v>
      </c>
      <c r="C87" s="98"/>
      <c r="D87" s="98"/>
      <c r="E87" s="98"/>
      <c r="F87" s="98"/>
      <c r="G87" s="98"/>
      <c r="H87" s="98"/>
      <c r="I87" s="98"/>
      <c r="J87" s="98"/>
      <c r="K87" s="98"/>
      <c r="L87" s="98"/>
      <c r="M87" s="98"/>
      <c r="N87" s="98"/>
      <c r="O87" s="95">
        <f t="shared" si="83"/>
        <v>0</v>
      </c>
      <c r="P87" s="80"/>
      <c r="Q87" s="80"/>
      <c r="R87" s="80"/>
      <c r="S87" s="80"/>
      <c r="T87" s="80"/>
      <c r="U87" s="80"/>
      <c r="V87" s="80"/>
      <c r="W87" s="80"/>
      <c r="X87" s="80"/>
      <c r="Y87" s="80"/>
      <c r="Z87" s="80"/>
      <c r="AA87" s="80" t="s">
        <v>129</v>
      </c>
      <c r="AB87" s="80" t="str">
        <f t="shared" si="84"/>
        <v>7064-000000</v>
      </c>
      <c r="AC87" s="80">
        <v>959</v>
      </c>
      <c r="AD87" s="80" t="str">
        <f t="shared" si="85"/>
        <v>054</v>
      </c>
      <c r="AE87" s="80"/>
      <c r="AF87" s="80"/>
      <c r="AG87" s="80">
        <v>110</v>
      </c>
      <c r="AH87" s="80" t="str">
        <f>Summary!$B$2</f>
        <v>USD</v>
      </c>
      <c r="AI87" s="80">
        <f t="shared" ref="AI87:AT87" si="88">IF(C87="",0,C87)</f>
        <v>0</v>
      </c>
      <c r="AJ87" s="80">
        <f t="shared" si="88"/>
        <v>0</v>
      </c>
      <c r="AK87" s="80">
        <f t="shared" si="88"/>
        <v>0</v>
      </c>
      <c r="AL87" s="80">
        <f t="shared" si="88"/>
        <v>0</v>
      </c>
      <c r="AM87" s="80">
        <f t="shared" si="88"/>
        <v>0</v>
      </c>
      <c r="AN87" s="80">
        <f t="shared" si="88"/>
        <v>0</v>
      </c>
      <c r="AO87" s="80">
        <f t="shared" si="88"/>
        <v>0</v>
      </c>
      <c r="AP87" s="80">
        <f t="shared" si="88"/>
        <v>0</v>
      </c>
      <c r="AQ87" s="80">
        <f t="shared" si="88"/>
        <v>0</v>
      </c>
      <c r="AR87" s="80">
        <f t="shared" si="88"/>
        <v>0</v>
      </c>
      <c r="AS87" s="80">
        <f t="shared" si="88"/>
        <v>0</v>
      </c>
      <c r="AT87" s="80">
        <f t="shared" si="88"/>
        <v>0</v>
      </c>
    </row>
    <row r="88" spans="1:46" ht="21.75" customHeight="1" x14ac:dyDescent="0.65">
      <c r="A88" s="102">
        <v>7066</v>
      </c>
      <c r="B88" s="117" t="s">
        <v>315</v>
      </c>
      <c r="C88" s="98"/>
      <c r="D88" s="98"/>
      <c r="E88" s="98"/>
      <c r="F88" s="98"/>
      <c r="G88" s="98"/>
      <c r="H88" s="98"/>
      <c r="I88" s="98"/>
      <c r="J88" s="98"/>
      <c r="K88" s="98"/>
      <c r="L88" s="98"/>
      <c r="M88" s="98"/>
      <c r="N88" s="98"/>
      <c r="O88" s="95">
        <f t="shared" si="83"/>
        <v>0</v>
      </c>
      <c r="P88" s="80"/>
      <c r="Q88" s="80"/>
      <c r="R88" s="80"/>
      <c r="S88" s="80"/>
      <c r="T88" s="80"/>
      <c r="U88" s="80"/>
      <c r="V88" s="80"/>
      <c r="W88" s="80"/>
      <c r="X88" s="80"/>
      <c r="Y88" s="80"/>
      <c r="Z88" s="80"/>
      <c r="AA88" s="80" t="s">
        <v>129</v>
      </c>
      <c r="AB88" s="80" t="str">
        <f t="shared" si="84"/>
        <v>7066-000000</v>
      </c>
      <c r="AC88" s="80">
        <v>959</v>
      </c>
      <c r="AD88" s="80" t="str">
        <f t="shared" si="85"/>
        <v>054</v>
      </c>
      <c r="AE88" s="80"/>
      <c r="AF88" s="80"/>
      <c r="AG88" s="80">
        <v>110</v>
      </c>
      <c r="AH88" s="80" t="str">
        <f>Summary!$B$2</f>
        <v>USD</v>
      </c>
      <c r="AI88" s="80">
        <f t="shared" ref="AI88:AT88" si="89">IF(C88="",0,C88)</f>
        <v>0</v>
      </c>
      <c r="AJ88" s="80">
        <f t="shared" si="89"/>
        <v>0</v>
      </c>
      <c r="AK88" s="80">
        <f t="shared" si="89"/>
        <v>0</v>
      </c>
      <c r="AL88" s="80">
        <f t="shared" si="89"/>
        <v>0</v>
      </c>
      <c r="AM88" s="80">
        <f t="shared" si="89"/>
        <v>0</v>
      </c>
      <c r="AN88" s="80">
        <f t="shared" si="89"/>
        <v>0</v>
      </c>
      <c r="AO88" s="80">
        <f t="shared" si="89"/>
        <v>0</v>
      </c>
      <c r="AP88" s="80">
        <f t="shared" si="89"/>
        <v>0</v>
      </c>
      <c r="AQ88" s="80">
        <f t="shared" si="89"/>
        <v>0</v>
      </c>
      <c r="AR88" s="80">
        <f t="shared" si="89"/>
        <v>0</v>
      </c>
      <c r="AS88" s="80">
        <f t="shared" si="89"/>
        <v>0</v>
      </c>
      <c r="AT88" s="80">
        <f t="shared" si="89"/>
        <v>0</v>
      </c>
    </row>
    <row r="89" spans="1:46" ht="21.75" customHeight="1" x14ac:dyDescent="0.65">
      <c r="A89" s="102">
        <v>7068</v>
      </c>
      <c r="B89" s="117" t="s">
        <v>316</v>
      </c>
      <c r="C89" s="98"/>
      <c r="D89" s="98"/>
      <c r="E89" s="98"/>
      <c r="F89" s="98"/>
      <c r="G89" s="98"/>
      <c r="H89" s="98"/>
      <c r="I89" s="98"/>
      <c r="J89" s="98"/>
      <c r="K89" s="98"/>
      <c r="L89" s="98"/>
      <c r="M89" s="98"/>
      <c r="N89" s="98"/>
      <c r="O89" s="95">
        <f t="shared" si="83"/>
        <v>0</v>
      </c>
      <c r="P89" s="80"/>
      <c r="Q89" s="80"/>
      <c r="R89" s="80"/>
      <c r="S89" s="80"/>
      <c r="T89" s="80"/>
      <c r="U89" s="80"/>
      <c r="V89" s="80"/>
      <c r="W89" s="80"/>
      <c r="X89" s="80"/>
      <c r="Y89" s="80"/>
      <c r="Z89" s="80"/>
      <c r="AA89" s="80" t="s">
        <v>129</v>
      </c>
      <c r="AB89" s="80" t="str">
        <f t="shared" si="84"/>
        <v>7068-000000</v>
      </c>
      <c r="AC89" s="80">
        <v>959</v>
      </c>
      <c r="AD89" s="80" t="str">
        <f t="shared" si="85"/>
        <v>054</v>
      </c>
      <c r="AE89" s="80"/>
      <c r="AF89" s="80"/>
      <c r="AG89" s="80">
        <v>110</v>
      </c>
      <c r="AH89" s="80" t="str">
        <f>Summary!$B$2</f>
        <v>USD</v>
      </c>
      <c r="AI89" s="80">
        <f t="shared" ref="AI89:AT89" si="90">IF(C89="",0,C89)</f>
        <v>0</v>
      </c>
      <c r="AJ89" s="80">
        <f t="shared" si="90"/>
        <v>0</v>
      </c>
      <c r="AK89" s="80">
        <f t="shared" si="90"/>
        <v>0</v>
      </c>
      <c r="AL89" s="80">
        <f t="shared" si="90"/>
        <v>0</v>
      </c>
      <c r="AM89" s="80">
        <f t="shared" si="90"/>
        <v>0</v>
      </c>
      <c r="AN89" s="80">
        <f t="shared" si="90"/>
        <v>0</v>
      </c>
      <c r="AO89" s="80">
        <f t="shared" si="90"/>
        <v>0</v>
      </c>
      <c r="AP89" s="80">
        <f t="shared" si="90"/>
        <v>0</v>
      </c>
      <c r="AQ89" s="80">
        <f t="shared" si="90"/>
        <v>0</v>
      </c>
      <c r="AR89" s="80">
        <f t="shared" si="90"/>
        <v>0</v>
      </c>
      <c r="AS89" s="80">
        <f t="shared" si="90"/>
        <v>0</v>
      </c>
      <c r="AT89" s="80">
        <f t="shared" si="90"/>
        <v>0</v>
      </c>
    </row>
    <row r="90" spans="1:46" ht="21.75" customHeight="1" x14ac:dyDescent="0.65">
      <c r="A90" s="102">
        <v>7072</v>
      </c>
      <c r="B90" s="117" t="s">
        <v>317</v>
      </c>
      <c r="C90" s="98"/>
      <c r="D90" s="98"/>
      <c r="E90" s="98"/>
      <c r="F90" s="98"/>
      <c r="G90" s="98"/>
      <c r="H90" s="98"/>
      <c r="I90" s="98"/>
      <c r="J90" s="98"/>
      <c r="K90" s="98"/>
      <c r="L90" s="98"/>
      <c r="M90" s="98"/>
      <c r="N90" s="98"/>
      <c r="O90" s="95">
        <f t="shared" si="83"/>
        <v>0</v>
      </c>
      <c r="P90" s="80"/>
      <c r="Q90" s="80"/>
      <c r="R90" s="80"/>
      <c r="S90" s="80"/>
      <c r="T90" s="80"/>
      <c r="U90" s="80"/>
      <c r="V90" s="80"/>
      <c r="W90" s="80"/>
      <c r="X90" s="80"/>
      <c r="Y90" s="80"/>
      <c r="Z90" s="80"/>
      <c r="AA90" s="80" t="s">
        <v>129</v>
      </c>
      <c r="AB90" s="80" t="str">
        <f t="shared" si="84"/>
        <v>7072-000000</v>
      </c>
      <c r="AC90" s="80">
        <v>959</v>
      </c>
      <c r="AD90" s="80" t="str">
        <f t="shared" si="85"/>
        <v>054</v>
      </c>
      <c r="AE90" s="80"/>
      <c r="AF90" s="80"/>
      <c r="AG90" s="80">
        <v>110</v>
      </c>
      <c r="AH90" s="80" t="str">
        <f>Summary!$B$2</f>
        <v>USD</v>
      </c>
      <c r="AI90" s="80">
        <f t="shared" ref="AI90:AT90" si="91">IF(C90="",0,C90)</f>
        <v>0</v>
      </c>
      <c r="AJ90" s="80">
        <f t="shared" si="91"/>
        <v>0</v>
      </c>
      <c r="AK90" s="80">
        <f t="shared" si="91"/>
        <v>0</v>
      </c>
      <c r="AL90" s="80">
        <f t="shared" si="91"/>
        <v>0</v>
      </c>
      <c r="AM90" s="80">
        <f t="shared" si="91"/>
        <v>0</v>
      </c>
      <c r="AN90" s="80">
        <f t="shared" si="91"/>
        <v>0</v>
      </c>
      <c r="AO90" s="80">
        <f t="shared" si="91"/>
        <v>0</v>
      </c>
      <c r="AP90" s="80">
        <f t="shared" si="91"/>
        <v>0</v>
      </c>
      <c r="AQ90" s="80">
        <f t="shared" si="91"/>
        <v>0</v>
      </c>
      <c r="AR90" s="80">
        <f t="shared" si="91"/>
        <v>0</v>
      </c>
      <c r="AS90" s="80">
        <f t="shared" si="91"/>
        <v>0</v>
      </c>
      <c r="AT90" s="80">
        <f t="shared" si="91"/>
        <v>0</v>
      </c>
    </row>
    <row r="91" spans="1:46" ht="21.75" customHeight="1" x14ac:dyDescent="0.65">
      <c r="A91" s="119" t="s">
        <v>318</v>
      </c>
      <c r="B91" s="117"/>
      <c r="C91" s="121">
        <f t="shared" ref="C91:O91" si="92">SUM(C85:C90)</f>
        <v>0</v>
      </c>
      <c r="D91" s="121">
        <f t="shared" si="92"/>
        <v>0</v>
      </c>
      <c r="E91" s="121">
        <f t="shared" si="92"/>
        <v>0</v>
      </c>
      <c r="F91" s="121">
        <f t="shared" si="92"/>
        <v>0</v>
      </c>
      <c r="G91" s="121">
        <f t="shared" si="92"/>
        <v>0</v>
      </c>
      <c r="H91" s="121">
        <f t="shared" si="92"/>
        <v>0</v>
      </c>
      <c r="I91" s="121">
        <f t="shared" si="92"/>
        <v>0</v>
      </c>
      <c r="J91" s="121">
        <f t="shared" si="92"/>
        <v>0</v>
      </c>
      <c r="K91" s="121">
        <f t="shared" si="92"/>
        <v>0</v>
      </c>
      <c r="L91" s="121">
        <f t="shared" si="92"/>
        <v>0</v>
      </c>
      <c r="M91" s="121">
        <f t="shared" si="92"/>
        <v>0</v>
      </c>
      <c r="N91" s="121">
        <f t="shared" si="92"/>
        <v>0</v>
      </c>
      <c r="O91" s="121">
        <f t="shared" si="92"/>
        <v>0</v>
      </c>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21.75" customHeight="1" x14ac:dyDescent="0.65">
      <c r="A92" s="102"/>
      <c r="B92" s="117"/>
      <c r="C92" s="95"/>
      <c r="D92" s="95"/>
      <c r="E92" s="95"/>
      <c r="F92" s="95"/>
      <c r="G92" s="95"/>
      <c r="H92" s="95"/>
      <c r="I92" s="95"/>
      <c r="J92" s="95"/>
      <c r="K92" s="95"/>
      <c r="L92" s="95"/>
      <c r="M92" s="95"/>
      <c r="N92" s="95"/>
      <c r="O92" s="95"/>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21.75" customHeight="1" x14ac:dyDescent="0.65">
      <c r="A93" s="119" t="s">
        <v>301</v>
      </c>
      <c r="B93" s="120"/>
      <c r="C93" s="95"/>
      <c r="D93" s="95"/>
      <c r="E93" s="95"/>
      <c r="F93" s="95"/>
      <c r="G93" s="95"/>
      <c r="H93" s="95"/>
      <c r="I93" s="95"/>
      <c r="J93" s="95"/>
      <c r="K93" s="95"/>
      <c r="L93" s="95"/>
      <c r="M93" s="95"/>
      <c r="N93" s="95"/>
      <c r="O93" s="95"/>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21.75" customHeight="1" x14ac:dyDescent="0.65">
      <c r="A94" s="102">
        <v>7060</v>
      </c>
      <c r="B94" s="117" t="s">
        <v>312</v>
      </c>
      <c r="C94" s="98"/>
      <c r="D94" s="98"/>
      <c r="E94" s="98"/>
      <c r="F94" s="98"/>
      <c r="G94" s="98"/>
      <c r="H94" s="98"/>
      <c r="I94" s="98"/>
      <c r="J94" s="98"/>
      <c r="K94" s="98"/>
      <c r="L94" s="98"/>
      <c r="M94" s="98"/>
      <c r="N94" s="98"/>
      <c r="O94" s="95">
        <f t="shared" ref="O94:O99" si="93">SUM(C94:N94)</f>
        <v>0</v>
      </c>
      <c r="P94" s="80"/>
      <c r="Q94" s="80"/>
      <c r="R94" s="80"/>
      <c r="S94" s="80"/>
      <c r="T94" s="80"/>
      <c r="U94" s="80"/>
      <c r="V94" s="80"/>
      <c r="W94" s="80"/>
      <c r="X94" s="80"/>
      <c r="Y94" s="80"/>
      <c r="Z94" s="80"/>
      <c r="AA94" s="80" t="s">
        <v>129</v>
      </c>
      <c r="AB94" s="80" t="str">
        <f t="shared" ref="AB94:AB99" si="94">IF(A94="","",A94&amp;"-000000")</f>
        <v>7060-000000</v>
      </c>
      <c r="AC94" s="80">
        <v>960</v>
      </c>
      <c r="AD94" s="80" t="str">
        <f t="shared" ref="AD94:AD99" si="95">IF(LEN($O$1)=3,$O$1,IF(LEN($O$1)=2,0&amp;$O$1,IF(LEN($O$1)=1,0&amp;0&amp;$O$1,"ERROR")))</f>
        <v>054</v>
      </c>
      <c r="AE94" s="80"/>
      <c r="AF94" s="80"/>
      <c r="AG94" s="80">
        <v>110</v>
      </c>
      <c r="AH94" s="80" t="str">
        <f>Summary!$B$2</f>
        <v>USD</v>
      </c>
      <c r="AI94" s="80">
        <f t="shared" ref="AI94:AT94" si="96">IF(C94="",0,C94)</f>
        <v>0</v>
      </c>
      <c r="AJ94" s="80">
        <f t="shared" si="96"/>
        <v>0</v>
      </c>
      <c r="AK94" s="80">
        <f t="shared" si="96"/>
        <v>0</v>
      </c>
      <c r="AL94" s="80">
        <f t="shared" si="96"/>
        <v>0</v>
      </c>
      <c r="AM94" s="80">
        <f t="shared" si="96"/>
        <v>0</v>
      </c>
      <c r="AN94" s="80">
        <f t="shared" si="96"/>
        <v>0</v>
      </c>
      <c r="AO94" s="80">
        <f t="shared" si="96"/>
        <v>0</v>
      </c>
      <c r="AP94" s="80">
        <f t="shared" si="96"/>
        <v>0</v>
      </c>
      <c r="AQ94" s="80">
        <f t="shared" si="96"/>
        <v>0</v>
      </c>
      <c r="AR94" s="80">
        <f t="shared" si="96"/>
        <v>0</v>
      </c>
      <c r="AS94" s="80">
        <f t="shared" si="96"/>
        <v>0</v>
      </c>
      <c r="AT94" s="80">
        <f t="shared" si="96"/>
        <v>0</v>
      </c>
    </row>
    <row r="95" spans="1:46" ht="21.75" customHeight="1" x14ac:dyDescent="0.65">
      <c r="A95" s="102">
        <v>7062</v>
      </c>
      <c r="B95" s="117" t="s">
        <v>313</v>
      </c>
      <c r="C95" s="98"/>
      <c r="D95" s="98"/>
      <c r="E95" s="98"/>
      <c r="F95" s="98"/>
      <c r="G95" s="98"/>
      <c r="H95" s="98"/>
      <c r="I95" s="98"/>
      <c r="J95" s="98"/>
      <c r="K95" s="98"/>
      <c r="L95" s="98"/>
      <c r="M95" s="98"/>
      <c r="N95" s="98"/>
      <c r="O95" s="95">
        <f t="shared" si="93"/>
        <v>0</v>
      </c>
      <c r="P95" s="80"/>
      <c r="Q95" s="80"/>
      <c r="R95" s="80"/>
      <c r="S95" s="80"/>
      <c r="T95" s="80"/>
      <c r="U95" s="80"/>
      <c r="V95" s="80"/>
      <c r="W95" s="80"/>
      <c r="X95" s="80"/>
      <c r="Y95" s="80"/>
      <c r="Z95" s="80"/>
      <c r="AA95" s="80" t="s">
        <v>129</v>
      </c>
      <c r="AB95" s="80" t="str">
        <f t="shared" si="94"/>
        <v>7062-000000</v>
      </c>
      <c r="AC95" s="80">
        <v>960</v>
      </c>
      <c r="AD95" s="80" t="str">
        <f t="shared" si="95"/>
        <v>054</v>
      </c>
      <c r="AE95" s="80"/>
      <c r="AF95" s="80"/>
      <c r="AG95" s="80">
        <v>110</v>
      </c>
      <c r="AH95" s="80" t="str">
        <f>Summary!$B$2</f>
        <v>USD</v>
      </c>
      <c r="AI95" s="80">
        <f t="shared" ref="AI95:AT95" si="97">IF(C95="",0,C95)</f>
        <v>0</v>
      </c>
      <c r="AJ95" s="80">
        <f t="shared" si="97"/>
        <v>0</v>
      </c>
      <c r="AK95" s="80">
        <f t="shared" si="97"/>
        <v>0</v>
      </c>
      <c r="AL95" s="80">
        <f t="shared" si="97"/>
        <v>0</v>
      </c>
      <c r="AM95" s="80">
        <f t="shared" si="97"/>
        <v>0</v>
      </c>
      <c r="AN95" s="80">
        <f t="shared" si="97"/>
        <v>0</v>
      </c>
      <c r="AO95" s="80">
        <f t="shared" si="97"/>
        <v>0</v>
      </c>
      <c r="AP95" s="80">
        <f t="shared" si="97"/>
        <v>0</v>
      </c>
      <c r="AQ95" s="80">
        <f t="shared" si="97"/>
        <v>0</v>
      </c>
      <c r="AR95" s="80">
        <f t="shared" si="97"/>
        <v>0</v>
      </c>
      <c r="AS95" s="80">
        <f t="shared" si="97"/>
        <v>0</v>
      </c>
      <c r="AT95" s="80">
        <f t="shared" si="97"/>
        <v>0</v>
      </c>
    </row>
    <row r="96" spans="1:46" ht="21.75" customHeight="1" x14ac:dyDescent="0.65">
      <c r="A96" s="102">
        <v>7064</v>
      </c>
      <c r="B96" s="117" t="s">
        <v>314</v>
      </c>
      <c r="C96" s="98"/>
      <c r="D96" s="98"/>
      <c r="E96" s="98"/>
      <c r="F96" s="98"/>
      <c r="G96" s="98"/>
      <c r="H96" s="98"/>
      <c r="I96" s="98"/>
      <c r="J96" s="98"/>
      <c r="K96" s="98"/>
      <c r="L96" s="98"/>
      <c r="M96" s="98"/>
      <c r="N96" s="98"/>
      <c r="O96" s="95">
        <f t="shared" si="93"/>
        <v>0</v>
      </c>
      <c r="P96" s="80"/>
      <c r="Q96" s="80"/>
      <c r="R96" s="80"/>
      <c r="S96" s="80"/>
      <c r="T96" s="80"/>
      <c r="U96" s="80"/>
      <c r="V96" s="80"/>
      <c r="W96" s="80"/>
      <c r="X96" s="80"/>
      <c r="Y96" s="80"/>
      <c r="Z96" s="80"/>
      <c r="AA96" s="80" t="s">
        <v>129</v>
      </c>
      <c r="AB96" s="80" t="str">
        <f t="shared" si="94"/>
        <v>7064-000000</v>
      </c>
      <c r="AC96" s="80">
        <v>960</v>
      </c>
      <c r="AD96" s="80" t="str">
        <f t="shared" si="95"/>
        <v>054</v>
      </c>
      <c r="AE96" s="80"/>
      <c r="AF96" s="80"/>
      <c r="AG96" s="80">
        <v>110</v>
      </c>
      <c r="AH96" s="80" t="str">
        <f>Summary!$B$2</f>
        <v>USD</v>
      </c>
      <c r="AI96" s="80">
        <f t="shared" ref="AI96:AT96" si="98">IF(C96="",0,C96)</f>
        <v>0</v>
      </c>
      <c r="AJ96" s="80">
        <f t="shared" si="98"/>
        <v>0</v>
      </c>
      <c r="AK96" s="80">
        <f t="shared" si="98"/>
        <v>0</v>
      </c>
      <c r="AL96" s="80">
        <f t="shared" si="98"/>
        <v>0</v>
      </c>
      <c r="AM96" s="80">
        <f t="shared" si="98"/>
        <v>0</v>
      </c>
      <c r="AN96" s="80">
        <f t="shared" si="98"/>
        <v>0</v>
      </c>
      <c r="AO96" s="80">
        <f t="shared" si="98"/>
        <v>0</v>
      </c>
      <c r="AP96" s="80">
        <f t="shared" si="98"/>
        <v>0</v>
      </c>
      <c r="AQ96" s="80">
        <f t="shared" si="98"/>
        <v>0</v>
      </c>
      <c r="AR96" s="80">
        <f t="shared" si="98"/>
        <v>0</v>
      </c>
      <c r="AS96" s="80">
        <f t="shared" si="98"/>
        <v>0</v>
      </c>
      <c r="AT96" s="80">
        <f t="shared" si="98"/>
        <v>0</v>
      </c>
    </row>
    <row r="97" spans="1:46" ht="21.75" customHeight="1" x14ac:dyDescent="0.65">
      <c r="A97" s="102">
        <v>7066</v>
      </c>
      <c r="B97" s="117" t="s">
        <v>315</v>
      </c>
      <c r="C97" s="98"/>
      <c r="D97" s="98"/>
      <c r="E97" s="98"/>
      <c r="F97" s="98"/>
      <c r="G97" s="98"/>
      <c r="H97" s="98"/>
      <c r="I97" s="98"/>
      <c r="J97" s="98"/>
      <c r="K97" s="98"/>
      <c r="L97" s="98"/>
      <c r="M97" s="98"/>
      <c r="N97" s="98"/>
      <c r="O97" s="95">
        <f t="shared" si="93"/>
        <v>0</v>
      </c>
      <c r="P97" s="80"/>
      <c r="Q97" s="80"/>
      <c r="R97" s="80"/>
      <c r="S97" s="80"/>
      <c r="T97" s="80"/>
      <c r="U97" s="80"/>
      <c r="V97" s="80"/>
      <c r="W97" s="80"/>
      <c r="X97" s="80"/>
      <c r="Y97" s="80"/>
      <c r="Z97" s="80"/>
      <c r="AA97" s="80" t="s">
        <v>129</v>
      </c>
      <c r="AB97" s="80" t="str">
        <f t="shared" si="94"/>
        <v>7066-000000</v>
      </c>
      <c r="AC97" s="80">
        <v>960</v>
      </c>
      <c r="AD97" s="80" t="str">
        <f t="shared" si="95"/>
        <v>054</v>
      </c>
      <c r="AE97" s="80"/>
      <c r="AF97" s="80"/>
      <c r="AG97" s="80">
        <v>110</v>
      </c>
      <c r="AH97" s="80" t="str">
        <f>Summary!$B$2</f>
        <v>USD</v>
      </c>
      <c r="AI97" s="80">
        <f t="shared" ref="AI97:AT97" si="99">IF(C97="",0,C97)</f>
        <v>0</v>
      </c>
      <c r="AJ97" s="80">
        <f t="shared" si="99"/>
        <v>0</v>
      </c>
      <c r="AK97" s="80">
        <f t="shared" si="99"/>
        <v>0</v>
      </c>
      <c r="AL97" s="80">
        <f t="shared" si="99"/>
        <v>0</v>
      </c>
      <c r="AM97" s="80">
        <f t="shared" si="99"/>
        <v>0</v>
      </c>
      <c r="AN97" s="80">
        <f t="shared" si="99"/>
        <v>0</v>
      </c>
      <c r="AO97" s="80">
        <f t="shared" si="99"/>
        <v>0</v>
      </c>
      <c r="AP97" s="80">
        <f t="shared" si="99"/>
        <v>0</v>
      </c>
      <c r="AQ97" s="80">
        <f t="shared" si="99"/>
        <v>0</v>
      </c>
      <c r="AR97" s="80">
        <f t="shared" si="99"/>
        <v>0</v>
      </c>
      <c r="AS97" s="80">
        <f t="shared" si="99"/>
        <v>0</v>
      </c>
      <c r="AT97" s="80">
        <f t="shared" si="99"/>
        <v>0</v>
      </c>
    </row>
    <row r="98" spans="1:46" ht="21.75" customHeight="1" x14ac:dyDescent="0.65">
      <c r="A98" s="102">
        <v>7068</v>
      </c>
      <c r="B98" s="117" t="s">
        <v>316</v>
      </c>
      <c r="C98" s="98"/>
      <c r="D98" s="98"/>
      <c r="E98" s="98"/>
      <c r="F98" s="98"/>
      <c r="G98" s="98"/>
      <c r="H98" s="98"/>
      <c r="I98" s="98"/>
      <c r="J98" s="98"/>
      <c r="K98" s="98"/>
      <c r="L98" s="98"/>
      <c r="M98" s="98"/>
      <c r="N98" s="98"/>
      <c r="O98" s="95">
        <f t="shared" si="93"/>
        <v>0</v>
      </c>
      <c r="P98" s="80"/>
      <c r="Q98" s="80"/>
      <c r="R98" s="80"/>
      <c r="S98" s="80"/>
      <c r="T98" s="80"/>
      <c r="U98" s="80"/>
      <c r="V98" s="80"/>
      <c r="W98" s="80"/>
      <c r="X98" s="80"/>
      <c r="Y98" s="80"/>
      <c r="Z98" s="80"/>
      <c r="AA98" s="80" t="s">
        <v>129</v>
      </c>
      <c r="AB98" s="80" t="str">
        <f t="shared" si="94"/>
        <v>7068-000000</v>
      </c>
      <c r="AC98" s="80">
        <v>960</v>
      </c>
      <c r="AD98" s="80" t="str">
        <f t="shared" si="95"/>
        <v>054</v>
      </c>
      <c r="AE98" s="80"/>
      <c r="AF98" s="80"/>
      <c r="AG98" s="80">
        <v>110</v>
      </c>
      <c r="AH98" s="80" t="str">
        <f>Summary!$B$2</f>
        <v>USD</v>
      </c>
      <c r="AI98" s="80">
        <f t="shared" ref="AI98:AT98" si="100">IF(C98="",0,C98)</f>
        <v>0</v>
      </c>
      <c r="AJ98" s="80">
        <f t="shared" si="100"/>
        <v>0</v>
      </c>
      <c r="AK98" s="80">
        <f t="shared" si="100"/>
        <v>0</v>
      </c>
      <c r="AL98" s="80">
        <f t="shared" si="100"/>
        <v>0</v>
      </c>
      <c r="AM98" s="80">
        <f t="shared" si="100"/>
        <v>0</v>
      </c>
      <c r="AN98" s="80">
        <f t="shared" si="100"/>
        <v>0</v>
      </c>
      <c r="AO98" s="80">
        <f t="shared" si="100"/>
        <v>0</v>
      </c>
      <c r="AP98" s="80">
        <f t="shared" si="100"/>
        <v>0</v>
      </c>
      <c r="AQ98" s="80">
        <f t="shared" si="100"/>
        <v>0</v>
      </c>
      <c r="AR98" s="80">
        <f t="shared" si="100"/>
        <v>0</v>
      </c>
      <c r="AS98" s="80">
        <f t="shared" si="100"/>
        <v>0</v>
      </c>
      <c r="AT98" s="80">
        <f t="shared" si="100"/>
        <v>0</v>
      </c>
    </row>
    <row r="99" spans="1:46" ht="21.75" customHeight="1" x14ac:dyDescent="0.65">
      <c r="A99" s="102">
        <v>7072</v>
      </c>
      <c r="B99" s="117" t="str">
        <f>IF(ISTEXT("Travel-"&amp;VLOOKUP(A99,'Chart of Accounts'!$B$5:$C$50,2,FALSE)),"Travel-"&amp;VLOOKUP(A99,'Chart of Accounts'!$B$5:$C$50,2,FALSE),"")</f>
        <v>Travel-Sales Tax Expense (incl. GST, VAT, etc.)</v>
      </c>
      <c r="C99" s="98"/>
      <c r="D99" s="98"/>
      <c r="E99" s="98"/>
      <c r="F99" s="98"/>
      <c r="G99" s="98"/>
      <c r="H99" s="98"/>
      <c r="I99" s="98"/>
      <c r="J99" s="98"/>
      <c r="K99" s="98"/>
      <c r="L99" s="98"/>
      <c r="M99" s="98"/>
      <c r="N99" s="98"/>
      <c r="O99" s="95">
        <f t="shared" si="93"/>
        <v>0</v>
      </c>
      <c r="P99" s="80"/>
      <c r="Q99" s="80"/>
      <c r="R99" s="80"/>
      <c r="S99" s="80"/>
      <c r="T99" s="80"/>
      <c r="U99" s="80"/>
      <c r="V99" s="80"/>
      <c r="W99" s="80"/>
      <c r="X99" s="80"/>
      <c r="Y99" s="80"/>
      <c r="Z99" s="80"/>
      <c r="AA99" s="80" t="s">
        <v>129</v>
      </c>
      <c r="AB99" s="80" t="str">
        <f t="shared" si="94"/>
        <v>7072-000000</v>
      </c>
      <c r="AC99" s="80">
        <v>960</v>
      </c>
      <c r="AD99" s="80" t="str">
        <f t="shared" si="95"/>
        <v>054</v>
      </c>
      <c r="AE99" s="80"/>
      <c r="AF99" s="80"/>
      <c r="AG99" s="80">
        <v>110</v>
      </c>
      <c r="AH99" s="80" t="str">
        <f>Summary!$B$2</f>
        <v>USD</v>
      </c>
      <c r="AI99" s="80">
        <f t="shared" ref="AI99:AT99" si="101">IF(C99="",0,C99)</f>
        <v>0</v>
      </c>
      <c r="AJ99" s="80">
        <f t="shared" si="101"/>
        <v>0</v>
      </c>
      <c r="AK99" s="80">
        <f t="shared" si="101"/>
        <v>0</v>
      </c>
      <c r="AL99" s="80">
        <f t="shared" si="101"/>
        <v>0</v>
      </c>
      <c r="AM99" s="80">
        <f t="shared" si="101"/>
        <v>0</v>
      </c>
      <c r="AN99" s="80">
        <f t="shared" si="101"/>
        <v>0</v>
      </c>
      <c r="AO99" s="80">
        <f t="shared" si="101"/>
        <v>0</v>
      </c>
      <c r="AP99" s="80">
        <f t="shared" si="101"/>
        <v>0</v>
      </c>
      <c r="AQ99" s="80">
        <f t="shared" si="101"/>
        <v>0</v>
      </c>
      <c r="AR99" s="80">
        <f t="shared" si="101"/>
        <v>0</v>
      </c>
      <c r="AS99" s="80">
        <f t="shared" si="101"/>
        <v>0</v>
      </c>
      <c r="AT99" s="80">
        <f t="shared" si="101"/>
        <v>0</v>
      </c>
    </row>
    <row r="100" spans="1:46" ht="21.75" customHeight="1" x14ac:dyDescent="0.65">
      <c r="A100" s="119" t="s">
        <v>302</v>
      </c>
      <c r="B100" s="117"/>
      <c r="C100" s="121">
        <f t="shared" ref="C100:O100" si="102">SUM(C94:C99)</f>
        <v>0</v>
      </c>
      <c r="D100" s="121">
        <f t="shared" si="102"/>
        <v>0</v>
      </c>
      <c r="E100" s="121">
        <f t="shared" si="102"/>
        <v>0</v>
      </c>
      <c r="F100" s="121">
        <f t="shared" si="102"/>
        <v>0</v>
      </c>
      <c r="G100" s="121">
        <f t="shared" si="102"/>
        <v>0</v>
      </c>
      <c r="H100" s="121">
        <f t="shared" si="102"/>
        <v>0</v>
      </c>
      <c r="I100" s="121">
        <f t="shared" si="102"/>
        <v>0</v>
      </c>
      <c r="J100" s="121">
        <f t="shared" si="102"/>
        <v>0</v>
      </c>
      <c r="K100" s="121">
        <f t="shared" si="102"/>
        <v>0</v>
      </c>
      <c r="L100" s="121">
        <f t="shared" si="102"/>
        <v>0</v>
      </c>
      <c r="M100" s="121">
        <f t="shared" si="102"/>
        <v>0</v>
      </c>
      <c r="N100" s="121">
        <f t="shared" si="102"/>
        <v>0</v>
      </c>
      <c r="O100" s="121">
        <f t="shared" si="102"/>
        <v>0</v>
      </c>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21.75" customHeight="1" x14ac:dyDescent="0.65">
      <c r="A101" s="102"/>
      <c r="B101" s="117"/>
      <c r="C101" s="95"/>
      <c r="D101" s="95"/>
      <c r="E101" s="95"/>
      <c r="F101" s="95"/>
      <c r="G101" s="95"/>
      <c r="H101" s="95"/>
      <c r="I101" s="95"/>
      <c r="J101" s="95"/>
      <c r="K101" s="95"/>
      <c r="L101" s="95"/>
      <c r="M101" s="95"/>
      <c r="N101" s="95"/>
      <c r="O101" s="95"/>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21.75" customHeight="1" x14ac:dyDescent="0.65">
      <c r="A102" s="119" t="s">
        <v>303</v>
      </c>
      <c r="B102" s="120"/>
      <c r="C102" s="95"/>
      <c r="D102" s="95"/>
      <c r="E102" s="95"/>
      <c r="F102" s="95"/>
      <c r="G102" s="95"/>
      <c r="H102" s="95"/>
      <c r="I102" s="95"/>
      <c r="J102" s="95"/>
      <c r="K102" s="95"/>
      <c r="L102" s="95"/>
      <c r="M102" s="95"/>
      <c r="N102" s="95"/>
      <c r="O102" s="95"/>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21.75" customHeight="1" x14ac:dyDescent="0.65">
      <c r="A103" s="102">
        <v>7060</v>
      </c>
      <c r="B103" s="117" t="s">
        <v>312</v>
      </c>
      <c r="C103" s="98"/>
      <c r="D103" s="98"/>
      <c r="E103" s="98"/>
      <c r="F103" s="98"/>
      <c r="G103" s="98"/>
      <c r="H103" s="98"/>
      <c r="I103" s="98"/>
      <c r="J103" s="98"/>
      <c r="K103" s="98"/>
      <c r="L103" s="98"/>
      <c r="M103" s="98"/>
      <c r="N103" s="98"/>
      <c r="O103" s="95">
        <f t="shared" ref="O103:O108" si="103">SUM(C103:N103)</f>
        <v>0</v>
      </c>
      <c r="P103" s="80"/>
      <c r="Q103" s="80"/>
      <c r="R103" s="80"/>
      <c r="S103" s="80"/>
      <c r="T103" s="80"/>
      <c r="U103" s="80"/>
      <c r="V103" s="80"/>
      <c r="W103" s="80"/>
      <c r="X103" s="80"/>
      <c r="Y103" s="80"/>
      <c r="Z103" s="80"/>
      <c r="AA103" s="80" t="s">
        <v>129</v>
      </c>
      <c r="AB103" s="80" t="str">
        <f t="shared" ref="AB103:AB108" si="104">IF(A103="","",A103&amp;"-000000")</f>
        <v>7060-000000</v>
      </c>
      <c r="AC103" s="80">
        <v>961</v>
      </c>
      <c r="AD103" s="80" t="str">
        <f t="shared" ref="AD103:AD108" si="105">IF(LEN($O$1)=3,$O$1,IF(LEN($O$1)=2,0&amp;$O$1,IF(LEN($O$1)=1,0&amp;0&amp;$O$1,"ERROR")))</f>
        <v>054</v>
      </c>
      <c r="AE103" s="80"/>
      <c r="AF103" s="80"/>
      <c r="AG103" s="80">
        <v>110</v>
      </c>
      <c r="AH103" s="80" t="str">
        <f>Summary!$B$2</f>
        <v>USD</v>
      </c>
      <c r="AI103" s="80">
        <f t="shared" ref="AI103:AT103" si="106">IF(C103="",0,C103)</f>
        <v>0</v>
      </c>
      <c r="AJ103" s="80">
        <f t="shared" si="106"/>
        <v>0</v>
      </c>
      <c r="AK103" s="80">
        <f t="shared" si="106"/>
        <v>0</v>
      </c>
      <c r="AL103" s="80">
        <f t="shared" si="106"/>
        <v>0</v>
      </c>
      <c r="AM103" s="80">
        <f t="shared" si="106"/>
        <v>0</v>
      </c>
      <c r="AN103" s="80">
        <f t="shared" si="106"/>
        <v>0</v>
      </c>
      <c r="AO103" s="80">
        <f t="shared" si="106"/>
        <v>0</v>
      </c>
      <c r="AP103" s="80">
        <f t="shared" si="106"/>
        <v>0</v>
      </c>
      <c r="AQ103" s="80">
        <f t="shared" si="106"/>
        <v>0</v>
      </c>
      <c r="AR103" s="80">
        <f t="shared" si="106"/>
        <v>0</v>
      </c>
      <c r="AS103" s="80">
        <f t="shared" si="106"/>
        <v>0</v>
      </c>
      <c r="AT103" s="80">
        <f t="shared" si="106"/>
        <v>0</v>
      </c>
    </row>
    <row r="104" spans="1:46" ht="21.75" customHeight="1" x14ac:dyDescent="0.65">
      <c r="A104" s="102">
        <v>7062</v>
      </c>
      <c r="B104" s="117" t="s">
        <v>313</v>
      </c>
      <c r="C104" s="98"/>
      <c r="D104" s="98"/>
      <c r="E104" s="98"/>
      <c r="F104" s="98"/>
      <c r="G104" s="98"/>
      <c r="H104" s="98"/>
      <c r="I104" s="98"/>
      <c r="J104" s="98"/>
      <c r="K104" s="98"/>
      <c r="L104" s="98"/>
      <c r="M104" s="98"/>
      <c r="N104" s="98"/>
      <c r="O104" s="95">
        <f t="shared" si="103"/>
        <v>0</v>
      </c>
      <c r="P104" s="80"/>
      <c r="Q104" s="80"/>
      <c r="R104" s="80"/>
      <c r="S104" s="80"/>
      <c r="T104" s="80"/>
      <c r="U104" s="80"/>
      <c r="V104" s="80"/>
      <c r="W104" s="80"/>
      <c r="X104" s="80"/>
      <c r="Y104" s="80"/>
      <c r="Z104" s="80"/>
      <c r="AA104" s="80" t="s">
        <v>129</v>
      </c>
      <c r="AB104" s="80" t="str">
        <f t="shared" si="104"/>
        <v>7062-000000</v>
      </c>
      <c r="AC104" s="80">
        <v>961</v>
      </c>
      <c r="AD104" s="80" t="str">
        <f t="shared" si="105"/>
        <v>054</v>
      </c>
      <c r="AE104" s="80"/>
      <c r="AF104" s="80"/>
      <c r="AG104" s="80">
        <v>110</v>
      </c>
      <c r="AH104" s="80" t="str">
        <f>Summary!$B$2</f>
        <v>USD</v>
      </c>
      <c r="AI104" s="80">
        <f t="shared" ref="AI104:AT104" si="107">IF(C104="",0,C104)</f>
        <v>0</v>
      </c>
      <c r="AJ104" s="80">
        <f t="shared" si="107"/>
        <v>0</v>
      </c>
      <c r="AK104" s="80">
        <f t="shared" si="107"/>
        <v>0</v>
      </c>
      <c r="AL104" s="80">
        <f t="shared" si="107"/>
        <v>0</v>
      </c>
      <c r="AM104" s="80">
        <f t="shared" si="107"/>
        <v>0</v>
      </c>
      <c r="AN104" s="80">
        <f t="shared" si="107"/>
        <v>0</v>
      </c>
      <c r="AO104" s="80">
        <f t="shared" si="107"/>
        <v>0</v>
      </c>
      <c r="AP104" s="80">
        <f t="shared" si="107"/>
        <v>0</v>
      </c>
      <c r="AQ104" s="80">
        <f t="shared" si="107"/>
        <v>0</v>
      </c>
      <c r="AR104" s="80">
        <f t="shared" si="107"/>
        <v>0</v>
      </c>
      <c r="AS104" s="80">
        <f t="shared" si="107"/>
        <v>0</v>
      </c>
      <c r="AT104" s="80">
        <f t="shared" si="107"/>
        <v>0</v>
      </c>
    </row>
    <row r="105" spans="1:46" ht="21.75" customHeight="1" x14ac:dyDescent="0.65">
      <c r="A105" s="102">
        <v>7064</v>
      </c>
      <c r="B105" s="117" t="s">
        <v>314</v>
      </c>
      <c r="C105" s="98"/>
      <c r="D105" s="98"/>
      <c r="E105" s="98"/>
      <c r="F105" s="98"/>
      <c r="G105" s="98"/>
      <c r="H105" s="98"/>
      <c r="I105" s="98"/>
      <c r="J105" s="98"/>
      <c r="K105" s="98"/>
      <c r="L105" s="98"/>
      <c r="M105" s="98"/>
      <c r="N105" s="98"/>
      <c r="O105" s="95">
        <f t="shared" si="103"/>
        <v>0</v>
      </c>
      <c r="P105" s="80"/>
      <c r="Q105" s="80"/>
      <c r="R105" s="80"/>
      <c r="S105" s="80"/>
      <c r="T105" s="80"/>
      <c r="U105" s="80"/>
      <c r="V105" s="80"/>
      <c r="W105" s="80"/>
      <c r="X105" s="80"/>
      <c r="Y105" s="80"/>
      <c r="Z105" s="80"/>
      <c r="AA105" s="80" t="s">
        <v>129</v>
      </c>
      <c r="AB105" s="80" t="str">
        <f t="shared" si="104"/>
        <v>7064-000000</v>
      </c>
      <c r="AC105" s="80">
        <v>961</v>
      </c>
      <c r="AD105" s="80" t="str">
        <f t="shared" si="105"/>
        <v>054</v>
      </c>
      <c r="AE105" s="80"/>
      <c r="AF105" s="80"/>
      <c r="AG105" s="80">
        <v>110</v>
      </c>
      <c r="AH105" s="80" t="str">
        <f>Summary!$B$2</f>
        <v>USD</v>
      </c>
      <c r="AI105" s="80">
        <f t="shared" ref="AI105:AT105" si="108">IF(C105="",0,C105)</f>
        <v>0</v>
      </c>
      <c r="AJ105" s="80">
        <f t="shared" si="108"/>
        <v>0</v>
      </c>
      <c r="AK105" s="80">
        <f t="shared" si="108"/>
        <v>0</v>
      </c>
      <c r="AL105" s="80">
        <f t="shared" si="108"/>
        <v>0</v>
      </c>
      <c r="AM105" s="80">
        <f t="shared" si="108"/>
        <v>0</v>
      </c>
      <c r="AN105" s="80">
        <f t="shared" si="108"/>
        <v>0</v>
      </c>
      <c r="AO105" s="80">
        <f t="shared" si="108"/>
        <v>0</v>
      </c>
      <c r="AP105" s="80">
        <f t="shared" si="108"/>
        <v>0</v>
      </c>
      <c r="AQ105" s="80">
        <f t="shared" si="108"/>
        <v>0</v>
      </c>
      <c r="AR105" s="80">
        <f t="shared" si="108"/>
        <v>0</v>
      </c>
      <c r="AS105" s="80">
        <f t="shared" si="108"/>
        <v>0</v>
      </c>
      <c r="AT105" s="80">
        <f t="shared" si="108"/>
        <v>0</v>
      </c>
    </row>
    <row r="106" spans="1:46" ht="21.75" customHeight="1" x14ac:dyDescent="0.65">
      <c r="A106" s="102">
        <v>7066</v>
      </c>
      <c r="B106" s="117" t="s">
        <v>315</v>
      </c>
      <c r="C106" s="98"/>
      <c r="D106" s="98"/>
      <c r="E106" s="98"/>
      <c r="F106" s="98"/>
      <c r="G106" s="98"/>
      <c r="H106" s="98"/>
      <c r="I106" s="98"/>
      <c r="J106" s="98"/>
      <c r="K106" s="98"/>
      <c r="L106" s="98"/>
      <c r="M106" s="98"/>
      <c r="N106" s="98"/>
      <c r="O106" s="95">
        <f t="shared" si="103"/>
        <v>0</v>
      </c>
      <c r="P106" s="80"/>
      <c r="Q106" s="80"/>
      <c r="R106" s="80"/>
      <c r="S106" s="80"/>
      <c r="T106" s="80"/>
      <c r="U106" s="80"/>
      <c r="V106" s="80"/>
      <c r="W106" s="80"/>
      <c r="X106" s="80"/>
      <c r="Y106" s="80"/>
      <c r="Z106" s="80"/>
      <c r="AA106" s="80" t="s">
        <v>129</v>
      </c>
      <c r="AB106" s="80" t="str">
        <f t="shared" si="104"/>
        <v>7066-000000</v>
      </c>
      <c r="AC106" s="80">
        <v>961</v>
      </c>
      <c r="AD106" s="80" t="str">
        <f t="shared" si="105"/>
        <v>054</v>
      </c>
      <c r="AE106" s="80"/>
      <c r="AF106" s="80"/>
      <c r="AG106" s="80">
        <v>110</v>
      </c>
      <c r="AH106" s="80" t="str">
        <f>Summary!$B$2</f>
        <v>USD</v>
      </c>
      <c r="AI106" s="80">
        <f t="shared" ref="AI106:AT106" si="109">IF(C106="",0,C106)</f>
        <v>0</v>
      </c>
      <c r="AJ106" s="80">
        <f t="shared" si="109"/>
        <v>0</v>
      </c>
      <c r="AK106" s="80">
        <f t="shared" si="109"/>
        <v>0</v>
      </c>
      <c r="AL106" s="80">
        <f t="shared" si="109"/>
        <v>0</v>
      </c>
      <c r="AM106" s="80">
        <f t="shared" si="109"/>
        <v>0</v>
      </c>
      <c r="AN106" s="80">
        <f t="shared" si="109"/>
        <v>0</v>
      </c>
      <c r="AO106" s="80">
        <f t="shared" si="109"/>
        <v>0</v>
      </c>
      <c r="AP106" s="80">
        <f t="shared" si="109"/>
        <v>0</v>
      </c>
      <c r="AQ106" s="80">
        <f t="shared" si="109"/>
        <v>0</v>
      </c>
      <c r="AR106" s="80">
        <f t="shared" si="109"/>
        <v>0</v>
      </c>
      <c r="AS106" s="80">
        <f t="shared" si="109"/>
        <v>0</v>
      </c>
      <c r="AT106" s="80">
        <f t="shared" si="109"/>
        <v>0</v>
      </c>
    </row>
    <row r="107" spans="1:46" ht="21.75" customHeight="1" x14ac:dyDescent="0.65">
      <c r="A107" s="102">
        <v>7068</v>
      </c>
      <c r="B107" s="117" t="s">
        <v>316</v>
      </c>
      <c r="C107" s="98"/>
      <c r="D107" s="98"/>
      <c r="E107" s="98"/>
      <c r="F107" s="98"/>
      <c r="G107" s="98"/>
      <c r="H107" s="98"/>
      <c r="I107" s="98"/>
      <c r="J107" s="98"/>
      <c r="K107" s="98"/>
      <c r="L107" s="98"/>
      <c r="M107" s="98"/>
      <c r="N107" s="98"/>
      <c r="O107" s="95">
        <f t="shared" si="103"/>
        <v>0</v>
      </c>
      <c r="P107" s="80"/>
      <c r="Q107" s="80"/>
      <c r="R107" s="80"/>
      <c r="S107" s="80"/>
      <c r="T107" s="80"/>
      <c r="U107" s="80"/>
      <c r="V107" s="80"/>
      <c r="W107" s="80"/>
      <c r="X107" s="80"/>
      <c r="Y107" s="80"/>
      <c r="Z107" s="80"/>
      <c r="AA107" s="80" t="s">
        <v>129</v>
      </c>
      <c r="AB107" s="80" t="str">
        <f t="shared" si="104"/>
        <v>7068-000000</v>
      </c>
      <c r="AC107" s="80">
        <v>961</v>
      </c>
      <c r="AD107" s="80" t="str">
        <f t="shared" si="105"/>
        <v>054</v>
      </c>
      <c r="AE107" s="80"/>
      <c r="AF107" s="80"/>
      <c r="AG107" s="80">
        <v>110</v>
      </c>
      <c r="AH107" s="80" t="str">
        <f>Summary!$B$2</f>
        <v>USD</v>
      </c>
      <c r="AI107" s="80">
        <f t="shared" ref="AI107:AT107" si="110">IF(C107="",0,C107)</f>
        <v>0</v>
      </c>
      <c r="AJ107" s="80">
        <f t="shared" si="110"/>
        <v>0</v>
      </c>
      <c r="AK107" s="80">
        <f t="shared" si="110"/>
        <v>0</v>
      </c>
      <c r="AL107" s="80">
        <f t="shared" si="110"/>
        <v>0</v>
      </c>
      <c r="AM107" s="80">
        <f t="shared" si="110"/>
        <v>0</v>
      </c>
      <c r="AN107" s="80">
        <f t="shared" si="110"/>
        <v>0</v>
      </c>
      <c r="AO107" s="80">
        <f t="shared" si="110"/>
        <v>0</v>
      </c>
      <c r="AP107" s="80">
        <f t="shared" si="110"/>
        <v>0</v>
      </c>
      <c r="AQ107" s="80">
        <f t="shared" si="110"/>
        <v>0</v>
      </c>
      <c r="AR107" s="80">
        <f t="shared" si="110"/>
        <v>0</v>
      </c>
      <c r="AS107" s="80">
        <f t="shared" si="110"/>
        <v>0</v>
      </c>
      <c r="AT107" s="80">
        <f t="shared" si="110"/>
        <v>0</v>
      </c>
    </row>
    <row r="108" spans="1:46" ht="21.75" customHeight="1" x14ac:dyDescent="0.65">
      <c r="A108" s="102">
        <v>7072</v>
      </c>
      <c r="B108" s="117" t="str">
        <f>IF(ISTEXT("Travel-"&amp;VLOOKUP(A108,'Chart of Accounts'!$B$5:$C$50,2,FALSE)),"Travel-"&amp;VLOOKUP(A108,'Chart of Accounts'!$B$5:$C$50,2,FALSE),"")</f>
        <v>Travel-Sales Tax Expense (incl. GST, VAT, etc.)</v>
      </c>
      <c r="C108" s="98"/>
      <c r="D108" s="98"/>
      <c r="E108" s="98"/>
      <c r="F108" s="98"/>
      <c r="G108" s="98"/>
      <c r="H108" s="98"/>
      <c r="I108" s="98"/>
      <c r="J108" s="98"/>
      <c r="K108" s="98"/>
      <c r="L108" s="98"/>
      <c r="M108" s="98"/>
      <c r="N108" s="98"/>
      <c r="O108" s="95">
        <f t="shared" si="103"/>
        <v>0</v>
      </c>
      <c r="P108" s="80"/>
      <c r="Q108" s="80"/>
      <c r="R108" s="80"/>
      <c r="S108" s="80"/>
      <c r="T108" s="80"/>
      <c r="U108" s="80"/>
      <c r="V108" s="80"/>
      <c r="W108" s="80"/>
      <c r="X108" s="80"/>
      <c r="Y108" s="80"/>
      <c r="Z108" s="80"/>
      <c r="AA108" s="80" t="s">
        <v>129</v>
      </c>
      <c r="AB108" s="80" t="str">
        <f t="shared" si="104"/>
        <v>7072-000000</v>
      </c>
      <c r="AC108" s="80">
        <v>961</v>
      </c>
      <c r="AD108" s="80" t="str">
        <f t="shared" si="105"/>
        <v>054</v>
      </c>
      <c r="AE108" s="80"/>
      <c r="AF108" s="80"/>
      <c r="AG108" s="80">
        <v>110</v>
      </c>
      <c r="AH108" s="80" t="str">
        <f>Summary!$B$2</f>
        <v>USD</v>
      </c>
      <c r="AI108" s="80">
        <f t="shared" ref="AI108:AT108" si="111">IF(C108="",0,C108)</f>
        <v>0</v>
      </c>
      <c r="AJ108" s="80">
        <f t="shared" si="111"/>
        <v>0</v>
      </c>
      <c r="AK108" s="80">
        <f t="shared" si="111"/>
        <v>0</v>
      </c>
      <c r="AL108" s="80">
        <f t="shared" si="111"/>
        <v>0</v>
      </c>
      <c r="AM108" s="80">
        <f t="shared" si="111"/>
        <v>0</v>
      </c>
      <c r="AN108" s="80">
        <f t="shared" si="111"/>
        <v>0</v>
      </c>
      <c r="AO108" s="80">
        <f t="shared" si="111"/>
        <v>0</v>
      </c>
      <c r="AP108" s="80">
        <f t="shared" si="111"/>
        <v>0</v>
      </c>
      <c r="AQ108" s="80">
        <f t="shared" si="111"/>
        <v>0</v>
      </c>
      <c r="AR108" s="80">
        <f t="shared" si="111"/>
        <v>0</v>
      </c>
      <c r="AS108" s="80">
        <f t="shared" si="111"/>
        <v>0</v>
      </c>
      <c r="AT108" s="80">
        <f t="shared" si="111"/>
        <v>0</v>
      </c>
    </row>
    <row r="109" spans="1:46" ht="21.75" customHeight="1" x14ac:dyDescent="0.65">
      <c r="A109" s="152" t="s">
        <v>304</v>
      </c>
      <c r="B109" s="117"/>
      <c r="C109" s="121">
        <f t="shared" ref="C109:O109" si="112">SUM(C103:C108)</f>
        <v>0</v>
      </c>
      <c r="D109" s="121">
        <f t="shared" si="112"/>
        <v>0</v>
      </c>
      <c r="E109" s="121">
        <f t="shared" si="112"/>
        <v>0</v>
      </c>
      <c r="F109" s="121">
        <f t="shared" si="112"/>
        <v>0</v>
      </c>
      <c r="G109" s="121">
        <f t="shared" si="112"/>
        <v>0</v>
      </c>
      <c r="H109" s="121">
        <f t="shared" si="112"/>
        <v>0</v>
      </c>
      <c r="I109" s="121">
        <f t="shared" si="112"/>
        <v>0</v>
      </c>
      <c r="J109" s="121">
        <f t="shared" si="112"/>
        <v>0</v>
      </c>
      <c r="K109" s="121">
        <f t="shared" si="112"/>
        <v>0</v>
      </c>
      <c r="L109" s="121">
        <f t="shared" si="112"/>
        <v>0</v>
      </c>
      <c r="M109" s="121">
        <f t="shared" si="112"/>
        <v>0</v>
      </c>
      <c r="N109" s="121">
        <f t="shared" si="112"/>
        <v>0</v>
      </c>
      <c r="O109" s="121">
        <f t="shared" si="112"/>
        <v>0</v>
      </c>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21.75" customHeight="1" x14ac:dyDescent="0.65">
      <c r="A110" s="102"/>
      <c r="B110" s="117"/>
      <c r="C110" s="95"/>
      <c r="D110" s="95"/>
      <c r="E110" s="95"/>
      <c r="F110" s="95"/>
      <c r="G110" s="95"/>
      <c r="H110" s="95"/>
      <c r="I110" s="95"/>
      <c r="J110" s="95"/>
      <c r="K110" s="95"/>
      <c r="L110" s="95"/>
      <c r="M110" s="95"/>
      <c r="N110" s="95"/>
      <c r="O110" s="95"/>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21.75" customHeight="1" x14ac:dyDescent="0.65">
      <c r="A111" s="119" t="s">
        <v>305</v>
      </c>
      <c r="B111" s="120"/>
      <c r="C111" s="95"/>
      <c r="D111" s="95"/>
      <c r="E111" s="95"/>
      <c r="F111" s="95"/>
      <c r="G111" s="95"/>
      <c r="H111" s="95"/>
      <c r="I111" s="95"/>
      <c r="J111" s="95"/>
      <c r="K111" s="95"/>
      <c r="L111" s="95"/>
      <c r="M111" s="95"/>
      <c r="N111" s="95"/>
      <c r="O111" s="95"/>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21.75" customHeight="1" x14ac:dyDescent="0.65">
      <c r="A112" s="102">
        <v>7060</v>
      </c>
      <c r="B112" s="117" t="s">
        <v>312</v>
      </c>
      <c r="C112" s="98"/>
      <c r="D112" s="98"/>
      <c r="E112" s="98"/>
      <c r="F112" s="98"/>
      <c r="G112" s="98"/>
      <c r="H112" s="98"/>
      <c r="I112" s="98"/>
      <c r="J112" s="98"/>
      <c r="K112" s="98"/>
      <c r="L112" s="98"/>
      <c r="M112" s="98"/>
      <c r="N112" s="98"/>
      <c r="O112" s="95">
        <f t="shared" ref="O112:O117" si="113">SUM(C112:N112)</f>
        <v>0</v>
      </c>
      <c r="P112" s="80"/>
      <c r="Q112" s="80"/>
      <c r="R112" s="80"/>
      <c r="S112" s="80"/>
      <c r="T112" s="80"/>
      <c r="U112" s="80"/>
      <c r="V112" s="80"/>
      <c r="W112" s="80"/>
      <c r="X112" s="80"/>
      <c r="Y112" s="80"/>
      <c r="Z112" s="80"/>
      <c r="AA112" s="80" t="s">
        <v>129</v>
      </c>
      <c r="AB112" s="80" t="str">
        <f t="shared" ref="AB112:AB117" si="114">IF(A112="","",A112&amp;"-000000")</f>
        <v>7060-000000</v>
      </c>
      <c r="AC112" s="80">
        <v>962</v>
      </c>
      <c r="AD112" s="80" t="str">
        <f t="shared" ref="AD112:AD117" si="115">IF(LEN($O$1)=3,$O$1,IF(LEN($O$1)=2,0&amp;$O$1,IF(LEN($O$1)=1,0&amp;0&amp;$O$1,"ERROR")))</f>
        <v>054</v>
      </c>
      <c r="AE112" s="80"/>
      <c r="AF112" s="80"/>
      <c r="AG112" s="80">
        <v>110</v>
      </c>
      <c r="AH112" s="80" t="str">
        <f>Summary!$B$2</f>
        <v>USD</v>
      </c>
      <c r="AI112" s="80">
        <f t="shared" ref="AI112:AT112" si="116">IF(C112="",0,C112)</f>
        <v>0</v>
      </c>
      <c r="AJ112" s="80">
        <f t="shared" si="116"/>
        <v>0</v>
      </c>
      <c r="AK112" s="80">
        <f t="shared" si="116"/>
        <v>0</v>
      </c>
      <c r="AL112" s="80">
        <f t="shared" si="116"/>
        <v>0</v>
      </c>
      <c r="AM112" s="80">
        <f t="shared" si="116"/>
        <v>0</v>
      </c>
      <c r="AN112" s="80">
        <f t="shared" si="116"/>
        <v>0</v>
      </c>
      <c r="AO112" s="80">
        <f t="shared" si="116"/>
        <v>0</v>
      </c>
      <c r="AP112" s="80">
        <f t="shared" si="116"/>
        <v>0</v>
      </c>
      <c r="AQ112" s="80">
        <f t="shared" si="116"/>
        <v>0</v>
      </c>
      <c r="AR112" s="80">
        <f t="shared" si="116"/>
        <v>0</v>
      </c>
      <c r="AS112" s="80">
        <f t="shared" si="116"/>
        <v>0</v>
      </c>
      <c r="AT112" s="80">
        <f t="shared" si="116"/>
        <v>0</v>
      </c>
    </row>
    <row r="113" spans="1:46" ht="21.75" customHeight="1" x14ac:dyDescent="0.65">
      <c r="A113" s="102">
        <v>7062</v>
      </c>
      <c r="B113" s="117" t="s">
        <v>313</v>
      </c>
      <c r="C113" s="98"/>
      <c r="D113" s="98"/>
      <c r="E113" s="98"/>
      <c r="F113" s="98"/>
      <c r="G113" s="98"/>
      <c r="H113" s="98"/>
      <c r="I113" s="98"/>
      <c r="J113" s="98"/>
      <c r="K113" s="98"/>
      <c r="L113" s="98"/>
      <c r="M113" s="98"/>
      <c r="N113" s="98"/>
      <c r="O113" s="95">
        <f t="shared" si="113"/>
        <v>0</v>
      </c>
      <c r="P113" s="80"/>
      <c r="Q113" s="80"/>
      <c r="R113" s="80"/>
      <c r="S113" s="80"/>
      <c r="T113" s="80"/>
      <c r="U113" s="80"/>
      <c r="V113" s="80"/>
      <c r="W113" s="80"/>
      <c r="X113" s="80"/>
      <c r="Y113" s="80"/>
      <c r="Z113" s="80"/>
      <c r="AA113" s="80" t="s">
        <v>129</v>
      </c>
      <c r="AB113" s="80" t="str">
        <f t="shared" si="114"/>
        <v>7062-000000</v>
      </c>
      <c r="AC113" s="80">
        <v>962</v>
      </c>
      <c r="AD113" s="80" t="str">
        <f t="shared" si="115"/>
        <v>054</v>
      </c>
      <c r="AE113" s="80"/>
      <c r="AF113" s="80"/>
      <c r="AG113" s="80">
        <v>110</v>
      </c>
      <c r="AH113" s="80" t="str">
        <f>Summary!$B$2</f>
        <v>USD</v>
      </c>
      <c r="AI113" s="80">
        <f t="shared" ref="AI113:AT113" si="117">IF(C113="",0,C113)</f>
        <v>0</v>
      </c>
      <c r="AJ113" s="80">
        <f t="shared" si="117"/>
        <v>0</v>
      </c>
      <c r="AK113" s="80">
        <f t="shared" si="117"/>
        <v>0</v>
      </c>
      <c r="AL113" s="80">
        <f t="shared" si="117"/>
        <v>0</v>
      </c>
      <c r="AM113" s="80">
        <f t="shared" si="117"/>
        <v>0</v>
      </c>
      <c r="AN113" s="80">
        <f t="shared" si="117"/>
        <v>0</v>
      </c>
      <c r="AO113" s="80">
        <f t="shared" si="117"/>
        <v>0</v>
      </c>
      <c r="AP113" s="80">
        <f t="shared" si="117"/>
        <v>0</v>
      </c>
      <c r="AQ113" s="80">
        <f t="shared" si="117"/>
        <v>0</v>
      </c>
      <c r="AR113" s="80">
        <f t="shared" si="117"/>
        <v>0</v>
      </c>
      <c r="AS113" s="80">
        <f t="shared" si="117"/>
        <v>0</v>
      </c>
      <c r="AT113" s="80">
        <f t="shared" si="117"/>
        <v>0</v>
      </c>
    </row>
    <row r="114" spans="1:46" ht="21.75" customHeight="1" x14ac:dyDescent="0.65">
      <c r="A114" s="102">
        <v>7064</v>
      </c>
      <c r="B114" s="117" t="s">
        <v>314</v>
      </c>
      <c r="C114" s="98"/>
      <c r="D114" s="98"/>
      <c r="E114" s="98"/>
      <c r="F114" s="98"/>
      <c r="G114" s="98"/>
      <c r="H114" s="98"/>
      <c r="I114" s="98"/>
      <c r="J114" s="98"/>
      <c r="K114" s="98"/>
      <c r="L114" s="98"/>
      <c r="M114" s="98"/>
      <c r="N114" s="98"/>
      <c r="O114" s="95">
        <f t="shared" si="113"/>
        <v>0</v>
      </c>
      <c r="P114" s="80"/>
      <c r="Q114" s="80"/>
      <c r="R114" s="80"/>
      <c r="S114" s="80"/>
      <c r="T114" s="80"/>
      <c r="U114" s="80"/>
      <c r="V114" s="80"/>
      <c r="W114" s="80"/>
      <c r="X114" s="80"/>
      <c r="Y114" s="80"/>
      <c r="Z114" s="80"/>
      <c r="AA114" s="80" t="s">
        <v>129</v>
      </c>
      <c r="AB114" s="80" t="str">
        <f t="shared" si="114"/>
        <v>7064-000000</v>
      </c>
      <c r="AC114" s="80">
        <v>962</v>
      </c>
      <c r="AD114" s="80" t="str">
        <f t="shared" si="115"/>
        <v>054</v>
      </c>
      <c r="AE114" s="80"/>
      <c r="AF114" s="80"/>
      <c r="AG114" s="80">
        <v>110</v>
      </c>
      <c r="AH114" s="80" t="str">
        <f>Summary!$B$2</f>
        <v>USD</v>
      </c>
      <c r="AI114" s="80">
        <f t="shared" ref="AI114:AT114" si="118">IF(C114="",0,C114)</f>
        <v>0</v>
      </c>
      <c r="AJ114" s="80">
        <f t="shared" si="118"/>
        <v>0</v>
      </c>
      <c r="AK114" s="80">
        <f t="shared" si="118"/>
        <v>0</v>
      </c>
      <c r="AL114" s="80">
        <f t="shared" si="118"/>
        <v>0</v>
      </c>
      <c r="AM114" s="80">
        <f t="shared" si="118"/>
        <v>0</v>
      </c>
      <c r="AN114" s="80">
        <f t="shared" si="118"/>
        <v>0</v>
      </c>
      <c r="AO114" s="80">
        <f t="shared" si="118"/>
        <v>0</v>
      </c>
      <c r="AP114" s="80">
        <f t="shared" si="118"/>
        <v>0</v>
      </c>
      <c r="AQ114" s="80">
        <f t="shared" si="118"/>
        <v>0</v>
      </c>
      <c r="AR114" s="80">
        <f t="shared" si="118"/>
        <v>0</v>
      </c>
      <c r="AS114" s="80">
        <f t="shared" si="118"/>
        <v>0</v>
      </c>
      <c r="AT114" s="80">
        <f t="shared" si="118"/>
        <v>0</v>
      </c>
    </row>
    <row r="115" spans="1:46" ht="21.75" customHeight="1" x14ac:dyDescent="0.65">
      <c r="A115" s="102">
        <v>7066</v>
      </c>
      <c r="B115" s="117" t="s">
        <v>315</v>
      </c>
      <c r="C115" s="98"/>
      <c r="D115" s="98"/>
      <c r="E115" s="98"/>
      <c r="F115" s="98"/>
      <c r="G115" s="98"/>
      <c r="H115" s="98"/>
      <c r="I115" s="98"/>
      <c r="J115" s="98"/>
      <c r="K115" s="98"/>
      <c r="L115" s="98"/>
      <c r="M115" s="98"/>
      <c r="N115" s="98"/>
      <c r="O115" s="95">
        <f t="shared" si="113"/>
        <v>0</v>
      </c>
      <c r="P115" s="80"/>
      <c r="Q115" s="80"/>
      <c r="R115" s="80"/>
      <c r="S115" s="80"/>
      <c r="T115" s="80"/>
      <c r="U115" s="80"/>
      <c r="V115" s="80"/>
      <c r="W115" s="80"/>
      <c r="X115" s="80"/>
      <c r="Y115" s="80"/>
      <c r="Z115" s="80"/>
      <c r="AA115" s="80" t="s">
        <v>129</v>
      </c>
      <c r="AB115" s="80" t="str">
        <f t="shared" si="114"/>
        <v>7066-000000</v>
      </c>
      <c r="AC115" s="80">
        <v>962</v>
      </c>
      <c r="AD115" s="80" t="str">
        <f t="shared" si="115"/>
        <v>054</v>
      </c>
      <c r="AE115" s="80"/>
      <c r="AF115" s="80"/>
      <c r="AG115" s="80">
        <v>110</v>
      </c>
      <c r="AH115" s="80" t="str">
        <f>Summary!$B$2</f>
        <v>USD</v>
      </c>
      <c r="AI115" s="80">
        <f t="shared" ref="AI115:AT115" si="119">IF(C115="",0,C115)</f>
        <v>0</v>
      </c>
      <c r="AJ115" s="80">
        <f t="shared" si="119"/>
        <v>0</v>
      </c>
      <c r="AK115" s="80">
        <f t="shared" si="119"/>
        <v>0</v>
      </c>
      <c r="AL115" s="80">
        <f t="shared" si="119"/>
        <v>0</v>
      </c>
      <c r="AM115" s="80">
        <f t="shared" si="119"/>
        <v>0</v>
      </c>
      <c r="AN115" s="80">
        <f t="shared" si="119"/>
        <v>0</v>
      </c>
      <c r="AO115" s="80">
        <f t="shared" si="119"/>
        <v>0</v>
      </c>
      <c r="AP115" s="80">
        <f t="shared" si="119"/>
        <v>0</v>
      </c>
      <c r="AQ115" s="80">
        <f t="shared" si="119"/>
        <v>0</v>
      </c>
      <c r="AR115" s="80">
        <f t="shared" si="119"/>
        <v>0</v>
      </c>
      <c r="AS115" s="80">
        <f t="shared" si="119"/>
        <v>0</v>
      </c>
      <c r="AT115" s="80">
        <f t="shared" si="119"/>
        <v>0</v>
      </c>
    </row>
    <row r="116" spans="1:46" ht="21.75" customHeight="1" x14ac:dyDescent="0.65">
      <c r="A116" s="102">
        <v>7068</v>
      </c>
      <c r="B116" s="117" t="s">
        <v>316</v>
      </c>
      <c r="C116" s="98"/>
      <c r="D116" s="98"/>
      <c r="E116" s="98"/>
      <c r="F116" s="98"/>
      <c r="G116" s="98"/>
      <c r="H116" s="98"/>
      <c r="I116" s="98"/>
      <c r="J116" s="98"/>
      <c r="K116" s="98"/>
      <c r="L116" s="98"/>
      <c r="M116" s="98"/>
      <c r="N116" s="98"/>
      <c r="O116" s="95">
        <f t="shared" si="113"/>
        <v>0</v>
      </c>
      <c r="P116" s="80"/>
      <c r="Q116" s="80"/>
      <c r="R116" s="80"/>
      <c r="S116" s="80"/>
      <c r="T116" s="80"/>
      <c r="U116" s="80"/>
      <c r="V116" s="80"/>
      <c r="W116" s="80"/>
      <c r="X116" s="80"/>
      <c r="Y116" s="80"/>
      <c r="Z116" s="80"/>
      <c r="AA116" s="80" t="s">
        <v>129</v>
      </c>
      <c r="AB116" s="80" t="str">
        <f t="shared" si="114"/>
        <v>7068-000000</v>
      </c>
      <c r="AC116" s="80">
        <v>962</v>
      </c>
      <c r="AD116" s="80" t="str">
        <f t="shared" si="115"/>
        <v>054</v>
      </c>
      <c r="AE116" s="80"/>
      <c r="AF116" s="80"/>
      <c r="AG116" s="80">
        <v>110</v>
      </c>
      <c r="AH116" s="80" t="str">
        <f>Summary!$B$2</f>
        <v>USD</v>
      </c>
      <c r="AI116" s="80">
        <f t="shared" ref="AI116:AT116" si="120">IF(C116="",0,C116)</f>
        <v>0</v>
      </c>
      <c r="AJ116" s="80">
        <f t="shared" si="120"/>
        <v>0</v>
      </c>
      <c r="AK116" s="80">
        <f t="shared" si="120"/>
        <v>0</v>
      </c>
      <c r="AL116" s="80">
        <f t="shared" si="120"/>
        <v>0</v>
      </c>
      <c r="AM116" s="80">
        <f t="shared" si="120"/>
        <v>0</v>
      </c>
      <c r="AN116" s="80">
        <f t="shared" si="120"/>
        <v>0</v>
      </c>
      <c r="AO116" s="80">
        <f t="shared" si="120"/>
        <v>0</v>
      </c>
      <c r="AP116" s="80">
        <f t="shared" si="120"/>
        <v>0</v>
      </c>
      <c r="AQ116" s="80">
        <f t="shared" si="120"/>
        <v>0</v>
      </c>
      <c r="AR116" s="80">
        <f t="shared" si="120"/>
        <v>0</v>
      </c>
      <c r="AS116" s="80">
        <f t="shared" si="120"/>
        <v>0</v>
      </c>
      <c r="AT116" s="80">
        <f t="shared" si="120"/>
        <v>0</v>
      </c>
    </row>
    <row r="117" spans="1:46" ht="21.75" customHeight="1" x14ac:dyDescent="0.65">
      <c r="A117" s="102">
        <v>7072</v>
      </c>
      <c r="B117" s="117" t="str">
        <f>IF(ISTEXT("Travel-"&amp;VLOOKUP(A117,'Chart of Accounts'!$B$5:$C$50,2,FALSE)),"Travel-"&amp;VLOOKUP(A117,'Chart of Accounts'!$B$5:$C$50,2,FALSE),"")</f>
        <v>Travel-Sales Tax Expense (incl. GST, VAT, etc.)</v>
      </c>
      <c r="C117" s="98"/>
      <c r="D117" s="98"/>
      <c r="E117" s="98"/>
      <c r="F117" s="98"/>
      <c r="G117" s="98"/>
      <c r="H117" s="98"/>
      <c r="I117" s="98"/>
      <c r="J117" s="98"/>
      <c r="K117" s="98"/>
      <c r="L117" s="98"/>
      <c r="M117" s="98"/>
      <c r="N117" s="98"/>
      <c r="O117" s="95">
        <f t="shared" si="113"/>
        <v>0</v>
      </c>
      <c r="P117" s="80"/>
      <c r="Q117" s="80"/>
      <c r="R117" s="80"/>
      <c r="S117" s="80"/>
      <c r="T117" s="80"/>
      <c r="U117" s="80"/>
      <c r="V117" s="80"/>
      <c r="W117" s="80"/>
      <c r="X117" s="80"/>
      <c r="Y117" s="80"/>
      <c r="Z117" s="80"/>
      <c r="AA117" s="80" t="s">
        <v>129</v>
      </c>
      <c r="AB117" s="80" t="str">
        <f t="shared" si="114"/>
        <v>7072-000000</v>
      </c>
      <c r="AC117" s="80">
        <v>962</v>
      </c>
      <c r="AD117" s="80" t="str">
        <f t="shared" si="115"/>
        <v>054</v>
      </c>
      <c r="AE117" s="80"/>
      <c r="AF117" s="80"/>
      <c r="AG117" s="80">
        <v>110</v>
      </c>
      <c r="AH117" s="80" t="str">
        <f>Summary!$B$2</f>
        <v>USD</v>
      </c>
      <c r="AI117" s="80">
        <f t="shared" ref="AI117:AT117" si="121">IF(C117="",0,C117)</f>
        <v>0</v>
      </c>
      <c r="AJ117" s="80">
        <f t="shared" si="121"/>
        <v>0</v>
      </c>
      <c r="AK117" s="80">
        <f t="shared" si="121"/>
        <v>0</v>
      </c>
      <c r="AL117" s="80">
        <f t="shared" si="121"/>
        <v>0</v>
      </c>
      <c r="AM117" s="80">
        <f t="shared" si="121"/>
        <v>0</v>
      </c>
      <c r="AN117" s="80">
        <f t="shared" si="121"/>
        <v>0</v>
      </c>
      <c r="AO117" s="80">
        <f t="shared" si="121"/>
        <v>0</v>
      </c>
      <c r="AP117" s="80">
        <f t="shared" si="121"/>
        <v>0</v>
      </c>
      <c r="AQ117" s="80">
        <f t="shared" si="121"/>
        <v>0</v>
      </c>
      <c r="AR117" s="80">
        <f t="shared" si="121"/>
        <v>0</v>
      </c>
      <c r="AS117" s="80">
        <f t="shared" si="121"/>
        <v>0</v>
      </c>
      <c r="AT117" s="80">
        <f t="shared" si="121"/>
        <v>0</v>
      </c>
    </row>
    <row r="118" spans="1:46" ht="21.75" customHeight="1" x14ac:dyDescent="0.65">
      <c r="A118" s="119" t="s">
        <v>306</v>
      </c>
      <c r="B118" s="117"/>
      <c r="C118" s="121">
        <f t="shared" ref="C118:O118" si="122">SUM(C112:C117)</f>
        <v>0</v>
      </c>
      <c r="D118" s="121">
        <f t="shared" si="122"/>
        <v>0</v>
      </c>
      <c r="E118" s="121">
        <f t="shared" si="122"/>
        <v>0</v>
      </c>
      <c r="F118" s="121">
        <f t="shared" si="122"/>
        <v>0</v>
      </c>
      <c r="G118" s="121">
        <f t="shared" si="122"/>
        <v>0</v>
      </c>
      <c r="H118" s="121">
        <f t="shared" si="122"/>
        <v>0</v>
      </c>
      <c r="I118" s="121">
        <f t="shared" si="122"/>
        <v>0</v>
      </c>
      <c r="J118" s="121">
        <f t="shared" si="122"/>
        <v>0</v>
      </c>
      <c r="K118" s="121">
        <f t="shared" si="122"/>
        <v>0</v>
      </c>
      <c r="L118" s="121">
        <f t="shared" si="122"/>
        <v>0</v>
      </c>
      <c r="M118" s="121">
        <f t="shared" si="122"/>
        <v>0</v>
      </c>
      <c r="N118" s="121">
        <f t="shared" si="122"/>
        <v>0</v>
      </c>
      <c r="O118" s="121">
        <f t="shared" si="122"/>
        <v>0</v>
      </c>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21.75" customHeight="1" x14ac:dyDescent="0.5">
      <c r="A119" s="80"/>
      <c r="B119" s="151"/>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21.75" customHeight="1" x14ac:dyDescent="0.65">
      <c r="A120" s="119" t="s">
        <v>307</v>
      </c>
      <c r="B120" s="120"/>
      <c r="C120" s="95"/>
      <c r="D120" s="95"/>
      <c r="E120" s="95"/>
      <c r="F120" s="95"/>
      <c r="G120" s="95"/>
      <c r="H120" s="95"/>
      <c r="I120" s="95"/>
      <c r="J120" s="95"/>
      <c r="K120" s="95"/>
      <c r="L120" s="95"/>
      <c r="M120" s="95"/>
      <c r="N120" s="95"/>
      <c r="O120" s="95"/>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21.75" customHeight="1" x14ac:dyDescent="0.65">
      <c r="A121" s="102">
        <v>7060</v>
      </c>
      <c r="B121" s="117" t="s">
        <v>312</v>
      </c>
      <c r="C121" s="98"/>
      <c r="D121" s="98"/>
      <c r="E121" s="98"/>
      <c r="F121" s="98"/>
      <c r="G121" s="98"/>
      <c r="H121" s="98"/>
      <c r="I121" s="98"/>
      <c r="J121" s="98"/>
      <c r="K121" s="98"/>
      <c r="L121" s="98"/>
      <c r="M121" s="98"/>
      <c r="N121" s="98"/>
      <c r="O121" s="95">
        <f t="shared" ref="O121:O126" si="123">SUM(C121:N121)</f>
        <v>0</v>
      </c>
      <c r="P121" s="80"/>
      <c r="Q121" s="80"/>
      <c r="R121" s="80"/>
      <c r="S121" s="80"/>
      <c r="T121" s="80"/>
      <c r="U121" s="80"/>
      <c r="V121" s="80"/>
      <c r="W121" s="80"/>
      <c r="X121" s="80"/>
      <c r="Y121" s="80"/>
      <c r="Z121" s="80"/>
      <c r="AA121" s="80" t="s">
        <v>129</v>
      </c>
      <c r="AB121" s="80" t="str">
        <f t="shared" ref="AB121:AB126" si="124">IF(A121="","",A121&amp;"-000000")</f>
        <v>7060-000000</v>
      </c>
      <c r="AC121" s="80">
        <v>963</v>
      </c>
      <c r="AD121" s="80" t="str">
        <f t="shared" ref="AD121:AD126" si="125">IF(LEN($O$1)=3,$O$1,IF(LEN($O$1)=2,0&amp;$O$1,IF(LEN($O$1)=1,0&amp;0&amp;$O$1,"ERROR")))</f>
        <v>054</v>
      </c>
      <c r="AE121" s="80"/>
      <c r="AF121" s="80"/>
      <c r="AG121" s="80">
        <v>110</v>
      </c>
      <c r="AH121" s="80" t="str">
        <f>Summary!$B$2</f>
        <v>USD</v>
      </c>
      <c r="AI121" s="80">
        <f t="shared" ref="AI121:AT121" si="126">IF(C121="",0,C121)</f>
        <v>0</v>
      </c>
      <c r="AJ121" s="80">
        <f t="shared" si="126"/>
        <v>0</v>
      </c>
      <c r="AK121" s="80">
        <f t="shared" si="126"/>
        <v>0</v>
      </c>
      <c r="AL121" s="80">
        <f t="shared" si="126"/>
        <v>0</v>
      </c>
      <c r="AM121" s="80">
        <f t="shared" si="126"/>
        <v>0</v>
      </c>
      <c r="AN121" s="80">
        <f t="shared" si="126"/>
        <v>0</v>
      </c>
      <c r="AO121" s="80">
        <f t="shared" si="126"/>
        <v>0</v>
      </c>
      <c r="AP121" s="80">
        <f t="shared" si="126"/>
        <v>0</v>
      </c>
      <c r="AQ121" s="80">
        <f t="shared" si="126"/>
        <v>0</v>
      </c>
      <c r="AR121" s="80">
        <f t="shared" si="126"/>
        <v>0</v>
      </c>
      <c r="AS121" s="80">
        <f t="shared" si="126"/>
        <v>0</v>
      </c>
      <c r="AT121" s="80">
        <f t="shared" si="126"/>
        <v>0</v>
      </c>
    </row>
    <row r="122" spans="1:46" ht="21.75" customHeight="1" x14ac:dyDescent="0.65">
      <c r="A122" s="102">
        <v>7062</v>
      </c>
      <c r="B122" s="117" t="s">
        <v>313</v>
      </c>
      <c r="C122" s="98"/>
      <c r="D122" s="98"/>
      <c r="E122" s="98"/>
      <c r="F122" s="98"/>
      <c r="G122" s="98"/>
      <c r="H122" s="98"/>
      <c r="I122" s="98"/>
      <c r="J122" s="98"/>
      <c r="K122" s="98"/>
      <c r="L122" s="98"/>
      <c r="M122" s="98"/>
      <c r="N122" s="98"/>
      <c r="O122" s="95">
        <f t="shared" si="123"/>
        <v>0</v>
      </c>
      <c r="P122" s="80"/>
      <c r="Q122" s="80"/>
      <c r="R122" s="80"/>
      <c r="S122" s="80"/>
      <c r="T122" s="80"/>
      <c r="U122" s="80"/>
      <c r="V122" s="80"/>
      <c r="W122" s="80"/>
      <c r="X122" s="80"/>
      <c r="Y122" s="80"/>
      <c r="Z122" s="80"/>
      <c r="AA122" s="80" t="s">
        <v>129</v>
      </c>
      <c r="AB122" s="80" t="str">
        <f t="shared" si="124"/>
        <v>7062-000000</v>
      </c>
      <c r="AC122" s="80">
        <v>963</v>
      </c>
      <c r="AD122" s="80" t="str">
        <f t="shared" si="125"/>
        <v>054</v>
      </c>
      <c r="AE122" s="80"/>
      <c r="AF122" s="80"/>
      <c r="AG122" s="80">
        <v>110</v>
      </c>
      <c r="AH122" s="80" t="str">
        <f>Summary!$B$2</f>
        <v>USD</v>
      </c>
      <c r="AI122" s="80">
        <f t="shared" ref="AI122:AT122" si="127">IF(C122="",0,C122)</f>
        <v>0</v>
      </c>
      <c r="AJ122" s="80">
        <f t="shared" si="127"/>
        <v>0</v>
      </c>
      <c r="AK122" s="80">
        <f t="shared" si="127"/>
        <v>0</v>
      </c>
      <c r="AL122" s="80">
        <f t="shared" si="127"/>
        <v>0</v>
      </c>
      <c r="AM122" s="80">
        <f t="shared" si="127"/>
        <v>0</v>
      </c>
      <c r="AN122" s="80">
        <f t="shared" si="127"/>
        <v>0</v>
      </c>
      <c r="AO122" s="80">
        <f t="shared" si="127"/>
        <v>0</v>
      </c>
      <c r="AP122" s="80">
        <f t="shared" si="127"/>
        <v>0</v>
      </c>
      <c r="AQ122" s="80">
        <f t="shared" si="127"/>
        <v>0</v>
      </c>
      <c r="AR122" s="80">
        <f t="shared" si="127"/>
        <v>0</v>
      </c>
      <c r="AS122" s="80">
        <f t="shared" si="127"/>
        <v>0</v>
      </c>
      <c r="AT122" s="80">
        <f t="shared" si="127"/>
        <v>0</v>
      </c>
    </row>
    <row r="123" spans="1:46" ht="15.75" customHeight="1" x14ac:dyDescent="0.65">
      <c r="A123" s="102">
        <v>7064</v>
      </c>
      <c r="B123" s="117" t="s">
        <v>314</v>
      </c>
      <c r="C123" s="98"/>
      <c r="D123" s="98"/>
      <c r="E123" s="98"/>
      <c r="F123" s="98"/>
      <c r="G123" s="98"/>
      <c r="H123" s="98"/>
      <c r="I123" s="98"/>
      <c r="J123" s="98"/>
      <c r="K123" s="98"/>
      <c r="L123" s="98"/>
      <c r="M123" s="98"/>
      <c r="N123" s="98"/>
      <c r="O123" s="95">
        <f t="shared" si="123"/>
        <v>0</v>
      </c>
      <c r="P123" s="80"/>
      <c r="Q123" s="80"/>
      <c r="R123" s="80"/>
      <c r="S123" s="80"/>
      <c r="T123" s="80"/>
      <c r="U123" s="80"/>
      <c r="V123" s="80"/>
      <c r="W123" s="80"/>
      <c r="X123" s="80"/>
      <c r="Y123" s="80"/>
      <c r="Z123" s="80"/>
      <c r="AA123" s="80" t="s">
        <v>129</v>
      </c>
      <c r="AB123" s="80" t="str">
        <f t="shared" si="124"/>
        <v>7064-000000</v>
      </c>
      <c r="AC123" s="80">
        <v>963</v>
      </c>
      <c r="AD123" s="80" t="str">
        <f t="shared" si="125"/>
        <v>054</v>
      </c>
      <c r="AE123" s="80"/>
      <c r="AF123" s="80"/>
      <c r="AG123" s="80">
        <v>110</v>
      </c>
      <c r="AH123" s="80" t="str">
        <f>Summary!$B$2</f>
        <v>USD</v>
      </c>
      <c r="AI123" s="80">
        <f t="shared" ref="AI123:AT123" si="128">IF(C123="",0,C123)</f>
        <v>0</v>
      </c>
      <c r="AJ123" s="80">
        <f t="shared" si="128"/>
        <v>0</v>
      </c>
      <c r="AK123" s="80">
        <f t="shared" si="128"/>
        <v>0</v>
      </c>
      <c r="AL123" s="80">
        <f t="shared" si="128"/>
        <v>0</v>
      </c>
      <c r="AM123" s="80">
        <f t="shared" si="128"/>
        <v>0</v>
      </c>
      <c r="AN123" s="80">
        <f t="shared" si="128"/>
        <v>0</v>
      </c>
      <c r="AO123" s="80">
        <f t="shared" si="128"/>
        <v>0</v>
      </c>
      <c r="AP123" s="80">
        <f t="shared" si="128"/>
        <v>0</v>
      </c>
      <c r="AQ123" s="80">
        <f t="shared" si="128"/>
        <v>0</v>
      </c>
      <c r="AR123" s="80">
        <f t="shared" si="128"/>
        <v>0</v>
      </c>
      <c r="AS123" s="80">
        <f t="shared" si="128"/>
        <v>0</v>
      </c>
      <c r="AT123" s="80">
        <f t="shared" si="128"/>
        <v>0</v>
      </c>
    </row>
    <row r="124" spans="1:46" ht="15.75" customHeight="1" x14ac:dyDescent="0.65">
      <c r="A124" s="102">
        <v>7066</v>
      </c>
      <c r="B124" s="117" t="s">
        <v>315</v>
      </c>
      <c r="C124" s="98"/>
      <c r="D124" s="98"/>
      <c r="E124" s="98"/>
      <c r="F124" s="98"/>
      <c r="G124" s="98"/>
      <c r="H124" s="98"/>
      <c r="I124" s="98"/>
      <c r="J124" s="98"/>
      <c r="K124" s="98"/>
      <c r="L124" s="98"/>
      <c r="M124" s="98"/>
      <c r="N124" s="98"/>
      <c r="O124" s="95">
        <f t="shared" si="123"/>
        <v>0</v>
      </c>
      <c r="P124" s="80"/>
      <c r="Q124" s="80"/>
      <c r="R124" s="80"/>
      <c r="S124" s="80"/>
      <c r="T124" s="80"/>
      <c r="U124" s="80"/>
      <c r="V124" s="80"/>
      <c r="W124" s="80"/>
      <c r="X124" s="80"/>
      <c r="Y124" s="80"/>
      <c r="Z124" s="80"/>
      <c r="AA124" s="80" t="s">
        <v>129</v>
      </c>
      <c r="AB124" s="80" t="str">
        <f t="shared" si="124"/>
        <v>7066-000000</v>
      </c>
      <c r="AC124" s="80">
        <v>963</v>
      </c>
      <c r="AD124" s="80" t="str">
        <f t="shared" si="125"/>
        <v>054</v>
      </c>
      <c r="AE124" s="80"/>
      <c r="AF124" s="80"/>
      <c r="AG124" s="80">
        <v>110</v>
      </c>
      <c r="AH124" s="80" t="str">
        <f>Summary!$B$2</f>
        <v>USD</v>
      </c>
      <c r="AI124" s="80">
        <f t="shared" ref="AI124:AT124" si="129">IF(C124="",0,C124)</f>
        <v>0</v>
      </c>
      <c r="AJ124" s="80">
        <f t="shared" si="129"/>
        <v>0</v>
      </c>
      <c r="AK124" s="80">
        <f t="shared" si="129"/>
        <v>0</v>
      </c>
      <c r="AL124" s="80">
        <f t="shared" si="129"/>
        <v>0</v>
      </c>
      <c r="AM124" s="80">
        <f t="shared" si="129"/>
        <v>0</v>
      </c>
      <c r="AN124" s="80">
        <f t="shared" si="129"/>
        <v>0</v>
      </c>
      <c r="AO124" s="80">
        <f t="shared" si="129"/>
        <v>0</v>
      </c>
      <c r="AP124" s="80">
        <f t="shared" si="129"/>
        <v>0</v>
      </c>
      <c r="AQ124" s="80">
        <f t="shared" si="129"/>
        <v>0</v>
      </c>
      <c r="AR124" s="80">
        <f t="shared" si="129"/>
        <v>0</v>
      </c>
      <c r="AS124" s="80">
        <f t="shared" si="129"/>
        <v>0</v>
      </c>
      <c r="AT124" s="80">
        <f t="shared" si="129"/>
        <v>0</v>
      </c>
    </row>
    <row r="125" spans="1:46" ht="15.75" customHeight="1" x14ac:dyDescent="0.65">
      <c r="A125" s="102">
        <v>7068</v>
      </c>
      <c r="B125" s="117" t="s">
        <v>316</v>
      </c>
      <c r="C125" s="98"/>
      <c r="D125" s="98"/>
      <c r="E125" s="98"/>
      <c r="F125" s="98"/>
      <c r="G125" s="98"/>
      <c r="H125" s="98"/>
      <c r="I125" s="98"/>
      <c r="J125" s="98"/>
      <c r="K125" s="98"/>
      <c r="L125" s="98"/>
      <c r="M125" s="98"/>
      <c r="N125" s="98"/>
      <c r="O125" s="95">
        <f t="shared" si="123"/>
        <v>0</v>
      </c>
      <c r="P125" s="80"/>
      <c r="Q125" s="80"/>
      <c r="R125" s="80"/>
      <c r="S125" s="80"/>
      <c r="T125" s="80"/>
      <c r="U125" s="80"/>
      <c r="V125" s="80"/>
      <c r="W125" s="80"/>
      <c r="X125" s="80"/>
      <c r="Y125" s="80"/>
      <c r="Z125" s="80"/>
      <c r="AA125" s="80" t="s">
        <v>129</v>
      </c>
      <c r="AB125" s="80" t="str">
        <f t="shared" si="124"/>
        <v>7068-000000</v>
      </c>
      <c r="AC125" s="80">
        <v>963</v>
      </c>
      <c r="AD125" s="80" t="str">
        <f t="shared" si="125"/>
        <v>054</v>
      </c>
      <c r="AE125" s="80"/>
      <c r="AF125" s="80"/>
      <c r="AG125" s="80">
        <v>110</v>
      </c>
      <c r="AH125" s="80" t="str">
        <f>Summary!$B$2</f>
        <v>USD</v>
      </c>
      <c r="AI125" s="80">
        <f t="shared" ref="AI125:AT125" si="130">IF(C125="",0,C125)</f>
        <v>0</v>
      </c>
      <c r="AJ125" s="80">
        <f t="shared" si="130"/>
        <v>0</v>
      </c>
      <c r="AK125" s="80">
        <f t="shared" si="130"/>
        <v>0</v>
      </c>
      <c r="AL125" s="80">
        <f t="shared" si="130"/>
        <v>0</v>
      </c>
      <c r="AM125" s="80">
        <f t="shared" si="130"/>
        <v>0</v>
      </c>
      <c r="AN125" s="80">
        <f t="shared" si="130"/>
        <v>0</v>
      </c>
      <c r="AO125" s="80">
        <f t="shared" si="130"/>
        <v>0</v>
      </c>
      <c r="AP125" s="80">
        <f t="shared" si="130"/>
        <v>0</v>
      </c>
      <c r="AQ125" s="80">
        <f t="shared" si="130"/>
        <v>0</v>
      </c>
      <c r="AR125" s="80">
        <f t="shared" si="130"/>
        <v>0</v>
      </c>
      <c r="AS125" s="80">
        <f t="shared" si="130"/>
        <v>0</v>
      </c>
      <c r="AT125" s="80">
        <f t="shared" si="130"/>
        <v>0</v>
      </c>
    </row>
    <row r="126" spans="1:46" ht="21" customHeight="1" x14ac:dyDescent="0.65">
      <c r="A126" s="102">
        <v>7072</v>
      </c>
      <c r="B126" s="117" t="s">
        <v>317</v>
      </c>
      <c r="C126" s="98"/>
      <c r="D126" s="98"/>
      <c r="E126" s="98"/>
      <c r="F126" s="98"/>
      <c r="G126" s="98"/>
      <c r="H126" s="98"/>
      <c r="I126" s="98"/>
      <c r="J126" s="98"/>
      <c r="K126" s="98"/>
      <c r="L126" s="98"/>
      <c r="M126" s="98"/>
      <c r="N126" s="98"/>
      <c r="O126" s="95">
        <f t="shared" si="123"/>
        <v>0</v>
      </c>
      <c r="P126" s="80"/>
      <c r="Q126" s="80"/>
      <c r="R126" s="80"/>
      <c r="S126" s="80"/>
      <c r="T126" s="80"/>
      <c r="U126" s="80"/>
      <c r="V126" s="80"/>
      <c r="W126" s="80"/>
      <c r="X126" s="80"/>
      <c r="Y126" s="80"/>
      <c r="Z126" s="80"/>
      <c r="AA126" s="80" t="s">
        <v>129</v>
      </c>
      <c r="AB126" s="80" t="str">
        <f t="shared" si="124"/>
        <v>7072-000000</v>
      </c>
      <c r="AC126" s="80">
        <v>963</v>
      </c>
      <c r="AD126" s="80" t="str">
        <f t="shared" si="125"/>
        <v>054</v>
      </c>
      <c r="AE126" s="80"/>
      <c r="AF126" s="80"/>
      <c r="AG126" s="80">
        <v>110</v>
      </c>
      <c r="AH126" s="80" t="str">
        <f>Summary!$B$2</f>
        <v>USD</v>
      </c>
      <c r="AI126" s="80">
        <f t="shared" ref="AI126:AT126" si="131">IF(C126="",0,C126)</f>
        <v>0</v>
      </c>
      <c r="AJ126" s="80">
        <f t="shared" si="131"/>
        <v>0</v>
      </c>
      <c r="AK126" s="80">
        <f t="shared" si="131"/>
        <v>0</v>
      </c>
      <c r="AL126" s="80">
        <f t="shared" si="131"/>
        <v>0</v>
      </c>
      <c r="AM126" s="80">
        <f t="shared" si="131"/>
        <v>0</v>
      </c>
      <c r="AN126" s="80">
        <f t="shared" si="131"/>
        <v>0</v>
      </c>
      <c r="AO126" s="80">
        <f t="shared" si="131"/>
        <v>0</v>
      </c>
      <c r="AP126" s="80">
        <f t="shared" si="131"/>
        <v>0</v>
      </c>
      <c r="AQ126" s="80">
        <f t="shared" si="131"/>
        <v>0</v>
      </c>
      <c r="AR126" s="80">
        <f t="shared" si="131"/>
        <v>0</v>
      </c>
      <c r="AS126" s="80">
        <f t="shared" si="131"/>
        <v>0</v>
      </c>
      <c r="AT126" s="80">
        <f t="shared" si="131"/>
        <v>0</v>
      </c>
    </row>
    <row r="127" spans="1:46" ht="15.75" customHeight="1" x14ac:dyDescent="0.65">
      <c r="A127" s="119" t="s">
        <v>308</v>
      </c>
      <c r="B127" s="117"/>
      <c r="C127" s="121">
        <f t="shared" ref="C127:O127" si="132">SUM(C121:C126)</f>
        <v>0</v>
      </c>
      <c r="D127" s="121">
        <f t="shared" si="132"/>
        <v>0</v>
      </c>
      <c r="E127" s="121">
        <f t="shared" si="132"/>
        <v>0</v>
      </c>
      <c r="F127" s="121">
        <f t="shared" si="132"/>
        <v>0</v>
      </c>
      <c r="G127" s="121">
        <f t="shared" si="132"/>
        <v>0</v>
      </c>
      <c r="H127" s="121">
        <f t="shared" si="132"/>
        <v>0</v>
      </c>
      <c r="I127" s="121">
        <f t="shared" si="132"/>
        <v>0</v>
      </c>
      <c r="J127" s="121">
        <f t="shared" si="132"/>
        <v>0</v>
      </c>
      <c r="K127" s="121">
        <f t="shared" si="132"/>
        <v>0</v>
      </c>
      <c r="L127" s="121">
        <f t="shared" si="132"/>
        <v>0</v>
      </c>
      <c r="M127" s="121">
        <f t="shared" si="132"/>
        <v>0</v>
      </c>
      <c r="N127" s="121">
        <f t="shared" si="132"/>
        <v>0</v>
      </c>
      <c r="O127" s="121">
        <f t="shared" si="132"/>
        <v>0</v>
      </c>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65">
      <c r="A130" s="102"/>
      <c r="B130" s="94" t="s">
        <v>319</v>
      </c>
      <c r="C130" s="150">
        <f t="shared" ref="C130:O130" si="133">SUM(C17,C27,C37,C46,C55,C64,C73,C82,C91,C118,C127,C109,C100)</f>
        <v>0</v>
      </c>
      <c r="D130" s="150">
        <f t="shared" si="133"/>
        <v>0</v>
      </c>
      <c r="E130" s="150">
        <f t="shared" si="133"/>
        <v>0</v>
      </c>
      <c r="F130" s="150">
        <f t="shared" si="133"/>
        <v>0</v>
      </c>
      <c r="G130" s="150">
        <f t="shared" si="133"/>
        <v>0</v>
      </c>
      <c r="H130" s="150">
        <f t="shared" si="133"/>
        <v>0</v>
      </c>
      <c r="I130" s="150">
        <f t="shared" si="133"/>
        <v>0</v>
      </c>
      <c r="J130" s="150">
        <f t="shared" si="133"/>
        <v>0</v>
      </c>
      <c r="K130" s="150">
        <f t="shared" si="133"/>
        <v>0</v>
      </c>
      <c r="L130" s="150">
        <f t="shared" si="133"/>
        <v>0</v>
      </c>
      <c r="M130" s="150">
        <f t="shared" si="133"/>
        <v>0</v>
      </c>
      <c r="N130" s="150">
        <f t="shared" si="133"/>
        <v>0</v>
      </c>
      <c r="O130" s="150">
        <f t="shared" si="133"/>
        <v>0</v>
      </c>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dataValidations count="1">
    <dataValidation type="decimal" operator="greaterThanOrEqual" allowBlank="1" showErrorMessage="1" sqref="C10:N16 C20:N26 C30:N36 C40:N45 C49:N54 C58:N63 C67:N72 C76:N81 C85:N90 C94:N99 C103:N108 C112:N117 C121:N126" xr:uid="{00000000-0002-0000-1100-000000000000}">
      <formula1>0</formula1>
    </dataValidation>
  </dataValidations>
  <pageMargins left="0.75" right="0.75" top="1" bottom="1" header="0" footer="0"/>
  <pageSetup orientation="landscape"/>
  <rowBreaks count="2" manualBreakCount="2">
    <brk id="81" man="1"/>
    <brk id="47" man="1"/>
  </rowBreak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T1000"/>
  <sheetViews>
    <sheetView workbookViewId="0">
      <selection activeCell="I19" sqref="I19"/>
    </sheetView>
  </sheetViews>
  <sheetFormatPr defaultColWidth="12.609375" defaultRowHeight="15" customHeight="1" x14ac:dyDescent="0.4"/>
  <cols>
    <col min="1" max="1" width="11.109375" customWidth="1"/>
    <col min="2" max="2" width="52.71875" customWidth="1"/>
    <col min="3" max="15" width="17.88671875" customWidth="1"/>
    <col min="16" max="23" width="9.109375" customWidth="1"/>
    <col min="24" max="26" width="9.109375" hidden="1" customWidth="1"/>
    <col min="27" max="27" width="10.88671875" hidden="1" customWidth="1"/>
    <col min="28" max="28" width="9.38671875" hidden="1" customWidth="1"/>
    <col min="29" max="29" width="14.88671875" hidden="1" customWidth="1"/>
    <col min="30" max="31" width="11.21875" hidden="1" customWidth="1"/>
    <col min="32" max="32" width="12.21875" hidden="1" customWidth="1"/>
    <col min="33" max="33" width="17" hidden="1" customWidth="1"/>
    <col min="34" max="34" width="19.71875" hidden="1" customWidth="1"/>
    <col min="35" max="43" width="10" hidden="1" customWidth="1"/>
    <col min="44" max="46" width="11"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Administration!G3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20.100000000000001" x14ac:dyDescent="0.7">
      <c r="A7" s="93"/>
      <c r="B7" s="94"/>
      <c r="C7" s="94"/>
      <c r="D7" s="95"/>
      <c r="E7" s="95"/>
      <c r="F7" s="95"/>
      <c r="G7" s="95"/>
      <c r="H7" s="95"/>
      <c r="I7" s="95"/>
      <c r="J7" s="95"/>
      <c r="K7" s="95"/>
      <c r="L7" s="95"/>
      <c r="M7" s="95"/>
      <c r="N7" s="95"/>
      <c r="O7" s="95"/>
      <c r="P7" s="80"/>
      <c r="Q7" s="80"/>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row>
    <row r="8" spans="1:46" ht="20.100000000000001" x14ac:dyDescent="0.7">
      <c r="A8" s="108" t="s">
        <v>310</v>
      </c>
      <c r="B8" s="97"/>
      <c r="C8" s="94"/>
      <c r="D8" s="95"/>
      <c r="E8" s="95"/>
      <c r="F8" s="95"/>
      <c r="G8" s="95"/>
      <c r="H8" s="95"/>
      <c r="I8" s="95"/>
      <c r="J8" s="95"/>
      <c r="K8" s="95"/>
      <c r="L8" s="95"/>
      <c r="M8" s="95"/>
      <c r="N8" s="95"/>
      <c r="O8" s="95"/>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19.8" x14ac:dyDescent="0.65">
      <c r="A9" s="119" t="s">
        <v>70</v>
      </c>
      <c r="B9" s="94"/>
      <c r="C9" s="95"/>
      <c r="D9" s="95"/>
      <c r="E9" s="95"/>
      <c r="F9" s="95"/>
      <c r="G9" s="95"/>
      <c r="H9" s="95"/>
      <c r="I9" s="95"/>
      <c r="J9" s="95"/>
      <c r="K9" s="95"/>
      <c r="L9" s="95"/>
      <c r="M9" s="95"/>
      <c r="N9" s="95"/>
      <c r="O9" s="95"/>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row>
    <row r="10" spans="1:46" ht="21.75" customHeight="1" x14ac:dyDescent="0.65">
      <c r="A10" s="102">
        <v>7058</v>
      </c>
      <c r="B10" s="117" t="str">
        <f>IF(ISTEXT(VLOOKUP(A10,'Chart of Accounts'!$B$5:$C$61,2,FALSE)),VLOOKUP(A10,'Chart of Accounts'!$B$5:$C$61,2,FALSE),"")</f>
        <v>Lodging Expense</v>
      </c>
      <c r="C10" s="98"/>
      <c r="D10" s="98">
        <v>491</v>
      </c>
      <c r="E10" s="98"/>
      <c r="F10" s="98"/>
      <c r="G10" s="98"/>
      <c r="H10" s="98"/>
      <c r="I10" s="98">
        <v>300</v>
      </c>
      <c r="J10" s="98"/>
      <c r="K10" s="98"/>
      <c r="L10" s="98"/>
      <c r="M10" s="98"/>
      <c r="N10" s="98"/>
      <c r="O10" s="95">
        <f>SUM(C10:N10)</f>
        <v>791</v>
      </c>
      <c r="P10" s="80"/>
      <c r="Q10" s="80"/>
      <c r="R10" s="80"/>
      <c r="S10" s="80"/>
      <c r="T10" s="80"/>
      <c r="U10" s="80"/>
      <c r="V10" s="80"/>
      <c r="W10" s="80"/>
      <c r="X10" s="80"/>
      <c r="Y10" s="80"/>
      <c r="Z10" s="80"/>
      <c r="AA10" s="80" t="s">
        <v>129</v>
      </c>
      <c r="AB10" s="80" t="str">
        <f>IF(A10="","",A10&amp;"-000000")</f>
        <v>7058-000000</v>
      </c>
      <c r="AC10" s="80">
        <v>970</v>
      </c>
      <c r="AD10" s="80" t="str">
        <f>IF(LEN($O$1)=3,$O$1,IF(LEN($O$1)=2,0&amp;$O$1,IF(LEN($O$1)=1,0&amp;0&amp;$O$1,"ERROR")))</f>
        <v>054</v>
      </c>
      <c r="AE10" s="80"/>
      <c r="AF10" s="80">
        <v>1</v>
      </c>
      <c r="AG10" s="80">
        <v>110</v>
      </c>
      <c r="AH10" s="80" t="str">
        <f>Summary!$B$2</f>
        <v>USD</v>
      </c>
      <c r="AI10" s="80">
        <f t="shared" ref="AI10:AT10" si="0">IF(C10="",0,C10)</f>
        <v>0</v>
      </c>
      <c r="AJ10" s="91">
        <f t="shared" si="0"/>
        <v>491</v>
      </c>
      <c r="AK10" s="80">
        <f t="shared" si="0"/>
        <v>0</v>
      </c>
      <c r="AL10" s="80">
        <f t="shared" si="0"/>
        <v>0</v>
      </c>
      <c r="AM10" s="80">
        <f t="shared" si="0"/>
        <v>0</v>
      </c>
      <c r="AN10" s="80">
        <f t="shared" si="0"/>
        <v>0</v>
      </c>
      <c r="AO10" s="91">
        <f t="shared" si="0"/>
        <v>300</v>
      </c>
      <c r="AP10" s="80">
        <f t="shared" si="0"/>
        <v>0</v>
      </c>
      <c r="AQ10" s="80">
        <f t="shared" si="0"/>
        <v>0</v>
      </c>
      <c r="AR10" s="80">
        <f t="shared" si="0"/>
        <v>0</v>
      </c>
      <c r="AS10" s="80">
        <f t="shared" si="0"/>
        <v>0</v>
      </c>
      <c r="AT10" s="80">
        <f t="shared" si="0"/>
        <v>0</v>
      </c>
    </row>
    <row r="11" spans="1:46" ht="21.75" customHeight="1" x14ac:dyDescent="0.65">
      <c r="A11" s="119" t="s">
        <v>320</v>
      </c>
      <c r="B11" s="120"/>
      <c r="C11" s="121">
        <f t="shared" ref="C11:O11" si="1">SUM(C10)</f>
        <v>0</v>
      </c>
      <c r="D11" s="121">
        <f t="shared" si="1"/>
        <v>491</v>
      </c>
      <c r="E11" s="121">
        <f t="shared" si="1"/>
        <v>0</v>
      </c>
      <c r="F11" s="121">
        <f t="shared" si="1"/>
        <v>0</v>
      </c>
      <c r="G11" s="121">
        <f t="shared" si="1"/>
        <v>0</v>
      </c>
      <c r="H11" s="121">
        <f t="shared" si="1"/>
        <v>0</v>
      </c>
      <c r="I11" s="121">
        <f t="shared" si="1"/>
        <v>300</v>
      </c>
      <c r="J11" s="121">
        <f t="shared" si="1"/>
        <v>0</v>
      </c>
      <c r="K11" s="121">
        <f t="shared" si="1"/>
        <v>0</v>
      </c>
      <c r="L11" s="121">
        <f t="shared" si="1"/>
        <v>0</v>
      </c>
      <c r="M11" s="121">
        <f t="shared" si="1"/>
        <v>0</v>
      </c>
      <c r="N11" s="121">
        <f t="shared" si="1"/>
        <v>0</v>
      </c>
      <c r="O11" s="121">
        <f t="shared" si="1"/>
        <v>791</v>
      </c>
      <c r="P11" s="80"/>
      <c r="Q11" s="80"/>
      <c r="R11" s="80"/>
      <c r="S11" s="80"/>
      <c r="T11" s="80"/>
      <c r="U11" s="80"/>
      <c r="V11" s="80"/>
      <c r="W11" s="80"/>
      <c r="X11" s="80"/>
      <c r="Y11" s="80"/>
      <c r="Z11" s="80"/>
      <c r="AA11" s="80"/>
      <c r="AB11" s="80"/>
      <c r="AC11" s="80"/>
      <c r="AD11" s="80"/>
      <c r="AE11" s="80"/>
      <c r="AF11" s="80">
        <v>1</v>
      </c>
      <c r="AG11" s="80"/>
      <c r="AH11" s="80"/>
      <c r="AI11" s="80"/>
      <c r="AJ11" s="80"/>
      <c r="AK11" s="80"/>
      <c r="AL11" s="80"/>
      <c r="AM11" s="80"/>
      <c r="AN11" s="80"/>
      <c r="AO11" s="80"/>
      <c r="AP11" s="80"/>
      <c r="AQ11" s="80"/>
      <c r="AR11" s="80"/>
      <c r="AS11" s="80"/>
      <c r="AT11" s="80"/>
    </row>
    <row r="12" spans="1:46" ht="21.75" customHeight="1" x14ac:dyDescent="0.7">
      <c r="A12" s="93"/>
      <c r="B12" s="120"/>
      <c r="C12" s="95"/>
      <c r="D12" s="95"/>
      <c r="E12" s="95"/>
      <c r="F12" s="95"/>
      <c r="G12" s="95"/>
      <c r="H12" s="95"/>
      <c r="I12" s="95"/>
      <c r="J12" s="95"/>
      <c r="K12" s="95"/>
      <c r="L12" s="95"/>
      <c r="M12" s="95"/>
      <c r="N12" s="95"/>
      <c r="O12" s="95"/>
      <c r="P12" s="80"/>
      <c r="Q12" s="80"/>
      <c r="R12" s="80"/>
      <c r="S12" s="80"/>
      <c r="T12" s="80"/>
      <c r="U12" s="80"/>
      <c r="V12" s="80"/>
      <c r="W12" s="80"/>
      <c r="X12" s="80"/>
      <c r="Y12" s="80"/>
      <c r="Z12" s="80"/>
      <c r="AA12" s="80"/>
      <c r="AB12" s="80"/>
      <c r="AC12" s="80"/>
      <c r="AD12" s="80"/>
      <c r="AE12" s="80"/>
      <c r="AF12" s="80">
        <v>1</v>
      </c>
      <c r="AG12" s="80"/>
      <c r="AH12" s="80"/>
      <c r="AI12" s="80"/>
      <c r="AJ12" s="80"/>
      <c r="AK12" s="80"/>
      <c r="AL12" s="80"/>
      <c r="AM12" s="80"/>
      <c r="AN12" s="80"/>
      <c r="AO12" s="80"/>
      <c r="AP12" s="80"/>
      <c r="AQ12" s="80"/>
      <c r="AR12" s="80"/>
      <c r="AS12" s="80"/>
      <c r="AT12" s="80"/>
    </row>
    <row r="13" spans="1:46" ht="21.75" customHeight="1" x14ac:dyDescent="0.65">
      <c r="A13" s="119" t="s">
        <v>82</v>
      </c>
      <c r="B13" s="120"/>
      <c r="C13" s="95"/>
      <c r="D13" s="95"/>
      <c r="E13" s="95"/>
      <c r="F13" s="95"/>
      <c r="G13" s="95"/>
      <c r="H13" s="95"/>
      <c r="I13" s="95"/>
      <c r="J13" s="95"/>
      <c r="K13" s="95"/>
      <c r="L13" s="95"/>
      <c r="M13" s="95"/>
      <c r="N13" s="95"/>
      <c r="O13" s="95"/>
      <c r="P13" s="80"/>
      <c r="Q13" s="80"/>
      <c r="R13" s="80"/>
      <c r="S13" s="80"/>
      <c r="T13" s="80"/>
      <c r="U13" s="80"/>
      <c r="V13" s="80"/>
      <c r="W13" s="80"/>
      <c r="X13" s="80"/>
      <c r="Y13" s="80"/>
      <c r="Z13" s="80"/>
      <c r="AA13" s="80"/>
      <c r="AB13" s="80"/>
      <c r="AC13" s="80"/>
      <c r="AD13" s="80"/>
      <c r="AE13" s="80"/>
      <c r="AF13" s="80">
        <v>1</v>
      </c>
      <c r="AG13" s="80"/>
      <c r="AH13" s="80"/>
      <c r="AI13" s="80"/>
      <c r="AJ13" s="80"/>
      <c r="AK13" s="80"/>
      <c r="AL13" s="80"/>
      <c r="AM13" s="80"/>
      <c r="AN13" s="80"/>
      <c r="AO13" s="80"/>
      <c r="AP13" s="80"/>
      <c r="AQ13" s="80"/>
      <c r="AR13" s="80"/>
      <c r="AS13" s="80"/>
      <c r="AT13" s="80"/>
    </row>
    <row r="14" spans="1:46" ht="21.75" customHeight="1" x14ac:dyDescent="0.65">
      <c r="A14" s="102">
        <v>7058</v>
      </c>
      <c r="B14" s="117" t="str">
        <f>IF(ISTEXT(VLOOKUP(A14,'Chart of Accounts'!$B$5:$C$61,2,FALSE)),VLOOKUP(A14,'Chart of Accounts'!$B$5:$C$61,2,FALSE),"")</f>
        <v>Lodging Expense</v>
      </c>
      <c r="C14" s="98"/>
      <c r="D14" s="98">
        <v>982.44</v>
      </c>
      <c r="E14" s="98"/>
      <c r="F14" s="98"/>
      <c r="G14" s="98"/>
      <c r="H14" s="98"/>
      <c r="I14" s="98">
        <v>550</v>
      </c>
      <c r="J14" s="98"/>
      <c r="K14" s="98"/>
      <c r="L14" s="98"/>
      <c r="M14" s="98"/>
      <c r="N14" s="98"/>
      <c r="O14" s="95">
        <f>SUM(C14:N14)</f>
        <v>1532.44</v>
      </c>
      <c r="P14" s="80"/>
      <c r="Q14" s="80"/>
      <c r="R14" s="80"/>
      <c r="S14" s="80"/>
      <c r="T14" s="80"/>
      <c r="U14" s="80"/>
      <c r="V14" s="80"/>
      <c r="W14" s="80"/>
      <c r="X14" s="80"/>
      <c r="Y14" s="80"/>
      <c r="Z14" s="80"/>
      <c r="AA14" s="80" t="s">
        <v>129</v>
      </c>
      <c r="AB14" s="80" t="str">
        <f>IF(A14="","",A14&amp;"-000000")</f>
        <v>7058-000000</v>
      </c>
      <c r="AC14" s="80">
        <v>971</v>
      </c>
      <c r="AD14" s="80" t="str">
        <f>IF(LEN($O$1)=3,$O$1,IF(LEN($O$1)=2,0&amp;$O$1,IF(LEN($O$1)=1,0&amp;0&amp;$O$1,"ERROR")))</f>
        <v>054</v>
      </c>
      <c r="AE14" s="80"/>
      <c r="AF14" s="80">
        <v>1</v>
      </c>
      <c r="AG14" s="80">
        <v>110</v>
      </c>
      <c r="AH14" s="80" t="str">
        <f>Summary!$B$2</f>
        <v>USD</v>
      </c>
      <c r="AI14" s="80">
        <f t="shared" ref="AI14:AT14" si="2">IF(C14="",0,C14)</f>
        <v>0</v>
      </c>
      <c r="AJ14" s="91">
        <f t="shared" si="2"/>
        <v>982.44</v>
      </c>
      <c r="AK14" s="80">
        <f t="shared" si="2"/>
        <v>0</v>
      </c>
      <c r="AL14" s="80">
        <f t="shared" si="2"/>
        <v>0</v>
      </c>
      <c r="AM14" s="80">
        <f t="shared" si="2"/>
        <v>0</v>
      </c>
      <c r="AN14" s="80">
        <f t="shared" si="2"/>
        <v>0</v>
      </c>
      <c r="AO14" s="91">
        <f t="shared" si="2"/>
        <v>550</v>
      </c>
      <c r="AP14" s="80">
        <f t="shared" si="2"/>
        <v>0</v>
      </c>
      <c r="AQ14" s="80">
        <f t="shared" si="2"/>
        <v>0</v>
      </c>
      <c r="AR14" s="80">
        <f t="shared" si="2"/>
        <v>0</v>
      </c>
      <c r="AS14" s="80">
        <f t="shared" si="2"/>
        <v>0</v>
      </c>
      <c r="AT14" s="80">
        <f t="shared" si="2"/>
        <v>0</v>
      </c>
    </row>
    <row r="15" spans="1:46" ht="21.75" customHeight="1" x14ac:dyDescent="0.65">
      <c r="A15" s="119" t="s">
        <v>288</v>
      </c>
      <c r="B15" s="117"/>
      <c r="C15" s="121">
        <f t="shared" ref="C15:O15" si="3">SUM(C14)</f>
        <v>0</v>
      </c>
      <c r="D15" s="121">
        <f t="shared" si="3"/>
        <v>982.44</v>
      </c>
      <c r="E15" s="121">
        <f t="shared" si="3"/>
        <v>0</v>
      </c>
      <c r="F15" s="121">
        <f t="shared" si="3"/>
        <v>0</v>
      </c>
      <c r="G15" s="121">
        <f t="shared" si="3"/>
        <v>0</v>
      </c>
      <c r="H15" s="121">
        <f t="shared" si="3"/>
        <v>0</v>
      </c>
      <c r="I15" s="121">
        <f t="shared" si="3"/>
        <v>550</v>
      </c>
      <c r="J15" s="121">
        <f t="shared" si="3"/>
        <v>0</v>
      </c>
      <c r="K15" s="121">
        <f t="shared" si="3"/>
        <v>0</v>
      </c>
      <c r="L15" s="121">
        <f t="shared" si="3"/>
        <v>0</v>
      </c>
      <c r="M15" s="121">
        <f t="shared" si="3"/>
        <v>0</v>
      </c>
      <c r="N15" s="121">
        <f t="shared" si="3"/>
        <v>0</v>
      </c>
      <c r="O15" s="121">
        <f t="shared" si="3"/>
        <v>1532.44</v>
      </c>
      <c r="P15" s="80"/>
      <c r="Q15" s="80"/>
      <c r="R15" s="80"/>
      <c r="S15" s="80"/>
      <c r="T15" s="80"/>
      <c r="U15" s="80"/>
      <c r="V15" s="80"/>
      <c r="W15" s="80"/>
      <c r="X15" s="80"/>
      <c r="Y15" s="80"/>
      <c r="Z15" s="80"/>
      <c r="AA15" s="80"/>
      <c r="AB15" s="80"/>
      <c r="AC15" s="80"/>
      <c r="AD15" s="80"/>
      <c r="AE15" s="80"/>
      <c r="AF15" s="80">
        <v>1</v>
      </c>
      <c r="AG15" s="80"/>
      <c r="AH15" s="80"/>
      <c r="AI15" s="80"/>
      <c r="AJ15" s="80"/>
      <c r="AK15" s="80"/>
      <c r="AL15" s="80"/>
      <c r="AM15" s="80"/>
      <c r="AN15" s="80"/>
      <c r="AO15" s="80"/>
      <c r="AP15" s="80"/>
      <c r="AQ15" s="80"/>
      <c r="AR15" s="80"/>
      <c r="AS15" s="80"/>
      <c r="AT15" s="80"/>
    </row>
    <row r="16" spans="1:46" ht="21.75" customHeight="1" x14ac:dyDescent="0.65">
      <c r="A16" s="102"/>
      <c r="B16" s="117"/>
      <c r="C16" s="95"/>
      <c r="D16" s="95"/>
      <c r="E16" s="95"/>
      <c r="F16" s="95"/>
      <c r="G16" s="95"/>
      <c r="H16" s="95"/>
      <c r="I16" s="95"/>
      <c r="J16" s="95"/>
      <c r="K16" s="95"/>
      <c r="L16" s="95"/>
      <c r="M16" s="95"/>
      <c r="N16" s="95"/>
      <c r="O16" s="95"/>
      <c r="P16" s="80"/>
      <c r="Q16" s="80"/>
      <c r="R16" s="80"/>
      <c r="S16" s="80"/>
      <c r="T16" s="80"/>
      <c r="U16" s="80"/>
      <c r="V16" s="80"/>
      <c r="W16" s="80"/>
      <c r="X16" s="80"/>
      <c r="Y16" s="80"/>
      <c r="Z16" s="80"/>
      <c r="AA16" s="80"/>
      <c r="AB16" s="80"/>
      <c r="AC16" s="80"/>
      <c r="AD16" s="80"/>
      <c r="AE16" s="80"/>
      <c r="AF16" s="80">
        <v>1</v>
      </c>
      <c r="AG16" s="80"/>
      <c r="AH16" s="80"/>
      <c r="AI16" s="80"/>
      <c r="AJ16" s="80"/>
      <c r="AK16" s="80"/>
      <c r="AL16" s="80"/>
      <c r="AM16" s="80"/>
      <c r="AN16" s="80"/>
      <c r="AO16" s="80"/>
      <c r="AP16" s="80"/>
      <c r="AQ16" s="80"/>
      <c r="AR16" s="80"/>
      <c r="AS16" s="80"/>
      <c r="AT16" s="80"/>
    </row>
    <row r="17" spans="1:46" ht="21.75" customHeight="1" x14ac:dyDescent="0.65">
      <c r="A17" s="119" t="s">
        <v>76</v>
      </c>
      <c r="B17" s="120"/>
      <c r="C17" s="95"/>
      <c r="D17" s="95"/>
      <c r="E17" s="95"/>
      <c r="F17" s="95"/>
      <c r="G17" s="95"/>
      <c r="H17" s="95"/>
      <c r="I17" s="95"/>
      <c r="J17" s="95"/>
      <c r="K17" s="95"/>
      <c r="L17" s="95"/>
      <c r="M17" s="95"/>
      <c r="N17" s="95"/>
      <c r="O17" s="95"/>
      <c r="P17" s="80"/>
      <c r="Q17" s="80"/>
      <c r="R17" s="80"/>
      <c r="S17" s="80"/>
      <c r="T17" s="80"/>
      <c r="U17" s="80"/>
      <c r="V17" s="80"/>
      <c r="W17" s="80"/>
      <c r="X17" s="80"/>
      <c r="Y17" s="80"/>
      <c r="Z17" s="80"/>
      <c r="AA17" s="80"/>
      <c r="AB17" s="80"/>
      <c r="AC17" s="80"/>
      <c r="AD17" s="80"/>
      <c r="AE17" s="80"/>
      <c r="AF17" s="80">
        <v>1</v>
      </c>
      <c r="AG17" s="80"/>
      <c r="AH17" s="80"/>
      <c r="AI17" s="80"/>
      <c r="AJ17" s="80"/>
      <c r="AK17" s="80"/>
      <c r="AL17" s="80"/>
      <c r="AM17" s="80"/>
      <c r="AN17" s="80"/>
      <c r="AO17" s="80"/>
      <c r="AP17" s="80"/>
      <c r="AQ17" s="80"/>
      <c r="AR17" s="80"/>
      <c r="AS17" s="80"/>
      <c r="AT17" s="80"/>
    </row>
    <row r="18" spans="1:46" ht="21.75" customHeight="1" x14ac:dyDescent="0.65">
      <c r="A18" s="102">
        <v>7058</v>
      </c>
      <c r="B18" s="117" t="str">
        <f>IF(ISTEXT(VLOOKUP(A18,'Chart of Accounts'!$B$5:$C$61,2,FALSE)),VLOOKUP(A18,'Chart of Accounts'!$B$5:$C$61,2,FALSE),"")</f>
        <v>Lodging Expense</v>
      </c>
      <c r="C18" s="98"/>
      <c r="D18" s="98">
        <v>491.22</v>
      </c>
      <c r="E18" s="98"/>
      <c r="F18" s="98"/>
      <c r="G18" s="98"/>
      <c r="H18" s="98"/>
      <c r="I18" s="98">
        <v>300</v>
      </c>
      <c r="J18" s="98"/>
      <c r="K18" s="98"/>
      <c r="L18" s="98"/>
      <c r="M18" s="98"/>
      <c r="N18" s="98"/>
      <c r="O18" s="95">
        <f>SUM(C18:N18)</f>
        <v>791.22</v>
      </c>
      <c r="P18" s="80"/>
      <c r="Q18" s="80"/>
      <c r="R18" s="80"/>
      <c r="S18" s="80"/>
      <c r="T18" s="80"/>
      <c r="U18" s="80"/>
      <c r="V18" s="80"/>
      <c r="W18" s="80"/>
      <c r="X18" s="80"/>
      <c r="Y18" s="80"/>
      <c r="Z18" s="80"/>
      <c r="AA18" s="80" t="s">
        <v>129</v>
      </c>
      <c r="AB18" s="80" t="str">
        <f>IF(A18="","",A18&amp;"-000000")</f>
        <v>7058-000000</v>
      </c>
      <c r="AC18" s="80">
        <v>972</v>
      </c>
      <c r="AD18" s="80" t="str">
        <f>IF(LEN($O$1)=3,$O$1,IF(LEN($O$1)=2,0&amp;$O$1,IF(LEN($O$1)=1,0&amp;0&amp;$O$1,"ERROR")))</f>
        <v>054</v>
      </c>
      <c r="AE18" s="80"/>
      <c r="AF18" s="80">
        <v>1</v>
      </c>
      <c r="AG18" s="80">
        <v>110</v>
      </c>
      <c r="AH18" s="80" t="str">
        <f>Summary!$B$2</f>
        <v>USD</v>
      </c>
      <c r="AI18" s="80">
        <f t="shared" ref="AI18:AT18" si="4">IF(C18="",0,C18)</f>
        <v>0</v>
      </c>
      <c r="AJ18" s="91">
        <f t="shared" si="4"/>
        <v>491.22</v>
      </c>
      <c r="AK18" s="80">
        <f t="shared" si="4"/>
        <v>0</v>
      </c>
      <c r="AL18" s="80">
        <f t="shared" si="4"/>
        <v>0</v>
      </c>
      <c r="AM18" s="80">
        <f t="shared" si="4"/>
        <v>0</v>
      </c>
      <c r="AN18" s="80">
        <f t="shared" si="4"/>
        <v>0</v>
      </c>
      <c r="AO18" s="91">
        <f t="shared" si="4"/>
        <v>300</v>
      </c>
      <c r="AP18" s="80">
        <f t="shared" si="4"/>
        <v>0</v>
      </c>
      <c r="AQ18" s="80">
        <f t="shared" si="4"/>
        <v>0</v>
      </c>
      <c r="AR18" s="80">
        <f t="shared" si="4"/>
        <v>0</v>
      </c>
      <c r="AS18" s="80">
        <f t="shared" si="4"/>
        <v>0</v>
      </c>
      <c r="AT18" s="80">
        <f t="shared" si="4"/>
        <v>0</v>
      </c>
    </row>
    <row r="19" spans="1:46" ht="21.75" customHeight="1" x14ac:dyDescent="0.65">
      <c r="A19" s="119" t="s">
        <v>289</v>
      </c>
      <c r="B19" s="117"/>
      <c r="C19" s="121">
        <f t="shared" ref="C19:O19" si="5">SUM(C18)</f>
        <v>0</v>
      </c>
      <c r="D19" s="121">
        <f t="shared" si="5"/>
        <v>491.22</v>
      </c>
      <c r="E19" s="121">
        <f t="shared" si="5"/>
        <v>0</v>
      </c>
      <c r="F19" s="121">
        <f t="shared" si="5"/>
        <v>0</v>
      </c>
      <c r="G19" s="121">
        <f t="shared" si="5"/>
        <v>0</v>
      </c>
      <c r="H19" s="121">
        <f t="shared" si="5"/>
        <v>0</v>
      </c>
      <c r="I19" s="121">
        <f t="shared" si="5"/>
        <v>300</v>
      </c>
      <c r="J19" s="121">
        <f t="shared" si="5"/>
        <v>0</v>
      </c>
      <c r="K19" s="121">
        <f t="shared" si="5"/>
        <v>0</v>
      </c>
      <c r="L19" s="121">
        <f t="shared" si="5"/>
        <v>0</v>
      </c>
      <c r="M19" s="121">
        <f t="shared" si="5"/>
        <v>0</v>
      </c>
      <c r="N19" s="121">
        <f t="shared" si="5"/>
        <v>0</v>
      </c>
      <c r="O19" s="121">
        <f t="shared" si="5"/>
        <v>791.22</v>
      </c>
      <c r="P19" s="80"/>
      <c r="Q19" s="80"/>
      <c r="R19" s="80"/>
      <c r="S19" s="80"/>
      <c r="T19" s="80"/>
      <c r="U19" s="80"/>
      <c r="V19" s="80"/>
      <c r="W19" s="80"/>
      <c r="X19" s="80"/>
      <c r="Y19" s="80"/>
      <c r="Z19" s="80"/>
      <c r="AA19" s="80"/>
      <c r="AB19" s="80"/>
      <c r="AC19" s="80"/>
      <c r="AD19" s="80"/>
      <c r="AE19" s="80"/>
      <c r="AF19" s="80">
        <v>1</v>
      </c>
      <c r="AG19" s="80"/>
      <c r="AH19" s="80"/>
      <c r="AI19" s="80"/>
      <c r="AJ19" s="80"/>
      <c r="AK19" s="80"/>
      <c r="AL19" s="80"/>
      <c r="AM19" s="80"/>
      <c r="AN19" s="80"/>
      <c r="AO19" s="80"/>
      <c r="AP19" s="80"/>
      <c r="AQ19" s="80"/>
      <c r="AR19" s="80"/>
      <c r="AS19" s="80"/>
      <c r="AT19" s="80"/>
    </row>
    <row r="20" spans="1:46" ht="21.75" customHeight="1" x14ac:dyDescent="0.65">
      <c r="A20" s="102"/>
      <c r="B20" s="117"/>
      <c r="C20" s="95"/>
      <c r="D20" s="95"/>
      <c r="E20" s="95"/>
      <c r="F20" s="95"/>
      <c r="G20" s="95"/>
      <c r="H20" s="95"/>
      <c r="I20" s="95"/>
      <c r="J20" s="95"/>
      <c r="K20" s="95"/>
      <c r="L20" s="95"/>
      <c r="M20" s="95"/>
      <c r="N20" s="95"/>
      <c r="O20" s="95"/>
      <c r="P20" s="80"/>
      <c r="Q20" s="80"/>
      <c r="R20" s="80"/>
      <c r="S20" s="80"/>
      <c r="T20" s="80"/>
      <c r="U20" s="80"/>
      <c r="V20" s="80"/>
      <c r="W20" s="80"/>
      <c r="X20" s="80"/>
      <c r="Y20" s="80"/>
      <c r="Z20" s="80"/>
      <c r="AA20" s="80"/>
      <c r="AB20" s="80"/>
      <c r="AC20" s="80"/>
      <c r="AD20" s="80"/>
      <c r="AE20" s="80"/>
      <c r="AF20" s="80">
        <v>1</v>
      </c>
      <c r="AG20" s="80"/>
      <c r="AH20" s="80"/>
      <c r="AI20" s="80"/>
      <c r="AJ20" s="80"/>
      <c r="AK20" s="80"/>
      <c r="AL20" s="80"/>
      <c r="AM20" s="80"/>
      <c r="AN20" s="80"/>
      <c r="AO20" s="80"/>
      <c r="AP20" s="80"/>
      <c r="AQ20" s="80"/>
      <c r="AR20" s="80"/>
      <c r="AS20" s="80"/>
      <c r="AT20" s="80"/>
    </row>
    <row r="21" spans="1:46" ht="21.75" customHeight="1" x14ac:dyDescent="0.65">
      <c r="A21" s="119" t="s">
        <v>87</v>
      </c>
      <c r="B21" s="120"/>
      <c r="C21" s="95"/>
      <c r="D21" s="95"/>
      <c r="E21" s="95"/>
      <c r="F21" s="95"/>
      <c r="G21" s="95"/>
      <c r="H21" s="95"/>
      <c r="I21" s="95"/>
      <c r="J21" s="95"/>
      <c r="K21" s="95"/>
      <c r="L21" s="95"/>
      <c r="M21" s="95"/>
      <c r="N21" s="95"/>
      <c r="O21" s="95"/>
      <c r="P21" s="80"/>
      <c r="Q21" s="80"/>
      <c r="R21" s="80"/>
      <c r="S21" s="80"/>
      <c r="T21" s="80"/>
      <c r="U21" s="80"/>
      <c r="V21" s="80"/>
      <c r="W21" s="80"/>
      <c r="X21" s="80"/>
      <c r="Y21" s="80"/>
      <c r="Z21" s="80"/>
      <c r="AA21" s="80"/>
      <c r="AB21" s="80"/>
      <c r="AC21" s="80"/>
      <c r="AD21" s="80"/>
      <c r="AE21" s="80"/>
      <c r="AF21" s="80">
        <v>1</v>
      </c>
      <c r="AG21" s="80"/>
      <c r="AH21" s="80"/>
      <c r="AI21" s="80"/>
      <c r="AJ21" s="80"/>
      <c r="AK21" s="80"/>
      <c r="AL21" s="80"/>
      <c r="AM21" s="80"/>
      <c r="AN21" s="80"/>
      <c r="AO21" s="80"/>
      <c r="AP21" s="80"/>
      <c r="AQ21" s="80"/>
      <c r="AR21" s="80"/>
      <c r="AS21" s="80"/>
      <c r="AT21" s="80"/>
    </row>
    <row r="22" spans="1:46" ht="21.75" customHeight="1" x14ac:dyDescent="0.65">
      <c r="A22" s="102">
        <v>7058</v>
      </c>
      <c r="B22" s="117" t="str">
        <f>IF(ISTEXT(VLOOKUP(A22,'Chart of Accounts'!$B$5:$C$61,2,FALSE)),VLOOKUP(A22,'Chart of Accounts'!$B$5:$C$61,2,FALSE),"")</f>
        <v>Lodging Expense</v>
      </c>
      <c r="C22" s="98"/>
      <c r="D22" s="98"/>
      <c r="E22" s="98"/>
      <c r="F22" s="98"/>
      <c r="G22" s="98"/>
      <c r="H22" s="98"/>
      <c r="I22" s="98"/>
      <c r="J22" s="98"/>
      <c r="K22" s="98"/>
      <c r="L22" s="98"/>
      <c r="M22" s="98"/>
      <c r="N22" s="98"/>
      <c r="O22" s="95">
        <f>SUM(C22:N22)</f>
        <v>0</v>
      </c>
      <c r="P22" s="80"/>
      <c r="Q22" s="80"/>
      <c r="R22" s="80"/>
      <c r="S22" s="80"/>
      <c r="T22" s="80"/>
      <c r="U22" s="80"/>
      <c r="V22" s="80"/>
      <c r="W22" s="80"/>
      <c r="X22" s="80"/>
      <c r="Y22" s="80"/>
      <c r="Z22" s="80"/>
      <c r="AA22" s="80" t="s">
        <v>129</v>
      </c>
      <c r="AB22" s="80" t="str">
        <f>IF(A22="","",A22&amp;"-000000")</f>
        <v>7058-000000</v>
      </c>
      <c r="AC22" s="80">
        <v>973</v>
      </c>
      <c r="AD22" s="80" t="str">
        <f>IF(LEN($O$1)=3,$O$1,IF(LEN($O$1)=2,0&amp;$O$1,IF(LEN($O$1)=1,0&amp;0&amp;$O$1,"ERROR")))</f>
        <v>054</v>
      </c>
      <c r="AE22" s="80"/>
      <c r="AF22" s="80">
        <v>1</v>
      </c>
      <c r="AG22" s="80">
        <v>110</v>
      </c>
      <c r="AH22" s="80" t="str">
        <f>Summary!$B$2</f>
        <v>USD</v>
      </c>
      <c r="AI22" s="80">
        <f t="shared" ref="AI22:AT22" si="6">IF(C22="",0,C22)</f>
        <v>0</v>
      </c>
      <c r="AJ22" s="80">
        <f t="shared" si="6"/>
        <v>0</v>
      </c>
      <c r="AK22" s="80">
        <f t="shared" si="6"/>
        <v>0</v>
      </c>
      <c r="AL22" s="80">
        <f t="shared" si="6"/>
        <v>0</v>
      </c>
      <c r="AM22" s="80">
        <f t="shared" si="6"/>
        <v>0</v>
      </c>
      <c r="AN22" s="80">
        <f t="shared" si="6"/>
        <v>0</v>
      </c>
      <c r="AO22" s="80">
        <f t="shared" si="6"/>
        <v>0</v>
      </c>
      <c r="AP22" s="80">
        <f t="shared" si="6"/>
        <v>0</v>
      </c>
      <c r="AQ22" s="80">
        <f t="shared" si="6"/>
        <v>0</v>
      </c>
      <c r="AR22" s="80">
        <f t="shared" si="6"/>
        <v>0</v>
      </c>
      <c r="AS22" s="80">
        <f t="shared" si="6"/>
        <v>0</v>
      </c>
      <c r="AT22" s="80">
        <f t="shared" si="6"/>
        <v>0</v>
      </c>
    </row>
    <row r="23" spans="1:46" ht="21.75" customHeight="1" x14ac:dyDescent="0.65">
      <c r="A23" s="119" t="s">
        <v>290</v>
      </c>
      <c r="B23" s="117"/>
      <c r="C23" s="121">
        <f t="shared" ref="C23:O23" si="7">SUM(C22)</f>
        <v>0</v>
      </c>
      <c r="D23" s="121">
        <f t="shared" si="7"/>
        <v>0</v>
      </c>
      <c r="E23" s="121">
        <f t="shared" si="7"/>
        <v>0</v>
      </c>
      <c r="F23" s="121">
        <f t="shared" si="7"/>
        <v>0</v>
      </c>
      <c r="G23" s="121">
        <f t="shared" si="7"/>
        <v>0</v>
      </c>
      <c r="H23" s="121">
        <f t="shared" si="7"/>
        <v>0</v>
      </c>
      <c r="I23" s="121">
        <f t="shared" si="7"/>
        <v>0</v>
      </c>
      <c r="J23" s="121">
        <f t="shared" si="7"/>
        <v>0</v>
      </c>
      <c r="K23" s="121">
        <f t="shared" si="7"/>
        <v>0</v>
      </c>
      <c r="L23" s="121">
        <f t="shared" si="7"/>
        <v>0</v>
      </c>
      <c r="M23" s="121">
        <f t="shared" si="7"/>
        <v>0</v>
      </c>
      <c r="N23" s="121">
        <f t="shared" si="7"/>
        <v>0</v>
      </c>
      <c r="O23" s="121">
        <f t="shared" si="7"/>
        <v>0</v>
      </c>
      <c r="P23" s="80"/>
      <c r="Q23" s="80"/>
      <c r="R23" s="80"/>
      <c r="S23" s="80"/>
      <c r="T23" s="80"/>
      <c r="U23" s="80"/>
      <c r="V23" s="80"/>
      <c r="W23" s="80"/>
      <c r="X23" s="80"/>
      <c r="Y23" s="80"/>
      <c r="Z23" s="80"/>
      <c r="AA23" s="80"/>
      <c r="AB23" s="80"/>
      <c r="AC23" s="80"/>
      <c r="AD23" s="80"/>
      <c r="AE23" s="80"/>
      <c r="AF23" s="80">
        <v>1</v>
      </c>
      <c r="AG23" s="80"/>
      <c r="AH23" s="80"/>
      <c r="AI23" s="80"/>
      <c r="AJ23" s="80"/>
      <c r="AK23" s="80"/>
      <c r="AL23" s="80"/>
      <c r="AM23" s="80"/>
      <c r="AN23" s="80"/>
      <c r="AO23" s="80"/>
      <c r="AP23" s="80"/>
      <c r="AQ23" s="80"/>
      <c r="AR23" s="80"/>
      <c r="AS23" s="80"/>
      <c r="AT23" s="80"/>
    </row>
    <row r="24" spans="1:46" ht="21.75" customHeight="1" x14ac:dyDescent="0.65">
      <c r="A24" s="102"/>
      <c r="B24" s="117"/>
      <c r="C24" s="148"/>
      <c r="D24" s="148"/>
      <c r="E24" s="148"/>
      <c r="F24" s="148"/>
      <c r="G24" s="148"/>
      <c r="H24" s="148"/>
      <c r="I24" s="148"/>
      <c r="J24" s="148"/>
      <c r="K24" s="148"/>
      <c r="L24" s="148"/>
      <c r="M24" s="148"/>
      <c r="N24" s="148"/>
      <c r="O24" s="148"/>
      <c r="P24" s="80"/>
      <c r="Q24" s="80"/>
      <c r="R24" s="80"/>
      <c r="S24" s="80"/>
      <c r="T24" s="80"/>
      <c r="U24" s="80"/>
      <c r="V24" s="80"/>
      <c r="W24" s="80"/>
      <c r="X24" s="80"/>
      <c r="Y24" s="80"/>
      <c r="Z24" s="80"/>
      <c r="AA24" s="80"/>
      <c r="AB24" s="80"/>
      <c r="AC24" s="80"/>
      <c r="AD24" s="80"/>
      <c r="AE24" s="80"/>
      <c r="AF24" s="80">
        <v>1</v>
      </c>
      <c r="AG24" s="80"/>
      <c r="AH24" s="80"/>
      <c r="AI24" s="80"/>
      <c r="AJ24" s="80"/>
      <c r="AK24" s="80"/>
      <c r="AL24" s="80"/>
      <c r="AM24" s="80"/>
      <c r="AN24" s="80"/>
      <c r="AO24" s="80"/>
      <c r="AP24" s="80"/>
      <c r="AQ24" s="80"/>
      <c r="AR24" s="80"/>
      <c r="AS24" s="80"/>
      <c r="AT24" s="80"/>
    </row>
    <row r="25" spans="1:46" ht="21.75" customHeight="1" x14ac:dyDescent="0.65">
      <c r="A25" s="119" t="s">
        <v>291</v>
      </c>
      <c r="B25" s="120"/>
      <c r="C25" s="95"/>
      <c r="D25" s="95"/>
      <c r="E25" s="95"/>
      <c r="F25" s="95"/>
      <c r="G25" s="95"/>
      <c r="H25" s="95"/>
      <c r="I25" s="95"/>
      <c r="J25" s="95"/>
      <c r="K25" s="95"/>
      <c r="L25" s="95"/>
      <c r="M25" s="95"/>
      <c r="N25" s="95"/>
      <c r="O25" s="95"/>
      <c r="P25" s="80"/>
      <c r="Q25" s="80"/>
      <c r="R25" s="80"/>
      <c r="S25" s="80"/>
      <c r="T25" s="80"/>
      <c r="U25" s="80"/>
      <c r="V25" s="80"/>
      <c r="W25" s="80"/>
      <c r="X25" s="80"/>
      <c r="Y25" s="80"/>
      <c r="Z25" s="80"/>
      <c r="AA25" s="80"/>
      <c r="AB25" s="80"/>
      <c r="AC25" s="80"/>
      <c r="AD25" s="80"/>
      <c r="AE25" s="80"/>
      <c r="AF25" s="80">
        <v>1</v>
      </c>
      <c r="AG25" s="80"/>
      <c r="AH25" s="80"/>
      <c r="AI25" s="80"/>
      <c r="AJ25" s="80"/>
      <c r="AK25" s="80"/>
      <c r="AL25" s="80"/>
      <c r="AM25" s="80"/>
      <c r="AN25" s="80"/>
      <c r="AO25" s="80"/>
      <c r="AP25" s="80"/>
      <c r="AQ25" s="80"/>
      <c r="AR25" s="80"/>
      <c r="AS25" s="80"/>
      <c r="AT25" s="80"/>
    </row>
    <row r="26" spans="1:46" ht="21.75" customHeight="1" x14ac:dyDescent="0.65">
      <c r="A26" s="102">
        <v>7058</v>
      </c>
      <c r="B26" s="117" t="str">
        <f>IF(ISTEXT(VLOOKUP(A26,'Chart of Accounts'!$B$5:$C$61,2,FALSE)),VLOOKUP(A26,'Chart of Accounts'!$B$5:$C$61,2,FALSE),"")</f>
        <v>Lodging Expense</v>
      </c>
      <c r="C26" s="98"/>
      <c r="D26" s="98"/>
      <c r="E26" s="98"/>
      <c r="F26" s="98"/>
      <c r="G26" s="98"/>
      <c r="H26" s="98"/>
      <c r="I26" s="98"/>
      <c r="J26" s="98"/>
      <c r="K26" s="98"/>
      <c r="L26" s="98"/>
      <c r="M26" s="98"/>
      <c r="N26" s="98"/>
      <c r="O26" s="95">
        <f>SUM(C26:N26)</f>
        <v>0</v>
      </c>
      <c r="P26" s="80"/>
      <c r="Q26" s="80"/>
      <c r="R26" s="80"/>
      <c r="S26" s="80"/>
      <c r="T26" s="80"/>
      <c r="U26" s="80"/>
      <c r="V26" s="80"/>
      <c r="W26" s="80"/>
      <c r="X26" s="80"/>
      <c r="Y26" s="80"/>
      <c r="Z26" s="80"/>
      <c r="AA26" s="80" t="s">
        <v>129</v>
      </c>
      <c r="AB26" s="80" t="str">
        <f>IF(A26="","",A26&amp;"-000000")</f>
        <v>7058-000000</v>
      </c>
      <c r="AC26" s="80">
        <v>974</v>
      </c>
      <c r="AD26" s="80" t="str">
        <f>IF(LEN($O$1)=3,$O$1,IF(LEN($O$1)=2,0&amp;$O$1,IF(LEN($O$1)=1,0&amp;0&amp;$O$1,"ERROR")))</f>
        <v>054</v>
      </c>
      <c r="AE26" s="80"/>
      <c r="AF26" s="80">
        <v>1</v>
      </c>
      <c r="AG26" s="80">
        <v>110</v>
      </c>
      <c r="AH26" s="80" t="str">
        <f>Summary!$B$2</f>
        <v>USD</v>
      </c>
      <c r="AI26" s="80">
        <f t="shared" ref="AI26:AT26" si="8">IF(C26="",0,C26)</f>
        <v>0</v>
      </c>
      <c r="AJ26" s="80">
        <f t="shared" si="8"/>
        <v>0</v>
      </c>
      <c r="AK26" s="80">
        <f t="shared" si="8"/>
        <v>0</v>
      </c>
      <c r="AL26" s="80">
        <f t="shared" si="8"/>
        <v>0</v>
      </c>
      <c r="AM26" s="80">
        <f t="shared" si="8"/>
        <v>0</v>
      </c>
      <c r="AN26" s="80">
        <f t="shared" si="8"/>
        <v>0</v>
      </c>
      <c r="AO26" s="80">
        <f t="shared" si="8"/>
        <v>0</v>
      </c>
      <c r="AP26" s="80">
        <f t="shared" si="8"/>
        <v>0</v>
      </c>
      <c r="AQ26" s="80">
        <f t="shared" si="8"/>
        <v>0</v>
      </c>
      <c r="AR26" s="80">
        <f t="shared" si="8"/>
        <v>0</v>
      </c>
      <c r="AS26" s="80">
        <f t="shared" si="8"/>
        <v>0</v>
      </c>
      <c r="AT26" s="80">
        <f t="shared" si="8"/>
        <v>0</v>
      </c>
    </row>
    <row r="27" spans="1:46" ht="21.75" customHeight="1" x14ac:dyDescent="0.65">
      <c r="A27" s="119" t="s">
        <v>292</v>
      </c>
      <c r="B27" s="117"/>
      <c r="C27" s="121">
        <f t="shared" ref="C27:O27" si="9">SUM(C26)</f>
        <v>0</v>
      </c>
      <c r="D27" s="121">
        <f t="shared" si="9"/>
        <v>0</v>
      </c>
      <c r="E27" s="121">
        <f t="shared" si="9"/>
        <v>0</v>
      </c>
      <c r="F27" s="121">
        <f t="shared" si="9"/>
        <v>0</v>
      </c>
      <c r="G27" s="121">
        <f t="shared" si="9"/>
        <v>0</v>
      </c>
      <c r="H27" s="121">
        <f t="shared" si="9"/>
        <v>0</v>
      </c>
      <c r="I27" s="121">
        <f t="shared" si="9"/>
        <v>0</v>
      </c>
      <c r="J27" s="121">
        <f t="shared" si="9"/>
        <v>0</v>
      </c>
      <c r="K27" s="121">
        <f t="shared" si="9"/>
        <v>0</v>
      </c>
      <c r="L27" s="121">
        <f t="shared" si="9"/>
        <v>0</v>
      </c>
      <c r="M27" s="121">
        <f t="shared" si="9"/>
        <v>0</v>
      </c>
      <c r="N27" s="121">
        <f t="shared" si="9"/>
        <v>0</v>
      </c>
      <c r="O27" s="121">
        <f t="shared" si="9"/>
        <v>0</v>
      </c>
      <c r="P27" s="80"/>
      <c r="Q27" s="80"/>
      <c r="R27" s="80"/>
      <c r="S27" s="80"/>
      <c r="T27" s="80"/>
      <c r="U27" s="80"/>
      <c r="V27" s="80"/>
      <c r="W27" s="80"/>
      <c r="X27" s="80"/>
      <c r="Y27" s="80"/>
      <c r="Z27" s="80"/>
      <c r="AA27" s="80"/>
      <c r="AB27" s="80"/>
      <c r="AC27" s="80"/>
      <c r="AD27" s="80"/>
      <c r="AE27" s="80"/>
      <c r="AF27" s="80">
        <v>1</v>
      </c>
      <c r="AG27" s="80"/>
      <c r="AH27" s="80"/>
      <c r="AI27" s="80"/>
      <c r="AJ27" s="80"/>
      <c r="AK27" s="80"/>
      <c r="AL27" s="80"/>
      <c r="AM27" s="80"/>
      <c r="AN27" s="80"/>
      <c r="AO27" s="80"/>
      <c r="AP27" s="80"/>
      <c r="AQ27" s="80"/>
      <c r="AR27" s="80"/>
      <c r="AS27" s="80"/>
      <c r="AT27" s="80"/>
    </row>
    <row r="28" spans="1:46" ht="21.75" customHeight="1" x14ac:dyDescent="0.65">
      <c r="A28" s="102"/>
      <c r="B28" s="117"/>
      <c r="C28" s="95"/>
      <c r="D28" s="95"/>
      <c r="E28" s="95"/>
      <c r="F28" s="95"/>
      <c r="G28" s="95"/>
      <c r="H28" s="95"/>
      <c r="I28" s="95"/>
      <c r="J28" s="95"/>
      <c r="K28" s="95"/>
      <c r="L28" s="95"/>
      <c r="M28" s="95"/>
      <c r="N28" s="95"/>
      <c r="O28" s="95"/>
      <c r="P28" s="80"/>
      <c r="Q28" s="80"/>
      <c r="R28" s="80"/>
      <c r="S28" s="80"/>
      <c r="T28" s="80"/>
      <c r="U28" s="80"/>
      <c r="V28" s="80"/>
      <c r="W28" s="80"/>
      <c r="X28" s="80"/>
      <c r="Y28" s="80"/>
      <c r="Z28" s="80"/>
      <c r="AA28" s="80"/>
      <c r="AB28" s="80"/>
      <c r="AC28" s="80"/>
      <c r="AD28" s="80"/>
      <c r="AE28" s="80"/>
      <c r="AF28" s="80">
        <v>1</v>
      </c>
      <c r="AG28" s="80"/>
      <c r="AH28" s="80"/>
      <c r="AI28" s="80"/>
      <c r="AJ28" s="80"/>
      <c r="AK28" s="80"/>
      <c r="AL28" s="80"/>
      <c r="AM28" s="80"/>
      <c r="AN28" s="80"/>
      <c r="AO28" s="80"/>
      <c r="AP28" s="80"/>
      <c r="AQ28" s="80"/>
      <c r="AR28" s="80"/>
      <c r="AS28" s="80"/>
      <c r="AT28" s="80"/>
    </row>
    <row r="29" spans="1:46" ht="21.75" customHeight="1" x14ac:dyDescent="0.65">
      <c r="A29" s="119" t="s">
        <v>293</v>
      </c>
      <c r="B29" s="120"/>
      <c r="C29" s="95"/>
      <c r="D29" s="95"/>
      <c r="E29" s="95"/>
      <c r="F29" s="95"/>
      <c r="G29" s="95"/>
      <c r="H29" s="95"/>
      <c r="I29" s="95"/>
      <c r="J29" s="95"/>
      <c r="K29" s="95"/>
      <c r="L29" s="95"/>
      <c r="M29" s="95"/>
      <c r="N29" s="95"/>
      <c r="O29" s="95"/>
      <c r="P29" s="80"/>
      <c r="Q29" s="80"/>
      <c r="R29" s="80"/>
      <c r="S29" s="80"/>
      <c r="T29" s="80"/>
      <c r="U29" s="80"/>
      <c r="V29" s="80"/>
      <c r="W29" s="80"/>
      <c r="X29" s="80"/>
      <c r="Y29" s="80"/>
      <c r="Z29" s="80"/>
      <c r="AA29" s="80"/>
      <c r="AB29" s="80"/>
      <c r="AC29" s="80"/>
      <c r="AD29" s="80"/>
      <c r="AE29" s="80"/>
      <c r="AF29" s="80">
        <v>1</v>
      </c>
      <c r="AG29" s="80"/>
      <c r="AH29" s="80"/>
      <c r="AI29" s="80"/>
      <c r="AJ29" s="80"/>
      <c r="AK29" s="80"/>
      <c r="AL29" s="80"/>
      <c r="AM29" s="80"/>
      <c r="AN29" s="80"/>
      <c r="AO29" s="80"/>
      <c r="AP29" s="80"/>
      <c r="AQ29" s="80"/>
      <c r="AR29" s="80"/>
      <c r="AS29" s="80"/>
      <c r="AT29" s="80"/>
    </row>
    <row r="30" spans="1:46" ht="21.75" customHeight="1" x14ac:dyDescent="0.65">
      <c r="A30" s="102">
        <v>7058</v>
      </c>
      <c r="B30" s="117" t="str">
        <f>IF(ISTEXT(VLOOKUP(A30,'Chart of Accounts'!$B$5:$C$61,2,FALSE)),VLOOKUP(A30,'Chart of Accounts'!$B$5:$C$61,2,FALSE),"")</f>
        <v>Lodging Expense</v>
      </c>
      <c r="C30" s="98"/>
      <c r="D30" s="98"/>
      <c r="E30" s="98"/>
      <c r="F30" s="98"/>
      <c r="G30" s="98"/>
      <c r="H30" s="98"/>
      <c r="I30" s="98"/>
      <c r="J30" s="98"/>
      <c r="K30" s="98"/>
      <c r="L30" s="98"/>
      <c r="M30" s="98"/>
      <c r="N30" s="98"/>
      <c r="O30" s="95">
        <f>SUM(C30:N30)</f>
        <v>0</v>
      </c>
      <c r="P30" s="80"/>
      <c r="Q30" s="80"/>
      <c r="R30" s="80"/>
      <c r="S30" s="80"/>
      <c r="T30" s="80"/>
      <c r="U30" s="80"/>
      <c r="V30" s="80"/>
      <c r="W30" s="80"/>
      <c r="X30" s="80"/>
      <c r="Y30" s="80"/>
      <c r="Z30" s="80"/>
      <c r="AA30" s="80" t="s">
        <v>129</v>
      </c>
      <c r="AB30" s="80" t="str">
        <f>IF(A30="","",A30&amp;"-000000")</f>
        <v>7058-000000</v>
      </c>
      <c r="AC30" s="80">
        <v>975</v>
      </c>
      <c r="AD30" s="80" t="str">
        <f>IF(LEN($O$1)=3,$O$1,IF(LEN($O$1)=2,0&amp;$O$1,IF(LEN($O$1)=1,0&amp;0&amp;$O$1,"ERROR")))</f>
        <v>054</v>
      </c>
      <c r="AE30" s="80"/>
      <c r="AF30" s="80">
        <v>1</v>
      </c>
      <c r="AG30" s="80">
        <v>110</v>
      </c>
      <c r="AH30" s="80" t="str">
        <f>Summary!$B$2</f>
        <v>USD</v>
      </c>
      <c r="AI30" s="80">
        <f t="shared" ref="AI30:AT30" si="10">IF(C30="",0,C30)</f>
        <v>0</v>
      </c>
      <c r="AJ30" s="80">
        <f t="shared" si="10"/>
        <v>0</v>
      </c>
      <c r="AK30" s="80">
        <f t="shared" si="10"/>
        <v>0</v>
      </c>
      <c r="AL30" s="80">
        <f t="shared" si="10"/>
        <v>0</v>
      </c>
      <c r="AM30" s="80">
        <f t="shared" si="10"/>
        <v>0</v>
      </c>
      <c r="AN30" s="80">
        <f t="shared" si="10"/>
        <v>0</v>
      </c>
      <c r="AO30" s="80">
        <f t="shared" si="10"/>
        <v>0</v>
      </c>
      <c r="AP30" s="80">
        <f t="shared" si="10"/>
        <v>0</v>
      </c>
      <c r="AQ30" s="80">
        <f t="shared" si="10"/>
        <v>0</v>
      </c>
      <c r="AR30" s="80">
        <f t="shared" si="10"/>
        <v>0</v>
      </c>
      <c r="AS30" s="80">
        <f t="shared" si="10"/>
        <v>0</v>
      </c>
      <c r="AT30" s="80">
        <f t="shared" si="10"/>
        <v>0</v>
      </c>
    </row>
    <row r="31" spans="1:46" ht="21.75" customHeight="1" x14ac:dyDescent="0.65">
      <c r="A31" s="119" t="s">
        <v>294</v>
      </c>
      <c r="B31" s="117"/>
      <c r="C31" s="121">
        <f t="shared" ref="C31:O31" si="11">SUM(C30)</f>
        <v>0</v>
      </c>
      <c r="D31" s="121">
        <f t="shared" si="11"/>
        <v>0</v>
      </c>
      <c r="E31" s="121">
        <f t="shared" si="11"/>
        <v>0</v>
      </c>
      <c r="F31" s="121">
        <f t="shared" si="11"/>
        <v>0</v>
      </c>
      <c r="G31" s="121">
        <f t="shared" si="11"/>
        <v>0</v>
      </c>
      <c r="H31" s="121">
        <f t="shared" si="11"/>
        <v>0</v>
      </c>
      <c r="I31" s="121">
        <f t="shared" si="11"/>
        <v>0</v>
      </c>
      <c r="J31" s="121">
        <f t="shared" si="11"/>
        <v>0</v>
      </c>
      <c r="K31" s="121">
        <f t="shared" si="11"/>
        <v>0</v>
      </c>
      <c r="L31" s="121">
        <f t="shared" si="11"/>
        <v>0</v>
      </c>
      <c r="M31" s="121">
        <f t="shared" si="11"/>
        <v>0</v>
      </c>
      <c r="N31" s="121">
        <f t="shared" si="11"/>
        <v>0</v>
      </c>
      <c r="O31" s="121">
        <f t="shared" si="11"/>
        <v>0</v>
      </c>
      <c r="P31" s="80"/>
      <c r="Q31" s="80"/>
      <c r="R31" s="80"/>
      <c r="S31" s="80"/>
      <c r="T31" s="80"/>
      <c r="U31" s="80"/>
      <c r="V31" s="80"/>
      <c r="W31" s="80"/>
      <c r="X31" s="80"/>
      <c r="Y31" s="80"/>
      <c r="Z31" s="80"/>
      <c r="AA31" s="80"/>
      <c r="AB31" s="80"/>
      <c r="AC31" s="80"/>
      <c r="AD31" s="80"/>
      <c r="AE31" s="80"/>
      <c r="AF31" s="80">
        <v>1</v>
      </c>
      <c r="AG31" s="80"/>
      <c r="AH31" s="80"/>
      <c r="AI31" s="80"/>
      <c r="AJ31" s="80"/>
      <c r="AK31" s="80"/>
      <c r="AL31" s="80"/>
      <c r="AM31" s="80"/>
      <c r="AN31" s="80"/>
      <c r="AO31" s="80"/>
      <c r="AP31" s="80"/>
      <c r="AQ31" s="80"/>
      <c r="AR31" s="80"/>
      <c r="AS31" s="80"/>
      <c r="AT31" s="80"/>
    </row>
    <row r="32" spans="1:46" ht="21.75" customHeight="1" x14ac:dyDescent="0.65">
      <c r="A32" s="102"/>
      <c r="B32" s="117"/>
      <c r="C32" s="148"/>
      <c r="D32" s="148"/>
      <c r="E32" s="148"/>
      <c r="F32" s="148"/>
      <c r="G32" s="148"/>
      <c r="H32" s="148"/>
      <c r="I32" s="148"/>
      <c r="J32" s="148"/>
      <c r="K32" s="148"/>
      <c r="L32" s="148"/>
      <c r="M32" s="148"/>
      <c r="N32" s="148"/>
      <c r="O32" s="148"/>
      <c r="P32" s="80"/>
      <c r="Q32" s="80"/>
      <c r="R32" s="80"/>
      <c r="S32" s="80"/>
      <c r="T32" s="80"/>
      <c r="U32" s="80"/>
      <c r="V32" s="80"/>
      <c r="W32" s="80"/>
      <c r="X32" s="80"/>
      <c r="Y32" s="80"/>
      <c r="Z32" s="80"/>
      <c r="AA32" s="80"/>
      <c r="AB32" s="80"/>
      <c r="AC32" s="80"/>
      <c r="AD32" s="80"/>
      <c r="AE32" s="80"/>
      <c r="AF32" s="80">
        <v>1</v>
      </c>
      <c r="AG32" s="80"/>
      <c r="AH32" s="80"/>
      <c r="AI32" s="80"/>
      <c r="AJ32" s="80"/>
      <c r="AK32" s="80"/>
      <c r="AL32" s="80"/>
      <c r="AM32" s="80"/>
      <c r="AN32" s="80"/>
      <c r="AO32" s="80"/>
      <c r="AP32" s="80"/>
      <c r="AQ32" s="80"/>
      <c r="AR32" s="80"/>
      <c r="AS32" s="80"/>
      <c r="AT32" s="80"/>
    </row>
    <row r="33" spans="1:46" ht="21.75" customHeight="1" x14ac:dyDescent="0.65">
      <c r="A33" s="119" t="s">
        <v>295</v>
      </c>
      <c r="B33" s="120"/>
      <c r="C33" s="95"/>
      <c r="D33" s="95"/>
      <c r="E33" s="95"/>
      <c r="F33" s="95"/>
      <c r="G33" s="95"/>
      <c r="H33" s="95"/>
      <c r="I33" s="95"/>
      <c r="J33" s="95"/>
      <c r="K33" s="95"/>
      <c r="L33" s="95"/>
      <c r="M33" s="95"/>
      <c r="N33" s="95"/>
      <c r="O33" s="95"/>
      <c r="P33" s="80"/>
      <c r="Q33" s="80"/>
      <c r="R33" s="80"/>
      <c r="S33" s="80"/>
      <c r="T33" s="80"/>
      <c r="U33" s="80"/>
      <c r="V33" s="80"/>
      <c r="W33" s="80"/>
      <c r="X33" s="80"/>
      <c r="Y33" s="80"/>
      <c r="Z33" s="80"/>
      <c r="AA33" s="80"/>
      <c r="AB33" s="80"/>
      <c r="AC33" s="80"/>
      <c r="AD33" s="80"/>
      <c r="AE33" s="80"/>
      <c r="AF33" s="80">
        <v>1</v>
      </c>
      <c r="AG33" s="80"/>
      <c r="AH33" s="80"/>
      <c r="AI33" s="80"/>
      <c r="AJ33" s="80"/>
      <c r="AK33" s="80"/>
      <c r="AL33" s="80"/>
      <c r="AM33" s="80"/>
      <c r="AN33" s="80"/>
      <c r="AO33" s="80"/>
      <c r="AP33" s="80"/>
      <c r="AQ33" s="80"/>
      <c r="AR33" s="80"/>
      <c r="AS33" s="80"/>
      <c r="AT33" s="80"/>
    </row>
    <row r="34" spans="1:46" ht="21.75" customHeight="1" x14ac:dyDescent="0.65">
      <c r="A34" s="102">
        <v>7058</v>
      </c>
      <c r="B34" s="117" t="str">
        <f>IF(ISTEXT(VLOOKUP(A34,'Chart of Accounts'!$B$5:$C$61,2,FALSE)),VLOOKUP(A34,'Chart of Accounts'!$B$5:$C$61,2,FALSE),"")</f>
        <v>Lodging Expense</v>
      </c>
      <c r="C34" s="98"/>
      <c r="D34" s="98"/>
      <c r="E34" s="98"/>
      <c r="F34" s="98"/>
      <c r="G34" s="98"/>
      <c r="H34" s="98"/>
      <c r="I34" s="98"/>
      <c r="J34" s="98"/>
      <c r="K34" s="98"/>
      <c r="L34" s="98"/>
      <c r="M34" s="98"/>
      <c r="N34" s="98"/>
      <c r="O34" s="95">
        <f>SUM(C34:N34)</f>
        <v>0</v>
      </c>
      <c r="P34" s="80"/>
      <c r="Q34" s="80"/>
      <c r="R34" s="80"/>
      <c r="S34" s="80"/>
      <c r="T34" s="80"/>
      <c r="U34" s="80"/>
      <c r="V34" s="80"/>
      <c r="W34" s="80"/>
      <c r="X34" s="80"/>
      <c r="Y34" s="80"/>
      <c r="Z34" s="80"/>
      <c r="AA34" s="80" t="s">
        <v>129</v>
      </c>
      <c r="AB34" s="80" t="str">
        <f>IF(A34="","",A34&amp;"-000000")</f>
        <v>7058-000000</v>
      </c>
      <c r="AC34" s="80">
        <v>976</v>
      </c>
      <c r="AD34" s="80" t="str">
        <f>IF(LEN($O$1)=3,$O$1,IF(LEN($O$1)=2,0&amp;$O$1,IF(LEN($O$1)=1,0&amp;0&amp;$O$1,"ERROR")))</f>
        <v>054</v>
      </c>
      <c r="AE34" s="80"/>
      <c r="AF34" s="80">
        <v>1</v>
      </c>
      <c r="AG34" s="80">
        <v>110</v>
      </c>
      <c r="AH34" s="80" t="str">
        <f>Summary!$B$2</f>
        <v>USD</v>
      </c>
      <c r="AI34" s="80">
        <f t="shared" ref="AI34:AT34" si="12">IF(C34="",0,C34)</f>
        <v>0</v>
      </c>
      <c r="AJ34" s="80">
        <f t="shared" si="12"/>
        <v>0</v>
      </c>
      <c r="AK34" s="80">
        <f t="shared" si="12"/>
        <v>0</v>
      </c>
      <c r="AL34" s="80">
        <f t="shared" si="12"/>
        <v>0</v>
      </c>
      <c r="AM34" s="80">
        <f t="shared" si="12"/>
        <v>0</v>
      </c>
      <c r="AN34" s="80">
        <f t="shared" si="12"/>
        <v>0</v>
      </c>
      <c r="AO34" s="80">
        <f t="shared" si="12"/>
        <v>0</v>
      </c>
      <c r="AP34" s="80">
        <f t="shared" si="12"/>
        <v>0</v>
      </c>
      <c r="AQ34" s="80">
        <f t="shared" si="12"/>
        <v>0</v>
      </c>
      <c r="AR34" s="80">
        <f t="shared" si="12"/>
        <v>0</v>
      </c>
      <c r="AS34" s="80">
        <f t="shared" si="12"/>
        <v>0</v>
      </c>
      <c r="AT34" s="80">
        <f t="shared" si="12"/>
        <v>0</v>
      </c>
    </row>
    <row r="35" spans="1:46" ht="21.75" customHeight="1" x14ac:dyDescent="0.65">
      <c r="A35" s="119" t="s">
        <v>296</v>
      </c>
      <c r="B35" s="120"/>
      <c r="C35" s="121">
        <f t="shared" ref="C35:O35" si="13">SUM(C34)</f>
        <v>0</v>
      </c>
      <c r="D35" s="121">
        <f t="shared" si="13"/>
        <v>0</v>
      </c>
      <c r="E35" s="121">
        <f t="shared" si="13"/>
        <v>0</v>
      </c>
      <c r="F35" s="121">
        <f t="shared" si="13"/>
        <v>0</v>
      </c>
      <c r="G35" s="121">
        <f t="shared" si="13"/>
        <v>0</v>
      </c>
      <c r="H35" s="121">
        <f t="shared" si="13"/>
        <v>0</v>
      </c>
      <c r="I35" s="121">
        <f t="shared" si="13"/>
        <v>0</v>
      </c>
      <c r="J35" s="121">
        <f t="shared" si="13"/>
        <v>0</v>
      </c>
      <c r="K35" s="121">
        <f t="shared" si="13"/>
        <v>0</v>
      </c>
      <c r="L35" s="121">
        <f t="shared" si="13"/>
        <v>0</v>
      </c>
      <c r="M35" s="121">
        <f t="shared" si="13"/>
        <v>0</v>
      </c>
      <c r="N35" s="121">
        <f t="shared" si="13"/>
        <v>0</v>
      </c>
      <c r="O35" s="121">
        <f t="shared" si="13"/>
        <v>0</v>
      </c>
      <c r="P35" s="80"/>
      <c r="Q35" s="80"/>
      <c r="R35" s="80"/>
      <c r="S35" s="80"/>
      <c r="T35" s="80"/>
      <c r="U35" s="80"/>
      <c r="V35" s="80"/>
      <c r="W35" s="80"/>
      <c r="X35" s="80"/>
      <c r="Y35" s="80"/>
      <c r="Z35" s="80"/>
      <c r="AA35" s="80"/>
      <c r="AB35" s="80"/>
      <c r="AC35" s="80"/>
      <c r="AD35" s="80"/>
      <c r="AE35" s="80"/>
      <c r="AF35" s="80">
        <v>1</v>
      </c>
      <c r="AG35" s="80"/>
      <c r="AH35" s="80"/>
      <c r="AI35" s="80"/>
      <c r="AJ35" s="80"/>
      <c r="AK35" s="80"/>
      <c r="AL35" s="80"/>
      <c r="AM35" s="80"/>
      <c r="AN35" s="80"/>
      <c r="AO35" s="80"/>
      <c r="AP35" s="80"/>
      <c r="AQ35" s="80"/>
      <c r="AR35" s="80"/>
      <c r="AS35" s="80"/>
      <c r="AT35" s="80"/>
    </row>
    <row r="36" spans="1:46" ht="21.75" customHeight="1" x14ac:dyDescent="0.7">
      <c r="A36" s="93"/>
      <c r="B36" s="120"/>
      <c r="C36" s="95"/>
      <c r="D36" s="95"/>
      <c r="E36" s="95"/>
      <c r="F36" s="95"/>
      <c r="G36" s="95"/>
      <c r="H36" s="95"/>
      <c r="I36" s="95"/>
      <c r="J36" s="95"/>
      <c r="K36" s="95"/>
      <c r="L36" s="95"/>
      <c r="M36" s="95"/>
      <c r="N36" s="95"/>
      <c r="O36" s="95"/>
      <c r="P36" s="80"/>
      <c r="Q36" s="80"/>
      <c r="R36" s="80"/>
      <c r="S36" s="80"/>
      <c r="T36" s="80"/>
      <c r="U36" s="80"/>
      <c r="V36" s="80"/>
      <c r="W36" s="80"/>
      <c r="X36" s="80"/>
      <c r="Y36" s="80"/>
      <c r="Z36" s="80"/>
      <c r="AA36" s="80"/>
      <c r="AB36" s="80"/>
      <c r="AC36" s="80"/>
      <c r="AD36" s="80"/>
      <c r="AE36" s="80"/>
      <c r="AF36" s="80">
        <v>1</v>
      </c>
      <c r="AG36" s="80"/>
      <c r="AH36" s="80"/>
      <c r="AI36" s="80"/>
      <c r="AJ36" s="80"/>
      <c r="AK36" s="80"/>
      <c r="AL36" s="80"/>
      <c r="AM36" s="80"/>
      <c r="AN36" s="80"/>
      <c r="AO36" s="80"/>
      <c r="AP36" s="80"/>
      <c r="AQ36" s="80"/>
      <c r="AR36" s="80"/>
      <c r="AS36" s="80"/>
      <c r="AT36" s="80"/>
    </row>
    <row r="37" spans="1:46" ht="21.75" customHeight="1" x14ac:dyDescent="0.65">
      <c r="A37" s="119" t="s">
        <v>297</v>
      </c>
      <c r="B37" s="120"/>
      <c r="C37" s="95"/>
      <c r="D37" s="95"/>
      <c r="E37" s="95"/>
      <c r="F37" s="95"/>
      <c r="G37" s="95"/>
      <c r="H37" s="95"/>
      <c r="I37" s="95"/>
      <c r="J37" s="95"/>
      <c r="K37" s="95"/>
      <c r="L37" s="95"/>
      <c r="M37" s="95"/>
      <c r="N37" s="95"/>
      <c r="O37" s="95"/>
      <c r="P37" s="80"/>
      <c r="Q37" s="80"/>
      <c r="R37" s="80"/>
      <c r="S37" s="80"/>
      <c r="T37" s="80"/>
      <c r="U37" s="80"/>
      <c r="V37" s="80"/>
      <c r="W37" s="80"/>
      <c r="X37" s="80"/>
      <c r="Y37" s="80"/>
      <c r="Z37" s="80"/>
      <c r="AA37" s="80"/>
      <c r="AB37" s="80"/>
      <c r="AC37" s="80"/>
      <c r="AD37" s="80"/>
      <c r="AE37" s="80"/>
      <c r="AF37" s="80">
        <v>1</v>
      </c>
      <c r="AG37" s="80"/>
      <c r="AH37" s="80"/>
      <c r="AI37" s="80"/>
      <c r="AJ37" s="80"/>
      <c r="AK37" s="80"/>
      <c r="AL37" s="80"/>
      <c r="AM37" s="80"/>
      <c r="AN37" s="80"/>
      <c r="AO37" s="80"/>
      <c r="AP37" s="80"/>
      <c r="AQ37" s="80"/>
      <c r="AR37" s="80"/>
      <c r="AS37" s="80"/>
      <c r="AT37" s="80"/>
    </row>
    <row r="38" spans="1:46" ht="21.75" customHeight="1" x14ac:dyDescent="0.65">
      <c r="A38" s="102">
        <v>7058</v>
      </c>
      <c r="B38" s="117" t="str">
        <f>IF(ISTEXT(VLOOKUP(A38,'Chart of Accounts'!$B$5:$C$61,2,FALSE)),VLOOKUP(A38,'Chart of Accounts'!$B$5:$C$61,2,FALSE),"")</f>
        <v>Lodging Expense</v>
      </c>
      <c r="C38" s="98"/>
      <c r="D38" s="98"/>
      <c r="E38" s="98"/>
      <c r="F38" s="98"/>
      <c r="G38" s="98"/>
      <c r="H38" s="98"/>
      <c r="I38" s="98"/>
      <c r="J38" s="98"/>
      <c r="K38" s="98"/>
      <c r="L38" s="98"/>
      <c r="M38" s="98"/>
      <c r="N38" s="98"/>
      <c r="O38" s="95">
        <f>SUM(C38:N38)</f>
        <v>0</v>
      </c>
      <c r="P38" s="80"/>
      <c r="Q38" s="80"/>
      <c r="R38" s="80"/>
      <c r="S38" s="80"/>
      <c r="T38" s="80"/>
      <c r="U38" s="80"/>
      <c r="V38" s="80"/>
      <c r="W38" s="80"/>
      <c r="X38" s="80"/>
      <c r="Y38" s="80"/>
      <c r="Z38" s="80"/>
      <c r="AA38" s="80" t="s">
        <v>129</v>
      </c>
      <c r="AB38" s="80" t="str">
        <f>IF(A38="","",A38&amp;"-000000")</f>
        <v>7058-000000</v>
      </c>
      <c r="AC38" s="80">
        <v>977</v>
      </c>
      <c r="AD38" s="80" t="str">
        <f>IF(LEN($O$1)=3,$O$1,IF(LEN($O$1)=2,0&amp;$O$1,IF(LEN($O$1)=1,0&amp;0&amp;$O$1,"ERROR")))</f>
        <v>054</v>
      </c>
      <c r="AE38" s="80"/>
      <c r="AF38" s="80">
        <v>1</v>
      </c>
      <c r="AG38" s="80">
        <v>110</v>
      </c>
      <c r="AH38" s="80" t="str">
        <f>Summary!$B$2</f>
        <v>USD</v>
      </c>
      <c r="AI38" s="80">
        <f t="shared" ref="AI38:AT38" si="14">IF(C38="",0,C38)</f>
        <v>0</v>
      </c>
      <c r="AJ38" s="80">
        <f t="shared" si="14"/>
        <v>0</v>
      </c>
      <c r="AK38" s="80">
        <f t="shared" si="14"/>
        <v>0</v>
      </c>
      <c r="AL38" s="80">
        <f t="shared" si="14"/>
        <v>0</v>
      </c>
      <c r="AM38" s="80">
        <f t="shared" si="14"/>
        <v>0</v>
      </c>
      <c r="AN38" s="80">
        <f t="shared" si="14"/>
        <v>0</v>
      </c>
      <c r="AO38" s="80">
        <f t="shared" si="14"/>
        <v>0</v>
      </c>
      <c r="AP38" s="80">
        <f t="shared" si="14"/>
        <v>0</v>
      </c>
      <c r="AQ38" s="80">
        <f t="shared" si="14"/>
        <v>0</v>
      </c>
      <c r="AR38" s="80">
        <f t="shared" si="14"/>
        <v>0</v>
      </c>
      <c r="AS38" s="80">
        <f t="shared" si="14"/>
        <v>0</v>
      </c>
      <c r="AT38" s="80">
        <f t="shared" si="14"/>
        <v>0</v>
      </c>
    </row>
    <row r="39" spans="1:46" ht="21.75" customHeight="1" x14ac:dyDescent="0.65">
      <c r="A39" s="119" t="s">
        <v>298</v>
      </c>
      <c r="B39" s="117"/>
      <c r="C39" s="121">
        <f t="shared" ref="C39:O39" si="15">SUM(C38)</f>
        <v>0</v>
      </c>
      <c r="D39" s="121">
        <f t="shared" si="15"/>
        <v>0</v>
      </c>
      <c r="E39" s="121">
        <f t="shared" si="15"/>
        <v>0</v>
      </c>
      <c r="F39" s="121">
        <f t="shared" si="15"/>
        <v>0</v>
      </c>
      <c r="G39" s="121">
        <f t="shared" si="15"/>
        <v>0</v>
      </c>
      <c r="H39" s="121">
        <f t="shared" si="15"/>
        <v>0</v>
      </c>
      <c r="I39" s="121">
        <f t="shared" si="15"/>
        <v>0</v>
      </c>
      <c r="J39" s="121">
        <f t="shared" si="15"/>
        <v>0</v>
      </c>
      <c r="K39" s="121">
        <f t="shared" si="15"/>
        <v>0</v>
      </c>
      <c r="L39" s="121">
        <f t="shared" si="15"/>
        <v>0</v>
      </c>
      <c r="M39" s="121">
        <f t="shared" si="15"/>
        <v>0</v>
      </c>
      <c r="N39" s="121">
        <f t="shared" si="15"/>
        <v>0</v>
      </c>
      <c r="O39" s="121">
        <f t="shared" si="15"/>
        <v>0</v>
      </c>
      <c r="P39" s="80"/>
      <c r="Q39" s="80"/>
      <c r="R39" s="80"/>
      <c r="S39" s="80"/>
      <c r="T39" s="80"/>
      <c r="U39" s="80"/>
      <c r="V39" s="80"/>
      <c r="W39" s="80"/>
      <c r="X39" s="80"/>
      <c r="Y39" s="80"/>
      <c r="Z39" s="80"/>
      <c r="AA39" s="80"/>
      <c r="AB39" s="80"/>
      <c r="AC39" s="80"/>
      <c r="AD39" s="80"/>
      <c r="AE39" s="80"/>
      <c r="AF39" s="80">
        <v>1</v>
      </c>
      <c r="AG39" s="80"/>
      <c r="AH39" s="80"/>
      <c r="AI39" s="80"/>
      <c r="AJ39" s="80"/>
      <c r="AK39" s="80"/>
      <c r="AL39" s="80"/>
      <c r="AM39" s="80"/>
      <c r="AN39" s="80"/>
      <c r="AO39" s="80"/>
      <c r="AP39" s="80"/>
      <c r="AQ39" s="80"/>
      <c r="AR39" s="80"/>
      <c r="AS39" s="80"/>
      <c r="AT39" s="80"/>
    </row>
    <row r="40" spans="1:46" ht="21.75" customHeight="1" x14ac:dyDescent="0.65">
      <c r="A40" s="102"/>
      <c r="B40" s="117"/>
      <c r="C40" s="95"/>
      <c r="D40" s="95"/>
      <c r="E40" s="95"/>
      <c r="F40" s="95"/>
      <c r="G40" s="95"/>
      <c r="H40" s="95"/>
      <c r="I40" s="95"/>
      <c r="J40" s="95"/>
      <c r="K40" s="95"/>
      <c r="L40" s="95"/>
      <c r="M40" s="95"/>
      <c r="N40" s="95"/>
      <c r="O40" s="95"/>
      <c r="P40" s="80"/>
      <c r="Q40" s="80"/>
      <c r="R40" s="80"/>
      <c r="S40" s="80"/>
      <c r="T40" s="80"/>
      <c r="U40" s="80"/>
      <c r="V40" s="80"/>
      <c r="W40" s="80"/>
      <c r="X40" s="80"/>
      <c r="Y40" s="80"/>
      <c r="Z40" s="80"/>
      <c r="AA40" s="80"/>
      <c r="AB40" s="80"/>
      <c r="AC40" s="80"/>
      <c r="AD40" s="80"/>
      <c r="AE40" s="80"/>
      <c r="AF40" s="80">
        <v>1</v>
      </c>
      <c r="AG40" s="80"/>
      <c r="AH40" s="80"/>
      <c r="AI40" s="80"/>
      <c r="AJ40" s="80"/>
      <c r="AK40" s="80"/>
      <c r="AL40" s="80"/>
      <c r="AM40" s="80"/>
      <c r="AN40" s="80"/>
      <c r="AO40" s="80"/>
      <c r="AP40" s="80"/>
      <c r="AQ40" s="80"/>
      <c r="AR40" s="80"/>
      <c r="AS40" s="80"/>
      <c r="AT40" s="80"/>
    </row>
    <row r="41" spans="1:46" ht="21.75" customHeight="1" x14ac:dyDescent="0.65">
      <c r="A41" s="119" t="s">
        <v>299</v>
      </c>
      <c r="B41" s="120"/>
      <c r="C41" s="95"/>
      <c r="D41" s="95"/>
      <c r="E41" s="95"/>
      <c r="F41" s="95"/>
      <c r="G41" s="95"/>
      <c r="H41" s="95"/>
      <c r="I41" s="95"/>
      <c r="J41" s="95"/>
      <c r="K41" s="95"/>
      <c r="L41" s="95"/>
      <c r="M41" s="95"/>
      <c r="N41" s="95"/>
      <c r="O41" s="95"/>
      <c r="P41" s="80"/>
      <c r="Q41" s="80"/>
      <c r="R41" s="80"/>
      <c r="S41" s="80"/>
      <c r="T41" s="80"/>
      <c r="U41" s="80"/>
      <c r="V41" s="80"/>
      <c r="W41" s="80"/>
      <c r="X41" s="80"/>
      <c r="Y41" s="80"/>
      <c r="Z41" s="80"/>
      <c r="AA41" s="80"/>
      <c r="AB41" s="80"/>
      <c r="AC41" s="80"/>
      <c r="AD41" s="80"/>
      <c r="AE41" s="80"/>
      <c r="AF41" s="80">
        <v>1</v>
      </c>
      <c r="AG41" s="80"/>
      <c r="AH41" s="80"/>
      <c r="AI41" s="80"/>
      <c r="AJ41" s="80"/>
      <c r="AK41" s="80"/>
      <c r="AL41" s="80"/>
      <c r="AM41" s="80"/>
      <c r="AN41" s="80"/>
      <c r="AO41" s="80"/>
      <c r="AP41" s="80"/>
      <c r="AQ41" s="80"/>
      <c r="AR41" s="80"/>
      <c r="AS41" s="80"/>
      <c r="AT41" s="80"/>
    </row>
    <row r="42" spans="1:46" ht="21.75" customHeight="1" x14ac:dyDescent="0.65">
      <c r="A42" s="102">
        <v>7058</v>
      </c>
      <c r="B42" s="117" t="str">
        <f>IF(ISTEXT(VLOOKUP(A42,'Chart of Accounts'!$B$5:$C$61,2,FALSE)),VLOOKUP(A42,'Chart of Accounts'!$B$5:$C$61,2,FALSE),"")</f>
        <v>Lodging Expense</v>
      </c>
      <c r="C42" s="98"/>
      <c r="D42" s="98"/>
      <c r="E42" s="98"/>
      <c r="F42" s="98"/>
      <c r="G42" s="98"/>
      <c r="H42" s="98"/>
      <c r="I42" s="98"/>
      <c r="J42" s="98"/>
      <c r="K42" s="98"/>
      <c r="L42" s="98"/>
      <c r="M42" s="98"/>
      <c r="N42" s="98"/>
      <c r="O42" s="95">
        <f>SUM(C42:N42)</f>
        <v>0</v>
      </c>
      <c r="P42" s="80"/>
      <c r="Q42" s="80"/>
      <c r="R42" s="80"/>
      <c r="S42" s="80"/>
      <c r="T42" s="80"/>
      <c r="U42" s="80"/>
      <c r="V42" s="80"/>
      <c r="W42" s="80"/>
      <c r="X42" s="80"/>
      <c r="Y42" s="80"/>
      <c r="Z42" s="80"/>
      <c r="AA42" s="80" t="s">
        <v>129</v>
      </c>
      <c r="AB42" s="80" t="str">
        <f>IF(A42="","",A42&amp;"-000000")</f>
        <v>7058-000000</v>
      </c>
      <c r="AC42" s="80">
        <v>978</v>
      </c>
      <c r="AD42" s="80" t="str">
        <f>IF(LEN($O$1)=3,$O$1,IF(LEN($O$1)=2,0&amp;$O$1,IF(LEN($O$1)=1,0&amp;0&amp;$O$1,"ERROR")))</f>
        <v>054</v>
      </c>
      <c r="AE42" s="80"/>
      <c r="AF42" s="80">
        <v>1</v>
      </c>
      <c r="AG42" s="80">
        <v>110</v>
      </c>
      <c r="AH42" s="80" t="str">
        <f>Summary!$B$2</f>
        <v>USD</v>
      </c>
      <c r="AI42" s="80">
        <f t="shared" ref="AI42:AT42" si="16">IF(C42="",0,C42)</f>
        <v>0</v>
      </c>
      <c r="AJ42" s="80">
        <f t="shared" si="16"/>
        <v>0</v>
      </c>
      <c r="AK42" s="80">
        <f t="shared" si="16"/>
        <v>0</v>
      </c>
      <c r="AL42" s="80">
        <f t="shared" si="16"/>
        <v>0</v>
      </c>
      <c r="AM42" s="80">
        <f t="shared" si="16"/>
        <v>0</v>
      </c>
      <c r="AN42" s="80">
        <f t="shared" si="16"/>
        <v>0</v>
      </c>
      <c r="AO42" s="80">
        <f t="shared" si="16"/>
        <v>0</v>
      </c>
      <c r="AP42" s="80">
        <f t="shared" si="16"/>
        <v>0</v>
      </c>
      <c r="AQ42" s="80">
        <f t="shared" si="16"/>
        <v>0</v>
      </c>
      <c r="AR42" s="80">
        <f t="shared" si="16"/>
        <v>0</v>
      </c>
      <c r="AS42" s="80">
        <f t="shared" si="16"/>
        <v>0</v>
      </c>
      <c r="AT42" s="80">
        <f t="shared" si="16"/>
        <v>0</v>
      </c>
    </row>
    <row r="43" spans="1:46" ht="21.75" customHeight="1" x14ac:dyDescent="0.65">
      <c r="A43" s="119" t="s">
        <v>321</v>
      </c>
      <c r="B43" s="117"/>
      <c r="C43" s="121">
        <f t="shared" ref="C43:O43" si="17">SUM(C42)</f>
        <v>0</v>
      </c>
      <c r="D43" s="121">
        <f t="shared" si="17"/>
        <v>0</v>
      </c>
      <c r="E43" s="121">
        <f t="shared" si="17"/>
        <v>0</v>
      </c>
      <c r="F43" s="121">
        <f t="shared" si="17"/>
        <v>0</v>
      </c>
      <c r="G43" s="121">
        <f t="shared" si="17"/>
        <v>0</v>
      </c>
      <c r="H43" s="121">
        <f t="shared" si="17"/>
        <v>0</v>
      </c>
      <c r="I43" s="121">
        <f t="shared" si="17"/>
        <v>0</v>
      </c>
      <c r="J43" s="121">
        <f t="shared" si="17"/>
        <v>0</v>
      </c>
      <c r="K43" s="121">
        <f t="shared" si="17"/>
        <v>0</v>
      </c>
      <c r="L43" s="121">
        <f t="shared" si="17"/>
        <v>0</v>
      </c>
      <c r="M43" s="121">
        <f t="shared" si="17"/>
        <v>0</v>
      </c>
      <c r="N43" s="121">
        <f t="shared" si="17"/>
        <v>0</v>
      </c>
      <c r="O43" s="121">
        <f t="shared" si="17"/>
        <v>0</v>
      </c>
      <c r="P43" s="80"/>
      <c r="Q43" s="80"/>
      <c r="R43" s="80"/>
      <c r="S43" s="80"/>
      <c r="T43" s="80"/>
      <c r="U43" s="80"/>
      <c r="V43" s="80"/>
      <c r="W43" s="80"/>
      <c r="X43" s="80"/>
      <c r="Y43" s="80"/>
      <c r="Z43" s="80"/>
      <c r="AA43" s="80"/>
      <c r="AB43" s="80"/>
      <c r="AC43" s="80"/>
      <c r="AD43" s="80"/>
      <c r="AE43" s="80"/>
      <c r="AF43" s="80">
        <v>1</v>
      </c>
      <c r="AG43" s="80"/>
      <c r="AH43" s="80"/>
      <c r="AI43" s="80"/>
      <c r="AJ43" s="80"/>
      <c r="AK43" s="80"/>
      <c r="AL43" s="80"/>
      <c r="AM43" s="80"/>
      <c r="AN43" s="80"/>
      <c r="AO43" s="80"/>
      <c r="AP43" s="80"/>
      <c r="AQ43" s="80"/>
      <c r="AR43" s="80"/>
      <c r="AS43" s="80"/>
      <c r="AT43" s="80"/>
    </row>
    <row r="44" spans="1:46" ht="21.75" customHeight="1" x14ac:dyDescent="0.65">
      <c r="A44" s="102"/>
      <c r="B44" s="117"/>
      <c r="C44" s="95"/>
      <c r="D44" s="95"/>
      <c r="E44" s="95"/>
      <c r="F44" s="95"/>
      <c r="G44" s="95"/>
      <c r="H44" s="95"/>
      <c r="I44" s="95"/>
      <c r="J44" s="95"/>
      <c r="K44" s="95"/>
      <c r="L44" s="95"/>
      <c r="M44" s="95"/>
      <c r="N44" s="95"/>
      <c r="O44" s="95"/>
      <c r="P44" s="80"/>
      <c r="Q44" s="80"/>
      <c r="R44" s="80"/>
      <c r="S44" s="80"/>
      <c r="T44" s="80"/>
      <c r="U44" s="80"/>
      <c r="V44" s="80"/>
      <c r="W44" s="80"/>
      <c r="X44" s="80"/>
      <c r="Y44" s="80"/>
      <c r="Z44" s="80"/>
      <c r="AA44" s="80"/>
      <c r="AB44" s="80"/>
      <c r="AC44" s="80"/>
      <c r="AD44" s="80"/>
      <c r="AE44" s="80"/>
      <c r="AF44" s="80">
        <v>1</v>
      </c>
      <c r="AG44" s="80"/>
      <c r="AH44" s="80"/>
      <c r="AI44" s="80"/>
      <c r="AJ44" s="80"/>
      <c r="AK44" s="80"/>
      <c r="AL44" s="80"/>
      <c r="AM44" s="80"/>
      <c r="AN44" s="80"/>
      <c r="AO44" s="80"/>
      <c r="AP44" s="80"/>
      <c r="AQ44" s="80"/>
      <c r="AR44" s="80"/>
      <c r="AS44" s="80"/>
      <c r="AT44" s="80"/>
    </row>
    <row r="45" spans="1:46" ht="21.75" customHeight="1" x14ac:dyDescent="0.65">
      <c r="A45" s="119" t="s">
        <v>301</v>
      </c>
      <c r="B45" s="120"/>
      <c r="C45" s="95"/>
      <c r="D45" s="95"/>
      <c r="E45" s="95"/>
      <c r="F45" s="95"/>
      <c r="G45" s="95"/>
      <c r="H45" s="95"/>
      <c r="I45" s="95"/>
      <c r="J45" s="95"/>
      <c r="K45" s="95"/>
      <c r="L45" s="95"/>
      <c r="M45" s="95"/>
      <c r="N45" s="95"/>
      <c r="O45" s="95"/>
      <c r="P45" s="80"/>
      <c r="Q45" s="80"/>
      <c r="R45" s="80"/>
      <c r="S45" s="80"/>
      <c r="T45" s="80"/>
      <c r="U45" s="80"/>
      <c r="V45" s="80"/>
      <c r="W45" s="80"/>
      <c r="X45" s="80"/>
      <c r="Y45" s="80"/>
      <c r="Z45" s="80"/>
      <c r="AA45" s="80"/>
      <c r="AB45" s="80"/>
      <c r="AC45" s="80"/>
      <c r="AD45" s="80"/>
      <c r="AE45" s="80"/>
      <c r="AF45" s="80">
        <v>1</v>
      </c>
      <c r="AG45" s="80"/>
      <c r="AH45" s="80"/>
      <c r="AI45" s="80"/>
      <c r="AJ45" s="80"/>
      <c r="AK45" s="80"/>
      <c r="AL45" s="80"/>
      <c r="AM45" s="80"/>
      <c r="AN45" s="80"/>
      <c r="AO45" s="80"/>
      <c r="AP45" s="80"/>
      <c r="AQ45" s="80"/>
      <c r="AR45" s="80"/>
      <c r="AS45" s="80"/>
      <c r="AT45" s="80"/>
    </row>
    <row r="46" spans="1:46" ht="21.75" customHeight="1" x14ac:dyDescent="0.65">
      <c r="A46" s="102">
        <v>7058</v>
      </c>
      <c r="B46" s="117" t="str">
        <f>IF(ISTEXT(VLOOKUP(A46,'Chart of Accounts'!$B$5:$C$61,2,FALSE)),VLOOKUP(A46,'Chart of Accounts'!$B$5:$C$61,2,FALSE),"")</f>
        <v>Lodging Expense</v>
      </c>
      <c r="C46" s="98"/>
      <c r="D46" s="98"/>
      <c r="E46" s="98"/>
      <c r="F46" s="98"/>
      <c r="G46" s="98"/>
      <c r="H46" s="98"/>
      <c r="I46" s="98"/>
      <c r="J46" s="98"/>
      <c r="K46" s="98"/>
      <c r="L46" s="98"/>
      <c r="M46" s="98"/>
      <c r="N46" s="98"/>
      <c r="O46" s="95">
        <f>SUM(C46:N46)</f>
        <v>0</v>
      </c>
      <c r="P46" s="80"/>
      <c r="Q46" s="80"/>
      <c r="R46" s="80"/>
      <c r="S46" s="80"/>
      <c r="T46" s="80"/>
      <c r="U46" s="80"/>
      <c r="V46" s="80"/>
      <c r="W46" s="80"/>
      <c r="X46" s="80"/>
      <c r="Y46" s="80"/>
      <c r="Z46" s="80"/>
      <c r="AA46" s="80" t="s">
        <v>129</v>
      </c>
      <c r="AB46" s="80" t="str">
        <f>IF(A46="","",A46&amp;"-000000")</f>
        <v>7058-000000</v>
      </c>
      <c r="AC46" s="80">
        <v>979</v>
      </c>
      <c r="AD46" s="80" t="str">
        <f>IF(LEN($O$1)=3,$O$1,IF(LEN($O$1)=2,0&amp;$O$1,IF(LEN($O$1)=1,0&amp;0&amp;$O$1,"ERROR")))</f>
        <v>054</v>
      </c>
      <c r="AE46" s="80"/>
      <c r="AF46" s="80">
        <v>1</v>
      </c>
      <c r="AG46" s="80">
        <v>110</v>
      </c>
      <c r="AH46" s="80" t="str">
        <f>Summary!$B$2</f>
        <v>USD</v>
      </c>
      <c r="AI46" s="80">
        <f t="shared" ref="AI46:AT46" si="18">IF(C46="",0,C46)</f>
        <v>0</v>
      </c>
      <c r="AJ46" s="80">
        <f t="shared" si="18"/>
        <v>0</v>
      </c>
      <c r="AK46" s="80">
        <f t="shared" si="18"/>
        <v>0</v>
      </c>
      <c r="AL46" s="80">
        <f t="shared" si="18"/>
        <v>0</v>
      </c>
      <c r="AM46" s="80">
        <f t="shared" si="18"/>
        <v>0</v>
      </c>
      <c r="AN46" s="80">
        <f t="shared" si="18"/>
        <v>0</v>
      </c>
      <c r="AO46" s="80">
        <f t="shared" si="18"/>
        <v>0</v>
      </c>
      <c r="AP46" s="80">
        <f t="shared" si="18"/>
        <v>0</v>
      </c>
      <c r="AQ46" s="80">
        <f t="shared" si="18"/>
        <v>0</v>
      </c>
      <c r="AR46" s="80">
        <f t="shared" si="18"/>
        <v>0</v>
      </c>
      <c r="AS46" s="80">
        <f t="shared" si="18"/>
        <v>0</v>
      </c>
      <c r="AT46" s="80">
        <f t="shared" si="18"/>
        <v>0</v>
      </c>
    </row>
    <row r="47" spans="1:46" ht="21.75" customHeight="1" x14ac:dyDescent="0.65">
      <c r="A47" s="119" t="s">
        <v>302</v>
      </c>
      <c r="B47" s="117"/>
      <c r="C47" s="121">
        <f t="shared" ref="C47:O47" si="19">SUM(C46)</f>
        <v>0</v>
      </c>
      <c r="D47" s="121">
        <f t="shared" si="19"/>
        <v>0</v>
      </c>
      <c r="E47" s="121">
        <f t="shared" si="19"/>
        <v>0</v>
      </c>
      <c r="F47" s="121">
        <f t="shared" si="19"/>
        <v>0</v>
      </c>
      <c r="G47" s="121">
        <f t="shared" si="19"/>
        <v>0</v>
      </c>
      <c r="H47" s="121">
        <f t="shared" si="19"/>
        <v>0</v>
      </c>
      <c r="I47" s="121">
        <f t="shared" si="19"/>
        <v>0</v>
      </c>
      <c r="J47" s="121">
        <f t="shared" si="19"/>
        <v>0</v>
      </c>
      <c r="K47" s="121">
        <f t="shared" si="19"/>
        <v>0</v>
      </c>
      <c r="L47" s="121">
        <f t="shared" si="19"/>
        <v>0</v>
      </c>
      <c r="M47" s="121">
        <f t="shared" si="19"/>
        <v>0</v>
      </c>
      <c r="N47" s="121">
        <f t="shared" si="19"/>
        <v>0</v>
      </c>
      <c r="O47" s="121">
        <f t="shared" si="19"/>
        <v>0</v>
      </c>
      <c r="P47" s="80"/>
      <c r="Q47" s="80"/>
      <c r="R47" s="80"/>
      <c r="S47" s="80"/>
      <c r="T47" s="80"/>
      <c r="U47" s="80"/>
      <c r="V47" s="80"/>
      <c r="W47" s="80"/>
      <c r="X47" s="80"/>
      <c r="Y47" s="80"/>
      <c r="Z47" s="80"/>
      <c r="AA47" s="80"/>
      <c r="AB47" s="80"/>
      <c r="AC47" s="80"/>
      <c r="AD47" s="80"/>
      <c r="AE47" s="80"/>
      <c r="AF47" s="80">
        <v>1</v>
      </c>
      <c r="AG47" s="80"/>
      <c r="AH47" s="80"/>
      <c r="AI47" s="80"/>
      <c r="AJ47" s="80"/>
      <c r="AK47" s="80"/>
      <c r="AL47" s="80"/>
      <c r="AM47" s="80"/>
      <c r="AN47" s="80"/>
      <c r="AO47" s="80"/>
      <c r="AP47" s="80"/>
      <c r="AQ47" s="80"/>
      <c r="AR47" s="80"/>
      <c r="AS47" s="80"/>
      <c r="AT47" s="80"/>
    </row>
    <row r="48" spans="1:46" ht="21.75" customHeight="1" x14ac:dyDescent="0.65">
      <c r="A48" s="102"/>
      <c r="B48" s="117"/>
      <c r="C48" s="95"/>
      <c r="D48" s="95"/>
      <c r="E48" s="95"/>
      <c r="F48" s="95"/>
      <c r="G48" s="95"/>
      <c r="H48" s="95"/>
      <c r="I48" s="95"/>
      <c r="J48" s="95"/>
      <c r="K48" s="95"/>
      <c r="L48" s="95"/>
      <c r="M48" s="95"/>
      <c r="N48" s="95"/>
      <c r="O48" s="95"/>
      <c r="P48" s="80"/>
      <c r="Q48" s="80"/>
      <c r="R48" s="80"/>
      <c r="S48" s="80"/>
      <c r="T48" s="80"/>
      <c r="U48" s="80"/>
      <c r="V48" s="80"/>
      <c r="W48" s="80"/>
      <c r="X48" s="80"/>
      <c r="Y48" s="80"/>
      <c r="Z48" s="80"/>
      <c r="AA48" s="80"/>
      <c r="AB48" s="80"/>
      <c r="AC48" s="80"/>
      <c r="AD48" s="80"/>
      <c r="AE48" s="80"/>
      <c r="AF48" s="80">
        <v>1</v>
      </c>
      <c r="AG48" s="80"/>
      <c r="AH48" s="80"/>
      <c r="AI48" s="80"/>
      <c r="AJ48" s="80"/>
      <c r="AK48" s="80"/>
      <c r="AL48" s="80"/>
      <c r="AM48" s="80"/>
      <c r="AN48" s="80"/>
      <c r="AO48" s="80"/>
      <c r="AP48" s="80"/>
      <c r="AQ48" s="80"/>
      <c r="AR48" s="80"/>
      <c r="AS48" s="80"/>
      <c r="AT48" s="80"/>
    </row>
    <row r="49" spans="1:46" ht="21.75" customHeight="1" x14ac:dyDescent="0.65">
      <c r="A49" s="119" t="s">
        <v>303</v>
      </c>
      <c r="B49" s="120"/>
      <c r="C49" s="95"/>
      <c r="D49" s="95"/>
      <c r="E49" s="95"/>
      <c r="F49" s="95"/>
      <c r="G49" s="95"/>
      <c r="H49" s="95"/>
      <c r="I49" s="95"/>
      <c r="J49" s="95"/>
      <c r="K49" s="95"/>
      <c r="L49" s="95"/>
      <c r="M49" s="95"/>
      <c r="N49" s="95"/>
      <c r="O49" s="95"/>
      <c r="P49" s="80"/>
      <c r="Q49" s="80"/>
      <c r="R49" s="80"/>
      <c r="S49" s="80"/>
      <c r="T49" s="80"/>
      <c r="U49" s="80"/>
      <c r="V49" s="80"/>
      <c r="W49" s="80"/>
      <c r="X49" s="80"/>
      <c r="Y49" s="80"/>
      <c r="Z49" s="80"/>
      <c r="AA49" s="80"/>
      <c r="AB49" s="80"/>
      <c r="AC49" s="80"/>
      <c r="AD49" s="80"/>
      <c r="AE49" s="80"/>
      <c r="AF49" s="80">
        <v>1</v>
      </c>
      <c r="AG49" s="80"/>
      <c r="AH49" s="80"/>
      <c r="AI49" s="80"/>
      <c r="AJ49" s="80"/>
      <c r="AK49" s="80"/>
      <c r="AL49" s="80"/>
      <c r="AM49" s="80"/>
      <c r="AN49" s="80"/>
      <c r="AO49" s="80"/>
      <c r="AP49" s="80"/>
      <c r="AQ49" s="80"/>
      <c r="AR49" s="80"/>
      <c r="AS49" s="80"/>
      <c r="AT49" s="80"/>
    </row>
    <row r="50" spans="1:46" ht="21.75" customHeight="1" x14ac:dyDescent="0.65">
      <c r="A50" s="102">
        <v>7058</v>
      </c>
      <c r="B50" s="117" t="str">
        <f>IF(ISTEXT(VLOOKUP(A50,'Chart of Accounts'!$B$5:$C$61,2,FALSE)),VLOOKUP(A50,'Chart of Accounts'!$B$5:$C$61,2,FALSE),"")</f>
        <v>Lodging Expense</v>
      </c>
      <c r="C50" s="98"/>
      <c r="D50" s="98"/>
      <c r="E50" s="98"/>
      <c r="F50" s="98"/>
      <c r="G50" s="98"/>
      <c r="H50" s="98"/>
      <c r="I50" s="98"/>
      <c r="J50" s="98"/>
      <c r="K50" s="98"/>
      <c r="L50" s="98"/>
      <c r="M50" s="98"/>
      <c r="N50" s="98"/>
      <c r="O50" s="95">
        <f>SUM(C50:N50)</f>
        <v>0</v>
      </c>
      <c r="P50" s="80"/>
      <c r="Q50" s="80"/>
      <c r="R50" s="80"/>
      <c r="S50" s="80"/>
      <c r="T50" s="80"/>
      <c r="U50" s="80"/>
      <c r="V50" s="80"/>
      <c r="W50" s="80"/>
      <c r="X50" s="80"/>
      <c r="Y50" s="80"/>
      <c r="Z50" s="80"/>
      <c r="AA50" s="80" t="s">
        <v>129</v>
      </c>
      <c r="AB50" s="80" t="str">
        <f>IF(A50="","",A50&amp;"-000000")</f>
        <v>7058-000000</v>
      </c>
      <c r="AC50" s="80">
        <v>980</v>
      </c>
      <c r="AD50" s="80" t="str">
        <f>IF(LEN($O$1)=3,$O$1,IF(LEN($O$1)=2,0&amp;$O$1,IF(LEN($O$1)=1,0&amp;0&amp;$O$1,"ERROR")))</f>
        <v>054</v>
      </c>
      <c r="AE50" s="80"/>
      <c r="AF50" s="80">
        <v>1</v>
      </c>
      <c r="AG50" s="80">
        <v>110</v>
      </c>
      <c r="AH50" s="80" t="str">
        <f>Summary!$B$2</f>
        <v>USD</v>
      </c>
      <c r="AI50" s="80">
        <f t="shared" ref="AI50:AT50" si="20">IF(C50="",0,C50)</f>
        <v>0</v>
      </c>
      <c r="AJ50" s="80">
        <f t="shared" si="20"/>
        <v>0</v>
      </c>
      <c r="AK50" s="80">
        <f t="shared" si="20"/>
        <v>0</v>
      </c>
      <c r="AL50" s="80">
        <f t="shared" si="20"/>
        <v>0</v>
      </c>
      <c r="AM50" s="80">
        <f t="shared" si="20"/>
        <v>0</v>
      </c>
      <c r="AN50" s="80">
        <f t="shared" si="20"/>
        <v>0</v>
      </c>
      <c r="AO50" s="80">
        <f t="shared" si="20"/>
        <v>0</v>
      </c>
      <c r="AP50" s="80">
        <f t="shared" si="20"/>
        <v>0</v>
      </c>
      <c r="AQ50" s="80">
        <f t="shared" si="20"/>
        <v>0</v>
      </c>
      <c r="AR50" s="80">
        <f t="shared" si="20"/>
        <v>0</v>
      </c>
      <c r="AS50" s="80">
        <f t="shared" si="20"/>
        <v>0</v>
      </c>
      <c r="AT50" s="80">
        <f t="shared" si="20"/>
        <v>0</v>
      </c>
    </row>
    <row r="51" spans="1:46" ht="21.75" customHeight="1" x14ac:dyDescent="0.65">
      <c r="A51" s="119" t="s">
        <v>322</v>
      </c>
      <c r="B51" s="117"/>
      <c r="C51" s="121">
        <f t="shared" ref="C51:O51" si="21">SUM(C50)</f>
        <v>0</v>
      </c>
      <c r="D51" s="121">
        <f t="shared" si="21"/>
        <v>0</v>
      </c>
      <c r="E51" s="121">
        <f t="shared" si="21"/>
        <v>0</v>
      </c>
      <c r="F51" s="121">
        <f t="shared" si="21"/>
        <v>0</v>
      </c>
      <c r="G51" s="121">
        <f t="shared" si="21"/>
        <v>0</v>
      </c>
      <c r="H51" s="121">
        <f t="shared" si="21"/>
        <v>0</v>
      </c>
      <c r="I51" s="121">
        <f t="shared" si="21"/>
        <v>0</v>
      </c>
      <c r="J51" s="121">
        <f t="shared" si="21"/>
        <v>0</v>
      </c>
      <c r="K51" s="121">
        <f t="shared" si="21"/>
        <v>0</v>
      </c>
      <c r="L51" s="121">
        <f t="shared" si="21"/>
        <v>0</v>
      </c>
      <c r="M51" s="121">
        <f t="shared" si="21"/>
        <v>0</v>
      </c>
      <c r="N51" s="121">
        <f t="shared" si="21"/>
        <v>0</v>
      </c>
      <c r="O51" s="121">
        <f t="shared" si="21"/>
        <v>0</v>
      </c>
      <c r="P51" s="80"/>
      <c r="Q51" s="80"/>
      <c r="R51" s="80"/>
      <c r="S51" s="80"/>
      <c r="T51" s="80"/>
      <c r="U51" s="80"/>
      <c r="V51" s="80"/>
      <c r="W51" s="80"/>
      <c r="X51" s="80"/>
      <c r="Y51" s="80"/>
      <c r="Z51" s="80"/>
      <c r="AA51" s="80"/>
      <c r="AB51" s="80"/>
      <c r="AC51" s="80"/>
      <c r="AD51" s="80"/>
      <c r="AE51" s="80"/>
      <c r="AF51" s="80">
        <v>1</v>
      </c>
      <c r="AG51" s="80"/>
      <c r="AH51" s="80"/>
      <c r="AI51" s="80"/>
      <c r="AJ51" s="80"/>
      <c r="AK51" s="80"/>
      <c r="AL51" s="80"/>
      <c r="AM51" s="80"/>
      <c r="AN51" s="80"/>
      <c r="AO51" s="80"/>
      <c r="AP51" s="80"/>
      <c r="AQ51" s="80"/>
      <c r="AR51" s="80"/>
      <c r="AS51" s="80"/>
      <c r="AT51" s="80"/>
    </row>
    <row r="52" spans="1:46" ht="21.75" customHeight="1" x14ac:dyDescent="0.65">
      <c r="A52" s="102"/>
      <c r="B52" s="117"/>
      <c r="C52" s="95"/>
      <c r="D52" s="95"/>
      <c r="E52" s="95"/>
      <c r="F52" s="95"/>
      <c r="G52" s="95"/>
      <c r="H52" s="95"/>
      <c r="I52" s="95"/>
      <c r="J52" s="95"/>
      <c r="K52" s="95"/>
      <c r="L52" s="95"/>
      <c r="M52" s="95"/>
      <c r="N52" s="95"/>
      <c r="O52" s="95"/>
      <c r="P52" s="80"/>
      <c r="Q52" s="80"/>
      <c r="R52" s="80"/>
      <c r="S52" s="80"/>
      <c r="T52" s="80"/>
      <c r="U52" s="80"/>
      <c r="V52" s="80"/>
      <c r="W52" s="80"/>
      <c r="X52" s="80"/>
      <c r="Y52" s="80"/>
      <c r="Z52" s="80"/>
      <c r="AA52" s="80"/>
      <c r="AB52" s="80"/>
      <c r="AC52" s="80"/>
      <c r="AD52" s="80"/>
      <c r="AE52" s="80"/>
      <c r="AF52" s="80">
        <v>1</v>
      </c>
      <c r="AG52" s="80"/>
      <c r="AH52" s="80"/>
      <c r="AI52" s="80"/>
      <c r="AJ52" s="80"/>
      <c r="AK52" s="80"/>
      <c r="AL52" s="80"/>
      <c r="AM52" s="80"/>
      <c r="AN52" s="80"/>
      <c r="AO52" s="80"/>
      <c r="AP52" s="80"/>
      <c r="AQ52" s="80"/>
      <c r="AR52" s="80"/>
      <c r="AS52" s="80"/>
      <c r="AT52" s="80"/>
    </row>
    <row r="53" spans="1:46" ht="21.75" customHeight="1" x14ac:dyDescent="0.65">
      <c r="A53" s="119" t="s">
        <v>305</v>
      </c>
      <c r="B53" s="120"/>
      <c r="C53" s="95"/>
      <c r="D53" s="95"/>
      <c r="E53" s="95"/>
      <c r="F53" s="95"/>
      <c r="G53" s="95"/>
      <c r="H53" s="95"/>
      <c r="I53" s="95"/>
      <c r="J53" s="95"/>
      <c r="K53" s="95"/>
      <c r="L53" s="95"/>
      <c r="M53" s="95"/>
      <c r="N53" s="95"/>
      <c r="O53" s="95"/>
      <c r="P53" s="80"/>
      <c r="Q53" s="80"/>
      <c r="R53" s="80"/>
      <c r="S53" s="80"/>
      <c r="T53" s="80"/>
      <c r="U53" s="80"/>
      <c r="V53" s="80"/>
      <c r="W53" s="80"/>
      <c r="X53" s="80"/>
      <c r="Y53" s="80"/>
      <c r="Z53" s="80"/>
      <c r="AA53" s="80"/>
      <c r="AB53" s="80"/>
      <c r="AC53" s="80"/>
      <c r="AD53" s="80"/>
      <c r="AE53" s="80"/>
      <c r="AF53" s="80">
        <v>1</v>
      </c>
      <c r="AG53" s="80"/>
      <c r="AH53" s="80"/>
      <c r="AI53" s="80"/>
      <c r="AJ53" s="80"/>
      <c r="AK53" s="80"/>
      <c r="AL53" s="80"/>
      <c r="AM53" s="80"/>
      <c r="AN53" s="80"/>
      <c r="AO53" s="80"/>
      <c r="AP53" s="80"/>
      <c r="AQ53" s="80"/>
      <c r="AR53" s="80"/>
      <c r="AS53" s="80"/>
      <c r="AT53" s="80"/>
    </row>
    <row r="54" spans="1:46" ht="21.75" customHeight="1" x14ac:dyDescent="0.65">
      <c r="A54" s="102">
        <v>7058</v>
      </c>
      <c r="B54" s="117" t="str">
        <f>IF(ISTEXT(VLOOKUP(A54,'Chart of Accounts'!$B$5:$C$61,2,FALSE)),VLOOKUP(A54,'Chart of Accounts'!$B$5:$C$61,2,FALSE),"")</f>
        <v>Lodging Expense</v>
      </c>
      <c r="C54" s="98"/>
      <c r="D54" s="98"/>
      <c r="E54" s="98"/>
      <c r="F54" s="98"/>
      <c r="G54" s="98"/>
      <c r="H54" s="98"/>
      <c r="I54" s="98"/>
      <c r="J54" s="98"/>
      <c r="K54" s="98"/>
      <c r="L54" s="98"/>
      <c r="M54" s="98"/>
      <c r="N54" s="98"/>
      <c r="O54" s="95">
        <f>SUM(C54:N54)</f>
        <v>0</v>
      </c>
      <c r="P54" s="80"/>
      <c r="Q54" s="80"/>
      <c r="R54" s="80"/>
      <c r="S54" s="80"/>
      <c r="T54" s="80"/>
      <c r="U54" s="80"/>
      <c r="V54" s="80"/>
      <c r="W54" s="80"/>
      <c r="X54" s="80"/>
      <c r="Y54" s="80"/>
      <c r="Z54" s="80"/>
      <c r="AA54" s="80" t="s">
        <v>129</v>
      </c>
      <c r="AB54" s="80" t="str">
        <f>IF(A54="","",A54&amp;"-000000")</f>
        <v>7058-000000</v>
      </c>
      <c r="AC54" s="80">
        <v>981</v>
      </c>
      <c r="AD54" s="80" t="str">
        <f>IF(LEN($O$1)=3,$O$1,IF(LEN($O$1)=2,0&amp;$O$1,IF(LEN($O$1)=1,0&amp;0&amp;$O$1,"ERROR")))</f>
        <v>054</v>
      </c>
      <c r="AE54" s="80"/>
      <c r="AF54" s="80">
        <v>1</v>
      </c>
      <c r="AG54" s="80">
        <v>110</v>
      </c>
      <c r="AH54" s="80" t="str">
        <f>Summary!$B$2</f>
        <v>USD</v>
      </c>
      <c r="AI54" s="80">
        <f t="shared" ref="AI54:AT54" si="22">IF(C54="",0,C54)</f>
        <v>0</v>
      </c>
      <c r="AJ54" s="80">
        <f t="shared" si="22"/>
        <v>0</v>
      </c>
      <c r="AK54" s="80">
        <f t="shared" si="22"/>
        <v>0</v>
      </c>
      <c r="AL54" s="80">
        <f t="shared" si="22"/>
        <v>0</v>
      </c>
      <c r="AM54" s="80">
        <f t="shared" si="22"/>
        <v>0</v>
      </c>
      <c r="AN54" s="80">
        <f t="shared" si="22"/>
        <v>0</v>
      </c>
      <c r="AO54" s="80">
        <f t="shared" si="22"/>
        <v>0</v>
      </c>
      <c r="AP54" s="80">
        <f t="shared" si="22"/>
        <v>0</v>
      </c>
      <c r="AQ54" s="80">
        <f t="shared" si="22"/>
        <v>0</v>
      </c>
      <c r="AR54" s="80">
        <f t="shared" si="22"/>
        <v>0</v>
      </c>
      <c r="AS54" s="80">
        <f t="shared" si="22"/>
        <v>0</v>
      </c>
      <c r="AT54" s="80">
        <f t="shared" si="22"/>
        <v>0</v>
      </c>
    </row>
    <row r="55" spans="1:46" ht="21.75" customHeight="1" x14ac:dyDescent="0.65">
      <c r="A55" s="119" t="s">
        <v>306</v>
      </c>
      <c r="B55" s="117"/>
      <c r="C55" s="121">
        <f t="shared" ref="C55:O55" si="23">SUM(C54)</f>
        <v>0</v>
      </c>
      <c r="D55" s="121">
        <f t="shared" si="23"/>
        <v>0</v>
      </c>
      <c r="E55" s="121">
        <f t="shared" si="23"/>
        <v>0</v>
      </c>
      <c r="F55" s="121">
        <f t="shared" si="23"/>
        <v>0</v>
      </c>
      <c r="G55" s="121">
        <f t="shared" si="23"/>
        <v>0</v>
      </c>
      <c r="H55" s="121">
        <f t="shared" si="23"/>
        <v>0</v>
      </c>
      <c r="I55" s="121">
        <f t="shared" si="23"/>
        <v>0</v>
      </c>
      <c r="J55" s="121">
        <f t="shared" si="23"/>
        <v>0</v>
      </c>
      <c r="K55" s="121">
        <f t="shared" si="23"/>
        <v>0</v>
      </c>
      <c r="L55" s="121">
        <f t="shared" si="23"/>
        <v>0</v>
      </c>
      <c r="M55" s="121">
        <f t="shared" si="23"/>
        <v>0</v>
      </c>
      <c r="N55" s="121">
        <f t="shared" si="23"/>
        <v>0</v>
      </c>
      <c r="O55" s="121">
        <f t="shared" si="23"/>
        <v>0</v>
      </c>
      <c r="P55" s="80"/>
      <c r="Q55" s="80"/>
      <c r="R55" s="80"/>
      <c r="S55" s="80"/>
      <c r="T55" s="80"/>
      <c r="U55" s="80"/>
      <c r="V55" s="80"/>
      <c r="W55" s="80"/>
      <c r="X55" s="80"/>
      <c r="Y55" s="80"/>
      <c r="Z55" s="80"/>
      <c r="AA55" s="80"/>
      <c r="AB55" s="80"/>
      <c r="AC55" s="80"/>
      <c r="AD55" s="80"/>
      <c r="AE55" s="80"/>
      <c r="AF55" s="80">
        <v>1</v>
      </c>
      <c r="AG55" s="80"/>
      <c r="AH55" s="80"/>
      <c r="AI55" s="80"/>
      <c r="AJ55" s="80"/>
      <c r="AK55" s="80"/>
      <c r="AL55" s="80"/>
      <c r="AM55" s="80"/>
      <c r="AN55" s="80"/>
      <c r="AO55" s="80"/>
      <c r="AP55" s="80"/>
      <c r="AQ55" s="80"/>
      <c r="AR55" s="80"/>
      <c r="AS55" s="80"/>
      <c r="AT55" s="80"/>
    </row>
    <row r="56" spans="1:46" ht="21.75" customHeight="1" x14ac:dyDescent="0.5">
      <c r="A56" s="80"/>
      <c r="B56" s="151"/>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v>1</v>
      </c>
      <c r="AG56" s="80"/>
      <c r="AH56" s="80"/>
      <c r="AI56" s="80"/>
      <c r="AJ56" s="80"/>
      <c r="AK56" s="80"/>
      <c r="AL56" s="80"/>
      <c r="AM56" s="80"/>
      <c r="AN56" s="80"/>
      <c r="AO56" s="80"/>
      <c r="AP56" s="80"/>
      <c r="AQ56" s="80"/>
      <c r="AR56" s="80"/>
      <c r="AS56" s="80"/>
      <c r="AT56" s="80"/>
    </row>
    <row r="57" spans="1:46" ht="21.75" customHeight="1" x14ac:dyDescent="0.65">
      <c r="A57" s="119" t="s">
        <v>307</v>
      </c>
      <c r="B57" s="120"/>
      <c r="C57" s="95"/>
      <c r="D57" s="95"/>
      <c r="E57" s="95"/>
      <c r="F57" s="95"/>
      <c r="G57" s="95"/>
      <c r="H57" s="95"/>
      <c r="I57" s="95"/>
      <c r="J57" s="95"/>
      <c r="K57" s="95"/>
      <c r="L57" s="95"/>
      <c r="M57" s="95"/>
      <c r="N57" s="95"/>
      <c r="O57" s="95"/>
      <c r="P57" s="80"/>
      <c r="Q57" s="80"/>
      <c r="R57" s="80"/>
      <c r="S57" s="80"/>
      <c r="T57" s="80"/>
      <c r="U57" s="80"/>
      <c r="V57" s="80"/>
      <c r="W57" s="80"/>
      <c r="X57" s="80"/>
      <c r="Y57" s="80"/>
      <c r="Z57" s="80"/>
      <c r="AA57" s="80"/>
      <c r="AB57" s="80"/>
      <c r="AC57" s="80"/>
      <c r="AD57" s="80"/>
      <c r="AE57" s="80"/>
      <c r="AF57" s="80">
        <v>1</v>
      </c>
      <c r="AG57" s="80"/>
      <c r="AH57" s="80"/>
      <c r="AI57" s="80"/>
      <c r="AJ57" s="80"/>
      <c r="AK57" s="80"/>
      <c r="AL57" s="80"/>
      <c r="AM57" s="80"/>
      <c r="AN57" s="80"/>
      <c r="AO57" s="80"/>
      <c r="AP57" s="80"/>
      <c r="AQ57" s="80"/>
      <c r="AR57" s="80"/>
      <c r="AS57" s="80"/>
      <c r="AT57" s="80"/>
    </row>
    <row r="58" spans="1:46" ht="21.75" customHeight="1" x14ac:dyDescent="0.65">
      <c r="A58" s="102">
        <v>7058</v>
      </c>
      <c r="B58" s="117" t="str">
        <f>IF(ISTEXT(VLOOKUP(A58,'Chart of Accounts'!$B$5:$C$61,2,FALSE)),VLOOKUP(A58,'Chart of Accounts'!$B$5:$C$61,2,FALSE),"")</f>
        <v>Lodging Expense</v>
      </c>
      <c r="C58" s="98"/>
      <c r="D58" s="98"/>
      <c r="E58" s="98"/>
      <c r="F58" s="98"/>
      <c r="G58" s="98"/>
      <c r="H58" s="98"/>
      <c r="I58" s="98"/>
      <c r="J58" s="98"/>
      <c r="K58" s="98"/>
      <c r="L58" s="98"/>
      <c r="M58" s="98"/>
      <c r="N58" s="98"/>
      <c r="O58" s="95">
        <f>SUM(C58:N58)</f>
        <v>0</v>
      </c>
      <c r="P58" s="80"/>
      <c r="Q58" s="80"/>
      <c r="R58" s="80"/>
      <c r="S58" s="80"/>
      <c r="T58" s="80"/>
      <c r="U58" s="80"/>
      <c r="V58" s="80"/>
      <c r="W58" s="80"/>
      <c r="X58" s="80"/>
      <c r="Y58" s="80"/>
      <c r="Z58" s="80"/>
      <c r="AA58" s="80" t="s">
        <v>129</v>
      </c>
      <c r="AB58" s="80" t="str">
        <f>IF(A58="","",A58&amp;"-000000")</f>
        <v>7058-000000</v>
      </c>
      <c r="AC58" s="80">
        <v>982</v>
      </c>
      <c r="AD58" s="80" t="str">
        <f>IF(LEN($O$1)=3,$O$1,IF(LEN($O$1)=2,0&amp;$O$1,IF(LEN($O$1)=1,0&amp;0&amp;$O$1,"ERROR")))</f>
        <v>054</v>
      </c>
      <c r="AE58" s="80"/>
      <c r="AF58" s="80">
        <v>1</v>
      </c>
      <c r="AG58" s="80">
        <v>110</v>
      </c>
      <c r="AH58" s="80" t="str">
        <f>Summary!$B$2</f>
        <v>USD</v>
      </c>
      <c r="AI58" s="80">
        <f t="shared" ref="AI58:AT58" si="24">IF(C58="",0,C58)</f>
        <v>0</v>
      </c>
      <c r="AJ58" s="80">
        <f t="shared" si="24"/>
        <v>0</v>
      </c>
      <c r="AK58" s="80">
        <f t="shared" si="24"/>
        <v>0</v>
      </c>
      <c r="AL58" s="80">
        <f t="shared" si="24"/>
        <v>0</v>
      </c>
      <c r="AM58" s="80">
        <f t="shared" si="24"/>
        <v>0</v>
      </c>
      <c r="AN58" s="80">
        <f t="shared" si="24"/>
        <v>0</v>
      </c>
      <c r="AO58" s="80">
        <f t="shared" si="24"/>
        <v>0</v>
      </c>
      <c r="AP58" s="80">
        <f t="shared" si="24"/>
        <v>0</v>
      </c>
      <c r="AQ58" s="80">
        <f t="shared" si="24"/>
        <v>0</v>
      </c>
      <c r="AR58" s="80">
        <f t="shared" si="24"/>
        <v>0</v>
      </c>
      <c r="AS58" s="80">
        <f t="shared" si="24"/>
        <v>0</v>
      </c>
      <c r="AT58" s="80">
        <f t="shared" si="24"/>
        <v>0</v>
      </c>
    </row>
    <row r="59" spans="1:46" ht="15.75" customHeight="1" x14ac:dyDescent="0.65">
      <c r="A59" s="119" t="s">
        <v>308</v>
      </c>
      <c r="B59" s="117"/>
      <c r="C59" s="121">
        <f t="shared" ref="C59:O59" si="25">SUM(C58)</f>
        <v>0</v>
      </c>
      <c r="D59" s="121">
        <f t="shared" si="25"/>
        <v>0</v>
      </c>
      <c r="E59" s="121">
        <f t="shared" si="25"/>
        <v>0</v>
      </c>
      <c r="F59" s="121">
        <f t="shared" si="25"/>
        <v>0</v>
      </c>
      <c r="G59" s="121">
        <f t="shared" si="25"/>
        <v>0</v>
      </c>
      <c r="H59" s="121">
        <f t="shared" si="25"/>
        <v>0</v>
      </c>
      <c r="I59" s="121">
        <f t="shared" si="25"/>
        <v>0</v>
      </c>
      <c r="J59" s="121">
        <f t="shared" si="25"/>
        <v>0</v>
      </c>
      <c r="K59" s="121">
        <f t="shared" si="25"/>
        <v>0</v>
      </c>
      <c r="L59" s="121">
        <f t="shared" si="25"/>
        <v>0</v>
      </c>
      <c r="M59" s="121">
        <f t="shared" si="25"/>
        <v>0</v>
      </c>
      <c r="N59" s="121">
        <f t="shared" si="25"/>
        <v>0</v>
      </c>
      <c r="O59" s="121">
        <f t="shared" si="25"/>
        <v>0</v>
      </c>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row>
    <row r="60" spans="1:46" ht="15.75" customHeight="1" x14ac:dyDescent="0.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row>
    <row r="61" spans="1:46" ht="15.75" customHeight="1" x14ac:dyDescent="0.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row>
    <row r="62" spans="1:46" ht="15.75" customHeight="1" x14ac:dyDescent="0.65">
      <c r="A62" s="102"/>
      <c r="B62" s="94" t="s">
        <v>323</v>
      </c>
      <c r="C62" s="150">
        <f t="shared" ref="C62:O62" si="26">SUM(C11,C15,C19,C23,C27,C31,C35,C39,C43,C55,C59,C51,C47)</f>
        <v>0</v>
      </c>
      <c r="D62" s="150">
        <f t="shared" si="26"/>
        <v>1964.66</v>
      </c>
      <c r="E62" s="150">
        <f t="shared" si="26"/>
        <v>0</v>
      </c>
      <c r="F62" s="150">
        <f t="shared" si="26"/>
        <v>0</v>
      </c>
      <c r="G62" s="150">
        <f t="shared" si="26"/>
        <v>0</v>
      </c>
      <c r="H62" s="150">
        <f t="shared" si="26"/>
        <v>0</v>
      </c>
      <c r="I62" s="150">
        <f t="shared" si="26"/>
        <v>1150</v>
      </c>
      <c r="J62" s="150">
        <f t="shared" si="26"/>
        <v>0</v>
      </c>
      <c r="K62" s="150">
        <f t="shared" si="26"/>
        <v>0</v>
      </c>
      <c r="L62" s="150">
        <f t="shared" si="26"/>
        <v>0</v>
      </c>
      <c r="M62" s="150">
        <f t="shared" si="26"/>
        <v>0</v>
      </c>
      <c r="N62" s="150">
        <f t="shared" si="26"/>
        <v>0</v>
      </c>
      <c r="O62" s="150">
        <f t="shared" si="26"/>
        <v>3114.66</v>
      </c>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row>
    <row r="63" spans="1:46" ht="15.75" customHeight="1" x14ac:dyDescent="0.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row>
    <row r="64" spans="1:46" ht="15.75" customHeight="1" x14ac:dyDescent="0.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row>
    <row r="65" spans="1:46" ht="15.75" customHeight="1" x14ac:dyDescent="0.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row>
    <row r="66" spans="1:46" ht="15.75" customHeight="1" x14ac:dyDescent="0.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1:46" ht="15.75" customHeight="1" x14ac:dyDescent="0.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row>
    <row r="68" spans="1:46" ht="15.75" customHeight="1" x14ac:dyDescent="0.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row>
    <row r="69" spans="1:46" ht="15.75" customHeight="1" x14ac:dyDescent="0.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row>
    <row r="70" spans="1:46" ht="15.75" customHeight="1" x14ac:dyDescent="0.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row>
    <row r="71" spans="1:46" ht="15.75" customHeight="1" x14ac:dyDescent="0.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row>
    <row r="72" spans="1:46" ht="15.75" customHeight="1" x14ac:dyDescent="0.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row>
    <row r="73" spans="1:46" ht="15.75" customHeight="1" x14ac:dyDescent="0.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15.75" customHeight="1" x14ac:dyDescent="0.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15.75" customHeight="1" x14ac:dyDescent="0.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1:46" ht="15.75" customHeight="1" x14ac:dyDescent="0.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row>
    <row r="77" spans="1:46" ht="15.75" customHeight="1" x14ac:dyDescent="0.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1:46" ht="15.75" customHeight="1" x14ac:dyDescent="0.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1:46" ht="15.75" customHeight="1" x14ac:dyDescent="0.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1:46" ht="15.75" customHeight="1" x14ac:dyDescent="0.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row>
    <row r="81" spans="1:46" ht="15.75" customHeight="1" x14ac:dyDescent="0.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1:46" ht="15.75" customHeight="1" x14ac:dyDescent="0.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15.75" customHeight="1" x14ac:dyDescent="0.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1:46" ht="15.75" customHeight="1" x14ac:dyDescent="0.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row>
    <row r="85" spans="1:46" ht="15.75" customHeight="1" x14ac:dyDescent="0.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row>
    <row r="86" spans="1:46" ht="15.75" customHeight="1" x14ac:dyDescent="0.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row>
    <row r="87" spans="1:46" ht="15.75" customHeight="1" x14ac:dyDescent="0.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row>
    <row r="88" spans="1:46" ht="15.75" customHeight="1" x14ac:dyDescent="0.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row>
    <row r="89" spans="1:46" ht="15.75" customHeight="1" x14ac:dyDescent="0.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row>
    <row r="90" spans="1:46" ht="15.75" customHeight="1" x14ac:dyDescent="0.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row>
    <row r="91" spans="1:46" ht="15.75" customHeight="1" x14ac:dyDescent="0.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dataValidations count="1">
    <dataValidation type="decimal" operator="greaterThanOrEqual" allowBlank="1" showErrorMessage="1" sqref="C10:N10 C14:N14 C18:N18 C22:N22 C26:N26 C30:N30 C34:N34 C38:N38 C42:N42 C46:N46 C50:N50 C54:N54 C58:N58" xr:uid="{00000000-0002-0000-1200-000000000000}">
      <formula1>0</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abSelected="1" topLeftCell="A42" workbookViewId="0">
      <selection activeCell="B51" sqref="B51:J51"/>
    </sheetView>
  </sheetViews>
  <sheetFormatPr defaultColWidth="12.609375" defaultRowHeight="15" customHeight="1" x14ac:dyDescent="0.4"/>
  <cols>
    <col min="1" max="1" width="2.38671875" customWidth="1"/>
    <col min="2" max="3" width="9.109375" customWidth="1"/>
    <col min="4" max="4" width="6.609375" customWidth="1"/>
    <col min="5" max="5" width="9.609375" customWidth="1"/>
    <col min="6" max="6" width="19.88671875" customWidth="1"/>
    <col min="7" max="7" width="7" customWidth="1"/>
    <col min="8" max="8" width="19" customWidth="1"/>
    <col min="9" max="9" width="9.38671875" customWidth="1"/>
    <col min="10" max="10" width="14.609375" customWidth="1"/>
    <col min="11" max="11" width="1.609375" customWidth="1"/>
    <col min="12" max="12" width="5.71875" customWidth="1"/>
    <col min="13" max="26" width="9.109375" customWidth="1"/>
  </cols>
  <sheetData>
    <row r="1" spans="1:26" ht="12.75" customHeight="1" x14ac:dyDescent="0.4">
      <c r="A1" s="8"/>
      <c r="B1" s="8"/>
      <c r="C1" s="8"/>
      <c r="D1" s="53"/>
      <c r="E1" s="54"/>
      <c r="F1" s="54" t="s">
        <v>89</v>
      </c>
      <c r="G1" s="54"/>
      <c r="H1" s="55"/>
      <c r="I1" s="56"/>
      <c r="J1" s="57"/>
      <c r="K1" s="56"/>
      <c r="L1" s="56"/>
      <c r="M1" s="56"/>
      <c r="N1" s="58" t="s">
        <v>1</v>
      </c>
      <c r="O1" s="8"/>
      <c r="P1" s="8"/>
      <c r="Q1" s="8"/>
      <c r="R1" s="8"/>
      <c r="S1" s="8"/>
      <c r="T1" s="8"/>
      <c r="U1" s="8"/>
      <c r="V1" s="8"/>
      <c r="W1" s="8"/>
      <c r="X1" s="8"/>
      <c r="Y1" s="8"/>
      <c r="Z1" s="8"/>
    </row>
    <row r="2" spans="1:26" ht="12.75" customHeight="1" x14ac:dyDescent="0.4">
      <c r="A2" s="8"/>
      <c r="B2" s="8"/>
      <c r="C2" s="8"/>
      <c r="D2" s="53"/>
      <c r="E2" s="54"/>
      <c r="F2" s="54" t="s">
        <v>90</v>
      </c>
      <c r="G2" s="54"/>
      <c r="H2" s="8"/>
      <c r="I2" s="59" t="s">
        <v>91</v>
      </c>
      <c r="J2" s="58">
        <f>Summary!B1</f>
        <v>54</v>
      </c>
      <c r="K2" s="56"/>
      <c r="L2" s="56"/>
      <c r="M2" s="8"/>
      <c r="N2" s="8"/>
      <c r="O2" s="8"/>
      <c r="P2" s="8"/>
      <c r="Q2" s="8"/>
      <c r="R2" s="8"/>
      <c r="S2" s="8"/>
      <c r="T2" s="8"/>
      <c r="U2" s="8"/>
      <c r="V2" s="8"/>
      <c r="W2" s="8"/>
      <c r="X2" s="8"/>
      <c r="Y2" s="8"/>
      <c r="Z2" s="8"/>
    </row>
    <row r="3" spans="1:26" ht="12.75" customHeight="1" x14ac:dyDescent="0.4">
      <c r="A3" s="8"/>
      <c r="B3" s="8"/>
      <c r="C3" s="8"/>
      <c r="D3" s="53"/>
      <c r="E3" s="54"/>
      <c r="F3" s="54" t="str">
        <f>Summary!B3</f>
        <v>2023-2024</v>
      </c>
      <c r="G3" s="54"/>
      <c r="H3" s="55"/>
      <c r="I3" s="58"/>
      <c r="J3" s="57"/>
      <c r="K3" s="8"/>
      <c r="L3" s="8"/>
      <c r="M3" s="8"/>
      <c r="N3" s="60"/>
      <c r="O3" s="8"/>
      <c r="P3" s="8"/>
      <c r="Q3" s="8"/>
      <c r="R3" s="8"/>
      <c r="S3" s="8"/>
      <c r="T3" s="8"/>
      <c r="U3" s="8"/>
      <c r="V3" s="8"/>
      <c r="W3" s="8"/>
      <c r="X3" s="8"/>
      <c r="Y3" s="8"/>
      <c r="Z3" s="8"/>
    </row>
    <row r="4" spans="1:26" ht="9" customHeight="1" x14ac:dyDescent="0.4">
      <c r="A4" s="8"/>
      <c r="B4" s="8"/>
      <c r="C4" s="8"/>
      <c r="D4" s="53"/>
      <c r="E4" s="54"/>
      <c r="F4" s="8"/>
      <c r="G4" s="8"/>
      <c r="H4" s="59"/>
      <c r="I4" s="54"/>
      <c r="J4" s="57"/>
      <c r="K4" s="8"/>
      <c r="L4" s="8"/>
      <c r="M4" s="8"/>
      <c r="N4" s="60"/>
      <c r="O4" s="8"/>
      <c r="P4" s="8"/>
      <c r="Q4" s="8"/>
      <c r="R4" s="8"/>
      <c r="S4" s="8"/>
      <c r="T4" s="8"/>
      <c r="U4" s="8"/>
      <c r="V4" s="8"/>
      <c r="W4" s="8"/>
      <c r="X4" s="8"/>
      <c r="Y4" s="8"/>
      <c r="Z4" s="8"/>
    </row>
    <row r="5" spans="1:26" ht="66" customHeight="1" x14ac:dyDescent="0.4">
      <c r="A5" s="61"/>
      <c r="B5" s="199" t="s">
        <v>92</v>
      </c>
      <c r="C5" s="200"/>
      <c r="D5" s="200"/>
      <c r="E5" s="200"/>
      <c r="F5" s="200"/>
      <c r="G5" s="200"/>
      <c r="H5" s="200"/>
      <c r="I5" s="200"/>
      <c r="J5" s="200"/>
      <c r="K5" s="201"/>
      <c r="L5" s="8"/>
      <c r="M5" s="8"/>
      <c r="N5" s="8"/>
      <c r="O5" s="8"/>
      <c r="P5" s="8"/>
      <c r="Q5" s="8"/>
      <c r="R5" s="8"/>
      <c r="S5" s="8"/>
      <c r="T5" s="8"/>
      <c r="U5" s="8"/>
      <c r="V5" s="8"/>
      <c r="W5" s="8"/>
      <c r="X5" s="8"/>
      <c r="Y5" s="8"/>
      <c r="Z5" s="8"/>
    </row>
    <row r="6" spans="1:26" ht="13.5" customHeight="1" x14ac:dyDescent="0.4">
      <c r="A6" s="62"/>
      <c r="B6" s="202" t="s">
        <v>93</v>
      </c>
      <c r="C6" s="203"/>
      <c r="D6" s="203"/>
      <c r="E6" s="203"/>
      <c r="F6" s="203"/>
      <c r="G6" s="203"/>
      <c r="H6" s="203"/>
      <c r="I6" s="203"/>
      <c r="J6" s="203"/>
      <c r="K6" s="204"/>
      <c r="L6" s="8"/>
      <c r="M6" s="8"/>
      <c r="N6" s="8"/>
      <c r="O6" s="8"/>
      <c r="P6" s="8"/>
      <c r="Q6" s="8"/>
      <c r="R6" s="8"/>
      <c r="S6" s="8"/>
      <c r="T6" s="8"/>
      <c r="U6" s="8"/>
      <c r="V6" s="8"/>
      <c r="W6" s="8"/>
      <c r="X6" s="8"/>
      <c r="Y6" s="8"/>
      <c r="Z6" s="8"/>
    </row>
    <row r="7" spans="1:26" ht="6.75" customHeight="1" x14ac:dyDescent="0.4">
      <c r="A7" s="62"/>
      <c r="B7" s="63"/>
      <c r="C7" s="63"/>
      <c r="D7" s="63"/>
      <c r="E7" s="63"/>
      <c r="F7" s="63"/>
      <c r="G7" s="63"/>
      <c r="H7" s="63"/>
      <c r="I7" s="63"/>
      <c r="J7" s="63"/>
      <c r="K7" s="8"/>
      <c r="L7" s="8"/>
      <c r="M7" s="8"/>
      <c r="N7" s="8"/>
      <c r="O7" s="8"/>
      <c r="P7" s="8"/>
      <c r="Q7" s="8"/>
      <c r="R7" s="8"/>
      <c r="S7" s="8"/>
      <c r="T7" s="8"/>
      <c r="U7" s="8"/>
      <c r="V7" s="8"/>
      <c r="W7" s="8"/>
      <c r="X7" s="8"/>
      <c r="Y7" s="8"/>
      <c r="Z7" s="8"/>
    </row>
    <row r="8" spans="1:26" ht="12.75" customHeight="1" x14ac:dyDescent="0.4">
      <c r="A8" s="61"/>
      <c r="B8" s="8"/>
      <c r="C8" s="8"/>
      <c r="D8" s="8"/>
      <c r="E8" s="8"/>
      <c r="F8" s="8"/>
      <c r="G8" s="8"/>
      <c r="H8" s="8"/>
      <c r="I8" s="8"/>
      <c r="J8" s="64" t="s">
        <v>94</v>
      </c>
      <c r="K8" s="8"/>
      <c r="L8" s="8"/>
      <c r="M8" s="8"/>
      <c r="N8" s="8"/>
      <c r="O8" s="8"/>
      <c r="P8" s="8"/>
      <c r="Q8" s="8"/>
      <c r="R8" s="8"/>
      <c r="S8" s="8"/>
      <c r="T8" s="8"/>
      <c r="U8" s="8"/>
      <c r="V8" s="8"/>
      <c r="W8" s="8"/>
      <c r="X8" s="8"/>
      <c r="Y8" s="8"/>
      <c r="Z8" s="8"/>
    </row>
    <row r="9" spans="1:26" ht="12.75" customHeight="1" x14ac:dyDescent="0.4">
      <c r="A9" s="59"/>
      <c r="B9" s="65" t="s">
        <v>95</v>
      </c>
      <c r="C9" s="66"/>
      <c r="D9" s="66"/>
      <c r="E9" s="66"/>
      <c r="F9" s="66"/>
      <c r="G9" s="66"/>
      <c r="H9" s="66"/>
      <c r="I9" s="67" t="s">
        <v>1</v>
      </c>
      <c r="J9" s="65">
        <v>16470.09</v>
      </c>
      <c r="K9" s="8"/>
      <c r="L9" s="8"/>
      <c r="M9" s="8"/>
      <c r="N9" s="8"/>
      <c r="O9" s="8"/>
      <c r="P9" s="8"/>
      <c r="Q9" s="8"/>
      <c r="R9" s="8"/>
      <c r="S9" s="8"/>
      <c r="T9" s="8"/>
      <c r="U9" s="8"/>
      <c r="V9" s="8"/>
      <c r="W9" s="8"/>
      <c r="X9" s="8"/>
      <c r="Y9" s="8"/>
      <c r="Z9" s="8"/>
    </row>
    <row r="10" spans="1:26" ht="83.25" customHeight="1" x14ac:dyDescent="0.4">
      <c r="A10" s="68"/>
      <c r="B10" s="205" t="s">
        <v>96</v>
      </c>
      <c r="C10" s="206"/>
      <c r="D10" s="206"/>
      <c r="E10" s="206"/>
      <c r="F10" s="206"/>
      <c r="G10" s="206"/>
      <c r="H10" s="206"/>
      <c r="I10" s="206"/>
      <c r="J10" s="207"/>
      <c r="K10" s="69"/>
      <c r="L10" s="8"/>
      <c r="M10" s="8"/>
      <c r="N10" s="8"/>
      <c r="O10" s="8"/>
      <c r="P10" s="8"/>
      <c r="Q10" s="8"/>
      <c r="R10" s="8"/>
      <c r="S10" s="8"/>
      <c r="T10" s="8"/>
      <c r="U10" s="8"/>
      <c r="V10" s="8"/>
      <c r="W10" s="8"/>
      <c r="X10" s="8"/>
      <c r="Y10" s="8"/>
      <c r="Z10" s="8"/>
    </row>
    <row r="11" spans="1:26" ht="7.5" customHeight="1" x14ac:dyDescent="0.4">
      <c r="A11" s="70"/>
      <c r="B11" s="71"/>
      <c r="C11" s="71"/>
      <c r="D11" s="71"/>
      <c r="E11" s="71"/>
      <c r="F11" s="71"/>
      <c r="G11" s="71"/>
      <c r="H11" s="71"/>
      <c r="I11" s="71"/>
      <c r="J11" s="71"/>
      <c r="K11" s="8"/>
      <c r="L11" s="8"/>
      <c r="M11" s="8"/>
      <c r="N11" s="8"/>
      <c r="O11" s="8"/>
      <c r="P11" s="8"/>
      <c r="Q11" s="8"/>
      <c r="R11" s="8"/>
      <c r="S11" s="8"/>
      <c r="T11" s="8"/>
      <c r="U11" s="8"/>
      <c r="V11" s="8"/>
      <c r="W11" s="8"/>
      <c r="X11" s="8"/>
      <c r="Y11" s="8"/>
      <c r="Z11" s="8"/>
    </row>
    <row r="12" spans="1:26" ht="12.75" customHeight="1" x14ac:dyDescent="0.4">
      <c r="A12" s="59"/>
      <c r="B12" s="72" t="s">
        <v>97</v>
      </c>
      <c r="C12" s="73"/>
      <c r="D12" s="73"/>
      <c r="E12" s="73"/>
      <c r="F12" s="73"/>
      <c r="G12" s="73"/>
      <c r="H12" s="73"/>
      <c r="I12" s="72" t="s">
        <v>1</v>
      </c>
      <c r="J12" s="72">
        <f>Summary!N8-Summary!N16</f>
        <v>0</v>
      </c>
      <c r="K12" s="8"/>
      <c r="L12" s="8"/>
      <c r="M12" s="8"/>
      <c r="N12" s="8"/>
      <c r="O12" s="8"/>
      <c r="P12" s="8"/>
      <c r="Q12" s="8"/>
      <c r="R12" s="8"/>
      <c r="S12" s="8"/>
      <c r="T12" s="8"/>
      <c r="U12" s="8"/>
      <c r="V12" s="8"/>
      <c r="W12" s="8"/>
      <c r="X12" s="8"/>
      <c r="Y12" s="8"/>
      <c r="Z12" s="8"/>
    </row>
    <row r="13" spans="1:26" ht="83.25" customHeight="1" x14ac:dyDescent="0.4">
      <c r="A13" s="70"/>
      <c r="B13" s="208" t="s">
        <v>410</v>
      </c>
      <c r="C13" s="206"/>
      <c r="D13" s="206"/>
      <c r="E13" s="206"/>
      <c r="F13" s="206"/>
      <c r="G13" s="206"/>
      <c r="H13" s="206"/>
      <c r="I13" s="206"/>
      <c r="J13" s="207"/>
      <c r="K13" s="8"/>
      <c r="L13" s="8"/>
      <c r="M13" s="8" t="s">
        <v>1</v>
      </c>
      <c r="N13" s="8"/>
      <c r="O13" s="8"/>
      <c r="P13" s="8"/>
      <c r="Q13" s="8"/>
      <c r="R13" s="8"/>
      <c r="S13" s="8"/>
      <c r="T13" s="8"/>
      <c r="U13" s="8"/>
      <c r="V13" s="8"/>
      <c r="W13" s="8"/>
      <c r="X13" s="8"/>
      <c r="Y13" s="8"/>
      <c r="Z13" s="8"/>
    </row>
    <row r="14" spans="1:26" ht="7.5" customHeight="1" x14ac:dyDescent="0.4">
      <c r="A14" s="70"/>
      <c r="B14" s="73"/>
      <c r="C14" s="73"/>
      <c r="D14" s="73"/>
      <c r="E14" s="73"/>
      <c r="F14" s="73"/>
      <c r="G14" s="73"/>
      <c r="H14" s="73"/>
      <c r="I14" s="73"/>
      <c r="J14" s="73"/>
      <c r="K14" s="8"/>
      <c r="L14" s="8"/>
      <c r="M14" s="8"/>
      <c r="N14" s="8"/>
      <c r="O14" s="8"/>
      <c r="P14" s="8"/>
      <c r="Q14" s="8"/>
      <c r="R14" s="8"/>
      <c r="S14" s="8"/>
      <c r="T14" s="8"/>
      <c r="U14" s="8"/>
      <c r="V14" s="8"/>
      <c r="W14" s="8"/>
      <c r="X14" s="8"/>
      <c r="Y14" s="8"/>
      <c r="Z14" s="8"/>
    </row>
    <row r="15" spans="1:26" ht="12.75" customHeight="1" x14ac:dyDescent="0.4">
      <c r="A15" s="59"/>
      <c r="B15" s="72" t="s">
        <v>98</v>
      </c>
      <c r="C15" s="73"/>
      <c r="D15" s="73"/>
      <c r="E15" s="73"/>
      <c r="F15" s="73"/>
      <c r="G15" s="73"/>
      <c r="H15" s="73"/>
      <c r="I15" s="72" t="s">
        <v>1</v>
      </c>
      <c r="J15" s="72">
        <f>Summary!N9-Summary!N17</f>
        <v>0</v>
      </c>
      <c r="K15" s="8"/>
      <c r="L15" s="8"/>
      <c r="M15" s="8"/>
      <c r="N15" s="8"/>
      <c r="O15" s="8"/>
      <c r="P15" s="8"/>
      <c r="Q15" s="8"/>
      <c r="R15" s="8"/>
      <c r="S15" s="8"/>
      <c r="T15" s="8"/>
      <c r="U15" s="8"/>
      <c r="V15" s="8"/>
      <c r="W15" s="8"/>
      <c r="X15" s="8"/>
      <c r="Y15" s="8"/>
      <c r="Z15" s="8"/>
    </row>
    <row r="16" spans="1:26" ht="83.25" customHeight="1" x14ac:dyDescent="0.4">
      <c r="A16" s="70"/>
      <c r="B16" s="208" t="s">
        <v>418</v>
      </c>
      <c r="C16" s="206"/>
      <c r="D16" s="206"/>
      <c r="E16" s="206"/>
      <c r="F16" s="206"/>
      <c r="G16" s="206"/>
      <c r="H16" s="206"/>
      <c r="I16" s="206"/>
      <c r="J16" s="207"/>
      <c r="K16" s="8"/>
      <c r="L16" s="61"/>
      <c r="M16" s="8"/>
      <c r="N16" s="8"/>
      <c r="O16" s="8"/>
      <c r="P16" s="8"/>
      <c r="Q16" s="8"/>
      <c r="R16" s="8"/>
      <c r="S16" s="8"/>
      <c r="T16" s="8"/>
      <c r="U16" s="8"/>
      <c r="V16" s="8"/>
      <c r="W16" s="8"/>
      <c r="X16" s="8"/>
      <c r="Y16" s="8"/>
      <c r="Z16" s="8"/>
    </row>
    <row r="17" spans="1:26" ht="7.5" customHeight="1" x14ac:dyDescent="0.4">
      <c r="A17" s="70"/>
      <c r="B17" s="74"/>
      <c r="C17" s="73"/>
      <c r="D17" s="73"/>
      <c r="E17" s="73"/>
      <c r="F17" s="73"/>
      <c r="G17" s="73"/>
      <c r="H17" s="73"/>
      <c r="I17" s="73"/>
      <c r="J17" s="73"/>
      <c r="K17" s="8"/>
      <c r="L17" s="8"/>
      <c r="M17" s="8"/>
      <c r="N17" s="8"/>
      <c r="O17" s="8"/>
      <c r="P17" s="8"/>
      <c r="Q17" s="8"/>
      <c r="R17" s="8"/>
      <c r="S17" s="8"/>
      <c r="T17" s="8"/>
      <c r="U17" s="8"/>
      <c r="V17" s="8"/>
      <c r="W17" s="8"/>
      <c r="X17" s="8"/>
      <c r="Y17" s="8"/>
      <c r="Z17" s="8"/>
    </row>
    <row r="18" spans="1:26" ht="7.5" customHeight="1" x14ac:dyDescent="0.4">
      <c r="A18" s="70"/>
      <c r="B18" s="73"/>
      <c r="C18" s="73"/>
      <c r="D18" s="73"/>
      <c r="E18" s="73"/>
      <c r="F18" s="73"/>
      <c r="G18" s="73"/>
      <c r="H18" s="73"/>
      <c r="I18" s="73"/>
      <c r="J18" s="73"/>
      <c r="K18" s="8"/>
      <c r="L18" s="8"/>
      <c r="M18" s="8"/>
      <c r="N18" s="8"/>
      <c r="O18" s="8"/>
      <c r="P18" s="8"/>
      <c r="Q18" s="8"/>
      <c r="R18" s="8"/>
      <c r="S18" s="8"/>
      <c r="T18" s="8"/>
      <c r="U18" s="8"/>
      <c r="V18" s="8"/>
      <c r="W18" s="8"/>
      <c r="X18" s="8"/>
      <c r="Y18" s="8"/>
      <c r="Z18" s="8"/>
    </row>
    <row r="19" spans="1:26" ht="12.75" customHeight="1" x14ac:dyDescent="0.4">
      <c r="A19" s="59"/>
      <c r="B19" s="72" t="s">
        <v>99</v>
      </c>
      <c r="C19" s="73"/>
      <c r="D19" s="73"/>
      <c r="E19" s="73"/>
      <c r="F19" s="73"/>
      <c r="G19" s="73"/>
      <c r="H19" s="73"/>
      <c r="I19" s="72" t="s">
        <v>1</v>
      </c>
      <c r="J19" s="72">
        <f>Summary!N11-Summary!N18</f>
        <v>0</v>
      </c>
      <c r="K19" s="8"/>
      <c r="L19" s="8"/>
      <c r="M19" s="8"/>
      <c r="N19" s="8"/>
      <c r="O19" s="8"/>
      <c r="P19" s="8"/>
      <c r="Q19" s="8"/>
      <c r="R19" s="8"/>
      <c r="S19" s="8"/>
      <c r="T19" s="8"/>
      <c r="U19" s="8"/>
      <c r="V19" s="8"/>
      <c r="W19" s="8"/>
      <c r="X19" s="8"/>
      <c r="Y19" s="8"/>
      <c r="Z19" s="8"/>
    </row>
    <row r="20" spans="1:26" ht="83.25" customHeight="1" x14ac:dyDescent="0.4">
      <c r="A20" s="70"/>
      <c r="B20" s="208" t="s">
        <v>100</v>
      </c>
      <c r="C20" s="206"/>
      <c r="D20" s="206"/>
      <c r="E20" s="206"/>
      <c r="F20" s="206"/>
      <c r="G20" s="206"/>
      <c r="H20" s="206"/>
      <c r="I20" s="206"/>
      <c r="J20" s="207"/>
      <c r="K20" s="8"/>
      <c r="L20" s="61"/>
      <c r="M20" s="8"/>
      <c r="N20" s="8"/>
      <c r="O20" s="8"/>
      <c r="P20" s="8"/>
      <c r="Q20" s="8"/>
      <c r="R20" s="8"/>
      <c r="S20" s="8"/>
      <c r="T20" s="8"/>
      <c r="U20" s="8"/>
      <c r="V20" s="8"/>
      <c r="W20" s="8"/>
      <c r="X20" s="8"/>
      <c r="Y20" s="8"/>
      <c r="Z20" s="8"/>
    </row>
    <row r="21" spans="1:26" ht="7.5" customHeight="1" x14ac:dyDescent="0.4">
      <c r="A21" s="70"/>
      <c r="B21" s="74"/>
      <c r="C21" s="73"/>
      <c r="D21" s="73"/>
      <c r="E21" s="73"/>
      <c r="F21" s="73"/>
      <c r="G21" s="73"/>
      <c r="H21" s="73"/>
      <c r="I21" s="73"/>
      <c r="J21" s="73"/>
      <c r="K21" s="8"/>
      <c r="L21" s="75"/>
      <c r="M21" s="75"/>
      <c r="N21" s="75"/>
      <c r="O21" s="75"/>
      <c r="P21" s="75"/>
      <c r="Q21" s="75"/>
      <c r="R21" s="75"/>
      <c r="S21" s="75"/>
      <c r="T21" s="75"/>
      <c r="U21" s="8"/>
      <c r="V21" s="8"/>
      <c r="W21" s="8"/>
      <c r="X21" s="8"/>
      <c r="Y21" s="8"/>
      <c r="Z21" s="8"/>
    </row>
    <row r="22" spans="1:26" ht="7.5" customHeight="1" x14ac:dyDescent="0.4">
      <c r="A22" s="61"/>
      <c r="B22" s="8"/>
      <c r="C22" s="8"/>
      <c r="D22" s="8"/>
      <c r="E22" s="8"/>
      <c r="F22" s="8"/>
      <c r="G22" s="8"/>
      <c r="H22" s="8"/>
      <c r="I22" s="8"/>
      <c r="J22" s="57"/>
      <c r="K22" s="8"/>
      <c r="L22" s="8"/>
      <c r="M22" s="8"/>
      <c r="N22" s="8"/>
      <c r="O22" s="8"/>
      <c r="P22" s="8"/>
      <c r="Q22" s="8"/>
      <c r="R22" s="8"/>
      <c r="S22" s="8"/>
      <c r="T22" s="8"/>
      <c r="U22" s="8"/>
      <c r="V22" s="8"/>
      <c r="W22" s="8"/>
      <c r="X22" s="8"/>
      <c r="Y22" s="8"/>
      <c r="Z22" s="8"/>
    </row>
    <row r="23" spans="1:26" ht="12.75" customHeight="1" x14ac:dyDescent="0.4">
      <c r="A23" s="76" t="s">
        <v>1</v>
      </c>
      <c r="B23" s="72" t="s">
        <v>101</v>
      </c>
      <c r="C23" s="73"/>
      <c r="D23" s="73"/>
      <c r="E23" s="73"/>
      <c r="F23" s="73"/>
      <c r="G23" s="73"/>
      <c r="H23" s="73"/>
      <c r="I23" s="73"/>
      <c r="J23" s="72">
        <f>Summary!N19</f>
        <v>1800</v>
      </c>
      <c r="K23" s="8"/>
      <c r="L23" s="8"/>
      <c r="M23" s="8"/>
      <c r="N23" s="8"/>
      <c r="O23" s="8"/>
      <c r="P23" s="8"/>
      <c r="Q23" s="8"/>
      <c r="R23" s="8"/>
      <c r="S23" s="8"/>
      <c r="T23" s="8"/>
      <c r="U23" s="8"/>
      <c r="V23" s="8"/>
      <c r="W23" s="8"/>
      <c r="X23" s="8"/>
      <c r="Y23" s="8"/>
      <c r="Z23" s="8"/>
    </row>
    <row r="24" spans="1:26" ht="77.25" customHeight="1" x14ac:dyDescent="0.4">
      <c r="A24" s="77"/>
      <c r="B24" s="208" t="s">
        <v>411</v>
      </c>
      <c r="C24" s="206"/>
      <c r="D24" s="206"/>
      <c r="E24" s="206"/>
      <c r="F24" s="206"/>
      <c r="G24" s="206"/>
      <c r="H24" s="206"/>
      <c r="I24" s="206"/>
      <c r="J24" s="207"/>
      <c r="K24" s="8"/>
      <c r="L24" s="8"/>
      <c r="M24" s="8"/>
      <c r="N24" s="8"/>
      <c r="O24" s="8"/>
      <c r="P24" s="8"/>
      <c r="Q24" s="8"/>
      <c r="R24" s="8"/>
      <c r="S24" s="8"/>
      <c r="T24" s="8"/>
      <c r="U24" s="8"/>
      <c r="V24" s="8"/>
      <c r="W24" s="8"/>
      <c r="X24" s="8"/>
      <c r="Y24" s="8"/>
      <c r="Z24" s="8"/>
    </row>
    <row r="25" spans="1:26" ht="7.5" customHeight="1" x14ac:dyDescent="0.4">
      <c r="A25" s="77"/>
      <c r="B25" s="73"/>
      <c r="C25" s="73"/>
      <c r="D25" s="73"/>
      <c r="E25" s="73"/>
      <c r="F25" s="73"/>
      <c r="G25" s="73"/>
      <c r="H25" s="73"/>
      <c r="I25" s="73"/>
      <c r="J25" s="73"/>
      <c r="K25" s="8"/>
      <c r="L25" s="8"/>
      <c r="M25" s="8"/>
      <c r="N25" s="8"/>
      <c r="O25" s="8"/>
      <c r="P25" s="8"/>
      <c r="Q25" s="8"/>
      <c r="R25" s="8"/>
      <c r="S25" s="8"/>
      <c r="T25" s="8"/>
      <c r="U25" s="8"/>
      <c r="V25" s="8"/>
      <c r="W25" s="8"/>
      <c r="X25" s="8"/>
      <c r="Y25" s="8"/>
      <c r="Z25" s="8"/>
    </row>
    <row r="26" spans="1:26" ht="12.75" customHeight="1" x14ac:dyDescent="0.4">
      <c r="A26" s="77"/>
      <c r="B26" s="72" t="s">
        <v>102</v>
      </c>
      <c r="C26" s="73"/>
      <c r="D26" s="73"/>
      <c r="E26" s="73"/>
      <c r="F26" s="73"/>
      <c r="G26" s="73"/>
      <c r="H26" s="73"/>
      <c r="I26" s="73"/>
      <c r="J26" s="72">
        <f>Summary!N22</f>
        <v>1100</v>
      </c>
      <c r="K26" s="8"/>
      <c r="L26" s="8"/>
      <c r="M26" s="8"/>
      <c r="N26" s="8"/>
      <c r="O26" s="8"/>
      <c r="P26" s="8"/>
      <c r="Q26" s="8"/>
      <c r="R26" s="8"/>
      <c r="S26" s="8"/>
      <c r="T26" s="8"/>
      <c r="U26" s="8"/>
      <c r="V26" s="8"/>
      <c r="W26" s="8"/>
      <c r="X26" s="8"/>
      <c r="Y26" s="8"/>
      <c r="Z26" s="8"/>
    </row>
    <row r="27" spans="1:26" ht="77.25" customHeight="1" x14ac:dyDescent="0.4">
      <c r="A27" s="77"/>
      <c r="B27" s="208" t="s">
        <v>412</v>
      </c>
      <c r="C27" s="206"/>
      <c r="D27" s="206"/>
      <c r="E27" s="206"/>
      <c r="F27" s="206"/>
      <c r="G27" s="206"/>
      <c r="H27" s="206"/>
      <c r="I27" s="206"/>
      <c r="J27" s="207"/>
      <c r="K27" s="8"/>
      <c r="L27" s="8"/>
      <c r="M27" s="8"/>
      <c r="N27" s="8"/>
      <c r="O27" s="8"/>
      <c r="P27" s="8"/>
      <c r="Q27" s="8"/>
      <c r="R27" s="8"/>
      <c r="S27" s="8"/>
      <c r="T27" s="8"/>
      <c r="U27" s="8"/>
      <c r="V27" s="8"/>
      <c r="W27" s="8"/>
      <c r="X27" s="8"/>
      <c r="Y27" s="8"/>
      <c r="Z27" s="8"/>
    </row>
    <row r="28" spans="1:26" ht="7.5" customHeight="1" x14ac:dyDescent="0.4">
      <c r="A28" s="77"/>
      <c r="B28" s="73"/>
      <c r="C28" s="73"/>
      <c r="D28" s="73"/>
      <c r="E28" s="73"/>
      <c r="F28" s="73"/>
      <c r="G28" s="73"/>
      <c r="H28" s="73"/>
      <c r="I28" s="73"/>
      <c r="J28" s="73"/>
      <c r="K28" s="8"/>
      <c r="L28" s="8"/>
      <c r="M28" s="8"/>
      <c r="N28" s="8"/>
      <c r="O28" s="8"/>
      <c r="P28" s="8"/>
      <c r="Q28" s="8"/>
      <c r="R28" s="8"/>
      <c r="S28" s="8"/>
      <c r="T28" s="8"/>
      <c r="U28" s="8"/>
      <c r="V28" s="8"/>
      <c r="W28" s="8"/>
      <c r="X28" s="8"/>
      <c r="Y28" s="8"/>
      <c r="Z28" s="8"/>
    </row>
    <row r="29" spans="1:26" ht="12.75" customHeight="1" x14ac:dyDescent="0.4">
      <c r="A29" s="77"/>
      <c r="B29" s="72" t="s">
        <v>77</v>
      </c>
      <c r="C29" s="73"/>
      <c r="D29" s="73"/>
      <c r="E29" s="73"/>
      <c r="F29" s="73"/>
      <c r="G29" s="73"/>
      <c r="H29" s="73"/>
      <c r="I29" s="73"/>
      <c r="J29" s="72">
        <f>Summary!N21</f>
        <v>1376</v>
      </c>
      <c r="K29" s="8"/>
      <c r="L29" s="8"/>
      <c r="M29" s="8"/>
      <c r="N29" s="8"/>
      <c r="O29" s="8"/>
      <c r="P29" s="8"/>
      <c r="Q29" s="8"/>
      <c r="R29" s="8"/>
      <c r="S29" s="8"/>
      <c r="T29" s="8"/>
      <c r="U29" s="8"/>
      <c r="V29" s="8"/>
      <c r="W29" s="8"/>
      <c r="X29" s="8"/>
      <c r="Y29" s="8"/>
      <c r="Z29" s="8"/>
    </row>
    <row r="30" spans="1:26" ht="77.25" customHeight="1" x14ac:dyDescent="0.4">
      <c r="A30" s="77"/>
      <c r="B30" s="208" t="s">
        <v>413</v>
      </c>
      <c r="C30" s="206"/>
      <c r="D30" s="206"/>
      <c r="E30" s="206"/>
      <c r="F30" s="206"/>
      <c r="G30" s="206"/>
      <c r="H30" s="206"/>
      <c r="I30" s="206"/>
      <c r="J30" s="207"/>
      <c r="K30" s="8"/>
      <c r="L30" s="8"/>
      <c r="M30" s="8"/>
      <c r="N30" s="8"/>
      <c r="O30" s="8"/>
      <c r="P30" s="8"/>
      <c r="Q30" s="8"/>
      <c r="R30" s="8"/>
      <c r="S30" s="8"/>
      <c r="T30" s="8"/>
      <c r="U30" s="8"/>
      <c r="V30" s="8"/>
      <c r="W30" s="8"/>
      <c r="X30" s="8"/>
      <c r="Y30" s="8"/>
      <c r="Z30" s="8"/>
    </row>
    <row r="31" spans="1:26" ht="7.5" customHeight="1" x14ac:dyDescent="0.4">
      <c r="A31" s="77"/>
      <c r="B31" s="73"/>
      <c r="C31" s="73"/>
      <c r="D31" s="73"/>
      <c r="E31" s="73"/>
      <c r="F31" s="73"/>
      <c r="G31" s="73"/>
      <c r="H31" s="73"/>
      <c r="I31" s="73"/>
      <c r="J31" s="73"/>
      <c r="K31" s="8"/>
      <c r="L31" s="8"/>
      <c r="M31" s="8"/>
      <c r="N31" s="8"/>
      <c r="O31" s="8"/>
      <c r="P31" s="8"/>
      <c r="Q31" s="8"/>
      <c r="R31" s="8"/>
      <c r="S31" s="8"/>
      <c r="T31" s="8"/>
      <c r="U31" s="8"/>
      <c r="V31" s="8"/>
      <c r="W31" s="8"/>
      <c r="X31" s="8"/>
      <c r="Y31" s="8"/>
      <c r="Z31" s="8"/>
    </row>
    <row r="32" spans="1:26" ht="12.75" customHeight="1" x14ac:dyDescent="0.4">
      <c r="A32" s="77"/>
      <c r="B32" s="72" t="s">
        <v>79</v>
      </c>
      <c r="C32" s="73"/>
      <c r="D32" s="73"/>
      <c r="E32" s="73"/>
      <c r="F32" s="73"/>
      <c r="G32" s="73"/>
      <c r="H32" s="73"/>
      <c r="I32" s="73"/>
      <c r="J32" s="72">
        <f>Summary!N20</f>
        <v>3150</v>
      </c>
      <c r="K32" s="8"/>
      <c r="L32" s="8"/>
      <c r="M32" s="8"/>
      <c r="N32" s="8"/>
      <c r="O32" s="8"/>
      <c r="P32" s="8"/>
      <c r="Q32" s="8"/>
      <c r="R32" s="8"/>
      <c r="S32" s="8"/>
      <c r="T32" s="8"/>
      <c r="U32" s="8"/>
      <c r="V32" s="8"/>
      <c r="W32" s="8"/>
      <c r="X32" s="8"/>
      <c r="Y32" s="8"/>
      <c r="Z32" s="8"/>
    </row>
    <row r="33" spans="1:26" ht="77.25" customHeight="1" x14ac:dyDescent="0.4">
      <c r="A33" s="77"/>
      <c r="B33" s="208" t="s">
        <v>414</v>
      </c>
      <c r="C33" s="206"/>
      <c r="D33" s="206"/>
      <c r="E33" s="206"/>
      <c r="F33" s="206"/>
      <c r="G33" s="206"/>
      <c r="H33" s="206"/>
      <c r="I33" s="206"/>
      <c r="J33" s="207"/>
      <c r="K33" s="8"/>
      <c r="L33" s="8"/>
      <c r="M33" s="8"/>
      <c r="N33" s="8"/>
      <c r="O33" s="8"/>
      <c r="P33" s="8"/>
      <c r="Q33" s="8"/>
      <c r="R33" s="8"/>
      <c r="S33" s="8"/>
      <c r="T33" s="8"/>
      <c r="U33" s="8"/>
      <c r="V33" s="8"/>
      <c r="W33" s="8"/>
      <c r="X33" s="8"/>
      <c r="Y33" s="8"/>
      <c r="Z33" s="8"/>
    </row>
    <row r="34" spans="1:26" ht="7.5" customHeight="1" x14ac:dyDescent="0.4">
      <c r="A34" s="77"/>
      <c r="B34" s="73"/>
      <c r="C34" s="73"/>
      <c r="D34" s="73"/>
      <c r="E34" s="73"/>
      <c r="F34" s="73"/>
      <c r="G34" s="73"/>
      <c r="H34" s="73"/>
      <c r="I34" s="73"/>
      <c r="J34" s="73"/>
      <c r="K34" s="8"/>
      <c r="L34" s="8"/>
      <c r="M34" s="8"/>
      <c r="N34" s="8"/>
      <c r="O34" s="8"/>
      <c r="P34" s="8"/>
      <c r="Q34" s="8"/>
      <c r="R34" s="8"/>
      <c r="S34" s="8"/>
      <c r="T34" s="8"/>
      <c r="U34" s="8"/>
      <c r="V34" s="8"/>
      <c r="W34" s="8"/>
      <c r="X34" s="8"/>
      <c r="Y34" s="8"/>
      <c r="Z34" s="8"/>
    </row>
    <row r="35" spans="1:26" ht="12.75" customHeight="1" x14ac:dyDescent="0.4">
      <c r="A35" s="77"/>
      <c r="B35" s="72" t="s">
        <v>103</v>
      </c>
      <c r="C35" s="73"/>
      <c r="D35" s="73"/>
      <c r="E35" s="73"/>
      <c r="F35" s="73"/>
      <c r="G35" s="73"/>
      <c r="H35" s="73"/>
      <c r="I35" s="73"/>
      <c r="J35" s="72">
        <f>'Education and Training'!O94</f>
        <v>-2595</v>
      </c>
      <c r="K35" s="8"/>
      <c r="L35" s="8"/>
      <c r="M35" s="8"/>
      <c r="N35" s="8"/>
      <c r="O35" s="8"/>
      <c r="P35" s="8"/>
      <c r="Q35" s="8"/>
      <c r="R35" s="8"/>
      <c r="S35" s="8"/>
      <c r="T35" s="8"/>
      <c r="U35" s="8"/>
      <c r="V35" s="8"/>
      <c r="W35" s="8"/>
      <c r="X35" s="8"/>
      <c r="Y35" s="8"/>
      <c r="Z35" s="8"/>
    </row>
    <row r="36" spans="1:26" ht="77.25" customHeight="1" x14ac:dyDescent="0.4">
      <c r="A36" s="77"/>
      <c r="B36" s="208" t="s">
        <v>419</v>
      </c>
      <c r="C36" s="206"/>
      <c r="D36" s="206"/>
      <c r="E36" s="206"/>
      <c r="F36" s="206"/>
      <c r="G36" s="206"/>
      <c r="H36" s="206"/>
      <c r="I36" s="206"/>
      <c r="J36" s="207"/>
      <c r="K36" s="8"/>
      <c r="L36" s="8"/>
      <c r="M36" s="8"/>
      <c r="N36" s="8"/>
      <c r="O36" s="8"/>
      <c r="P36" s="8"/>
      <c r="Q36" s="8"/>
      <c r="R36" s="8"/>
      <c r="S36" s="8"/>
      <c r="T36" s="8"/>
      <c r="U36" s="8"/>
      <c r="V36" s="8"/>
      <c r="W36" s="8"/>
      <c r="X36" s="8"/>
      <c r="Y36" s="8"/>
      <c r="Z36" s="8"/>
    </row>
    <row r="37" spans="1:26" ht="7.5" customHeight="1" x14ac:dyDescent="0.4">
      <c r="A37" s="77"/>
      <c r="B37" s="73"/>
      <c r="C37" s="73"/>
      <c r="D37" s="73"/>
      <c r="E37" s="73"/>
      <c r="F37" s="73"/>
      <c r="G37" s="73"/>
      <c r="H37" s="73"/>
      <c r="I37" s="73"/>
      <c r="J37" s="73"/>
      <c r="K37" s="8"/>
      <c r="L37" s="8"/>
      <c r="M37" s="8"/>
      <c r="N37" s="8"/>
      <c r="O37" s="8"/>
      <c r="P37" s="8"/>
      <c r="Q37" s="8"/>
      <c r="R37" s="8"/>
      <c r="S37" s="8"/>
      <c r="T37" s="8"/>
      <c r="U37" s="8"/>
      <c r="V37" s="8"/>
      <c r="W37" s="8"/>
      <c r="X37" s="8"/>
      <c r="Y37" s="8"/>
      <c r="Z37" s="8"/>
    </row>
    <row r="38" spans="1:26" ht="12.75" customHeight="1" x14ac:dyDescent="0.4">
      <c r="A38" s="77"/>
      <c r="B38" s="72" t="s">
        <v>104</v>
      </c>
      <c r="C38" s="73"/>
      <c r="D38" s="73"/>
      <c r="E38" s="73"/>
      <c r="F38" s="73"/>
      <c r="G38" s="73"/>
      <c r="H38" s="73"/>
      <c r="I38" s="73"/>
      <c r="J38" s="72">
        <f>'Speech Contest'!O55</f>
        <v>-750</v>
      </c>
      <c r="K38" s="8"/>
      <c r="L38" s="8"/>
      <c r="M38" s="8"/>
      <c r="N38" s="8"/>
      <c r="O38" s="8"/>
      <c r="P38" s="8"/>
      <c r="Q38" s="8"/>
      <c r="R38" s="8"/>
      <c r="S38" s="8"/>
      <c r="T38" s="8"/>
      <c r="U38" s="8"/>
      <c r="V38" s="8"/>
      <c r="W38" s="8"/>
      <c r="X38" s="8"/>
      <c r="Y38" s="8"/>
      <c r="Z38" s="8"/>
    </row>
    <row r="39" spans="1:26" ht="77.25" customHeight="1" x14ac:dyDescent="0.4">
      <c r="A39" s="77"/>
      <c r="B39" s="208" t="s">
        <v>415</v>
      </c>
      <c r="C39" s="206"/>
      <c r="D39" s="206"/>
      <c r="E39" s="206"/>
      <c r="F39" s="206"/>
      <c r="G39" s="206"/>
      <c r="H39" s="206"/>
      <c r="I39" s="206"/>
      <c r="J39" s="207"/>
      <c r="K39" s="8"/>
      <c r="L39" s="8"/>
      <c r="M39" s="8"/>
      <c r="N39" s="8"/>
      <c r="O39" s="8"/>
      <c r="P39" s="8"/>
      <c r="Q39" s="8"/>
      <c r="R39" s="8"/>
      <c r="S39" s="8"/>
      <c r="T39" s="8"/>
      <c r="U39" s="8"/>
      <c r="V39" s="8"/>
      <c r="W39" s="8"/>
      <c r="X39" s="8"/>
      <c r="Y39" s="8"/>
      <c r="Z39" s="8"/>
    </row>
    <row r="40" spans="1:26" ht="7.5" customHeight="1" x14ac:dyDescent="0.4">
      <c r="A40" s="77"/>
      <c r="B40" s="73"/>
      <c r="C40" s="73"/>
      <c r="D40" s="73"/>
      <c r="E40" s="73"/>
      <c r="F40" s="73"/>
      <c r="G40" s="73"/>
      <c r="H40" s="73"/>
      <c r="I40" s="73"/>
      <c r="J40" s="73"/>
      <c r="K40" s="8"/>
      <c r="L40" s="8"/>
      <c r="M40" s="8"/>
      <c r="N40" s="8"/>
      <c r="O40" s="8"/>
      <c r="P40" s="8"/>
      <c r="Q40" s="8"/>
      <c r="R40" s="8"/>
      <c r="S40" s="8"/>
      <c r="T40" s="8"/>
      <c r="U40" s="8"/>
      <c r="V40" s="8"/>
      <c r="W40" s="8"/>
      <c r="X40" s="8"/>
      <c r="Y40" s="8"/>
      <c r="Z40" s="8"/>
    </row>
    <row r="41" spans="1:26" ht="12.75" customHeight="1" x14ac:dyDescent="0.4">
      <c r="A41" s="77"/>
      <c r="B41" s="72" t="s">
        <v>105</v>
      </c>
      <c r="C41" s="73"/>
      <c r="D41" s="73"/>
      <c r="E41" s="73"/>
      <c r="F41" s="73"/>
      <c r="G41" s="73"/>
      <c r="H41" s="73"/>
      <c r="I41" s="73"/>
      <c r="J41" s="72">
        <f>Summary!N25</f>
        <v>1355</v>
      </c>
      <c r="K41" s="8"/>
      <c r="L41" s="8"/>
      <c r="M41" s="8"/>
      <c r="N41" s="8"/>
      <c r="O41" s="8"/>
      <c r="P41" s="8"/>
      <c r="Q41" s="8"/>
      <c r="R41" s="8"/>
      <c r="S41" s="8"/>
      <c r="T41" s="8"/>
      <c r="U41" s="8"/>
      <c r="V41" s="8"/>
      <c r="W41" s="8"/>
      <c r="X41" s="8"/>
      <c r="Y41" s="8"/>
      <c r="Z41" s="8"/>
    </row>
    <row r="42" spans="1:26" ht="77.25" customHeight="1" x14ac:dyDescent="0.4">
      <c r="A42" s="77"/>
      <c r="B42" s="208" t="s">
        <v>416</v>
      </c>
      <c r="C42" s="206"/>
      <c r="D42" s="206"/>
      <c r="E42" s="206"/>
      <c r="F42" s="206"/>
      <c r="G42" s="206"/>
      <c r="H42" s="206"/>
      <c r="I42" s="206"/>
      <c r="J42" s="207"/>
      <c r="K42" s="8"/>
      <c r="L42" s="8"/>
      <c r="M42" s="8"/>
      <c r="N42" s="8"/>
      <c r="O42" s="8"/>
      <c r="P42" s="8"/>
      <c r="Q42" s="8"/>
      <c r="R42" s="8"/>
      <c r="S42" s="8"/>
      <c r="T42" s="8"/>
      <c r="U42" s="8"/>
      <c r="V42" s="8"/>
      <c r="W42" s="8"/>
      <c r="X42" s="8"/>
      <c r="Y42" s="8"/>
      <c r="Z42" s="8"/>
    </row>
    <row r="43" spans="1:26" ht="7.5" customHeight="1" x14ac:dyDescent="0.4">
      <c r="A43" s="77"/>
      <c r="B43" s="73"/>
      <c r="C43" s="73"/>
      <c r="D43" s="73"/>
      <c r="E43" s="73"/>
      <c r="F43" s="73"/>
      <c r="G43" s="73"/>
      <c r="H43" s="73"/>
      <c r="I43" s="73"/>
      <c r="J43" s="73"/>
      <c r="K43" s="8"/>
      <c r="L43" s="8"/>
      <c r="M43" s="8"/>
      <c r="N43" s="8"/>
      <c r="O43" s="8"/>
      <c r="P43" s="8"/>
      <c r="Q43" s="8"/>
      <c r="R43" s="8"/>
      <c r="S43" s="8"/>
      <c r="T43" s="8"/>
      <c r="U43" s="8"/>
      <c r="V43" s="8"/>
      <c r="W43" s="8"/>
      <c r="X43" s="8"/>
      <c r="Y43" s="8"/>
      <c r="Z43" s="8"/>
    </row>
    <row r="44" spans="1:26" ht="12.75" customHeight="1" x14ac:dyDescent="0.4">
      <c r="A44" s="77"/>
      <c r="B44" s="72" t="s">
        <v>84</v>
      </c>
      <c r="C44" s="73"/>
      <c r="D44" s="73"/>
      <c r="E44" s="73"/>
      <c r="F44" s="73"/>
      <c r="G44" s="73"/>
      <c r="H44" s="73"/>
      <c r="I44" s="73"/>
      <c r="J44" s="72">
        <f>Summary!N26</f>
        <v>2185</v>
      </c>
      <c r="K44" s="8"/>
      <c r="L44" s="8"/>
      <c r="M44" s="8"/>
      <c r="N44" s="8"/>
      <c r="O44" s="8"/>
      <c r="P44" s="8"/>
      <c r="Q44" s="8"/>
      <c r="R44" s="8"/>
      <c r="S44" s="8"/>
      <c r="T44" s="8"/>
      <c r="U44" s="8"/>
      <c r="V44" s="8"/>
      <c r="W44" s="8"/>
      <c r="X44" s="8"/>
      <c r="Y44" s="8"/>
      <c r="Z44" s="8"/>
    </row>
    <row r="45" spans="1:26" ht="77.25" customHeight="1" x14ac:dyDescent="0.4">
      <c r="A45" s="77"/>
      <c r="B45" s="208" t="s">
        <v>417</v>
      </c>
      <c r="C45" s="206"/>
      <c r="D45" s="206"/>
      <c r="E45" s="206"/>
      <c r="F45" s="206"/>
      <c r="G45" s="206"/>
      <c r="H45" s="206"/>
      <c r="I45" s="206"/>
      <c r="J45" s="207"/>
      <c r="K45" s="8"/>
      <c r="L45" s="8"/>
      <c r="M45" s="8"/>
      <c r="N45" s="8"/>
      <c r="O45" s="8"/>
      <c r="P45" s="8"/>
      <c r="Q45" s="8"/>
      <c r="R45" s="8"/>
      <c r="S45" s="8"/>
      <c r="T45" s="8"/>
      <c r="U45" s="8"/>
      <c r="V45" s="8"/>
      <c r="W45" s="8"/>
      <c r="X45" s="8"/>
      <c r="Y45" s="8"/>
      <c r="Z45" s="8"/>
    </row>
    <row r="46" spans="1:26" ht="7.5" customHeight="1" x14ac:dyDescent="0.4">
      <c r="A46" s="77"/>
      <c r="B46" s="73"/>
      <c r="C46" s="73"/>
      <c r="D46" s="73"/>
      <c r="E46" s="73"/>
      <c r="F46" s="73"/>
      <c r="G46" s="73"/>
      <c r="H46" s="73"/>
      <c r="I46" s="73"/>
      <c r="J46" s="73"/>
      <c r="K46" s="8"/>
      <c r="L46" s="8"/>
      <c r="M46" s="8"/>
      <c r="N46" s="8"/>
      <c r="O46" s="8"/>
      <c r="P46" s="8"/>
      <c r="Q46" s="8"/>
      <c r="R46" s="8"/>
      <c r="S46" s="8"/>
      <c r="T46" s="8"/>
      <c r="U46" s="8"/>
      <c r="V46" s="8"/>
      <c r="W46" s="8"/>
      <c r="X46" s="8"/>
      <c r="Y46" s="8"/>
      <c r="Z46" s="8"/>
    </row>
    <row r="47" spans="1:26" ht="12.75" customHeight="1" x14ac:dyDescent="0.4">
      <c r="A47" s="77"/>
      <c r="B47" s="72" t="s">
        <v>106</v>
      </c>
      <c r="C47" s="73"/>
      <c r="D47" s="73"/>
      <c r="E47" s="73"/>
      <c r="F47" s="73"/>
      <c r="G47" s="73"/>
      <c r="H47" s="73"/>
      <c r="I47" s="73"/>
      <c r="J47" s="72">
        <f>Summary!N27</f>
        <v>0</v>
      </c>
      <c r="K47" s="8"/>
      <c r="L47" s="8"/>
      <c r="M47" s="8"/>
      <c r="N47" s="8"/>
      <c r="O47" s="8"/>
      <c r="P47" s="8"/>
      <c r="Q47" s="8"/>
      <c r="R47" s="8"/>
      <c r="S47" s="8"/>
      <c r="T47" s="8"/>
      <c r="U47" s="8"/>
      <c r="V47" s="8"/>
      <c r="W47" s="8"/>
      <c r="X47" s="8"/>
      <c r="Y47" s="8"/>
      <c r="Z47" s="8"/>
    </row>
    <row r="48" spans="1:26" ht="77.25" customHeight="1" x14ac:dyDescent="0.4">
      <c r="A48" s="77"/>
      <c r="B48" s="208" t="s">
        <v>420</v>
      </c>
      <c r="C48" s="206"/>
      <c r="D48" s="206"/>
      <c r="E48" s="206"/>
      <c r="F48" s="206"/>
      <c r="G48" s="206"/>
      <c r="H48" s="206"/>
      <c r="I48" s="206"/>
      <c r="J48" s="207"/>
      <c r="K48" s="8"/>
      <c r="L48" s="8"/>
      <c r="M48" s="8"/>
      <c r="N48" s="8"/>
      <c r="O48" s="8"/>
      <c r="P48" s="8"/>
      <c r="Q48" s="8"/>
      <c r="R48" s="8"/>
      <c r="S48" s="8"/>
      <c r="T48" s="8"/>
      <c r="U48" s="8"/>
      <c r="V48" s="8"/>
      <c r="W48" s="8"/>
      <c r="X48" s="8"/>
      <c r="Y48" s="8"/>
      <c r="Z48" s="8"/>
    </row>
    <row r="49" spans="1:26" ht="12.75" customHeight="1" x14ac:dyDescent="0.4">
      <c r="A49" s="77"/>
      <c r="B49" s="78"/>
      <c r="C49" s="78"/>
      <c r="D49" s="78"/>
      <c r="E49" s="78"/>
      <c r="F49" s="78"/>
      <c r="G49" s="78"/>
      <c r="H49" s="78"/>
      <c r="I49" s="78"/>
      <c r="J49" s="78"/>
      <c r="K49" s="8"/>
      <c r="L49" s="8"/>
      <c r="M49" s="8"/>
      <c r="N49" s="8"/>
      <c r="O49" s="8"/>
      <c r="P49" s="8"/>
      <c r="Q49" s="8"/>
      <c r="R49" s="8"/>
      <c r="S49" s="8"/>
      <c r="T49" s="8"/>
      <c r="U49" s="8"/>
      <c r="V49" s="8"/>
      <c r="W49" s="8"/>
      <c r="X49" s="8"/>
      <c r="Y49" s="8"/>
      <c r="Z49" s="8"/>
    </row>
    <row r="50" spans="1:26" ht="12.75" customHeight="1" x14ac:dyDescent="0.4">
      <c r="A50" s="77"/>
      <c r="B50" s="72" t="s">
        <v>83</v>
      </c>
      <c r="C50" s="73"/>
      <c r="D50" s="73"/>
      <c r="E50" s="73"/>
      <c r="F50" s="73"/>
      <c r="G50" s="73"/>
      <c r="H50" s="73"/>
      <c r="I50" s="73"/>
      <c r="J50" s="72">
        <f>Summary!N28</f>
        <v>3114.66</v>
      </c>
      <c r="K50" s="8"/>
      <c r="L50" s="8"/>
      <c r="M50" s="8"/>
      <c r="N50" s="8"/>
      <c r="O50" s="8"/>
      <c r="P50" s="8"/>
      <c r="Q50" s="8"/>
      <c r="R50" s="8"/>
      <c r="S50" s="8"/>
      <c r="T50" s="8"/>
      <c r="U50" s="8"/>
      <c r="V50" s="8"/>
      <c r="W50" s="8"/>
      <c r="X50" s="8"/>
      <c r="Y50" s="8"/>
      <c r="Z50" s="8"/>
    </row>
    <row r="51" spans="1:26" ht="77.25" customHeight="1" x14ac:dyDescent="0.4">
      <c r="A51" s="77"/>
      <c r="B51" s="208" t="s">
        <v>421</v>
      </c>
      <c r="C51" s="206"/>
      <c r="D51" s="206"/>
      <c r="E51" s="206"/>
      <c r="F51" s="206"/>
      <c r="G51" s="206"/>
      <c r="H51" s="206"/>
      <c r="I51" s="206"/>
      <c r="J51" s="207"/>
      <c r="K51" s="8"/>
      <c r="L51" s="8"/>
      <c r="M51" s="8"/>
      <c r="N51" s="8"/>
      <c r="O51" s="8"/>
      <c r="P51" s="8"/>
      <c r="Q51" s="8"/>
      <c r="R51" s="8"/>
      <c r="S51" s="8"/>
      <c r="T51" s="8"/>
      <c r="U51" s="8"/>
      <c r="V51" s="8"/>
      <c r="W51" s="8"/>
      <c r="X51" s="8"/>
      <c r="Y51" s="8"/>
      <c r="Z51" s="8"/>
    </row>
    <row r="52" spans="1:26" ht="7.5" customHeight="1" x14ac:dyDescent="0.4">
      <c r="A52" s="77"/>
      <c r="B52" s="73"/>
      <c r="C52" s="73"/>
      <c r="D52" s="73"/>
      <c r="E52" s="73"/>
      <c r="F52" s="73"/>
      <c r="G52" s="73"/>
      <c r="H52" s="73"/>
      <c r="I52" s="73"/>
      <c r="J52" s="73"/>
      <c r="K52" s="8"/>
      <c r="L52" s="8"/>
      <c r="M52" s="8"/>
      <c r="N52" s="8"/>
      <c r="O52" s="8"/>
      <c r="P52" s="8"/>
      <c r="Q52" s="8"/>
      <c r="R52" s="8"/>
      <c r="S52" s="8"/>
      <c r="T52" s="8"/>
      <c r="U52" s="8"/>
      <c r="V52" s="8"/>
      <c r="W52" s="8"/>
      <c r="X52" s="8"/>
      <c r="Y52" s="8"/>
      <c r="Z52" s="8"/>
    </row>
    <row r="53" spans="1:26" ht="12.75" customHeight="1" x14ac:dyDescent="0.4">
      <c r="A53" s="77"/>
      <c r="B53" s="8"/>
      <c r="C53" s="8"/>
      <c r="D53" s="8"/>
      <c r="E53" s="8"/>
      <c r="F53" s="8"/>
      <c r="G53" s="8"/>
      <c r="H53" s="8"/>
      <c r="I53" s="8"/>
      <c r="J53" s="57"/>
      <c r="K53" s="8"/>
      <c r="L53" s="8"/>
      <c r="M53" s="8"/>
      <c r="N53" s="8"/>
      <c r="O53" s="8"/>
      <c r="P53" s="8"/>
      <c r="Q53" s="8"/>
      <c r="R53" s="8"/>
      <c r="S53" s="8"/>
      <c r="T53" s="8"/>
      <c r="U53" s="8"/>
      <c r="V53" s="8"/>
      <c r="W53" s="8"/>
      <c r="X53" s="8"/>
      <c r="Y53" s="8"/>
      <c r="Z53" s="8"/>
    </row>
    <row r="54" spans="1:26" ht="12.75" customHeight="1" x14ac:dyDescent="0.4">
      <c r="A54" s="77"/>
      <c r="B54" s="8"/>
      <c r="C54" s="8"/>
      <c r="D54" s="8"/>
      <c r="E54" s="8"/>
      <c r="F54" s="8"/>
      <c r="G54" s="8"/>
      <c r="H54" s="8"/>
      <c r="I54" s="8"/>
      <c r="J54" s="57"/>
      <c r="K54" s="8"/>
      <c r="L54" s="8"/>
      <c r="M54" s="8"/>
      <c r="N54" s="8"/>
      <c r="O54" s="8"/>
      <c r="P54" s="8"/>
      <c r="Q54" s="8"/>
      <c r="R54" s="8"/>
      <c r="S54" s="8"/>
      <c r="T54" s="8"/>
      <c r="U54" s="8"/>
      <c r="V54" s="8"/>
      <c r="W54" s="8"/>
      <c r="X54" s="8"/>
      <c r="Y54" s="8"/>
      <c r="Z54" s="8"/>
    </row>
    <row r="55" spans="1:26" ht="12.75" customHeight="1" x14ac:dyDescent="0.4">
      <c r="A55" s="77"/>
      <c r="B55" s="8"/>
      <c r="C55" s="8"/>
      <c r="D55" s="8"/>
      <c r="E55" s="8"/>
      <c r="F55" s="8"/>
      <c r="G55" s="8"/>
      <c r="H55" s="8"/>
      <c r="I55" s="8"/>
      <c r="J55" s="57"/>
      <c r="K55" s="8"/>
      <c r="L55" s="8"/>
      <c r="M55" s="8"/>
      <c r="N55" s="8"/>
      <c r="O55" s="8"/>
      <c r="P55" s="8"/>
      <c r="Q55" s="8"/>
      <c r="R55" s="8"/>
      <c r="S55" s="8"/>
      <c r="T55" s="8"/>
      <c r="U55" s="8"/>
      <c r="V55" s="8"/>
      <c r="W55" s="8"/>
      <c r="X55" s="8"/>
      <c r="Y55" s="8"/>
      <c r="Z55" s="8"/>
    </row>
    <row r="56" spans="1:26" ht="12.75" customHeight="1" x14ac:dyDescent="0.4">
      <c r="A56" s="77"/>
      <c r="B56" s="8"/>
      <c r="C56" s="8"/>
      <c r="D56" s="8"/>
      <c r="E56" s="8"/>
      <c r="F56" s="8"/>
      <c r="G56" s="8"/>
      <c r="H56" s="8"/>
      <c r="I56" s="8"/>
      <c r="J56" s="57"/>
      <c r="K56" s="8"/>
      <c r="L56" s="8"/>
      <c r="M56" s="8"/>
      <c r="N56" s="8"/>
      <c r="O56" s="8"/>
      <c r="P56" s="8"/>
      <c r="Q56" s="8"/>
      <c r="R56" s="8"/>
      <c r="S56" s="8"/>
      <c r="T56" s="8"/>
      <c r="U56" s="8"/>
      <c r="V56" s="8"/>
      <c r="W56" s="8"/>
      <c r="X56" s="8"/>
      <c r="Y56" s="8"/>
      <c r="Z56" s="8"/>
    </row>
    <row r="57" spans="1:26" ht="12.75" customHeight="1" x14ac:dyDescent="0.4">
      <c r="A57" s="77"/>
      <c r="B57" s="8"/>
      <c r="C57" s="8"/>
      <c r="D57" s="8"/>
      <c r="E57" s="8"/>
      <c r="F57" s="8"/>
      <c r="G57" s="8"/>
      <c r="H57" s="8"/>
      <c r="I57" s="8"/>
      <c r="J57" s="57"/>
      <c r="K57" s="8"/>
      <c r="L57" s="8"/>
      <c r="M57" s="8"/>
      <c r="N57" s="8"/>
      <c r="O57" s="8"/>
      <c r="P57" s="8"/>
      <c r="Q57" s="8"/>
      <c r="R57" s="8"/>
      <c r="S57" s="8"/>
      <c r="T57" s="8"/>
      <c r="U57" s="8"/>
      <c r="V57" s="8"/>
      <c r="W57" s="8"/>
      <c r="X57" s="8"/>
      <c r="Y57" s="8"/>
      <c r="Z57" s="8"/>
    </row>
    <row r="58" spans="1:26" ht="12.75" customHeight="1" x14ac:dyDescent="0.4">
      <c r="A58" s="77"/>
      <c r="B58" s="8"/>
      <c r="C58" s="8"/>
      <c r="D58" s="8"/>
      <c r="E58" s="8"/>
      <c r="F58" s="8"/>
      <c r="G58" s="8"/>
      <c r="H58" s="8"/>
      <c r="I58" s="8"/>
      <c r="J58" s="57"/>
      <c r="K58" s="8"/>
      <c r="L58" s="8"/>
      <c r="M58" s="8"/>
      <c r="N58" s="8"/>
      <c r="O58" s="8"/>
      <c r="P58" s="8"/>
      <c r="Q58" s="8"/>
      <c r="R58" s="8"/>
      <c r="S58" s="8"/>
      <c r="T58" s="8"/>
      <c r="U58" s="8"/>
      <c r="V58" s="8"/>
      <c r="W58" s="8"/>
      <c r="X58" s="8"/>
      <c r="Y58" s="8"/>
      <c r="Z58" s="8"/>
    </row>
    <row r="59" spans="1:26" ht="12.75" customHeight="1" x14ac:dyDescent="0.4">
      <c r="A59" s="77"/>
      <c r="B59" s="8"/>
      <c r="C59" s="8"/>
      <c r="D59" s="8"/>
      <c r="E59" s="8"/>
      <c r="F59" s="8"/>
      <c r="G59" s="8"/>
      <c r="H59" s="8"/>
      <c r="I59" s="8"/>
      <c r="J59" s="57"/>
      <c r="K59" s="8"/>
      <c r="L59" s="8"/>
      <c r="M59" s="8"/>
      <c r="N59" s="8"/>
      <c r="O59" s="8"/>
      <c r="P59" s="8"/>
      <c r="Q59" s="8"/>
      <c r="R59" s="8"/>
      <c r="S59" s="8"/>
      <c r="T59" s="8"/>
      <c r="U59" s="8"/>
      <c r="V59" s="8"/>
      <c r="W59" s="8"/>
      <c r="X59" s="8"/>
      <c r="Y59" s="8"/>
      <c r="Z59" s="8"/>
    </row>
    <row r="60" spans="1:26" ht="12.75" customHeight="1" x14ac:dyDescent="0.4">
      <c r="A60" s="77"/>
      <c r="B60" s="8"/>
      <c r="C60" s="8"/>
      <c r="D60" s="8"/>
      <c r="E60" s="8"/>
      <c r="F60" s="8"/>
      <c r="G60" s="8"/>
      <c r="H60" s="8"/>
      <c r="I60" s="8"/>
      <c r="J60" s="57"/>
      <c r="K60" s="8"/>
      <c r="L60" s="8"/>
      <c r="M60" s="8"/>
      <c r="N60" s="8"/>
      <c r="O60" s="8"/>
      <c r="P60" s="8"/>
      <c r="Q60" s="8"/>
      <c r="R60" s="8"/>
      <c r="S60" s="8"/>
      <c r="T60" s="8"/>
      <c r="U60" s="8"/>
      <c r="V60" s="8"/>
      <c r="W60" s="8"/>
      <c r="X60" s="8"/>
      <c r="Y60" s="8"/>
      <c r="Z60" s="8"/>
    </row>
    <row r="61" spans="1:26" ht="12.75" customHeight="1" x14ac:dyDescent="0.4">
      <c r="A61" s="77"/>
      <c r="B61" s="8"/>
      <c r="C61" s="8"/>
      <c r="D61" s="8"/>
      <c r="E61" s="8"/>
      <c r="F61" s="8"/>
      <c r="G61" s="8"/>
      <c r="H61" s="8"/>
      <c r="I61" s="8"/>
      <c r="J61" s="57"/>
      <c r="K61" s="8"/>
      <c r="L61" s="8"/>
      <c r="M61" s="8"/>
      <c r="N61" s="8"/>
      <c r="O61" s="8"/>
      <c r="P61" s="8"/>
      <c r="Q61" s="8"/>
      <c r="R61" s="8"/>
      <c r="S61" s="8"/>
      <c r="T61" s="8"/>
      <c r="U61" s="8"/>
      <c r="V61" s="8"/>
      <c r="W61" s="8"/>
      <c r="X61" s="8"/>
      <c r="Y61" s="8"/>
      <c r="Z61" s="8"/>
    </row>
    <row r="62" spans="1:26" ht="12.75" customHeight="1" x14ac:dyDescent="0.4">
      <c r="A62" s="77"/>
      <c r="B62" s="8"/>
      <c r="C62" s="8"/>
      <c r="D62" s="8"/>
      <c r="E62" s="8"/>
      <c r="F62" s="8"/>
      <c r="G62" s="8"/>
      <c r="H62" s="8"/>
      <c r="I62" s="8"/>
      <c r="J62" s="57"/>
      <c r="K62" s="8"/>
      <c r="L62" s="8"/>
      <c r="M62" s="8"/>
      <c r="N62" s="8"/>
      <c r="O62" s="8"/>
      <c r="P62" s="8"/>
      <c r="Q62" s="8"/>
      <c r="R62" s="8"/>
      <c r="S62" s="8"/>
      <c r="T62" s="8"/>
      <c r="U62" s="8"/>
      <c r="V62" s="8"/>
      <c r="W62" s="8"/>
      <c r="X62" s="8"/>
      <c r="Y62" s="8"/>
      <c r="Z62" s="8"/>
    </row>
    <row r="63" spans="1:26" ht="12.75" customHeight="1" x14ac:dyDescent="0.4">
      <c r="A63" s="77"/>
      <c r="B63" s="8"/>
      <c r="C63" s="8"/>
      <c r="D63" s="8"/>
      <c r="E63" s="8"/>
      <c r="F63" s="8"/>
      <c r="G63" s="8"/>
      <c r="H63" s="8"/>
      <c r="I63" s="8"/>
      <c r="J63" s="57"/>
      <c r="K63" s="8"/>
      <c r="L63" s="8"/>
      <c r="M63" s="8"/>
      <c r="N63" s="8"/>
      <c r="O63" s="8"/>
      <c r="P63" s="8"/>
      <c r="Q63" s="8"/>
      <c r="R63" s="8"/>
      <c r="S63" s="8"/>
      <c r="T63" s="8"/>
      <c r="U63" s="8"/>
      <c r="V63" s="8"/>
      <c r="W63" s="8"/>
      <c r="X63" s="8"/>
      <c r="Y63" s="8"/>
      <c r="Z63" s="8"/>
    </row>
    <row r="64" spans="1:26" ht="12.75" customHeight="1" x14ac:dyDescent="0.4">
      <c r="A64" s="77"/>
      <c r="B64" s="8"/>
      <c r="C64" s="8"/>
      <c r="D64" s="8"/>
      <c r="E64" s="8"/>
      <c r="F64" s="8"/>
      <c r="G64" s="8"/>
      <c r="H64" s="8"/>
      <c r="I64" s="8"/>
      <c r="J64" s="57"/>
      <c r="K64" s="8"/>
      <c r="L64" s="8"/>
      <c r="M64" s="8"/>
      <c r="N64" s="8"/>
      <c r="O64" s="8"/>
      <c r="P64" s="8"/>
      <c r="Q64" s="8"/>
      <c r="R64" s="8"/>
      <c r="S64" s="8"/>
      <c r="T64" s="8"/>
      <c r="U64" s="8"/>
      <c r="V64" s="8"/>
      <c r="W64" s="8"/>
      <c r="X64" s="8"/>
      <c r="Y64" s="8"/>
      <c r="Z64" s="8"/>
    </row>
    <row r="65" spans="1:26" ht="12.75" customHeight="1" x14ac:dyDescent="0.4">
      <c r="A65" s="77"/>
      <c r="B65" s="8"/>
      <c r="C65" s="8"/>
      <c r="D65" s="8"/>
      <c r="E65" s="8"/>
      <c r="F65" s="8"/>
      <c r="G65" s="8"/>
      <c r="H65" s="8"/>
      <c r="I65" s="8"/>
      <c r="J65" s="57"/>
      <c r="K65" s="8"/>
      <c r="L65" s="8"/>
      <c r="M65" s="8"/>
      <c r="N65" s="8"/>
      <c r="O65" s="8"/>
      <c r="P65" s="8"/>
      <c r="Q65" s="8"/>
      <c r="R65" s="8"/>
      <c r="S65" s="8"/>
      <c r="T65" s="8"/>
      <c r="U65" s="8"/>
      <c r="V65" s="8"/>
      <c r="W65" s="8"/>
      <c r="X65" s="8"/>
      <c r="Y65" s="8"/>
      <c r="Z65" s="8"/>
    </row>
    <row r="66" spans="1:26" ht="12.75" customHeight="1" x14ac:dyDescent="0.4">
      <c r="A66" s="77"/>
      <c r="B66" s="8"/>
      <c r="C66" s="8"/>
      <c r="D66" s="8"/>
      <c r="E66" s="8"/>
      <c r="F66" s="8"/>
      <c r="G66" s="8"/>
      <c r="H66" s="8"/>
      <c r="I66" s="8"/>
      <c r="J66" s="57"/>
      <c r="K66" s="8"/>
      <c r="L66" s="8"/>
      <c r="M66" s="8"/>
      <c r="N66" s="8"/>
      <c r="O66" s="8"/>
      <c r="P66" s="8"/>
      <c r="Q66" s="8"/>
      <c r="R66" s="8"/>
      <c r="S66" s="8"/>
      <c r="T66" s="8"/>
      <c r="U66" s="8"/>
      <c r="V66" s="8"/>
      <c r="W66" s="8"/>
      <c r="X66" s="8"/>
      <c r="Y66" s="8"/>
      <c r="Z66" s="8"/>
    </row>
    <row r="67" spans="1:26" ht="12.75" customHeight="1" x14ac:dyDescent="0.4">
      <c r="A67" s="77"/>
      <c r="B67" s="8"/>
      <c r="C67" s="8"/>
      <c r="D67" s="8"/>
      <c r="E67" s="8"/>
      <c r="F67" s="8"/>
      <c r="G67" s="8"/>
      <c r="H67" s="8"/>
      <c r="I67" s="8"/>
      <c r="J67" s="57"/>
      <c r="K67" s="8"/>
      <c r="L67" s="8"/>
      <c r="M67" s="8"/>
      <c r="N67" s="8"/>
      <c r="O67" s="8"/>
      <c r="P67" s="8"/>
      <c r="Q67" s="8"/>
      <c r="R67" s="8"/>
      <c r="S67" s="8"/>
      <c r="T67" s="8"/>
      <c r="U67" s="8"/>
      <c r="V67" s="8"/>
      <c r="W67" s="8"/>
      <c r="X67" s="8"/>
      <c r="Y67" s="8"/>
      <c r="Z67" s="8"/>
    </row>
    <row r="68" spans="1:26" ht="12.75" customHeight="1" x14ac:dyDescent="0.4">
      <c r="A68" s="77"/>
      <c r="B68" s="8"/>
      <c r="C68" s="8"/>
      <c r="D68" s="8"/>
      <c r="E68" s="8"/>
      <c r="F68" s="8"/>
      <c r="G68" s="8"/>
      <c r="H68" s="8"/>
      <c r="I68" s="8"/>
      <c r="J68" s="57"/>
      <c r="K68" s="8"/>
      <c r="L68" s="8"/>
      <c r="M68" s="8"/>
      <c r="N68" s="8"/>
      <c r="O68" s="8"/>
      <c r="P68" s="8"/>
      <c r="Q68" s="8"/>
      <c r="R68" s="8"/>
      <c r="S68" s="8"/>
      <c r="T68" s="8"/>
      <c r="U68" s="8"/>
      <c r="V68" s="8"/>
      <c r="W68" s="8"/>
      <c r="X68" s="8"/>
      <c r="Y68" s="8"/>
      <c r="Z68" s="8"/>
    </row>
    <row r="69" spans="1:26" ht="12.75" customHeight="1" x14ac:dyDescent="0.4">
      <c r="A69" s="77"/>
      <c r="B69" s="8"/>
      <c r="C69" s="8"/>
      <c r="D69" s="8"/>
      <c r="E69" s="8"/>
      <c r="F69" s="8"/>
      <c r="G69" s="8"/>
      <c r="H69" s="8"/>
      <c r="I69" s="8"/>
      <c r="J69" s="57"/>
      <c r="K69" s="8"/>
      <c r="L69" s="8"/>
      <c r="M69" s="8"/>
      <c r="N69" s="8"/>
      <c r="O69" s="8"/>
      <c r="P69" s="8"/>
      <c r="Q69" s="8"/>
      <c r="R69" s="8"/>
      <c r="S69" s="8"/>
      <c r="T69" s="8"/>
      <c r="U69" s="8"/>
      <c r="V69" s="8"/>
      <c r="W69" s="8"/>
      <c r="X69" s="8"/>
      <c r="Y69" s="8"/>
      <c r="Z69" s="8"/>
    </row>
    <row r="70" spans="1:26" ht="12.75" customHeight="1" x14ac:dyDescent="0.4">
      <c r="A70" s="77"/>
      <c r="B70" s="8"/>
      <c r="C70" s="8"/>
      <c r="D70" s="8"/>
      <c r="E70" s="8"/>
      <c r="F70" s="8"/>
      <c r="G70" s="8"/>
      <c r="H70" s="8"/>
      <c r="I70" s="8"/>
      <c r="J70" s="57"/>
      <c r="K70" s="8"/>
      <c r="L70" s="8"/>
      <c r="M70" s="8"/>
      <c r="N70" s="8"/>
      <c r="O70" s="8"/>
      <c r="P70" s="8"/>
      <c r="Q70" s="8"/>
      <c r="R70" s="8"/>
      <c r="S70" s="8"/>
      <c r="T70" s="8"/>
      <c r="U70" s="8"/>
      <c r="V70" s="8"/>
      <c r="W70" s="8"/>
      <c r="X70" s="8"/>
      <c r="Y70" s="8"/>
      <c r="Z70" s="8"/>
    </row>
    <row r="71" spans="1:26" ht="12.75" customHeight="1" x14ac:dyDescent="0.4">
      <c r="A71" s="77"/>
      <c r="B71" s="8"/>
      <c r="C71" s="8"/>
      <c r="D71" s="8"/>
      <c r="E71" s="8"/>
      <c r="F71" s="8"/>
      <c r="G71" s="8"/>
      <c r="H71" s="8"/>
      <c r="I71" s="8"/>
      <c r="J71" s="57"/>
      <c r="K71" s="8"/>
      <c r="L71" s="8"/>
      <c r="M71" s="8"/>
      <c r="N71" s="8"/>
      <c r="O71" s="8"/>
      <c r="P71" s="8"/>
      <c r="Q71" s="8"/>
      <c r="R71" s="8"/>
      <c r="S71" s="8"/>
      <c r="T71" s="8"/>
      <c r="U71" s="8"/>
      <c r="V71" s="8"/>
      <c r="W71" s="8"/>
      <c r="X71" s="8"/>
      <c r="Y71" s="8"/>
      <c r="Z71" s="8"/>
    </row>
    <row r="72" spans="1:26" ht="12.75" customHeight="1" x14ac:dyDescent="0.4">
      <c r="A72" s="77"/>
      <c r="B72" s="8"/>
      <c r="C72" s="8"/>
      <c r="D72" s="8"/>
      <c r="E72" s="8"/>
      <c r="F72" s="8"/>
      <c r="G72" s="8"/>
      <c r="H72" s="8"/>
      <c r="I72" s="8"/>
      <c r="J72" s="57"/>
      <c r="K72" s="8"/>
      <c r="L72" s="8"/>
      <c r="M72" s="8"/>
      <c r="N72" s="8"/>
      <c r="O72" s="8"/>
      <c r="P72" s="8"/>
      <c r="Q72" s="8"/>
      <c r="R72" s="8"/>
      <c r="S72" s="8"/>
      <c r="T72" s="8"/>
      <c r="U72" s="8"/>
      <c r="V72" s="8"/>
      <c r="W72" s="8"/>
      <c r="X72" s="8"/>
      <c r="Y72" s="8"/>
      <c r="Z72" s="8"/>
    </row>
    <row r="73" spans="1:26" ht="12.75" customHeight="1" x14ac:dyDescent="0.4">
      <c r="A73" s="77"/>
      <c r="B73" s="8"/>
      <c r="C73" s="8"/>
      <c r="D73" s="8"/>
      <c r="E73" s="8"/>
      <c r="F73" s="8"/>
      <c r="G73" s="8"/>
      <c r="H73" s="8"/>
      <c r="I73" s="8"/>
      <c r="J73" s="57"/>
      <c r="K73" s="8"/>
      <c r="L73" s="8"/>
      <c r="M73" s="8"/>
      <c r="N73" s="8"/>
      <c r="O73" s="8"/>
      <c r="P73" s="8"/>
      <c r="Q73" s="8"/>
      <c r="R73" s="8"/>
      <c r="S73" s="8"/>
      <c r="T73" s="8"/>
      <c r="U73" s="8"/>
      <c r="V73" s="8"/>
      <c r="W73" s="8"/>
      <c r="X73" s="8"/>
      <c r="Y73" s="8"/>
      <c r="Z73" s="8"/>
    </row>
    <row r="74" spans="1:26" ht="12.75" customHeight="1" x14ac:dyDescent="0.4">
      <c r="A74" s="77"/>
      <c r="B74" s="8"/>
      <c r="C74" s="8"/>
      <c r="D74" s="8"/>
      <c r="E74" s="8"/>
      <c r="F74" s="8"/>
      <c r="G74" s="8"/>
      <c r="H74" s="8"/>
      <c r="I74" s="8"/>
      <c r="J74" s="57"/>
      <c r="K74" s="8"/>
      <c r="L74" s="8"/>
      <c r="M74" s="8"/>
      <c r="N74" s="8"/>
      <c r="O74" s="8"/>
      <c r="P74" s="8"/>
      <c r="Q74" s="8"/>
      <c r="R74" s="8"/>
      <c r="S74" s="8"/>
      <c r="T74" s="8"/>
      <c r="U74" s="8"/>
      <c r="V74" s="8"/>
      <c r="W74" s="8"/>
      <c r="X74" s="8"/>
      <c r="Y74" s="8"/>
      <c r="Z74" s="8"/>
    </row>
    <row r="75" spans="1:26" ht="12.75" customHeight="1" x14ac:dyDescent="0.4">
      <c r="A75" s="77"/>
      <c r="B75" s="8"/>
      <c r="C75" s="8"/>
      <c r="D75" s="8"/>
      <c r="E75" s="8"/>
      <c r="F75" s="8"/>
      <c r="G75" s="8"/>
      <c r="H75" s="8"/>
      <c r="I75" s="8"/>
      <c r="J75" s="57"/>
      <c r="K75" s="8"/>
      <c r="L75" s="8"/>
      <c r="M75" s="8"/>
      <c r="N75" s="8"/>
      <c r="O75" s="8"/>
      <c r="P75" s="8"/>
      <c r="Q75" s="8"/>
      <c r="R75" s="8"/>
      <c r="S75" s="8"/>
      <c r="T75" s="8"/>
      <c r="U75" s="8"/>
      <c r="V75" s="8"/>
      <c r="W75" s="8"/>
      <c r="X75" s="8"/>
      <c r="Y75" s="8"/>
      <c r="Z75" s="8"/>
    </row>
    <row r="76" spans="1:26" ht="12.75" customHeight="1" x14ac:dyDescent="0.4">
      <c r="A76" s="77"/>
      <c r="B76" s="8"/>
      <c r="C76" s="8"/>
      <c r="D76" s="8"/>
      <c r="E76" s="8"/>
      <c r="F76" s="8"/>
      <c r="G76" s="8"/>
      <c r="H76" s="8"/>
      <c r="I76" s="8"/>
      <c r="J76" s="57"/>
      <c r="K76" s="8"/>
      <c r="L76" s="8"/>
      <c r="M76" s="8"/>
      <c r="N76" s="8"/>
      <c r="O76" s="8"/>
      <c r="P76" s="8"/>
      <c r="Q76" s="8"/>
      <c r="R76" s="8"/>
      <c r="S76" s="8"/>
      <c r="T76" s="8"/>
      <c r="U76" s="8"/>
      <c r="V76" s="8"/>
      <c r="W76" s="8"/>
      <c r="X76" s="8"/>
      <c r="Y76" s="8"/>
      <c r="Z76" s="8"/>
    </row>
    <row r="77" spans="1:26" ht="12.75" customHeight="1" x14ac:dyDescent="0.4">
      <c r="A77" s="77"/>
      <c r="B77" s="8"/>
      <c r="C77" s="8"/>
      <c r="D77" s="8"/>
      <c r="E77" s="8"/>
      <c r="F77" s="8"/>
      <c r="G77" s="8"/>
      <c r="H77" s="8"/>
      <c r="I77" s="8"/>
      <c r="J77" s="57"/>
      <c r="K77" s="8"/>
      <c r="L77" s="8"/>
      <c r="M77" s="8"/>
      <c r="N77" s="8"/>
      <c r="O77" s="8"/>
      <c r="P77" s="8"/>
      <c r="Q77" s="8"/>
      <c r="R77" s="8"/>
      <c r="S77" s="8"/>
      <c r="T77" s="8"/>
      <c r="U77" s="8"/>
      <c r="V77" s="8"/>
      <c r="W77" s="8"/>
      <c r="X77" s="8"/>
      <c r="Y77" s="8"/>
      <c r="Z77" s="8"/>
    </row>
    <row r="78" spans="1:26" ht="12.75" customHeight="1" x14ac:dyDescent="0.4">
      <c r="A78" s="77"/>
      <c r="B78" s="8"/>
      <c r="C78" s="8"/>
      <c r="D78" s="8"/>
      <c r="E78" s="8"/>
      <c r="F78" s="8"/>
      <c r="G78" s="8"/>
      <c r="H78" s="8"/>
      <c r="I78" s="8"/>
      <c r="J78" s="57"/>
      <c r="K78" s="8"/>
      <c r="L78" s="8"/>
      <c r="M78" s="8"/>
      <c r="N78" s="8"/>
      <c r="O78" s="8"/>
      <c r="P78" s="8"/>
      <c r="Q78" s="8"/>
      <c r="R78" s="8"/>
      <c r="S78" s="8"/>
      <c r="T78" s="8"/>
      <c r="U78" s="8"/>
      <c r="V78" s="8"/>
      <c r="W78" s="8"/>
      <c r="X78" s="8"/>
      <c r="Y78" s="8"/>
      <c r="Z78" s="8"/>
    </row>
    <row r="79" spans="1:26" ht="12.75" customHeight="1" x14ac:dyDescent="0.4">
      <c r="A79" s="77"/>
      <c r="B79" s="8"/>
      <c r="C79" s="8"/>
      <c r="D79" s="8"/>
      <c r="E79" s="8"/>
      <c r="F79" s="8"/>
      <c r="G79" s="8"/>
      <c r="H79" s="8"/>
      <c r="I79" s="8"/>
      <c r="J79" s="57"/>
      <c r="K79" s="8"/>
      <c r="L79" s="8"/>
      <c r="M79" s="8"/>
      <c r="N79" s="8"/>
      <c r="O79" s="8"/>
      <c r="P79" s="8"/>
      <c r="Q79" s="8"/>
      <c r="R79" s="8"/>
      <c r="S79" s="8"/>
      <c r="T79" s="8"/>
      <c r="U79" s="8"/>
      <c r="V79" s="8"/>
      <c r="W79" s="8"/>
      <c r="X79" s="8"/>
      <c r="Y79" s="8"/>
      <c r="Z79" s="8"/>
    </row>
    <row r="80" spans="1:26" ht="12.75" customHeight="1" x14ac:dyDescent="0.4">
      <c r="A80" s="77"/>
      <c r="B80" s="8"/>
      <c r="C80" s="8"/>
      <c r="D80" s="8"/>
      <c r="E80" s="8"/>
      <c r="F80" s="8"/>
      <c r="G80" s="8"/>
      <c r="H80" s="8"/>
      <c r="I80" s="8"/>
      <c r="J80" s="57"/>
      <c r="K80" s="8"/>
      <c r="L80" s="8"/>
      <c r="M80" s="8"/>
      <c r="N80" s="8"/>
      <c r="O80" s="8"/>
      <c r="P80" s="8"/>
      <c r="Q80" s="8"/>
      <c r="R80" s="8"/>
      <c r="S80" s="8"/>
      <c r="T80" s="8"/>
      <c r="U80" s="8"/>
      <c r="V80" s="8"/>
      <c r="W80" s="8"/>
      <c r="X80" s="8"/>
      <c r="Y80" s="8"/>
      <c r="Z80" s="8"/>
    </row>
    <row r="81" spans="1:26" ht="12.75" customHeight="1" x14ac:dyDescent="0.4">
      <c r="A81" s="77"/>
      <c r="B81" s="8"/>
      <c r="C81" s="8"/>
      <c r="D81" s="8"/>
      <c r="E81" s="8"/>
      <c r="F81" s="8"/>
      <c r="G81" s="8"/>
      <c r="H81" s="8"/>
      <c r="I81" s="8"/>
      <c r="J81" s="57"/>
      <c r="K81" s="8"/>
      <c r="L81" s="8"/>
      <c r="M81" s="8"/>
      <c r="N81" s="8"/>
      <c r="O81" s="8"/>
      <c r="P81" s="8"/>
      <c r="Q81" s="8"/>
      <c r="R81" s="8"/>
      <c r="S81" s="8"/>
      <c r="T81" s="8"/>
      <c r="U81" s="8"/>
      <c r="V81" s="8"/>
      <c r="W81" s="8"/>
      <c r="X81" s="8"/>
      <c r="Y81" s="8"/>
      <c r="Z81" s="8"/>
    </row>
    <row r="82" spans="1:26" ht="12.75" customHeight="1" x14ac:dyDescent="0.4">
      <c r="A82" s="77"/>
      <c r="B82" s="8"/>
      <c r="C82" s="8"/>
      <c r="D82" s="8"/>
      <c r="E82" s="8"/>
      <c r="F82" s="8"/>
      <c r="G82" s="8"/>
      <c r="H82" s="8"/>
      <c r="I82" s="8"/>
      <c r="J82" s="57"/>
      <c r="K82" s="8"/>
      <c r="L82" s="8"/>
      <c r="M82" s="8"/>
      <c r="N82" s="8"/>
      <c r="O82" s="8"/>
      <c r="P82" s="8"/>
      <c r="Q82" s="8"/>
      <c r="R82" s="8"/>
      <c r="S82" s="8"/>
      <c r="T82" s="8"/>
      <c r="U82" s="8"/>
      <c r="V82" s="8"/>
      <c r="W82" s="8"/>
      <c r="X82" s="8"/>
      <c r="Y82" s="8"/>
      <c r="Z82" s="8"/>
    </row>
    <row r="83" spans="1:26" ht="12.75" customHeight="1" x14ac:dyDescent="0.4">
      <c r="A83" s="77"/>
      <c r="B83" s="8"/>
      <c r="C83" s="8"/>
      <c r="D83" s="8"/>
      <c r="E83" s="8"/>
      <c r="F83" s="8"/>
      <c r="G83" s="8"/>
      <c r="H83" s="8"/>
      <c r="I83" s="8"/>
      <c r="J83" s="57"/>
      <c r="K83" s="8"/>
      <c r="L83" s="8"/>
      <c r="M83" s="8"/>
      <c r="N83" s="8"/>
      <c r="O83" s="8"/>
      <c r="P83" s="8"/>
      <c r="Q83" s="8"/>
      <c r="R83" s="8"/>
      <c r="S83" s="8"/>
      <c r="T83" s="8"/>
      <c r="U83" s="8"/>
      <c r="V83" s="8"/>
      <c r="W83" s="8"/>
      <c r="X83" s="8"/>
      <c r="Y83" s="8"/>
      <c r="Z83" s="8"/>
    </row>
    <row r="84" spans="1:26" ht="12.75" customHeight="1" x14ac:dyDescent="0.4">
      <c r="A84" s="77"/>
      <c r="B84" s="8"/>
      <c r="C84" s="8"/>
      <c r="D84" s="8"/>
      <c r="E84" s="8"/>
      <c r="F84" s="8"/>
      <c r="G84" s="8"/>
      <c r="H84" s="8"/>
      <c r="I84" s="8"/>
      <c r="J84" s="57"/>
      <c r="K84" s="8"/>
      <c r="L84" s="8"/>
      <c r="M84" s="8"/>
      <c r="N84" s="8"/>
      <c r="O84" s="8"/>
      <c r="P84" s="8"/>
      <c r="Q84" s="8"/>
      <c r="R84" s="8"/>
      <c r="S84" s="8"/>
      <c r="T84" s="8"/>
      <c r="U84" s="8"/>
      <c r="V84" s="8"/>
      <c r="W84" s="8"/>
      <c r="X84" s="8"/>
      <c r="Y84" s="8"/>
      <c r="Z84" s="8"/>
    </row>
    <row r="85" spans="1:26" ht="12.75" customHeight="1" x14ac:dyDescent="0.4">
      <c r="A85" s="77"/>
      <c r="B85" s="8"/>
      <c r="C85" s="8"/>
      <c r="D85" s="8"/>
      <c r="E85" s="8"/>
      <c r="F85" s="8"/>
      <c r="G85" s="8"/>
      <c r="H85" s="8"/>
      <c r="I85" s="8"/>
      <c r="J85" s="57"/>
      <c r="K85" s="8"/>
      <c r="L85" s="8"/>
      <c r="M85" s="8"/>
      <c r="N85" s="8"/>
      <c r="O85" s="8"/>
      <c r="P85" s="8"/>
      <c r="Q85" s="8"/>
      <c r="R85" s="8"/>
      <c r="S85" s="8"/>
      <c r="T85" s="8"/>
      <c r="U85" s="8"/>
      <c r="V85" s="8"/>
      <c r="W85" s="8"/>
      <c r="X85" s="8"/>
      <c r="Y85" s="8"/>
      <c r="Z85" s="8"/>
    </row>
    <row r="86" spans="1:26" ht="12.75" customHeight="1" x14ac:dyDescent="0.4">
      <c r="A86" s="77"/>
      <c r="B86" s="8"/>
      <c r="C86" s="8"/>
      <c r="D86" s="8"/>
      <c r="E86" s="8"/>
      <c r="F86" s="8"/>
      <c r="G86" s="8"/>
      <c r="H86" s="8"/>
      <c r="I86" s="8"/>
      <c r="J86" s="57"/>
      <c r="K86" s="8"/>
      <c r="L86" s="8"/>
      <c r="M86" s="8"/>
      <c r="N86" s="8"/>
      <c r="O86" s="8"/>
      <c r="P86" s="8"/>
      <c r="Q86" s="8"/>
      <c r="R86" s="8"/>
      <c r="S86" s="8"/>
      <c r="T86" s="8"/>
      <c r="U86" s="8"/>
      <c r="V86" s="8"/>
      <c r="W86" s="8"/>
      <c r="X86" s="8"/>
      <c r="Y86" s="8"/>
      <c r="Z86" s="8"/>
    </row>
    <row r="87" spans="1:26" ht="12.75" customHeight="1" x14ac:dyDescent="0.4">
      <c r="A87" s="77"/>
      <c r="B87" s="8"/>
      <c r="C87" s="8"/>
      <c r="D87" s="8"/>
      <c r="E87" s="8"/>
      <c r="F87" s="8"/>
      <c r="G87" s="8"/>
      <c r="H87" s="8"/>
      <c r="I87" s="8"/>
      <c r="J87" s="57"/>
      <c r="K87" s="8"/>
      <c r="L87" s="8"/>
      <c r="M87" s="8"/>
      <c r="N87" s="8"/>
      <c r="O87" s="8"/>
      <c r="P87" s="8"/>
      <c r="Q87" s="8"/>
      <c r="R87" s="8"/>
      <c r="S87" s="8"/>
      <c r="T87" s="8"/>
      <c r="U87" s="8"/>
      <c r="V87" s="8"/>
      <c r="W87" s="8"/>
      <c r="X87" s="8"/>
      <c r="Y87" s="8"/>
      <c r="Z87" s="8"/>
    </row>
    <row r="88" spans="1:26" ht="12.75" customHeight="1" x14ac:dyDescent="0.4">
      <c r="A88" s="77"/>
      <c r="B88" s="8"/>
      <c r="C88" s="8"/>
      <c r="D88" s="8"/>
      <c r="E88" s="8"/>
      <c r="F88" s="8"/>
      <c r="G88" s="8"/>
      <c r="H88" s="8"/>
      <c r="I88" s="8"/>
      <c r="J88" s="57"/>
      <c r="K88" s="8"/>
      <c r="L88" s="8"/>
      <c r="M88" s="8"/>
      <c r="N88" s="8"/>
      <c r="O88" s="8"/>
      <c r="P88" s="8"/>
      <c r="Q88" s="8"/>
      <c r="R88" s="8"/>
      <c r="S88" s="8"/>
      <c r="T88" s="8"/>
      <c r="U88" s="8"/>
      <c r="V88" s="8"/>
      <c r="W88" s="8"/>
      <c r="X88" s="8"/>
      <c r="Y88" s="8"/>
      <c r="Z88" s="8"/>
    </row>
    <row r="89" spans="1:26" ht="12.75" customHeight="1" x14ac:dyDescent="0.4">
      <c r="A89" s="77"/>
      <c r="B89" s="8"/>
      <c r="C89" s="8"/>
      <c r="D89" s="8"/>
      <c r="E89" s="8"/>
      <c r="F89" s="8"/>
      <c r="G89" s="8"/>
      <c r="H89" s="8"/>
      <c r="I89" s="8"/>
      <c r="J89" s="57"/>
      <c r="K89" s="8"/>
      <c r="L89" s="8"/>
      <c r="M89" s="8"/>
      <c r="N89" s="8"/>
      <c r="O89" s="8"/>
      <c r="P89" s="8"/>
      <c r="Q89" s="8"/>
      <c r="R89" s="8"/>
      <c r="S89" s="8"/>
      <c r="T89" s="8"/>
      <c r="U89" s="8"/>
      <c r="V89" s="8"/>
      <c r="W89" s="8"/>
      <c r="X89" s="8"/>
      <c r="Y89" s="8"/>
      <c r="Z89" s="8"/>
    </row>
    <row r="90" spans="1:26" ht="12.75" customHeight="1" x14ac:dyDescent="0.4">
      <c r="A90" s="77"/>
      <c r="B90" s="8"/>
      <c r="C90" s="8"/>
      <c r="D90" s="8"/>
      <c r="E90" s="8"/>
      <c r="F90" s="8"/>
      <c r="G90" s="8"/>
      <c r="H90" s="8"/>
      <c r="I90" s="8"/>
      <c r="J90" s="57"/>
      <c r="K90" s="8"/>
      <c r="L90" s="8"/>
      <c r="M90" s="8"/>
      <c r="N90" s="8"/>
      <c r="O90" s="8"/>
      <c r="P90" s="8"/>
      <c r="Q90" s="8"/>
      <c r="R90" s="8"/>
      <c r="S90" s="8"/>
      <c r="T90" s="8"/>
      <c r="U90" s="8"/>
      <c r="V90" s="8"/>
      <c r="W90" s="8"/>
      <c r="X90" s="8"/>
      <c r="Y90" s="8"/>
      <c r="Z90" s="8"/>
    </row>
    <row r="91" spans="1:26" ht="12.75" customHeight="1" x14ac:dyDescent="0.4">
      <c r="A91" s="77"/>
      <c r="B91" s="8"/>
      <c r="C91" s="8"/>
      <c r="D91" s="8"/>
      <c r="E91" s="8"/>
      <c r="F91" s="8"/>
      <c r="G91" s="8"/>
      <c r="H91" s="8"/>
      <c r="I91" s="8"/>
      <c r="J91" s="57"/>
      <c r="K91" s="8"/>
      <c r="L91" s="8"/>
      <c r="M91" s="8"/>
      <c r="N91" s="8"/>
      <c r="O91" s="8"/>
      <c r="P91" s="8"/>
      <c r="Q91" s="8"/>
      <c r="R91" s="8"/>
      <c r="S91" s="8"/>
      <c r="T91" s="8"/>
      <c r="U91" s="8"/>
      <c r="V91" s="8"/>
      <c r="W91" s="8"/>
      <c r="X91" s="8"/>
      <c r="Y91" s="8"/>
      <c r="Z91" s="8"/>
    </row>
    <row r="92" spans="1:26" ht="12.75" customHeight="1" x14ac:dyDescent="0.4">
      <c r="A92" s="77"/>
      <c r="B92" s="8"/>
      <c r="C92" s="8"/>
      <c r="D92" s="8"/>
      <c r="E92" s="8"/>
      <c r="F92" s="8"/>
      <c r="G92" s="8"/>
      <c r="H92" s="8"/>
      <c r="I92" s="8"/>
      <c r="J92" s="57"/>
      <c r="K92" s="8"/>
      <c r="L92" s="8"/>
      <c r="M92" s="8"/>
      <c r="N92" s="8"/>
      <c r="O92" s="8"/>
      <c r="P92" s="8"/>
      <c r="Q92" s="8"/>
      <c r="R92" s="8"/>
      <c r="S92" s="8"/>
      <c r="T92" s="8"/>
      <c r="U92" s="8"/>
      <c r="V92" s="8"/>
      <c r="W92" s="8"/>
      <c r="X92" s="8"/>
      <c r="Y92" s="8"/>
      <c r="Z92" s="8"/>
    </row>
    <row r="93" spans="1:26" ht="12.75" customHeight="1" x14ac:dyDescent="0.4">
      <c r="A93" s="77"/>
      <c r="B93" s="8"/>
      <c r="C93" s="8"/>
      <c r="D93" s="8"/>
      <c r="E93" s="8"/>
      <c r="F93" s="8"/>
      <c r="G93" s="8"/>
      <c r="H93" s="8"/>
      <c r="I93" s="8"/>
      <c r="J93" s="57"/>
      <c r="K93" s="8"/>
      <c r="L93" s="8"/>
      <c r="M93" s="8"/>
      <c r="N93" s="8"/>
      <c r="O93" s="8"/>
      <c r="P93" s="8"/>
      <c r="Q93" s="8"/>
      <c r="R93" s="8"/>
      <c r="S93" s="8"/>
      <c r="T93" s="8"/>
      <c r="U93" s="8"/>
      <c r="V93" s="8"/>
      <c r="W93" s="8"/>
      <c r="X93" s="8"/>
      <c r="Y93" s="8"/>
      <c r="Z93" s="8"/>
    </row>
    <row r="94" spans="1:26" ht="12.75" customHeight="1" x14ac:dyDescent="0.4">
      <c r="A94" s="77"/>
      <c r="B94" s="8"/>
      <c r="C94" s="8"/>
      <c r="D94" s="8"/>
      <c r="E94" s="8"/>
      <c r="F94" s="8"/>
      <c r="G94" s="8"/>
      <c r="H94" s="8"/>
      <c r="I94" s="8"/>
      <c r="J94" s="57"/>
      <c r="K94" s="8"/>
      <c r="L94" s="8"/>
      <c r="M94" s="8"/>
      <c r="N94" s="8"/>
      <c r="O94" s="8"/>
      <c r="P94" s="8"/>
      <c r="Q94" s="8"/>
      <c r="R94" s="8"/>
      <c r="S94" s="8"/>
      <c r="T94" s="8"/>
      <c r="U94" s="8"/>
      <c r="V94" s="8"/>
      <c r="W94" s="8"/>
      <c r="X94" s="8"/>
      <c r="Y94" s="8"/>
      <c r="Z94" s="8"/>
    </row>
    <row r="95" spans="1:26" ht="12.75" customHeight="1" x14ac:dyDescent="0.4">
      <c r="A95" s="77"/>
      <c r="B95" s="8"/>
      <c r="C95" s="8"/>
      <c r="D95" s="8"/>
      <c r="E95" s="8"/>
      <c r="F95" s="8"/>
      <c r="G95" s="8"/>
      <c r="H95" s="8"/>
      <c r="I95" s="8"/>
      <c r="J95" s="57"/>
      <c r="K95" s="8"/>
      <c r="L95" s="8"/>
      <c r="M95" s="8"/>
      <c r="N95" s="8"/>
      <c r="O95" s="8"/>
      <c r="P95" s="8"/>
      <c r="Q95" s="8"/>
      <c r="R95" s="8"/>
      <c r="S95" s="8"/>
      <c r="T95" s="8"/>
      <c r="U95" s="8"/>
      <c r="V95" s="8"/>
      <c r="W95" s="8"/>
      <c r="X95" s="8"/>
      <c r="Y95" s="8"/>
      <c r="Z95" s="8"/>
    </row>
    <row r="96" spans="1:26" ht="12.75" customHeight="1" x14ac:dyDescent="0.4">
      <c r="A96" s="77"/>
      <c r="B96" s="8"/>
      <c r="C96" s="8"/>
      <c r="D96" s="8"/>
      <c r="E96" s="8"/>
      <c r="F96" s="8"/>
      <c r="G96" s="8"/>
      <c r="H96" s="8"/>
      <c r="I96" s="8"/>
      <c r="J96" s="57"/>
      <c r="K96" s="8"/>
      <c r="L96" s="8"/>
      <c r="M96" s="8"/>
      <c r="N96" s="8"/>
      <c r="O96" s="8"/>
      <c r="P96" s="8"/>
      <c r="Q96" s="8"/>
      <c r="R96" s="8"/>
      <c r="S96" s="8"/>
      <c r="T96" s="8"/>
      <c r="U96" s="8"/>
      <c r="V96" s="8"/>
      <c r="W96" s="8"/>
      <c r="X96" s="8"/>
      <c r="Y96" s="8"/>
      <c r="Z96" s="8"/>
    </row>
    <row r="97" spans="1:26" ht="12.75" customHeight="1" x14ac:dyDescent="0.4">
      <c r="A97" s="77"/>
      <c r="B97" s="8"/>
      <c r="C97" s="8"/>
      <c r="D97" s="8"/>
      <c r="E97" s="8"/>
      <c r="F97" s="8"/>
      <c r="G97" s="8"/>
      <c r="H97" s="8"/>
      <c r="I97" s="8"/>
      <c r="J97" s="57"/>
      <c r="K97" s="8"/>
      <c r="L97" s="8"/>
      <c r="M97" s="8"/>
      <c r="N97" s="8"/>
      <c r="O97" s="8"/>
      <c r="P97" s="8"/>
      <c r="Q97" s="8"/>
      <c r="R97" s="8"/>
      <c r="S97" s="8"/>
      <c r="T97" s="8"/>
      <c r="U97" s="8"/>
      <c r="V97" s="8"/>
      <c r="W97" s="8"/>
      <c r="X97" s="8"/>
      <c r="Y97" s="8"/>
      <c r="Z97" s="8"/>
    </row>
    <row r="98" spans="1:26" ht="12.75" customHeight="1" x14ac:dyDescent="0.4">
      <c r="A98" s="77"/>
      <c r="B98" s="8"/>
      <c r="C98" s="8"/>
      <c r="D98" s="8"/>
      <c r="E98" s="8"/>
      <c r="F98" s="8"/>
      <c r="G98" s="8"/>
      <c r="H98" s="8"/>
      <c r="I98" s="8"/>
      <c r="J98" s="57"/>
      <c r="K98" s="8"/>
      <c r="L98" s="8"/>
      <c r="M98" s="8"/>
      <c r="N98" s="8"/>
      <c r="O98" s="8"/>
      <c r="P98" s="8"/>
      <c r="Q98" s="8"/>
      <c r="R98" s="8"/>
      <c r="S98" s="8"/>
      <c r="T98" s="8"/>
      <c r="U98" s="8"/>
      <c r="V98" s="8"/>
      <c r="W98" s="8"/>
      <c r="X98" s="8"/>
      <c r="Y98" s="8"/>
      <c r="Z98" s="8"/>
    </row>
    <row r="99" spans="1:26" ht="12.75" customHeight="1" x14ac:dyDescent="0.4">
      <c r="A99" s="77"/>
      <c r="B99" s="8"/>
      <c r="C99" s="8"/>
      <c r="D99" s="8"/>
      <c r="E99" s="8"/>
      <c r="F99" s="8"/>
      <c r="G99" s="8"/>
      <c r="H99" s="8"/>
      <c r="I99" s="8"/>
      <c r="J99" s="57"/>
      <c r="K99" s="8"/>
      <c r="L99" s="8"/>
      <c r="M99" s="8"/>
      <c r="N99" s="8"/>
      <c r="O99" s="8"/>
      <c r="P99" s="8"/>
      <c r="Q99" s="8"/>
      <c r="R99" s="8"/>
      <c r="S99" s="8"/>
      <c r="T99" s="8"/>
      <c r="U99" s="8"/>
      <c r="V99" s="8"/>
      <c r="W99" s="8"/>
      <c r="X99" s="8"/>
      <c r="Y99" s="8"/>
      <c r="Z99" s="8"/>
    </row>
    <row r="100" spans="1:26" ht="12.75" customHeight="1" x14ac:dyDescent="0.4">
      <c r="A100" s="77"/>
      <c r="B100" s="8"/>
      <c r="C100" s="8"/>
      <c r="D100" s="8"/>
      <c r="E100" s="8"/>
      <c r="F100" s="8"/>
      <c r="G100" s="8"/>
      <c r="H100" s="8"/>
      <c r="I100" s="8"/>
      <c r="J100" s="57"/>
      <c r="K100" s="8"/>
      <c r="L100" s="8"/>
      <c r="M100" s="8"/>
      <c r="N100" s="8"/>
      <c r="O100" s="8"/>
      <c r="P100" s="8"/>
      <c r="Q100" s="8"/>
      <c r="R100" s="8"/>
      <c r="S100" s="8"/>
      <c r="T100" s="8"/>
      <c r="U100" s="8"/>
      <c r="V100" s="8"/>
      <c r="W100" s="8"/>
      <c r="X100" s="8"/>
      <c r="Y100" s="8"/>
      <c r="Z100" s="8"/>
    </row>
    <row r="101" spans="1:26" ht="12.75" customHeight="1" x14ac:dyDescent="0.4">
      <c r="A101" s="77"/>
      <c r="B101" s="8"/>
      <c r="C101" s="8"/>
      <c r="D101" s="8"/>
      <c r="E101" s="8"/>
      <c r="F101" s="8"/>
      <c r="G101" s="8"/>
      <c r="H101" s="8"/>
      <c r="I101" s="8"/>
      <c r="J101" s="57"/>
      <c r="K101" s="8"/>
      <c r="L101" s="8"/>
      <c r="M101" s="8"/>
      <c r="N101" s="8"/>
      <c r="O101" s="8"/>
      <c r="P101" s="8"/>
      <c r="Q101" s="8"/>
      <c r="R101" s="8"/>
      <c r="S101" s="8"/>
      <c r="T101" s="8"/>
      <c r="U101" s="8"/>
      <c r="V101" s="8"/>
      <c r="W101" s="8"/>
      <c r="X101" s="8"/>
      <c r="Y101" s="8"/>
      <c r="Z101" s="8"/>
    </row>
    <row r="102" spans="1:26" ht="12.75" customHeight="1" x14ac:dyDescent="0.4">
      <c r="A102" s="77"/>
      <c r="B102" s="8"/>
      <c r="C102" s="8"/>
      <c r="D102" s="8"/>
      <c r="E102" s="8"/>
      <c r="F102" s="8"/>
      <c r="G102" s="8"/>
      <c r="H102" s="8"/>
      <c r="I102" s="8"/>
      <c r="J102" s="57"/>
      <c r="K102" s="8"/>
      <c r="L102" s="8"/>
      <c r="M102" s="8"/>
      <c r="N102" s="8"/>
      <c r="O102" s="8"/>
      <c r="P102" s="8"/>
      <c r="Q102" s="8"/>
      <c r="R102" s="8"/>
      <c r="S102" s="8"/>
      <c r="T102" s="8"/>
      <c r="U102" s="8"/>
      <c r="V102" s="8"/>
      <c r="W102" s="8"/>
      <c r="X102" s="8"/>
      <c r="Y102" s="8"/>
      <c r="Z102" s="8"/>
    </row>
    <row r="103" spans="1:26" ht="12.75" customHeight="1" x14ac:dyDescent="0.4">
      <c r="A103" s="77"/>
      <c r="B103" s="8"/>
      <c r="C103" s="8"/>
      <c r="D103" s="8"/>
      <c r="E103" s="8"/>
      <c r="F103" s="8"/>
      <c r="G103" s="8"/>
      <c r="H103" s="8"/>
      <c r="I103" s="8"/>
      <c r="J103" s="57"/>
      <c r="K103" s="8"/>
      <c r="L103" s="8"/>
      <c r="M103" s="8"/>
      <c r="N103" s="8"/>
      <c r="O103" s="8"/>
      <c r="P103" s="8"/>
      <c r="Q103" s="8"/>
      <c r="R103" s="8"/>
      <c r="S103" s="8"/>
      <c r="T103" s="8"/>
      <c r="U103" s="8"/>
      <c r="V103" s="8"/>
      <c r="W103" s="8"/>
      <c r="X103" s="8"/>
      <c r="Y103" s="8"/>
      <c r="Z103" s="8"/>
    </row>
    <row r="104" spans="1:26" ht="12.75" customHeight="1" x14ac:dyDescent="0.4">
      <c r="A104" s="77"/>
      <c r="B104" s="8"/>
      <c r="C104" s="8"/>
      <c r="D104" s="8"/>
      <c r="E104" s="8"/>
      <c r="F104" s="8"/>
      <c r="G104" s="8"/>
      <c r="H104" s="8"/>
      <c r="I104" s="8"/>
      <c r="J104" s="57"/>
      <c r="K104" s="8"/>
      <c r="L104" s="8"/>
      <c r="M104" s="8"/>
      <c r="N104" s="8"/>
      <c r="O104" s="8"/>
      <c r="P104" s="8"/>
      <c r="Q104" s="8"/>
      <c r="R104" s="8"/>
      <c r="S104" s="8"/>
      <c r="T104" s="8"/>
      <c r="U104" s="8"/>
      <c r="V104" s="8"/>
      <c r="W104" s="8"/>
      <c r="X104" s="8"/>
      <c r="Y104" s="8"/>
      <c r="Z104" s="8"/>
    </row>
    <row r="105" spans="1:26" ht="12.75" customHeight="1" x14ac:dyDescent="0.4">
      <c r="A105" s="77"/>
      <c r="B105" s="8"/>
      <c r="C105" s="8"/>
      <c r="D105" s="8"/>
      <c r="E105" s="8"/>
      <c r="F105" s="8"/>
      <c r="G105" s="8"/>
      <c r="H105" s="8"/>
      <c r="I105" s="8"/>
      <c r="J105" s="57"/>
      <c r="K105" s="8"/>
      <c r="L105" s="8"/>
      <c r="M105" s="8"/>
      <c r="N105" s="8"/>
      <c r="O105" s="8"/>
      <c r="P105" s="8"/>
      <c r="Q105" s="8"/>
      <c r="R105" s="8"/>
      <c r="S105" s="8"/>
      <c r="T105" s="8"/>
      <c r="U105" s="8"/>
      <c r="V105" s="8"/>
      <c r="W105" s="8"/>
      <c r="X105" s="8"/>
      <c r="Y105" s="8"/>
      <c r="Z105" s="8"/>
    </row>
    <row r="106" spans="1:26" ht="12.75" customHeight="1" x14ac:dyDescent="0.4">
      <c r="A106" s="77"/>
      <c r="B106" s="8"/>
      <c r="C106" s="8"/>
      <c r="D106" s="8"/>
      <c r="E106" s="8"/>
      <c r="F106" s="8"/>
      <c r="G106" s="8"/>
      <c r="H106" s="8"/>
      <c r="I106" s="8"/>
      <c r="J106" s="57"/>
      <c r="K106" s="8"/>
      <c r="L106" s="8"/>
      <c r="M106" s="8"/>
      <c r="N106" s="8"/>
      <c r="O106" s="8"/>
      <c r="P106" s="8"/>
      <c r="Q106" s="8"/>
      <c r="R106" s="8"/>
      <c r="S106" s="8"/>
      <c r="T106" s="8"/>
      <c r="U106" s="8"/>
      <c r="V106" s="8"/>
      <c r="W106" s="8"/>
      <c r="X106" s="8"/>
      <c r="Y106" s="8"/>
      <c r="Z106" s="8"/>
    </row>
    <row r="107" spans="1:26" ht="12.75" customHeight="1" x14ac:dyDescent="0.4">
      <c r="A107" s="77"/>
      <c r="B107" s="8"/>
      <c r="C107" s="8"/>
      <c r="D107" s="8"/>
      <c r="E107" s="8"/>
      <c r="F107" s="8"/>
      <c r="G107" s="8"/>
      <c r="H107" s="8"/>
      <c r="I107" s="8"/>
      <c r="J107" s="57"/>
      <c r="K107" s="8"/>
      <c r="L107" s="8"/>
      <c r="M107" s="8"/>
      <c r="N107" s="8"/>
      <c r="O107" s="8"/>
      <c r="P107" s="8"/>
      <c r="Q107" s="8"/>
      <c r="R107" s="8"/>
      <c r="S107" s="8"/>
      <c r="T107" s="8"/>
      <c r="U107" s="8"/>
      <c r="V107" s="8"/>
      <c r="W107" s="8"/>
      <c r="X107" s="8"/>
      <c r="Y107" s="8"/>
      <c r="Z107" s="8"/>
    </row>
    <row r="108" spans="1:26" ht="12.75" customHeight="1" x14ac:dyDescent="0.4">
      <c r="A108" s="77"/>
      <c r="B108" s="8"/>
      <c r="C108" s="8"/>
      <c r="D108" s="8"/>
      <c r="E108" s="8"/>
      <c r="F108" s="8"/>
      <c r="G108" s="8"/>
      <c r="H108" s="8"/>
      <c r="I108" s="8"/>
      <c r="J108" s="57"/>
      <c r="K108" s="8"/>
      <c r="L108" s="8"/>
      <c r="M108" s="8"/>
      <c r="N108" s="8"/>
      <c r="O108" s="8"/>
      <c r="P108" s="8"/>
      <c r="Q108" s="8"/>
      <c r="R108" s="8"/>
      <c r="S108" s="8"/>
      <c r="T108" s="8"/>
      <c r="U108" s="8"/>
      <c r="V108" s="8"/>
      <c r="W108" s="8"/>
      <c r="X108" s="8"/>
      <c r="Y108" s="8"/>
      <c r="Z108" s="8"/>
    </row>
    <row r="109" spans="1:26" ht="12.75" customHeight="1" x14ac:dyDescent="0.4">
      <c r="A109" s="77"/>
      <c r="B109" s="8"/>
      <c r="C109" s="8"/>
      <c r="D109" s="8"/>
      <c r="E109" s="8"/>
      <c r="F109" s="8"/>
      <c r="G109" s="8"/>
      <c r="H109" s="8"/>
      <c r="I109" s="8"/>
      <c r="J109" s="57"/>
      <c r="K109" s="8"/>
      <c r="L109" s="8"/>
      <c r="M109" s="8"/>
      <c r="N109" s="8"/>
      <c r="O109" s="8"/>
      <c r="P109" s="8"/>
      <c r="Q109" s="8"/>
      <c r="R109" s="8"/>
      <c r="S109" s="8"/>
      <c r="T109" s="8"/>
      <c r="U109" s="8"/>
      <c r="V109" s="8"/>
      <c r="W109" s="8"/>
      <c r="X109" s="8"/>
      <c r="Y109" s="8"/>
      <c r="Z109" s="8"/>
    </row>
    <row r="110" spans="1:26" ht="12.75" customHeight="1" x14ac:dyDescent="0.4">
      <c r="A110" s="77"/>
      <c r="B110" s="8"/>
      <c r="C110" s="8"/>
      <c r="D110" s="8"/>
      <c r="E110" s="8"/>
      <c r="F110" s="8"/>
      <c r="G110" s="8"/>
      <c r="H110" s="8"/>
      <c r="I110" s="8"/>
      <c r="J110" s="57"/>
      <c r="K110" s="8"/>
      <c r="L110" s="8"/>
      <c r="M110" s="8"/>
      <c r="N110" s="8"/>
      <c r="O110" s="8"/>
      <c r="P110" s="8"/>
      <c r="Q110" s="8"/>
      <c r="R110" s="8"/>
      <c r="S110" s="8"/>
      <c r="T110" s="8"/>
      <c r="U110" s="8"/>
      <c r="V110" s="8"/>
      <c r="W110" s="8"/>
      <c r="X110" s="8"/>
      <c r="Y110" s="8"/>
      <c r="Z110" s="8"/>
    </row>
    <row r="111" spans="1:26" ht="12.75" customHeight="1" x14ac:dyDescent="0.4">
      <c r="A111" s="77"/>
      <c r="B111" s="8"/>
      <c r="C111" s="8"/>
      <c r="D111" s="8"/>
      <c r="E111" s="8"/>
      <c r="F111" s="8"/>
      <c r="G111" s="8"/>
      <c r="H111" s="8"/>
      <c r="I111" s="8"/>
      <c r="J111" s="57"/>
      <c r="K111" s="8"/>
      <c r="L111" s="8"/>
      <c r="M111" s="8"/>
      <c r="N111" s="8"/>
      <c r="O111" s="8"/>
      <c r="P111" s="8"/>
      <c r="Q111" s="8"/>
      <c r="R111" s="8"/>
      <c r="S111" s="8"/>
      <c r="T111" s="8"/>
      <c r="U111" s="8"/>
      <c r="V111" s="8"/>
      <c r="W111" s="8"/>
      <c r="X111" s="8"/>
      <c r="Y111" s="8"/>
      <c r="Z111" s="8"/>
    </row>
    <row r="112" spans="1:26" ht="12.75" customHeight="1" x14ac:dyDescent="0.4">
      <c r="A112" s="77"/>
      <c r="B112" s="8"/>
      <c r="C112" s="8"/>
      <c r="D112" s="8"/>
      <c r="E112" s="8"/>
      <c r="F112" s="8"/>
      <c r="G112" s="8"/>
      <c r="H112" s="8"/>
      <c r="I112" s="8"/>
      <c r="J112" s="57"/>
      <c r="K112" s="8"/>
      <c r="L112" s="8"/>
      <c r="M112" s="8"/>
      <c r="N112" s="8"/>
      <c r="O112" s="8"/>
      <c r="P112" s="8"/>
      <c r="Q112" s="8"/>
      <c r="R112" s="8"/>
      <c r="S112" s="8"/>
      <c r="T112" s="8"/>
      <c r="U112" s="8"/>
      <c r="V112" s="8"/>
      <c r="W112" s="8"/>
      <c r="X112" s="8"/>
      <c r="Y112" s="8"/>
      <c r="Z112" s="8"/>
    </row>
    <row r="113" spans="1:26" ht="12.75" customHeight="1" x14ac:dyDescent="0.4">
      <c r="A113" s="77"/>
      <c r="B113" s="8"/>
      <c r="C113" s="8"/>
      <c r="D113" s="8"/>
      <c r="E113" s="8"/>
      <c r="F113" s="8"/>
      <c r="G113" s="8"/>
      <c r="H113" s="8"/>
      <c r="I113" s="8"/>
      <c r="J113" s="57"/>
      <c r="K113" s="8"/>
      <c r="L113" s="8"/>
      <c r="M113" s="8"/>
      <c r="N113" s="8"/>
      <c r="O113" s="8"/>
      <c r="P113" s="8"/>
      <c r="Q113" s="8"/>
      <c r="R113" s="8"/>
      <c r="S113" s="8"/>
      <c r="T113" s="8"/>
      <c r="U113" s="8"/>
      <c r="V113" s="8"/>
      <c r="W113" s="8"/>
      <c r="X113" s="8"/>
      <c r="Y113" s="8"/>
      <c r="Z113" s="8"/>
    </row>
    <row r="114" spans="1:26" ht="12.75" customHeight="1" x14ac:dyDescent="0.4">
      <c r="A114" s="77"/>
      <c r="B114" s="8"/>
      <c r="C114" s="8"/>
      <c r="D114" s="8"/>
      <c r="E114" s="8"/>
      <c r="F114" s="8"/>
      <c r="G114" s="8"/>
      <c r="H114" s="8"/>
      <c r="I114" s="8"/>
      <c r="J114" s="57"/>
      <c r="K114" s="8"/>
      <c r="L114" s="8"/>
      <c r="M114" s="8"/>
      <c r="N114" s="8"/>
      <c r="O114" s="8"/>
      <c r="P114" s="8"/>
      <c r="Q114" s="8"/>
      <c r="R114" s="8"/>
      <c r="S114" s="8"/>
      <c r="T114" s="8"/>
      <c r="U114" s="8"/>
      <c r="V114" s="8"/>
      <c r="W114" s="8"/>
      <c r="X114" s="8"/>
      <c r="Y114" s="8"/>
      <c r="Z114" s="8"/>
    </row>
    <row r="115" spans="1:26" ht="12.75" customHeight="1" x14ac:dyDescent="0.4">
      <c r="A115" s="77"/>
      <c r="B115" s="8"/>
      <c r="C115" s="8"/>
      <c r="D115" s="8"/>
      <c r="E115" s="8"/>
      <c r="F115" s="8"/>
      <c r="G115" s="8"/>
      <c r="H115" s="8"/>
      <c r="I115" s="8"/>
      <c r="J115" s="57"/>
      <c r="K115" s="8"/>
      <c r="L115" s="8"/>
      <c r="M115" s="8"/>
      <c r="N115" s="8"/>
      <c r="O115" s="8"/>
      <c r="P115" s="8"/>
      <c r="Q115" s="8"/>
      <c r="R115" s="8"/>
      <c r="S115" s="8"/>
      <c r="T115" s="8"/>
      <c r="U115" s="8"/>
      <c r="V115" s="8"/>
      <c r="W115" s="8"/>
      <c r="X115" s="8"/>
      <c r="Y115" s="8"/>
      <c r="Z115" s="8"/>
    </row>
    <row r="116" spans="1:26" ht="12.75" customHeight="1" x14ac:dyDescent="0.4">
      <c r="A116" s="77"/>
      <c r="B116" s="8"/>
      <c r="C116" s="8"/>
      <c r="D116" s="8"/>
      <c r="E116" s="8"/>
      <c r="F116" s="8"/>
      <c r="G116" s="8"/>
      <c r="H116" s="8"/>
      <c r="I116" s="8"/>
      <c r="J116" s="57"/>
      <c r="K116" s="8"/>
      <c r="L116" s="8"/>
      <c r="M116" s="8"/>
      <c r="N116" s="8"/>
      <c r="O116" s="8"/>
      <c r="P116" s="8"/>
      <c r="Q116" s="8"/>
      <c r="R116" s="8"/>
      <c r="S116" s="8"/>
      <c r="T116" s="8"/>
      <c r="U116" s="8"/>
      <c r="V116" s="8"/>
      <c r="W116" s="8"/>
      <c r="X116" s="8"/>
      <c r="Y116" s="8"/>
      <c r="Z116" s="8"/>
    </row>
    <row r="117" spans="1:26" ht="12.75" customHeight="1" x14ac:dyDescent="0.4">
      <c r="A117" s="77"/>
      <c r="B117" s="8"/>
      <c r="C117" s="8"/>
      <c r="D117" s="8"/>
      <c r="E117" s="8"/>
      <c r="F117" s="8"/>
      <c r="G117" s="8"/>
      <c r="H117" s="8"/>
      <c r="I117" s="8"/>
      <c r="J117" s="57"/>
      <c r="K117" s="8"/>
      <c r="L117" s="8"/>
      <c r="M117" s="8"/>
      <c r="N117" s="8"/>
      <c r="O117" s="8"/>
      <c r="P117" s="8"/>
      <c r="Q117" s="8"/>
      <c r="R117" s="8"/>
      <c r="S117" s="8"/>
      <c r="T117" s="8"/>
      <c r="U117" s="8"/>
      <c r="V117" s="8"/>
      <c r="W117" s="8"/>
      <c r="X117" s="8"/>
      <c r="Y117" s="8"/>
      <c r="Z117" s="8"/>
    </row>
    <row r="118" spans="1:26" ht="12.75" customHeight="1" x14ac:dyDescent="0.4">
      <c r="A118" s="77"/>
      <c r="B118" s="8"/>
      <c r="C118" s="8"/>
      <c r="D118" s="8"/>
      <c r="E118" s="8"/>
      <c r="F118" s="8"/>
      <c r="G118" s="8"/>
      <c r="H118" s="8"/>
      <c r="I118" s="8"/>
      <c r="J118" s="57"/>
      <c r="K118" s="8"/>
      <c r="L118" s="8"/>
      <c r="M118" s="8"/>
      <c r="N118" s="8"/>
      <c r="O118" s="8"/>
      <c r="P118" s="8"/>
      <c r="Q118" s="8"/>
      <c r="R118" s="8"/>
      <c r="S118" s="8"/>
      <c r="T118" s="8"/>
      <c r="U118" s="8"/>
      <c r="V118" s="8"/>
      <c r="W118" s="8"/>
      <c r="X118" s="8"/>
      <c r="Y118" s="8"/>
      <c r="Z118" s="8"/>
    </row>
    <row r="119" spans="1:26" ht="12.75" customHeight="1" x14ac:dyDescent="0.4">
      <c r="A119" s="77"/>
      <c r="B119" s="8"/>
      <c r="C119" s="8"/>
      <c r="D119" s="8"/>
      <c r="E119" s="8"/>
      <c r="F119" s="8"/>
      <c r="G119" s="8"/>
      <c r="H119" s="8"/>
      <c r="I119" s="8"/>
      <c r="J119" s="57"/>
      <c r="K119" s="8"/>
      <c r="L119" s="8"/>
      <c r="M119" s="8"/>
      <c r="N119" s="8"/>
      <c r="O119" s="8"/>
      <c r="P119" s="8"/>
      <c r="Q119" s="8"/>
      <c r="R119" s="8"/>
      <c r="S119" s="8"/>
      <c r="T119" s="8"/>
      <c r="U119" s="8"/>
      <c r="V119" s="8"/>
      <c r="W119" s="8"/>
      <c r="X119" s="8"/>
      <c r="Y119" s="8"/>
      <c r="Z119" s="8"/>
    </row>
    <row r="120" spans="1:26" ht="12.75" customHeight="1" x14ac:dyDescent="0.4">
      <c r="A120" s="77"/>
      <c r="B120" s="8"/>
      <c r="C120" s="8"/>
      <c r="D120" s="8"/>
      <c r="E120" s="8"/>
      <c r="F120" s="8"/>
      <c r="G120" s="8"/>
      <c r="H120" s="8"/>
      <c r="I120" s="8"/>
      <c r="J120" s="57"/>
      <c r="K120" s="8"/>
      <c r="L120" s="8"/>
      <c r="M120" s="8"/>
      <c r="N120" s="8"/>
      <c r="O120" s="8"/>
      <c r="P120" s="8"/>
      <c r="Q120" s="8"/>
      <c r="R120" s="8"/>
      <c r="S120" s="8"/>
      <c r="T120" s="8"/>
      <c r="U120" s="8"/>
      <c r="V120" s="8"/>
      <c r="W120" s="8"/>
      <c r="X120" s="8"/>
      <c r="Y120" s="8"/>
      <c r="Z120" s="8"/>
    </row>
    <row r="121" spans="1:26" ht="12.75" customHeight="1" x14ac:dyDescent="0.4">
      <c r="A121" s="77"/>
      <c r="B121" s="8"/>
      <c r="C121" s="8"/>
      <c r="D121" s="8"/>
      <c r="E121" s="8"/>
      <c r="F121" s="8"/>
      <c r="G121" s="8"/>
      <c r="H121" s="8"/>
      <c r="I121" s="8"/>
      <c r="J121" s="57"/>
      <c r="K121" s="8"/>
      <c r="L121" s="8"/>
      <c r="M121" s="8"/>
      <c r="N121" s="8"/>
      <c r="O121" s="8"/>
      <c r="P121" s="8"/>
      <c r="Q121" s="8"/>
      <c r="R121" s="8"/>
      <c r="S121" s="8"/>
      <c r="T121" s="8"/>
      <c r="U121" s="8"/>
      <c r="V121" s="8"/>
      <c r="W121" s="8"/>
      <c r="X121" s="8"/>
      <c r="Y121" s="8"/>
      <c r="Z121" s="8"/>
    </row>
    <row r="122" spans="1:26" ht="12.75" customHeight="1" x14ac:dyDescent="0.4">
      <c r="A122" s="77"/>
      <c r="B122" s="8"/>
      <c r="C122" s="8"/>
      <c r="D122" s="8"/>
      <c r="E122" s="8"/>
      <c r="F122" s="8"/>
      <c r="G122" s="8"/>
      <c r="H122" s="8"/>
      <c r="I122" s="8"/>
      <c r="J122" s="57"/>
      <c r="K122" s="8"/>
      <c r="L122" s="8"/>
      <c r="M122" s="8"/>
      <c r="N122" s="8"/>
      <c r="O122" s="8"/>
      <c r="P122" s="8"/>
      <c r="Q122" s="8"/>
      <c r="R122" s="8"/>
      <c r="S122" s="8"/>
      <c r="T122" s="8"/>
      <c r="U122" s="8"/>
      <c r="V122" s="8"/>
      <c r="W122" s="8"/>
      <c r="X122" s="8"/>
      <c r="Y122" s="8"/>
      <c r="Z122" s="8"/>
    </row>
    <row r="123" spans="1:26" ht="12.75" customHeight="1" x14ac:dyDescent="0.4">
      <c r="A123" s="77"/>
      <c r="B123" s="8"/>
      <c r="C123" s="8"/>
      <c r="D123" s="8"/>
      <c r="E123" s="8"/>
      <c r="F123" s="8"/>
      <c r="G123" s="8"/>
      <c r="H123" s="8"/>
      <c r="I123" s="8"/>
      <c r="J123" s="57"/>
      <c r="K123" s="8"/>
      <c r="L123" s="8"/>
      <c r="M123" s="8"/>
      <c r="N123" s="8"/>
      <c r="O123" s="8"/>
      <c r="P123" s="8"/>
      <c r="Q123" s="8"/>
      <c r="R123" s="8"/>
      <c r="S123" s="8"/>
      <c r="T123" s="8"/>
      <c r="U123" s="8"/>
      <c r="V123" s="8"/>
      <c r="W123" s="8"/>
      <c r="X123" s="8"/>
      <c r="Y123" s="8"/>
      <c r="Z123" s="8"/>
    </row>
    <row r="124" spans="1:26" ht="12.75" customHeight="1" x14ac:dyDescent="0.4">
      <c r="A124" s="77"/>
      <c r="B124" s="8"/>
      <c r="C124" s="8"/>
      <c r="D124" s="8"/>
      <c r="E124" s="8"/>
      <c r="F124" s="8"/>
      <c r="G124" s="8"/>
      <c r="H124" s="8"/>
      <c r="I124" s="8"/>
      <c r="J124" s="57"/>
      <c r="K124" s="8"/>
      <c r="L124" s="8"/>
      <c r="M124" s="8"/>
      <c r="N124" s="8"/>
      <c r="O124" s="8"/>
      <c r="P124" s="8"/>
      <c r="Q124" s="8"/>
      <c r="R124" s="8"/>
      <c r="S124" s="8"/>
      <c r="T124" s="8"/>
      <c r="U124" s="8"/>
      <c r="V124" s="8"/>
      <c r="W124" s="8"/>
      <c r="X124" s="8"/>
      <c r="Y124" s="8"/>
      <c r="Z124" s="8"/>
    </row>
    <row r="125" spans="1:26" ht="12.75" customHeight="1" x14ac:dyDescent="0.4">
      <c r="A125" s="77"/>
      <c r="B125" s="8"/>
      <c r="C125" s="8"/>
      <c r="D125" s="8"/>
      <c r="E125" s="8"/>
      <c r="F125" s="8"/>
      <c r="G125" s="8"/>
      <c r="H125" s="8"/>
      <c r="I125" s="8"/>
      <c r="J125" s="57"/>
      <c r="K125" s="8"/>
      <c r="L125" s="8"/>
      <c r="M125" s="8"/>
      <c r="N125" s="8"/>
      <c r="O125" s="8"/>
      <c r="P125" s="8"/>
      <c r="Q125" s="8"/>
      <c r="R125" s="8"/>
      <c r="S125" s="8"/>
      <c r="T125" s="8"/>
      <c r="U125" s="8"/>
      <c r="V125" s="8"/>
      <c r="W125" s="8"/>
      <c r="X125" s="8"/>
      <c r="Y125" s="8"/>
      <c r="Z125" s="8"/>
    </row>
    <row r="126" spans="1:26" ht="12.75" customHeight="1" x14ac:dyDescent="0.4">
      <c r="A126" s="77"/>
      <c r="B126" s="8"/>
      <c r="C126" s="8"/>
      <c r="D126" s="8"/>
      <c r="E126" s="8"/>
      <c r="F126" s="8"/>
      <c r="G126" s="8"/>
      <c r="H126" s="8"/>
      <c r="I126" s="8"/>
      <c r="J126" s="57"/>
      <c r="K126" s="8"/>
      <c r="L126" s="8"/>
      <c r="M126" s="8"/>
      <c r="N126" s="8"/>
      <c r="O126" s="8"/>
      <c r="P126" s="8"/>
      <c r="Q126" s="8"/>
      <c r="R126" s="8"/>
      <c r="S126" s="8"/>
      <c r="T126" s="8"/>
      <c r="U126" s="8"/>
      <c r="V126" s="8"/>
      <c r="W126" s="8"/>
      <c r="X126" s="8"/>
      <c r="Y126" s="8"/>
      <c r="Z126" s="8"/>
    </row>
    <row r="127" spans="1:26" ht="12.75" customHeight="1" x14ac:dyDescent="0.4">
      <c r="A127" s="77"/>
      <c r="B127" s="8"/>
      <c r="C127" s="8"/>
      <c r="D127" s="8"/>
      <c r="E127" s="8"/>
      <c r="F127" s="8"/>
      <c r="G127" s="8"/>
      <c r="H127" s="8"/>
      <c r="I127" s="8"/>
      <c r="J127" s="57"/>
      <c r="K127" s="8"/>
      <c r="L127" s="8"/>
      <c r="M127" s="8"/>
      <c r="N127" s="8"/>
      <c r="O127" s="8"/>
      <c r="P127" s="8"/>
      <c r="Q127" s="8"/>
      <c r="R127" s="8"/>
      <c r="S127" s="8"/>
      <c r="T127" s="8"/>
      <c r="U127" s="8"/>
      <c r="V127" s="8"/>
      <c r="W127" s="8"/>
      <c r="X127" s="8"/>
      <c r="Y127" s="8"/>
      <c r="Z127" s="8"/>
    </row>
    <row r="128" spans="1:26" ht="12.75" customHeight="1" x14ac:dyDescent="0.4">
      <c r="A128" s="77"/>
      <c r="B128" s="8"/>
      <c r="C128" s="8"/>
      <c r="D128" s="8"/>
      <c r="E128" s="8"/>
      <c r="F128" s="8"/>
      <c r="G128" s="8"/>
      <c r="H128" s="8"/>
      <c r="I128" s="8"/>
      <c r="J128" s="57"/>
      <c r="K128" s="8"/>
      <c r="L128" s="8"/>
      <c r="M128" s="8"/>
      <c r="N128" s="8"/>
      <c r="O128" s="8"/>
      <c r="P128" s="8"/>
      <c r="Q128" s="8"/>
      <c r="R128" s="8"/>
      <c r="S128" s="8"/>
      <c r="T128" s="8"/>
      <c r="U128" s="8"/>
      <c r="V128" s="8"/>
      <c r="W128" s="8"/>
      <c r="X128" s="8"/>
      <c r="Y128" s="8"/>
      <c r="Z128" s="8"/>
    </row>
    <row r="129" spans="1:26" ht="12.75" customHeight="1" x14ac:dyDescent="0.4">
      <c r="A129" s="77"/>
      <c r="B129" s="8"/>
      <c r="C129" s="8"/>
      <c r="D129" s="8"/>
      <c r="E129" s="8"/>
      <c r="F129" s="8"/>
      <c r="G129" s="8"/>
      <c r="H129" s="8"/>
      <c r="I129" s="8"/>
      <c r="J129" s="57"/>
      <c r="K129" s="8"/>
      <c r="L129" s="8"/>
      <c r="M129" s="8"/>
      <c r="N129" s="8"/>
      <c r="O129" s="8"/>
      <c r="P129" s="8"/>
      <c r="Q129" s="8"/>
      <c r="R129" s="8"/>
      <c r="S129" s="8"/>
      <c r="T129" s="8"/>
      <c r="U129" s="8"/>
      <c r="V129" s="8"/>
      <c r="W129" s="8"/>
      <c r="X129" s="8"/>
      <c r="Y129" s="8"/>
      <c r="Z129" s="8"/>
    </row>
    <row r="130" spans="1:26" ht="12.75" customHeight="1" x14ac:dyDescent="0.4">
      <c r="A130" s="77"/>
      <c r="B130" s="8"/>
      <c r="C130" s="8"/>
      <c r="D130" s="8"/>
      <c r="E130" s="8"/>
      <c r="F130" s="8"/>
      <c r="G130" s="8"/>
      <c r="H130" s="8"/>
      <c r="I130" s="8"/>
      <c r="J130" s="57"/>
      <c r="K130" s="8"/>
      <c r="L130" s="8"/>
      <c r="M130" s="8"/>
      <c r="N130" s="8"/>
      <c r="O130" s="8"/>
      <c r="P130" s="8"/>
      <c r="Q130" s="8"/>
      <c r="R130" s="8"/>
      <c r="S130" s="8"/>
      <c r="T130" s="8"/>
      <c r="U130" s="8"/>
      <c r="V130" s="8"/>
      <c r="W130" s="8"/>
      <c r="X130" s="8"/>
      <c r="Y130" s="8"/>
      <c r="Z130" s="8"/>
    </row>
    <row r="131" spans="1:26" ht="12.75" customHeight="1" x14ac:dyDescent="0.4">
      <c r="A131" s="77"/>
      <c r="B131" s="8"/>
      <c r="C131" s="8"/>
      <c r="D131" s="8"/>
      <c r="E131" s="8"/>
      <c r="F131" s="8"/>
      <c r="G131" s="8"/>
      <c r="H131" s="8"/>
      <c r="I131" s="8"/>
      <c r="J131" s="57"/>
      <c r="K131" s="8"/>
      <c r="L131" s="8"/>
      <c r="M131" s="8"/>
      <c r="N131" s="8"/>
      <c r="O131" s="8"/>
      <c r="P131" s="8"/>
      <c r="Q131" s="8"/>
      <c r="R131" s="8"/>
      <c r="S131" s="8"/>
      <c r="T131" s="8"/>
      <c r="U131" s="8"/>
      <c r="V131" s="8"/>
      <c r="W131" s="8"/>
      <c r="X131" s="8"/>
      <c r="Y131" s="8"/>
      <c r="Z131" s="8"/>
    </row>
    <row r="132" spans="1:26" ht="12.75" customHeight="1" x14ac:dyDescent="0.4">
      <c r="A132" s="77"/>
      <c r="B132" s="8"/>
      <c r="C132" s="8"/>
      <c r="D132" s="8"/>
      <c r="E132" s="8"/>
      <c r="F132" s="8"/>
      <c r="G132" s="8"/>
      <c r="H132" s="8"/>
      <c r="I132" s="8"/>
      <c r="J132" s="57"/>
      <c r="K132" s="8"/>
      <c r="L132" s="8"/>
      <c r="M132" s="8"/>
      <c r="N132" s="8"/>
      <c r="O132" s="8"/>
      <c r="P132" s="8"/>
      <c r="Q132" s="8"/>
      <c r="R132" s="8"/>
      <c r="S132" s="8"/>
      <c r="T132" s="8"/>
      <c r="U132" s="8"/>
      <c r="V132" s="8"/>
      <c r="W132" s="8"/>
      <c r="X132" s="8"/>
      <c r="Y132" s="8"/>
      <c r="Z132" s="8"/>
    </row>
    <row r="133" spans="1:26" ht="12.75" customHeight="1" x14ac:dyDescent="0.4">
      <c r="A133" s="77"/>
      <c r="B133" s="8"/>
      <c r="C133" s="8"/>
      <c r="D133" s="8"/>
      <c r="E133" s="8"/>
      <c r="F133" s="8"/>
      <c r="G133" s="8"/>
      <c r="H133" s="8"/>
      <c r="I133" s="8"/>
      <c r="J133" s="57"/>
      <c r="K133" s="8"/>
      <c r="L133" s="8"/>
      <c r="M133" s="8"/>
      <c r="N133" s="8"/>
      <c r="O133" s="8"/>
      <c r="P133" s="8"/>
      <c r="Q133" s="8"/>
      <c r="R133" s="8"/>
      <c r="S133" s="8"/>
      <c r="T133" s="8"/>
      <c r="U133" s="8"/>
      <c r="V133" s="8"/>
      <c r="W133" s="8"/>
      <c r="X133" s="8"/>
      <c r="Y133" s="8"/>
      <c r="Z133" s="8"/>
    </row>
    <row r="134" spans="1:26" ht="12.75" customHeight="1" x14ac:dyDescent="0.4">
      <c r="A134" s="77"/>
      <c r="B134" s="8"/>
      <c r="C134" s="8"/>
      <c r="D134" s="8"/>
      <c r="E134" s="8"/>
      <c r="F134" s="8"/>
      <c r="G134" s="8"/>
      <c r="H134" s="8"/>
      <c r="I134" s="8"/>
      <c r="J134" s="57"/>
      <c r="K134" s="8"/>
      <c r="L134" s="8"/>
      <c r="M134" s="8"/>
      <c r="N134" s="8"/>
      <c r="O134" s="8"/>
      <c r="P134" s="8"/>
      <c r="Q134" s="8"/>
      <c r="R134" s="8"/>
      <c r="S134" s="8"/>
      <c r="T134" s="8"/>
      <c r="U134" s="8"/>
      <c r="V134" s="8"/>
      <c r="W134" s="8"/>
      <c r="X134" s="8"/>
      <c r="Y134" s="8"/>
      <c r="Z134" s="8"/>
    </row>
    <row r="135" spans="1:26" ht="12.75" customHeight="1" x14ac:dyDescent="0.4">
      <c r="A135" s="77"/>
      <c r="B135" s="8"/>
      <c r="C135" s="8"/>
      <c r="D135" s="8"/>
      <c r="E135" s="8"/>
      <c r="F135" s="8"/>
      <c r="G135" s="8"/>
      <c r="H135" s="8"/>
      <c r="I135" s="8"/>
      <c r="J135" s="57"/>
      <c r="K135" s="8"/>
      <c r="L135" s="8"/>
      <c r="M135" s="8"/>
      <c r="N135" s="8"/>
      <c r="O135" s="8"/>
      <c r="P135" s="8"/>
      <c r="Q135" s="8"/>
      <c r="R135" s="8"/>
      <c r="S135" s="8"/>
      <c r="T135" s="8"/>
      <c r="U135" s="8"/>
      <c r="V135" s="8"/>
      <c r="W135" s="8"/>
      <c r="X135" s="8"/>
      <c r="Y135" s="8"/>
      <c r="Z135" s="8"/>
    </row>
    <row r="136" spans="1:26" ht="12.75" customHeight="1" x14ac:dyDescent="0.4">
      <c r="A136" s="77"/>
      <c r="B136" s="8"/>
      <c r="C136" s="8"/>
      <c r="D136" s="8"/>
      <c r="E136" s="8"/>
      <c r="F136" s="8"/>
      <c r="G136" s="8"/>
      <c r="H136" s="8"/>
      <c r="I136" s="8"/>
      <c r="J136" s="57"/>
      <c r="K136" s="8"/>
      <c r="L136" s="8"/>
      <c r="M136" s="8"/>
      <c r="N136" s="8"/>
      <c r="O136" s="8"/>
      <c r="P136" s="8"/>
      <c r="Q136" s="8"/>
      <c r="R136" s="8"/>
      <c r="S136" s="8"/>
      <c r="T136" s="8"/>
      <c r="U136" s="8"/>
      <c r="V136" s="8"/>
      <c r="W136" s="8"/>
      <c r="X136" s="8"/>
      <c r="Y136" s="8"/>
      <c r="Z136" s="8"/>
    </row>
    <row r="137" spans="1:26" ht="12.75" customHeight="1" x14ac:dyDescent="0.4">
      <c r="A137" s="77"/>
      <c r="B137" s="8"/>
      <c r="C137" s="8"/>
      <c r="D137" s="8"/>
      <c r="E137" s="8"/>
      <c r="F137" s="8"/>
      <c r="G137" s="8"/>
      <c r="H137" s="8"/>
      <c r="I137" s="8"/>
      <c r="J137" s="57"/>
      <c r="K137" s="8"/>
      <c r="L137" s="8"/>
      <c r="M137" s="8"/>
      <c r="N137" s="8"/>
      <c r="O137" s="8"/>
      <c r="P137" s="8"/>
      <c r="Q137" s="8"/>
      <c r="R137" s="8"/>
      <c r="S137" s="8"/>
      <c r="T137" s="8"/>
      <c r="U137" s="8"/>
      <c r="V137" s="8"/>
      <c r="W137" s="8"/>
      <c r="X137" s="8"/>
      <c r="Y137" s="8"/>
      <c r="Z137" s="8"/>
    </row>
    <row r="138" spans="1:26" ht="12.75" customHeight="1" x14ac:dyDescent="0.4">
      <c r="A138" s="77"/>
      <c r="B138" s="8"/>
      <c r="C138" s="8"/>
      <c r="D138" s="8"/>
      <c r="E138" s="8"/>
      <c r="F138" s="8"/>
      <c r="G138" s="8"/>
      <c r="H138" s="8"/>
      <c r="I138" s="8"/>
      <c r="J138" s="57"/>
      <c r="K138" s="8"/>
      <c r="L138" s="8"/>
      <c r="M138" s="8"/>
      <c r="N138" s="8"/>
      <c r="O138" s="8"/>
      <c r="P138" s="8"/>
      <c r="Q138" s="8"/>
      <c r="R138" s="8"/>
      <c r="S138" s="8"/>
      <c r="T138" s="8"/>
      <c r="U138" s="8"/>
      <c r="V138" s="8"/>
      <c r="W138" s="8"/>
      <c r="X138" s="8"/>
      <c r="Y138" s="8"/>
      <c r="Z138" s="8"/>
    </row>
    <row r="139" spans="1:26" ht="12.75" customHeight="1" x14ac:dyDescent="0.4">
      <c r="A139" s="77"/>
      <c r="B139" s="8"/>
      <c r="C139" s="8"/>
      <c r="D139" s="8"/>
      <c r="E139" s="8"/>
      <c r="F139" s="8"/>
      <c r="G139" s="8"/>
      <c r="H139" s="8"/>
      <c r="I139" s="8"/>
      <c r="J139" s="57"/>
      <c r="K139" s="8"/>
      <c r="L139" s="8"/>
      <c r="M139" s="8"/>
      <c r="N139" s="8"/>
      <c r="O139" s="8"/>
      <c r="P139" s="8"/>
      <c r="Q139" s="8"/>
      <c r="R139" s="8"/>
      <c r="S139" s="8"/>
      <c r="T139" s="8"/>
      <c r="U139" s="8"/>
      <c r="V139" s="8"/>
      <c r="W139" s="8"/>
      <c r="X139" s="8"/>
      <c r="Y139" s="8"/>
      <c r="Z139" s="8"/>
    </row>
    <row r="140" spans="1:26" ht="12.75" customHeight="1" x14ac:dyDescent="0.4">
      <c r="A140" s="77"/>
      <c r="B140" s="8"/>
      <c r="C140" s="8"/>
      <c r="D140" s="8"/>
      <c r="E140" s="8"/>
      <c r="F140" s="8"/>
      <c r="G140" s="8"/>
      <c r="H140" s="8"/>
      <c r="I140" s="8"/>
      <c r="J140" s="57"/>
      <c r="K140" s="8"/>
      <c r="L140" s="8"/>
      <c r="M140" s="8"/>
      <c r="N140" s="8"/>
      <c r="O140" s="8"/>
      <c r="P140" s="8"/>
      <c r="Q140" s="8"/>
      <c r="R140" s="8"/>
      <c r="S140" s="8"/>
      <c r="T140" s="8"/>
      <c r="U140" s="8"/>
      <c r="V140" s="8"/>
      <c r="W140" s="8"/>
      <c r="X140" s="8"/>
      <c r="Y140" s="8"/>
      <c r="Z140" s="8"/>
    </row>
    <row r="141" spans="1:26" ht="12.75" customHeight="1" x14ac:dyDescent="0.4">
      <c r="A141" s="77"/>
      <c r="B141" s="8"/>
      <c r="C141" s="8"/>
      <c r="D141" s="8"/>
      <c r="E141" s="8"/>
      <c r="F141" s="8"/>
      <c r="G141" s="8"/>
      <c r="H141" s="8"/>
      <c r="I141" s="8"/>
      <c r="J141" s="57"/>
      <c r="K141" s="8"/>
      <c r="L141" s="8"/>
      <c r="M141" s="8"/>
      <c r="N141" s="8"/>
      <c r="O141" s="8"/>
      <c r="P141" s="8"/>
      <c r="Q141" s="8"/>
      <c r="R141" s="8"/>
      <c r="S141" s="8"/>
      <c r="T141" s="8"/>
      <c r="U141" s="8"/>
      <c r="V141" s="8"/>
      <c r="W141" s="8"/>
      <c r="X141" s="8"/>
      <c r="Y141" s="8"/>
      <c r="Z141" s="8"/>
    </row>
    <row r="142" spans="1:26" ht="12.75" customHeight="1" x14ac:dyDescent="0.4">
      <c r="A142" s="77"/>
      <c r="B142" s="8"/>
      <c r="C142" s="8"/>
      <c r="D142" s="8"/>
      <c r="E142" s="8"/>
      <c r="F142" s="8"/>
      <c r="G142" s="8"/>
      <c r="H142" s="8"/>
      <c r="I142" s="8"/>
      <c r="J142" s="57"/>
      <c r="K142" s="8"/>
      <c r="L142" s="8"/>
      <c r="M142" s="8"/>
      <c r="N142" s="8"/>
      <c r="O142" s="8"/>
      <c r="P142" s="8"/>
      <c r="Q142" s="8"/>
      <c r="R142" s="8"/>
      <c r="S142" s="8"/>
      <c r="T142" s="8"/>
      <c r="U142" s="8"/>
      <c r="V142" s="8"/>
      <c r="W142" s="8"/>
      <c r="X142" s="8"/>
      <c r="Y142" s="8"/>
      <c r="Z142" s="8"/>
    </row>
    <row r="143" spans="1:26" ht="12.75" customHeight="1" x14ac:dyDescent="0.4">
      <c r="A143" s="77"/>
      <c r="B143" s="8"/>
      <c r="C143" s="8"/>
      <c r="D143" s="8"/>
      <c r="E143" s="8"/>
      <c r="F143" s="8"/>
      <c r="G143" s="8"/>
      <c r="H143" s="8"/>
      <c r="I143" s="8"/>
      <c r="J143" s="57"/>
      <c r="K143" s="8"/>
      <c r="L143" s="8"/>
      <c r="M143" s="8"/>
      <c r="N143" s="8"/>
      <c r="O143" s="8"/>
      <c r="P143" s="8"/>
      <c r="Q143" s="8"/>
      <c r="R143" s="8"/>
      <c r="S143" s="8"/>
      <c r="T143" s="8"/>
      <c r="U143" s="8"/>
      <c r="V143" s="8"/>
      <c r="W143" s="8"/>
      <c r="X143" s="8"/>
      <c r="Y143" s="8"/>
      <c r="Z143" s="8"/>
    </row>
    <row r="144" spans="1:26" ht="12.75" customHeight="1" x14ac:dyDescent="0.4">
      <c r="A144" s="77"/>
      <c r="B144" s="8"/>
      <c r="C144" s="8"/>
      <c r="D144" s="8"/>
      <c r="E144" s="8"/>
      <c r="F144" s="8"/>
      <c r="G144" s="8"/>
      <c r="H144" s="8"/>
      <c r="I144" s="8"/>
      <c r="J144" s="57"/>
      <c r="K144" s="8"/>
      <c r="L144" s="8"/>
      <c r="M144" s="8"/>
      <c r="N144" s="8"/>
      <c r="O144" s="8"/>
      <c r="P144" s="8"/>
      <c r="Q144" s="8"/>
      <c r="R144" s="8"/>
      <c r="S144" s="8"/>
      <c r="T144" s="8"/>
      <c r="U144" s="8"/>
      <c r="V144" s="8"/>
      <c r="W144" s="8"/>
      <c r="X144" s="8"/>
      <c r="Y144" s="8"/>
      <c r="Z144" s="8"/>
    </row>
    <row r="145" spans="1:26" ht="12.75" customHeight="1" x14ac:dyDescent="0.4">
      <c r="A145" s="77"/>
      <c r="B145" s="8"/>
      <c r="C145" s="8"/>
      <c r="D145" s="8"/>
      <c r="E145" s="8"/>
      <c r="F145" s="8"/>
      <c r="G145" s="8"/>
      <c r="H145" s="8"/>
      <c r="I145" s="8"/>
      <c r="J145" s="57"/>
      <c r="K145" s="8"/>
      <c r="L145" s="8"/>
      <c r="M145" s="8"/>
      <c r="N145" s="8"/>
      <c r="O145" s="8"/>
      <c r="P145" s="8"/>
      <c r="Q145" s="8"/>
      <c r="R145" s="8"/>
      <c r="S145" s="8"/>
      <c r="T145" s="8"/>
      <c r="U145" s="8"/>
      <c r="V145" s="8"/>
      <c r="W145" s="8"/>
      <c r="X145" s="8"/>
      <c r="Y145" s="8"/>
      <c r="Z145" s="8"/>
    </row>
    <row r="146" spans="1:26" ht="12.75" customHeight="1" x14ac:dyDescent="0.4">
      <c r="A146" s="77"/>
      <c r="B146" s="8"/>
      <c r="C146" s="8"/>
      <c r="D146" s="8"/>
      <c r="E146" s="8"/>
      <c r="F146" s="8"/>
      <c r="G146" s="8"/>
      <c r="H146" s="8"/>
      <c r="I146" s="8"/>
      <c r="J146" s="57"/>
      <c r="K146" s="8"/>
      <c r="L146" s="8"/>
      <c r="M146" s="8"/>
      <c r="N146" s="8"/>
      <c r="O146" s="8"/>
      <c r="P146" s="8"/>
      <c r="Q146" s="8"/>
      <c r="R146" s="8"/>
      <c r="S146" s="8"/>
      <c r="T146" s="8"/>
      <c r="U146" s="8"/>
      <c r="V146" s="8"/>
      <c r="W146" s="8"/>
      <c r="X146" s="8"/>
      <c r="Y146" s="8"/>
      <c r="Z146" s="8"/>
    </row>
    <row r="147" spans="1:26" ht="12.75" customHeight="1" x14ac:dyDescent="0.4">
      <c r="A147" s="77"/>
      <c r="B147" s="8"/>
      <c r="C147" s="8"/>
      <c r="D147" s="8"/>
      <c r="E147" s="8"/>
      <c r="F147" s="8"/>
      <c r="G147" s="8"/>
      <c r="H147" s="8"/>
      <c r="I147" s="8"/>
      <c r="J147" s="57"/>
      <c r="K147" s="8"/>
      <c r="L147" s="8"/>
      <c r="M147" s="8"/>
      <c r="N147" s="8"/>
      <c r="O147" s="8"/>
      <c r="P147" s="8"/>
      <c r="Q147" s="8"/>
      <c r="R147" s="8"/>
      <c r="S147" s="8"/>
      <c r="T147" s="8"/>
      <c r="U147" s="8"/>
      <c r="V147" s="8"/>
      <c r="W147" s="8"/>
      <c r="X147" s="8"/>
      <c r="Y147" s="8"/>
      <c r="Z147" s="8"/>
    </row>
    <row r="148" spans="1:26" ht="12.75" customHeight="1" x14ac:dyDescent="0.4">
      <c r="A148" s="77"/>
      <c r="B148" s="8"/>
      <c r="C148" s="8"/>
      <c r="D148" s="8"/>
      <c r="E148" s="8"/>
      <c r="F148" s="8"/>
      <c r="G148" s="8"/>
      <c r="H148" s="8"/>
      <c r="I148" s="8"/>
      <c r="J148" s="57"/>
      <c r="K148" s="8"/>
      <c r="L148" s="8"/>
      <c r="M148" s="8"/>
      <c r="N148" s="8"/>
      <c r="O148" s="8"/>
      <c r="P148" s="8"/>
      <c r="Q148" s="8"/>
      <c r="R148" s="8"/>
      <c r="S148" s="8"/>
      <c r="T148" s="8"/>
      <c r="U148" s="8"/>
      <c r="V148" s="8"/>
      <c r="W148" s="8"/>
      <c r="X148" s="8"/>
      <c r="Y148" s="8"/>
      <c r="Z148" s="8"/>
    </row>
    <row r="149" spans="1:26" ht="12.75" customHeight="1" x14ac:dyDescent="0.4">
      <c r="A149" s="77"/>
      <c r="B149" s="8"/>
      <c r="C149" s="8"/>
      <c r="D149" s="8"/>
      <c r="E149" s="8"/>
      <c r="F149" s="8"/>
      <c r="G149" s="8"/>
      <c r="H149" s="8"/>
      <c r="I149" s="8"/>
      <c r="J149" s="57"/>
      <c r="K149" s="8"/>
      <c r="L149" s="8"/>
      <c r="M149" s="8"/>
      <c r="N149" s="8"/>
      <c r="O149" s="8"/>
      <c r="P149" s="8"/>
      <c r="Q149" s="8"/>
      <c r="R149" s="8"/>
      <c r="S149" s="8"/>
      <c r="T149" s="8"/>
      <c r="U149" s="8"/>
      <c r="V149" s="8"/>
      <c r="W149" s="8"/>
      <c r="X149" s="8"/>
      <c r="Y149" s="8"/>
      <c r="Z149" s="8"/>
    </row>
    <row r="150" spans="1:26" ht="12.75" customHeight="1" x14ac:dyDescent="0.4">
      <c r="A150" s="77"/>
      <c r="B150" s="8"/>
      <c r="C150" s="8"/>
      <c r="D150" s="8"/>
      <c r="E150" s="8"/>
      <c r="F150" s="8"/>
      <c r="G150" s="8"/>
      <c r="H150" s="8"/>
      <c r="I150" s="8"/>
      <c r="J150" s="57"/>
      <c r="K150" s="8"/>
      <c r="L150" s="8"/>
      <c r="M150" s="8"/>
      <c r="N150" s="8"/>
      <c r="O150" s="8"/>
      <c r="P150" s="8"/>
      <c r="Q150" s="8"/>
      <c r="R150" s="8"/>
      <c r="S150" s="8"/>
      <c r="T150" s="8"/>
      <c r="U150" s="8"/>
      <c r="V150" s="8"/>
      <c r="W150" s="8"/>
      <c r="X150" s="8"/>
      <c r="Y150" s="8"/>
      <c r="Z150" s="8"/>
    </row>
    <row r="151" spans="1:26" ht="12.75" customHeight="1" x14ac:dyDescent="0.4">
      <c r="A151" s="77"/>
      <c r="B151" s="8"/>
      <c r="C151" s="8"/>
      <c r="D151" s="8"/>
      <c r="E151" s="8"/>
      <c r="F151" s="8"/>
      <c r="G151" s="8"/>
      <c r="H151" s="8"/>
      <c r="I151" s="8"/>
      <c r="J151" s="57"/>
      <c r="K151" s="8"/>
      <c r="L151" s="8"/>
      <c r="M151" s="8"/>
      <c r="N151" s="8"/>
      <c r="O151" s="8"/>
      <c r="P151" s="8"/>
      <c r="Q151" s="8"/>
      <c r="R151" s="8"/>
      <c r="S151" s="8"/>
      <c r="T151" s="8"/>
      <c r="U151" s="8"/>
      <c r="V151" s="8"/>
      <c r="W151" s="8"/>
      <c r="X151" s="8"/>
      <c r="Y151" s="8"/>
      <c r="Z151" s="8"/>
    </row>
    <row r="152" spans="1:26" ht="12.75" customHeight="1" x14ac:dyDescent="0.4">
      <c r="A152" s="77"/>
      <c r="B152" s="8"/>
      <c r="C152" s="8"/>
      <c r="D152" s="8"/>
      <c r="E152" s="8"/>
      <c r="F152" s="8"/>
      <c r="G152" s="8"/>
      <c r="H152" s="8"/>
      <c r="I152" s="8"/>
      <c r="J152" s="57"/>
      <c r="K152" s="8"/>
      <c r="L152" s="8"/>
      <c r="M152" s="8"/>
      <c r="N152" s="8"/>
      <c r="O152" s="8"/>
      <c r="P152" s="8"/>
      <c r="Q152" s="8"/>
      <c r="R152" s="8"/>
      <c r="S152" s="8"/>
      <c r="T152" s="8"/>
      <c r="U152" s="8"/>
      <c r="V152" s="8"/>
      <c r="W152" s="8"/>
      <c r="X152" s="8"/>
      <c r="Y152" s="8"/>
      <c r="Z152" s="8"/>
    </row>
    <row r="153" spans="1:26" ht="12.75" customHeight="1" x14ac:dyDescent="0.4">
      <c r="A153" s="77"/>
      <c r="B153" s="8"/>
      <c r="C153" s="8"/>
      <c r="D153" s="8"/>
      <c r="E153" s="8"/>
      <c r="F153" s="8"/>
      <c r="G153" s="8"/>
      <c r="H153" s="8"/>
      <c r="I153" s="8"/>
      <c r="J153" s="57"/>
      <c r="K153" s="8"/>
      <c r="L153" s="8"/>
      <c r="M153" s="8"/>
      <c r="N153" s="8"/>
      <c r="O153" s="8"/>
      <c r="P153" s="8"/>
      <c r="Q153" s="8"/>
      <c r="R153" s="8"/>
      <c r="S153" s="8"/>
      <c r="T153" s="8"/>
      <c r="U153" s="8"/>
      <c r="V153" s="8"/>
      <c r="W153" s="8"/>
      <c r="X153" s="8"/>
      <c r="Y153" s="8"/>
      <c r="Z153" s="8"/>
    </row>
    <row r="154" spans="1:26" ht="12.75" customHeight="1" x14ac:dyDescent="0.4">
      <c r="A154" s="77"/>
      <c r="B154" s="8"/>
      <c r="C154" s="8"/>
      <c r="D154" s="8"/>
      <c r="E154" s="8"/>
      <c r="F154" s="8"/>
      <c r="G154" s="8"/>
      <c r="H154" s="8"/>
      <c r="I154" s="8"/>
      <c r="J154" s="57"/>
      <c r="K154" s="8"/>
      <c r="L154" s="8"/>
      <c r="M154" s="8"/>
      <c r="N154" s="8"/>
      <c r="O154" s="8"/>
      <c r="P154" s="8"/>
      <c r="Q154" s="8"/>
      <c r="R154" s="8"/>
      <c r="S154" s="8"/>
      <c r="T154" s="8"/>
      <c r="U154" s="8"/>
      <c r="V154" s="8"/>
      <c r="W154" s="8"/>
      <c r="X154" s="8"/>
      <c r="Y154" s="8"/>
      <c r="Z154" s="8"/>
    </row>
    <row r="155" spans="1:26" ht="12.75" customHeight="1" x14ac:dyDescent="0.4">
      <c r="A155" s="77"/>
      <c r="B155" s="8"/>
      <c r="C155" s="8"/>
      <c r="D155" s="8"/>
      <c r="E155" s="8"/>
      <c r="F155" s="8"/>
      <c r="G155" s="8"/>
      <c r="H155" s="8"/>
      <c r="I155" s="8"/>
      <c r="J155" s="57"/>
      <c r="K155" s="8"/>
      <c r="L155" s="8"/>
      <c r="M155" s="8"/>
      <c r="N155" s="8"/>
      <c r="O155" s="8"/>
      <c r="P155" s="8"/>
      <c r="Q155" s="8"/>
      <c r="R155" s="8"/>
      <c r="S155" s="8"/>
      <c r="T155" s="8"/>
      <c r="U155" s="8"/>
      <c r="V155" s="8"/>
      <c r="W155" s="8"/>
      <c r="X155" s="8"/>
      <c r="Y155" s="8"/>
      <c r="Z155" s="8"/>
    </row>
    <row r="156" spans="1:26" ht="12.75" customHeight="1" x14ac:dyDescent="0.4">
      <c r="A156" s="77"/>
      <c r="B156" s="8"/>
      <c r="C156" s="8"/>
      <c r="D156" s="8"/>
      <c r="E156" s="8"/>
      <c r="F156" s="8"/>
      <c r="G156" s="8"/>
      <c r="H156" s="8"/>
      <c r="I156" s="8"/>
      <c r="J156" s="57"/>
      <c r="K156" s="8"/>
      <c r="L156" s="8"/>
      <c r="M156" s="8"/>
      <c r="N156" s="8"/>
      <c r="O156" s="8"/>
      <c r="P156" s="8"/>
      <c r="Q156" s="8"/>
      <c r="R156" s="8"/>
      <c r="S156" s="8"/>
      <c r="T156" s="8"/>
      <c r="U156" s="8"/>
      <c r="V156" s="8"/>
      <c r="W156" s="8"/>
      <c r="X156" s="8"/>
      <c r="Y156" s="8"/>
      <c r="Z156" s="8"/>
    </row>
    <row r="157" spans="1:26" ht="12.75" customHeight="1" x14ac:dyDescent="0.4">
      <c r="A157" s="77"/>
      <c r="B157" s="8"/>
      <c r="C157" s="8"/>
      <c r="D157" s="8"/>
      <c r="E157" s="8"/>
      <c r="F157" s="8"/>
      <c r="G157" s="8"/>
      <c r="H157" s="8"/>
      <c r="I157" s="8"/>
      <c r="J157" s="57"/>
      <c r="K157" s="8"/>
      <c r="L157" s="8"/>
      <c r="M157" s="8"/>
      <c r="N157" s="8"/>
      <c r="O157" s="8"/>
      <c r="P157" s="8"/>
      <c r="Q157" s="8"/>
      <c r="R157" s="8"/>
      <c r="S157" s="8"/>
      <c r="T157" s="8"/>
      <c r="U157" s="8"/>
      <c r="V157" s="8"/>
      <c r="W157" s="8"/>
      <c r="X157" s="8"/>
      <c r="Y157" s="8"/>
      <c r="Z157" s="8"/>
    </row>
    <row r="158" spans="1:26" ht="12.75" customHeight="1" x14ac:dyDescent="0.4">
      <c r="A158" s="77"/>
      <c r="B158" s="8"/>
      <c r="C158" s="8"/>
      <c r="D158" s="8"/>
      <c r="E158" s="8"/>
      <c r="F158" s="8"/>
      <c r="G158" s="8"/>
      <c r="H158" s="8"/>
      <c r="I158" s="8"/>
      <c r="J158" s="57"/>
      <c r="K158" s="8"/>
      <c r="L158" s="8"/>
      <c r="M158" s="8"/>
      <c r="N158" s="8"/>
      <c r="O158" s="8"/>
      <c r="P158" s="8"/>
      <c r="Q158" s="8"/>
      <c r="R158" s="8"/>
      <c r="S158" s="8"/>
      <c r="T158" s="8"/>
      <c r="U158" s="8"/>
      <c r="V158" s="8"/>
      <c r="W158" s="8"/>
      <c r="X158" s="8"/>
      <c r="Y158" s="8"/>
      <c r="Z158" s="8"/>
    </row>
    <row r="159" spans="1:26" ht="12.75" customHeight="1" x14ac:dyDescent="0.4">
      <c r="A159" s="77"/>
      <c r="B159" s="8"/>
      <c r="C159" s="8"/>
      <c r="D159" s="8"/>
      <c r="E159" s="8"/>
      <c r="F159" s="8"/>
      <c r="G159" s="8"/>
      <c r="H159" s="8"/>
      <c r="I159" s="8"/>
      <c r="J159" s="57"/>
      <c r="K159" s="8"/>
      <c r="L159" s="8"/>
      <c r="M159" s="8"/>
      <c r="N159" s="8"/>
      <c r="O159" s="8"/>
      <c r="P159" s="8"/>
      <c r="Q159" s="8"/>
      <c r="R159" s="8"/>
      <c r="S159" s="8"/>
      <c r="T159" s="8"/>
      <c r="U159" s="8"/>
      <c r="V159" s="8"/>
      <c r="W159" s="8"/>
      <c r="X159" s="8"/>
      <c r="Y159" s="8"/>
      <c r="Z159" s="8"/>
    </row>
    <row r="160" spans="1:26" ht="12.75" customHeight="1" x14ac:dyDescent="0.4">
      <c r="A160" s="77"/>
      <c r="B160" s="8"/>
      <c r="C160" s="8"/>
      <c r="D160" s="8"/>
      <c r="E160" s="8"/>
      <c r="F160" s="8"/>
      <c r="G160" s="8"/>
      <c r="H160" s="8"/>
      <c r="I160" s="8"/>
      <c r="J160" s="57"/>
      <c r="K160" s="8"/>
      <c r="L160" s="8"/>
      <c r="M160" s="8"/>
      <c r="N160" s="8"/>
      <c r="O160" s="8"/>
      <c r="P160" s="8"/>
      <c r="Q160" s="8"/>
      <c r="R160" s="8"/>
      <c r="S160" s="8"/>
      <c r="T160" s="8"/>
      <c r="U160" s="8"/>
      <c r="V160" s="8"/>
      <c r="W160" s="8"/>
      <c r="X160" s="8"/>
      <c r="Y160" s="8"/>
      <c r="Z160" s="8"/>
    </row>
    <row r="161" spans="1:26" ht="12.75" customHeight="1" x14ac:dyDescent="0.4">
      <c r="A161" s="77"/>
      <c r="B161" s="8"/>
      <c r="C161" s="8"/>
      <c r="D161" s="8"/>
      <c r="E161" s="8"/>
      <c r="F161" s="8"/>
      <c r="G161" s="8"/>
      <c r="H161" s="8"/>
      <c r="I161" s="8"/>
      <c r="J161" s="57"/>
      <c r="K161" s="8"/>
      <c r="L161" s="8"/>
      <c r="M161" s="8"/>
      <c r="N161" s="8"/>
      <c r="O161" s="8"/>
      <c r="P161" s="8"/>
      <c r="Q161" s="8"/>
      <c r="R161" s="8"/>
      <c r="S161" s="8"/>
      <c r="T161" s="8"/>
      <c r="U161" s="8"/>
      <c r="V161" s="8"/>
      <c r="W161" s="8"/>
      <c r="X161" s="8"/>
      <c r="Y161" s="8"/>
      <c r="Z161" s="8"/>
    </row>
    <row r="162" spans="1:26" ht="12.75" customHeight="1" x14ac:dyDescent="0.4">
      <c r="A162" s="77"/>
      <c r="B162" s="8"/>
      <c r="C162" s="8"/>
      <c r="D162" s="8"/>
      <c r="E162" s="8"/>
      <c r="F162" s="8"/>
      <c r="G162" s="8"/>
      <c r="H162" s="8"/>
      <c r="I162" s="8"/>
      <c r="J162" s="57"/>
      <c r="K162" s="8"/>
      <c r="L162" s="8"/>
      <c r="M162" s="8"/>
      <c r="N162" s="8"/>
      <c r="O162" s="8"/>
      <c r="P162" s="8"/>
      <c r="Q162" s="8"/>
      <c r="R162" s="8"/>
      <c r="S162" s="8"/>
      <c r="T162" s="8"/>
      <c r="U162" s="8"/>
      <c r="V162" s="8"/>
      <c r="W162" s="8"/>
      <c r="X162" s="8"/>
      <c r="Y162" s="8"/>
      <c r="Z162" s="8"/>
    </row>
    <row r="163" spans="1:26" ht="12.75" customHeight="1" x14ac:dyDescent="0.4">
      <c r="A163" s="77"/>
      <c r="B163" s="8"/>
      <c r="C163" s="8"/>
      <c r="D163" s="8"/>
      <c r="E163" s="8"/>
      <c r="F163" s="8"/>
      <c r="G163" s="8"/>
      <c r="H163" s="8"/>
      <c r="I163" s="8"/>
      <c r="J163" s="57"/>
      <c r="K163" s="8"/>
      <c r="L163" s="8"/>
      <c r="M163" s="8"/>
      <c r="N163" s="8"/>
      <c r="O163" s="8"/>
      <c r="P163" s="8"/>
      <c r="Q163" s="8"/>
      <c r="R163" s="8"/>
      <c r="S163" s="8"/>
      <c r="T163" s="8"/>
      <c r="U163" s="8"/>
      <c r="V163" s="8"/>
      <c r="W163" s="8"/>
      <c r="X163" s="8"/>
      <c r="Y163" s="8"/>
      <c r="Z163" s="8"/>
    </row>
    <row r="164" spans="1:26" ht="12.75" customHeight="1" x14ac:dyDescent="0.4">
      <c r="A164" s="77"/>
      <c r="B164" s="8"/>
      <c r="C164" s="8"/>
      <c r="D164" s="8"/>
      <c r="E164" s="8"/>
      <c r="F164" s="8"/>
      <c r="G164" s="8"/>
      <c r="H164" s="8"/>
      <c r="I164" s="8"/>
      <c r="J164" s="57"/>
      <c r="K164" s="8"/>
      <c r="L164" s="8"/>
      <c r="M164" s="8"/>
      <c r="N164" s="8"/>
      <c r="O164" s="8"/>
      <c r="P164" s="8"/>
      <c r="Q164" s="8"/>
      <c r="R164" s="8"/>
      <c r="S164" s="8"/>
      <c r="T164" s="8"/>
      <c r="U164" s="8"/>
      <c r="V164" s="8"/>
      <c r="W164" s="8"/>
      <c r="X164" s="8"/>
      <c r="Y164" s="8"/>
      <c r="Z164" s="8"/>
    </row>
    <row r="165" spans="1:26" ht="12.75" customHeight="1" x14ac:dyDescent="0.4">
      <c r="A165" s="77"/>
      <c r="B165" s="8"/>
      <c r="C165" s="8"/>
      <c r="D165" s="8"/>
      <c r="E165" s="8"/>
      <c r="F165" s="8"/>
      <c r="G165" s="8"/>
      <c r="H165" s="8"/>
      <c r="I165" s="8"/>
      <c r="J165" s="57"/>
      <c r="K165" s="8"/>
      <c r="L165" s="8"/>
      <c r="M165" s="8"/>
      <c r="N165" s="8"/>
      <c r="O165" s="8"/>
      <c r="P165" s="8"/>
      <c r="Q165" s="8"/>
      <c r="R165" s="8"/>
      <c r="S165" s="8"/>
      <c r="T165" s="8"/>
      <c r="U165" s="8"/>
      <c r="V165" s="8"/>
      <c r="W165" s="8"/>
      <c r="X165" s="8"/>
      <c r="Y165" s="8"/>
      <c r="Z165" s="8"/>
    </row>
    <row r="166" spans="1:26" ht="12.75" customHeight="1" x14ac:dyDescent="0.4">
      <c r="A166" s="77"/>
      <c r="B166" s="8"/>
      <c r="C166" s="8"/>
      <c r="D166" s="8"/>
      <c r="E166" s="8"/>
      <c r="F166" s="8"/>
      <c r="G166" s="8"/>
      <c r="H166" s="8"/>
      <c r="I166" s="8"/>
      <c r="J166" s="57"/>
      <c r="K166" s="8"/>
      <c r="L166" s="8"/>
      <c r="M166" s="8"/>
      <c r="N166" s="8"/>
      <c r="O166" s="8"/>
      <c r="P166" s="8"/>
      <c r="Q166" s="8"/>
      <c r="R166" s="8"/>
      <c r="S166" s="8"/>
      <c r="T166" s="8"/>
      <c r="U166" s="8"/>
      <c r="V166" s="8"/>
      <c r="W166" s="8"/>
      <c r="X166" s="8"/>
      <c r="Y166" s="8"/>
      <c r="Z166" s="8"/>
    </row>
    <row r="167" spans="1:26" ht="12.75" customHeight="1" x14ac:dyDescent="0.4">
      <c r="A167" s="77"/>
      <c r="B167" s="8"/>
      <c r="C167" s="8"/>
      <c r="D167" s="8"/>
      <c r="E167" s="8"/>
      <c r="F167" s="8"/>
      <c r="G167" s="8"/>
      <c r="H167" s="8"/>
      <c r="I167" s="8"/>
      <c r="J167" s="57"/>
      <c r="K167" s="8"/>
      <c r="L167" s="8"/>
      <c r="M167" s="8"/>
      <c r="N167" s="8"/>
      <c r="O167" s="8"/>
      <c r="P167" s="8"/>
      <c r="Q167" s="8"/>
      <c r="R167" s="8"/>
      <c r="S167" s="8"/>
      <c r="T167" s="8"/>
      <c r="U167" s="8"/>
      <c r="V167" s="8"/>
      <c r="W167" s="8"/>
      <c r="X167" s="8"/>
      <c r="Y167" s="8"/>
      <c r="Z167" s="8"/>
    </row>
    <row r="168" spans="1:26" ht="12.75" customHeight="1" x14ac:dyDescent="0.4">
      <c r="A168" s="77"/>
      <c r="B168" s="8"/>
      <c r="C168" s="8"/>
      <c r="D168" s="8"/>
      <c r="E168" s="8"/>
      <c r="F168" s="8"/>
      <c r="G168" s="8"/>
      <c r="H168" s="8"/>
      <c r="I168" s="8"/>
      <c r="J168" s="57"/>
      <c r="K168" s="8"/>
      <c r="L168" s="8"/>
      <c r="M168" s="8"/>
      <c r="N168" s="8"/>
      <c r="O168" s="8"/>
      <c r="P168" s="8"/>
      <c r="Q168" s="8"/>
      <c r="R168" s="8"/>
      <c r="S168" s="8"/>
      <c r="T168" s="8"/>
      <c r="U168" s="8"/>
      <c r="V168" s="8"/>
      <c r="W168" s="8"/>
      <c r="X168" s="8"/>
      <c r="Y168" s="8"/>
      <c r="Z168" s="8"/>
    </row>
    <row r="169" spans="1:26" ht="12.75" customHeight="1" x14ac:dyDescent="0.4">
      <c r="A169" s="77"/>
      <c r="B169" s="8"/>
      <c r="C169" s="8"/>
      <c r="D169" s="8"/>
      <c r="E169" s="8"/>
      <c r="F169" s="8"/>
      <c r="G169" s="8"/>
      <c r="H169" s="8"/>
      <c r="I169" s="8"/>
      <c r="J169" s="57"/>
      <c r="K169" s="8"/>
      <c r="L169" s="8"/>
      <c r="M169" s="8"/>
      <c r="N169" s="8"/>
      <c r="O169" s="8"/>
      <c r="P169" s="8"/>
      <c r="Q169" s="8"/>
      <c r="R169" s="8"/>
      <c r="S169" s="8"/>
      <c r="T169" s="8"/>
      <c r="U169" s="8"/>
      <c r="V169" s="8"/>
      <c r="W169" s="8"/>
      <c r="X169" s="8"/>
      <c r="Y169" s="8"/>
      <c r="Z169" s="8"/>
    </row>
    <row r="170" spans="1:26" ht="12.75" customHeight="1" x14ac:dyDescent="0.4">
      <c r="A170" s="77"/>
      <c r="B170" s="8"/>
      <c r="C170" s="8"/>
      <c r="D170" s="8"/>
      <c r="E170" s="8"/>
      <c r="F170" s="8"/>
      <c r="G170" s="8"/>
      <c r="H170" s="8"/>
      <c r="I170" s="8"/>
      <c r="J170" s="57"/>
      <c r="K170" s="8"/>
      <c r="L170" s="8"/>
      <c r="M170" s="8"/>
      <c r="N170" s="8"/>
      <c r="O170" s="8"/>
      <c r="P170" s="8"/>
      <c r="Q170" s="8"/>
      <c r="R170" s="8"/>
      <c r="S170" s="8"/>
      <c r="T170" s="8"/>
      <c r="U170" s="8"/>
      <c r="V170" s="8"/>
      <c r="W170" s="8"/>
      <c r="X170" s="8"/>
      <c r="Y170" s="8"/>
      <c r="Z170" s="8"/>
    </row>
    <row r="171" spans="1:26" ht="12.75" customHeight="1" x14ac:dyDescent="0.4">
      <c r="A171" s="77"/>
      <c r="B171" s="8"/>
      <c r="C171" s="8"/>
      <c r="D171" s="8"/>
      <c r="E171" s="8"/>
      <c r="F171" s="8"/>
      <c r="G171" s="8"/>
      <c r="H171" s="8"/>
      <c r="I171" s="8"/>
      <c r="J171" s="57"/>
      <c r="K171" s="8"/>
      <c r="L171" s="8"/>
      <c r="M171" s="8"/>
      <c r="N171" s="8"/>
      <c r="O171" s="8"/>
      <c r="P171" s="8"/>
      <c r="Q171" s="8"/>
      <c r="R171" s="8"/>
      <c r="S171" s="8"/>
      <c r="T171" s="8"/>
      <c r="U171" s="8"/>
      <c r="V171" s="8"/>
      <c r="W171" s="8"/>
      <c r="X171" s="8"/>
      <c r="Y171" s="8"/>
      <c r="Z171" s="8"/>
    </row>
    <row r="172" spans="1:26" ht="12.75" customHeight="1" x14ac:dyDescent="0.4">
      <c r="A172" s="77"/>
      <c r="B172" s="8"/>
      <c r="C172" s="8"/>
      <c r="D172" s="8"/>
      <c r="E172" s="8"/>
      <c r="F172" s="8"/>
      <c r="G172" s="8"/>
      <c r="H172" s="8"/>
      <c r="I172" s="8"/>
      <c r="J172" s="57"/>
      <c r="K172" s="8"/>
      <c r="L172" s="8"/>
      <c r="M172" s="8"/>
      <c r="N172" s="8"/>
      <c r="O172" s="8"/>
      <c r="P172" s="8"/>
      <c r="Q172" s="8"/>
      <c r="R172" s="8"/>
      <c r="S172" s="8"/>
      <c r="T172" s="8"/>
      <c r="U172" s="8"/>
      <c r="V172" s="8"/>
      <c r="W172" s="8"/>
      <c r="X172" s="8"/>
      <c r="Y172" s="8"/>
      <c r="Z172" s="8"/>
    </row>
    <row r="173" spans="1:26" ht="12.75" customHeight="1" x14ac:dyDescent="0.4">
      <c r="A173" s="77"/>
      <c r="B173" s="8"/>
      <c r="C173" s="8"/>
      <c r="D173" s="8"/>
      <c r="E173" s="8"/>
      <c r="F173" s="8"/>
      <c r="G173" s="8"/>
      <c r="H173" s="8"/>
      <c r="I173" s="8"/>
      <c r="J173" s="57"/>
      <c r="K173" s="8"/>
      <c r="L173" s="8"/>
      <c r="M173" s="8"/>
      <c r="N173" s="8"/>
      <c r="O173" s="8"/>
      <c r="P173" s="8"/>
      <c r="Q173" s="8"/>
      <c r="R173" s="8"/>
      <c r="S173" s="8"/>
      <c r="T173" s="8"/>
      <c r="U173" s="8"/>
      <c r="V173" s="8"/>
      <c r="W173" s="8"/>
      <c r="X173" s="8"/>
      <c r="Y173" s="8"/>
      <c r="Z173" s="8"/>
    </row>
    <row r="174" spans="1:26" ht="12.75" customHeight="1" x14ac:dyDescent="0.4">
      <c r="A174" s="77"/>
      <c r="B174" s="8"/>
      <c r="C174" s="8"/>
      <c r="D174" s="8"/>
      <c r="E174" s="8"/>
      <c r="F174" s="8"/>
      <c r="G174" s="8"/>
      <c r="H174" s="8"/>
      <c r="I174" s="8"/>
      <c r="J174" s="57"/>
      <c r="K174" s="8"/>
      <c r="L174" s="8"/>
      <c r="M174" s="8"/>
      <c r="N174" s="8"/>
      <c r="O174" s="8"/>
      <c r="P174" s="8"/>
      <c r="Q174" s="8"/>
      <c r="R174" s="8"/>
      <c r="S174" s="8"/>
      <c r="T174" s="8"/>
      <c r="U174" s="8"/>
      <c r="V174" s="8"/>
      <c r="W174" s="8"/>
      <c r="X174" s="8"/>
      <c r="Y174" s="8"/>
      <c r="Z174" s="8"/>
    </row>
    <row r="175" spans="1:26" ht="12.75" customHeight="1" x14ac:dyDescent="0.4">
      <c r="A175" s="77"/>
      <c r="B175" s="8"/>
      <c r="C175" s="8"/>
      <c r="D175" s="8"/>
      <c r="E175" s="8"/>
      <c r="F175" s="8"/>
      <c r="G175" s="8"/>
      <c r="H175" s="8"/>
      <c r="I175" s="8"/>
      <c r="J175" s="57"/>
      <c r="K175" s="8"/>
      <c r="L175" s="8"/>
      <c r="M175" s="8"/>
      <c r="N175" s="8"/>
      <c r="O175" s="8"/>
      <c r="P175" s="8"/>
      <c r="Q175" s="8"/>
      <c r="R175" s="8"/>
      <c r="S175" s="8"/>
      <c r="T175" s="8"/>
      <c r="U175" s="8"/>
      <c r="V175" s="8"/>
      <c r="W175" s="8"/>
      <c r="X175" s="8"/>
      <c r="Y175" s="8"/>
      <c r="Z175" s="8"/>
    </row>
    <row r="176" spans="1:26" ht="12.75" customHeight="1" x14ac:dyDescent="0.4">
      <c r="A176" s="77"/>
      <c r="B176" s="8"/>
      <c r="C176" s="8"/>
      <c r="D176" s="8"/>
      <c r="E176" s="8"/>
      <c r="F176" s="8"/>
      <c r="G176" s="8"/>
      <c r="H176" s="8"/>
      <c r="I176" s="8"/>
      <c r="J176" s="57"/>
      <c r="K176" s="8"/>
      <c r="L176" s="8"/>
      <c r="M176" s="8"/>
      <c r="N176" s="8"/>
      <c r="O176" s="8"/>
      <c r="P176" s="8"/>
      <c r="Q176" s="8"/>
      <c r="R176" s="8"/>
      <c r="S176" s="8"/>
      <c r="T176" s="8"/>
      <c r="U176" s="8"/>
      <c r="V176" s="8"/>
      <c r="W176" s="8"/>
      <c r="X176" s="8"/>
      <c r="Y176" s="8"/>
      <c r="Z176" s="8"/>
    </row>
    <row r="177" spans="1:26" ht="12.75" customHeight="1" x14ac:dyDescent="0.4">
      <c r="A177" s="77"/>
      <c r="B177" s="8"/>
      <c r="C177" s="8"/>
      <c r="D177" s="8"/>
      <c r="E177" s="8"/>
      <c r="F177" s="8"/>
      <c r="G177" s="8"/>
      <c r="H177" s="8"/>
      <c r="I177" s="8"/>
      <c r="J177" s="57"/>
      <c r="K177" s="8"/>
      <c r="L177" s="8"/>
      <c r="M177" s="8"/>
      <c r="N177" s="8"/>
      <c r="O177" s="8"/>
      <c r="P177" s="8"/>
      <c r="Q177" s="8"/>
      <c r="R177" s="8"/>
      <c r="S177" s="8"/>
      <c r="T177" s="8"/>
      <c r="U177" s="8"/>
      <c r="V177" s="8"/>
      <c r="W177" s="8"/>
      <c r="X177" s="8"/>
      <c r="Y177" s="8"/>
      <c r="Z177" s="8"/>
    </row>
    <row r="178" spans="1:26" ht="12.75" customHeight="1" x14ac:dyDescent="0.4">
      <c r="A178" s="77"/>
      <c r="B178" s="8"/>
      <c r="C178" s="8"/>
      <c r="D178" s="8"/>
      <c r="E178" s="8"/>
      <c r="F178" s="8"/>
      <c r="G178" s="8"/>
      <c r="H178" s="8"/>
      <c r="I178" s="8"/>
      <c r="J178" s="57"/>
      <c r="K178" s="8"/>
      <c r="L178" s="8"/>
      <c r="M178" s="8"/>
      <c r="N178" s="8"/>
      <c r="O178" s="8"/>
      <c r="P178" s="8"/>
      <c r="Q178" s="8"/>
      <c r="R178" s="8"/>
      <c r="S178" s="8"/>
      <c r="T178" s="8"/>
      <c r="U178" s="8"/>
      <c r="V178" s="8"/>
      <c r="W178" s="8"/>
      <c r="X178" s="8"/>
      <c r="Y178" s="8"/>
      <c r="Z178" s="8"/>
    </row>
    <row r="179" spans="1:26" ht="12.75" customHeight="1" x14ac:dyDescent="0.4">
      <c r="A179" s="77"/>
      <c r="B179" s="8"/>
      <c r="C179" s="8"/>
      <c r="D179" s="8"/>
      <c r="E179" s="8"/>
      <c r="F179" s="8"/>
      <c r="G179" s="8"/>
      <c r="H179" s="8"/>
      <c r="I179" s="8"/>
      <c r="J179" s="57"/>
      <c r="K179" s="8"/>
      <c r="L179" s="8"/>
      <c r="M179" s="8"/>
      <c r="N179" s="8"/>
      <c r="O179" s="8"/>
      <c r="P179" s="8"/>
      <c r="Q179" s="8"/>
      <c r="R179" s="8"/>
      <c r="S179" s="8"/>
      <c r="T179" s="8"/>
      <c r="U179" s="8"/>
      <c r="V179" s="8"/>
      <c r="W179" s="8"/>
      <c r="X179" s="8"/>
      <c r="Y179" s="8"/>
      <c r="Z179" s="8"/>
    </row>
    <row r="180" spans="1:26" ht="12.75" customHeight="1" x14ac:dyDescent="0.4">
      <c r="A180" s="77"/>
      <c r="B180" s="8"/>
      <c r="C180" s="8"/>
      <c r="D180" s="8"/>
      <c r="E180" s="8"/>
      <c r="F180" s="8"/>
      <c r="G180" s="8"/>
      <c r="H180" s="8"/>
      <c r="I180" s="8"/>
      <c r="J180" s="57"/>
      <c r="K180" s="8"/>
      <c r="L180" s="8"/>
      <c r="M180" s="8"/>
      <c r="N180" s="8"/>
      <c r="O180" s="8"/>
      <c r="P180" s="8"/>
      <c r="Q180" s="8"/>
      <c r="R180" s="8"/>
      <c r="S180" s="8"/>
      <c r="T180" s="8"/>
      <c r="U180" s="8"/>
      <c r="V180" s="8"/>
      <c r="W180" s="8"/>
      <c r="X180" s="8"/>
      <c r="Y180" s="8"/>
      <c r="Z180" s="8"/>
    </row>
    <row r="181" spans="1:26" ht="12.75" customHeight="1" x14ac:dyDescent="0.4">
      <c r="A181" s="77"/>
      <c r="B181" s="8"/>
      <c r="C181" s="8"/>
      <c r="D181" s="8"/>
      <c r="E181" s="8"/>
      <c r="F181" s="8"/>
      <c r="G181" s="8"/>
      <c r="H181" s="8"/>
      <c r="I181" s="8"/>
      <c r="J181" s="57"/>
      <c r="K181" s="8"/>
      <c r="L181" s="8"/>
      <c r="M181" s="8"/>
      <c r="N181" s="8"/>
      <c r="O181" s="8"/>
      <c r="P181" s="8"/>
      <c r="Q181" s="8"/>
      <c r="R181" s="8"/>
      <c r="S181" s="8"/>
      <c r="T181" s="8"/>
      <c r="U181" s="8"/>
      <c r="V181" s="8"/>
      <c r="W181" s="8"/>
      <c r="X181" s="8"/>
      <c r="Y181" s="8"/>
      <c r="Z181" s="8"/>
    </row>
    <row r="182" spans="1:26" ht="12.75" customHeight="1" x14ac:dyDescent="0.4">
      <c r="A182" s="77"/>
      <c r="B182" s="8"/>
      <c r="C182" s="8"/>
      <c r="D182" s="8"/>
      <c r="E182" s="8"/>
      <c r="F182" s="8"/>
      <c r="G182" s="8"/>
      <c r="H182" s="8"/>
      <c r="I182" s="8"/>
      <c r="J182" s="57"/>
      <c r="K182" s="8"/>
      <c r="L182" s="8"/>
      <c r="M182" s="8"/>
      <c r="N182" s="8"/>
      <c r="O182" s="8"/>
      <c r="P182" s="8"/>
      <c r="Q182" s="8"/>
      <c r="R182" s="8"/>
      <c r="S182" s="8"/>
      <c r="T182" s="8"/>
      <c r="U182" s="8"/>
      <c r="V182" s="8"/>
      <c r="W182" s="8"/>
      <c r="X182" s="8"/>
      <c r="Y182" s="8"/>
      <c r="Z182" s="8"/>
    </row>
    <row r="183" spans="1:26" ht="12.75" customHeight="1" x14ac:dyDescent="0.4">
      <c r="A183" s="77"/>
      <c r="B183" s="8"/>
      <c r="C183" s="8"/>
      <c r="D183" s="8"/>
      <c r="E183" s="8"/>
      <c r="F183" s="8"/>
      <c r="G183" s="8"/>
      <c r="H183" s="8"/>
      <c r="I183" s="8"/>
      <c r="J183" s="57"/>
      <c r="K183" s="8"/>
      <c r="L183" s="8"/>
      <c r="M183" s="8"/>
      <c r="N183" s="8"/>
      <c r="O183" s="8"/>
      <c r="P183" s="8"/>
      <c r="Q183" s="8"/>
      <c r="R183" s="8"/>
      <c r="S183" s="8"/>
      <c r="T183" s="8"/>
      <c r="U183" s="8"/>
      <c r="V183" s="8"/>
      <c r="W183" s="8"/>
      <c r="X183" s="8"/>
      <c r="Y183" s="8"/>
      <c r="Z183" s="8"/>
    </row>
    <row r="184" spans="1:26" ht="12.75" customHeight="1" x14ac:dyDescent="0.4">
      <c r="A184" s="77"/>
      <c r="B184" s="8"/>
      <c r="C184" s="8"/>
      <c r="D184" s="8"/>
      <c r="E184" s="8"/>
      <c r="F184" s="8"/>
      <c r="G184" s="8"/>
      <c r="H184" s="8"/>
      <c r="I184" s="8"/>
      <c r="J184" s="57"/>
      <c r="K184" s="8"/>
      <c r="L184" s="8"/>
      <c r="M184" s="8"/>
      <c r="N184" s="8"/>
      <c r="O184" s="8"/>
      <c r="P184" s="8"/>
      <c r="Q184" s="8"/>
      <c r="R184" s="8"/>
      <c r="S184" s="8"/>
      <c r="T184" s="8"/>
      <c r="U184" s="8"/>
      <c r="V184" s="8"/>
      <c r="W184" s="8"/>
      <c r="X184" s="8"/>
      <c r="Y184" s="8"/>
      <c r="Z184" s="8"/>
    </row>
    <row r="185" spans="1:26" ht="12.75" customHeight="1" x14ac:dyDescent="0.4">
      <c r="A185" s="77"/>
      <c r="B185" s="8"/>
      <c r="C185" s="8"/>
      <c r="D185" s="8"/>
      <c r="E185" s="8"/>
      <c r="F185" s="8"/>
      <c r="G185" s="8"/>
      <c r="H185" s="8"/>
      <c r="I185" s="8"/>
      <c r="J185" s="57"/>
      <c r="K185" s="8"/>
      <c r="L185" s="8"/>
      <c r="M185" s="8"/>
      <c r="N185" s="8"/>
      <c r="O185" s="8"/>
      <c r="P185" s="8"/>
      <c r="Q185" s="8"/>
      <c r="R185" s="8"/>
      <c r="S185" s="8"/>
      <c r="T185" s="8"/>
      <c r="U185" s="8"/>
      <c r="V185" s="8"/>
      <c r="W185" s="8"/>
      <c r="X185" s="8"/>
      <c r="Y185" s="8"/>
      <c r="Z185" s="8"/>
    </row>
    <row r="186" spans="1:26" ht="12.75" customHeight="1" x14ac:dyDescent="0.4">
      <c r="A186" s="77"/>
      <c r="B186" s="8"/>
      <c r="C186" s="8"/>
      <c r="D186" s="8"/>
      <c r="E186" s="8"/>
      <c r="F186" s="8"/>
      <c r="G186" s="8"/>
      <c r="H186" s="8"/>
      <c r="I186" s="8"/>
      <c r="J186" s="57"/>
      <c r="K186" s="8"/>
      <c r="L186" s="8"/>
      <c r="M186" s="8"/>
      <c r="N186" s="8"/>
      <c r="O186" s="8"/>
      <c r="P186" s="8"/>
      <c r="Q186" s="8"/>
      <c r="R186" s="8"/>
      <c r="S186" s="8"/>
      <c r="T186" s="8"/>
      <c r="U186" s="8"/>
      <c r="V186" s="8"/>
      <c r="W186" s="8"/>
      <c r="X186" s="8"/>
      <c r="Y186" s="8"/>
      <c r="Z186" s="8"/>
    </row>
    <row r="187" spans="1:26" ht="12.75" customHeight="1" x14ac:dyDescent="0.4">
      <c r="A187" s="77"/>
      <c r="B187" s="8"/>
      <c r="C187" s="8"/>
      <c r="D187" s="8"/>
      <c r="E187" s="8"/>
      <c r="F187" s="8"/>
      <c r="G187" s="8"/>
      <c r="H187" s="8"/>
      <c r="I187" s="8"/>
      <c r="J187" s="57"/>
      <c r="K187" s="8"/>
      <c r="L187" s="8"/>
      <c r="M187" s="8"/>
      <c r="N187" s="8"/>
      <c r="O187" s="8"/>
      <c r="P187" s="8"/>
      <c r="Q187" s="8"/>
      <c r="R187" s="8"/>
      <c r="S187" s="8"/>
      <c r="T187" s="8"/>
      <c r="U187" s="8"/>
      <c r="V187" s="8"/>
      <c r="W187" s="8"/>
      <c r="X187" s="8"/>
      <c r="Y187" s="8"/>
      <c r="Z187" s="8"/>
    </row>
    <row r="188" spans="1:26" ht="12.75" customHeight="1" x14ac:dyDescent="0.4">
      <c r="A188" s="77"/>
      <c r="B188" s="8"/>
      <c r="C188" s="8"/>
      <c r="D188" s="8"/>
      <c r="E188" s="8"/>
      <c r="F188" s="8"/>
      <c r="G188" s="8"/>
      <c r="H188" s="8"/>
      <c r="I188" s="8"/>
      <c r="J188" s="57"/>
      <c r="K188" s="8"/>
      <c r="L188" s="8"/>
      <c r="M188" s="8"/>
      <c r="N188" s="8"/>
      <c r="O188" s="8"/>
      <c r="P188" s="8"/>
      <c r="Q188" s="8"/>
      <c r="R188" s="8"/>
      <c r="S188" s="8"/>
      <c r="T188" s="8"/>
      <c r="U188" s="8"/>
      <c r="V188" s="8"/>
      <c r="W188" s="8"/>
      <c r="X188" s="8"/>
      <c r="Y188" s="8"/>
      <c r="Z188" s="8"/>
    </row>
    <row r="189" spans="1:26" ht="12.75" customHeight="1" x14ac:dyDescent="0.4">
      <c r="A189" s="77"/>
      <c r="B189" s="8"/>
      <c r="C189" s="8"/>
      <c r="D189" s="8"/>
      <c r="E189" s="8"/>
      <c r="F189" s="8"/>
      <c r="G189" s="8"/>
      <c r="H189" s="8"/>
      <c r="I189" s="8"/>
      <c r="J189" s="57"/>
      <c r="K189" s="8"/>
      <c r="L189" s="8"/>
      <c r="M189" s="8"/>
      <c r="N189" s="8"/>
      <c r="O189" s="8"/>
      <c r="P189" s="8"/>
      <c r="Q189" s="8"/>
      <c r="R189" s="8"/>
      <c r="S189" s="8"/>
      <c r="T189" s="8"/>
      <c r="U189" s="8"/>
      <c r="V189" s="8"/>
      <c r="W189" s="8"/>
      <c r="X189" s="8"/>
      <c r="Y189" s="8"/>
      <c r="Z189" s="8"/>
    </row>
    <row r="190" spans="1:26" ht="12.75" customHeight="1" x14ac:dyDescent="0.4">
      <c r="A190" s="77"/>
      <c r="B190" s="8"/>
      <c r="C190" s="8"/>
      <c r="D190" s="8"/>
      <c r="E190" s="8"/>
      <c r="F190" s="8"/>
      <c r="G190" s="8"/>
      <c r="H190" s="8"/>
      <c r="I190" s="8"/>
      <c r="J190" s="57"/>
      <c r="K190" s="8"/>
      <c r="L190" s="8"/>
      <c r="M190" s="8"/>
      <c r="N190" s="8"/>
      <c r="O190" s="8"/>
      <c r="P190" s="8"/>
      <c r="Q190" s="8"/>
      <c r="R190" s="8"/>
      <c r="S190" s="8"/>
      <c r="T190" s="8"/>
      <c r="U190" s="8"/>
      <c r="V190" s="8"/>
      <c r="W190" s="8"/>
      <c r="X190" s="8"/>
      <c r="Y190" s="8"/>
      <c r="Z190" s="8"/>
    </row>
    <row r="191" spans="1:26" ht="12.75" customHeight="1" x14ac:dyDescent="0.4">
      <c r="A191" s="77"/>
      <c r="B191" s="8"/>
      <c r="C191" s="8"/>
      <c r="D191" s="8"/>
      <c r="E191" s="8"/>
      <c r="F191" s="8"/>
      <c r="G191" s="8"/>
      <c r="H191" s="8"/>
      <c r="I191" s="8"/>
      <c r="J191" s="57"/>
      <c r="K191" s="8"/>
      <c r="L191" s="8"/>
      <c r="M191" s="8"/>
      <c r="N191" s="8"/>
      <c r="O191" s="8"/>
      <c r="P191" s="8"/>
      <c r="Q191" s="8"/>
      <c r="R191" s="8"/>
      <c r="S191" s="8"/>
      <c r="T191" s="8"/>
      <c r="U191" s="8"/>
      <c r="V191" s="8"/>
      <c r="W191" s="8"/>
      <c r="X191" s="8"/>
      <c r="Y191" s="8"/>
      <c r="Z191" s="8"/>
    </row>
    <row r="192" spans="1:26" ht="12.75" customHeight="1" x14ac:dyDescent="0.4">
      <c r="A192" s="77"/>
      <c r="B192" s="8"/>
      <c r="C192" s="8"/>
      <c r="D192" s="8"/>
      <c r="E192" s="8"/>
      <c r="F192" s="8"/>
      <c r="G192" s="8"/>
      <c r="H192" s="8"/>
      <c r="I192" s="8"/>
      <c r="J192" s="57"/>
      <c r="K192" s="8"/>
      <c r="L192" s="8"/>
      <c r="M192" s="8"/>
      <c r="N192" s="8"/>
      <c r="O192" s="8"/>
      <c r="P192" s="8"/>
      <c r="Q192" s="8"/>
      <c r="R192" s="8"/>
      <c r="S192" s="8"/>
      <c r="T192" s="8"/>
      <c r="U192" s="8"/>
      <c r="V192" s="8"/>
      <c r="W192" s="8"/>
      <c r="X192" s="8"/>
      <c r="Y192" s="8"/>
      <c r="Z192" s="8"/>
    </row>
    <row r="193" spans="1:26" ht="12.75" customHeight="1" x14ac:dyDescent="0.4">
      <c r="A193" s="77"/>
      <c r="B193" s="8"/>
      <c r="C193" s="8"/>
      <c r="D193" s="8"/>
      <c r="E193" s="8"/>
      <c r="F193" s="8"/>
      <c r="G193" s="8"/>
      <c r="H193" s="8"/>
      <c r="I193" s="8"/>
      <c r="J193" s="57"/>
      <c r="K193" s="8"/>
      <c r="L193" s="8"/>
      <c r="M193" s="8"/>
      <c r="N193" s="8"/>
      <c r="O193" s="8"/>
      <c r="P193" s="8"/>
      <c r="Q193" s="8"/>
      <c r="R193" s="8"/>
      <c r="S193" s="8"/>
      <c r="T193" s="8"/>
      <c r="U193" s="8"/>
      <c r="V193" s="8"/>
      <c r="W193" s="8"/>
      <c r="X193" s="8"/>
      <c r="Y193" s="8"/>
      <c r="Z193" s="8"/>
    </row>
    <row r="194" spans="1:26" ht="12.75" customHeight="1" x14ac:dyDescent="0.4">
      <c r="A194" s="77"/>
      <c r="B194" s="8"/>
      <c r="C194" s="8"/>
      <c r="D194" s="8"/>
      <c r="E194" s="8"/>
      <c r="F194" s="8"/>
      <c r="G194" s="8"/>
      <c r="H194" s="8"/>
      <c r="I194" s="8"/>
      <c r="J194" s="57"/>
      <c r="K194" s="8"/>
      <c r="L194" s="8"/>
      <c r="M194" s="8"/>
      <c r="N194" s="8"/>
      <c r="O194" s="8"/>
      <c r="P194" s="8"/>
      <c r="Q194" s="8"/>
      <c r="R194" s="8"/>
      <c r="S194" s="8"/>
      <c r="T194" s="8"/>
      <c r="U194" s="8"/>
      <c r="V194" s="8"/>
      <c r="W194" s="8"/>
      <c r="X194" s="8"/>
      <c r="Y194" s="8"/>
      <c r="Z194" s="8"/>
    </row>
    <row r="195" spans="1:26" ht="12.75" customHeight="1" x14ac:dyDescent="0.4">
      <c r="A195" s="77"/>
      <c r="B195" s="8"/>
      <c r="C195" s="8"/>
      <c r="D195" s="8"/>
      <c r="E195" s="8"/>
      <c r="F195" s="8"/>
      <c r="G195" s="8"/>
      <c r="H195" s="8"/>
      <c r="I195" s="8"/>
      <c r="J195" s="57"/>
      <c r="K195" s="8"/>
      <c r="L195" s="8"/>
      <c r="M195" s="8"/>
      <c r="N195" s="8"/>
      <c r="O195" s="8"/>
      <c r="P195" s="8"/>
      <c r="Q195" s="8"/>
      <c r="R195" s="8"/>
      <c r="S195" s="8"/>
      <c r="T195" s="8"/>
      <c r="U195" s="8"/>
      <c r="V195" s="8"/>
      <c r="W195" s="8"/>
      <c r="X195" s="8"/>
      <c r="Y195" s="8"/>
      <c r="Z195" s="8"/>
    </row>
    <row r="196" spans="1:26" ht="12.75" customHeight="1" x14ac:dyDescent="0.4">
      <c r="A196" s="77"/>
      <c r="B196" s="8"/>
      <c r="C196" s="8"/>
      <c r="D196" s="8"/>
      <c r="E196" s="8"/>
      <c r="F196" s="8"/>
      <c r="G196" s="8"/>
      <c r="H196" s="8"/>
      <c r="I196" s="8"/>
      <c r="J196" s="57"/>
      <c r="K196" s="8"/>
      <c r="L196" s="8"/>
      <c r="M196" s="8"/>
      <c r="N196" s="8"/>
      <c r="O196" s="8"/>
      <c r="P196" s="8"/>
      <c r="Q196" s="8"/>
      <c r="R196" s="8"/>
      <c r="S196" s="8"/>
      <c r="T196" s="8"/>
      <c r="U196" s="8"/>
      <c r="V196" s="8"/>
      <c r="W196" s="8"/>
      <c r="X196" s="8"/>
      <c r="Y196" s="8"/>
      <c r="Z196" s="8"/>
    </row>
    <row r="197" spans="1:26" ht="12.75" customHeight="1" x14ac:dyDescent="0.4">
      <c r="A197" s="77"/>
      <c r="B197" s="8"/>
      <c r="C197" s="8"/>
      <c r="D197" s="8"/>
      <c r="E197" s="8"/>
      <c r="F197" s="8"/>
      <c r="G197" s="8"/>
      <c r="H197" s="8"/>
      <c r="I197" s="8"/>
      <c r="J197" s="57"/>
      <c r="K197" s="8"/>
      <c r="L197" s="8"/>
      <c r="M197" s="8"/>
      <c r="N197" s="8"/>
      <c r="O197" s="8"/>
      <c r="P197" s="8"/>
      <c r="Q197" s="8"/>
      <c r="R197" s="8"/>
      <c r="S197" s="8"/>
      <c r="T197" s="8"/>
      <c r="U197" s="8"/>
      <c r="V197" s="8"/>
      <c r="W197" s="8"/>
      <c r="X197" s="8"/>
      <c r="Y197" s="8"/>
      <c r="Z197" s="8"/>
    </row>
    <row r="198" spans="1:26" ht="12.75" customHeight="1" x14ac:dyDescent="0.4">
      <c r="A198" s="77"/>
      <c r="B198" s="8"/>
      <c r="C198" s="8"/>
      <c r="D198" s="8"/>
      <c r="E198" s="8"/>
      <c r="F198" s="8"/>
      <c r="G198" s="8"/>
      <c r="H198" s="8"/>
      <c r="I198" s="8"/>
      <c r="J198" s="57"/>
      <c r="K198" s="8"/>
      <c r="L198" s="8"/>
      <c r="M198" s="8"/>
      <c r="N198" s="8"/>
      <c r="O198" s="8"/>
      <c r="P198" s="8"/>
      <c r="Q198" s="8"/>
      <c r="R198" s="8"/>
      <c r="S198" s="8"/>
      <c r="T198" s="8"/>
      <c r="U198" s="8"/>
      <c r="V198" s="8"/>
      <c r="W198" s="8"/>
      <c r="X198" s="8"/>
      <c r="Y198" s="8"/>
      <c r="Z198" s="8"/>
    </row>
    <row r="199" spans="1:26" ht="12.75" customHeight="1" x14ac:dyDescent="0.4">
      <c r="A199" s="77"/>
      <c r="B199" s="8"/>
      <c r="C199" s="8"/>
      <c r="D199" s="8"/>
      <c r="E199" s="8"/>
      <c r="F199" s="8"/>
      <c r="G199" s="8"/>
      <c r="H199" s="8"/>
      <c r="I199" s="8"/>
      <c r="J199" s="57"/>
      <c r="K199" s="8"/>
      <c r="L199" s="8"/>
      <c r="M199" s="8"/>
      <c r="N199" s="8"/>
      <c r="O199" s="8"/>
      <c r="P199" s="8"/>
      <c r="Q199" s="8"/>
      <c r="R199" s="8"/>
      <c r="S199" s="8"/>
      <c r="T199" s="8"/>
      <c r="U199" s="8"/>
      <c r="V199" s="8"/>
      <c r="W199" s="8"/>
      <c r="X199" s="8"/>
      <c r="Y199" s="8"/>
      <c r="Z199" s="8"/>
    </row>
    <row r="200" spans="1:26" ht="12.75" customHeight="1" x14ac:dyDescent="0.4">
      <c r="A200" s="77"/>
      <c r="B200" s="8"/>
      <c r="C200" s="8"/>
      <c r="D200" s="8"/>
      <c r="E200" s="8"/>
      <c r="F200" s="8"/>
      <c r="G200" s="8"/>
      <c r="H200" s="8"/>
      <c r="I200" s="8"/>
      <c r="J200" s="57"/>
      <c r="K200" s="8"/>
      <c r="L200" s="8"/>
      <c r="M200" s="8"/>
      <c r="N200" s="8"/>
      <c r="O200" s="8"/>
      <c r="P200" s="8"/>
      <c r="Q200" s="8"/>
      <c r="R200" s="8"/>
      <c r="S200" s="8"/>
      <c r="T200" s="8"/>
      <c r="U200" s="8"/>
      <c r="V200" s="8"/>
      <c r="W200" s="8"/>
      <c r="X200" s="8"/>
      <c r="Y200" s="8"/>
      <c r="Z200" s="8"/>
    </row>
    <row r="201" spans="1:26" ht="12.75" customHeight="1" x14ac:dyDescent="0.4">
      <c r="A201" s="77"/>
      <c r="B201" s="8"/>
      <c r="C201" s="8"/>
      <c r="D201" s="8"/>
      <c r="E201" s="8"/>
      <c r="F201" s="8"/>
      <c r="G201" s="8"/>
      <c r="H201" s="8"/>
      <c r="I201" s="8"/>
      <c r="J201" s="57"/>
      <c r="K201" s="8"/>
      <c r="L201" s="8"/>
      <c r="M201" s="8"/>
      <c r="N201" s="8"/>
      <c r="O201" s="8"/>
      <c r="P201" s="8"/>
      <c r="Q201" s="8"/>
      <c r="R201" s="8"/>
      <c r="S201" s="8"/>
      <c r="T201" s="8"/>
      <c r="U201" s="8"/>
      <c r="V201" s="8"/>
      <c r="W201" s="8"/>
      <c r="X201" s="8"/>
      <c r="Y201" s="8"/>
      <c r="Z201" s="8"/>
    </row>
    <row r="202" spans="1:26" ht="12.75" customHeight="1" x14ac:dyDescent="0.4">
      <c r="A202" s="77"/>
      <c r="B202" s="8"/>
      <c r="C202" s="8"/>
      <c r="D202" s="8"/>
      <c r="E202" s="8"/>
      <c r="F202" s="8"/>
      <c r="G202" s="8"/>
      <c r="H202" s="8"/>
      <c r="I202" s="8"/>
      <c r="J202" s="57"/>
      <c r="K202" s="8"/>
      <c r="L202" s="8"/>
      <c r="M202" s="8"/>
      <c r="N202" s="8"/>
      <c r="O202" s="8"/>
      <c r="P202" s="8"/>
      <c r="Q202" s="8"/>
      <c r="R202" s="8"/>
      <c r="S202" s="8"/>
      <c r="T202" s="8"/>
      <c r="U202" s="8"/>
      <c r="V202" s="8"/>
      <c r="W202" s="8"/>
      <c r="X202" s="8"/>
      <c r="Y202" s="8"/>
      <c r="Z202" s="8"/>
    </row>
    <row r="203" spans="1:26" ht="12.75" customHeight="1" x14ac:dyDescent="0.4">
      <c r="A203" s="77"/>
      <c r="B203" s="8"/>
      <c r="C203" s="8"/>
      <c r="D203" s="8"/>
      <c r="E203" s="8"/>
      <c r="F203" s="8"/>
      <c r="G203" s="8"/>
      <c r="H203" s="8"/>
      <c r="I203" s="8"/>
      <c r="J203" s="57"/>
      <c r="K203" s="8"/>
      <c r="L203" s="8"/>
      <c r="M203" s="8"/>
      <c r="N203" s="8"/>
      <c r="O203" s="8"/>
      <c r="P203" s="8"/>
      <c r="Q203" s="8"/>
      <c r="R203" s="8"/>
      <c r="S203" s="8"/>
      <c r="T203" s="8"/>
      <c r="U203" s="8"/>
      <c r="V203" s="8"/>
      <c r="W203" s="8"/>
      <c r="X203" s="8"/>
      <c r="Y203" s="8"/>
      <c r="Z203" s="8"/>
    </row>
    <row r="204" spans="1:26" ht="12.75" customHeight="1" x14ac:dyDescent="0.4">
      <c r="A204" s="77"/>
      <c r="B204" s="8"/>
      <c r="C204" s="8"/>
      <c r="D204" s="8"/>
      <c r="E204" s="8"/>
      <c r="F204" s="8"/>
      <c r="G204" s="8"/>
      <c r="H204" s="8"/>
      <c r="I204" s="8"/>
      <c r="J204" s="57"/>
      <c r="K204" s="8"/>
      <c r="L204" s="8"/>
      <c r="M204" s="8"/>
      <c r="N204" s="8"/>
      <c r="O204" s="8"/>
      <c r="P204" s="8"/>
      <c r="Q204" s="8"/>
      <c r="R204" s="8"/>
      <c r="S204" s="8"/>
      <c r="T204" s="8"/>
      <c r="U204" s="8"/>
      <c r="V204" s="8"/>
      <c r="W204" s="8"/>
      <c r="X204" s="8"/>
      <c r="Y204" s="8"/>
      <c r="Z204" s="8"/>
    </row>
    <row r="205" spans="1:26" ht="12.75" customHeight="1" x14ac:dyDescent="0.4">
      <c r="A205" s="77"/>
      <c r="B205" s="8"/>
      <c r="C205" s="8"/>
      <c r="D205" s="8"/>
      <c r="E205" s="8"/>
      <c r="F205" s="8"/>
      <c r="G205" s="8"/>
      <c r="H205" s="8"/>
      <c r="I205" s="8"/>
      <c r="J205" s="57"/>
      <c r="K205" s="8"/>
      <c r="L205" s="8"/>
      <c r="M205" s="8"/>
      <c r="N205" s="8"/>
      <c r="O205" s="8"/>
      <c r="P205" s="8"/>
      <c r="Q205" s="8"/>
      <c r="R205" s="8"/>
      <c r="S205" s="8"/>
      <c r="T205" s="8"/>
      <c r="U205" s="8"/>
      <c r="V205" s="8"/>
      <c r="W205" s="8"/>
      <c r="X205" s="8"/>
      <c r="Y205" s="8"/>
      <c r="Z205" s="8"/>
    </row>
    <row r="206" spans="1:26" ht="12.75" customHeight="1" x14ac:dyDescent="0.4">
      <c r="A206" s="77"/>
      <c r="B206" s="8"/>
      <c r="C206" s="8"/>
      <c r="D206" s="8"/>
      <c r="E206" s="8"/>
      <c r="F206" s="8"/>
      <c r="G206" s="8"/>
      <c r="H206" s="8"/>
      <c r="I206" s="8"/>
      <c r="J206" s="57"/>
      <c r="K206" s="8"/>
      <c r="L206" s="8"/>
      <c r="M206" s="8"/>
      <c r="N206" s="8"/>
      <c r="O206" s="8"/>
      <c r="P206" s="8"/>
      <c r="Q206" s="8"/>
      <c r="R206" s="8"/>
      <c r="S206" s="8"/>
      <c r="T206" s="8"/>
      <c r="U206" s="8"/>
      <c r="V206" s="8"/>
      <c r="W206" s="8"/>
      <c r="X206" s="8"/>
      <c r="Y206" s="8"/>
      <c r="Z206" s="8"/>
    </row>
    <row r="207" spans="1:26" ht="12.75" customHeight="1" x14ac:dyDescent="0.4">
      <c r="A207" s="77"/>
      <c r="B207" s="8"/>
      <c r="C207" s="8"/>
      <c r="D207" s="8"/>
      <c r="E207" s="8"/>
      <c r="F207" s="8"/>
      <c r="G207" s="8"/>
      <c r="H207" s="8"/>
      <c r="I207" s="8"/>
      <c r="J207" s="57"/>
      <c r="K207" s="8"/>
      <c r="L207" s="8"/>
      <c r="M207" s="8"/>
      <c r="N207" s="8"/>
      <c r="O207" s="8"/>
      <c r="P207" s="8"/>
      <c r="Q207" s="8"/>
      <c r="R207" s="8"/>
      <c r="S207" s="8"/>
      <c r="T207" s="8"/>
      <c r="U207" s="8"/>
      <c r="V207" s="8"/>
      <c r="W207" s="8"/>
      <c r="X207" s="8"/>
      <c r="Y207" s="8"/>
      <c r="Z207" s="8"/>
    </row>
    <row r="208" spans="1:26" ht="12.75" customHeight="1" x14ac:dyDescent="0.4">
      <c r="A208" s="77"/>
      <c r="B208" s="8"/>
      <c r="C208" s="8"/>
      <c r="D208" s="8"/>
      <c r="E208" s="8"/>
      <c r="F208" s="8"/>
      <c r="G208" s="8"/>
      <c r="H208" s="8"/>
      <c r="I208" s="8"/>
      <c r="J208" s="57"/>
      <c r="K208" s="8"/>
      <c r="L208" s="8"/>
      <c r="M208" s="8"/>
      <c r="N208" s="8"/>
      <c r="O208" s="8"/>
      <c r="P208" s="8"/>
      <c r="Q208" s="8"/>
      <c r="R208" s="8"/>
      <c r="S208" s="8"/>
      <c r="T208" s="8"/>
      <c r="U208" s="8"/>
      <c r="V208" s="8"/>
      <c r="W208" s="8"/>
      <c r="X208" s="8"/>
      <c r="Y208" s="8"/>
      <c r="Z208" s="8"/>
    </row>
    <row r="209" spans="1:26" ht="12.75" customHeight="1" x14ac:dyDescent="0.4">
      <c r="A209" s="77"/>
      <c r="B209" s="8"/>
      <c r="C209" s="8"/>
      <c r="D209" s="8"/>
      <c r="E209" s="8"/>
      <c r="F209" s="8"/>
      <c r="G209" s="8"/>
      <c r="H209" s="8"/>
      <c r="I209" s="8"/>
      <c r="J209" s="57"/>
      <c r="K209" s="8"/>
      <c r="L209" s="8"/>
      <c r="M209" s="8"/>
      <c r="N209" s="8"/>
      <c r="O209" s="8"/>
      <c r="P209" s="8"/>
      <c r="Q209" s="8"/>
      <c r="R209" s="8"/>
      <c r="S209" s="8"/>
      <c r="T209" s="8"/>
      <c r="U209" s="8"/>
      <c r="V209" s="8"/>
      <c r="W209" s="8"/>
      <c r="X209" s="8"/>
      <c r="Y209" s="8"/>
      <c r="Z209" s="8"/>
    </row>
    <row r="210" spans="1:26" ht="12.75" customHeight="1" x14ac:dyDescent="0.4">
      <c r="A210" s="77"/>
      <c r="B210" s="8"/>
      <c r="C210" s="8"/>
      <c r="D210" s="8"/>
      <c r="E210" s="8"/>
      <c r="F210" s="8"/>
      <c r="G210" s="8"/>
      <c r="H210" s="8"/>
      <c r="I210" s="8"/>
      <c r="J210" s="57"/>
      <c r="K210" s="8"/>
      <c r="L210" s="8"/>
      <c r="M210" s="8"/>
      <c r="N210" s="8"/>
      <c r="O210" s="8"/>
      <c r="P210" s="8"/>
      <c r="Q210" s="8"/>
      <c r="R210" s="8"/>
      <c r="S210" s="8"/>
      <c r="T210" s="8"/>
      <c r="U210" s="8"/>
      <c r="V210" s="8"/>
      <c r="W210" s="8"/>
      <c r="X210" s="8"/>
      <c r="Y210" s="8"/>
      <c r="Z210" s="8"/>
    </row>
    <row r="211" spans="1:26" ht="12.75" customHeight="1" x14ac:dyDescent="0.4">
      <c r="A211" s="77"/>
      <c r="B211" s="8"/>
      <c r="C211" s="8"/>
      <c r="D211" s="8"/>
      <c r="E211" s="8"/>
      <c r="F211" s="8"/>
      <c r="G211" s="8"/>
      <c r="H211" s="8"/>
      <c r="I211" s="8"/>
      <c r="J211" s="57"/>
      <c r="K211" s="8"/>
      <c r="L211" s="8"/>
      <c r="M211" s="8"/>
      <c r="N211" s="8"/>
      <c r="O211" s="8"/>
      <c r="P211" s="8"/>
      <c r="Q211" s="8"/>
      <c r="R211" s="8"/>
      <c r="S211" s="8"/>
      <c r="T211" s="8"/>
      <c r="U211" s="8"/>
      <c r="V211" s="8"/>
      <c r="W211" s="8"/>
      <c r="X211" s="8"/>
      <c r="Y211" s="8"/>
      <c r="Z211" s="8"/>
    </row>
    <row r="212" spans="1:26" ht="12.75" customHeight="1" x14ac:dyDescent="0.4">
      <c r="A212" s="77"/>
      <c r="B212" s="8"/>
      <c r="C212" s="8"/>
      <c r="D212" s="8"/>
      <c r="E212" s="8"/>
      <c r="F212" s="8"/>
      <c r="G212" s="8"/>
      <c r="H212" s="8"/>
      <c r="I212" s="8"/>
      <c r="J212" s="57"/>
      <c r="K212" s="8"/>
      <c r="L212" s="8"/>
      <c r="M212" s="8"/>
      <c r="N212" s="8"/>
      <c r="O212" s="8"/>
      <c r="P212" s="8"/>
      <c r="Q212" s="8"/>
      <c r="R212" s="8"/>
      <c r="S212" s="8"/>
      <c r="T212" s="8"/>
      <c r="U212" s="8"/>
      <c r="V212" s="8"/>
      <c r="W212" s="8"/>
      <c r="X212" s="8"/>
      <c r="Y212" s="8"/>
      <c r="Z212" s="8"/>
    </row>
    <row r="213" spans="1:26" ht="12.75" customHeight="1" x14ac:dyDescent="0.4">
      <c r="A213" s="77"/>
      <c r="B213" s="8"/>
      <c r="C213" s="8"/>
      <c r="D213" s="8"/>
      <c r="E213" s="8"/>
      <c r="F213" s="8"/>
      <c r="G213" s="8"/>
      <c r="H213" s="8"/>
      <c r="I213" s="8"/>
      <c r="J213" s="57"/>
      <c r="K213" s="8"/>
      <c r="L213" s="8"/>
      <c r="M213" s="8"/>
      <c r="N213" s="8"/>
      <c r="O213" s="8"/>
      <c r="P213" s="8"/>
      <c r="Q213" s="8"/>
      <c r="R213" s="8"/>
      <c r="S213" s="8"/>
      <c r="T213" s="8"/>
      <c r="U213" s="8"/>
      <c r="V213" s="8"/>
      <c r="W213" s="8"/>
      <c r="X213" s="8"/>
      <c r="Y213" s="8"/>
      <c r="Z213" s="8"/>
    </row>
    <row r="214" spans="1:26" ht="12.75" customHeight="1" x14ac:dyDescent="0.4">
      <c r="A214" s="77"/>
      <c r="B214" s="8"/>
      <c r="C214" s="8"/>
      <c r="D214" s="8"/>
      <c r="E214" s="8"/>
      <c r="F214" s="8"/>
      <c r="G214" s="8"/>
      <c r="H214" s="8"/>
      <c r="I214" s="8"/>
      <c r="J214" s="57"/>
      <c r="K214" s="8"/>
      <c r="L214" s="8"/>
      <c r="M214" s="8"/>
      <c r="N214" s="8"/>
      <c r="O214" s="8"/>
      <c r="P214" s="8"/>
      <c r="Q214" s="8"/>
      <c r="R214" s="8"/>
      <c r="S214" s="8"/>
      <c r="T214" s="8"/>
      <c r="U214" s="8"/>
      <c r="V214" s="8"/>
      <c r="W214" s="8"/>
      <c r="X214" s="8"/>
      <c r="Y214" s="8"/>
      <c r="Z214" s="8"/>
    </row>
    <row r="215" spans="1:26" ht="12.75" customHeight="1" x14ac:dyDescent="0.4">
      <c r="A215" s="77"/>
      <c r="B215" s="8"/>
      <c r="C215" s="8"/>
      <c r="D215" s="8"/>
      <c r="E215" s="8"/>
      <c r="F215" s="8"/>
      <c r="G215" s="8"/>
      <c r="H215" s="8"/>
      <c r="I215" s="8"/>
      <c r="J215" s="57"/>
      <c r="K215" s="8"/>
      <c r="L215" s="8"/>
      <c r="M215" s="8"/>
      <c r="N215" s="8"/>
      <c r="O215" s="8"/>
      <c r="P215" s="8"/>
      <c r="Q215" s="8"/>
      <c r="R215" s="8"/>
      <c r="S215" s="8"/>
      <c r="T215" s="8"/>
      <c r="U215" s="8"/>
      <c r="V215" s="8"/>
      <c r="W215" s="8"/>
      <c r="X215" s="8"/>
      <c r="Y215" s="8"/>
      <c r="Z215" s="8"/>
    </row>
    <row r="216" spans="1:26" ht="12.75" customHeight="1" x14ac:dyDescent="0.4">
      <c r="A216" s="77"/>
      <c r="B216" s="8"/>
      <c r="C216" s="8"/>
      <c r="D216" s="8"/>
      <c r="E216" s="8"/>
      <c r="F216" s="8"/>
      <c r="G216" s="8"/>
      <c r="H216" s="8"/>
      <c r="I216" s="8"/>
      <c r="J216" s="57"/>
      <c r="K216" s="8"/>
      <c r="L216" s="8"/>
      <c r="M216" s="8"/>
      <c r="N216" s="8"/>
      <c r="O216" s="8"/>
      <c r="P216" s="8"/>
      <c r="Q216" s="8"/>
      <c r="R216" s="8"/>
      <c r="S216" s="8"/>
      <c r="T216" s="8"/>
      <c r="U216" s="8"/>
      <c r="V216" s="8"/>
      <c r="W216" s="8"/>
      <c r="X216" s="8"/>
      <c r="Y216" s="8"/>
      <c r="Z216" s="8"/>
    </row>
    <row r="217" spans="1:26" ht="12.75" customHeight="1" x14ac:dyDescent="0.4">
      <c r="A217" s="77"/>
      <c r="B217" s="8"/>
      <c r="C217" s="8"/>
      <c r="D217" s="8"/>
      <c r="E217" s="8"/>
      <c r="F217" s="8"/>
      <c r="G217" s="8"/>
      <c r="H217" s="8"/>
      <c r="I217" s="8"/>
      <c r="J217" s="57"/>
      <c r="K217" s="8"/>
      <c r="L217" s="8"/>
      <c r="M217" s="8"/>
      <c r="N217" s="8"/>
      <c r="O217" s="8"/>
      <c r="P217" s="8"/>
      <c r="Q217" s="8"/>
      <c r="R217" s="8"/>
      <c r="S217" s="8"/>
      <c r="T217" s="8"/>
      <c r="U217" s="8"/>
      <c r="V217" s="8"/>
      <c r="W217" s="8"/>
      <c r="X217" s="8"/>
      <c r="Y217" s="8"/>
      <c r="Z217" s="8"/>
    </row>
    <row r="218" spans="1:26" ht="12.75" customHeight="1" x14ac:dyDescent="0.4">
      <c r="A218" s="77"/>
      <c r="B218" s="8"/>
      <c r="C218" s="8"/>
      <c r="D218" s="8"/>
      <c r="E218" s="8"/>
      <c r="F218" s="8"/>
      <c r="G218" s="8"/>
      <c r="H218" s="8"/>
      <c r="I218" s="8"/>
      <c r="J218" s="57"/>
      <c r="K218" s="8"/>
      <c r="L218" s="8"/>
      <c r="M218" s="8"/>
      <c r="N218" s="8"/>
      <c r="O218" s="8"/>
      <c r="P218" s="8"/>
      <c r="Q218" s="8"/>
      <c r="R218" s="8"/>
      <c r="S218" s="8"/>
      <c r="T218" s="8"/>
      <c r="U218" s="8"/>
      <c r="V218" s="8"/>
      <c r="W218" s="8"/>
      <c r="X218" s="8"/>
      <c r="Y218" s="8"/>
      <c r="Z218" s="8"/>
    </row>
    <row r="219" spans="1:26" ht="12.75" customHeight="1" x14ac:dyDescent="0.4">
      <c r="A219" s="77"/>
      <c r="B219" s="8"/>
      <c r="C219" s="8"/>
      <c r="D219" s="8"/>
      <c r="E219" s="8"/>
      <c r="F219" s="8"/>
      <c r="G219" s="8"/>
      <c r="H219" s="8"/>
      <c r="I219" s="8"/>
      <c r="J219" s="57"/>
      <c r="K219" s="8"/>
      <c r="L219" s="8"/>
      <c r="M219" s="8"/>
      <c r="N219" s="8"/>
      <c r="O219" s="8"/>
      <c r="P219" s="8"/>
      <c r="Q219" s="8"/>
      <c r="R219" s="8"/>
      <c r="S219" s="8"/>
      <c r="T219" s="8"/>
      <c r="U219" s="8"/>
      <c r="V219" s="8"/>
      <c r="W219" s="8"/>
      <c r="X219" s="8"/>
      <c r="Y219" s="8"/>
      <c r="Z219" s="8"/>
    </row>
    <row r="220" spans="1:26" ht="12.75" customHeight="1" x14ac:dyDescent="0.4">
      <c r="A220" s="77"/>
      <c r="B220" s="8"/>
      <c r="C220" s="8"/>
      <c r="D220" s="8"/>
      <c r="E220" s="8"/>
      <c r="F220" s="8"/>
      <c r="G220" s="8"/>
      <c r="H220" s="8"/>
      <c r="I220" s="8"/>
      <c r="J220" s="57"/>
      <c r="K220" s="8"/>
      <c r="L220" s="8"/>
      <c r="M220" s="8"/>
      <c r="N220" s="8"/>
      <c r="O220" s="8"/>
      <c r="P220" s="8"/>
      <c r="Q220" s="8"/>
      <c r="R220" s="8"/>
      <c r="S220" s="8"/>
      <c r="T220" s="8"/>
      <c r="U220" s="8"/>
      <c r="V220" s="8"/>
      <c r="W220" s="8"/>
      <c r="X220" s="8"/>
      <c r="Y220" s="8"/>
      <c r="Z220" s="8"/>
    </row>
    <row r="221" spans="1:26" ht="12.75" customHeight="1" x14ac:dyDescent="0.4">
      <c r="A221" s="77"/>
      <c r="B221" s="8"/>
      <c r="C221" s="8"/>
      <c r="D221" s="8"/>
      <c r="E221" s="8"/>
      <c r="F221" s="8"/>
      <c r="G221" s="8"/>
      <c r="H221" s="8"/>
      <c r="I221" s="8"/>
      <c r="J221" s="57"/>
      <c r="K221" s="8"/>
      <c r="L221" s="8"/>
      <c r="M221" s="8"/>
      <c r="N221" s="8"/>
      <c r="O221" s="8"/>
      <c r="P221" s="8"/>
      <c r="Q221" s="8"/>
      <c r="R221" s="8"/>
      <c r="S221" s="8"/>
      <c r="T221" s="8"/>
      <c r="U221" s="8"/>
      <c r="V221" s="8"/>
      <c r="W221" s="8"/>
      <c r="X221" s="8"/>
      <c r="Y221" s="8"/>
      <c r="Z221" s="8"/>
    </row>
    <row r="222" spans="1:26" ht="12.75" customHeight="1" x14ac:dyDescent="0.4">
      <c r="A222" s="77"/>
      <c r="B222" s="8"/>
      <c r="C222" s="8"/>
      <c r="D222" s="8"/>
      <c r="E222" s="8"/>
      <c r="F222" s="8"/>
      <c r="G222" s="8"/>
      <c r="H222" s="8"/>
      <c r="I222" s="8"/>
      <c r="J222" s="57"/>
      <c r="K222" s="8"/>
      <c r="L222" s="8"/>
      <c r="M222" s="8"/>
      <c r="N222" s="8"/>
      <c r="O222" s="8"/>
      <c r="P222" s="8"/>
      <c r="Q222" s="8"/>
      <c r="R222" s="8"/>
      <c r="S222" s="8"/>
      <c r="T222" s="8"/>
      <c r="U222" s="8"/>
      <c r="V222" s="8"/>
      <c r="W222" s="8"/>
      <c r="X222" s="8"/>
      <c r="Y222" s="8"/>
      <c r="Z222" s="8"/>
    </row>
    <row r="223" spans="1:26" ht="12.75" customHeight="1" x14ac:dyDescent="0.4">
      <c r="A223" s="77"/>
      <c r="B223" s="8"/>
      <c r="C223" s="8"/>
      <c r="D223" s="8"/>
      <c r="E223" s="8"/>
      <c r="F223" s="8"/>
      <c r="G223" s="8"/>
      <c r="H223" s="8"/>
      <c r="I223" s="8"/>
      <c r="J223" s="57"/>
      <c r="K223" s="8"/>
      <c r="L223" s="8"/>
      <c r="M223" s="8"/>
      <c r="N223" s="8"/>
      <c r="O223" s="8"/>
      <c r="P223" s="8"/>
      <c r="Q223" s="8"/>
      <c r="R223" s="8"/>
      <c r="S223" s="8"/>
      <c r="T223" s="8"/>
      <c r="U223" s="8"/>
      <c r="V223" s="8"/>
      <c r="W223" s="8"/>
      <c r="X223" s="8"/>
      <c r="Y223" s="8"/>
      <c r="Z223" s="8"/>
    </row>
    <row r="224" spans="1:26" ht="12.75" customHeight="1" x14ac:dyDescent="0.4">
      <c r="A224" s="77"/>
      <c r="B224" s="8"/>
      <c r="C224" s="8"/>
      <c r="D224" s="8"/>
      <c r="E224" s="8"/>
      <c r="F224" s="8"/>
      <c r="G224" s="8"/>
      <c r="H224" s="8"/>
      <c r="I224" s="8"/>
      <c r="J224" s="57"/>
      <c r="K224" s="8"/>
      <c r="L224" s="8"/>
      <c r="M224" s="8"/>
      <c r="N224" s="8"/>
      <c r="O224" s="8"/>
      <c r="P224" s="8"/>
      <c r="Q224" s="8"/>
      <c r="R224" s="8"/>
      <c r="S224" s="8"/>
      <c r="T224" s="8"/>
      <c r="U224" s="8"/>
      <c r="V224" s="8"/>
      <c r="W224" s="8"/>
      <c r="X224" s="8"/>
      <c r="Y224" s="8"/>
      <c r="Z224" s="8"/>
    </row>
    <row r="225" spans="1:26" ht="12.75" customHeight="1" x14ac:dyDescent="0.4">
      <c r="A225" s="77"/>
      <c r="B225" s="8"/>
      <c r="C225" s="8"/>
      <c r="D225" s="8"/>
      <c r="E225" s="8"/>
      <c r="F225" s="8"/>
      <c r="G225" s="8"/>
      <c r="H225" s="8"/>
      <c r="I225" s="8"/>
      <c r="J225" s="57"/>
      <c r="K225" s="8"/>
      <c r="L225" s="8"/>
      <c r="M225" s="8"/>
      <c r="N225" s="8"/>
      <c r="O225" s="8"/>
      <c r="P225" s="8"/>
      <c r="Q225" s="8"/>
      <c r="R225" s="8"/>
      <c r="S225" s="8"/>
      <c r="T225" s="8"/>
      <c r="U225" s="8"/>
      <c r="V225" s="8"/>
      <c r="W225" s="8"/>
      <c r="X225" s="8"/>
      <c r="Y225" s="8"/>
      <c r="Z225" s="8"/>
    </row>
    <row r="226" spans="1:26" ht="12.75" customHeight="1" x14ac:dyDescent="0.4">
      <c r="A226" s="77"/>
      <c r="B226" s="8"/>
      <c r="C226" s="8"/>
      <c r="D226" s="8"/>
      <c r="E226" s="8"/>
      <c r="F226" s="8"/>
      <c r="G226" s="8"/>
      <c r="H226" s="8"/>
      <c r="I226" s="8"/>
      <c r="J226" s="57"/>
      <c r="K226" s="8"/>
      <c r="L226" s="8"/>
      <c r="M226" s="8"/>
      <c r="N226" s="8"/>
      <c r="O226" s="8"/>
      <c r="P226" s="8"/>
      <c r="Q226" s="8"/>
      <c r="R226" s="8"/>
      <c r="S226" s="8"/>
      <c r="T226" s="8"/>
      <c r="U226" s="8"/>
      <c r="V226" s="8"/>
      <c r="W226" s="8"/>
      <c r="X226" s="8"/>
      <c r="Y226" s="8"/>
      <c r="Z226" s="8"/>
    </row>
    <row r="227" spans="1:26" ht="12.75" customHeight="1" x14ac:dyDescent="0.4">
      <c r="A227" s="77"/>
      <c r="B227" s="8"/>
      <c r="C227" s="8"/>
      <c r="D227" s="8"/>
      <c r="E227" s="8"/>
      <c r="F227" s="8"/>
      <c r="G227" s="8"/>
      <c r="H227" s="8"/>
      <c r="I227" s="8"/>
      <c r="J227" s="57"/>
      <c r="K227" s="8"/>
      <c r="L227" s="8"/>
      <c r="M227" s="8"/>
      <c r="N227" s="8"/>
      <c r="O227" s="8"/>
      <c r="P227" s="8"/>
      <c r="Q227" s="8"/>
      <c r="R227" s="8"/>
      <c r="S227" s="8"/>
      <c r="T227" s="8"/>
      <c r="U227" s="8"/>
      <c r="V227" s="8"/>
      <c r="W227" s="8"/>
      <c r="X227" s="8"/>
      <c r="Y227" s="8"/>
      <c r="Z227" s="8"/>
    </row>
    <row r="228" spans="1:26" ht="12.75" customHeight="1" x14ac:dyDescent="0.4">
      <c r="A228" s="77"/>
      <c r="B228" s="8"/>
      <c r="C228" s="8"/>
      <c r="D228" s="8"/>
      <c r="E228" s="8"/>
      <c r="F228" s="8"/>
      <c r="G228" s="8"/>
      <c r="H228" s="8"/>
      <c r="I228" s="8"/>
      <c r="J228" s="57"/>
      <c r="K228" s="8"/>
      <c r="L228" s="8"/>
      <c r="M228" s="8"/>
      <c r="N228" s="8"/>
      <c r="O228" s="8"/>
      <c r="P228" s="8"/>
      <c r="Q228" s="8"/>
      <c r="R228" s="8"/>
      <c r="S228" s="8"/>
      <c r="T228" s="8"/>
      <c r="U228" s="8"/>
      <c r="V228" s="8"/>
      <c r="W228" s="8"/>
      <c r="X228" s="8"/>
      <c r="Y228" s="8"/>
      <c r="Z228" s="8"/>
    </row>
    <row r="229" spans="1:26" ht="12.75" customHeight="1" x14ac:dyDescent="0.4">
      <c r="A229" s="77"/>
      <c r="B229" s="8"/>
      <c r="C229" s="8"/>
      <c r="D229" s="8"/>
      <c r="E229" s="8"/>
      <c r="F229" s="8"/>
      <c r="G229" s="8"/>
      <c r="H229" s="8"/>
      <c r="I229" s="8"/>
      <c r="J229" s="57"/>
      <c r="K229" s="8"/>
      <c r="L229" s="8"/>
      <c r="M229" s="8"/>
      <c r="N229" s="8"/>
      <c r="O229" s="8"/>
      <c r="P229" s="8"/>
      <c r="Q229" s="8"/>
      <c r="R229" s="8"/>
      <c r="S229" s="8"/>
      <c r="T229" s="8"/>
      <c r="U229" s="8"/>
      <c r="V229" s="8"/>
      <c r="W229" s="8"/>
      <c r="X229" s="8"/>
      <c r="Y229" s="8"/>
      <c r="Z229" s="8"/>
    </row>
    <row r="230" spans="1:26" ht="12.75" customHeight="1" x14ac:dyDescent="0.4">
      <c r="A230" s="77"/>
      <c r="B230" s="8"/>
      <c r="C230" s="8"/>
      <c r="D230" s="8"/>
      <c r="E230" s="8"/>
      <c r="F230" s="8"/>
      <c r="G230" s="8"/>
      <c r="H230" s="8"/>
      <c r="I230" s="8"/>
      <c r="J230" s="57"/>
      <c r="K230" s="8"/>
      <c r="L230" s="8"/>
      <c r="M230" s="8"/>
      <c r="N230" s="8"/>
      <c r="O230" s="8"/>
      <c r="P230" s="8"/>
      <c r="Q230" s="8"/>
      <c r="R230" s="8"/>
      <c r="S230" s="8"/>
      <c r="T230" s="8"/>
      <c r="U230" s="8"/>
      <c r="V230" s="8"/>
      <c r="W230" s="8"/>
      <c r="X230" s="8"/>
      <c r="Y230" s="8"/>
      <c r="Z230" s="8"/>
    </row>
    <row r="231" spans="1:26" ht="12.75" customHeight="1" x14ac:dyDescent="0.4">
      <c r="A231" s="77"/>
      <c r="B231" s="8"/>
      <c r="C231" s="8"/>
      <c r="D231" s="8"/>
      <c r="E231" s="8"/>
      <c r="F231" s="8"/>
      <c r="G231" s="8"/>
      <c r="H231" s="8"/>
      <c r="I231" s="8"/>
      <c r="J231" s="57"/>
      <c r="K231" s="8"/>
      <c r="L231" s="8"/>
      <c r="M231" s="8"/>
      <c r="N231" s="8"/>
      <c r="O231" s="8"/>
      <c r="P231" s="8"/>
      <c r="Q231" s="8"/>
      <c r="R231" s="8"/>
      <c r="S231" s="8"/>
      <c r="T231" s="8"/>
      <c r="U231" s="8"/>
      <c r="V231" s="8"/>
      <c r="W231" s="8"/>
      <c r="X231" s="8"/>
      <c r="Y231" s="8"/>
      <c r="Z231" s="8"/>
    </row>
    <row r="232" spans="1:26" ht="12.75" customHeight="1" x14ac:dyDescent="0.4">
      <c r="A232" s="77"/>
      <c r="B232" s="8"/>
      <c r="C232" s="8"/>
      <c r="D232" s="8"/>
      <c r="E232" s="8"/>
      <c r="F232" s="8"/>
      <c r="G232" s="8"/>
      <c r="H232" s="8"/>
      <c r="I232" s="8"/>
      <c r="J232" s="57"/>
      <c r="K232" s="8"/>
      <c r="L232" s="8"/>
      <c r="M232" s="8"/>
      <c r="N232" s="8"/>
      <c r="O232" s="8"/>
      <c r="P232" s="8"/>
      <c r="Q232" s="8"/>
      <c r="R232" s="8"/>
      <c r="S232" s="8"/>
      <c r="T232" s="8"/>
      <c r="U232" s="8"/>
      <c r="V232" s="8"/>
      <c r="W232" s="8"/>
      <c r="X232" s="8"/>
      <c r="Y232" s="8"/>
      <c r="Z232" s="8"/>
    </row>
    <row r="233" spans="1:26" ht="12.75" customHeight="1" x14ac:dyDescent="0.4">
      <c r="A233" s="77"/>
      <c r="B233" s="8"/>
      <c r="C233" s="8"/>
      <c r="D233" s="8"/>
      <c r="E233" s="8"/>
      <c r="F233" s="8"/>
      <c r="G233" s="8"/>
      <c r="H233" s="8"/>
      <c r="I233" s="8"/>
      <c r="J233" s="57"/>
      <c r="K233" s="8"/>
      <c r="L233" s="8"/>
      <c r="M233" s="8"/>
      <c r="N233" s="8"/>
      <c r="O233" s="8"/>
      <c r="P233" s="8"/>
      <c r="Q233" s="8"/>
      <c r="R233" s="8"/>
      <c r="S233" s="8"/>
      <c r="T233" s="8"/>
      <c r="U233" s="8"/>
      <c r="V233" s="8"/>
      <c r="W233" s="8"/>
      <c r="X233" s="8"/>
      <c r="Y233" s="8"/>
      <c r="Z233" s="8"/>
    </row>
    <row r="234" spans="1:26" ht="12.75" customHeight="1" x14ac:dyDescent="0.4">
      <c r="A234" s="77"/>
      <c r="B234" s="8"/>
      <c r="C234" s="8"/>
      <c r="D234" s="8"/>
      <c r="E234" s="8"/>
      <c r="F234" s="8"/>
      <c r="G234" s="8"/>
      <c r="H234" s="8"/>
      <c r="I234" s="8"/>
      <c r="J234" s="57"/>
      <c r="K234" s="8"/>
      <c r="L234" s="8"/>
      <c r="M234" s="8"/>
      <c r="N234" s="8"/>
      <c r="O234" s="8"/>
      <c r="P234" s="8"/>
      <c r="Q234" s="8"/>
      <c r="R234" s="8"/>
      <c r="S234" s="8"/>
      <c r="T234" s="8"/>
      <c r="U234" s="8"/>
      <c r="V234" s="8"/>
      <c r="W234" s="8"/>
      <c r="X234" s="8"/>
      <c r="Y234" s="8"/>
      <c r="Z234" s="8"/>
    </row>
    <row r="235" spans="1:26" ht="12.75" customHeight="1" x14ac:dyDescent="0.4">
      <c r="A235" s="77"/>
      <c r="B235" s="8"/>
      <c r="C235" s="8"/>
      <c r="D235" s="8"/>
      <c r="E235" s="8"/>
      <c r="F235" s="8"/>
      <c r="G235" s="8"/>
      <c r="H235" s="8"/>
      <c r="I235" s="8"/>
      <c r="J235" s="57"/>
      <c r="K235" s="8"/>
      <c r="L235" s="8"/>
      <c r="M235" s="8"/>
      <c r="N235" s="8"/>
      <c r="O235" s="8"/>
      <c r="P235" s="8"/>
      <c r="Q235" s="8"/>
      <c r="R235" s="8"/>
      <c r="S235" s="8"/>
      <c r="T235" s="8"/>
      <c r="U235" s="8"/>
      <c r="V235" s="8"/>
      <c r="W235" s="8"/>
      <c r="X235" s="8"/>
      <c r="Y235" s="8"/>
      <c r="Z235" s="8"/>
    </row>
    <row r="236" spans="1:26" ht="12.75" customHeight="1" x14ac:dyDescent="0.4">
      <c r="A236" s="77"/>
      <c r="B236" s="8"/>
      <c r="C236" s="8"/>
      <c r="D236" s="8"/>
      <c r="E236" s="8"/>
      <c r="F236" s="8"/>
      <c r="G236" s="8"/>
      <c r="H236" s="8"/>
      <c r="I236" s="8"/>
      <c r="J236" s="57"/>
      <c r="K236" s="8"/>
      <c r="L236" s="8"/>
      <c r="M236" s="8"/>
      <c r="N236" s="8"/>
      <c r="O236" s="8"/>
      <c r="P236" s="8"/>
      <c r="Q236" s="8"/>
      <c r="R236" s="8"/>
      <c r="S236" s="8"/>
      <c r="T236" s="8"/>
      <c r="U236" s="8"/>
      <c r="V236" s="8"/>
      <c r="W236" s="8"/>
      <c r="X236" s="8"/>
      <c r="Y236" s="8"/>
      <c r="Z236" s="8"/>
    </row>
    <row r="237" spans="1:26" ht="12.75" customHeight="1" x14ac:dyDescent="0.4">
      <c r="A237" s="77"/>
      <c r="B237" s="8"/>
      <c r="C237" s="8"/>
      <c r="D237" s="8"/>
      <c r="E237" s="8"/>
      <c r="F237" s="8"/>
      <c r="G237" s="8"/>
      <c r="H237" s="8"/>
      <c r="I237" s="8"/>
      <c r="J237" s="57"/>
      <c r="K237" s="8"/>
      <c r="L237" s="8"/>
      <c r="M237" s="8"/>
      <c r="N237" s="8"/>
      <c r="O237" s="8"/>
      <c r="P237" s="8"/>
      <c r="Q237" s="8"/>
      <c r="R237" s="8"/>
      <c r="S237" s="8"/>
      <c r="T237" s="8"/>
      <c r="U237" s="8"/>
      <c r="V237" s="8"/>
      <c r="W237" s="8"/>
      <c r="X237" s="8"/>
      <c r="Y237" s="8"/>
      <c r="Z237" s="8"/>
    </row>
    <row r="238" spans="1:26" ht="12.75" customHeight="1" x14ac:dyDescent="0.4">
      <c r="A238" s="77"/>
      <c r="B238" s="8"/>
      <c r="C238" s="8"/>
      <c r="D238" s="8"/>
      <c r="E238" s="8"/>
      <c r="F238" s="8"/>
      <c r="G238" s="8"/>
      <c r="H238" s="8"/>
      <c r="I238" s="8"/>
      <c r="J238" s="57"/>
      <c r="K238" s="8"/>
      <c r="L238" s="8"/>
      <c r="M238" s="8"/>
      <c r="N238" s="8"/>
      <c r="O238" s="8"/>
      <c r="P238" s="8"/>
      <c r="Q238" s="8"/>
      <c r="R238" s="8"/>
      <c r="S238" s="8"/>
      <c r="T238" s="8"/>
      <c r="U238" s="8"/>
      <c r="V238" s="8"/>
      <c r="W238" s="8"/>
      <c r="X238" s="8"/>
      <c r="Y238" s="8"/>
      <c r="Z238" s="8"/>
    </row>
    <row r="239" spans="1:26" ht="12.75" customHeight="1" x14ac:dyDescent="0.4">
      <c r="A239" s="77"/>
      <c r="B239" s="8"/>
      <c r="C239" s="8"/>
      <c r="D239" s="8"/>
      <c r="E239" s="8"/>
      <c r="F239" s="8"/>
      <c r="G239" s="8"/>
      <c r="H239" s="8"/>
      <c r="I239" s="8"/>
      <c r="J239" s="57"/>
      <c r="K239" s="8"/>
      <c r="L239" s="8"/>
      <c r="M239" s="8"/>
      <c r="N239" s="8"/>
      <c r="O239" s="8"/>
      <c r="P239" s="8"/>
      <c r="Q239" s="8"/>
      <c r="R239" s="8"/>
      <c r="S239" s="8"/>
      <c r="T239" s="8"/>
      <c r="U239" s="8"/>
      <c r="V239" s="8"/>
      <c r="W239" s="8"/>
      <c r="X239" s="8"/>
      <c r="Y239" s="8"/>
      <c r="Z239" s="8"/>
    </row>
    <row r="240" spans="1:26" ht="12.75" customHeight="1" x14ac:dyDescent="0.4">
      <c r="A240" s="77"/>
      <c r="B240" s="8"/>
      <c r="C240" s="8"/>
      <c r="D240" s="8"/>
      <c r="E240" s="8"/>
      <c r="F240" s="8"/>
      <c r="G240" s="8"/>
      <c r="H240" s="8"/>
      <c r="I240" s="8"/>
      <c r="J240" s="57"/>
      <c r="K240" s="8"/>
      <c r="L240" s="8"/>
      <c r="M240" s="8"/>
      <c r="N240" s="8"/>
      <c r="O240" s="8"/>
      <c r="P240" s="8"/>
      <c r="Q240" s="8"/>
      <c r="R240" s="8"/>
      <c r="S240" s="8"/>
      <c r="T240" s="8"/>
      <c r="U240" s="8"/>
      <c r="V240" s="8"/>
      <c r="W240" s="8"/>
      <c r="X240" s="8"/>
      <c r="Y240" s="8"/>
      <c r="Z240" s="8"/>
    </row>
    <row r="241" spans="1:26" ht="12.75" customHeight="1" x14ac:dyDescent="0.4">
      <c r="A241" s="77"/>
      <c r="B241" s="8"/>
      <c r="C241" s="8"/>
      <c r="D241" s="8"/>
      <c r="E241" s="8"/>
      <c r="F241" s="8"/>
      <c r="G241" s="8"/>
      <c r="H241" s="8"/>
      <c r="I241" s="8"/>
      <c r="J241" s="57"/>
      <c r="K241" s="8"/>
      <c r="L241" s="8"/>
      <c r="M241" s="8"/>
      <c r="N241" s="8"/>
      <c r="O241" s="8"/>
      <c r="P241" s="8"/>
      <c r="Q241" s="8"/>
      <c r="R241" s="8"/>
      <c r="S241" s="8"/>
      <c r="T241" s="8"/>
      <c r="U241" s="8"/>
      <c r="V241" s="8"/>
      <c r="W241" s="8"/>
      <c r="X241" s="8"/>
      <c r="Y241" s="8"/>
      <c r="Z241" s="8"/>
    </row>
    <row r="242" spans="1:26" ht="12.75" customHeight="1" x14ac:dyDescent="0.4">
      <c r="A242" s="77"/>
      <c r="B242" s="8"/>
      <c r="C242" s="8"/>
      <c r="D242" s="8"/>
      <c r="E242" s="8"/>
      <c r="F242" s="8"/>
      <c r="G242" s="8"/>
      <c r="H242" s="8"/>
      <c r="I242" s="8"/>
      <c r="J242" s="57"/>
      <c r="K242" s="8"/>
      <c r="L242" s="8"/>
      <c r="M242" s="8"/>
      <c r="N242" s="8"/>
      <c r="O242" s="8"/>
      <c r="P242" s="8"/>
      <c r="Q242" s="8"/>
      <c r="R242" s="8"/>
      <c r="S242" s="8"/>
      <c r="T242" s="8"/>
      <c r="U242" s="8"/>
      <c r="V242" s="8"/>
      <c r="W242" s="8"/>
      <c r="X242" s="8"/>
      <c r="Y242" s="8"/>
      <c r="Z242" s="8"/>
    </row>
    <row r="243" spans="1:26" ht="12.75" customHeight="1" x14ac:dyDescent="0.4">
      <c r="A243" s="77"/>
      <c r="B243" s="8"/>
      <c r="C243" s="8"/>
      <c r="D243" s="8"/>
      <c r="E243" s="8"/>
      <c r="F243" s="8"/>
      <c r="G243" s="8"/>
      <c r="H243" s="8"/>
      <c r="I243" s="8"/>
      <c r="J243" s="57"/>
      <c r="K243" s="8"/>
      <c r="L243" s="8"/>
      <c r="M243" s="8"/>
      <c r="N243" s="8"/>
      <c r="O243" s="8"/>
      <c r="P243" s="8"/>
      <c r="Q243" s="8"/>
      <c r="R243" s="8"/>
      <c r="S243" s="8"/>
      <c r="T243" s="8"/>
      <c r="U243" s="8"/>
      <c r="V243" s="8"/>
      <c r="W243" s="8"/>
      <c r="X243" s="8"/>
      <c r="Y243" s="8"/>
      <c r="Z243" s="8"/>
    </row>
    <row r="244" spans="1:26" ht="12.75" customHeight="1" x14ac:dyDescent="0.4">
      <c r="A244" s="77"/>
      <c r="B244" s="8"/>
      <c r="C244" s="8"/>
      <c r="D244" s="8"/>
      <c r="E244" s="8"/>
      <c r="F244" s="8"/>
      <c r="G244" s="8"/>
      <c r="H244" s="8"/>
      <c r="I244" s="8"/>
      <c r="J244" s="57"/>
      <c r="K244" s="8"/>
      <c r="L244" s="8"/>
      <c r="M244" s="8"/>
      <c r="N244" s="8"/>
      <c r="O244" s="8"/>
      <c r="P244" s="8"/>
      <c r="Q244" s="8"/>
      <c r="R244" s="8"/>
      <c r="S244" s="8"/>
      <c r="T244" s="8"/>
      <c r="U244" s="8"/>
      <c r="V244" s="8"/>
      <c r="W244" s="8"/>
      <c r="X244" s="8"/>
      <c r="Y244" s="8"/>
      <c r="Z244" s="8"/>
    </row>
    <row r="245" spans="1:26" ht="12.75" customHeight="1" x14ac:dyDescent="0.4">
      <c r="A245" s="77"/>
      <c r="B245" s="8"/>
      <c r="C245" s="8"/>
      <c r="D245" s="8"/>
      <c r="E245" s="8"/>
      <c r="F245" s="8"/>
      <c r="G245" s="8"/>
      <c r="H245" s="8"/>
      <c r="I245" s="8"/>
      <c r="J245" s="57"/>
      <c r="K245" s="8"/>
      <c r="L245" s="8"/>
      <c r="M245" s="8"/>
      <c r="N245" s="8"/>
      <c r="O245" s="8"/>
      <c r="P245" s="8"/>
      <c r="Q245" s="8"/>
      <c r="R245" s="8"/>
      <c r="S245" s="8"/>
      <c r="T245" s="8"/>
      <c r="U245" s="8"/>
      <c r="V245" s="8"/>
      <c r="W245" s="8"/>
      <c r="X245" s="8"/>
      <c r="Y245" s="8"/>
      <c r="Z245" s="8"/>
    </row>
    <row r="246" spans="1:26" ht="12.75" customHeight="1" x14ac:dyDescent="0.4">
      <c r="A246" s="77"/>
      <c r="B246" s="8"/>
      <c r="C246" s="8"/>
      <c r="D246" s="8"/>
      <c r="E246" s="8"/>
      <c r="F246" s="8"/>
      <c r="G246" s="8"/>
      <c r="H246" s="8"/>
      <c r="I246" s="8"/>
      <c r="J246" s="57"/>
      <c r="K246" s="8"/>
      <c r="L246" s="8"/>
      <c r="M246" s="8"/>
      <c r="N246" s="8"/>
      <c r="O246" s="8"/>
      <c r="P246" s="8"/>
      <c r="Q246" s="8"/>
      <c r="R246" s="8"/>
      <c r="S246" s="8"/>
      <c r="T246" s="8"/>
      <c r="U246" s="8"/>
      <c r="V246" s="8"/>
      <c r="W246" s="8"/>
      <c r="X246" s="8"/>
      <c r="Y246" s="8"/>
      <c r="Z246" s="8"/>
    </row>
    <row r="247" spans="1:26" ht="12.75" customHeight="1" x14ac:dyDescent="0.4">
      <c r="A247" s="77"/>
      <c r="B247" s="8"/>
      <c r="C247" s="8"/>
      <c r="D247" s="8"/>
      <c r="E247" s="8"/>
      <c r="F247" s="8"/>
      <c r="G247" s="8"/>
      <c r="H247" s="8"/>
      <c r="I247" s="8"/>
      <c r="J247" s="57"/>
      <c r="K247" s="8"/>
      <c r="L247" s="8"/>
      <c r="M247" s="8"/>
      <c r="N247" s="8"/>
      <c r="O247" s="8"/>
      <c r="P247" s="8"/>
      <c r="Q247" s="8"/>
      <c r="R247" s="8"/>
      <c r="S247" s="8"/>
      <c r="T247" s="8"/>
      <c r="U247" s="8"/>
      <c r="V247" s="8"/>
      <c r="W247" s="8"/>
      <c r="X247" s="8"/>
      <c r="Y247" s="8"/>
      <c r="Z247" s="8"/>
    </row>
    <row r="248" spans="1:26" ht="12.75" customHeight="1" x14ac:dyDescent="0.4">
      <c r="A248" s="77"/>
      <c r="B248" s="8"/>
      <c r="C248" s="8"/>
      <c r="D248" s="8"/>
      <c r="E248" s="8"/>
      <c r="F248" s="8"/>
      <c r="G248" s="8"/>
      <c r="H248" s="8"/>
      <c r="I248" s="8"/>
      <c r="J248" s="57"/>
      <c r="K248" s="8"/>
      <c r="L248" s="8"/>
      <c r="M248" s="8"/>
      <c r="N248" s="8"/>
      <c r="O248" s="8"/>
      <c r="P248" s="8"/>
      <c r="Q248" s="8"/>
      <c r="R248" s="8"/>
      <c r="S248" s="8"/>
      <c r="T248" s="8"/>
      <c r="U248" s="8"/>
      <c r="V248" s="8"/>
      <c r="W248" s="8"/>
      <c r="X248" s="8"/>
      <c r="Y248" s="8"/>
      <c r="Z248" s="8"/>
    </row>
    <row r="249" spans="1:26" ht="12.75" customHeight="1" x14ac:dyDescent="0.4">
      <c r="A249" s="77"/>
      <c r="B249" s="8"/>
      <c r="C249" s="8"/>
      <c r="D249" s="8"/>
      <c r="E249" s="8"/>
      <c r="F249" s="8"/>
      <c r="G249" s="8"/>
      <c r="H249" s="8"/>
      <c r="I249" s="8"/>
      <c r="J249" s="57"/>
      <c r="K249" s="8"/>
      <c r="L249" s="8"/>
      <c r="M249" s="8"/>
      <c r="N249" s="8"/>
      <c r="O249" s="8"/>
      <c r="P249" s="8"/>
      <c r="Q249" s="8"/>
      <c r="R249" s="8"/>
      <c r="S249" s="8"/>
      <c r="T249" s="8"/>
      <c r="U249" s="8"/>
      <c r="V249" s="8"/>
      <c r="W249" s="8"/>
      <c r="X249" s="8"/>
      <c r="Y249" s="8"/>
      <c r="Z249" s="8"/>
    </row>
    <row r="250" spans="1:26" ht="12.75" customHeight="1" x14ac:dyDescent="0.4">
      <c r="A250" s="77"/>
      <c r="B250" s="8"/>
      <c r="C250" s="8"/>
      <c r="D250" s="8"/>
      <c r="E250" s="8"/>
      <c r="F250" s="8"/>
      <c r="G250" s="8"/>
      <c r="H250" s="8"/>
      <c r="I250" s="8"/>
      <c r="J250" s="57"/>
      <c r="K250" s="8"/>
      <c r="L250" s="8"/>
      <c r="M250" s="8"/>
      <c r="N250" s="8"/>
      <c r="O250" s="8"/>
      <c r="P250" s="8"/>
      <c r="Q250" s="8"/>
      <c r="R250" s="8"/>
      <c r="S250" s="8"/>
      <c r="T250" s="8"/>
      <c r="U250" s="8"/>
      <c r="V250" s="8"/>
      <c r="W250" s="8"/>
      <c r="X250" s="8"/>
      <c r="Y250" s="8"/>
      <c r="Z250" s="8"/>
    </row>
    <row r="251" spans="1:26" ht="12.75" customHeight="1" x14ac:dyDescent="0.4">
      <c r="A251" s="77"/>
      <c r="B251" s="8"/>
      <c r="C251" s="8"/>
      <c r="D251" s="8"/>
      <c r="E251" s="8"/>
      <c r="F251" s="8"/>
      <c r="G251" s="8"/>
      <c r="H251" s="8"/>
      <c r="I251" s="8"/>
      <c r="J251" s="57"/>
      <c r="K251" s="8"/>
      <c r="L251" s="8"/>
      <c r="M251" s="8"/>
      <c r="N251" s="8"/>
      <c r="O251" s="8"/>
      <c r="P251" s="8"/>
      <c r="Q251" s="8"/>
      <c r="R251" s="8"/>
      <c r="S251" s="8"/>
      <c r="T251" s="8"/>
      <c r="U251" s="8"/>
      <c r="V251" s="8"/>
      <c r="W251" s="8"/>
      <c r="X251" s="8"/>
      <c r="Y251" s="8"/>
      <c r="Z251" s="8"/>
    </row>
    <row r="252" spans="1:26" ht="12.75" customHeight="1" x14ac:dyDescent="0.4">
      <c r="A252" s="77"/>
      <c r="B252" s="8"/>
      <c r="C252" s="8"/>
      <c r="D252" s="8"/>
      <c r="E252" s="8"/>
      <c r="F252" s="8"/>
      <c r="G252" s="8"/>
      <c r="H252" s="8"/>
      <c r="I252" s="8"/>
      <c r="J252" s="57"/>
      <c r="K252" s="8"/>
      <c r="L252" s="8"/>
      <c r="M252" s="8"/>
      <c r="N252" s="8"/>
      <c r="O252" s="8"/>
      <c r="P252" s="8"/>
      <c r="Q252" s="8"/>
      <c r="R252" s="8"/>
      <c r="S252" s="8"/>
      <c r="T252" s="8"/>
      <c r="U252" s="8"/>
      <c r="V252" s="8"/>
      <c r="W252" s="8"/>
      <c r="X252" s="8"/>
      <c r="Y252" s="8"/>
      <c r="Z252" s="8"/>
    </row>
    <row r="253" spans="1:26" ht="12.75" customHeight="1" x14ac:dyDescent="0.4">
      <c r="A253" s="77"/>
      <c r="B253" s="8"/>
      <c r="C253" s="8"/>
      <c r="D253" s="8"/>
      <c r="E253" s="8"/>
      <c r="F253" s="8"/>
      <c r="G253" s="8"/>
      <c r="H253" s="8"/>
      <c r="I253" s="8"/>
      <c r="J253" s="57"/>
      <c r="K253" s="8"/>
      <c r="L253" s="8"/>
      <c r="M253" s="8"/>
      <c r="N253" s="8"/>
      <c r="O253" s="8"/>
      <c r="P253" s="8"/>
      <c r="Q253" s="8"/>
      <c r="R253" s="8"/>
      <c r="S253" s="8"/>
      <c r="T253" s="8"/>
      <c r="U253" s="8"/>
      <c r="V253" s="8"/>
      <c r="W253" s="8"/>
      <c r="X253" s="8"/>
      <c r="Y253" s="8"/>
      <c r="Z253" s="8"/>
    </row>
    <row r="254" spans="1:26" ht="12.75" customHeight="1" x14ac:dyDescent="0.4">
      <c r="A254" s="77"/>
      <c r="B254" s="8"/>
      <c r="C254" s="8"/>
      <c r="D254" s="8"/>
      <c r="E254" s="8"/>
      <c r="F254" s="8"/>
      <c r="G254" s="8"/>
      <c r="H254" s="8"/>
      <c r="I254" s="8"/>
      <c r="J254" s="57"/>
      <c r="K254" s="8"/>
      <c r="L254" s="8"/>
      <c r="M254" s="8"/>
      <c r="N254" s="8"/>
      <c r="O254" s="8"/>
      <c r="P254" s="8"/>
      <c r="Q254" s="8"/>
      <c r="R254" s="8"/>
      <c r="S254" s="8"/>
      <c r="T254" s="8"/>
      <c r="U254" s="8"/>
      <c r="V254" s="8"/>
      <c r="W254" s="8"/>
      <c r="X254" s="8"/>
      <c r="Y254" s="8"/>
      <c r="Z254" s="8"/>
    </row>
    <row r="255" spans="1:26" ht="12.75" customHeight="1" x14ac:dyDescent="0.4">
      <c r="A255" s="77"/>
      <c r="B255" s="8"/>
      <c r="C255" s="8"/>
      <c r="D255" s="8"/>
      <c r="E255" s="8"/>
      <c r="F255" s="8"/>
      <c r="G255" s="8"/>
      <c r="H255" s="8"/>
      <c r="I255" s="8"/>
      <c r="J255" s="57"/>
      <c r="K255" s="8"/>
      <c r="L255" s="8"/>
      <c r="M255" s="8"/>
      <c r="N255" s="8"/>
      <c r="O255" s="8"/>
      <c r="P255" s="8"/>
      <c r="Q255" s="8"/>
      <c r="R255" s="8"/>
      <c r="S255" s="8"/>
      <c r="T255" s="8"/>
      <c r="U255" s="8"/>
      <c r="V255" s="8"/>
      <c r="W255" s="8"/>
      <c r="X255" s="8"/>
      <c r="Y255" s="8"/>
      <c r="Z255" s="8"/>
    </row>
    <row r="256" spans="1:26" ht="12.75" customHeight="1" x14ac:dyDescent="0.4">
      <c r="A256" s="77"/>
      <c r="B256" s="8"/>
      <c r="C256" s="8"/>
      <c r="D256" s="8"/>
      <c r="E256" s="8"/>
      <c r="F256" s="8"/>
      <c r="G256" s="8"/>
      <c r="H256" s="8"/>
      <c r="I256" s="8"/>
      <c r="J256" s="57"/>
      <c r="K256" s="8"/>
      <c r="L256" s="8"/>
      <c r="M256" s="8"/>
      <c r="N256" s="8"/>
      <c r="O256" s="8"/>
      <c r="P256" s="8"/>
      <c r="Q256" s="8"/>
      <c r="R256" s="8"/>
      <c r="S256" s="8"/>
      <c r="T256" s="8"/>
      <c r="U256" s="8"/>
      <c r="V256" s="8"/>
      <c r="W256" s="8"/>
      <c r="X256" s="8"/>
      <c r="Y256" s="8"/>
      <c r="Z256" s="8"/>
    </row>
    <row r="257" spans="1:26" ht="12.75" customHeight="1" x14ac:dyDescent="0.4">
      <c r="A257" s="77"/>
      <c r="B257" s="8"/>
      <c r="C257" s="8"/>
      <c r="D257" s="8"/>
      <c r="E257" s="8"/>
      <c r="F257" s="8"/>
      <c r="G257" s="8"/>
      <c r="H257" s="8"/>
      <c r="I257" s="8"/>
      <c r="J257" s="57"/>
      <c r="K257" s="8"/>
      <c r="L257" s="8"/>
      <c r="M257" s="8"/>
      <c r="N257" s="8"/>
      <c r="O257" s="8"/>
      <c r="P257" s="8"/>
      <c r="Q257" s="8"/>
      <c r="R257" s="8"/>
      <c r="S257" s="8"/>
      <c r="T257" s="8"/>
      <c r="U257" s="8"/>
      <c r="V257" s="8"/>
      <c r="W257" s="8"/>
      <c r="X257" s="8"/>
      <c r="Y257" s="8"/>
      <c r="Z257" s="8"/>
    </row>
    <row r="258" spans="1:26" ht="12.75" customHeight="1" x14ac:dyDescent="0.4">
      <c r="A258" s="77"/>
      <c r="B258" s="8"/>
      <c r="C258" s="8"/>
      <c r="D258" s="8"/>
      <c r="E258" s="8"/>
      <c r="F258" s="8"/>
      <c r="G258" s="8"/>
      <c r="H258" s="8"/>
      <c r="I258" s="8"/>
      <c r="J258" s="57"/>
      <c r="K258" s="8"/>
      <c r="L258" s="8"/>
      <c r="M258" s="8"/>
      <c r="N258" s="8"/>
      <c r="O258" s="8"/>
      <c r="P258" s="8"/>
      <c r="Q258" s="8"/>
      <c r="R258" s="8"/>
      <c r="S258" s="8"/>
      <c r="T258" s="8"/>
      <c r="U258" s="8"/>
      <c r="V258" s="8"/>
      <c r="W258" s="8"/>
      <c r="X258" s="8"/>
      <c r="Y258" s="8"/>
      <c r="Z258" s="8"/>
    </row>
    <row r="259" spans="1:26" ht="12.75" customHeight="1" x14ac:dyDescent="0.4">
      <c r="A259" s="77"/>
      <c r="B259" s="8"/>
      <c r="C259" s="8"/>
      <c r="D259" s="8"/>
      <c r="E259" s="8"/>
      <c r="F259" s="8"/>
      <c r="G259" s="8"/>
      <c r="H259" s="8"/>
      <c r="I259" s="8"/>
      <c r="J259" s="57"/>
      <c r="K259" s="8"/>
      <c r="L259" s="8"/>
      <c r="M259" s="8"/>
      <c r="N259" s="8"/>
      <c r="O259" s="8"/>
      <c r="P259" s="8"/>
      <c r="Q259" s="8"/>
      <c r="R259" s="8"/>
      <c r="S259" s="8"/>
      <c r="T259" s="8"/>
      <c r="U259" s="8"/>
      <c r="V259" s="8"/>
      <c r="W259" s="8"/>
      <c r="X259" s="8"/>
      <c r="Y259" s="8"/>
      <c r="Z259" s="8"/>
    </row>
    <row r="260" spans="1:26" ht="12.75" customHeight="1" x14ac:dyDescent="0.4">
      <c r="A260" s="77"/>
      <c r="B260" s="8"/>
      <c r="C260" s="8"/>
      <c r="D260" s="8"/>
      <c r="E260" s="8"/>
      <c r="F260" s="8"/>
      <c r="G260" s="8"/>
      <c r="H260" s="8"/>
      <c r="I260" s="8"/>
      <c r="J260" s="57"/>
      <c r="K260" s="8"/>
      <c r="L260" s="8"/>
      <c r="M260" s="8"/>
      <c r="N260" s="8"/>
      <c r="O260" s="8"/>
      <c r="P260" s="8"/>
      <c r="Q260" s="8"/>
      <c r="R260" s="8"/>
      <c r="S260" s="8"/>
      <c r="T260" s="8"/>
      <c r="U260" s="8"/>
      <c r="V260" s="8"/>
      <c r="W260" s="8"/>
      <c r="X260" s="8"/>
      <c r="Y260" s="8"/>
      <c r="Z260" s="8"/>
    </row>
    <row r="261" spans="1:26" ht="12.75" customHeight="1" x14ac:dyDescent="0.4">
      <c r="A261" s="77"/>
      <c r="B261" s="8"/>
      <c r="C261" s="8"/>
      <c r="D261" s="8"/>
      <c r="E261" s="8"/>
      <c r="F261" s="8"/>
      <c r="G261" s="8"/>
      <c r="H261" s="8"/>
      <c r="I261" s="8"/>
      <c r="J261" s="57"/>
      <c r="K261" s="8"/>
      <c r="L261" s="8"/>
      <c r="M261" s="8"/>
      <c r="N261" s="8"/>
      <c r="O261" s="8"/>
      <c r="P261" s="8"/>
      <c r="Q261" s="8"/>
      <c r="R261" s="8"/>
      <c r="S261" s="8"/>
      <c r="T261" s="8"/>
      <c r="U261" s="8"/>
      <c r="V261" s="8"/>
      <c r="W261" s="8"/>
      <c r="X261" s="8"/>
      <c r="Y261" s="8"/>
      <c r="Z261" s="8"/>
    </row>
    <row r="262" spans="1:26" ht="12.75" customHeight="1" x14ac:dyDescent="0.4">
      <c r="A262" s="77"/>
      <c r="B262" s="8"/>
      <c r="C262" s="8"/>
      <c r="D262" s="8"/>
      <c r="E262" s="8"/>
      <c r="F262" s="8"/>
      <c r="G262" s="8"/>
      <c r="H262" s="8"/>
      <c r="I262" s="8"/>
      <c r="J262" s="57"/>
      <c r="K262" s="8"/>
      <c r="L262" s="8"/>
      <c r="M262" s="8"/>
      <c r="N262" s="8"/>
      <c r="O262" s="8"/>
      <c r="P262" s="8"/>
      <c r="Q262" s="8"/>
      <c r="R262" s="8"/>
      <c r="S262" s="8"/>
      <c r="T262" s="8"/>
      <c r="U262" s="8"/>
      <c r="V262" s="8"/>
      <c r="W262" s="8"/>
      <c r="X262" s="8"/>
      <c r="Y262" s="8"/>
      <c r="Z262" s="8"/>
    </row>
    <row r="263" spans="1:26" ht="12.75" customHeight="1" x14ac:dyDescent="0.4">
      <c r="A263" s="77"/>
      <c r="B263" s="8"/>
      <c r="C263" s="8"/>
      <c r="D263" s="8"/>
      <c r="E263" s="8"/>
      <c r="F263" s="8"/>
      <c r="G263" s="8"/>
      <c r="H263" s="8"/>
      <c r="I263" s="8"/>
      <c r="J263" s="57"/>
      <c r="K263" s="8"/>
      <c r="L263" s="8"/>
      <c r="M263" s="8"/>
      <c r="N263" s="8"/>
      <c r="O263" s="8"/>
      <c r="P263" s="8"/>
      <c r="Q263" s="8"/>
      <c r="R263" s="8"/>
      <c r="S263" s="8"/>
      <c r="T263" s="8"/>
      <c r="U263" s="8"/>
      <c r="V263" s="8"/>
      <c r="W263" s="8"/>
      <c r="X263" s="8"/>
      <c r="Y263" s="8"/>
      <c r="Z263" s="8"/>
    </row>
    <row r="264" spans="1:26" ht="12.75" customHeight="1" x14ac:dyDescent="0.4">
      <c r="A264" s="77"/>
      <c r="B264" s="8"/>
      <c r="C264" s="8"/>
      <c r="D264" s="8"/>
      <c r="E264" s="8"/>
      <c r="F264" s="8"/>
      <c r="G264" s="8"/>
      <c r="H264" s="8"/>
      <c r="I264" s="8"/>
      <c r="J264" s="57"/>
      <c r="K264" s="8"/>
      <c r="L264" s="8"/>
      <c r="M264" s="8"/>
      <c r="N264" s="8"/>
      <c r="O264" s="8"/>
      <c r="P264" s="8"/>
      <c r="Q264" s="8"/>
      <c r="R264" s="8"/>
      <c r="S264" s="8"/>
      <c r="T264" s="8"/>
      <c r="U264" s="8"/>
      <c r="V264" s="8"/>
      <c r="W264" s="8"/>
      <c r="X264" s="8"/>
      <c r="Y264" s="8"/>
      <c r="Z264" s="8"/>
    </row>
    <row r="265" spans="1:26" ht="12.75" customHeight="1" x14ac:dyDescent="0.4">
      <c r="A265" s="77"/>
      <c r="B265" s="8"/>
      <c r="C265" s="8"/>
      <c r="D265" s="8"/>
      <c r="E265" s="8"/>
      <c r="F265" s="8"/>
      <c r="G265" s="8"/>
      <c r="H265" s="8"/>
      <c r="I265" s="8"/>
      <c r="J265" s="57"/>
      <c r="K265" s="8"/>
      <c r="L265" s="8"/>
      <c r="M265" s="8"/>
      <c r="N265" s="8"/>
      <c r="O265" s="8"/>
      <c r="P265" s="8"/>
      <c r="Q265" s="8"/>
      <c r="R265" s="8"/>
      <c r="S265" s="8"/>
      <c r="T265" s="8"/>
      <c r="U265" s="8"/>
      <c r="V265" s="8"/>
      <c r="W265" s="8"/>
      <c r="X265" s="8"/>
      <c r="Y265" s="8"/>
      <c r="Z265" s="8"/>
    </row>
    <row r="266" spans="1:26" ht="12.75" customHeight="1" x14ac:dyDescent="0.4">
      <c r="A266" s="77"/>
      <c r="B266" s="8"/>
      <c r="C266" s="8"/>
      <c r="D266" s="8"/>
      <c r="E266" s="8"/>
      <c r="F266" s="8"/>
      <c r="G266" s="8"/>
      <c r="H266" s="8"/>
      <c r="I266" s="8"/>
      <c r="J266" s="57"/>
      <c r="K266" s="8"/>
      <c r="L266" s="8"/>
      <c r="M266" s="8"/>
      <c r="N266" s="8"/>
      <c r="O266" s="8"/>
      <c r="P266" s="8"/>
      <c r="Q266" s="8"/>
      <c r="R266" s="8"/>
      <c r="S266" s="8"/>
      <c r="T266" s="8"/>
      <c r="U266" s="8"/>
      <c r="V266" s="8"/>
      <c r="W266" s="8"/>
      <c r="X266" s="8"/>
      <c r="Y266" s="8"/>
      <c r="Z266" s="8"/>
    </row>
    <row r="267" spans="1:26" ht="12.75" customHeight="1" x14ac:dyDescent="0.4">
      <c r="A267" s="77"/>
      <c r="B267" s="8"/>
      <c r="C267" s="8"/>
      <c r="D267" s="8"/>
      <c r="E267" s="8"/>
      <c r="F267" s="8"/>
      <c r="G267" s="8"/>
      <c r="H267" s="8"/>
      <c r="I267" s="8"/>
      <c r="J267" s="57"/>
      <c r="K267" s="8"/>
      <c r="L267" s="8"/>
      <c r="M267" s="8"/>
      <c r="N267" s="8"/>
      <c r="O267" s="8"/>
      <c r="P267" s="8"/>
      <c r="Q267" s="8"/>
      <c r="R267" s="8"/>
      <c r="S267" s="8"/>
      <c r="T267" s="8"/>
      <c r="U267" s="8"/>
      <c r="V267" s="8"/>
      <c r="W267" s="8"/>
      <c r="X267" s="8"/>
      <c r="Y267" s="8"/>
      <c r="Z267" s="8"/>
    </row>
    <row r="268" spans="1:26" ht="12.75" customHeight="1" x14ac:dyDescent="0.4">
      <c r="A268" s="77"/>
      <c r="B268" s="8"/>
      <c r="C268" s="8"/>
      <c r="D268" s="8"/>
      <c r="E268" s="8"/>
      <c r="F268" s="8"/>
      <c r="G268" s="8"/>
      <c r="H268" s="8"/>
      <c r="I268" s="8"/>
      <c r="J268" s="57"/>
      <c r="K268" s="8"/>
      <c r="L268" s="8"/>
      <c r="M268" s="8"/>
      <c r="N268" s="8"/>
      <c r="O268" s="8"/>
      <c r="P268" s="8"/>
      <c r="Q268" s="8"/>
      <c r="R268" s="8"/>
      <c r="S268" s="8"/>
      <c r="T268" s="8"/>
      <c r="U268" s="8"/>
      <c r="V268" s="8"/>
      <c r="W268" s="8"/>
      <c r="X268" s="8"/>
      <c r="Y268" s="8"/>
      <c r="Z268" s="8"/>
    </row>
    <row r="269" spans="1:26" ht="12.75" customHeight="1" x14ac:dyDescent="0.4">
      <c r="A269" s="77"/>
      <c r="B269" s="8"/>
      <c r="C269" s="8"/>
      <c r="D269" s="8"/>
      <c r="E269" s="8"/>
      <c r="F269" s="8"/>
      <c r="G269" s="8"/>
      <c r="H269" s="8"/>
      <c r="I269" s="8"/>
      <c r="J269" s="57"/>
      <c r="K269" s="8"/>
      <c r="L269" s="8"/>
      <c r="M269" s="8"/>
      <c r="N269" s="8"/>
      <c r="O269" s="8"/>
      <c r="P269" s="8"/>
      <c r="Q269" s="8"/>
      <c r="R269" s="8"/>
      <c r="S269" s="8"/>
      <c r="T269" s="8"/>
      <c r="U269" s="8"/>
      <c r="V269" s="8"/>
      <c r="W269" s="8"/>
      <c r="X269" s="8"/>
      <c r="Y269" s="8"/>
      <c r="Z269" s="8"/>
    </row>
    <row r="270" spans="1:26" ht="12.75" customHeight="1" x14ac:dyDescent="0.4">
      <c r="A270" s="77"/>
      <c r="B270" s="8"/>
      <c r="C270" s="8"/>
      <c r="D270" s="8"/>
      <c r="E270" s="8"/>
      <c r="F270" s="8"/>
      <c r="G270" s="8"/>
      <c r="H270" s="8"/>
      <c r="I270" s="8"/>
      <c r="J270" s="57"/>
      <c r="K270" s="8"/>
      <c r="L270" s="8"/>
      <c r="M270" s="8"/>
      <c r="N270" s="8"/>
      <c r="O270" s="8"/>
      <c r="P270" s="8"/>
      <c r="Q270" s="8"/>
      <c r="R270" s="8"/>
      <c r="S270" s="8"/>
      <c r="T270" s="8"/>
      <c r="U270" s="8"/>
      <c r="V270" s="8"/>
      <c r="W270" s="8"/>
      <c r="X270" s="8"/>
      <c r="Y270" s="8"/>
      <c r="Z270" s="8"/>
    </row>
    <row r="271" spans="1:26" ht="12.75" customHeight="1" x14ac:dyDescent="0.4">
      <c r="A271" s="77"/>
      <c r="B271" s="8"/>
      <c r="C271" s="8"/>
      <c r="D271" s="8"/>
      <c r="E271" s="8"/>
      <c r="F271" s="8"/>
      <c r="G271" s="8"/>
      <c r="H271" s="8"/>
      <c r="I271" s="8"/>
      <c r="J271" s="57"/>
      <c r="K271" s="8"/>
      <c r="L271" s="8"/>
      <c r="M271" s="8"/>
      <c r="N271" s="8"/>
      <c r="O271" s="8"/>
      <c r="P271" s="8"/>
      <c r="Q271" s="8"/>
      <c r="R271" s="8"/>
      <c r="S271" s="8"/>
      <c r="T271" s="8"/>
      <c r="U271" s="8"/>
      <c r="V271" s="8"/>
      <c r="W271" s="8"/>
      <c r="X271" s="8"/>
      <c r="Y271" s="8"/>
      <c r="Z271" s="8"/>
    </row>
    <row r="272" spans="1:26" ht="12.75" customHeight="1" x14ac:dyDescent="0.4">
      <c r="A272" s="77"/>
      <c r="B272" s="8"/>
      <c r="C272" s="8"/>
      <c r="D272" s="8"/>
      <c r="E272" s="8"/>
      <c r="F272" s="8"/>
      <c r="G272" s="8"/>
      <c r="H272" s="8"/>
      <c r="I272" s="8"/>
      <c r="J272" s="57"/>
      <c r="K272" s="8"/>
      <c r="L272" s="8"/>
      <c r="M272" s="8"/>
      <c r="N272" s="8"/>
      <c r="O272" s="8"/>
      <c r="P272" s="8"/>
      <c r="Q272" s="8"/>
      <c r="R272" s="8"/>
      <c r="S272" s="8"/>
      <c r="T272" s="8"/>
      <c r="U272" s="8"/>
      <c r="V272" s="8"/>
      <c r="W272" s="8"/>
      <c r="X272" s="8"/>
      <c r="Y272" s="8"/>
      <c r="Z272" s="8"/>
    </row>
    <row r="273" spans="1:26" ht="12.75" customHeight="1" x14ac:dyDescent="0.4">
      <c r="A273" s="77"/>
      <c r="B273" s="8"/>
      <c r="C273" s="8"/>
      <c r="D273" s="8"/>
      <c r="E273" s="8"/>
      <c r="F273" s="8"/>
      <c r="G273" s="8"/>
      <c r="H273" s="8"/>
      <c r="I273" s="8"/>
      <c r="J273" s="57"/>
      <c r="K273" s="8"/>
      <c r="L273" s="8"/>
      <c r="M273" s="8"/>
      <c r="N273" s="8"/>
      <c r="O273" s="8"/>
      <c r="P273" s="8"/>
      <c r="Q273" s="8"/>
      <c r="R273" s="8"/>
      <c r="S273" s="8"/>
      <c r="T273" s="8"/>
      <c r="U273" s="8"/>
      <c r="V273" s="8"/>
      <c r="W273" s="8"/>
      <c r="X273" s="8"/>
      <c r="Y273" s="8"/>
      <c r="Z273" s="8"/>
    </row>
    <row r="274" spans="1:26" ht="12.75" customHeight="1" x14ac:dyDescent="0.4">
      <c r="A274" s="77"/>
      <c r="B274" s="8"/>
      <c r="C274" s="8"/>
      <c r="D274" s="8"/>
      <c r="E274" s="8"/>
      <c r="F274" s="8"/>
      <c r="G274" s="8"/>
      <c r="H274" s="8"/>
      <c r="I274" s="8"/>
      <c r="J274" s="57"/>
      <c r="K274" s="8"/>
      <c r="L274" s="8"/>
      <c r="M274" s="8"/>
      <c r="N274" s="8"/>
      <c r="O274" s="8"/>
      <c r="P274" s="8"/>
      <c r="Q274" s="8"/>
      <c r="R274" s="8"/>
      <c r="S274" s="8"/>
      <c r="T274" s="8"/>
      <c r="U274" s="8"/>
      <c r="V274" s="8"/>
      <c r="W274" s="8"/>
      <c r="X274" s="8"/>
      <c r="Y274" s="8"/>
      <c r="Z274" s="8"/>
    </row>
    <row r="275" spans="1:26" ht="12.75" customHeight="1" x14ac:dyDescent="0.4">
      <c r="A275" s="77"/>
      <c r="B275" s="8"/>
      <c r="C275" s="8"/>
      <c r="D275" s="8"/>
      <c r="E275" s="8"/>
      <c r="F275" s="8"/>
      <c r="G275" s="8"/>
      <c r="H275" s="8"/>
      <c r="I275" s="8"/>
      <c r="J275" s="57"/>
      <c r="K275" s="8"/>
      <c r="L275" s="8"/>
      <c r="M275" s="8"/>
      <c r="N275" s="8"/>
      <c r="O275" s="8"/>
      <c r="P275" s="8"/>
      <c r="Q275" s="8"/>
      <c r="R275" s="8"/>
      <c r="S275" s="8"/>
      <c r="T275" s="8"/>
      <c r="U275" s="8"/>
      <c r="V275" s="8"/>
      <c r="W275" s="8"/>
      <c r="X275" s="8"/>
      <c r="Y275" s="8"/>
      <c r="Z275" s="8"/>
    </row>
    <row r="276" spans="1:26" ht="12.75" customHeight="1" x14ac:dyDescent="0.4">
      <c r="A276" s="77"/>
      <c r="B276" s="8"/>
      <c r="C276" s="8"/>
      <c r="D276" s="8"/>
      <c r="E276" s="8"/>
      <c r="F276" s="8"/>
      <c r="G276" s="8"/>
      <c r="H276" s="8"/>
      <c r="I276" s="8"/>
      <c r="J276" s="57"/>
      <c r="K276" s="8"/>
      <c r="L276" s="8"/>
      <c r="M276" s="8"/>
      <c r="N276" s="8"/>
      <c r="O276" s="8"/>
      <c r="P276" s="8"/>
      <c r="Q276" s="8"/>
      <c r="R276" s="8"/>
      <c r="S276" s="8"/>
      <c r="T276" s="8"/>
      <c r="U276" s="8"/>
      <c r="V276" s="8"/>
      <c r="W276" s="8"/>
      <c r="X276" s="8"/>
      <c r="Y276" s="8"/>
      <c r="Z276" s="8"/>
    </row>
    <row r="277" spans="1:26" ht="12.75" customHeight="1" x14ac:dyDescent="0.4">
      <c r="A277" s="77"/>
      <c r="B277" s="8"/>
      <c r="C277" s="8"/>
      <c r="D277" s="8"/>
      <c r="E277" s="8"/>
      <c r="F277" s="8"/>
      <c r="G277" s="8"/>
      <c r="H277" s="8"/>
      <c r="I277" s="8"/>
      <c r="J277" s="57"/>
      <c r="K277" s="8"/>
      <c r="L277" s="8"/>
      <c r="M277" s="8"/>
      <c r="N277" s="8"/>
      <c r="O277" s="8"/>
      <c r="P277" s="8"/>
      <c r="Q277" s="8"/>
      <c r="R277" s="8"/>
      <c r="S277" s="8"/>
      <c r="T277" s="8"/>
      <c r="U277" s="8"/>
      <c r="V277" s="8"/>
      <c r="W277" s="8"/>
      <c r="X277" s="8"/>
      <c r="Y277" s="8"/>
      <c r="Z277" s="8"/>
    </row>
    <row r="278" spans="1:26" ht="12.75" customHeight="1" x14ac:dyDescent="0.4">
      <c r="A278" s="77"/>
      <c r="B278" s="8"/>
      <c r="C278" s="8"/>
      <c r="D278" s="8"/>
      <c r="E278" s="8"/>
      <c r="F278" s="8"/>
      <c r="G278" s="8"/>
      <c r="H278" s="8"/>
      <c r="I278" s="8"/>
      <c r="J278" s="57"/>
      <c r="K278" s="8"/>
      <c r="L278" s="8"/>
      <c r="M278" s="8"/>
      <c r="N278" s="8"/>
      <c r="O278" s="8"/>
      <c r="P278" s="8"/>
      <c r="Q278" s="8"/>
      <c r="R278" s="8"/>
      <c r="S278" s="8"/>
      <c r="T278" s="8"/>
      <c r="U278" s="8"/>
      <c r="V278" s="8"/>
      <c r="W278" s="8"/>
      <c r="X278" s="8"/>
      <c r="Y278" s="8"/>
      <c r="Z278" s="8"/>
    </row>
    <row r="279" spans="1:26" ht="12.75" customHeight="1" x14ac:dyDescent="0.4">
      <c r="A279" s="77"/>
      <c r="B279" s="8"/>
      <c r="C279" s="8"/>
      <c r="D279" s="8"/>
      <c r="E279" s="8"/>
      <c r="F279" s="8"/>
      <c r="G279" s="8"/>
      <c r="H279" s="8"/>
      <c r="I279" s="8"/>
      <c r="J279" s="57"/>
      <c r="K279" s="8"/>
      <c r="L279" s="8"/>
      <c r="M279" s="8"/>
      <c r="N279" s="8"/>
      <c r="O279" s="8"/>
      <c r="P279" s="8"/>
      <c r="Q279" s="8"/>
      <c r="R279" s="8"/>
      <c r="S279" s="8"/>
      <c r="T279" s="8"/>
      <c r="U279" s="8"/>
      <c r="V279" s="8"/>
      <c r="W279" s="8"/>
      <c r="X279" s="8"/>
      <c r="Y279" s="8"/>
      <c r="Z279" s="8"/>
    </row>
    <row r="280" spans="1:26" ht="12.75" customHeight="1" x14ac:dyDescent="0.4">
      <c r="A280" s="77"/>
      <c r="B280" s="8"/>
      <c r="C280" s="8"/>
      <c r="D280" s="8"/>
      <c r="E280" s="8"/>
      <c r="F280" s="8"/>
      <c r="G280" s="8"/>
      <c r="H280" s="8"/>
      <c r="I280" s="8"/>
      <c r="J280" s="57"/>
      <c r="K280" s="8"/>
      <c r="L280" s="8"/>
      <c r="M280" s="8"/>
      <c r="N280" s="8"/>
      <c r="O280" s="8"/>
      <c r="P280" s="8"/>
      <c r="Q280" s="8"/>
      <c r="R280" s="8"/>
      <c r="S280" s="8"/>
      <c r="T280" s="8"/>
      <c r="U280" s="8"/>
      <c r="V280" s="8"/>
      <c r="W280" s="8"/>
      <c r="X280" s="8"/>
      <c r="Y280" s="8"/>
      <c r="Z280" s="8"/>
    </row>
    <row r="281" spans="1:26" ht="12.75" customHeight="1" x14ac:dyDescent="0.4">
      <c r="A281" s="77"/>
      <c r="B281" s="8"/>
      <c r="C281" s="8"/>
      <c r="D281" s="8"/>
      <c r="E281" s="8"/>
      <c r="F281" s="8"/>
      <c r="G281" s="8"/>
      <c r="H281" s="8"/>
      <c r="I281" s="8"/>
      <c r="J281" s="57"/>
      <c r="K281" s="8"/>
      <c r="L281" s="8"/>
      <c r="M281" s="8"/>
      <c r="N281" s="8"/>
      <c r="O281" s="8"/>
      <c r="P281" s="8"/>
      <c r="Q281" s="8"/>
      <c r="R281" s="8"/>
      <c r="S281" s="8"/>
      <c r="T281" s="8"/>
      <c r="U281" s="8"/>
      <c r="V281" s="8"/>
      <c r="W281" s="8"/>
      <c r="X281" s="8"/>
      <c r="Y281" s="8"/>
      <c r="Z281" s="8"/>
    </row>
    <row r="282" spans="1:26" ht="12.75" customHeight="1" x14ac:dyDescent="0.4">
      <c r="A282" s="77"/>
      <c r="B282" s="8"/>
      <c r="C282" s="8"/>
      <c r="D282" s="8"/>
      <c r="E282" s="8"/>
      <c r="F282" s="8"/>
      <c r="G282" s="8"/>
      <c r="H282" s="8"/>
      <c r="I282" s="8"/>
      <c r="J282" s="57"/>
      <c r="K282" s="8"/>
      <c r="L282" s="8"/>
      <c r="M282" s="8"/>
      <c r="N282" s="8"/>
      <c r="O282" s="8"/>
      <c r="P282" s="8"/>
      <c r="Q282" s="8"/>
      <c r="R282" s="8"/>
      <c r="S282" s="8"/>
      <c r="T282" s="8"/>
      <c r="U282" s="8"/>
      <c r="V282" s="8"/>
      <c r="W282" s="8"/>
      <c r="X282" s="8"/>
      <c r="Y282" s="8"/>
      <c r="Z282" s="8"/>
    </row>
    <row r="283" spans="1:26" ht="12.75" customHeight="1" x14ac:dyDescent="0.4">
      <c r="A283" s="77"/>
      <c r="B283" s="8"/>
      <c r="C283" s="8"/>
      <c r="D283" s="8"/>
      <c r="E283" s="8"/>
      <c r="F283" s="8"/>
      <c r="G283" s="8"/>
      <c r="H283" s="8"/>
      <c r="I283" s="8"/>
      <c r="J283" s="57"/>
      <c r="K283" s="8"/>
      <c r="L283" s="8"/>
      <c r="M283" s="8"/>
      <c r="N283" s="8"/>
      <c r="O283" s="8"/>
      <c r="P283" s="8"/>
      <c r="Q283" s="8"/>
      <c r="R283" s="8"/>
      <c r="S283" s="8"/>
      <c r="T283" s="8"/>
      <c r="U283" s="8"/>
      <c r="V283" s="8"/>
      <c r="W283" s="8"/>
      <c r="X283" s="8"/>
      <c r="Y283" s="8"/>
      <c r="Z283" s="8"/>
    </row>
    <row r="284" spans="1:26" ht="12.75" customHeight="1" x14ac:dyDescent="0.4">
      <c r="A284" s="77"/>
      <c r="B284" s="8"/>
      <c r="C284" s="8"/>
      <c r="D284" s="8"/>
      <c r="E284" s="8"/>
      <c r="F284" s="8"/>
      <c r="G284" s="8"/>
      <c r="H284" s="8"/>
      <c r="I284" s="8"/>
      <c r="J284" s="57"/>
      <c r="K284" s="8"/>
      <c r="L284" s="8"/>
      <c r="M284" s="8"/>
      <c r="N284" s="8"/>
      <c r="O284" s="8"/>
      <c r="P284" s="8"/>
      <c r="Q284" s="8"/>
      <c r="R284" s="8"/>
      <c r="S284" s="8"/>
      <c r="T284" s="8"/>
      <c r="U284" s="8"/>
      <c r="V284" s="8"/>
      <c r="W284" s="8"/>
      <c r="X284" s="8"/>
      <c r="Y284" s="8"/>
      <c r="Z284" s="8"/>
    </row>
    <row r="285" spans="1:26" ht="12.75" customHeight="1" x14ac:dyDescent="0.4">
      <c r="A285" s="77"/>
      <c r="B285" s="8"/>
      <c r="C285" s="8"/>
      <c r="D285" s="8"/>
      <c r="E285" s="8"/>
      <c r="F285" s="8"/>
      <c r="G285" s="8"/>
      <c r="H285" s="8"/>
      <c r="I285" s="8"/>
      <c r="J285" s="57"/>
      <c r="K285" s="8"/>
      <c r="L285" s="8"/>
      <c r="M285" s="8"/>
      <c r="N285" s="8"/>
      <c r="O285" s="8"/>
      <c r="P285" s="8"/>
      <c r="Q285" s="8"/>
      <c r="R285" s="8"/>
      <c r="S285" s="8"/>
      <c r="T285" s="8"/>
      <c r="U285" s="8"/>
      <c r="V285" s="8"/>
      <c r="W285" s="8"/>
      <c r="X285" s="8"/>
      <c r="Y285" s="8"/>
      <c r="Z285" s="8"/>
    </row>
    <row r="286" spans="1:26" ht="12.75" customHeight="1" x14ac:dyDescent="0.4">
      <c r="A286" s="77"/>
      <c r="B286" s="8"/>
      <c r="C286" s="8"/>
      <c r="D286" s="8"/>
      <c r="E286" s="8"/>
      <c r="F286" s="8"/>
      <c r="G286" s="8"/>
      <c r="H286" s="8"/>
      <c r="I286" s="8"/>
      <c r="J286" s="57"/>
      <c r="K286" s="8"/>
      <c r="L286" s="8"/>
      <c r="M286" s="8"/>
      <c r="N286" s="8"/>
      <c r="O286" s="8"/>
      <c r="P286" s="8"/>
      <c r="Q286" s="8"/>
      <c r="R286" s="8"/>
      <c r="S286" s="8"/>
      <c r="T286" s="8"/>
      <c r="U286" s="8"/>
      <c r="V286" s="8"/>
      <c r="W286" s="8"/>
      <c r="X286" s="8"/>
      <c r="Y286" s="8"/>
      <c r="Z286" s="8"/>
    </row>
    <row r="287" spans="1:26" ht="12.75" customHeight="1" x14ac:dyDescent="0.4">
      <c r="A287" s="77"/>
      <c r="B287" s="8"/>
      <c r="C287" s="8"/>
      <c r="D287" s="8"/>
      <c r="E287" s="8"/>
      <c r="F287" s="8"/>
      <c r="G287" s="8"/>
      <c r="H287" s="8"/>
      <c r="I287" s="8"/>
      <c r="J287" s="57"/>
      <c r="K287" s="8"/>
      <c r="L287" s="8"/>
      <c r="M287" s="8"/>
      <c r="N287" s="8"/>
      <c r="O287" s="8"/>
      <c r="P287" s="8"/>
      <c r="Q287" s="8"/>
      <c r="R287" s="8"/>
      <c r="S287" s="8"/>
      <c r="T287" s="8"/>
      <c r="U287" s="8"/>
      <c r="V287" s="8"/>
      <c r="W287" s="8"/>
      <c r="X287" s="8"/>
      <c r="Y287" s="8"/>
      <c r="Z287" s="8"/>
    </row>
    <row r="288" spans="1:26" ht="12.75" customHeight="1" x14ac:dyDescent="0.4">
      <c r="A288" s="77"/>
      <c r="B288" s="8"/>
      <c r="C288" s="8"/>
      <c r="D288" s="8"/>
      <c r="E288" s="8"/>
      <c r="F288" s="8"/>
      <c r="G288" s="8"/>
      <c r="H288" s="8"/>
      <c r="I288" s="8"/>
      <c r="J288" s="57"/>
      <c r="K288" s="8"/>
      <c r="L288" s="8"/>
      <c r="M288" s="8"/>
      <c r="N288" s="8"/>
      <c r="O288" s="8"/>
      <c r="P288" s="8"/>
      <c r="Q288" s="8"/>
      <c r="R288" s="8"/>
      <c r="S288" s="8"/>
      <c r="T288" s="8"/>
      <c r="U288" s="8"/>
      <c r="V288" s="8"/>
      <c r="W288" s="8"/>
      <c r="X288" s="8"/>
      <c r="Y288" s="8"/>
      <c r="Z288" s="8"/>
    </row>
    <row r="289" spans="1:26" ht="12.75" customHeight="1" x14ac:dyDescent="0.4">
      <c r="A289" s="77"/>
      <c r="B289" s="8"/>
      <c r="C289" s="8"/>
      <c r="D289" s="8"/>
      <c r="E289" s="8"/>
      <c r="F289" s="8"/>
      <c r="G289" s="8"/>
      <c r="H289" s="8"/>
      <c r="I289" s="8"/>
      <c r="J289" s="57"/>
      <c r="K289" s="8"/>
      <c r="L289" s="8"/>
      <c r="M289" s="8"/>
      <c r="N289" s="8"/>
      <c r="O289" s="8"/>
      <c r="P289" s="8"/>
      <c r="Q289" s="8"/>
      <c r="R289" s="8"/>
      <c r="S289" s="8"/>
      <c r="T289" s="8"/>
      <c r="U289" s="8"/>
      <c r="V289" s="8"/>
      <c r="W289" s="8"/>
      <c r="X289" s="8"/>
      <c r="Y289" s="8"/>
      <c r="Z289" s="8"/>
    </row>
    <row r="290" spans="1:26" ht="12.75" customHeight="1" x14ac:dyDescent="0.4">
      <c r="A290" s="77"/>
      <c r="B290" s="8"/>
      <c r="C290" s="8"/>
      <c r="D290" s="8"/>
      <c r="E290" s="8"/>
      <c r="F290" s="8"/>
      <c r="G290" s="8"/>
      <c r="H290" s="8"/>
      <c r="I290" s="8"/>
      <c r="J290" s="57"/>
      <c r="K290" s="8"/>
      <c r="L290" s="8"/>
      <c r="M290" s="8"/>
      <c r="N290" s="8"/>
      <c r="O290" s="8"/>
      <c r="P290" s="8"/>
      <c r="Q290" s="8"/>
      <c r="R290" s="8"/>
      <c r="S290" s="8"/>
      <c r="T290" s="8"/>
      <c r="U290" s="8"/>
      <c r="V290" s="8"/>
      <c r="W290" s="8"/>
      <c r="X290" s="8"/>
      <c r="Y290" s="8"/>
      <c r="Z290" s="8"/>
    </row>
    <row r="291" spans="1:26" ht="12.75" customHeight="1" x14ac:dyDescent="0.4">
      <c r="A291" s="77"/>
      <c r="B291" s="8"/>
      <c r="C291" s="8"/>
      <c r="D291" s="8"/>
      <c r="E291" s="8"/>
      <c r="F291" s="8"/>
      <c r="G291" s="8"/>
      <c r="H291" s="8"/>
      <c r="I291" s="8"/>
      <c r="J291" s="57"/>
      <c r="K291" s="8"/>
      <c r="L291" s="8"/>
      <c r="M291" s="8"/>
      <c r="N291" s="8"/>
      <c r="O291" s="8"/>
      <c r="P291" s="8"/>
      <c r="Q291" s="8"/>
      <c r="R291" s="8"/>
      <c r="S291" s="8"/>
      <c r="T291" s="8"/>
      <c r="U291" s="8"/>
      <c r="V291" s="8"/>
      <c r="W291" s="8"/>
      <c r="X291" s="8"/>
      <c r="Y291" s="8"/>
      <c r="Z291" s="8"/>
    </row>
    <row r="292" spans="1:26" ht="12.75" customHeight="1" x14ac:dyDescent="0.4">
      <c r="A292" s="77"/>
      <c r="B292" s="8"/>
      <c r="C292" s="8"/>
      <c r="D292" s="8"/>
      <c r="E292" s="8"/>
      <c r="F292" s="8"/>
      <c r="G292" s="8"/>
      <c r="H292" s="8"/>
      <c r="I292" s="8"/>
      <c r="J292" s="57"/>
      <c r="K292" s="8"/>
      <c r="L292" s="8"/>
      <c r="M292" s="8"/>
      <c r="N292" s="8"/>
      <c r="O292" s="8"/>
      <c r="P292" s="8"/>
      <c r="Q292" s="8"/>
      <c r="R292" s="8"/>
      <c r="S292" s="8"/>
      <c r="T292" s="8"/>
      <c r="U292" s="8"/>
      <c r="V292" s="8"/>
      <c r="W292" s="8"/>
      <c r="X292" s="8"/>
      <c r="Y292" s="8"/>
      <c r="Z292" s="8"/>
    </row>
    <row r="293" spans="1:26" ht="12.75" customHeight="1" x14ac:dyDescent="0.4">
      <c r="A293" s="77"/>
      <c r="B293" s="8"/>
      <c r="C293" s="8"/>
      <c r="D293" s="8"/>
      <c r="E293" s="8"/>
      <c r="F293" s="8"/>
      <c r="G293" s="8"/>
      <c r="H293" s="8"/>
      <c r="I293" s="8"/>
      <c r="J293" s="57"/>
      <c r="K293" s="8"/>
      <c r="L293" s="8"/>
      <c r="M293" s="8"/>
      <c r="N293" s="8"/>
      <c r="O293" s="8"/>
      <c r="P293" s="8"/>
      <c r="Q293" s="8"/>
      <c r="R293" s="8"/>
      <c r="S293" s="8"/>
      <c r="T293" s="8"/>
      <c r="U293" s="8"/>
      <c r="V293" s="8"/>
      <c r="W293" s="8"/>
      <c r="X293" s="8"/>
      <c r="Y293" s="8"/>
      <c r="Z293" s="8"/>
    </row>
    <row r="294" spans="1:26" ht="12.75" customHeight="1" x14ac:dyDescent="0.4">
      <c r="A294" s="77"/>
      <c r="B294" s="8"/>
      <c r="C294" s="8"/>
      <c r="D294" s="8"/>
      <c r="E294" s="8"/>
      <c r="F294" s="8"/>
      <c r="G294" s="8"/>
      <c r="H294" s="8"/>
      <c r="I294" s="8"/>
      <c r="J294" s="57"/>
      <c r="K294" s="8"/>
      <c r="L294" s="8"/>
      <c r="M294" s="8"/>
      <c r="N294" s="8"/>
      <c r="O294" s="8"/>
      <c r="P294" s="8"/>
      <c r="Q294" s="8"/>
      <c r="R294" s="8"/>
      <c r="S294" s="8"/>
      <c r="T294" s="8"/>
      <c r="U294" s="8"/>
      <c r="V294" s="8"/>
      <c r="W294" s="8"/>
      <c r="X294" s="8"/>
      <c r="Y294" s="8"/>
      <c r="Z294" s="8"/>
    </row>
    <row r="295" spans="1:26" ht="12.75" customHeight="1" x14ac:dyDescent="0.4">
      <c r="A295" s="77"/>
      <c r="B295" s="8"/>
      <c r="C295" s="8"/>
      <c r="D295" s="8"/>
      <c r="E295" s="8"/>
      <c r="F295" s="8"/>
      <c r="G295" s="8"/>
      <c r="H295" s="8"/>
      <c r="I295" s="8"/>
      <c r="J295" s="57"/>
      <c r="K295" s="8"/>
      <c r="L295" s="8"/>
      <c r="M295" s="8"/>
      <c r="N295" s="8"/>
      <c r="O295" s="8"/>
      <c r="P295" s="8"/>
      <c r="Q295" s="8"/>
      <c r="R295" s="8"/>
      <c r="S295" s="8"/>
      <c r="T295" s="8"/>
      <c r="U295" s="8"/>
      <c r="V295" s="8"/>
      <c r="W295" s="8"/>
      <c r="X295" s="8"/>
      <c r="Y295" s="8"/>
      <c r="Z295" s="8"/>
    </row>
    <row r="296" spans="1:26" ht="12.75" customHeight="1" x14ac:dyDescent="0.4">
      <c r="A296" s="77"/>
      <c r="B296" s="8"/>
      <c r="C296" s="8"/>
      <c r="D296" s="8"/>
      <c r="E296" s="8"/>
      <c r="F296" s="8"/>
      <c r="G296" s="8"/>
      <c r="H296" s="8"/>
      <c r="I296" s="8"/>
      <c r="J296" s="57"/>
      <c r="K296" s="8"/>
      <c r="L296" s="8"/>
      <c r="M296" s="8"/>
      <c r="N296" s="8"/>
      <c r="O296" s="8"/>
      <c r="P296" s="8"/>
      <c r="Q296" s="8"/>
      <c r="R296" s="8"/>
      <c r="S296" s="8"/>
      <c r="T296" s="8"/>
      <c r="U296" s="8"/>
      <c r="V296" s="8"/>
      <c r="W296" s="8"/>
      <c r="X296" s="8"/>
      <c r="Y296" s="8"/>
      <c r="Z296" s="8"/>
    </row>
    <row r="297" spans="1:26" ht="12.75" customHeight="1" x14ac:dyDescent="0.4">
      <c r="A297" s="77"/>
      <c r="B297" s="8"/>
      <c r="C297" s="8"/>
      <c r="D297" s="8"/>
      <c r="E297" s="8"/>
      <c r="F297" s="8"/>
      <c r="G297" s="8"/>
      <c r="H297" s="8"/>
      <c r="I297" s="8"/>
      <c r="J297" s="57"/>
      <c r="K297" s="8"/>
      <c r="L297" s="8"/>
      <c r="M297" s="8"/>
      <c r="N297" s="8"/>
      <c r="O297" s="8"/>
      <c r="P297" s="8"/>
      <c r="Q297" s="8"/>
      <c r="R297" s="8"/>
      <c r="S297" s="8"/>
      <c r="T297" s="8"/>
      <c r="U297" s="8"/>
      <c r="V297" s="8"/>
      <c r="W297" s="8"/>
      <c r="X297" s="8"/>
      <c r="Y297" s="8"/>
      <c r="Z297" s="8"/>
    </row>
    <row r="298" spans="1:26" ht="12.75" customHeight="1" x14ac:dyDescent="0.4">
      <c r="A298" s="77"/>
      <c r="B298" s="8"/>
      <c r="C298" s="8"/>
      <c r="D298" s="8"/>
      <c r="E298" s="8"/>
      <c r="F298" s="8"/>
      <c r="G298" s="8"/>
      <c r="H298" s="8"/>
      <c r="I298" s="8"/>
      <c r="J298" s="57"/>
      <c r="K298" s="8"/>
      <c r="L298" s="8"/>
      <c r="M298" s="8"/>
      <c r="N298" s="8"/>
      <c r="O298" s="8"/>
      <c r="P298" s="8"/>
      <c r="Q298" s="8"/>
      <c r="R298" s="8"/>
      <c r="S298" s="8"/>
      <c r="T298" s="8"/>
      <c r="U298" s="8"/>
      <c r="V298" s="8"/>
      <c r="W298" s="8"/>
      <c r="X298" s="8"/>
      <c r="Y298" s="8"/>
      <c r="Z298" s="8"/>
    </row>
    <row r="299" spans="1:26" ht="12.75" customHeight="1" x14ac:dyDescent="0.4">
      <c r="A299" s="77"/>
      <c r="B299" s="8"/>
      <c r="C299" s="8"/>
      <c r="D299" s="8"/>
      <c r="E299" s="8"/>
      <c r="F299" s="8"/>
      <c r="G299" s="8"/>
      <c r="H299" s="8"/>
      <c r="I299" s="8"/>
      <c r="J299" s="57"/>
      <c r="K299" s="8"/>
      <c r="L299" s="8"/>
      <c r="M299" s="8"/>
      <c r="N299" s="8"/>
      <c r="O299" s="8"/>
      <c r="P299" s="8"/>
      <c r="Q299" s="8"/>
      <c r="R299" s="8"/>
      <c r="S299" s="8"/>
      <c r="T299" s="8"/>
      <c r="U299" s="8"/>
      <c r="V299" s="8"/>
      <c r="W299" s="8"/>
      <c r="X299" s="8"/>
      <c r="Y299" s="8"/>
      <c r="Z299" s="8"/>
    </row>
    <row r="300" spans="1:26" ht="12.75" customHeight="1" x14ac:dyDescent="0.4">
      <c r="A300" s="77"/>
      <c r="B300" s="8"/>
      <c r="C300" s="8"/>
      <c r="D300" s="8"/>
      <c r="E300" s="8"/>
      <c r="F300" s="8"/>
      <c r="G300" s="8"/>
      <c r="H300" s="8"/>
      <c r="I300" s="8"/>
      <c r="J300" s="57"/>
      <c r="K300" s="8"/>
      <c r="L300" s="8"/>
      <c r="M300" s="8"/>
      <c r="N300" s="8"/>
      <c r="O300" s="8"/>
      <c r="P300" s="8"/>
      <c r="Q300" s="8"/>
      <c r="R300" s="8"/>
      <c r="S300" s="8"/>
      <c r="T300" s="8"/>
      <c r="U300" s="8"/>
      <c r="V300" s="8"/>
      <c r="W300" s="8"/>
      <c r="X300" s="8"/>
      <c r="Y300" s="8"/>
      <c r="Z300" s="8"/>
    </row>
    <row r="301" spans="1:26" ht="12.75" customHeight="1" x14ac:dyDescent="0.4">
      <c r="A301" s="77"/>
      <c r="B301" s="8"/>
      <c r="C301" s="8"/>
      <c r="D301" s="8"/>
      <c r="E301" s="8"/>
      <c r="F301" s="8"/>
      <c r="G301" s="8"/>
      <c r="H301" s="8"/>
      <c r="I301" s="8"/>
      <c r="J301" s="57"/>
      <c r="K301" s="8"/>
      <c r="L301" s="8"/>
      <c r="M301" s="8"/>
      <c r="N301" s="8"/>
      <c r="O301" s="8"/>
      <c r="P301" s="8"/>
      <c r="Q301" s="8"/>
      <c r="R301" s="8"/>
      <c r="S301" s="8"/>
      <c r="T301" s="8"/>
      <c r="U301" s="8"/>
      <c r="V301" s="8"/>
      <c r="W301" s="8"/>
      <c r="X301" s="8"/>
      <c r="Y301" s="8"/>
      <c r="Z301" s="8"/>
    </row>
    <row r="302" spans="1:26" ht="12.75" customHeight="1" x14ac:dyDescent="0.4">
      <c r="A302" s="77"/>
      <c r="B302" s="8"/>
      <c r="C302" s="8"/>
      <c r="D302" s="8"/>
      <c r="E302" s="8"/>
      <c r="F302" s="8"/>
      <c r="G302" s="8"/>
      <c r="H302" s="8"/>
      <c r="I302" s="8"/>
      <c r="J302" s="57"/>
      <c r="K302" s="8"/>
      <c r="L302" s="8"/>
      <c r="M302" s="8"/>
      <c r="N302" s="8"/>
      <c r="O302" s="8"/>
      <c r="P302" s="8"/>
      <c r="Q302" s="8"/>
      <c r="R302" s="8"/>
      <c r="S302" s="8"/>
      <c r="T302" s="8"/>
      <c r="U302" s="8"/>
      <c r="V302" s="8"/>
      <c r="W302" s="8"/>
      <c r="X302" s="8"/>
      <c r="Y302" s="8"/>
      <c r="Z302" s="8"/>
    </row>
    <row r="303" spans="1:26" ht="12.75" customHeight="1" x14ac:dyDescent="0.4">
      <c r="A303" s="77"/>
      <c r="B303" s="8"/>
      <c r="C303" s="8"/>
      <c r="D303" s="8"/>
      <c r="E303" s="8"/>
      <c r="F303" s="8"/>
      <c r="G303" s="8"/>
      <c r="H303" s="8"/>
      <c r="I303" s="8"/>
      <c r="J303" s="57"/>
      <c r="K303" s="8"/>
      <c r="L303" s="8"/>
      <c r="M303" s="8"/>
      <c r="N303" s="8"/>
      <c r="O303" s="8"/>
      <c r="P303" s="8"/>
      <c r="Q303" s="8"/>
      <c r="R303" s="8"/>
      <c r="S303" s="8"/>
      <c r="T303" s="8"/>
      <c r="U303" s="8"/>
      <c r="V303" s="8"/>
      <c r="W303" s="8"/>
      <c r="X303" s="8"/>
      <c r="Y303" s="8"/>
      <c r="Z303" s="8"/>
    </row>
    <row r="304" spans="1:26" ht="12.75" customHeight="1" x14ac:dyDescent="0.4">
      <c r="A304" s="77"/>
      <c r="B304" s="8"/>
      <c r="C304" s="8"/>
      <c r="D304" s="8"/>
      <c r="E304" s="8"/>
      <c r="F304" s="8"/>
      <c r="G304" s="8"/>
      <c r="H304" s="8"/>
      <c r="I304" s="8"/>
      <c r="J304" s="57"/>
      <c r="K304" s="8"/>
      <c r="L304" s="8"/>
      <c r="M304" s="8"/>
      <c r="N304" s="8"/>
      <c r="O304" s="8"/>
      <c r="P304" s="8"/>
      <c r="Q304" s="8"/>
      <c r="R304" s="8"/>
      <c r="S304" s="8"/>
      <c r="T304" s="8"/>
      <c r="U304" s="8"/>
      <c r="V304" s="8"/>
      <c r="W304" s="8"/>
      <c r="X304" s="8"/>
      <c r="Y304" s="8"/>
      <c r="Z304" s="8"/>
    </row>
    <row r="305" spans="1:26" ht="12.75" customHeight="1" x14ac:dyDescent="0.4">
      <c r="A305" s="77"/>
      <c r="B305" s="8"/>
      <c r="C305" s="8"/>
      <c r="D305" s="8"/>
      <c r="E305" s="8"/>
      <c r="F305" s="8"/>
      <c r="G305" s="8"/>
      <c r="H305" s="8"/>
      <c r="I305" s="8"/>
      <c r="J305" s="57"/>
      <c r="K305" s="8"/>
      <c r="L305" s="8"/>
      <c r="M305" s="8"/>
      <c r="N305" s="8"/>
      <c r="O305" s="8"/>
      <c r="P305" s="8"/>
      <c r="Q305" s="8"/>
      <c r="R305" s="8"/>
      <c r="S305" s="8"/>
      <c r="T305" s="8"/>
      <c r="U305" s="8"/>
      <c r="V305" s="8"/>
      <c r="W305" s="8"/>
      <c r="X305" s="8"/>
      <c r="Y305" s="8"/>
      <c r="Z305" s="8"/>
    </row>
    <row r="306" spans="1:26" ht="12.75" customHeight="1" x14ac:dyDescent="0.4">
      <c r="A306" s="77"/>
      <c r="B306" s="8"/>
      <c r="C306" s="8"/>
      <c r="D306" s="8"/>
      <c r="E306" s="8"/>
      <c r="F306" s="8"/>
      <c r="G306" s="8"/>
      <c r="H306" s="8"/>
      <c r="I306" s="8"/>
      <c r="J306" s="57"/>
      <c r="K306" s="8"/>
      <c r="L306" s="8"/>
      <c r="M306" s="8"/>
      <c r="N306" s="8"/>
      <c r="O306" s="8"/>
      <c r="P306" s="8"/>
      <c r="Q306" s="8"/>
      <c r="R306" s="8"/>
      <c r="S306" s="8"/>
      <c r="T306" s="8"/>
      <c r="U306" s="8"/>
      <c r="V306" s="8"/>
      <c r="W306" s="8"/>
      <c r="X306" s="8"/>
      <c r="Y306" s="8"/>
      <c r="Z306" s="8"/>
    </row>
    <row r="307" spans="1:26" ht="12.75" customHeight="1" x14ac:dyDescent="0.4">
      <c r="A307" s="77"/>
      <c r="B307" s="8"/>
      <c r="C307" s="8"/>
      <c r="D307" s="8"/>
      <c r="E307" s="8"/>
      <c r="F307" s="8"/>
      <c r="G307" s="8"/>
      <c r="H307" s="8"/>
      <c r="I307" s="8"/>
      <c r="J307" s="57"/>
      <c r="K307" s="8"/>
      <c r="L307" s="8"/>
      <c r="M307" s="8"/>
      <c r="N307" s="8"/>
      <c r="O307" s="8"/>
      <c r="P307" s="8"/>
      <c r="Q307" s="8"/>
      <c r="R307" s="8"/>
      <c r="S307" s="8"/>
      <c r="T307" s="8"/>
      <c r="U307" s="8"/>
      <c r="V307" s="8"/>
      <c r="W307" s="8"/>
      <c r="X307" s="8"/>
      <c r="Y307" s="8"/>
      <c r="Z307" s="8"/>
    </row>
    <row r="308" spans="1:26" ht="12.75" customHeight="1" x14ac:dyDescent="0.4">
      <c r="A308" s="77"/>
      <c r="B308" s="8"/>
      <c r="C308" s="8"/>
      <c r="D308" s="8"/>
      <c r="E308" s="8"/>
      <c r="F308" s="8"/>
      <c r="G308" s="8"/>
      <c r="H308" s="8"/>
      <c r="I308" s="8"/>
      <c r="J308" s="57"/>
      <c r="K308" s="8"/>
      <c r="L308" s="8"/>
      <c r="M308" s="8"/>
      <c r="N308" s="8"/>
      <c r="O308" s="8"/>
      <c r="P308" s="8"/>
      <c r="Q308" s="8"/>
      <c r="R308" s="8"/>
      <c r="S308" s="8"/>
      <c r="T308" s="8"/>
      <c r="U308" s="8"/>
      <c r="V308" s="8"/>
      <c r="W308" s="8"/>
      <c r="X308" s="8"/>
      <c r="Y308" s="8"/>
      <c r="Z308" s="8"/>
    </row>
    <row r="309" spans="1:26" ht="12.75" customHeight="1" x14ac:dyDescent="0.4">
      <c r="A309" s="77"/>
      <c r="B309" s="8"/>
      <c r="C309" s="8"/>
      <c r="D309" s="8"/>
      <c r="E309" s="8"/>
      <c r="F309" s="8"/>
      <c r="G309" s="8"/>
      <c r="H309" s="8"/>
      <c r="I309" s="8"/>
      <c r="J309" s="57"/>
      <c r="K309" s="8"/>
      <c r="L309" s="8"/>
      <c r="M309" s="8"/>
      <c r="N309" s="8"/>
      <c r="O309" s="8"/>
      <c r="P309" s="8"/>
      <c r="Q309" s="8"/>
      <c r="R309" s="8"/>
      <c r="S309" s="8"/>
      <c r="T309" s="8"/>
      <c r="U309" s="8"/>
      <c r="V309" s="8"/>
      <c r="W309" s="8"/>
      <c r="X309" s="8"/>
      <c r="Y309" s="8"/>
      <c r="Z309" s="8"/>
    </row>
    <row r="310" spans="1:26" ht="12.75" customHeight="1" x14ac:dyDescent="0.4">
      <c r="A310" s="77"/>
      <c r="B310" s="8"/>
      <c r="C310" s="8"/>
      <c r="D310" s="8"/>
      <c r="E310" s="8"/>
      <c r="F310" s="8"/>
      <c r="G310" s="8"/>
      <c r="H310" s="8"/>
      <c r="I310" s="8"/>
      <c r="J310" s="57"/>
      <c r="K310" s="8"/>
      <c r="L310" s="8"/>
      <c r="M310" s="8"/>
      <c r="N310" s="8"/>
      <c r="O310" s="8"/>
      <c r="P310" s="8"/>
      <c r="Q310" s="8"/>
      <c r="R310" s="8"/>
      <c r="S310" s="8"/>
      <c r="T310" s="8"/>
      <c r="U310" s="8"/>
      <c r="V310" s="8"/>
      <c r="W310" s="8"/>
      <c r="X310" s="8"/>
      <c r="Y310" s="8"/>
      <c r="Z310" s="8"/>
    </row>
    <row r="311" spans="1:26" ht="12.75" customHeight="1" x14ac:dyDescent="0.4">
      <c r="A311" s="77"/>
      <c r="B311" s="8"/>
      <c r="C311" s="8"/>
      <c r="D311" s="8"/>
      <c r="E311" s="8"/>
      <c r="F311" s="8"/>
      <c r="G311" s="8"/>
      <c r="H311" s="8"/>
      <c r="I311" s="8"/>
      <c r="J311" s="57"/>
      <c r="K311" s="8"/>
      <c r="L311" s="8"/>
      <c r="M311" s="8"/>
      <c r="N311" s="8"/>
      <c r="O311" s="8"/>
      <c r="P311" s="8"/>
      <c r="Q311" s="8"/>
      <c r="R311" s="8"/>
      <c r="S311" s="8"/>
      <c r="T311" s="8"/>
      <c r="U311" s="8"/>
      <c r="V311" s="8"/>
      <c r="W311" s="8"/>
      <c r="X311" s="8"/>
      <c r="Y311" s="8"/>
      <c r="Z311" s="8"/>
    </row>
    <row r="312" spans="1:26" ht="12.75" customHeight="1" x14ac:dyDescent="0.4">
      <c r="A312" s="77"/>
      <c r="B312" s="8"/>
      <c r="C312" s="8"/>
      <c r="D312" s="8"/>
      <c r="E312" s="8"/>
      <c r="F312" s="8"/>
      <c r="G312" s="8"/>
      <c r="H312" s="8"/>
      <c r="I312" s="8"/>
      <c r="J312" s="57"/>
      <c r="K312" s="8"/>
      <c r="L312" s="8"/>
      <c r="M312" s="8"/>
      <c r="N312" s="8"/>
      <c r="O312" s="8"/>
      <c r="P312" s="8"/>
      <c r="Q312" s="8"/>
      <c r="R312" s="8"/>
      <c r="S312" s="8"/>
      <c r="T312" s="8"/>
      <c r="U312" s="8"/>
      <c r="V312" s="8"/>
      <c r="W312" s="8"/>
      <c r="X312" s="8"/>
      <c r="Y312" s="8"/>
      <c r="Z312" s="8"/>
    </row>
    <row r="313" spans="1:26" ht="12.75" customHeight="1" x14ac:dyDescent="0.4">
      <c r="A313" s="77"/>
      <c r="B313" s="8"/>
      <c r="C313" s="8"/>
      <c r="D313" s="8"/>
      <c r="E313" s="8"/>
      <c r="F313" s="8"/>
      <c r="G313" s="8"/>
      <c r="H313" s="8"/>
      <c r="I313" s="8"/>
      <c r="J313" s="57"/>
      <c r="K313" s="8"/>
      <c r="L313" s="8"/>
      <c r="M313" s="8"/>
      <c r="N313" s="8"/>
      <c r="O313" s="8"/>
      <c r="P313" s="8"/>
      <c r="Q313" s="8"/>
      <c r="R313" s="8"/>
      <c r="S313" s="8"/>
      <c r="T313" s="8"/>
      <c r="U313" s="8"/>
      <c r="V313" s="8"/>
      <c r="W313" s="8"/>
      <c r="X313" s="8"/>
      <c r="Y313" s="8"/>
      <c r="Z313" s="8"/>
    </row>
    <row r="314" spans="1:26" ht="12.75" customHeight="1" x14ac:dyDescent="0.4">
      <c r="A314" s="77"/>
      <c r="B314" s="8"/>
      <c r="C314" s="8"/>
      <c r="D314" s="8"/>
      <c r="E314" s="8"/>
      <c r="F314" s="8"/>
      <c r="G314" s="8"/>
      <c r="H314" s="8"/>
      <c r="I314" s="8"/>
      <c r="J314" s="57"/>
      <c r="K314" s="8"/>
      <c r="L314" s="8"/>
      <c r="M314" s="8"/>
      <c r="N314" s="8"/>
      <c r="O314" s="8"/>
      <c r="P314" s="8"/>
      <c r="Q314" s="8"/>
      <c r="R314" s="8"/>
      <c r="S314" s="8"/>
      <c r="T314" s="8"/>
      <c r="U314" s="8"/>
      <c r="V314" s="8"/>
      <c r="W314" s="8"/>
      <c r="X314" s="8"/>
      <c r="Y314" s="8"/>
      <c r="Z314" s="8"/>
    </row>
    <row r="315" spans="1:26" ht="12.75" customHeight="1" x14ac:dyDescent="0.4">
      <c r="A315" s="77"/>
      <c r="B315" s="8"/>
      <c r="C315" s="8"/>
      <c r="D315" s="8"/>
      <c r="E315" s="8"/>
      <c r="F315" s="8"/>
      <c r="G315" s="8"/>
      <c r="H315" s="8"/>
      <c r="I315" s="8"/>
      <c r="J315" s="57"/>
      <c r="K315" s="8"/>
      <c r="L315" s="8"/>
      <c r="M315" s="8"/>
      <c r="N315" s="8"/>
      <c r="O315" s="8"/>
      <c r="P315" s="8"/>
      <c r="Q315" s="8"/>
      <c r="R315" s="8"/>
      <c r="S315" s="8"/>
      <c r="T315" s="8"/>
      <c r="U315" s="8"/>
      <c r="V315" s="8"/>
      <c r="W315" s="8"/>
      <c r="X315" s="8"/>
      <c r="Y315" s="8"/>
      <c r="Z315" s="8"/>
    </row>
    <row r="316" spans="1:26" ht="12.75" customHeight="1" x14ac:dyDescent="0.4">
      <c r="A316" s="77"/>
      <c r="B316" s="8"/>
      <c r="C316" s="8"/>
      <c r="D316" s="8"/>
      <c r="E316" s="8"/>
      <c r="F316" s="8"/>
      <c r="G316" s="8"/>
      <c r="H316" s="8"/>
      <c r="I316" s="8"/>
      <c r="J316" s="57"/>
      <c r="K316" s="8"/>
      <c r="L316" s="8"/>
      <c r="M316" s="8"/>
      <c r="N316" s="8"/>
      <c r="O316" s="8"/>
      <c r="P316" s="8"/>
      <c r="Q316" s="8"/>
      <c r="R316" s="8"/>
      <c r="S316" s="8"/>
      <c r="T316" s="8"/>
      <c r="U316" s="8"/>
      <c r="V316" s="8"/>
      <c r="W316" s="8"/>
      <c r="X316" s="8"/>
      <c r="Y316" s="8"/>
      <c r="Z316" s="8"/>
    </row>
    <row r="317" spans="1:26" ht="12.75" customHeight="1" x14ac:dyDescent="0.4">
      <c r="A317" s="77"/>
      <c r="B317" s="8"/>
      <c r="C317" s="8"/>
      <c r="D317" s="8"/>
      <c r="E317" s="8"/>
      <c r="F317" s="8"/>
      <c r="G317" s="8"/>
      <c r="H317" s="8"/>
      <c r="I317" s="8"/>
      <c r="J317" s="57"/>
      <c r="K317" s="8"/>
      <c r="L317" s="8"/>
      <c r="M317" s="8"/>
      <c r="N317" s="8"/>
      <c r="O317" s="8"/>
      <c r="P317" s="8"/>
      <c r="Q317" s="8"/>
      <c r="R317" s="8"/>
      <c r="S317" s="8"/>
      <c r="T317" s="8"/>
      <c r="U317" s="8"/>
      <c r="V317" s="8"/>
      <c r="W317" s="8"/>
      <c r="X317" s="8"/>
      <c r="Y317" s="8"/>
      <c r="Z317" s="8"/>
    </row>
    <row r="318" spans="1:26" ht="12.75" customHeight="1" x14ac:dyDescent="0.4">
      <c r="A318" s="77"/>
      <c r="B318" s="8"/>
      <c r="C318" s="8"/>
      <c r="D318" s="8"/>
      <c r="E318" s="8"/>
      <c r="F318" s="8"/>
      <c r="G318" s="8"/>
      <c r="H318" s="8"/>
      <c r="I318" s="8"/>
      <c r="J318" s="57"/>
      <c r="K318" s="8"/>
      <c r="L318" s="8"/>
      <c r="M318" s="8"/>
      <c r="N318" s="8"/>
      <c r="O318" s="8"/>
      <c r="P318" s="8"/>
      <c r="Q318" s="8"/>
      <c r="R318" s="8"/>
      <c r="S318" s="8"/>
      <c r="T318" s="8"/>
      <c r="U318" s="8"/>
      <c r="V318" s="8"/>
      <c r="W318" s="8"/>
      <c r="X318" s="8"/>
      <c r="Y318" s="8"/>
      <c r="Z318" s="8"/>
    </row>
    <row r="319" spans="1:26" ht="12.75" customHeight="1" x14ac:dyDescent="0.4">
      <c r="A319" s="77"/>
      <c r="B319" s="8"/>
      <c r="C319" s="8"/>
      <c r="D319" s="8"/>
      <c r="E319" s="8"/>
      <c r="F319" s="8"/>
      <c r="G319" s="8"/>
      <c r="H319" s="8"/>
      <c r="I319" s="8"/>
      <c r="J319" s="57"/>
      <c r="K319" s="8"/>
      <c r="L319" s="8"/>
      <c r="M319" s="8"/>
      <c r="N319" s="8"/>
      <c r="O319" s="8"/>
      <c r="P319" s="8"/>
      <c r="Q319" s="8"/>
      <c r="R319" s="8"/>
      <c r="S319" s="8"/>
      <c r="T319" s="8"/>
      <c r="U319" s="8"/>
      <c r="V319" s="8"/>
      <c r="W319" s="8"/>
      <c r="X319" s="8"/>
      <c r="Y319" s="8"/>
      <c r="Z319" s="8"/>
    </row>
    <row r="320" spans="1:26" ht="12.75" customHeight="1" x14ac:dyDescent="0.4">
      <c r="A320" s="77"/>
      <c r="B320" s="8"/>
      <c r="C320" s="8"/>
      <c r="D320" s="8"/>
      <c r="E320" s="8"/>
      <c r="F320" s="8"/>
      <c r="G320" s="8"/>
      <c r="H320" s="8"/>
      <c r="I320" s="8"/>
      <c r="J320" s="57"/>
      <c r="K320" s="8"/>
      <c r="L320" s="8"/>
      <c r="M320" s="8"/>
      <c r="N320" s="8"/>
      <c r="O320" s="8"/>
      <c r="P320" s="8"/>
      <c r="Q320" s="8"/>
      <c r="R320" s="8"/>
      <c r="S320" s="8"/>
      <c r="T320" s="8"/>
      <c r="U320" s="8"/>
      <c r="V320" s="8"/>
      <c r="W320" s="8"/>
      <c r="X320" s="8"/>
      <c r="Y320" s="8"/>
      <c r="Z320" s="8"/>
    </row>
    <row r="321" spans="1:26" ht="12.75" customHeight="1" x14ac:dyDescent="0.4">
      <c r="A321" s="77"/>
      <c r="B321" s="8"/>
      <c r="C321" s="8"/>
      <c r="D321" s="8"/>
      <c r="E321" s="8"/>
      <c r="F321" s="8"/>
      <c r="G321" s="8"/>
      <c r="H321" s="8"/>
      <c r="I321" s="8"/>
      <c r="J321" s="57"/>
      <c r="K321" s="8"/>
      <c r="L321" s="8"/>
      <c r="M321" s="8"/>
      <c r="N321" s="8"/>
      <c r="O321" s="8"/>
      <c r="P321" s="8"/>
      <c r="Q321" s="8"/>
      <c r="R321" s="8"/>
      <c r="S321" s="8"/>
      <c r="T321" s="8"/>
      <c r="U321" s="8"/>
      <c r="V321" s="8"/>
      <c r="W321" s="8"/>
      <c r="X321" s="8"/>
      <c r="Y321" s="8"/>
      <c r="Z321" s="8"/>
    </row>
    <row r="322" spans="1:26" ht="12.75" customHeight="1" x14ac:dyDescent="0.4">
      <c r="A322" s="77"/>
      <c r="B322" s="8"/>
      <c r="C322" s="8"/>
      <c r="D322" s="8"/>
      <c r="E322" s="8"/>
      <c r="F322" s="8"/>
      <c r="G322" s="8"/>
      <c r="H322" s="8"/>
      <c r="I322" s="8"/>
      <c r="J322" s="57"/>
      <c r="K322" s="8"/>
      <c r="L322" s="8"/>
      <c r="M322" s="8"/>
      <c r="N322" s="8"/>
      <c r="O322" s="8"/>
      <c r="P322" s="8"/>
      <c r="Q322" s="8"/>
      <c r="R322" s="8"/>
      <c r="S322" s="8"/>
      <c r="T322" s="8"/>
      <c r="U322" s="8"/>
      <c r="V322" s="8"/>
      <c r="W322" s="8"/>
      <c r="X322" s="8"/>
      <c r="Y322" s="8"/>
      <c r="Z322" s="8"/>
    </row>
    <row r="323" spans="1:26" ht="12.75" customHeight="1" x14ac:dyDescent="0.4">
      <c r="A323" s="77"/>
      <c r="B323" s="8"/>
      <c r="C323" s="8"/>
      <c r="D323" s="8"/>
      <c r="E323" s="8"/>
      <c r="F323" s="8"/>
      <c r="G323" s="8"/>
      <c r="H323" s="8"/>
      <c r="I323" s="8"/>
      <c r="J323" s="57"/>
      <c r="K323" s="8"/>
      <c r="L323" s="8"/>
      <c r="M323" s="8"/>
      <c r="N323" s="8"/>
      <c r="O323" s="8"/>
      <c r="P323" s="8"/>
      <c r="Q323" s="8"/>
      <c r="R323" s="8"/>
      <c r="S323" s="8"/>
      <c r="T323" s="8"/>
      <c r="U323" s="8"/>
      <c r="V323" s="8"/>
      <c r="W323" s="8"/>
      <c r="X323" s="8"/>
      <c r="Y323" s="8"/>
      <c r="Z323" s="8"/>
    </row>
    <row r="324" spans="1:26" ht="12.75" customHeight="1" x14ac:dyDescent="0.4">
      <c r="A324" s="77"/>
      <c r="B324" s="8"/>
      <c r="C324" s="8"/>
      <c r="D324" s="8"/>
      <c r="E324" s="8"/>
      <c r="F324" s="8"/>
      <c r="G324" s="8"/>
      <c r="H324" s="8"/>
      <c r="I324" s="8"/>
      <c r="J324" s="57"/>
      <c r="K324" s="8"/>
      <c r="L324" s="8"/>
      <c r="M324" s="8"/>
      <c r="N324" s="8"/>
      <c r="O324" s="8"/>
      <c r="P324" s="8"/>
      <c r="Q324" s="8"/>
      <c r="R324" s="8"/>
      <c r="S324" s="8"/>
      <c r="T324" s="8"/>
      <c r="U324" s="8"/>
      <c r="V324" s="8"/>
      <c r="W324" s="8"/>
      <c r="X324" s="8"/>
      <c r="Y324" s="8"/>
      <c r="Z324" s="8"/>
    </row>
    <row r="325" spans="1:26" ht="12.75" customHeight="1" x14ac:dyDescent="0.4">
      <c r="A325" s="77"/>
      <c r="B325" s="8"/>
      <c r="C325" s="8"/>
      <c r="D325" s="8"/>
      <c r="E325" s="8"/>
      <c r="F325" s="8"/>
      <c r="G325" s="8"/>
      <c r="H325" s="8"/>
      <c r="I325" s="8"/>
      <c r="J325" s="57"/>
      <c r="K325" s="8"/>
      <c r="L325" s="8"/>
      <c r="M325" s="8"/>
      <c r="N325" s="8"/>
      <c r="O325" s="8"/>
      <c r="P325" s="8"/>
      <c r="Q325" s="8"/>
      <c r="R325" s="8"/>
      <c r="S325" s="8"/>
      <c r="T325" s="8"/>
      <c r="U325" s="8"/>
      <c r="V325" s="8"/>
      <c r="W325" s="8"/>
      <c r="X325" s="8"/>
      <c r="Y325" s="8"/>
      <c r="Z325" s="8"/>
    </row>
    <row r="326" spans="1:26" ht="12.75" customHeight="1" x14ac:dyDescent="0.4">
      <c r="A326" s="77"/>
      <c r="B326" s="8"/>
      <c r="C326" s="8"/>
      <c r="D326" s="8"/>
      <c r="E326" s="8"/>
      <c r="F326" s="8"/>
      <c r="G326" s="8"/>
      <c r="H326" s="8"/>
      <c r="I326" s="8"/>
      <c r="J326" s="57"/>
      <c r="K326" s="8"/>
      <c r="L326" s="8"/>
      <c r="M326" s="8"/>
      <c r="N326" s="8"/>
      <c r="O326" s="8"/>
      <c r="P326" s="8"/>
      <c r="Q326" s="8"/>
      <c r="R326" s="8"/>
      <c r="S326" s="8"/>
      <c r="T326" s="8"/>
      <c r="U326" s="8"/>
      <c r="V326" s="8"/>
      <c r="W326" s="8"/>
      <c r="X326" s="8"/>
      <c r="Y326" s="8"/>
      <c r="Z326" s="8"/>
    </row>
    <row r="327" spans="1:26" ht="12.75" customHeight="1" x14ac:dyDescent="0.4">
      <c r="A327" s="77"/>
      <c r="B327" s="8"/>
      <c r="C327" s="8"/>
      <c r="D327" s="8"/>
      <c r="E327" s="8"/>
      <c r="F327" s="8"/>
      <c r="G327" s="8"/>
      <c r="H327" s="8"/>
      <c r="I327" s="8"/>
      <c r="J327" s="57"/>
      <c r="K327" s="8"/>
      <c r="L327" s="8"/>
      <c r="M327" s="8"/>
      <c r="N327" s="8"/>
      <c r="O327" s="8"/>
      <c r="P327" s="8"/>
      <c r="Q327" s="8"/>
      <c r="R327" s="8"/>
      <c r="S327" s="8"/>
      <c r="T327" s="8"/>
      <c r="U327" s="8"/>
      <c r="V327" s="8"/>
      <c r="W327" s="8"/>
      <c r="X327" s="8"/>
      <c r="Y327" s="8"/>
      <c r="Z327" s="8"/>
    </row>
    <row r="328" spans="1:26" ht="12.75" customHeight="1" x14ac:dyDescent="0.4">
      <c r="A328" s="77"/>
      <c r="B328" s="8"/>
      <c r="C328" s="8"/>
      <c r="D328" s="8"/>
      <c r="E328" s="8"/>
      <c r="F328" s="8"/>
      <c r="G328" s="8"/>
      <c r="H328" s="8"/>
      <c r="I328" s="8"/>
      <c r="J328" s="57"/>
      <c r="K328" s="8"/>
      <c r="L328" s="8"/>
      <c r="M328" s="8"/>
      <c r="N328" s="8"/>
      <c r="O328" s="8"/>
      <c r="P328" s="8"/>
      <c r="Q328" s="8"/>
      <c r="R328" s="8"/>
      <c r="S328" s="8"/>
      <c r="T328" s="8"/>
      <c r="U328" s="8"/>
      <c r="V328" s="8"/>
      <c r="W328" s="8"/>
      <c r="X328" s="8"/>
      <c r="Y328" s="8"/>
      <c r="Z328" s="8"/>
    </row>
    <row r="329" spans="1:26" ht="12.75" customHeight="1" x14ac:dyDescent="0.4">
      <c r="A329" s="77"/>
      <c r="B329" s="8"/>
      <c r="C329" s="8"/>
      <c r="D329" s="8"/>
      <c r="E329" s="8"/>
      <c r="F329" s="8"/>
      <c r="G329" s="8"/>
      <c r="H329" s="8"/>
      <c r="I329" s="8"/>
      <c r="J329" s="57"/>
      <c r="K329" s="8"/>
      <c r="L329" s="8"/>
      <c r="M329" s="8"/>
      <c r="N329" s="8"/>
      <c r="O329" s="8"/>
      <c r="P329" s="8"/>
      <c r="Q329" s="8"/>
      <c r="R329" s="8"/>
      <c r="S329" s="8"/>
      <c r="T329" s="8"/>
      <c r="U329" s="8"/>
      <c r="V329" s="8"/>
      <c r="W329" s="8"/>
      <c r="X329" s="8"/>
      <c r="Y329" s="8"/>
      <c r="Z329" s="8"/>
    </row>
    <row r="330" spans="1:26" ht="12.75" customHeight="1" x14ac:dyDescent="0.4">
      <c r="A330" s="77"/>
      <c r="B330" s="8"/>
      <c r="C330" s="8"/>
      <c r="D330" s="8"/>
      <c r="E330" s="8"/>
      <c r="F330" s="8"/>
      <c r="G330" s="8"/>
      <c r="H330" s="8"/>
      <c r="I330" s="8"/>
      <c r="J330" s="57"/>
      <c r="K330" s="8"/>
      <c r="L330" s="8"/>
      <c r="M330" s="8"/>
      <c r="N330" s="8"/>
      <c r="O330" s="8"/>
      <c r="P330" s="8"/>
      <c r="Q330" s="8"/>
      <c r="R330" s="8"/>
      <c r="S330" s="8"/>
      <c r="T330" s="8"/>
      <c r="U330" s="8"/>
      <c r="V330" s="8"/>
      <c r="W330" s="8"/>
      <c r="X330" s="8"/>
      <c r="Y330" s="8"/>
      <c r="Z330" s="8"/>
    </row>
    <row r="331" spans="1:26" ht="12.75" customHeight="1" x14ac:dyDescent="0.4">
      <c r="A331" s="77"/>
      <c r="B331" s="8"/>
      <c r="C331" s="8"/>
      <c r="D331" s="8"/>
      <c r="E331" s="8"/>
      <c r="F331" s="8"/>
      <c r="G331" s="8"/>
      <c r="H331" s="8"/>
      <c r="I331" s="8"/>
      <c r="J331" s="57"/>
      <c r="K331" s="8"/>
      <c r="L331" s="8"/>
      <c r="M331" s="8"/>
      <c r="N331" s="8"/>
      <c r="O331" s="8"/>
      <c r="P331" s="8"/>
      <c r="Q331" s="8"/>
      <c r="R331" s="8"/>
      <c r="S331" s="8"/>
      <c r="T331" s="8"/>
      <c r="U331" s="8"/>
      <c r="V331" s="8"/>
      <c r="W331" s="8"/>
      <c r="X331" s="8"/>
      <c r="Y331" s="8"/>
      <c r="Z331" s="8"/>
    </row>
    <row r="332" spans="1:26" ht="12.75" customHeight="1" x14ac:dyDescent="0.4">
      <c r="A332" s="77"/>
      <c r="B332" s="8"/>
      <c r="C332" s="8"/>
      <c r="D332" s="8"/>
      <c r="E332" s="8"/>
      <c r="F332" s="8"/>
      <c r="G332" s="8"/>
      <c r="H332" s="8"/>
      <c r="I332" s="8"/>
      <c r="J332" s="57"/>
      <c r="K332" s="8"/>
      <c r="L332" s="8"/>
      <c r="M332" s="8"/>
      <c r="N332" s="8"/>
      <c r="O332" s="8"/>
      <c r="P332" s="8"/>
      <c r="Q332" s="8"/>
      <c r="R332" s="8"/>
      <c r="S332" s="8"/>
      <c r="T332" s="8"/>
      <c r="U332" s="8"/>
      <c r="V332" s="8"/>
      <c r="W332" s="8"/>
      <c r="X332" s="8"/>
      <c r="Y332" s="8"/>
      <c r="Z332" s="8"/>
    </row>
    <row r="333" spans="1:26" ht="12.75" customHeight="1" x14ac:dyDescent="0.4">
      <c r="A333" s="77"/>
      <c r="B333" s="8"/>
      <c r="C333" s="8"/>
      <c r="D333" s="8"/>
      <c r="E333" s="8"/>
      <c r="F333" s="8"/>
      <c r="G333" s="8"/>
      <c r="H333" s="8"/>
      <c r="I333" s="8"/>
      <c r="J333" s="57"/>
      <c r="K333" s="8"/>
      <c r="L333" s="8"/>
      <c r="M333" s="8"/>
      <c r="N333" s="8"/>
      <c r="O333" s="8"/>
      <c r="P333" s="8"/>
      <c r="Q333" s="8"/>
      <c r="R333" s="8"/>
      <c r="S333" s="8"/>
      <c r="T333" s="8"/>
      <c r="U333" s="8"/>
      <c r="V333" s="8"/>
      <c r="W333" s="8"/>
      <c r="X333" s="8"/>
      <c r="Y333" s="8"/>
      <c r="Z333" s="8"/>
    </row>
    <row r="334" spans="1:26" ht="12.75" customHeight="1" x14ac:dyDescent="0.4">
      <c r="A334" s="77"/>
      <c r="B334" s="8"/>
      <c r="C334" s="8"/>
      <c r="D334" s="8"/>
      <c r="E334" s="8"/>
      <c r="F334" s="8"/>
      <c r="G334" s="8"/>
      <c r="H334" s="8"/>
      <c r="I334" s="8"/>
      <c r="J334" s="57"/>
      <c r="K334" s="8"/>
      <c r="L334" s="8"/>
      <c r="M334" s="8"/>
      <c r="N334" s="8"/>
      <c r="O334" s="8"/>
      <c r="P334" s="8"/>
      <c r="Q334" s="8"/>
      <c r="R334" s="8"/>
      <c r="S334" s="8"/>
      <c r="T334" s="8"/>
      <c r="U334" s="8"/>
      <c r="V334" s="8"/>
      <c r="W334" s="8"/>
      <c r="X334" s="8"/>
      <c r="Y334" s="8"/>
      <c r="Z334" s="8"/>
    </row>
    <row r="335" spans="1:26" ht="12.75" customHeight="1" x14ac:dyDescent="0.4">
      <c r="A335" s="77"/>
      <c r="B335" s="8"/>
      <c r="C335" s="8"/>
      <c r="D335" s="8"/>
      <c r="E335" s="8"/>
      <c r="F335" s="8"/>
      <c r="G335" s="8"/>
      <c r="H335" s="8"/>
      <c r="I335" s="8"/>
      <c r="J335" s="57"/>
      <c r="K335" s="8"/>
      <c r="L335" s="8"/>
      <c r="M335" s="8"/>
      <c r="N335" s="8"/>
      <c r="O335" s="8"/>
      <c r="P335" s="8"/>
      <c r="Q335" s="8"/>
      <c r="R335" s="8"/>
      <c r="S335" s="8"/>
      <c r="T335" s="8"/>
      <c r="U335" s="8"/>
      <c r="V335" s="8"/>
      <c r="W335" s="8"/>
      <c r="X335" s="8"/>
      <c r="Y335" s="8"/>
      <c r="Z335" s="8"/>
    </row>
    <row r="336" spans="1:26" ht="12.75" customHeight="1" x14ac:dyDescent="0.4">
      <c r="A336" s="77"/>
      <c r="B336" s="8"/>
      <c r="C336" s="8"/>
      <c r="D336" s="8"/>
      <c r="E336" s="8"/>
      <c r="F336" s="8"/>
      <c r="G336" s="8"/>
      <c r="H336" s="8"/>
      <c r="I336" s="8"/>
      <c r="J336" s="57"/>
      <c r="K336" s="8"/>
      <c r="L336" s="8"/>
      <c r="M336" s="8"/>
      <c r="N336" s="8"/>
      <c r="O336" s="8"/>
      <c r="P336" s="8"/>
      <c r="Q336" s="8"/>
      <c r="R336" s="8"/>
      <c r="S336" s="8"/>
      <c r="T336" s="8"/>
      <c r="U336" s="8"/>
      <c r="V336" s="8"/>
      <c r="W336" s="8"/>
      <c r="X336" s="8"/>
      <c r="Y336" s="8"/>
      <c r="Z336" s="8"/>
    </row>
    <row r="337" spans="1:26" ht="12.75" customHeight="1" x14ac:dyDescent="0.4">
      <c r="A337" s="77"/>
      <c r="B337" s="8"/>
      <c r="C337" s="8"/>
      <c r="D337" s="8"/>
      <c r="E337" s="8"/>
      <c r="F337" s="8"/>
      <c r="G337" s="8"/>
      <c r="H337" s="8"/>
      <c r="I337" s="8"/>
      <c r="J337" s="57"/>
      <c r="K337" s="8"/>
      <c r="L337" s="8"/>
      <c r="M337" s="8"/>
      <c r="N337" s="8"/>
      <c r="O337" s="8"/>
      <c r="P337" s="8"/>
      <c r="Q337" s="8"/>
      <c r="R337" s="8"/>
      <c r="S337" s="8"/>
      <c r="T337" s="8"/>
      <c r="U337" s="8"/>
      <c r="V337" s="8"/>
      <c r="W337" s="8"/>
      <c r="X337" s="8"/>
      <c r="Y337" s="8"/>
      <c r="Z337" s="8"/>
    </row>
    <row r="338" spans="1:26" ht="12.75" customHeight="1" x14ac:dyDescent="0.4">
      <c r="A338" s="77"/>
      <c r="B338" s="8"/>
      <c r="C338" s="8"/>
      <c r="D338" s="8"/>
      <c r="E338" s="8"/>
      <c r="F338" s="8"/>
      <c r="G338" s="8"/>
      <c r="H338" s="8"/>
      <c r="I338" s="8"/>
      <c r="J338" s="57"/>
      <c r="K338" s="8"/>
      <c r="L338" s="8"/>
      <c r="M338" s="8"/>
      <c r="N338" s="8"/>
      <c r="O338" s="8"/>
      <c r="P338" s="8"/>
      <c r="Q338" s="8"/>
      <c r="R338" s="8"/>
      <c r="S338" s="8"/>
      <c r="T338" s="8"/>
      <c r="U338" s="8"/>
      <c r="V338" s="8"/>
      <c r="W338" s="8"/>
      <c r="X338" s="8"/>
      <c r="Y338" s="8"/>
      <c r="Z338" s="8"/>
    </row>
    <row r="339" spans="1:26" ht="12.75" customHeight="1" x14ac:dyDescent="0.4">
      <c r="A339" s="77"/>
      <c r="B339" s="8"/>
      <c r="C339" s="8"/>
      <c r="D339" s="8"/>
      <c r="E339" s="8"/>
      <c r="F339" s="8"/>
      <c r="G339" s="8"/>
      <c r="H339" s="8"/>
      <c r="I339" s="8"/>
      <c r="J339" s="57"/>
      <c r="K339" s="8"/>
      <c r="L339" s="8"/>
      <c r="M339" s="8"/>
      <c r="N339" s="8"/>
      <c r="O339" s="8"/>
      <c r="P339" s="8"/>
      <c r="Q339" s="8"/>
      <c r="R339" s="8"/>
      <c r="S339" s="8"/>
      <c r="T339" s="8"/>
      <c r="U339" s="8"/>
      <c r="V339" s="8"/>
      <c r="W339" s="8"/>
      <c r="X339" s="8"/>
      <c r="Y339" s="8"/>
      <c r="Z339" s="8"/>
    </row>
    <row r="340" spans="1:26" ht="12.75" customHeight="1" x14ac:dyDescent="0.4">
      <c r="A340" s="77"/>
      <c r="B340" s="8"/>
      <c r="C340" s="8"/>
      <c r="D340" s="8"/>
      <c r="E340" s="8"/>
      <c r="F340" s="8"/>
      <c r="G340" s="8"/>
      <c r="H340" s="8"/>
      <c r="I340" s="8"/>
      <c r="J340" s="57"/>
      <c r="K340" s="8"/>
      <c r="L340" s="8"/>
      <c r="M340" s="8"/>
      <c r="N340" s="8"/>
      <c r="O340" s="8"/>
      <c r="P340" s="8"/>
      <c r="Q340" s="8"/>
      <c r="R340" s="8"/>
      <c r="S340" s="8"/>
      <c r="T340" s="8"/>
      <c r="U340" s="8"/>
      <c r="V340" s="8"/>
      <c r="W340" s="8"/>
      <c r="X340" s="8"/>
      <c r="Y340" s="8"/>
      <c r="Z340" s="8"/>
    </row>
    <row r="341" spans="1:26" ht="12.75" customHeight="1" x14ac:dyDescent="0.4">
      <c r="A341" s="77"/>
      <c r="B341" s="8"/>
      <c r="C341" s="8"/>
      <c r="D341" s="8"/>
      <c r="E341" s="8"/>
      <c r="F341" s="8"/>
      <c r="G341" s="8"/>
      <c r="H341" s="8"/>
      <c r="I341" s="8"/>
      <c r="J341" s="57"/>
      <c r="K341" s="8"/>
      <c r="L341" s="8"/>
      <c r="M341" s="8"/>
      <c r="N341" s="8"/>
      <c r="O341" s="8"/>
      <c r="P341" s="8"/>
      <c r="Q341" s="8"/>
      <c r="R341" s="8"/>
      <c r="S341" s="8"/>
      <c r="T341" s="8"/>
      <c r="U341" s="8"/>
      <c r="V341" s="8"/>
      <c r="W341" s="8"/>
      <c r="X341" s="8"/>
      <c r="Y341" s="8"/>
      <c r="Z341" s="8"/>
    </row>
    <row r="342" spans="1:26" ht="12.75" customHeight="1" x14ac:dyDescent="0.4">
      <c r="A342" s="77"/>
      <c r="B342" s="8"/>
      <c r="C342" s="8"/>
      <c r="D342" s="8"/>
      <c r="E342" s="8"/>
      <c r="F342" s="8"/>
      <c r="G342" s="8"/>
      <c r="H342" s="8"/>
      <c r="I342" s="8"/>
      <c r="J342" s="57"/>
      <c r="K342" s="8"/>
      <c r="L342" s="8"/>
      <c r="M342" s="8"/>
      <c r="N342" s="8"/>
      <c r="O342" s="8"/>
      <c r="P342" s="8"/>
      <c r="Q342" s="8"/>
      <c r="R342" s="8"/>
      <c r="S342" s="8"/>
      <c r="T342" s="8"/>
      <c r="U342" s="8"/>
      <c r="V342" s="8"/>
      <c r="W342" s="8"/>
      <c r="X342" s="8"/>
      <c r="Y342" s="8"/>
      <c r="Z342" s="8"/>
    </row>
    <row r="343" spans="1:26" ht="12.75" customHeight="1" x14ac:dyDescent="0.4">
      <c r="A343" s="77"/>
      <c r="B343" s="8"/>
      <c r="C343" s="8"/>
      <c r="D343" s="8"/>
      <c r="E343" s="8"/>
      <c r="F343" s="8"/>
      <c r="G343" s="8"/>
      <c r="H343" s="8"/>
      <c r="I343" s="8"/>
      <c r="J343" s="57"/>
      <c r="K343" s="8"/>
      <c r="L343" s="8"/>
      <c r="M343" s="8"/>
      <c r="N343" s="8"/>
      <c r="O343" s="8"/>
      <c r="P343" s="8"/>
      <c r="Q343" s="8"/>
      <c r="R343" s="8"/>
      <c r="S343" s="8"/>
      <c r="T343" s="8"/>
      <c r="U343" s="8"/>
      <c r="V343" s="8"/>
      <c r="W343" s="8"/>
      <c r="X343" s="8"/>
      <c r="Y343" s="8"/>
      <c r="Z343" s="8"/>
    </row>
    <row r="344" spans="1:26" ht="12.75" customHeight="1" x14ac:dyDescent="0.4">
      <c r="A344" s="77"/>
      <c r="B344" s="8"/>
      <c r="C344" s="8"/>
      <c r="D344" s="8"/>
      <c r="E344" s="8"/>
      <c r="F344" s="8"/>
      <c r="G344" s="8"/>
      <c r="H344" s="8"/>
      <c r="I344" s="8"/>
      <c r="J344" s="57"/>
      <c r="K344" s="8"/>
      <c r="L344" s="8"/>
      <c r="M344" s="8"/>
      <c r="N344" s="8"/>
      <c r="O344" s="8"/>
      <c r="P344" s="8"/>
      <c r="Q344" s="8"/>
      <c r="R344" s="8"/>
      <c r="S344" s="8"/>
      <c r="T344" s="8"/>
      <c r="U344" s="8"/>
      <c r="V344" s="8"/>
      <c r="W344" s="8"/>
      <c r="X344" s="8"/>
      <c r="Y344" s="8"/>
      <c r="Z344" s="8"/>
    </row>
    <row r="345" spans="1:26" ht="12.75" customHeight="1" x14ac:dyDescent="0.4">
      <c r="A345" s="77"/>
      <c r="B345" s="8"/>
      <c r="C345" s="8"/>
      <c r="D345" s="8"/>
      <c r="E345" s="8"/>
      <c r="F345" s="8"/>
      <c r="G345" s="8"/>
      <c r="H345" s="8"/>
      <c r="I345" s="8"/>
      <c r="J345" s="57"/>
      <c r="K345" s="8"/>
      <c r="L345" s="8"/>
      <c r="M345" s="8"/>
      <c r="N345" s="8"/>
      <c r="O345" s="8"/>
      <c r="P345" s="8"/>
      <c r="Q345" s="8"/>
      <c r="R345" s="8"/>
      <c r="S345" s="8"/>
      <c r="T345" s="8"/>
      <c r="U345" s="8"/>
      <c r="V345" s="8"/>
      <c r="W345" s="8"/>
      <c r="X345" s="8"/>
      <c r="Y345" s="8"/>
      <c r="Z345" s="8"/>
    </row>
    <row r="346" spans="1:26" ht="12.75" customHeight="1" x14ac:dyDescent="0.4">
      <c r="A346" s="77"/>
      <c r="B346" s="8"/>
      <c r="C346" s="8"/>
      <c r="D346" s="8"/>
      <c r="E346" s="8"/>
      <c r="F346" s="8"/>
      <c r="G346" s="8"/>
      <c r="H346" s="8"/>
      <c r="I346" s="8"/>
      <c r="J346" s="57"/>
      <c r="K346" s="8"/>
      <c r="L346" s="8"/>
      <c r="M346" s="8"/>
      <c r="N346" s="8"/>
      <c r="O346" s="8"/>
      <c r="P346" s="8"/>
      <c r="Q346" s="8"/>
      <c r="R346" s="8"/>
      <c r="S346" s="8"/>
      <c r="T346" s="8"/>
      <c r="U346" s="8"/>
      <c r="V346" s="8"/>
      <c r="W346" s="8"/>
      <c r="X346" s="8"/>
      <c r="Y346" s="8"/>
      <c r="Z346" s="8"/>
    </row>
    <row r="347" spans="1:26" ht="12.75" customHeight="1" x14ac:dyDescent="0.4">
      <c r="A347" s="77"/>
      <c r="B347" s="8"/>
      <c r="C347" s="8"/>
      <c r="D347" s="8"/>
      <c r="E347" s="8"/>
      <c r="F347" s="8"/>
      <c r="G347" s="8"/>
      <c r="H347" s="8"/>
      <c r="I347" s="8"/>
      <c r="J347" s="57"/>
      <c r="K347" s="8"/>
      <c r="L347" s="8"/>
      <c r="M347" s="8"/>
      <c r="N347" s="8"/>
      <c r="O347" s="8"/>
      <c r="P347" s="8"/>
      <c r="Q347" s="8"/>
      <c r="R347" s="8"/>
      <c r="S347" s="8"/>
      <c r="T347" s="8"/>
      <c r="U347" s="8"/>
      <c r="V347" s="8"/>
      <c r="W347" s="8"/>
      <c r="X347" s="8"/>
      <c r="Y347" s="8"/>
      <c r="Z347" s="8"/>
    </row>
    <row r="348" spans="1:26" ht="12.75" customHeight="1" x14ac:dyDescent="0.4">
      <c r="A348" s="77"/>
      <c r="B348" s="8"/>
      <c r="C348" s="8"/>
      <c r="D348" s="8"/>
      <c r="E348" s="8"/>
      <c r="F348" s="8"/>
      <c r="G348" s="8"/>
      <c r="H348" s="8"/>
      <c r="I348" s="8"/>
      <c r="J348" s="57"/>
      <c r="K348" s="8"/>
      <c r="L348" s="8"/>
      <c r="M348" s="8"/>
      <c r="N348" s="8"/>
      <c r="O348" s="8"/>
      <c r="P348" s="8"/>
      <c r="Q348" s="8"/>
      <c r="R348" s="8"/>
      <c r="S348" s="8"/>
      <c r="T348" s="8"/>
      <c r="U348" s="8"/>
      <c r="V348" s="8"/>
      <c r="W348" s="8"/>
      <c r="X348" s="8"/>
      <c r="Y348" s="8"/>
      <c r="Z348" s="8"/>
    </row>
    <row r="349" spans="1:26" ht="12.75" customHeight="1" x14ac:dyDescent="0.4">
      <c r="A349" s="77"/>
      <c r="B349" s="8"/>
      <c r="C349" s="8"/>
      <c r="D349" s="8"/>
      <c r="E349" s="8"/>
      <c r="F349" s="8"/>
      <c r="G349" s="8"/>
      <c r="H349" s="8"/>
      <c r="I349" s="8"/>
      <c r="J349" s="57"/>
      <c r="K349" s="8"/>
      <c r="L349" s="8"/>
      <c r="M349" s="8"/>
      <c r="N349" s="8"/>
      <c r="O349" s="8"/>
      <c r="P349" s="8"/>
      <c r="Q349" s="8"/>
      <c r="R349" s="8"/>
      <c r="S349" s="8"/>
      <c r="T349" s="8"/>
      <c r="U349" s="8"/>
      <c r="V349" s="8"/>
      <c r="W349" s="8"/>
      <c r="X349" s="8"/>
      <c r="Y349" s="8"/>
      <c r="Z349" s="8"/>
    </row>
    <row r="350" spans="1:26" ht="12.75" customHeight="1" x14ac:dyDescent="0.4">
      <c r="A350" s="77"/>
      <c r="B350" s="8"/>
      <c r="C350" s="8"/>
      <c r="D350" s="8"/>
      <c r="E350" s="8"/>
      <c r="F350" s="8"/>
      <c r="G350" s="8"/>
      <c r="H350" s="8"/>
      <c r="I350" s="8"/>
      <c r="J350" s="57"/>
      <c r="K350" s="8"/>
      <c r="L350" s="8"/>
      <c r="M350" s="8"/>
      <c r="N350" s="8"/>
      <c r="O350" s="8"/>
      <c r="P350" s="8"/>
      <c r="Q350" s="8"/>
      <c r="R350" s="8"/>
      <c r="S350" s="8"/>
      <c r="T350" s="8"/>
      <c r="U350" s="8"/>
      <c r="V350" s="8"/>
      <c r="W350" s="8"/>
      <c r="X350" s="8"/>
      <c r="Y350" s="8"/>
      <c r="Z350" s="8"/>
    </row>
    <row r="351" spans="1:26" ht="12.75" customHeight="1" x14ac:dyDescent="0.4">
      <c r="A351" s="77"/>
      <c r="B351" s="8"/>
      <c r="C351" s="8"/>
      <c r="D351" s="8"/>
      <c r="E351" s="8"/>
      <c r="F351" s="8"/>
      <c r="G351" s="8"/>
      <c r="H351" s="8"/>
      <c r="I351" s="8"/>
      <c r="J351" s="57"/>
      <c r="K351" s="8"/>
      <c r="L351" s="8"/>
      <c r="M351" s="8"/>
      <c r="N351" s="8"/>
      <c r="O351" s="8"/>
      <c r="P351" s="8"/>
      <c r="Q351" s="8"/>
      <c r="R351" s="8"/>
      <c r="S351" s="8"/>
      <c r="T351" s="8"/>
      <c r="U351" s="8"/>
      <c r="V351" s="8"/>
      <c r="W351" s="8"/>
      <c r="X351" s="8"/>
      <c r="Y351" s="8"/>
      <c r="Z351" s="8"/>
    </row>
    <row r="352" spans="1:26" ht="12.75" customHeight="1" x14ac:dyDescent="0.4">
      <c r="A352" s="77"/>
      <c r="B352" s="8"/>
      <c r="C352" s="8"/>
      <c r="D352" s="8"/>
      <c r="E352" s="8"/>
      <c r="F352" s="8"/>
      <c r="G352" s="8"/>
      <c r="H352" s="8"/>
      <c r="I352" s="8"/>
      <c r="J352" s="57"/>
      <c r="K352" s="8"/>
      <c r="L352" s="8"/>
      <c r="M352" s="8"/>
      <c r="N352" s="8"/>
      <c r="O352" s="8"/>
      <c r="P352" s="8"/>
      <c r="Q352" s="8"/>
      <c r="R352" s="8"/>
      <c r="S352" s="8"/>
      <c r="T352" s="8"/>
      <c r="U352" s="8"/>
      <c r="V352" s="8"/>
      <c r="W352" s="8"/>
      <c r="X352" s="8"/>
      <c r="Y352" s="8"/>
      <c r="Z352" s="8"/>
    </row>
    <row r="353" spans="1:26" ht="12.75" customHeight="1" x14ac:dyDescent="0.4">
      <c r="A353" s="77"/>
      <c r="B353" s="8"/>
      <c r="C353" s="8"/>
      <c r="D353" s="8"/>
      <c r="E353" s="8"/>
      <c r="F353" s="8"/>
      <c r="G353" s="8"/>
      <c r="H353" s="8"/>
      <c r="I353" s="8"/>
      <c r="J353" s="57"/>
      <c r="K353" s="8"/>
      <c r="L353" s="8"/>
      <c r="M353" s="8"/>
      <c r="N353" s="8"/>
      <c r="O353" s="8"/>
      <c r="P353" s="8"/>
      <c r="Q353" s="8"/>
      <c r="R353" s="8"/>
      <c r="S353" s="8"/>
      <c r="T353" s="8"/>
      <c r="U353" s="8"/>
      <c r="V353" s="8"/>
      <c r="W353" s="8"/>
      <c r="X353" s="8"/>
      <c r="Y353" s="8"/>
      <c r="Z353" s="8"/>
    </row>
    <row r="354" spans="1:26" ht="12.75" customHeight="1" x14ac:dyDescent="0.4">
      <c r="A354" s="77"/>
      <c r="B354" s="8"/>
      <c r="C354" s="8"/>
      <c r="D354" s="8"/>
      <c r="E354" s="8"/>
      <c r="F354" s="8"/>
      <c r="G354" s="8"/>
      <c r="H354" s="8"/>
      <c r="I354" s="8"/>
      <c r="J354" s="57"/>
      <c r="K354" s="8"/>
      <c r="L354" s="8"/>
      <c r="M354" s="8"/>
      <c r="N354" s="8"/>
      <c r="O354" s="8"/>
      <c r="P354" s="8"/>
      <c r="Q354" s="8"/>
      <c r="R354" s="8"/>
      <c r="S354" s="8"/>
      <c r="T354" s="8"/>
      <c r="U354" s="8"/>
      <c r="V354" s="8"/>
      <c r="W354" s="8"/>
      <c r="X354" s="8"/>
      <c r="Y354" s="8"/>
      <c r="Z354" s="8"/>
    </row>
    <row r="355" spans="1:26" ht="12.75" customHeight="1" x14ac:dyDescent="0.4">
      <c r="A355" s="77"/>
      <c r="B355" s="8"/>
      <c r="C355" s="8"/>
      <c r="D355" s="8"/>
      <c r="E355" s="8"/>
      <c r="F355" s="8"/>
      <c r="G355" s="8"/>
      <c r="H355" s="8"/>
      <c r="I355" s="8"/>
      <c r="J355" s="57"/>
      <c r="K355" s="8"/>
      <c r="L355" s="8"/>
      <c r="M355" s="8"/>
      <c r="N355" s="8"/>
      <c r="O355" s="8"/>
      <c r="P355" s="8"/>
      <c r="Q355" s="8"/>
      <c r="R355" s="8"/>
      <c r="S355" s="8"/>
      <c r="T355" s="8"/>
      <c r="U355" s="8"/>
      <c r="V355" s="8"/>
      <c r="W355" s="8"/>
      <c r="X355" s="8"/>
      <c r="Y355" s="8"/>
      <c r="Z355" s="8"/>
    </row>
    <row r="356" spans="1:26" ht="12.75" customHeight="1" x14ac:dyDescent="0.4">
      <c r="A356" s="77"/>
      <c r="B356" s="8"/>
      <c r="C356" s="8"/>
      <c r="D356" s="8"/>
      <c r="E356" s="8"/>
      <c r="F356" s="8"/>
      <c r="G356" s="8"/>
      <c r="H356" s="8"/>
      <c r="I356" s="8"/>
      <c r="J356" s="57"/>
      <c r="K356" s="8"/>
      <c r="L356" s="8"/>
      <c r="M356" s="8"/>
      <c r="N356" s="8"/>
      <c r="O356" s="8"/>
      <c r="P356" s="8"/>
      <c r="Q356" s="8"/>
      <c r="R356" s="8"/>
      <c r="S356" s="8"/>
      <c r="T356" s="8"/>
      <c r="U356" s="8"/>
      <c r="V356" s="8"/>
      <c r="W356" s="8"/>
      <c r="X356" s="8"/>
      <c r="Y356" s="8"/>
      <c r="Z356" s="8"/>
    </row>
    <row r="357" spans="1:26" ht="12.75" customHeight="1" x14ac:dyDescent="0.4">
      <c r="A357" s="77"/>
      <c r="B357" s="8"/>
      <c r="C357" s="8"/>
      <c r="D357" s="8"/>
      <c r="E357" s="8"/>
      <c r="F357" s="8"/>
      <c r="G357" s="8"/>
      <c r="H357" s="8"/>
      <c r="I357" s="8"/>
      <c r="J357" s="57"/>
      <c r="K357" s="8"/>
      <c r="L357" s="8"/>
      <c r="M357" s="8"/>
      <c r="N357" s="8"/>
      <c r="O357" s="8"/>
      <c r="P357" s="8"/>
      <c r="Q357" s="8"/>
      <c r="R357" s="8"/>
      <c r="S357" s="8"/>
      <c r="T357" s="8"/>
      <c r="U357" s="8"/>
      <c r="V357" s="8"/>
      <c r="W357" s="8"/>
      <c r="X357" s="8"/>
      <c r="Y357" s="8"/>
      <c r="Z357" s="8"/>
    </row>
    <row r="358" spans="1:26" ht="12.75" customHeight="1" x14ac:dyDescent="0.4">
      <c r="A358" s="77"/>
      <c r="B358" s="8"/>
      <c r="C358" s="8"/>
      <c r="D358" s="8"/>
      <c r="E358" s="8"/>
      <c r="F358" s="8"/>
      <c r="G358" s="8"/>
      <c r="H358" s="8"/>
      <c r="I358" s="8"/>
      <c r="J358" s="57"/>
      <c r="K358" s="8"/>
      <c r="L358" s="8"/>
      <c r="M358" s="8"/>
      <c r="N358" s="8"/>
      <c r="O358" s="8"/>
      <c r="P358" s="8"/>
      <c r="Q358" s="8"/>
      <c r="R358" s="8"/>
      <c r="S358" s="8"/>
      <c r="T358" s="8"/>
      <c r="U358" s="8"/>
      <c r="V358" s="8"/>
      <c r="W358" s="8"/>
      <c r="X358" s="8"/>
      <c r="Y358" s="8"/>
      <c r="Z358" s="8"/>
    </row>
    <row r="359" spans="1:26" ht="12.75" customHeight="1" x14ac:dyDescent="0.4">
      <c r="A359" s="77"/>
      <c r="B359" s="8"/>
      <c r="C359" s="8"/>
      <c r="D359" s="8"/>
      <c r="E359" s="8"/>
      <c r="F359" s="8"/>
      <c r="G359" s="8"/>
      <c r="H359" s="8"/>
      <c r="I359" s="8"/>
      <c r="J359" s="57"/>
      <c r="K359" s="8"/>
      <c r="L359" s="8"/>
      <c r="M359" s="8"/>
      <c r="N359" s="8"/>
      <c r="O359" s="8"/>
      <c r="P359" s="8"/>
      <c r="Q359" s="8"/>
      <c r="R359" s="8"/>
      <c r="S359" s="8"/>
      <c r="T359" s="8"/>
      <c r="U359" s="8"/>
      <c r="V359" s="8"/>
      <c r="W359" s="8"/>
      <c r="X359" s="8"/>
      <c r="Y359" s="8"/>
      <c r="Z359" s="8"/>
    </row>
    <row r="360" spans="1:26" ht="12.75" customHeight="1" x14ac:dyDescent="0.4">
      <c r="A360" s="77"/>
      <c r="B360" s="8"/>
      <c r="C360" s="8"/>
      <c r="D360" s="8"/>
      <c r="E360" s="8"/>
      <c r="F360" s="8"/>
      <c r="G360" s="8"/>
      <c r="H360" s="8"/>
      <c r="I360" s="8"/>
      <c r="J360" s="57"/>
      <c r="K360" s="8"/>
      <c r="L360" s="8"/>
      <c r="M360" s="8"/>
      <c r="N360" s="8"/>
      <c r="O360" s="8"/>
      <c r="P360" s="8"/>
      <c r="Q360" s="8"/>
      <c r="R360" s="8"/>
      <c r="S360" s="8"/>
      <c r="T360" s="8"/>
      <c r="U360" s="8"/>
      <c r="V360" s="8"/>
      <c r="W360" s="8"/>
      <c r="X360" s="8"/>
      <c r="Y360" s="8"/>
      <c r="Z360" s="8"/>
    </row>
    <row r="361" spans="1:26" ht="12.75" customHeight="1" x14ac:dyDescent="0.4">
      <c r="A361" s="77"/>
      <c r="B361" s="8"/>
      <c r="C361" s="8"/>
      <c r="D361" s="8"/>
      <c r="E361" s="8"/>
      <c r="F361" s="8"/>
      <c r="G361" s="8"/>
      <c r="H361" s="8"/>
      <c r="I361" s="8"/>
      <c r="J361" s="57"/>
      <c r="K361" s="8"/>
      <c r="L361" s="8"/>
      <c r="M361" s="8"/>
      <c r="N361" s="8"/>
      <c r="O361" s="8"/>
      <c r="P361" s="8"/>
      <c r="Q361" s="8"/>
      <c r="R361" s="8"/>
      <c r="S361" s="8"/>
      <c r="T361" s="8"/>
      <c r="U361" s="8"/>
      <c r="V361" s="8"/>
      <c r="W361" s="8"/>
      <c r="X361" s="8"/>
      <c r="Y361" s="8"/>
      <c r="Z361" s="8"/>
    </row>
    <row r="362" spans="1:26" ht="12.75" customHeight="1" x14ac:dyDescent="0.4">
      <c r="A362" s="77"/>
      <c r="B362" s="8"/>
      <c r="C362" s="8"/>
      <c r="D362" s="8"/>
      <c r="E362" s="8"/>
      <c r="F362" s="8"/>
      <c r="G362" s="8"/>
      <c r="H362" s="8"/>
      <c r="I362" s="8"/>
      <c r="J362" s="57"/>
      <c r="K362" s="8"/>
      <c r="L362" s="8"/>
      <c r="M362" s="8"/>
      <c r="N362" s="8"/>
      <c r="O362" s="8"/>
      <c r="P362" s="8"/>
      <c r="Q362" s="8"/>
      <c r="R362" s="8"/>
      <c r="S362" s="8"/>
      <c r="T362" s="8"/>
      <c r="U362" s="8"/>
      <c r="V362" s="8"/>
      <c r="W362" s="8"/>
      <c r="X362" s="8"/>
      <c r="Y362" s="8"/>
      <c r="Z362" s="8"/>
    </row>
    <row r="363" spans="1:26" ht="12.75" customHeight="1" x14ac:dyDescent="0.4">
      <c r="A363" s="77"/>
      <c r="B363" s="8"/>
      <c r="C363" s="8"/>
      <c r="D363" s="8"/>
      <c r="E363" s="8"/>
      <c r="F363" s="8"/>
      <c r="G363" s="8"/>
      <c r="H363" s="8"/>
      <c r="I363" s="8"/>
      <c r="J363" s="57"/>
      <c r="K363" s="8"/>
      <c r="L363" s="8"/>
      <c r="M363" s="8"/>
      <c r="N363" s="8"/>
      <c r="O363" s="8"/>
      <c r="P363" s="8"/>
      <c r="Q363" s="8"/>
      <c r="R363" s="8"/>
      <c r="S363" s="8"/>
      <c r="T363" s="8"/>
      <c r="U363" s="8"/>
      <c r="V363" s="8"/>
      <c r="W363" s="8"/>
      <c r="X363" s="8"/>
      <c r="Y363" s="8"/>
      <c r="Z363" s="8"/>
    </row>
    <row r="364" spans="1:26" ht="12.75" customHeight="1" x14ac:dyDescent="0.4">
      <c r="A364" s="77"/>
      <c r="B364" s="8"/>
      <c r="C364" s="8"/>
      <c r="D364" s="8"/>
      <c r="E364" s="8"/>
      <c r="F364" s="8"/>
      <c r="G364" s="8"/>
      <c r="H364" s="8"/>
      <c r="I364" s="8"/>
      <c r="J364" s="57"/>
      <c r="K364" s="8"/>
      <c r="L364" s="8"/>
      <c r="M364" s="8"/>
      <c r="N364" s="8"/>
      <c r="O364" s="8"/>
      <c r="P364" s="8"/>
      <c r="Q364" s="8"/>
      <c r="R364" s="8"/>
      <c r="S364" s="8"/>
      <c r="T364" s="8"/>
      <c r="U364" s="8"/>
      <c r="V364" s="8"/>
      <c r="W364" s="8"/>
      <c r="X364" s="8"/>
      <c r="Y364" s="8"/>
      <c r="Z364" s="8"/>
    </row>
    <row r="365" spans="1:26" ht="12.75" customHeight="1" x14ac:dyDescent="0.4">
      <c r="A365" s="77"/>
      <c r="B365" s="8"/>
      <c r="C365" s="8"/>
      <c r="D365" s="8"/>
      <c r="E365" s="8"/>
      <c r="F365" s="8"/>
      <c r="G365" s="8"/>
      <c r="H365" s="8"/>
      <c r="I365" s="8"/>
      <c r="J365" s="57"/>
      <c r="K365" s="8"/>
      <c r="L365" s="8"/>
      <c r="M365" s="8"/>
      <c r="N365" s="8"/>
      <c r="O365" s="8"/>
      <c r="P365" s="8"/>
      <c r="Q365" s="8"/>
      <c r="R365" s="8"/>
      <c r="S365" s="8"/>
      <c r="T365" s="8"/>
      <c r="U365" s="8"/>
      <c r="V365" s="8"/>
      <c r="W365" s="8"/>
      <c r="X365" s="8"/>
      <c r="Y365" s="8"/>
      <c r="Z365" s="8"/>
    </row>
    <row r="366" spans="1:26" ht="12.75" customHeight="1" x14ac:dyDescent="0.4">
      <c r="A366" s="77"/>
      <c r="B366" s="8"/>
      <c r="C366" s="8"/>
      <c r="D366" s="8"/>
      <c r="E366" s="8"/>
      <c r="F366" s="8"/>
      <c r="G366" s="8"/>
      <c r="H366" s="8"/>
      <c r="I366" s="8"/>
      <c r="J366" s="57"/>
      <c r="K366" s="8"/>
      <c r="L366" s="8"/>
      <c r="M366" s="8"/>
      <c r="N366" s="8"/>
      <c r="O366" s="8"/>
      <c r="P366" s="8"/>
      <c r="Q366" s="8"/>
      <c r="R366" s="8"/>
      <c r="S366" s="8"/>
      <c r="T366" s="8"/>
      <c r="U366" s="8"/>
      <c r="V366" s="8"/>
      <c r="W366" s="8"/>
      <c r="X366" s="8"/>
      <c r="Y366" s="8"/>
      <c r="Z366" s="8"/>
    </row>
    <row r="367" spans="1:26" ht="12.75" customHeight="1" x14ac:dyDescent="0.4">
      <c r="A367" s="77"/>
      <c r="B367" s="8"/>
      <c r="C367" s="8"/>
      <c r="D367" s="8"/>
      <c r="E367" s="8"/>
      <c r="F367" s="8"/>
      <c r="G367" s="8"/>
      <c r="H367" s="8"/>
      <c r="I367" s="8"/>
      <c r="J367" s="57"/>
      <c r="K367" s="8"/>
      <c r="L367" s="8"/>
      <c r="M367" s="8"/>
      <c r="N367" s="8"/>
      <c r="O367" s="8"/>
      <c r="P367" s="8"/>
      <c r="Q367" s="8"/>
      <c r="R367" s="8"/>
      <c r="S367" s="8"/>
      <c r="T367" s="8"/>
      <c r="U367" s="8"/>
      <c r="V367" s="8"/>
      <c r="W367" s="8"/>
      <c r="X367" s="8"/>
      <c r="Y367" s="8"/>
      <c r="Z367" s="8"/>
    </row>
    <row r="368" spans="1:26" ht="12.75" customHeight="1" x14ac:dyDescent="0.4">
      <c r="A368" s="77"/>
      <c r="B368" s="8"/>
      <c r="C368" s="8"/>
      <c r="D368" s="8"/>
      <c r="E368" s="8"/>
      <c r="F368" s="8"/>
      <c r="G368" s="8"/>
      <c r="H368" s="8"/>
      <c r="I368" s="8"/>
      <c r="J368" s="57"/>
      <c r="K368" s="8"/>
      <c r="L368" s="8"/>
      <c r="M368" s="8"/>
      <c r="N368" s="8"/>
      <c r="O368" s="8"/>
      <c r="P368" s="8"/>
      <c r="Q368" s="8"/>
      <c r="R368" s="8"/>
      <c r="S368" s="8"/>
      <c r="T368" s="8"/>
      <c r="U368" s="8"/>
      <c r="V368" s="8"/>
      <c r="W368" s="8"/>
      <c r="X368" s="8"/>
      <c r="Y368" s="8"/>
      <c r="Z368" s="8"/>
    </row>
    <row r="369" spans="1:26" ht="12.75" customHeight="1" x14ac:dyDescent="0.4">
      <c r="A369" s="77"/>
      <c r="B369" s="8"/>
      <c r="C369" s="8"/>
      <c r="D369" s="8"/>
      <c r="E369" s="8"/>
      <c r="F369" s="8"/>
      <c r="G369" s="8"/>
      <c r="H369" s="8"/>
      <c r="I369" s="8"/>
      <c r="J369" s="57"/>
      <c r="K369" s="8"/>
      <c r="L369" s="8"/>
      <c r="M369" s="8"/>
      <c r="N369" s="8"/>
      <c r="O369" s="8"/>
      <c r="P369" s="8"/>
      <c r="Q369" s="8"/>
      <c r="R369" s="8"/>
      <c r="S369" s="8"/>
      <c r="T369" s="8"/>
      <c r="U369" s="8"/>
      <c r="V369" s="8"/>
      <c r="W369" s="8"/>
      <c r="X369" s="8"/>
      <c r="Y369" s="8"/>
      <c r="Z369" s="8"/>
    </row>
    <row r="370" spans="1:26" ht="12.75" customHeight="1" x14ac:dyDescent="0.4">
      <c r="A370" s="77"/>
      <c r="B370" s="8"/>
      <c r="C370" s="8"/>
      <c r="D370" s="8"/>
      <c r="E370" s="8"/>
      <c r="F370" s="8"/>
      <c r="G370" s="8"/>
      <c r="H370" s="8"/>
      <c r="I370" s="8"/>
      <c r="J370" s="57"/>
      <c r="K370" s="8"/>
      <c r="L370" s="8"/>
      <c r="M370" s="8"/>
      <c r="N370" s="8"/>
      <c r="O370" s="8"/>
      <c r="P370" s="8"/>
      <c r="Q370" s="8"/>
      <c r="R370" s="8"/>
      <c r="S370" s="8"/>
      <c r="T370" s="8"/>
      <c r="U370" s="8"/>
      <c r="V370" s="8"/>
      <c r="W370" s="8"/>
      <c r="X370" s="8"/>
      <c r="Y370" s="8"/>
      <c r="Z370" s="8"/>
    </row>
    <row r="371" spans="1:26" ht="12.75" customHeight="1" x14ac:dyDescent="0.4">
      <c r="A371" s="77"/>
      <c r="B371" s="8"/>
      <c r="C371" s="8"/>
      <c r="D371" s="8"/>
      <c r="E371" s="8"/>
      <c r="F371" s="8"/>
      <c r="G371" s="8"/>
      <c r="H371" s="8"/>
      <c r="I371" s="8"/>
      <c r="J371" s="57"/>
      <c r="K371" s="8"/>
      <c r="L371" s="8"/>
      <c r="M371" s="8"/>
      <c r="N371" s="8"/>
      <c r="O371" s="8"/>
      <c r="P371" s="8"/>
      <c r="Q371" s="8"/>
      <c r="R371" s="8"/>
      <c r="S371" s="8"/>
      <c r="T371" s="8"/>
      <c r="U371" s="8"/>
      <c r="V371" s="8"/>
      <c r="W371" s="8"/>
      <c r="X371" s="8"/>
      <c r="Y371" s="8"/>
      <c r="Z371" s="8"/>
    </row>
    <row r="372" spans="1:26" ht="12.75" customHeight="1" x14ac:dyDescent="0.4">
      <c r="A372" s="77"/>
      <c r="B372" s="8"/>
      <c r="C372" s="8"/>
      <c r="D372" s="8"/>
      <c r="E372" s="8"/>
      <c r="F372" s="8"/>
      <c r="G372" s="8"/>
      <c r="H372" s="8"/>
      <c r="I372" s="8"/>
      <c r="J372" s="57"/>
      <c r="K372" s="8"/>
      <c r="L372" s="8"/>
      <c r="M372" s="8"/>
      <c r="N372" s="8"/>
      <c r="O372" s="8"/>
      <c r="P372" s="8"/>
      <c r="Q372" s="8"/>
      <c r="R372" s="8"/>
      <c r="S372" s="8"/>
      <c r="T372" s="8"/>
      <c r="U372" s="8"/>
      <c r="V372" s="8"/>
      <c r="W372" s="8"/>
      <c r="X372" s="8"/>
      <c r="Y372" s="8"/>
      <c r="Z372" s="8"/>
    </row>
    <row r="373" spans="1:26" ht="12.75" customHeight="1" x14ac:dyDescent="0.4">
      <c r="A373" s="77"/>
      <c r="B373" s="8"/>
      <c r="C373" s="8"/>
      <c r="D373" s="8"/>
      <c r="E373" s="8"/>
      <c r="F373" s="8"/>
      <c r="G373" s="8"/>
      <c r="H373" s="8"/>
      <c r="I373" s="8"/>
      <c r="J373" s="57"/>
      <c r="K373" s="8"/>
      <c r="L373" s="8"/>
      <c r="M373" s="8"/>
      <c r="N373" s="8"/>
      <c r="O373" s="8"/>
      <c r="P373" s="8"/>
      <c r="Q373" s="8"/>
      <c r="R373" s="8"/>
      <c r="S373" s="8"/>
      <c r="T373" s="8"/>
      <c r="U373" s="8"/>
      <c r="V373" s="8"/>
      <c r="W373" s="8"/>
      <c r="X373" s="8"/>
      <c r="Y373" s="8"/>
      <c r="Z373" s="8"/>
    </row>
    <row r="374" spans="1:26" ht="12.75" customHeight="1" x14ac:dyDescent="0.4">
      <c r="A374" s="77"/>
      <c r="B374" s="8"/>
      <c r="C374" s="8"/>
      <c r="D374" s="8"/>
      <c r="E374" s="8"/>
      <c r="F374" s="8"/>
      <c r="G374" s="8"/>
      <c r="H374" s="8"/>
      <c r="I374" s="8"/>
      <c r="J374" s="57"/>
      <c r="K374" s="8"/>
      <c r="L374" s="8"/>
      <c r="M374" s="8"/>
      <c r="N374" s="8"/>
      <c r="O374" s="8"/>
      <c r="P374" s="8"/>
      <c r="Q374" s="8"/>
      <c r="R374" s="8"/>
      <c r="S374" s="8"/>
      <c r="T374" s="8"/>
      <c r="U374" s="8"/>
      <c r="V374" s="8"/>
      <c r="W374" s="8"/>
      <c r="X374" s="8"/>
      <c r="Y374" s="8"/>
      <c r="Z374" s="8"/>
    </row>
    <row r="375" spans="1:26" ht="12.75" customHeight="1" x14ac:dyDescent="0.4">
      <c r="A375" s="77"/>
      <c r="B375" s="8"/>
      <c r="C375" s="8"/>
      <c r="D375" s="8"/>
      <c r="E375" s="8"/>
      <c r="F375" s="8"/>
      <c r="G375" s="8"/>
      <c r="H375" s="8"/>
      <c r="I375" s="8"/>
      <c r="J375" s="57"/>
      <c r="K375" s="8"/>
      <c r="L375" s="8"/>
      <c r="M375" s="8"/>
      <c r="N375" s="8"/>
      <c r="O375" s="8"/>
      <c r="P375" s="8"/>
      <c r="Q375" s="8"/>
      <c r="R375" s="8"/>
      <c r="S375" s="8"/>
      <c r="T375" s="8"/>
      <c r="U375" s="8"/>
      <c r="V375" s="8"/>
      <c r="W375" s="8"/>
      <c r="X375" s="8"/>
      <c r="Y375" s="8"/>
      <c r="Z375" s="8"/>
    </row>
    <row r="376" spans="1:26" ht="12.75" customHeight="1" x14ac:dyDescent="0.4">
      <c r="A376" s="77"/>
      <c r="B376" s="8"/>
      <c r="C376" s="8"/>
      <c r="D376" s="8"/>
      <c r="E376" s="8"/>
      <c r="F376" s="8"/>
      <c r="G376" s="8"/>
      <c r="H376" s="8"/>
      <c r="I376" s="8"/>
      <c r="J376" s="57"/>
      <c r="K376" s="8"/>
      <c r="L376" s="8"/>
      <c r="M376" s="8"/>
      <c r="N376" s="8"/>
      <c r="O376" s="8"/>
      <c r="P376" s="8"/>
      <c r="Q376" s="8"/>
      <c r="R376" s="8"/>
      <c r="S376" s="8"/>
      <c r="T376" s="8"/>
      <c r="U376" s="8"/>
      <c r="V376" s="8"/>
      <c r="W376" s="8"/>
      <c r="X376" s="8"/>
      <c r="Y376" s="8"/>
      <c r="Z376" s="8"/>
    </row>
    <row r="377" spans="1:26" ht="12.75" customHeight="1" x14ac:dyDescent="0.4">
      <c r="A377" s="77"/>
      <c r="B377" s="8"/>
      <c r="C377" s="8"/>
      <c r="D377" s="8"/>
      <c r="E377" s="8"/>
      <c r="F377" s="8"/>
      <c r="G377" s="8"/>
      <c r="H377" s="8"/>
      <c r="I377" s="8"/>
      <c r="J377" s="57"/>
      <c r="K377" s="8"/>
      <c r="L377" s="8"/>
      <c r="M377" s="8"/>
      <c r="N377" s="8"/>
      <c r="O377" s="8"/>
      <c r="P377" s="8"/>
      <c r="Q377" s="8"/>
      <c r="R377" s="8"/>
      <c r="S377" s="8"/>
      <c r="T377" s="8"/>
      <c r="U377" s="8"/>
      <c r="V377" s="8"/>
      <c r="W377" s="8"/>
      <c r="X377" s="8"/>
      <c r="Y377" s="8"/>
      <c r="Z377" s="8"/>
    </row>
    <row r="378" spans="1:26" ht="12.75" customHeight="1" x14ac:dyDescent="0.4">
      <c r="A378" s="77"/>
      <c r="B378" s="8"/>
      <c r="C378" s="8"/>
      <c r="D378" s="8"/>
      <c r="E378" s="8"/>
      <c r="F378" s="8"/>
      <c r="G378" s="8"/>
      <c r="H378" s="8"/>
      <c r="I378" s="8"/>
      <c r="J378" s="57"/>
      <c r="K378" s="8"/>
      <c r="L378" s="8"/>
      <c r="M378" s="8"/>
      <c r="N378" s="8"/>
      <c r="O378" s="8"/>
      <c r="P378" s="8"/>
      <c r="Q378" s="8"/>
      <c r="R378" s="8"/>
      <c r="S378" s="8"/>
      <c r="T378" s="8"/>
      <c r="U378" s="8"/>
      <c r="V378" s="8"/>
      <c r="W378" s="8"/>
      <c r="X378" s="8"/>
      <c r="Y378" s="8"/>
      <c r="Z378" s="8"/>
    </row>
    <row r="379" spans="1:26" ht="12.75" customHeight="1" x14ac:dyDescent="0.4">
      <c r="A379" s="77"/>
      <c r="B379" s="8"/>
      <c r="C379" s="8"/>
      <c r="D379" s="8"/>
      <c r="E379" s="8"/>
      <c r="F379" s="8"/>
      <c r="G379" s="8"/>
      <c r="H379" s="8"/>
      <c r="I379" s="8"/>
      <c r="J379" s="57"/>
      <c r="K379" s="8"/>
      <c r="L379" s="8"/>
      <c r="M379" s="8"/>
      <c r="N379" s="8"/>
      <c r="O379" s="8"/>
      <c r="P379" s="8"/>
      <c r="Q379" s="8"/>
      <c r="R379" s="8"/>
      <c r="S379" s="8"/>
      <c r="T379" s="8"/>
      <c r="U379" s="8"/>
      <c r="V379" s="8"/>
      <c r="W379" s="8"/>
      <c r="X379" s="8"/>
      <c r="Y379" s="8"/>
      <c r="Z379" s="8"/>
    </row>
    <row r="380" spans="1:26" ht="12.75" customHeight="1" x14ac:dyDescent="0.4">
      <c r="A380" s="77"/>
      <c r="B380" s="8"/>
      <c r="C380" s="8"/>
      <c r="D380" s="8"/>
      <c r="E380" s="8"/>
      <c r="F380" s="8"/>
      <c r="G380" s="8"/>
      <c r="H380" s="8"/>
      <c r="I380" s="8"/>
      <c r="J380" s="57"/>
      <c r="K380" s="8"/>
      <c r="L380" s="8"/>
      <c r="M380" s="8"/>
      <c r="N380" s="8"/>
      <c r="O380" s="8"/>
      <c r="P380" s="8"/>
      <c r="Q380" s="8"/>
      <c r="R380" s="8"/>
      <c r="S380" s="8"/>
      <c r="T380" s="8"/>
      <c r="U380" s="8"/>
      <c r="V380" s="8"/>
      <c r="W380" s="8"/>
      <c r="X380" s="8"/>
      <c r="Y380" s="8"/>
      <c r="Z380" s="8"/>
    </row>
    <row r="381" spans="1:26" ht="12.75" customHeight="1" x14ac:dyDescent="0.4">
      <c r="A381" s="77"/>
      <c r="B381" s="8"/>
      <c r="C381" s="8"/>
      <c r="D381" s="8"/>
      <c r="E381" s="8"/>
      <c r="F381" s="8"/>
      <c r="G381" s="8"/>
      <c r="H381" s="8"/>
      <c r="I381" s="8"/>
      <c r="J381" s="57"/>
      <c r="K381" s="8"/>
      <c r="L381" s="8"/>
      <c r="M381" s="8"/>
      <c r="N381" s="8"/>
      <c r="O381" s="8"/>
      <c r="P381" s="8"/>
      <c r="Q381" s="8"/>
      <c r="R381" s="8"/>
      <c r="S381" s="8"/>
      <c r="T381" s="8"/>
      <c r="U381" s="8"/>
      <c r="V381" s="8"/>
      <c r="W381" s="8"/>
      <c r="X381" s="8"/>
      <c r="Y381" s="8"/>
      <c r="Z381" s="8"/>
    </row>
    <row r="382" spans="1:26" ht="12.75" customHeight="1" x14ac:dyDescent="0.4">
      <c r="A382" s="77"/>
      <c r="B382" s="8"/>
      <c r="C382" s="8"/>
      <c r="D382" s="8"/>
      <c r="E382" s="8"/>
      <c r="F382" s="8"/>
      <c r="G382" s="8"/>
      <c r="H382" s="8"/>
      <c r="I382" s="8"/>
      <c r="J382" s="57"/>
      <c r="K382" s="8"/>
      <c r="L382" s="8"/>
      <c r="M382" s="8"/>
      <c r="N382" s="8"/>
      <c r="O382" s="8"/>
      <c r="P382" s="8"/>
      <c r="Q382" s="8"/>
      <c r="R382" s="8"/>
      <c r="S382" s="8"/>
      <c r="T382" s="8"/>
      <c r="U382" s="8"/>
      <c r="V382" s="8"/>
      <c r="W382" s="8"/>
      <c r="X382" s="8"/>
      <c r="Y382" s="8"/>
      <c r="Z382" s="8"/>
    </row>
    <row r="383" spans="1:26" ht="12.75" customHeight="1" x14ac:dyDescent="0.4">
      <c r="A383" s="77"/>
      <c r="B383" s="8"/>
      <c r="C383" s="8"/>
      <c r="D383" s="8"/>
      <c r="E383" s="8"/>
      <c r="F383" s="8"/>
      <c r="G383" s="8"/>
      <c r="H383" s="8"/>
      <c r="I383" s="8"/>
      <c r="J383" s="57"/>
      <c r="K383" s="8"/>
      <c r="L383" s="8"/>
      <c r="M383" s="8"/>
      <c r="N383" s="8"/>
      <c r="O383" s="8"/>
      <c r="P383" s="8"/>
      <c r="Q383" s="8"/>
      <c r="R383" s="8"/>
      <c r="S383" s="8"/>
      <c r="T383" s="8"/>
      <c r="U383" s="8"/>
      <c r="V383" s="8"/>
      <c r="W383" s="8"/>
      <c r="X383" s="8"/>
      <c r="Y383" s="8"/>
      <c r="Z383" s="8"/>
    </row>
    <row r="384" spans="1:26" ht="12.75" customHeight="1" x14ac:dyDescent="0.4">
      <c r="A384" s="77"/>
      <c r="B384" s="8"/>
      <c r="C384" s="8"/>
      <c r="D384" s="8"/>
      <c r="E384" s="8"/>
      <c r="F384" s="8"/>
      <c r="G384" s="8"/>
      <c r="H384" s="8"/>
      <c r="I384" s="8"/>
      <c r="J384" s="57"/>
      <c r="K384" s="8"/>
      <c r="L384" s="8"/>
      <c r="M384" s="8"/>
      <c r="N384" s="8"/>
      <c r="O384" s="8"/>
      <c r="P384" s="8"/>
      <c r="Q384" s="8"/>
      <c r="R384" s="8"/>
      <c r="S384" s="8"/>
      <c r="T384" s="8"/>
      <c r="U384" s="8"/>
      <c r="V384" s="8"/>
      <c r="W384" s="8"/>
      <c r="X384" s="8"/>
      <c r="Y384" s="8"/>
      <c r="Z384" s="8"/>
    </row>
    <row r="385" spans="1:26" ht="12.75" customHeight="1" x14ac:dyDescent="0.4">
      <c r="A385" s="77"/>
      <c r="B385" s="8"/>
      <c r="C385" s="8"/>
      <c r="D385" s="8"/>
      <c r="E385" s="8"/>
      <c r="F385" s="8"/>
      <c r="G385" s="8"/>
      <c r="H385" s="8"/>
      <c r="I385" s="8"/>
      <c r="J385" s="57"/>
      <c r="K385" s="8"/>
      <c r="L385" s="8"/>
      <c r="M385" s="8"/>
      <c r="N385" s="8"/>
      <c r="O385" s="8"/>
      <c r="P385" s="8"/>
      <c r="Q385" s="8"/>
      <c r="R385" s="8"/>
      <c r="S385" s="8"/>
      <c r="T385" s="8"/>
      <c r="U385" s="8"/>
      <c r="V385" s="8"/>
      <c r="W385" s="8"/>
      <c r="X385" s="8"/>
      <c r="Y385" s="8"/>
      <c r="Z385" s="8"/>
    </row>
    <row r="386" spans="1:26" ht="12.75" customHeight="1" x14ac:dyDescent="0.4">
      <c r="A386" s="77"/>
      <c r="B386" s="8"/>
      <c r="C386" s="8"/>
      <c r="D386" s="8"/>
      <c r="E386" s="8"/>
      <c r="F386" s="8"/>
      <c r="G386" s="8"/>
      <c r="H386" s="8"/>
      <c r="I386" s="8"/>
      <c r="J386" s="57"/>
      <c r="K386" s="8"/>
      <c r="L386" s="8"/>
      <c r="M386" s="8"/>
      <c r="N386" s="8"/>
      <c r="O386" s="8"/>
      <c r="P386" s="8"/>
      <c r="Q386" s="8"/>
      <c r="R386" s="8"/>
      <c r="S386" s="8"/>
      <c r="T386" s="8"/>
      <c r="U386" s="8"/>
      <c r="V386" s="8"/>
      <c r="W386" s="8"/>
      <c r="X386" s="8"/>
      <c r="Y386" s="8"/>
      <c r="Z386" s="8"/>
    </row>
    <row r="387" spans="1:26" ht="12.75" customHeight="1" x14ac:dyDescent="0.4">
      <c r="A387" s="77"/>
      <c r="B387" s="8"/>
      <c r="C387" s="8"/>
      <c r="D387" s="8"/>
      <c r="E387" s="8"/>
      <c r="F387" s="8"/>
      <c r="G387" s="8"/>
      <c r="H387" s="8"/>
      <c r="I387" s="8"/>
      <c r="J387" s="57"/>
      <c r="K387" s="8"/>
      <c r="L387" s="8"/>
      <c r="M387" s="8"/>
      <c r="N387" s="8"/>
      <c r="O387" s="8"/>
      <c r="P387" s="8"/>
      <c r="Q387" s="8"/>
      <c r="R387" s="8"/>
      <c r="S387" s="8"/>
      <c r="T387" s="8"/>
      <c r="U387" s="8"/>
      <c r="V387" s="8"/>
      <c r="W387" s="8"/>
      <c r="X387" s="8"/>
      <c r="Y387" s="8"/>
      <c r="Z387" s="8"/>
    </row>
    <row r="388" spans="1:26" ht="12.75" customHeight="1" x14ac:dyDescent="0.4">
      <c r="A388" s="77"/>
      <c r="B388" s="8"/>
      <c r="C388" s="8"/>
      <c r="D388" s="8"/>
      <c r="E388" s="8"/>
      <c r="F388" s="8"/>
      <c r="G388" s="8"/>
      <c r="H388" s="8"/>
      <c r="I388" s="8"/>
      <c r="J388" s="57"/>
      <c r="K388" s="8"/>
      <c r="L388" s="8"/>
      <c r="M388" s="8"/>
      <c r="N388" s="8"/>
      <c r="O388" s="8"/>
      <c r="P388" s="8"/>
      <c r="Q388" s="8"/>
      <c r="R388" s="8"/>
      <c r="S388" s="8"/>
      <c r="T388" s="8"/>
      <c r="U388" s="8"/>
      <c r="V388" s="8"/>
      <c r="W388" s="8"/>
      <c r="X388" s="8"/>
      <c r="Y388" s="8"/>
      <c r="Z388" s="8"/>
    </row>
    <row r="389" spans="1:26" ht="12.75" customHeight="1" x14ac:dyDescent="0.4">
      <c r="A389" s="77"/>
      <c r="B389" s="8"/>
      <c r="C389" s="8"/>
      <c r="D389" s="8"/>
      <c r="E389" s="8"/>
      <c r="F389" s="8"/>
      <c r="G389" s="8"/>
      <c r="H389" s="8"/>
      <c r="I389" s="8"/>
      <c r="J389" s="57"/>
      <c r="K389" s="8"/>
      <c r="L389" s="8"/>
      <c r="M389" s="8"/>
      <c r="N389" s="8"/>
      <c r="O389" s="8"/>
      <c r="P389" s="8"/>
      <c r="Q389" s="8"/>
      <c r="R389" s="8"/>
      <c r="S389" s="8"/>
      <c r="T389" s="8"/>
      <c r="U389" s="8"/>
      <c r="V389" s="8"/>
      <c r="W389" s="8"/>
      <c r="X389" s="8"/>
      <c r="Y389" s="8"/>
      <c r="Z389" s="8"/>
    </row>
    <row r="390" spans="1:26" ht="12.75" customHeight="1" x14ac:dyDescent="0.4">
      <c r="A390" s="77"/>
      <c r="B390" s="8"/>
      <c r="C390" s="8"/>
      <c r="D390" s="8"/>
      <c r="E390" s="8"/>
      <c r="F390" s="8"/>
      <c r="G390" s="8"/>
      <c r="H390" s="8"/>
      <c r="I390" s="8"/>
      <c r="J390" s="57"/>
      <c r="K390" s="8"/>
      <c r="L390" s="8"/>
      <c r="M390" s="8"/>
      <c r="N390" s="8"/>
      <c r="O390" s="8"/>
      <c r="P390" s="8"/>
      <c r="Q390" s="8"/>
      <c r="R390" s="8"/>
      <c r="S390" s="8"/>
      <c r="T390" s="8"/>
      <c r="U390" s="8"/>
      <c r="V390" s="8"/>
      <c r="W390" s="8"/>
      <c r="X390" s="8"/>
      <c r="Y390" s="8"/>
      <c r="Z390" s="8"/>
    </row>
    <row r="391" spans="1:26" ht="12.75" customHeight="1" x14ac:dyDescent="0.4">
      <c r="A391" s="77"/>
      <c r="B391" s="8"/>
      <c r="C391" s="8"/>
      <c r="D391" s="8"/>
      <c r="E391" s="8"/>
      <c r="F391" s="8"/>
      <c r="G391" s="8"/>
      <c r="H391" s="8"/>
      <c r="I391" s="8"/>
      <c r="J391" s="57"/>
      <c r="K391" s="8"/>
      <c r="L391" s="8"/>
      <c r="M391" s="8"/>
      <c r="N391" s="8"/>
      <c r="O391" s="8"/>
      <c r="P391" s="8"/>
      <c r="Q391" s="8"/>
      <c r="R391" s="8"/>
      <c r="S391" s="8"/>
      <c r="T391" s="8"/>
      <c r="U391" s="8"/>
      <c r="V391" s="8"/>
      <c r="W391" s="8"/>
      <c r="X391" s="8"/>
      <c r="Y391" s="8"/>
      <c r="Z391" s="8"/>
    </row>
    <row r="392" spans="1:26" ht="12.75" customHeight="1" x14ac:dyDescent="0.4">
      <c r="A392" s="77"/>
      <c r="B392" s="8"/>
      <c r="C392" s="8"/>
      <c r="D392" s="8"/>
      <c r="E392" s="8"/>
      <c r="F392" s="8"/>
      <c r="G392" s="8"/>
      <c r="H392" s="8"/>
      <c r="I392" s="8"/>
      <c r="J392" s="57"/>
      <c r="K392" s="8"/>
      <c r="L392" s="8"/>
      <c r="M392" s="8"/>
      <c r="N392" s="8"/>
      <c r="O392" s="8"/>
      <c r="P392" s="8"/>
      <c r="Q392" s="8"/>
      <c r="R392" s="8"/>
      <c r="S392" s="8"/>
      <c r="T392" s="8"/>
      <c r="U392" s="8"/>
      <c r="V392" s="8"/>
      <c r="W392" s="8"/>
      <c r="X392" s="8"/>
      <c r="Y392" s="8"/>
      <c r="Z392" s="8"/>
    </row>
    <row r="393" spans="1:26" ht="12.75" customHeight="1" x14ac:dyDescent="0.4">
      <c r="A393" s="77"/>
      <c r="B393" s="8"/>
      <c r="C393" s="8"/>
      <c r="D393" s="8"/>
      <c r="E393" s="8"/>
      <c r="F393" s="8"/>
      <c r="G393" s="8"/>
      <c r="H393" s="8"/>
      <c r="I393" s="8"/>
      <c r="J393" s="57"/>
      <c r="K393" s="8"/>
      <c r="L393" s="8"/>
      <c r="M393" s="8"/>
      <c r="N393" s="8"/>
      <c r="O393" s="8"/>
      <c r="P393" s="8"/>
      <c r="Q393" s="8"/>
      <c r="R393" s="8"/>
      <c r="S393" s="8"/>
      <c r="T393" s="8"/>
      <c r="U393" s="8"/>
      <c r="V393" s="8"/>
      <c r="W393" s="8"/>
      <c r="X393" s="8"/>
      <c r="Y393" s="8"/>
      <c r="Z393" s="8"/>
    </row>
    <row r="394" spans="1:26" ht="12.75" customHeight="1" x14ac:dyDescent="0.4">
      <c r="A394" s="77"/>
      <c r="B394" s="8"/>
      <c r="C394" s="8"/>
      <c r="D394" s="8"/>
      <c r="E394" s="8"/>
      <c r="F394" s="8"/>
      <c r="G394" s="8"/>
      <c r="H394" s="8"/>
      <c r="I394" s="8"/>
      <c r="J394" s="57"/>
      <c r="K394" s="8"/>
      <c r="L394" s="8"/>
      <c r="M394" s="8"/>
      <c r="N394" s="8"/>
      <c r="O394" s="8"/>
      <c r="P394" s="8"/>
      <c r="Q394" s="8"/>
      <c r="R394" s="8"/>
      <c r="S394" s="8"/>
      <c r="T394" s="8"/>
      <c r="U394" s="8"/>
      <c r="V394" s="8"/>
      <c r="W394" s="8"/>
      <c r="X394" s="8"/>
      <c r="Y394" s="8"/>
      <c r="Z394" s="8"/>
    </row>
    <row r="395" spans="1:26" ht="12.75" customHeight="1" x14ac:dyDescent="0.4">
      <c r="A395" s="77"/>
      <c r="B395" s="8"/>
      <c r="C395" s="8"/>
      <c r="D395" s="8"/>
      <c r="E395" s="8"/>
      <c r="F395" s="8"/>
      <c r="G395" s="8"/>
      <c r="H395" s="8"/>
      <c r="I395" s="8"/>
      <c r="J395" s="57"/>
      <c r="K395" s="8"/>
      <c r="L395" s="8"/>
      <c r="M395" s="8"/>
      <c r="N395" s="8"/>
      <c r="O395" s="8"/>
      <c r="P395" s="8"/>
      <c r="Q395" s="8"/>
      <c r="R395" s="8"/>
      <c r="S395" s="8"/>
      <c r="T395" s="8"/>
      <c r="U395" s="8"/>
      <c r="V395" s="8"/>
      <c r="W395" s="8"/>
      <c r="X395" s="8"/>
      <c r="Y395" s="8"/>
      <c r="Z395" s="8"/>
    </row>
    <row r="396" spans="1:26" ht="12.75" customHeight="1" x14ac:dyDescent="0.4">
      <c r="A396" s="77"/>
      <c r="B396" s="8"/>
      <c r="C396" s="8"/>
      <c r="D396" s="8"/>
      <c r="E396" s="8"/>
      <c r="F396" s="8"/>
      <c r="G396" s="8"/>
      <c r="H396" s="8"/>
      <c r="I396" s="8"/>
      <c r="J396" s="57"/>
      <c r="K396" s="8"/>
      <c r="L396" s="8"/>
      <c r="M396" s="8"/>
      <c r="N396" s="8"/>
      <c r="O396" s="8"/>
      <c r="P396" s="8"/>
      <c r="Q396" s="8"/>
      <c r="R396" s="8"/>
      <c r="S396" s="8"/>
      <c r="T396" s="8"/>
      <c r="U396" s="8"/>
      <c r="V396" s="8"/>
      <c r="W396" s="8"/>
      <c r="X396" s="8"/>
      <c r="Y396" s="8"/>
      <c r="Z396" s="8"/>
    </row>
    <row r="397" spans="1:26" ht="12.75" customHeight="1" x14ac:dyDescent="0.4">
      <c r="A397" s="77"/>
      <c r="B397" s="8"/>
      <c r="C397" s="8"/>
      <c r="D397" s="8"/>
      <c r="E397" s="8"/>
      <c r="F397" s="8"/>
      <c r="G397" s="8"/>
      <c r="H397" s="8"/>
      <c r="I397" s="8"/>
      <c r="J397" s="57"/>
      <c r="K397" s="8"/>
      <c r="L397" s="8"/>
      <c r="M397" s="8"/>
      <c r="N397" s="8"/>
      <c r="O397" s="8"/>
      <c r="P397" s="8"/>
      <c r="Q397" s="8"/>
      <c r="R397" s="8"/>
      <c r="S397" s="8"/>
      <c r="T397" s="8"/>
      <c r="U397" s="8"/>
      <c r="V397" s="8"/>
      <c r="W397" s="8"/>
      <c r="X397" s="8"/>
      <c r="Y397" s="8"/>
      <c r="Z397" s="8"/>
    </row>
    <row r="398" spans="1:26" ht="12.75" customHeight="1" x14ac:dyDescent="0.4">
      <c r="A398" s="77"/>
      <c r="B398" s="8"/>
      <c r="C398" s="8"/>
      <c r="D398" s="8"/>
      <c r="E398" s="8"/>
      <c r="F398" s="8"/>
      <c r="G398" s="8"/>
      <c r="H398" s="8"/>
      <c r="I398" s="8"/>
      <c r="J398" s="57"/>
      <c r="K398" s="8"/>
      <c r="L398" s="8"/>
      <c r="M398" s="8"/>
      <c r="N398" s="8"/>
      <c r="O398" s="8"/>
      <c r="P398" s="8"/>
      <c r="Q398" s="8"/>
      <c r="R398" s="8"/>
      <c r="S398" s="8"/>
      <c r="T398" s="8"/>
      <c r="U398" s="8"/>
      <c r="V398" s="8"/>
      <c r="W398" s="8"/>
      <c r="X398" s="8"/>
      <c r="Y398" s="8"/>
      <c r="Z398" s="8"/>
    </row>
    <row r="399" spans="1:26" ht="12.75" customHeight="1" x14ac:dyDescent="0.4">
      <c r="A399" s="77"/>
      <c r="B399" s="8"/>
      <c r="C399" s="8"/>
      <c r="D399" s="8"/>
      <c r="E399" s="8"/>
      <c r="F399" s="8"/>
      <c r="G399" s="8"/>
      <c r="H399" s="8"/>
      <c r="I399" s="8"/>
      <c r="J399" s="57"/>
      <c r="K399" s="8"/>
      <c r="L399" s="8"/>
      <c r="M399" s="8"/>
      <c r="N399" s="8"/>
      <c r="O399" s="8"/>
      <c r="P399" s="8"/>
      <c r="Q399" s="8"/>
      <c r="R399" s="8"/>
      <c r="S399" s="8"/>
      <c r="T399" s="8"/>
      <c r="U399" s="8"/>
      <c r="V399" s="8"/>
      <c r="W399" s="8"/>
      <c r="X399" s="8"/>
      <c r="Y399" s="8"/>
      <c r="Z399" s="8"/>
    </row>
    <row r="400" spans="1:26" ht="12.75" customHeight="1" x14ac:dyDescent="0.4">
      <c r="A400" s="77"/>
      <c r="B400" s="8"/>
      <c r="C400" s="8"/>
      <c r="D400" s="8"/>
      <c r="E400" s="8"/>
      <c r="F400" s="8"/>
      <c r="G400" s="8"/>
      <c r="H400" s="8"/>
      <c r="I400" s="8"/>
      <c r="J400" s="57"/>
      <c r="K400" s="8"/>
      <c r="L400" s="8"/>
      <c r="M400" s="8"/>
      <c r="N400" s="8"/>
      <c r="O400" s="8"/>
      <c r="P400" s="8"/>
      <c r="Q400" s="8"/>
      <c r="R400" s="8"/>
      <c r="S400" s="8"/>
      <c r="T400" s="8"/>
      <c r="U400" s="8"/>
      <c r="V400" s="8"/>
      <c r="W400" s="8"/>
      <c r="X400" s="8"/>
      <c r="Y400" s="8"/>
      <c r="Z400" s="8"/>
    </row>
    <row r="401" spans="1:26" ht="12.75" customHeight="1" x14ac:dyDescent="0.4">
      <c r="A401" s="77"/>
      <c r="B401" s="8"/>
      <c r="C401" s="8"/>
      <c r="D401" s="8"/>
      <c r="E401" s="8"/>
      <c r="F401" s="8"/>
      <c r="G401" s="8"/>
      <c r="H401" s="8"/>
      <c r="I401" s="8"/>
      <c r="J401" s="57"/>
      <c r="K401" s="8"/>
      <c r="L401" s="8"/>
      <c r="M401" s="8"/>
      <c r="N401" s="8"/>
      <c r="O401" s="8"/>
      <c r="P401" s="8"/>
      <c r="Q401" s="8"/>
      <c r="R401" s="8"/>
      <c r="S401" s="8"/>
      <c r="T401" s="8"/>
      <c r="U401" s="8"/>
      <c r="V401" s="8"/>
      <c r="W401" s="8"/>
      <c r="X401" s="8"/>
      <c r="Y401" s="8"/>
      <c r="Z401" s="8"/>
    </row>
    <row r="402" spans="1:26" ht="12.75" customHeight="1" x14ac:dyDescent="0.4">
      <c r="A402" s="77"/>
      <c r="B402" s="8"/>
      <c r="C402" s="8"/>
      <c r="D402" s="8"/>
      <c r="E402" s="8"/>
      <c r="F402" s="8"/>
      <c r="G402" s="8"/>
      <c r="H402" s="8"/>
      <c r="I402" s="8"/>
      <c r="J402" s="57"/>
      <c r="K402" s="8"/>
      <c r="L402" s="8"/>
      <c r="M402" s="8"/>
      <c r="N402" s="8"/>
      <c r="O402" s="8"/>
      <c r="P402" s="8"/>
      <c r="Q402" s="8"/>
      <c r="R402" s="8"/>
      <c r="S402" s="8"/>
      <c r="T402" s="8"/>
      <c r="U402" s="8"/>
      <c r="V402" s="8"/>
      <c r="W402" s="8"/>
      <c r="X402" s="8"/>
      <c r="Y402" s="8"/>
      <c r="Z402" s="8"/>
    </row>
    <row r="403" spans="1:26" ht="12.75" customHeight="1" x14ac:dyDescent="0.4">
      <c r="A403" s="77"/>
      <c r="B403" s="8"/>
      <c r="C403" s="8"/>
      <c r="D403" s="8"/>
      <c r="E403" s="8"/>
      <c r="F403" s="8"/>
      <c r="G403" s="8"/>
      <c r="H403" s="8"/>
      <c r="I403" s="8"/>
      <c r="J403" s="57"/>
      <c r="K403" s="8"/>
      <c r="L403" s="8"/>
      <c r="M403" s="8"/>
      <c r="N403" s="8"/>
      <c r="O403" s="8"/>
      <c r="P403" s="8"/>
      <c r="Q403" s="8"/>
      <c r="R403" s="8"/>
      <c r="S403" s="8"/>
      <c r="T403" s="8"/>
      <c r="U403" s="8"/>
      <c r="V403" s="8"/>
      <c r="W403" s="8"/>
      <c r="X403" s="8"/>
      <c r="Y403" s="8"/>
      <c r="Z403" s="8"/>
    </row>
    <row r="404" spans="1:26" ht="12.75" customHeight="1" x14ac:dyDescent="0.4">
      <c r="A404" s="77"/>
      <c r="B404" s="8"/>
      <c r="C404" s="8"/>
      <c r="D404" s="8"/>
      <c r="E404" s="8"/>
      <c r="F404" s="8"/>
      <c r="G404" s="8"/>
      <c r="H404" s="8"/>
      <c r="I404" s="8"/>
      <c r="J404" s="57"/>
      <c r="K404" s="8"/>
      <c r="L404" s="8"/>
      <c r="M404" s="8"/>
      <c r="N404" s="8"/>
      <c r="O404" s="8"/>
      <c r="P404" s="8"/>
      <c r="Q404" s="8"/>
      <c r="R404" s="8"/>
      <c r="S404" s="8"/>
      <c r="T404" s="8"/>
      <c r="U404" s="8"/>
      <c r="V404" s="8"/>
      <c r="W404" s="8"/>
      <c r="X404" s="8"/>
      <c r="Y404" s="8"/>
      <c r="Z404" s="8"/>
    </row>
    <row r="405" spans="1:26" ht="12.75" customHeight="1" x14ac:dyDescent="0.4">
      <c r="A405" s="77"/>
      <c r="B405" s="8"/>
      <c r="C405" s="8"/>
      <c r="D405" s="8"/>
      <c r="E405" s="8"/>
      <c r="F405" s="8"/>
      <c r="G405" s="8"/>
      <c r="H405" s="8"/>
      <c r="I405" s="8"/>
      <c r="J405" s="57"/>
      <c r="K405" s="8"/>
      <c r="L405" s="8"/>
      <c r="M405" s="8"/>
      <c r="N405" s="8"/>
      <c r="O405" s="8"/>
      <c r="P405" s="8"/>
      <c r="Q405" s="8"/>
      <c r="R405" s="8"/>
      <c r="S405" s="8"/>
      <c r="T405" s="8"/>
      <c r="U405" s="8"/>
      <c r="V405" s="8"/>
      <c r="W405" s="8"/>
      <c r="X405" s="8"/>
      <c r="Y405" s="8"/>
      <c r="Z405" s="8"/>
    </row>
    <row r="406" spans="1:26" ht="12.75" customHeight="1" x14ac:dyDescent="0.4">
      <c r="A406" s="77"/>
      <c r="B406" s="8"/>
      <c r="C406" s="8"/>
      <c r="D406" s="8"/>
      <c r="E406" s="8"/>
      <c r="F406" s="8"/>
      <c r="G406" s="8"/>
      <c r="H406" s="8"/>
      <c r="I406" s="8"/>
      <c r="J406" s="57"/>
      <c r="K406" s="8"/>
      <c r="L406" s="8"/>
      <c r="M406" s="8"/>
      <c r="N406" s="8"/>
      <c r="O406" s="8"/>
      <c r="P406" s="8"/>
      <c r="Q406" s="8"/>
      <c r="R406" s="8"/>
      <c r="S406" s="8"/>
      <c r="T406" s="8"/>
      <c r="U406" s="8"/>
      <c r="V406" s="8"/>
      <c r="W406" s="8"/>
      <c r="X406" s="8"/>
      <c r="Y406" s="8"/>
      <c r="Z406" s="8"/>
    </row>
    <row r="407" spans="1:26" ht="12.75" customHeight="1" x14ac:dyDescent="0.4">
      <c r="A407" s="77"/>
      <c r="B407" s="8"/>
      <c r="C407" s="8"/>
      <c r="D407" s="8"/>
      <c r="E407" s="8"/>
      <c r="F407" s="8"/>
      <c r="G407" s="8"/>
      <c r="H407" s="8"/>
      <c r="I407" s="8"/>
      <c r="J407" s="57"/>
      <c r="K407" s="8"/>
      <c r="L407" s="8"/>
      <c r="M407" s="8"/>
      <c r="N407" s="8"/>
      <c r="O407" s="8"/>
      <c r="P407" s="8"/>
      <c r="Q407" s="8"/>
      <c r="R407" s="8"/>
      <c r="S407" s="8"/>
      <c r="T407" s="8"/>
      <c r="U407" s="8"/>
      <c r="V407" s="8"/>
      <c r="W407" s="8"/>
      <c r="X407" s="8"/>
      <c r="Y407" s="8"/>
      <c r="Z407" s="8"/>
    </row>
    <row r="408" spans="1:26" ht="12.75" customHeight="1" x14ac:dyDescent="0.4">
      <c r="A408" s="77"/>
      <c r="B408" s="8"/>
      <c r="C408" s="8"/>
      <c r="D408" s="8"/>
      <c r="E408" s="8"/>
      <c r="F408" s="8"/>
      <c r="G408" s="8"/>
      <c r="H408" s="8"/>
      <c r="I408" s="8"/>
      <c r="J408" s="57"/>
      <c r="K408" s="8"/>
      <c r="L408" s="8"/>
      <c r="M408" s="8"/>
      <c r="N408" s="8"/>
      <c r="O408" s="8"/>
      <c r="P408" s="8"/>
      <c r="Q408" s="8"/>
      <c r="R408" s="8"/>
      <c r="S408" s="8"/>
      <c r="T408" s="8"/>
      <c r="U408" s="8"/>
      <c r="V408" s="8"/>
      <c r="W408" s="8"/>
      <c r="X408" s="8"/>
      <c r="Y408" s="8"/>
      <c r="Z408" s="8"/>
    </row>
    <row r="409" spans="1:26" ht="12.75" customHeight="1" x14ac:dyDescent="0.4">
      <c r="A409" s="77"/>
      <c r="B409" s="8"/>
      <c r="C409" s="8"/>
      <c r="D409" s="8"/>
      <c r="E409" s="8"/>
      <c r="F409" s="8"/>
      <c r="G409" s="8"/>
      <c r="H409" s="8"/>
      <c r="I409" s="8"/>
      <c r="J409" s="57"/>
      <c r="K409" s="8"/>
      <c r="L409" s="8"/>
      <c r="M409" s="8"/>
      <c r="N409" s="8"/>
      <c r="O409" s="8"/>
      <c r="P409" s="8"/>
      <c r="Q409" s="8"/>
      <c r="R409" s="8"/>
      <c r="S409" s="8"/>
      <c r="T409" s="8"/>
      <c r="U409" s="8"/>
      <c r="V409" s="8"/>
      <c r="W409" s="8"/>
      <c r="X409" s="8"/>
      <c r="Y409" s="8"/>
      <c r="Z409" s="8"/>
    </row>
    <row r="410" spans="1:26" ht="12.75" customHeight="1" x14ac:dyDescent="0.4">
      <c r="A410" s="77"/>
      <c r="B410" s="8"/>
      <c r="C410" s="8"/>
      <c r="D410" s="8"/>
      <c r="E410" s="8"/>
      <c r="F410" s="8"/>
      <c r="G410" s="8"/>
      <c r="H410" s="8"/>
      <c r="I410" s="8"/>
      <c r="J410" s="57"/>
      <c r="K410" s="8"/>
      <c r="L410" s="8"/>
      <c r="M410" s="8"/>
      <c r="N410" s="8"/>
      <c r="O410" s="8"/>
      <c r="P410" s="8"/>
      <c r="Q410" s="8"/>
      <c r="R410" s="8"/>
      <c r="S410" s="8"/>
      <c r="T410" s="8"/>
      <c r="U410" s="8"/>
      <c r="V410" s="8"/>
      <c r="W410" s="8"/>
      <c r="X410" s="8"/>
      <c r="Y410" s="8"/>
      <c r="Z410" s="8"/>
    </row>
    <row r="411" spans="1:26" ht="12.75" customHeight="1" x14ac:dyDescent="0.4">
      <c r="A411" s="77"/>
      <c r="B411" s="8"/>
      <c r="C411" s="8"/>
      <c r="D411" s="8"/>
      <c r="E411" s="8"/>
      <c r="F411" s="8"/>
      <c r="G411" s="8"/>
      <c r="H411" s="8"/>
      <c r="I411" s="8"/>
      <c r="J411" s="57"/>
      <c r="K411" s="8"/>
      <c r="L411" s="8"/>
      <c r="M411" s="8"/>
      <c r="N411" s="8"/>
      <c r="O411" s="8"/>
      <c r="P411" s="8"/>
      <c r="Q411" s="8"/>
      <c r="R411" s="8"/>
      <c r="S411" s="8"/>
      <c r="T411" s="8"/>
      <c r="U411" s="8"/>
      <c r="V411" s="8"/>
      <c r="W411" s="8"/>
      <c r="X411" s="8"/>
      <c r="Y411" s="8"/>
      <c r="Z411" s="8"/>
    </row>
    <row r="412" spans="1:26" ht="12.75" customHeight="1" x14ac:dyDescent="0.4">
      <c r="A412" s="77"/>
      <c r="B412" s="8"/>
      <c r="C412" s="8"/>
      <c r="D412" s="8"/>
      <c r="E412" s="8"/>
      <c r="F412" s="8"/>
      <c r="G412" s="8"/>
      <c r="H412" s="8"/>
      <c r="I412" s="8"/>
      <c r="J412" s="57"/>
      <c r="K412" s="8"/>
      <c r="L412" s="8"/>
      <c r="M412" s="8"/>
      <c r="N412" s="8"/>
      <c r="O412" s="8"/>
      <c r="P412" s="8"/>
      <c r="Q412" s="8"/>
      <c r="R412" s="8"/>
      <c r="S412" s="8"/>
      <c r="T412" s="8"/>
      <c r="U412" s="8"/>
      <c r="V412" s="8"/>
      <c r="W412" s="8"/>
      <c r="X412" s="8"/>
      <c r="Y412" s="8"/>
      <c r="Z412" s="8"/>
    </row>
    <row r="413" spans="1:26" ht="12.75" customHeight="1" x14ac:dyDescent="0.4">
      <c r="A413" s="77"/>
      <c r="B413" s="8"/>
      <c r="C413" s="8"/>
      <c r="D413" s="8"/>
      <c r="E413" s="8"/>
      <c r="F413" s="8"/>
      <c r="G413" s="8"/>
      <c r="H413" s="8"/>
      <c r="I413" s="8"/>
      <c r="J413" s="57"/>
      <c r="K413" s="8"/>
      <c r="L413" s="8"/>
      <c r="M413" s="8"/>
      <c r="N413" s="8"/>
      <c r="O413" s="8"/>
      <c r="P413" s="8"/>
      <c r="Q413" s="8"/>
      <c r="R413" s="8"/>
      <c r="S413" s="8"/>
      <c r="T413" s="8"/>
      <c r="U413" s="8"/>
      <c r="V413" s="8"/>
      <c r="W413" s="8"/>
      <c r="X413" s="8"/>
      <c r="Y413" s="8"/>
      <c r="Z413" s="8"/>
    </row>
    <row r="414" spans="1:26" ht="12.75" customHeight="1" x14ac:dyDescent="0.4">
      <c r="A414" s="77"/>
      <c r="B414" s="8"/>
      <c r="C414" s="8"/>
      <c r="D414" s="8"/>
      <c r="E414" s="8"/>
      <c r="F414" s="8"/>
      <c r="G414" s="8"/>
      <c r="H414" s="8"/>
      <c r="I414" s="8"/>
      <c r="J414" s="57"/>
      <c r="K414" s="8"/>
      <c r="L414" s="8"/>
      <c r="M414" s="8"/>
      <c r="N414" s="8"/>
      <c r="O414" s="8"/>
      <c r="P414" s="8"/>
      <c r="Q414" s="8"/>
      <c r="R414" s="8"/>
      <c r="S414" s="8"/>
      <c r="T414" s="8"/>
      <c r="U414" s="8"/>
      <c r="V414" s="8"/>
      <c r="W414" s="8"/>
      <c r="X414" s="8"/>
      <c r="Y414" s="8"/>
      <c r="Z414" s="8"/>
    </row>
    <row r="415" spans="1:26" ht="12.75" customHeight="1" x14ac:dyDescent="0.4">
      <c r="A415" s="77"/>
      <c r="B415" s="8"/>
      <c r="C415" s="8"/>
      <c r="D415" s="8"/>
      <c r="E415" s="8"/>
      <c r="F415" s="8"/>
      <c r="G415" s="8"/>
      <c r="H415" s="8"/>
      <c r="I415" s="8"/>
      <c r="J415" s="57"/>
      <c r="K415" s="8"/>
      <c r="L415" s="8"/>
      <c r="M415" s="8"/>
      <c r="N415" s="8"/>
      <c r="O415" s="8"/>
      <c r="P415" s="8"/>
      <c r="Q415" s="8"/>
      <c r="R415" s="8"/>
      <c r="S415" s="8"/>
      <c r="T415" s="8"/>
      <c r="U415" s="8"/>
      <c r="V415" s="8"/>
      <c r="W415" s="8"/>
      <c r="X415" s="8"/>
      <c r="Y415" s="8"/>
      <c r="Z415" s="8"/>
    </row>
    <row r="416" spans="1:26" ht="12.75" customHeight="1" x14ac:dyDescent="0.4">
      <c r="A416" s="77"/>
      <c r="B416" s="8"/>
      <c r="C416" s="8"/>
      <c r="D416" s="8"/>
      <c r="E416" s="8"/>
      <c r="F416" s="8"/>
      <c r="G416" s="8"/>
      <c r="H416" s="8"/>
      <c r="I416" s="8"/>
      <c r="J416" s="57"/>
      <c r="K416" s="8"/>
      <c r="L416" s="8"/>
      <c r="M416" s="8"/>
      <c r="N416" s="8"/>
      <c r="O416" s="8"/>
      <c r="P416" s="8"/>
      <c r="Q416" s="8"/>
      <c r="R416" s="8"/>
      <c r="S416" s="8"/>
      <c r="T416" s="8"/>
      <c r="U416" s="8"/>
      <c r="V416" s="8"/>
      <c r="W416" s="8"/>
      <c r="X416" s="8"/>
      <c r="Y416" s="8"/>
      <c r="Z416" s="8"/>
    </row>
    <row r="417" spans="1:26" ht="12.75" customHeight="1" x14ac:dyDescent="0.4">
      <c r="A417" s="77"/>
      <c r="B417" s="8"/>
      <c r="C417" s="8"/>
      <c r="D417" s="8"/>
      <c r="E417" s="8"/>
      <c r="F417" s="8"/>
      <c r="G417" s="8"/>
      <c r="H417" s="8"/>
      <c r="I417" s="8"/>
      <c r="J417" s="57"/>
      <c r="K417" s="8"/>
      <c r="L417" s="8"/>
      <c r="M417" s="8"/>
      <c r="N417" s="8"/>
      <c r="O417" s="8"/>
      <c r="P417" s="8"/>
      <c r="Q417" s="8"/>
      <c r="R417" s="8"/>
      <c r="S417" s="8"/>
      <c r="T417" s="8"/>
      <c r="U417" s="8"/>
      <c r="V417" s="8"/>
      <c r="W417" s="8"/>
      <c r="X417" s="8"/>
      <c r="Y417" s="8"/>
      <c r="Z417" s="8"/>
    </row>
    <row r="418" spans="1:26" ht="12.75" customHeight="1" x14ac:dyDescent="0.4">
      <c r="A418" s="77"/>
      <c r="B418" s="8"/>
      <c r="C418" s="8"/>
      <c r="D418" s="8"/>
      <c r="E418" s="8"/>
      <c r="F418" s="8"/>
      <c r="G418" s="8"/>
      <c r="H418" s="8"/>
      <c r="I418" s="8"/>
      <c r="J418" s="57"/>
      <c r="K418" s="8"/>
      <c r="L418" s="8"/>
      <c r="M418" s="8"/>
      <c r="N418" s="8"/>
      <c r="O418" s="8"/>
      <c r="P418" s="8"/>
      <c r="Q418" s="8"/>
      <c r="R418" s="8"/>
      <c r="S418" s="8"/>
      <c r="T418" s="8"/>
      <c r="U418" s="8"/>
      <c r="V418" s="8"/>
      <c r="W418" s="8"/>
      <c r="X418" s="8"/>
      <c r="Y418" s="8"/>
      <c r="Z418" s="8"/>
    </row>
    <row r="419" spans="1:26" ht="12.75" customHeight="1" x14ac:dyDescent="0.4">
      <c r="A419" s="77"/>
      <c r="B419" s="8"/>
      <c r="C419" s="8"/>
      <c r="D419" s="8"/>
      <c r="E419" s="8"/>
      <c r="F419" s="8"/>
      <c r="G419" s="8"/>
      <c r="H419" s="8"/>
      <c r="I419" s="8"/>
      <c r="J419" s="57"/>
      <c r="K419" s="8"/>
      <c r="L419" s="8"/>
      <c r="M419" s="8"/>
      <c r="N419" s="8"/>
      <c r="O419" s="8"/>
      <c r="P419" s="8"/>
      <c r="Q419" s="8"/>
      <c r="R419" s="8"/>
      <c r="S419" s="8"/>
      <c r="T419" s="8"/>
      <c r="U419" s="8"/>
      <c r="V419" s="8"/>
      <c r="W419" s="8"/>
      <c r="X419" s="8"/>
      <c r="Y419" s="8"/>
      <c r="Z419" s="8"/>
    </row>
    <row r="420" spans="1:26" ht="12.75" customHeight="1" x14ac:dyDescent="0.4">
      <c r="A420" s="77"/>
      <c r="B420" s="8"/>
      <c r="C420" s="8"/>
      <c r="D420" s="8"/>
      <c r="E420" s="8"/>
      <c r="F420" s="8"/>
      <c r="G420" s="8"/>
      <c r="H420" s="8"/>
      <c r="I420" s="8"/>
      <c r="J420" s="57"/>
      <c r="K420" s="8"/>
      <c r="L420" s="8"/>
      <c r="M420" s="8"/>
      <c r="N420" s="8"/>
      <c r="O420" s="8"/>
      <c r="P420" s="8"/>
      <c r="Q420" s="8"/>
      <c r="R420" s="8"/>
      <c r="S420" s="8"/>
      <c r="T420" s="8"/>
      <c r="U420" s="8"/>
      <c r="V420" s="8"/>
      <c r="W420" s="8"/>
      <c r="X420" s="8"/>
      <c r="Y420" s="8"/>
      <c r="Z420" s="8"/>
    </row>
    <row r="421" spans="1:26" ht="12.75" customHeight="1" x14ac:dyDescent="0.4">
      <c r="A421" s="77"/>
      <c r="B421" s="8"/>
      <c r="C421" s="8"/>
      <c r="D421" s="8"/>
      <c r="E421" s="8"/>
      <c r="F421" s="8"/>
      <c r="G421" s="8"/>
      <c r="H421" s="8"/>
      <c r="I421" s="8"/>
      <c r="J421" s="57"/>
      <c r="K421" s="8"/>
      <c r="L421" s="8"/>
      <c r="M421" s="8"/>
      <c r="N421" s="8"/>
      <c r="O421" s="8"/>
      <c r="P421" s="8"/>
      <c r="Q421" s="8"/>
      <c r="R421" s="8"/>
      <c r="S421" s="8"/>
      <c r="T421" s="8"/>
      <c r="U421" s="8"/>
      <c r="V421" s="8"/>
      <c r="W421" s="8"/>
      <c r="X421" s="8"/>
      <c r="Y421" s="8"/>
      <c r="Z421" s="8"/>
    </row>
    <row r="422" spans="1:26" ht="12.75" customHeight="1" x14ac:dyDescent="0.4">
      <c r="A422" s="77"/>
      <c r="B422" s="8"/>
      <c r="C422" s="8"/>
      <c r="D422" s="8"/>
      <c r="E422" s="8"/>
      <c r="F422" s="8"/>
      <c r="G422" s="8"/>
      <c r="H422" s="8"/>
      <c r="I422" s="8"/>
      <c r="J422" s="57"/>
      <c r="K422" s="8"/>
      <c r="L422" s="8"/>
      <c r="M422" s="8"/>
      <c r="N422" s="8"/>
      <c r="O422" s="8"/>
      <c r="P422" s="8"/>
      <c r="Q422" s="8"/>
      <c r="R422" s="8"/>
      <c r="S422" s="8"/>
      <c r="T422" s="8"/>
      <c r="U422" s="8"/>
      <c r="V422" s="8"/>
      <c r="W422" s="8"/>
      <c r="X422" s="8"/>
      <c r="Y422" s="8"/>
      <c r="Z422" s="8"/>
    </row>
    <row r="423" spans="1:26" ht="12.75" customHeight="1" x14ac:dyDescent="0.4">
      <c r="A423" s="77"/>
      <c r="B423" s="8"/>
      <c r="C423" s="8"/>
      <c r="D423" s="8"/>
      <c r="E423" s="8"/>
      <c r="F423" s="8"/>
      <c r="G423" s="8"/>
      <c r="H423" s="8"/>
      <c r="I423" s="8"/>
      <c r="J423" s="57"/>
      <c r="K423" s="8"/>
      <c r="L423" s="8"/>
      <c r="M423" s="8"/>
      <c r="N423" s="8"/>
      <c r="O423" s="8"/>
      <c r="P423" s="8"/>
      <c r="Q423" s="8"/>
      <c r="R423" s="8"/>
      <c r="S423" s="8"/>
      <c r="T423" s="8"/>
      <c r="U423" s="8"/>
      <c r="V423" s="8"/>
      <c r="W423" s="8"/>
      <c r="X423" s="8"/>
      <c r="Y423" s="8"/>
      <c r="Z423" s="8"/>
    </row>
    <row r="424" spans="1:26" ht="12.75" customHeight="1" x14ac:dyDescent="0.4">
      <c r="A424" s="77"/>
      <c r="B424" s="8"/>
      <c r="C424" s="8"/>
      <c r="D424" s="8"/>
      <c r="E424" s="8"/>
      <c r="F424" s="8"/>
      <c r="G424" s="8"/>
      <c r="H424" s="8"/>
      <c r="I424" s="8"/>
      <c r="J424" s="57"/>
      <c r="K424" s="8"/>
      <c r="L424" s="8"/>
      <c r="M424" s="8"/>
      <c r="N424" s="8"/>
      <c r="O424" s="8"/>
      <c r="P424" s="8"/>
      <c r="Q424" s="8"/>
      <c r="R424" s="8"/>
      <c r="S424" s="8"/>
      <c r="T424" s="8"/>
      <c r="U424" s="8"/>
      <c r="V424" s="8"/>
      <c r="W424" s="8"/>
      <c r="X424" s="8"/>
      <c r="Y424" s="8"/>
      <c r="Z424" s="8"/>
    </row>
    <row r="425" spans="1:26" ht="12.75" customHeight="1" x14ac:dyDescent="0.4">
      <c r="A425" s="77"/>
      <c r="B425" s="8"/>
      <c r="C425" s="8"/>
      <c r="D425" s="8"/>
      <c r="E425" s="8"/>
      <c r="F425" s="8"/>
      <c r="G425" s="8"/>
      <c r="H425" s="8"/>
      <c r="I425" s="8"/>
      <c r="J425" s="57"/>
      <c r="K425" s="8"/>
      <c r="L425" s="8"/>
      <c r="M425" s="8"/>
      <c r="N425" s="8"/>
      <c r="O425" s="8"/>
      <c r="P425" s="8"/>
      <c r="Q425" s="8"/>
      <c r="R425" s="8"/>
      <c r="S425" s="8"/>
      <c r="T425" s="8"/>
      <c r="U425" s="8"/>
      <c r="V425" s="8"/>
      <c r="W425" s="8"/>
      <c r="X425" s="8"/>
      <c r="Y425" s="8"/>
      <c r="Z425" s="8"/>
    </row>
    <row r="426" spans="1:26" ht="12.75" customHeight="1" x14ac:dyDescent="0.4">
      <c r="A426" s="77"/>
      <c r="B426" s="8"/>
      <c r="C426" s="8"/>
      <c r="D426" s="8"/>
      <c r="E426" s="8"/>
      <c r="F426" s="8"/>
      <c r="G426" s="8"/>
      <c r="H426" s="8"/>
      <c r="I426" s="8"/>
      <c r="J426" s="57"/>
      <c r="K426" s="8"/>
      <c r="L426" s="8"/>
      <c r="M426" s="8"/>
      <c r="N426" s="8"/>
      <c r="O426" s="8"/>
      <c r="P426" s="8"/>
      <c r="Q426" s="8"/>
      <c r="R426" s="8"/>
      <c r="S426" s="8"/>
      <c r="T426" s="8"/>
      <c r="U426" s="8"/>
      <c r="V426" s="8"/>
      <c r="W426" s="8"/>
      <c r="X426" s="8"/>
      <c r="Y426" s="8"/>
      <c r="Z426" s="8"/>
    </row>
    <row r="427" spans="1:26" ht="12.75" customHeight="1" x14ac:dyDescent="0.4">
      <c r="A427" s="77"/>
      <c r="B427" s="8"/>
      <c r="C427" s="8"/>
      <c r="D427" s="8"/>
      <c r="E427" s="8"/>
      <c r="F427" s="8"/>
      <c r="G427" s="8"/>
      <c r="H427" s="8"/>
      <c r="I427" s="8"/>
      <c r="J427" s="57"/>
      <c r="K427" s="8"/>
      <c r="L427" s="8"/>
      <c r="M427" s="8"/>
      <c r="N427" s="8"/>
      <c r="O427" s="8"/>
      <c r="P427" s="8"/>
      <c r="Q427" s="8"/>
      <c r="R427" s="8"/>
      <c r="S427" s="8"/>
      <c r="T427" s="8"/>
      <c r="U427" s="8"/>
      <c r="V427" s="8"/>
      <c r="W427" s="8"/>
      <c r="X427" s="8"/>
      <c r="Y427" s="8"/>
      <c r="Z427" s="8"/>
    </row>
    <row r="428" spans="1:26" ht="12.75" customHeight="1" x14ac:dyDescent="0.4">
      <c r="A428" s="77"/>
      <c r="B428" s="8"/>
      <c r="C428" s="8"/>
      <c r="D428" s="8"/>
      <c r="E428" s="8"/>
      <c r="F428" s="8"/>
      <c r="G428" s="8"/>
      <c r="H428" s="8"/>
      <c r="I428" s="8"/>
      <c r="J428" s="57"/>
      <c r="K428" s="8"/>
      <c r="L428" s="8"/>
      <c r="M428" s="8"/>
      <c r="N428" s="8"/>
      <c r="O428" s="8"/>
      <c r="P428" s="8"/>
      <c r="Q428" s="8"/>
      <c r="R428" s="8"/>
      <c r="S428" s="8"/>
      <c r="T428" s="8"/>
      <c r="U428" s="8"/>
      <c r="V428" s="8"/>
      <c r="W428" s="8"/>
      <c r="X428" s="8"/>
      <c r="Y428" s="8"/>
      <c r="Z428" s="8"/>
    </row>
    <row r="429" spans="1:26" ht="12.75" customHeight="1" x14ac:dyDescent="0.4">
      <c r="A429" s="77"/>
      <c r="B429" s="8"/>
      <c r="C429" s="8"/>
      <c r="D429" s="8"/>
      <c r="E429" s="8"/>
      <c r="F429" s="8"/>
      <c r="G429" s="8"/>
      <c r="H429" s="8"/>
      <c r="I429" s="8"/>
      <c r="J429" s="57"/>
      <c r="K429" s="8"/>
      <c r="L429" s="8"/>
      <c r="M429" s="8"/>
      <c r="N429" s="8"/>
      <c r="O429" s="8"/>
      <c r="P429" s="8"/>
      <c r="Q429" s="8"/>
      <c r="R429" s="8"/>
      <c r="S429" s="8"/>
      <c r="T429" s="8"/>
      <c r="U429" s="8"/>
      <c r="V429" s="8"/>
      <c r="W429" s="8"/>
      <c r="X429" s="8"/>
      <c r="Y429" s="8"/>
      <c r="Z429" s="8"/>
    </row>
    <row r="430" spans="1:26" ht="12.75" customHeight="1" x14ac:dyDescent="0.4">
      <c r="A430" s="77"/>
      <c r="B430" s="8"/>
      <c r="C430" s="8"/>
      <c r="D430" s="8"/>
      <c r="E430" s="8"/>
      <c r="F430" s="8"/>
      <c r="G430" s="8"/>
      <c r="H430" s="8"/>
      <c r="I430" s="8"/>
      <c r="J430" s="57"/>
      <c r="K430" s="8"/>
      <c r="L430" s="8"/>
      <c r="M430" s="8"/>
      <c r="N430" s="8"/>
      <c r="O430" s="8"/>
      <c r="P430" s="8"/>
      <c r="Q430" s="8"/>
      <c r="R430" s="8"/>
      <c r="S430" s="8"/>
      <c r="T430" s="8"/>
      <c r="U430" s="8"/>
      <c r="V430" s="8"/>
      <c r="W430" s="8"/>
      <c r="X430" s="8"/>
      <c r="Y430" s="8"/>
      <c r="Z430" s="8"/>
    </row>
    <row r="431" spans="1:26" ht="12.75" customHeight="1" x14ac:dyDescent="0.4">
      <c r="A431" s="77"/>
      <c r="B431" s="8"/>
      <c r="C431" s="8"/>
      <c r="D431" s="8"/>
      <c r="E431" s="8"/>
      <c r="F431" s="8"/>
      <c r="G431" s="8"/>
      <c r="H431" s="8"/>
      <c r="I431" s="8"/>
      <c r="J431" s="57"/>
      <c r="K431" s="8"/>
      <c r="L431" s="8"/>
      <c r="M431" s="8"/>
      <c r="N431" s="8"/>
      <c r="O431" s="8"/>
      <c r="P431" s="8"/>
      <c r="Q431" s="8"/>
      <c r="R431" s="8"/>
      <c r="S431" s="8"/>
      <c r="T431" s="8"/>
      <c r="U431" s="8"/>
      <c r="V431" s="8"/>
      <c r="W431" s="8"/>
      <c r="X431" s="8"/>
      <c r="Y431" s="8"/>
      <c r="Z431" s="8"/>
    </row>
    <row r="432" spans="1:26" ht="12.75" customHeight="1" x14ac:dyDescent="0.4">
      <c r="A432" s="77"/>
      <c r="B432" s="8"/>
      <c r="C432" s="8"/>
      <c r="D432" s="8"/>
      <c r="E432" s="8"/>
      <c r="F432" s="8"/>
      <c r="G432" s="8"/>
      <c r="H432" s="8"/>
      <c r="I432" s="8"/>
      <c r="J432" s="57"/>
      <c r="K432" s="8"/>
      <c r="L432" s="8"/>
      <c r="M432" s="8"/>
      <c r="N432" s="8"/>
      <c r="O432" s="8"/>
      <c r="P432" s="8"/>
      <c r="Q432" s="8"/>
      <c r="R432" s="8"/>
      <c r="S432" s="8"/>
      <c r="T432" s="8"/>
      <c r="U432" s="8"/>
      <c r="V432" s="8"/>
      <c r="W432" s="8"/>
      <c r="X432" s="8"/>
      <c r="Y432" s="8"/>
      <c r="Z432" s="8"/>
    </row>
    <row r="433" spans="1:26" ht="12.75" customHeight="1" x14ac:dyDescent="0.4">
      <c r="A433" s="77"/>
      <c r="B433" s="8"/>
      <c r="C433" s="8"/>
      <c r="D433" s="8"/>
      <c r="E433" s="8"/>
      <c r="F433" s="8"/>
      <c r="G433" s="8"/>
      <c r="H433" s="8"/>
      <c r="I433" s="8"/>
      <c r="J433" s="57"/>
      <c r="K433" s="8"/>
      <c r="L433" s="8"/>
      <c r="M433" s="8"/>
      <c r="N433" s="8"/>
      <c r="O433" s="8"/>
      <c r="P433" s="8"/>
      <c r="Q433" s="8"/>
      <c r="R433" s="8"/>
      <c r="S433" s="8"/>
      <c r="T433" s="8"/>
      <c r="U433" s="8"/>
      <c r="V433" s="8"/>
      <c r="W433" s="8"/>
      <c r="X433" s="8"/>
      <c r="Y433" s="8"/>
      <c r="Z433" s="8"/>
    </row>
    <row r="434" spans="1:26" ht="12.75" customHeight="1" x14ac:dyDescent="0.4">
      <c r="A434" s="77"/>
      <c r="B434" s="8"/>
      <c r="C434" s="8"/>
      <c r="D434" s="8"/>
      <c r="E434" s="8"/>
      <c r="F434" s="8"/>
      <c r="G434" s="8"/>
      <c r="H434" s="8"/>
      <c r="I434" s="8"/>
      <c r="J434" s="57"/>
      <c r="K434" s="8"/>
      <c r="L434" s="8"/>
      <c r="M434" s="8"/>
      <c r="N434" s="8"/>
      <c r="O434" s="8"/>
      <c r="P434" s="8"/>
      <c r="Q434" s="8"/>
      <c r="R434" s="8"/>
      <c r="S434" s="8"/>
      <c r="T434" s="8"/>
      <c r="U434" s="8"/>
      <c r="V434" s="8"/>
      <c r="W434" s="8"/>
      <c r="X434" s="8"/>
      <c r="Y434" s="8"/>
      <c r="Z434" s="8"/>
    </row>
    <row r="435" spans="1:26" ht="12.75" customHeight="1" x14ac:dyDescent="0.4">
      <c r="A435" s="77"/>
      <c r="B435" s="8"/>
      <c r="C435" s="8"/>
      <c r="D435" s="8"/>
      <c r="E435" s="8"/>
      <c r="F435" s="8"/>
      <c r="G435" s="8"/>
      <c r="H435" s="8"/>
      <c r="I435" s="8"/>
      <c r="J435" s="57"/>
      <c r="K435" s="8"/>
      <c r="L435" s="8"/>
      <c r="M435" s="8"/>
      <c r="N435" s="8"/>
      <c r="O435" s="8"/>
      <c r="P435" s="8"/>
      <c r="Q435" s="8"/>
      <c r="R435" s="8"/>
      <c r="S435" s="8"/>
      <c r="T435" s="8"/>
      <c r="U435" s="8"/>
      <c r="V435" s="8"/>
      <c r="W435" s="8"/>
      <c r="X435" s="8"/>
      <c r="Y435" s="8"/>
      <c r="Z435" s="8"/>
    </row>
    <row r="436" spans="1:26" ht="12.75" customHeight="1" x14ac:dyDescent="0.4">
      <c r="A436" s="77"/>
      <c r="B436" s="8"/>
      <c r="C436" s="8"/>
      <c r="D436" s="8"/>
      <c r="E436" s="8"/>
      <c r="F436" s="8"/>
      <c r="G436" s="8"/>
      <c r="H436" s="8"/>
      <c r="I436" s="8"/>
      <c r="J436" s="57"/>
      <c r="K436" s="8"/>
      <c r="L436" s="8"/>
      <c r="M436" s="8"/>
      <c r="N436" s="8"/>
      <c r="O436" s="8"/>
      <c r="P436" s="8"/>
      <c r="Q436" s="8"/>
      <c r="R436" s="8"/>
      <c r="S436" s="8"/>
      <c r="T436" s="8"/>
      <c r="U436" s="8"/>
      <c r="V436" s="8"/>
      <c r="W436" s="8"/>
      <c r="X436" s="8"/>
      <c r="Y436" s="8"/>
      <c r="Z436" s="8"/>
    </row>
    <row r="437" spans="1:26" ht="12.75" customHeight="1" x14ac:dyDescent="0.4">
      <c r="A437" s="77"/>
      <c r="B437" s="8"/>
      <c r="C437" s="8"/>
      <c r="D437" s="8"/>
      <c r="E437" s="8"/>
      <c r="F437" s="8"/>
      <c r="G437" s="8"/>
      <c r="H437" s="8"/>
      <c r="I437" s="8"/>
      <c r="J437" s="57"/>
      <c r="K437" s="8"/>
      <c r="L437" s="8"/>
      <c r="M437" s="8"/>
      <c r="N437" s="8"/>
      <c r="O437" s="8"/>
      <c r="P437" s="8"/>
      <c r="Q437" s="8"/>
      <c r="R437" s="8"/>
      <c r="S437" s="8"/>
      <c r="T437" s="8"/>
      <c r="U437" s="8"/>
      <c r="V437" s="8"/>
      <c r="W437" s="8"/>
      <c r="X437" s="8"/>
      <c r="Y437" s="8"/>
      <c r="Z437" s="8"/>
    </row>
    <row r="438" spans="1:26" ht="12.75" customHeight="1" x14ac:dyDescent="0.4">
      <c r="A438" s="77"/>
      <c r="B438" s="8"/>
      <c r="C438" s="8"/>
      <c r="D438" s="8"/>
      <c r="E438" s="8"/>
      <c r="F438" s="8"/>
      <c r="G438" s="8"/>
      <c r="H438" s="8"/>
      <c r="I438" s="8"/>
      <c r="J438" s="57"/>
      <c r="K438" s="8"/>
      <c r="L438" s="8"/>
      <c r="M438" s="8"/>
      <c r="N438" s="8"/>
      <c r="O438" s="8"/>
      <c r="P438" s="8"/>
      <c r="Q438" s="8"/>
      <c r="R438" s="8"/>
      <c r="S438" s="8"/>
      <c r="T438" s="8"/>
      <c r="U438" s="8"/>
      <c r="V438" s="8"/>
      <c r="W438" s="8"/>
      <c r="X438" s="8"/>
      <c r="Y438" s="8"/>
      <c r="Z438" s="8"/>
    </row>
    <row r="439" spans="1:26" ht="12.75" customHeight="1" x14ac:dyDescent="0.4">
      <c r="A439" s="77"/>
      <c r="B439" s="8"/>
      <c r="C439" s="8"/>
      <c r="D439" s="8"/>
      <c r="E439" s="8"/>
      <c r="F439" s="8"/>
      <c r="G439" s="8"/>
      <c r="H439" s="8"/>
      <c r="I439" s="8"/>
      <c r="J439" s="57"/>
      <c r="K439" s="8"/>
      <c r="L439" s="8"/>
      <c r="M439" s="8"/>
      <c r="N439" s="8"/>
      <c r="O439" s="8"/>
      <c r="P439" s="8"/>
      <c r="Q439" s="8"/>
      <c r="R439" s="8"/>
      <c r="S439" s="8"/>
      <c r="T439" s="8"/>
      <c r="U439" s="8"/>
      <c r="V439" s="8"/>
      <c r="W439" s="8"/>
      <c r="X439" s="8"/>
      <c r="Y439" s="8"/>
      <c r="Z439" s="8"/>
    </row>
    <row r="440" spans="1:26" ht="12.75" customHeight="1" x14ac:dyDescent="0.4">
      <c r="A440" s="77"/>
      <c r="B440" s="8"/>
      <c r="C440" s="8"/>
      <c r="D440" s="8"/>
      <c r="E440" s="8"/>
      <c r="F440" s="8"/>
      <c r="G440" s="8"/>
      <c r="H440" s="8"/>
      <c r="I440" s="8"/>
      <c r="J440" s="57"/>
      <c r="K440" s="8"/>
      <c r="L440" s="8"/>
      <c r="M440" s="8"/>
      <c r="N440" s="8"/>
      <c r="O440" s="8"/>
      <c r="P440" s="8"/>
      <c r="Q440" s="8"/>
      <c r="R440" s="8"/>
      <c r="S440" s="8"/>
      <c r="T440" s="8"/>
      <c r="U440" s="8"/>
      <c r="V440" s="8"/>
      <c r="W440" s="8"/>
      <c r="X440" s="8"/>
      <c r="Y440" s="8"/>
      <c r="Z440" s="8"/>
    </row>
    <row r="441" spans="1:26" ht="12.75" customHeight="1" x14ac:dyDescent="0.4">
      <c r="A441" s="77"/>
      <c r="B441" s="8"/>
      <c r="C441" s="8"/>
      <c r="D441" s="8"/>
      <c r="E441" s="8"/>
      <c r="F441" s="8"/>
      <c r="G441" s="8"/>
      <c r="H441" s="8"/>
      <c r="I441" s="8"/>
      <c r="J441" s="57"/>
      <c r="K441" s="8"/>
      <c r="L441" s="8"/>
      <c r="M441" s="8"/>
      <c r="N441" s="8"/>
      <c r="O441" s="8"/>
      <c r="P441" s="8"/>
      <c r="Q441" s="8"/>
      <c r="R441" s="8"/>
      <c r="S441" s="8"/>
      <c r="T441" s="8"/>
      <c r="U441" s="8"/>
      <c r="V441" s="8"/>
      <c r="W441" s="8"/>
      <c r="X441" s="8"/>
      <c r="Y441" s="8"/>
      <c r="Z441" s="8"/>
    </row>
    <row r="442" spans="1:26" ht="12.75" customHeight="1" x14ac:dyDescent="0.4">
      <c r="A442" s="77"/>
      <c r="B442" s="8"/>
      <c r="C442" s="8"/>
      <c r="D442" s="8"/>
      <c r="E442" s="8"/>
      <c r="F442" s="8"/>
      <c r="G442" s="8"/>
      <c r="H442" s="8"/>
      <c r="I442" s="8"/>
      <c r="J442" s="57"/>
      <c r="K442" s="8"/>
      <c r="L442" s="8"/>
      <c r="M442" s="8"/>
      <c r="N442" s="8"/>
      <c r="O442" s="8"/>
      <c r="P442" s="8"/>
      <c r="Q442" s="8"/>
      <c r="R442" s="8"/>
      <c r="S442" s="8"/>
      <c r="T442" s="8"/>
      <c r="U442" s="8"/>
      <c r="V442" s="8"/>
      <c r="W442" s="8"/>
      <c r="X442" s="8"/>
      <c r="Y442" s="8"/>
      <c r="Z442" s="8"/>
    </row>
    <row r="443" spans="1:26" ht="12.75" customHeight="1" x14ac:dyDescent="0.4">
      <c r="A443" s="77"/>
      <c r="B443" s="8"/>
      <c r="C443" s="8"/>
      <c r="D443" s="8"/>
      <c r="E443" s="8"/>
      <c r="F443" s="8"/>
      <c r="G443" s="8"/>
      <c r="H443" s="8"/>
      <c r="I443" s="8"/>
      <c r="J443" s="57"/>
      <c r="K443" s="8"/>
      <c r="L443" s="8"/>
      <c r="M443" s="8"/>
      <c r="N443" s="8"/>
      <c r="O443" s="8"/>
      <c r="P443" s="8"/>
      <c r="Q443" s="8"/>
      <c r="R443" s="8"/>
      <c r="S443" s="8"/>
      <c r="T443" s="8"/>
      <c r="U443" s="8"/>
      <c r="V443" s="8"/>
      <c r="W443" s="8"/>
      <c r="X443" s="8"/>
      <c r="Y443" s="8"/>
      <c r="Z443" s="8"/>
    </row>
    <row r="444" spans="1:26" ht="12.75" customHeight="1" x14ac:dyDescent="0.4">
      <c r="A444" s="77"/>
      <c r="B444" s="8"/>
      <c r="C444" s="8"/>
      <c r="D444" s="8"/>
      <c r="E444" s="8"/>
      <c r="F444" s="8"/>
      <c r="G444" s="8"/>
      <c r="H444" s="8"/>
      <c r="I444" s="8"/>
      <c r="J444" s="57"/>
      <c r="K444" s="8"/>
      <c r="L444" s="8"/>
      <c r="M444" s="8"/>
      <c r="N444" s="8"/>
      <c r="O444" s="8"/>
      <c r="P444" s="8"/>
      <c r="Q444" s="8"/>
      <c r="R444" s="8"/>
      <c r="S444" s="8"/>
      <c r="T444" s="8"/>
      <c r="U444" s="8"/>
      <c r="V444" s="8"/>
      <c r="W444" s="8"/>
      <c r="X444" s="8"/>
      <c r="Y444" s="8"/>
      <c r="Z444" s="8"/>
    </row>
    <row r="445" spans="1:26" ht="12.75" customHeight="1" x14ac:dyDescent="0.4">
      <c r="A445" s="77"/>
      <c r="B445" s="8"/>
      <c r="C445" s="8"/>
      <c r="D445" s="8"/>
      <c r="E445" s="8"/>
      <c r="F445" s="8"/>
      <c r="G445" s="8"/>
      <c r="H445" s="8"/>
      <c r="I445" s="8"/>
      <c r="J445" s="57"/>
      <c r="K445" s="8"/>
      <c r="L445" s="8"/>
      <c r="M445" s="8"/>
      <c r="N445" s="8"/>
      <c r="O445" s="8"/>
      <c r="P445" s="8"/>
      <c r="Q445" s="8"/>
      <c r="R445" s="8"/>
      <c r="S445" s="8"/>
      <c r="T445" s="8"/>
      <c r="U445" s="8"/>
      <c r="V445" s="8"/>
      <c r="W445" s="8"/>
      <c r="X445" s="8"/>
      <c r="Y445" s="8"/>
      <c r="Z445" s="8"/>
    </row>
    <row r="446" spans="1:26" ht="12.75" customHeight="1" x14ac:dyDescent="0.4">
      <c r="A446" s="77"/>
      <c r="B446" s="8"/>
      <c r="C446" s="8"/>
      <c r="D446" s="8"/>
      <c r="E446" s="8"/>
      <c r="F446" s="8"/>
      <c r="G446" s="8"/>
      <c r="H446" s="8"/>
      <c r="I446" s="8"/>
      <c r="J446" s="57"/>
      <c r="K446" s="8"/>
      <c r="L446" s="8"/>
      <c r="M446" s="8"/>
      <c r="N446" s="8"/>
      <c r="O446" s="8"/>
      <c r="P446" s="8"/>
      <c r="Q446" s="8"/>
      <c r="R446" s="8"/>
      <c r="S446" s="8"/>
      <c r="T446" s="8"/>
      <c r="U446" s="8"/>
      <c r="V446" s="8"/>
      <c r="W446" s="8"/>
      <c r="X446" s="8"/>
      <c r="Y446" s="8"/>
      <c r="Z446" s="8"/>
    </row>
    <row r="447" spans="1:26" ht="12.75" customHeight="1" x14ac:dyDescent="0.4">
      <c r="A447" s="77"/>
      <c r="B447" s="8"/>
      <c r="C447" s="8"/>
      <c r="D447" s="8"/>
      <c r="E447" s="8"/>
      <c r="F447" s="8"/>
      <c r="G447" s="8"/>
      <c r="H447" s="8"/>
      <c r="I447" s="8"/>
      <c r="J447" s="57"/>
      <c r="K447" s="8"/>
      <c r="L447" s="8"/>
      <c r="M447" s="8"/>
      <c r="N447" s="8"/>
      <c r="O447" s="8"/>
      <c r="P447" s="8"/>
      <c r="Q447" s="8"/>
      <c r="R447" s="8"/>
      <c r="S447" s="8"/>
      <c r="T447" s="8"/>
      <c r="U447" s="8"/>
      <c r="V447" s="8"/>
      <c r="W447" s="8"/>
      <c r="X447" s="8"/>
      <c r="Y447" s="8"/>
      <c r="Z447" s="8"/>
    </row>
    <row r="448" spans="1:26" ht="12.75" customHeight="1" x14ac:dyDescent="0.4">
      <c r="A448" s="77"/>
      <c r="B448" s="8"/>
      <c r="C448" s="8"/>
      <c r="D448" s="8"/>
      <c r="E448" s="8"/>
      <c r="F448" s="8"/>
      <c r="G448" s="8"/>
      <c r="H448" s="8"/>
      <c r="I448" s="8"/>
      <c r="J448" s="57"/>
      <c r="K448" s="8"/>
      <c r="L448" s="8"/>
      <c r="M448" s="8"/>
      <c r="N448" s="8"/>
      <c r="O448" s="8"/>
      <c r="P448" s="8"/>
      <c r="Q448" s="8"/>
      <c r="R448" s="8"/>
      <c r="S448" s="8"/>
      <c r="T448" s="8"/>
      <c r="U448" s="8"/>
      <c r="V448" s="8"/>
      <c r="W448" s="8"/>
      <c r="X448" s="8"/>
      <c r="Y448" s="8"/>
      <c r="Z448" s="8"/>
    </row>
    <row r="449" spans="1:26" ht="12.75" customHeight="1" x14ac:dyDescent="0.4">
      <c r="A449" s="77"/>
      <c r="B449" s="8"/>
      <c r="C449" s="8"/>
      <c r="D449" s="8"/>
      <c r="E449" s="8"/>
      <c r="F449" s="8"/>
      <c r="G449" s="8"/>
      <c r="H449" s="8"/>
      <c r="I449" s="8"/>
      <c r="J449" s="57"/>
      <c r="K449" s="8"/>
      <c r="L449" s="8"/>
      <c r="M449" s="8"/>
      <c r="N449" s="8"/>
      <c r="O449" s="8"/>
      <c r="P449" s="8"/>
      <c r="Q449" s="8"/>
      <c r="R449" s="8"/>
      <c r="S449" s="8"/>
      <c r="T449" s="8"/>
      <c r="U449" s="8"/>
      <c r="V449" s="8"/>
      <c r="W449" s="8"/>
      <c r="X449" s="8"/>
      <c r="Y449" s="8"/>
      <c r="Z449" s="8"/>
    </row>
    <row r="450" spans="1:26" ht="12.75" customHeight="1" x14ac:dyDescent="0.4">
      <c r="A450" s="77"/>
      <c r="B450" s="8"/>
      <c r="C450" s="8"/>
      <c r="D450" s="8"/>
      <c r="E450" s="8"/>
      <c r="F450" s="8"/>
      <c r="G450" s="8"/>
      <c r="H450" s="8"/>
      <c r="I450" s="8"/>
      <c r="J450" s="57"/>
      <c r="K450" s="8"/>
      <c r="L450" s="8"/>
      <c r="M450" s="8"/>
      <c r="N450" s="8"/>
      <c r="O450" s="8"/>
      <c r="P450" s="8"/>
      <c r="Q450" s="8"/>
      <c r="R450" s="8"/>
      <c r="S450" s="8"/>
      <c r="T450" s="8"/>
      <c r="U450" s="8"/>
      <c r="V450" s="8"/>
      <c r="W450" s="8"/>
      <c r="X450" s="8"/>
      <c r="Y450" s="8"/>
      <c r="Z450" s="8"/>
    </row>
    <row r="451" spans="1:26" ht="12.75" customHeight="1" x14ac:dyDescent="0.4">
      <c r="A451" s="77"/>
      <c r="B451" s="8"/>
      <c r="C451" s="8"/>
      <c r="D451" s="8"/>
      <c r="E451" s="8"/>
      <c r="F451" s="8"/>
      <c r="G451" s="8"/>
      <c r="H451" s="8"/>
      <c r="I451" s="8"/>
      <c r="J451" s="57"/>
      <c r="K451" s="8"/>
      <c r="L451" s="8"/>
      <c r="M451" s="8"/>
      <c r="N451" s="8"/>
      <c r="O451" s="8"/>
      <c r="P451" s="8"/>
      <c r="Q451" s="8"/>
      <c r="R451" s="8"/>
      <c r="S451" s="8"/>
      <c r="T451" s="8"/>
      <c r="U451" s="8"/>
      <c r="V451" s="8"/>
      <c r="W451" s="8"/>
      <c r="X451" s="8"/>
      <c r="Y451" s="8"/>
      <c r="Z451" s="8"/>
    </row>
    <row r="452" spans="1:26" ht="12.75" customHeight="1" x14ac:dyDescent="0.4">
      <c r="A452" s="77"/>
      <c r="B452" s="8"/>
      <c r="C452" s="8"/>
      <c r="D452" s="8"/>
      <c r="E452" s="8"/>
      <c r="F452" s="8"/>
      <c r="G452" s="8"/>
      <c r="H452" s="8"/>
      <c r="I452" s="8"/>
      <c r="J452" s="57"/>
      <c r="K452" s="8"/>
      <c r="L452" s="8"/>
      <c r="M452" s="8"/>
      <c r="N452" s="8"/>
      <c r="O452" s="8"/>
      <c r="P452" s="8"/>
      <c r="Q452" s="8"/>
      <c r="R452" s="8"/>
      <c r="S452" s="8"/>
      <c r="T452" s="8"/>
      <c r="U452" s="8"/>
      <c r="V452" s="8"/>
      <c r="W452" s="8"/>
      <c r="X452" s="8"/>
      <c r="Y452" s="8"/>
      <c r="Z452" s="8"/>
    </row>
    <row r="453" spans="1:26" ht="12.75" customHeight="1" x14ac:dyDescent="0.4">
      <c r="A453" s="77"/>
      <c r="B453" s="8"/>
      <c r="C453" s="8"/>
      <c r="D453" s="8"/>
      <c r="E453" s="8"/>
      <c r="F453" s="8"/>
      <c r="G453" s="8"/>
      <c r="H453" s="8"/>
      <c r="I453" s="8"/>
      <c r="J453" s="57"/>
      <c r="K453" s="8"/>
      <c r="L453" s="8"/>
      <c r="M453" s="8"/>
      <c r="N453" s="8"/>
      <c r="O453" s="8"/>
      <c r="P453" s="8"/>
      <c r="Q453" s="8"/>
      <c r="R453" s="8"/>
      <c r="S453" s="8"/>
      <c r="T453" s="8"/>
      <c r="U453" s="8"/>
      <c r="V453" s="8"/>
      <c r="W453" s="8"/>
      <c r="X453" s="8"/>
      <c r="Y453" s="8"/>
      <c r="Z453" s="8"/>
    </row>
    <row r="454" spans="1:26" ht="12.75" customHeight="1" x14ac:dyDescent="0.4">
      <c r="A454" s="77"/>
      <c r="B454" s="8"/>
      <c r="C454" s="8"/>
      <c r="D454" s="8"/>
      <c r="E454" s="8"/>
      <c r="F454" s="8"/>
      <c r="G454" s="8"/>
      <c r="H454" s="8"/>
      <c r="I454" s="8"/>
      <c r="J454" s="57"/>
      <c r="K454" s="8"/>
      <c r="L454" s="8"/>
      <c r="M454" s="8"/>
      <c r="N454" s="8"/>
      <c r="O454" s="8"/>
      <c r="P454" s="8"/>
      <c r="Q454" s="8"/>
      <c r="R454" s="8"/>
      <c r="S454" s="8"/>
      <c r="T454" s="8"/>
      <c r="U454" s="8"/>
      <c r="V454" s="8"/>
      <c r="W454" s="8"/>
      <c r="X454" s="8"/>
      <c r="Y454" s="8"/>
      <c r="Z454" s="8"/>
    </row>
    <row r="455" spans="1:26" ht="12.75" customHeight="1" x14ac:dyDescent="0.4">
      <c r="A455" s="77"/>
      <c r="B455" s="8"/>
      <c r="C455" s="8"/>
      <c r="D455" s="8"/>
      <c r="E455" s="8"/>
      <c r="F455" s="8"/>
      <c r="G455" s="8"/>
      <c r="H455" s="8"/>
      <c r="I455" s="8"/>
      <c r="J455" s="57"/>
      <c r="K455" s="8"/>
      <c r="L455" s="8"/>
      <c r="M455" s="8"/>
      <c r="N455" s="8"/>
      <c r="O455" s="8"/>
      <c r="P455" s="8"/>
      <c r="Q455" s="8"/>
      <c r="R455" s="8"/>
      <c r="S455" s="8"/>
      <c r="T455" s="8"/>
      <c r="U455" s="8"/>
      <c r="V455" s="8"/>
      <c r="W455" s="8"/>
      <c r="X455" s="8"/>
      <c r="Y455" s="8"/>
      <c r="Z455" s="8"/>
    </row>
    <row r="456" spans="1:26" ht="12.75" customHeight="1" x14ac:dyDescent="0.4">
      <c r="A456" s="77"/>
      <c r="B456" s="8"/>
      <c r="C456" s="8"/>
      <c r="D456" s="8"/>
      <c r="E456" s="8"/>
      <c r="F456" s="8"/>
      <c r="G456" s="8"/>
      <c r="H456" s="8"/>
      <c r="I456" s="8"/>
      <c r="J456" s="57"/>
      <c r="K456" s="8"/>
      <c r="L456" s="8"/>
      <c r="M456" s="8"/>
      <c r="N456" s="8"/>
      <c r="O456" s="8"/>
      <c r="P456" s="8"/>
      <c r="Q456" s="8"/>
      <c r="R456" s="8"/>
      <c r="S456" s="8"/>
      <c r="T456" s="8"/>
      <c r="U456" s="8"/>
      <c r="V456" s="8"/>
      <c r="W456" s="8"/>
      <c r="X456" s="8"/>
      <c r="Y456" s="8"/>
      <c r="Z456" s="8"/>
    </row>
    <row r="457" spans="1:26" ht="12.75" customHeight="1" x14ac:dyDescent="0.4">
      <c r="A457" s="77"/>
      <c r="B457" s="8"/>
      <c r="C457" s="8"/>
      <c r="D457" s="8"/>
      <c r="E457" s="8"/>
      <c r="F457" s="8"/>
      <c r="G457" s="8"/>
      <c r="H457" s="8"/>
      <c r="I457" s="8"/>
      <c r="J457" s="57"/>
      <c r="K457" s="8"/>
      <c r="L457" s="8"/>
      <c r="M457" s="8"/>
      <c r="N457" s="8"/>
      <c r="O457" s="8"/>
      <c r="P457" s="8"/>
      <c r="Q457" s="8"/>
      <c r="R457" s="8"/>
      <c r="S457" s="8"/>
      <c r="T457" s="8"/>
      <c r="U457" s="8"/>
      <c r="V457" s="8"/>
      <c r="W457" s="8"/>
      <c r="X457" s="8"/>
      <c r="Y457" s="8"/>
      <c r="Z457" s="8"/>
    </row>
    <row r="458" spans="1:26" ht="12.75" customHeight="1" x14ac:dyDescent="0.4">
      <c r="A458" s="77"/>
      <c r="B458" s="8"/>
      <c r="C458" s="8"/>
      <c r="D458" s="8"/>
      <c r="E458" s="8"/>
      <c r="F458" s="8"/>
      <c r="G458" s="8"/>
      <c r="H458" s="8"/>
      <c r="I458" s="8"/>
      <c r="J458" s="57"/>
      <c r="K458" s="8"/>
      <c r="L458" s="8"/>
      <c r="M458" s="8"/>
      <c r="N458" s="8"/>
      <c r="O458" s="8"/>
      <c r="P458" s="8"/>
      <c r="Q458" s="8"/>
      <c r="R458" s="8"/>
      <c r="S458" s="8"/>
      <c r="T458" s="8"/>
      <c r="U458" s="8"/>
      <c r="V458" s="8"/>
      <c r="W458" s="8"/>
      <c r="X458" s="8"/>
      <c r="Y458" s="8"/>
      <c r="Z458" s="8"/>
    </row>
    <row r="459" spans="1:26" ht="12.75" customHeight="1" x14ac:dyDescent="0.4">
      <c r="A459" s="77"/>
      <c r="B459" s="8"/>
      <c r="C459" s="8"/>
      <c r="D459" s="8"/>
      <c r="E459" s="8"/>
      <c r="F459" s="8"/>
      <c r="G459" s="8"/>
      <c r="H459" s="8"/>
      <c r="I459" s="8"/>
      <c r="J459" s="57"/>
      <c r="K459" s="8"/>
      <c r="L459" s="8"/>
      <c r="M459" s="8"/>
      <c r="N459" s="8"/>
      <c r="O459" s="8"/>
      <c r="P459" s="8"/>
      <c r="Q459" s="8"/>
      <c r="R459" s="8"/>
      <c r="S459" s="8"/>
      <c r="T459" s="8"/>
      <c r="U459" s="8"/>
      <c r="V459" s="8"/>
      <c r="W459" s="8"/>
      <c r="X459" s="8"/>
      <c r="Y459" s="8"/>
      <c r="Z459" s="8"/>
    </row>
    <row r="460" spans="1:26" ht="12.75" customHeight="1" x14ac:dyDescent="0.4">
      <c r="A460" s="77"/>
      <c r="B460" s="8"/>
      <c r="C460" s="8"/>
      <c r="D460" s="8"/>
      <c r="E460" s="8"/>
      <c r="F460" s="8"/>
      <c r="G460" s="8"/>
      <c r="H460" s="8"/>
      <c r="I460" s="8"/>
      <c r="J460" s="57"/>
      <c r="K460" s="8"/>
      <c r="L460" s="8"/>
      <c r="M460" s="8"/>
      <c r="N460" s="8"/>
      <c r="O460" s="8"/>
      <c r="P460" s="8"/>
      <c r="Q460" s="8"/>
      <c r="R460" s="8"/>
      <c r="S460" s="8"/>
      <c r="T460" s="8"/>
      <c r="U460" s="8"/>
      <c r="V460" s="8"/>
      <c r="W460" s="8"/>
      <c r="X460" s="8"/>
      <c r="Y460" s="8"/>
      <c r="Z460" s="8"/>
    </row>
    <row r="461" spans="1:26" ht="12.75" customHeight="1" x14ac:dyDescent="0.4">
      <c r="A461" s="77"/>
      <c r="B461" s="8"/>
      <c r="C461" s="8"/>
      <c r="D461" s="8"/>
      <c r="E461" s="8"/>
      <c r="F461" s="8"/>
      <c r="G461" s="8"/>
      <c r="H461" s="8"/>
      <c r="I461" s="8"/>
      <c r="J461" s="57"/>
      <c r="K461" s="8"/>
      <c r="L461" s="8"/>
      <c r="M461" s="8"/>
      <c r="N461" s="8"/>
      <c r="O461" s="8"/>
      <c r="P461" s="8"/>
      <c r="Q461" s="8"/>
      <c r="R461" s="8"/>
      <c r="S461" s="8"/>
      <c r="T461" s="8"/>
      <c r="U461" s="8"/>
      <c r="V461" s="8"/>
      <c r="W461" s="8"/>
      <c r="X461" s="8"/>
      <c r="Y461" s="8"/>
      <c r="Z461" s="8"/>
    </row>
    <row r="462" spans="1:26" ht="12.75" customHeight="1" x14ac:dyDescent="0.4">
      <c r="A462" s="77"/>
      <c r="B462" s="8"/>
      <c r="C462" s="8"/>
      <c r="D462" s="8"/>
      <c r="E462" s="8"/>
      <c r="F462" s="8"/>
      <c r="G462" s="8"/>
      <c r="H462" s="8"/>
      <c r="I462" s="8"/>
      <c r="J462" s="57"/>
      <c r="K462" s="8"/>
      <c r="L462" s="8"/>
      <c r="M462" s="8"/>
      <c r="N462" s="8"/>
      <c r="O462" s="8"/>
      <c r="P462" s="8"/>
      <c r="Q462" s="8"/>
      <c r="R462" s="8"/>
      <c r="S462" s="8"/>
      <c r="T462" s="8"/>
      <c r="U462" s="8"/>
      <c r="V462" s="8"/>
      <c r="W462" s="8"/>
      <c r="X462" s="8"/>
      <c r="Y462" s="8"/>
      <c r="Z462" s="8"/>
    </row>
    <row r="463" spans="1:26" ht="12.75" customHeight="1" x14ac:dyDescent="0.4">
      <c r="A463" s="77"/>
      <c r="B463" s="8"/>
      <c r="C463" s="8"/>
      <c r="D463" s="8"/>
      <c r="E463" s="8"/>
      <c r="F463" s="8"/>
      <c r="G463" s="8"/>
      <c r="H463" s="8"/>
      <c r="I463" s="8"/>
      <c r="J463" s="57"/>
      <c r="K463" s="8"/>
      <c r="L463" s="8"/>
      <c r="M463" s="8"/>
      <c r="N463" s="8"/>
      <c r="O463" s="8"/>
      <c r="P463" s="8"/>
      <c r="Q463" s="8"/>
      <c r="R463" s="8"/>
      <c r="S463" s="8"/>
      <c r="T463" s="8"/>
      <c r="U463" s="8"/>
      <c r="V463" s="8"/>
      <c r="W463" s="8"/>
      <c r="X463" s="8"/>
      <c r="Y463" s="8"/>
      <c r="Z463" s="8"/>
    </row>
    <row r="464" spans="1:26" ht="12.75" customHeight="1" x14ac:dyDescent="0.4">
      <c r="A464" s="77"/>
      <c r="B464" s="8"/>
      <c r="C464" s="8"/>
      <c r="D464" s="8"/>
      <c r="E464" s="8"/>
      <c r="F464" s="8"/>
      <c r="G464" s="8"/>
      <c r="H464" s="8"/>
      <c r="I464" s="8"/>
      <c r="J464" s="57"/>
      <c r="K464" s="8"/>
      <c r="L464" s="8"/>
      <c r="M464" s="8"/>
      <c r="N464" s="8"/>
      <c r="O464" s="8"/>
      <c r="P464" s="8"/>
      <c r="Q464" s="8"/>
      <c r="R464" s="8"/>
      <c r="S464" s="8"/>
      <c r="T464" s="8"/>
      <c r="U464" s="8"/>
      <c r="V464" s="8"/>
      <c r="W464" s="8"/>
      <c r="X464" s="8"/>
      <c r="Y464" s="8"/>
      <c r="Z464" s="8"/>
    </row>
    <row r="465" spans="1:26" ht="12.75" customHeight="1" x14ac:dyDescent="0.4">
      <c r="A465" s="77"/>
      <c r="B465" s="8"/>
      <c r="C465" s="8"/>
      <c r="D465" s="8"/>
      <c r="E465" s="8"/>
      <c r="F465" s="8"/>
      <c r="G465" s="8"/>
      <c r="H465" s="8"/>
      <c r="I465" s="8"/>
      <c r="J465" s="57"/>
      <c r="K465" s="8"/>
      <c r="L465" s="8"/>
      <c r="M465" s="8"/>
      <c r="N465" s="8"/>
      <c r="O465" s="8"/>
      <c r="P465" s="8"/>
      <c r="Q465" s="8"/>
      <c r="R465" s="8"/>
      <c r="S465" s="8"/>
      <c r="T465" s="8"/>
      <c r="U465" s="8"/>
      <c r="V465" s="8"/>
      <c r="W465" s="8"/>
      <c r="X465" s="8"/>
      <c r="Y465" s="8"/>
      <c r="Z465" s="8"/>
    </row>
    <row r="466" spans="1:26" ht="12.75" customHeight="1" x14ac:dyDescent="0.4">
      <c r="A466" s="77"/>
      <c r="B466" s="8"/>
      <c r="C466" s="8"/>
      <c r="D466" s="8"/>
      <c r="E466" s="8"/>
      <c r="F466" s="8"/>
      <c r="G466" s="8"/>
      <c r="H466" s="8"/>
      <c r="I466" s="8"/>
      <c r="J466" s="57"/>
      <c r="K466" s="8"/>
      <c r="L466" s="8"/>
      <c r="M466" s="8"/>
      <c r="N466" s="8"/>
      <c r="O466" s="8"/>
      <c r="P466" s="8"/>
      <c r="Q466" s="8"/>
      <c r="R466" s="8"/>
      <c r="S466" s="8"/>
      <c r="T466" s="8"/>
      <c r="U466" s="8"/>
      <c r="V466" s="8"/>
      <c r="W466" s="8"/>
      <c r="X466" s="8"/>
      <c r="Y466" s="8"/>
      <c r="Z466" s="8"/>
    </row>
    <row r="467" spans="1:26" ht="12.75" customHeight="1" x14ac:dyDescent="0.4">
      <c r="A467" s="77"/>
      <c r="B467" s="8"/>
      <c r="C467" s="8"/>
      <c r="D467" s="8"/>
      <c r="E467" s="8"/>
      <c r="F467" s="8"/>
      <c r="G467" s="8"/>
      <c r="H467" s="8"/>
      <c r="I467" s="8"/>
      <c r="J467" s="57"/>
      <c r="K467" s="8"/>
      <c r="L467" s="8"/>
      <c r="M467" s="8"/>
      <c r="N467" s="8"/>
      <c r="O467" s="8"/>
      <c r="P467" s="8"/>
      <c r="Q467" s="8"/>
      <c r="R467" s="8"/>
      <c r="S467" s="8"/>
      <c r="T467" s="8"/>
      <c r="U467" s="8"/>
      <c r="V467" s="8"/>
      <c r="W467" s="8"/>
      <c r="X467" s="8"/>
      <c r="Y467" s="8"/>
      <c r="Z467" s="8"/>
    </row>
    <row r="468" spans="1:26" ht="12.75" customHeight="1" x14ac:dyDescent="0.4">
      <c r="A468" s="77"/>
      <c r="B468" s="8"/>
      <c r="C468" s="8"/>
      <c r="D468" s="8"/>
      <c r="E468" s="8"/>
      <c r="F468" s="8"/>
      <c r="G468" s="8"/>
      <c r="H468" s="8"/>
      <c r="I468" s="8"/>
      <c r="J468" s="57"/>
      <c r="K468" s="8"/>
      <c r="L468" s="8"/>
      <c r="M468" s="8"/>
      <c r="N468" s="8"/>
      <c r="O468" s="8"/>
      <c r="P468" s="8"/>
      <c r="Q468" s="8"/>
      <c r="R468" s="8"/>
      <c r="S468" s="8"/>
      <c r="T468" s="8"/>
      <c r="U468" s="8"/>
      <c r="V468" s="8"/>
      <c r="W468" s="8"/>
      <c r="X468" s="8"/>
      <c r="Y468" s="8"/>
      <c r="Z468" s="8"/>
    </row>
    <row r="469" spans="1:26" ht="12.75" customHeight="1" x14ac:dyDescent="0.4">
      <c r="A469" s="77"/>
      <c r="B469" s="8"/>
      <c r="C469" s="8"/>
      <c r="D469" s="8"/>
      <c r="E469" s="8"/>
      <c r="F469" s="8"/>
      <c r="G469" s="8"/>
      <c r="H469" s="8"/>
      <c r="I469" s="8"/>
      <c r="J469" s="57"/>
      <c r="K469" s="8"/>
      <c r="L469" s="8"/>
      <c r="M469" s="8"/>
      <c r="N469" s="8"/>
      <c r="O469" s="8"/>
      <c r="P469" s="8"/>
      <c r="Q469" s="8"/>
      <c r="R469" s="8"/>
      <c r="S469" s="8"/>
      <c r="T469" s="8"/>
      <c r="U469" s="8"/>
      <c r="V469" s="8"/>
      <c r="W469" s="8"/>
      <c r="X469" s="8"/>
      <c r="Y469" s="8"/>
      <c r="Z469" s="8"/>
    </row>
    <row r="470" spans="1:26" ht="12.75" customHeight="1" x14ac:dyDescent="0.4">
      <c r="A470" s="77"/>
      <c r="B470" s="8"/>
      <c r="C470" s="8"/>
      <c r="D470" s="8"/>
      <c r="E470" s="8"/>
      <c r="F470" s="8"/>
      <c r="G470" s="8"/>
      <c r="H470" s="8"/>
      <c r="I470" s="8"/>
      <c r="J470" s="57"/>
      <c r="K470" s="8"/>
      <c r="L470" s="8"/>
      <c r="M470" s="8"/>
      <c r="N470" s="8"/>
      <c r="O470" s="8"/>
      <c r="P470" s="8"/>
      <c r="Q470" s="8"/>
      <c r="R470" s="8"/>
      <c r="S470" s="8"/>
      <c r="T470" s="8"/>
      <c r="U470" s="8"/>
      <c r="V470" s="8"/>
      <c r="W470" s="8"/>
      <c r="X470" s="8"/>
      <c r="Y470" s="8"/>
      <c r="Z470" s="8"/>
    </row>
    <row r="471" spans="1:26" ht="12.75" customHeight="1" x14ac:dyDescent="0.4">
      <c r="A471" s="77"/>
      <c r="B471" s="8"/>
      <c r="C471" s="8"/>
      <c r="D471" s="8"/>
      <c r="E471" s="8"/>
      <c r="F471" s="8"/>
      <c r="G471" s="8"/>
      <c r="H471" s="8"/>
      <c r="I471" s="8"/>
      <c r="J471" s="57"/>
      <c r="K471" s="8"/>
      <c r="L471" s="8"/>
      <c r="M471" s="8"/>
      <c r="N471" s="8"/>
      <c r="O471" s="8"/>
      <c r="P471" s="8"/>
      <c r="Q471" s="8"/>
      <c r="R471" s="8"/>
      <c r="S471" s="8"/>
      <c r="T471" s="8"/>
      <c r="U471" s="8"/>
      <c r="V471" s="8"/>
      <c r="W471" s="8"/>
      <c r="X471" s="8"/>
      <c r="Y471" s="8"/>
      <c r="Z471" s="8"/>
    </row>
    <row r="472" spans="1:26" ht="12.75" customHeight="1" x14ac:dyDescent="0.4">
      <c r="A472" s="77"/>
      <c r="B472" s="8"/>
      <c r="C472" s="8"/>
      <c r="D472" s="8"/>
      <c r="E472" s="8"/>
      <c r="F472" s="8"/>
      <c r="G472" s="8"/>
      <c r="H472" s="8"/>
      <c r="I472" s="8"/>
      <c r="J472" s="57"/>
      <c r="K472" s="8"/>
      <c r="L472" s="8"/>
      <c r="M472" s="8"/>
      <c r="N472" s="8"/>
      <c r="O472" s="8"/>
      <c r="P472" s="8"/>
      <c r="Q472" s="8"/>
      <c r="R472" s="8"/>
      <c r="S472" s="8"/>
      <c r="T472" s="8"/>
      <c r="U472" s="8"/>
      <c r="V472" s="8"/>
      <c r="W472" s="8"/>
      <c r="X472" s="8"/>
      <c r="Y472" s="8"/>
      <c r="Z472" s="8"/>
    </row>
    <row r="473" spans="1:26" ht="12.75" customHeight="1" x14ac:dyDescent="0.4">
      <c r="A473" s="77"/>
      <c r="B473" s="8"/>
      <c r="C473" s="8"/>
      <c r="D473" s="8"/>
      <c r="E473" s="8"/>
      <c r="F473" s="8"/>
      <c r="G473" s="8"/>
      <c r="H473" s="8"/>
      <c r="I473" s="8"/>
      <c r="J473" s="57"/>
      <c r="K473" s="8"/>
      <c r="L473" s="8"/>
      <c r="M473" s="8"/>
      <c r="N473" s="8"/>
      <c r="O473" s="8"/>
      <c r="P473" s="8"/>
      <c r="Q473" s="8"/>
      <c r="R473" s="8"/>
      <c r="S473" s="8"/>
      <c r="T473" s="8"/>
      <c r="U473" s="8"/>
      <c r="V473" s="8"/>
      <c r="W473" s="8"/>
      <c r="X473" s="8"/>
      <c r="Y473" s="8"/>
      <c r="Z473" s="8"/>
    </row>
    <row r="474" spans="1:26" ht="12.75" customHeight="1" x14ac:dyDescent="0.4">
      <c r="A474" s="77"/>
      <c r="B474" s="8"/>
      <c r="C474" s="8"/>
      <c r="D474" s="8"/>
      <c r="E474" s="8"/>
      <c r="F474" s="8"/>
      <c r="G474" s="8"/>
      <c r="H474" s="8"/>
      <c r="I474" s="8"/>
      <c r="J474" s="57"/>
      <c r="K474" s="8"/>
      <c r="L474" s="8"/>
      <c r="M474" s="8"/>
      <c r="N474" s="8"/>
      <c r="O474" s="8"/>
      <c r="P474" s="8"/>
      <c r="Q474" s="8"/>
      <c r="R474" s="8"/>
      <c r="S474" s="8"/>
      <c r="T474" s="8"/>
      <c r="U474" s="8"/>
      <c r="V474" s="8"/>
      <c r="W474" s="8"/>
      <c r="X474" s="8"/>
      <c r="Y474" s="8"/>
      <c r="Z474" s="8"/>
    </row>
    <row r="475" spans="1:26" ht="12.75" customHeight="1" x14ac:dyDescent="0.4">
      <c r="A475" s="77"/>
      <c r="B475" s="8"/>
      <c r="C475" s="8"/>
      <c r="D475" s="8"/>
      <c r="E475" s="8"/>
      <c r="F475" s="8"/>
      <c r="G475" s="8"/>
      <c r="H475" s="8"/>
      <c r="I475" s="8"/>
      <c r="J475" s="57"/>
      <c r="K475" s="8"/>
      <c r="L475" s="8"/>
      <c r="M475" s="8"/>
      <c r="N475" s="8"/>
      <c r="O475" s="8"/>
      <c r="P475" s="8"/>
      <c r="Q475" s="8"/>
      <c r="R475" s="8"/>
      <c r="S475" s="8"/>
      <c r="T475" s="8"/>
      <c r="U475" s="8"/>
      <c r="V475" s="8"/>
      <c r="W475" s="8"/>
      <c r="X475" s="8"/>
      <c r="Y475" s="8"/>
      <c r="Z475" s="8"/>
    </row>
    <row r="476" spans="1:26" ht="12.75" customHeight="1" x14ac:dyDescent="0.4">
      <c r="A476" s="77"/>
      <c r="B476" s="8"/>
      <c r="C476" s="8"/>
      <c r="D476" s="8"/>
      <c r="E476" s="8"/>
      <c r="F476" s="8"/>
      <c r="G476" s="8"/>
      <c r="H476" s="8"/>
      <c r="I476" s="8"/>
      <c r="J476" s="57"/>
      <c r="K476" s="8"/>
      <c r="L476" s="8"/>
      <c r="M476" s="8"/>
      <c r="N476" s="8"/>
      <c r="O476" s="8"/>
      <c r="P476" s="8"/>
      <c r="Q476" s="8"/>
      <c r="R476" s="8"/>
      <c r="S476" s="8"/>
      <c r="T476" s="8"/>
      <c r="U476" s="8"/>
      <c r="V476" s="8"/>
      <c r="W476" s="8"/>
      <c r="X476" s="8"/>
      <c r="Y476" s="8"/>
      <c r="Z476" s="8"/>
    </row>
    <row r="477" spans="1:26" ht="12.75" customHeight="1" x14ac:dyDescent="0.4">
      <c r="A477" s="77"/>
      <c r="B477" s="8"/>
      <c r="C477" s="8"/>
      <c r="D477" s="8"/>
      <c r="E477" s="8"/>
      <c r="F477" s="8"/>
      <c r="G477" s="8"/>
      <c r="H477" s="8"/>
      <c r="I477" s="8"/>
      <c r="J477" s="57"/>
      <c r="K477" s="8"/>
      <c r="L477" s="8"/>
      <c r="M477" s="8"/>
      <c r="N477" s="8"/>
      <c r="O477" s="8"/>
      <c r="P477" s="8"/>
      <c r="Q477" s="8"/>
      <c r="R477" s="8"/>
      <c r="S477" s="8"/>
      <c r="T477" s="8"/>
      <c r="U477" s="8"/>
      <c r="V477" s="8"/>
      <c r="W477" s="8"/>
      <c r="X477" s="8"/>
      <c r="Y477" s="8"/>
      <c r="Z477" s="8"/>
    </row>
    <row r="478" spans="1:26" ht="12.75" customHeight="1" x14ac:dyDescent="0.4">
      <c r="A478" s="77"/>
      <c r="B478" s="8"/>
      <c r="C478" s="8"/>
      <c r="D478" s="8"/>
      <c r="E478" s="8"/>
      <c r="F478" s="8"/>
      <c r="G478" s="8"/>
      <c r="H478" s="8"/>
      <c r="I478" s="8"/>
      <c r="J478" s="57"/>
      <c r="K478" s="8"/>
      <c r="L478" s="8"/>
      <c r="M478" s="8"/>
      <c r="N478" s="8"/>
      <c r="O478" s="8"/>
      <c r="P478" s="8"/>
      <c r="Q478" s="8"/>
      <c r="R478" s="8"/>
      <c r="S478" s="8"/>
      <c r="T478" s="8"/>
      <c r="U478" s="8"/>
      <c r="V478" s="8"/>
      <c r="W478" s="8"/>
      <c r="X478" s="8"/>
      <c r="Y478" s="8"/>
      <c r="Z478" s="8"/>
    </row>
    <row r="479" spans="1:26" ht="12.75" customHeight="1" x14ac:dyDescent="0.4">
      <c r="A479" s="77"/>
      <c r="B479" s="8"/>
      <c r="C479" s="8"/>
      <c r="D479" s="8"/>
      <c r="E479" s="8"/>
      <c r="F479" s="8"/>
      <c r="G479" s="8"/>
      <c r="H479" s="8"/>
      <c r="I479" s="8"/>
      <c r="J479" s="57"/>
      <c r="K479" s="8"/>
      <c r="L479" s="8"/>
      <c r="M479" s="8"/>
      <c r="N479" s="8"/>
      <c r="O479" s="8"/>
      <c r="P479" s="8"/>
      <c r="Q479" s="8"/>
      <c r="R479" s="8"/>
      <c r="S479" s="8"/>
      <c r="T479" s="8"/>
      <c r="U479" s="8"/>
      <c r="V479" s="8"/>
      <c r="W479" s="8"/>
      <c r="X479" s="8"/>
      <c r="Y479" s="8"/>
      <c r="Z479" s="8"/>
    </row>
    <row r="480" spans="1:26" ht="12.75" customHeight="1" x14ac:dyDescent="0.4">
      <c r="A480" s="77"/>
      <c r="B480" s="8"/>
      <c r="C480" s="8"/>
      <c r="D480" s="8"/>
      <c r="E480" s="8"/>
      <c r="F480" s="8"/>
      <c r="G480" s="8"/>
      <c r="H480" s="8"/>
      <c r="I480" s="8"/>
      <c r="J480" s="57"/>
      <c r="K480" s="8"/>
      <c r="L480" s="8"/>
      <c r="M480" s="8"/>
      <c r="N480" s="8"/>
      <c r="O480" s="8"/>
      <c r="P480" s="8"/>
      <c r="Q480" s="8"/>
      <c r="R480" s="8"/>
      <c r="S480" s="8"/>
      <c r="T480" s="8"/>
      <c r="U480" s="8"/>
      <c r="V480" s="8"/>
      <c r="W480" s="8"/>
      <c r="X480" s="8"/>
      <c r="Y480" s="8"/>
      <c r="Z480" s="8"/>
    </row>
    <row r="481" spans="1:26" ht="12.75" customHeight="1" x14ac:dyDescent="0.4">
      <c r="A481" s="77"/>
      <c r="B481" s="8"/>
      <c r="C481" s="8"/>
      <c r="D481" s="8"/>
      <c r="E481" s="8"/>
      <c r="F481" s="8"/>
      <c r="G481" s="8"/>
      <c r="H481" s="8"/>
      <c r="I481" s="8"/>
      <c r="J481" s="57"/>
      <c r="K481" s="8"/>
      <c r="L481" s="8"/>
      <c r="M481" s="8"/>
      <c r="N481" s="8"/>
      <c r="O481" s="8"/>
      <c r="P481" s="8"/>
      <c r="Q481" s="8"/>
      <c r="R481" s="8"/>
      <c r="S481" s="8"/>
      <c r="T481" s="8"/>
      <c r="U481" s="8"/>
      <c r="V481" s="8"/>
      <c r="W481" s="8"/>
      <c r="X481" s="8"/>
      <c r="Y481" s="8"/>
      <c r="Z481" s="8"/>
    </row>
    <row r="482" spans="1:26" ht="12.75" customHeight="1" x14ac:dyDescent="0.4">
      <c r="A482" s="77"/>
      <c r="B482" s="8"/>
      <c r="C482" s="8"/>
      <c r="D482" s="8"/>
      <c r="E482" s="8"/>
      <c r="F482" s="8"/>
      <c r="G482" s="8"/>
      <c r="H482" s="8"/>
      <c r="I482" s="8"/>
      <c r="J482" s="57"/>
      <c r="K482" s="8"/>
      <c r="L482" s="8"/>
      <c r="M482" s="8"/>
      <c r="N482" s="8"/>
      <c r="O482" s="8"/>
      <c r="P482" s="8"/>
      <c r="Q482" s="8"/>
      <c r="R482" s="8"/>
      <c r="S482" s="8"/>
      <c r="T482" s="8"/>
      <c r="U482" s="8"/>
      <c r="V482" s="8"/>
      <c r="W482" s="8"/>
      <c r="X482" s="8"/>
      <c r="Y482" s="8"/>
      <c r="Z482" s="8"/>
    </row>
    <row r="483" spans="1:26" ht="12.75" customHeight="1" x14ac:dyDescent="0.4">
      <c r="A483" s="77"/>
      <c r="B483" s="8"/>
      <c r="C483" s="8"/>
      <c r="D483" s="8"/>
      <c r="E483" s="8"/>
      <c r="F483" s="8"/>
      <c r="G483" s="8"/>
      <c r="H483" s="8"/>
      <c r="I483" s="8"/>
      <c r="J483" s="57"/>
      <c r="K483" s="8"/>
      <c r="L483" s="8"/>
      <c r="M483" s="8"/>
      <c r="N483" s="8"/>
      <c r="O483" s="8"/>
      <c r="P483" s="8"/>
      <c r="Q483" s="8"/>
      <c r="R483" s="8"/>
      <c r="S483" s="8"/>
      <c r="T483" s="8"/>
      <c r="U483" s="8"/>
      <c r="V483" s="8"/>
      <c r="W483" s="8"/>
      <c r="X483" s="8"/>
      <c r="Y483" s="8"/>
      <c r="Z483" s="8"/>
    </row>
    <row r="484" spans="1:26" ht="12.75" customHeight="1" x14ac:dyDescent="0.4">
      <c r="A484" s="77"/>
      <c r="B484" s="8"/>
      <c r="C484" s="8"/>
      <c r="D484" s="8"/>
      <c r="E484" s="8"/>
      <c r="F484" s="8"/>
      <c r="G484" s="8"/>
      <c r="H484" s="8"/>
      <c r="I484" s="8"/>
      <c r="J484" s="57"/>
      <c r="K484" s="8"/>
      <c r="L484" s="8"/>
      <c r="M484" s="8"/>
      <c r="N484" s="8"/>
      <c r="O484" s="8"/>
      <c r="P484" s="8"/>
      <c r="Q484" s="8"/>
      <c r="R484" s="8"/>
      <c r="S484" s="8"/>
      <c r="T484" s="8"/>
      <c r="U484" s="8"/>
      <c r="V484" s="8"/>
      <c r="W484" s="8"/>
      <c r="X484" s="8"/>
      <c r="Y484" s="8"/>
      <c r="Z484" s="8"/>
    </row>
    <row r="485" spans="1:26" ht="12.75" customHeight="1" x14ac:dyDescent="0.4">
      <c r="A485" s="77"/>
      <c r="B485" s="8"/>
      <c r="C485" s="8"/>
      <c r="D485" s="8"/>
      <c r="E485" s="8"/>
      <c r="F485" s="8"/>
      <c r="G485" s="8"/>
      <c r="H485" s="8"/>
      <c r="I485" s="8"/>
      <c r="J485" s="57"/>
      <c r="K485" s="8"/>
      <c r="L485" s="8"/>
      <c r="M485" s="8"/>
      <c r="N485" s="8"/>
      <c r="O485" s="8"/>
      <c r="P485" s="8"/>
      <c r="Q485" s="8"/>
      <c r="R485" s="8"/>
      <c r="S485" s="8"/>
      <c r="T485" s="8"/>
      <c r="U485" s="8"/>
      <c r="V485" s="8"/>
      <c r="W485" s="8"/>
      <c r="X485" s="8"/>
      <c r="Y485" s="8"/>
      <c r="Z485" s="8"/>
    </row>
    <row r="486" spans="1:26" ht="12.75" customHeight="1" x14ac:dyDescent="0.4">
      <c r="A486" s="77"/>
      <c r="B486" s="8"/>
      <c r="C486" s="8"/>
      <c r="D486" s="8"/>
      <c r="E486" s="8"/>
      <c r="F486" s="8"/>
      <c r="G486" s="8"/>
      <c r="H486" s="8"/>
      <c r="I486" s="8"/>
      <c r="J486" s="57"/>
      <c r="K486" s="8"/>
      <c r="L486" s="8"/>
      <c r="M486" s="8"/>
      <c r="N486" s="8"/>
      <c r="O486" s="8"/>
      <c r="P486" s="8"/>
      <c r="Q486" s="8"/>
      <c r="R486" s="8"/>
      <c r="S486" s="8"/>
      <c r="T486" s="8"/>
      <c r="U486" s="8"/>
      <c r="V486" s="8"/>
      <c r="W486" s="8"/>
      <c r="X486" s="8"/>
      <c r="Y486" s="8"/>
      <c r="Z486" s="8"/>
    </row>
    <row r="487" spans="1:26" ht="12.75" customHeight="1" x14ac:dyDescent="0.4">
      <c r="A487" s="77"/>
      <c r="B487" s="8"/>
      <c r="C487" s="8"/>
      <c r="D487" s="8"/>
      <c r="E487" s="8"/>
      <c r="F487" s="8"/>
      <c r="G487" s="8"/>
      <c r="H487" s="8"/>
      <c r="I487" s="8"/>
      <c r="J487" s="57"/>
      <c r="K487" s="8"/>
      <c r="L487" s="8"/>
      <c r="M487" s="8"/>
      <c r="N487" s="8"/>
      <c r="O487" s="8"/>
      <c r="P487" s="8"/>
      <c r="Q487" s="8"/>
      <c r="R487" s="8"/>
      <c r="S487" s="8"/>
      <c r="T487" s="8"/>
      <c r="U487" s="8"/>
      <c r="V487" s="8"/>
      <c r="W487" s="8"/>
      <c r="X487" s="8"/>
      <c r="Y487" s="8"/>
      <c r="Z487" s="8"/>
    </row>
    <row r="488" spans="1:26" ht="12.75" customHeight="1" x14ac:dyDescent="0.4">
      <c r="A488" s="77"/>
      <c r="B488" s="8"/>
      <c r="C488" s="8"/>
      <c r="D488" s="8"/>
      <c r="E488" s="8"/>
      <c r="F488" s="8"/>
      <c r="G488" s="8"/>
      <c r="H488" s="8"/>
      <c r="I488" s="8"/>
      <c r="J488" s="57"/>
      <c r="K488" s="8"/>
      <c r="L488" s="8"/>
      <c r="M488" s="8"/>
      <c r="N488" s="8"/>
      <c r="O488" s="8"/>
      <c r="P488" s="8"/>
      <c r="Q488" s="8"/>
      <c r="R488" s="8"/>
      <c r="S488" s="8"/>
      <c r="T488" s="8"/>
      <c r="U488" s="8"/>
      <c r="V488" s="8"/>
      <c r="W488" s="8"/>
      <c r="X488" s="8"/>
      <c r="Y488" s="8"/>
      <c r="Z488" s="8"/>
    </row>
    <row r="489" spans="1:26" ht="12.75" customHeight="1" x14ac:dyDescent="0.4">
      <c r="A489" s="77"/>
      <c r="B489" s="8"/>
      <c r="C489" s="8"/>
      <c r="D489" s="8"/>
      <c r="E489" s="8"/>
      <c r="F489" s="8"/>
      <c r="G489" s="8"/>
      <c r="H489" s="8"/>
      <c r="I489" s="8"/>
      <c r="J489" s="57"/>
      <c r="K489" s="8"/>
      <c r="L489" s="8"/>
      <c r="M489" s="8"/>
      <c r="N489" s="8"/>
      <c r="O489" s="8"/>
      <c r="P489" s="8"/>
      <c r="Q489" s="8"/>
      <c r="R489" s="8"/>
      <c r="S489" s="8"/>
      <c r="T489" s="8"/>
      <c r="U489" s="8"/>
      <c r="V489" s="8"/>
      <c r="W489" s="8"/>
      <c r="X489" s="8"/>
      <c r="Y489" s="8"/>
      <c r="Z489" s="8"/>
    </row>
    <row r="490" spans="1:26" ht="12.75" customHeight="1" x14ac:dyDescent="0.4">
      <c r="A490" s="77"/>
      <c r="B490" s="8"/>
      <c r="C490" s="8"/>
      <c r="D490" s="8"/>
      <c r="E490" s="8"/>
      <c r="F490" s="8"/>
      <c r="G490" s="8"/>
      <c r="H490" s="8"/>
      <c r="I490" s="8"/>
      <c r="J490" s="57"/>
      <c r="K490" s="8"/>
      <c r="L490" s="8"/>
      <c r="M490" s="8"/>
      <c r="N490" s="8"/>
      <c r="O490" s="8"/>
      <c r="P490" s="8"/>
      <c r="Q490" s="8"/>
      <c r="R490" s="8"/>
      <c r="S490" s="8"/>
      <c r="T490" s="8"/>
      <c r="U490" s="8"/>
      <c r="V490" s="8"/>
      <c r="W490" s="8"/>
      <c r="X490" s="8"/>
      <c r="Y490" s="8"/>
      <c r="Z490" s="8"/>
    </row>
    <row r="491" spans="1:26" ht="12.75" customHeight="1" x14ac:dyDescent="0.4">
      <c r="A491" s="77"/>
      <c r="B491" s="8"/>
      <c r="C491" s="8"/>
      <c r="D491" s="8"/>
      <c r="E491" s="8"/>
      <c r="F491" s="8"/>
      <c r="G491" s="8"/>
      <c r="H491" s="8"/>
      <c r="I491" s="8"/>
      <c r="J491" s="57"/>
      <c r="K491" s="8"/>
      <c r="L491" s="8"/>
      <c r="M491" s="8"/>
      <c r="N491" s="8"/>
      <c r="O491" s="8"/>
      <c r="P491" s="8"/>
      <c r="Q491" s="8"/>
      <c r="R491" s="8"/>
      <c r="S491" s="8"/>
      <c r="T491" s="8"/>
      <c r="U491" s="8"/>
      <c r="V491" s="8"/>
      <c r="W491" s="8"/>
      <c r="X491" s="8"/>
      <c r="Y491" s="8"/>
      <c r="Z491" s="8"/>
    </row>
    <row r="492" spans="1:26" ht="12.75" customHeight="1" x14ac:dyDescent="0.4">
      <c r="A492" s="77"/>
      <c r="B492" s="8"/>
      <c r="C492" s="8"/>
      <c r="D492" s="8"/>
      <c r="E492" s="8"/>
      <c r="F492" s="8"/>
      <c r="G492" s="8"/>
      <c r="H492" s="8"/>
      <c r="I492" s="8"/>
      <c r="J492" s="57"/>
      <c r="K492" s="8"/>
      <c r="L492" s="8"/>
      <c r="M492" s="8"/>
      <c r="N492" s="8"/>
      <c r="O492" s="8"/>
      <c r="P492" s="8"/>
      <c r="Q492" s="8"/>
      <c r="R492" s="8"/>
      <c r="S492" s="8"/>
      <c r="T492" s="8"/>
      <c r="U492" s="8"/>
      <c r="V492" s="8"/>
      <c r="W492" s="8"/>
      <c r="X492" s="8"/>
      <c r="Y492" s="8"/>
      <c r="Z492" s="8"/>
    </row>
    <row r="493" spans="1:26" ht="12.75" customHeight="1" x14ac:dyDescent="0.4">
      <c r="A493" s="77"/>
      <c r="B493" s="8"/>
      <c r="C493" s="8"/>
      <c r="D493" s="8"/>
      <c r="E493" s="8"/>
      <c r="F493" s="8"/>
      <c r="G493" s="8"/>
      <c r="H493" s="8"/>
      <c r="I493" s="8"/>
      <c r="J493" s="57"/>
      <c r="K493" s="8"/>
      <c r="L493" s="8"/>
      <c r="M493" s="8"/>
      <c r="N493" s="8"/>
      <c r="O493" s="8"/>
      <c r="P493" s="8"/>
      <c r="Q493" s="8"/>
      <c r="R493" s="8"/>
      <c r="S493" s="8"/>
      <c r="T493" s="8"/>
      <c r="U493" s="8"/>
      <c r="V493" s="8"/>
      <c r="W493" s="8"/>
      <c r="X493" s="8"/>
      <c r="Y493" s="8"/>
      <c r="Z493" s="8"/>
    </row>
    <row r="494" spans="1:26" ht="12.75" customHeight="1" x14ac:dyDescent="0.4">
      <c r="A494" s="77"/>
      <c r="B494" s="8"/>
      <c r="C494" s="8"/>
      <c r="D494" s="8"/>
      <c r="E494" s="8"/>
      <c r="F494" s="8"/>
      <c r="G494" s="8"/>
      <c r="H494" s="8"/>
      <c r="I494" s="8"/>
      <c r="J494" s="57"/>
      <c r="K494" s="8"/>
      <c r="L494" s="8"/>
      <c r="M494" s="8"/>
      <c r="N494" s="8"/>
      <c r="O494" s="8"/>
      <c r="P494" s="8"/>
      <c r="Q494" s="8"/>
      <c r="R494" s="8"/>
      <c r="S494" s="8"/>
      <c r="T494" s="8"/>
      <c r="U494" s="8"/>
      <c r="V494" s="8"/>
      <c r="W494" s="8"/>
      <c r="X494" s="8"/>
      <c r="Y494" s="8"/>
      <c r="Z494" s="8"/>
    </row>
    <row r="495" spans="1:26" ht="12.75" customHeight="1" x14ac:dyDescent="0.4">
      <c r="A495" s="77"/>
      <c r="B495" s="8"/>
      <c r="C495" s="8"/>
      <c r="D495" s="8"/>
      <c r="E495" s="8"/>
      <c r="F495" s="8"/>
      <c r="G495" s="8"/>
      <c r="H495" s="8"/>
      <c r="I495" s="8"/>
      <c r="J495" s="57"/>
      <c r="K495" s="8"/>
      <c r="L495" s="8"/>
      <c r="M495" s="8"/>
      <c r="N495" s="8"/>
      <c r="O495" s="8"/>
      <c r="P495" s="8"/>
      <c r="Q495" s="8"/>
      <c r="R495" s="8"/>
      <c r="S495" s="8"/>
      <c r="T495" s="8"/>
      <c r="U495" s="8"/>
      <c r="V495" s="8"/>
      <c r="W495" s="8"/>
      <c r="X495" s="8"/>
      <c r="Y495" s="8"/>
      <c r="Z495" s="8"/>
    </row>
    <row r="496" spans="1:26" ht="12.75" customHeight="1" x14ac:dyDescent="0.4">
      <c r="A496" s="77"/>
      <c r="B496" s="8"/>
      <c r="C496" s="8"/>
      <c r="D496" s="8"/>
      <c r="E496" s="8"/>
      <c r="F496" s="8"/>
      <c r="G496" s="8"/>
      <c r="H496" s="8"/>
      <c r="I496" s="8"/>
      <c r="J496" s="57"/>
      <c r="K496" s="8"/>
      <c r="L496" s="8"/>
      <c r="M496" s="8"/>
      <c r="N496" s="8"/>
      <c r="O496" s="8"/>
      <c r="P496" s="8"/>
      <c r="Q496" s="8"/>
      <c r="R496" s="8"/>
      <c r="S496" s="8"/>
      <c r="T496" s="8"/>
      <c r="U496" s="8"/>
      <c r="V496" s="8"/>
      <c r="W496" s="8"/>
      <c r="X496" s="8"/>
      <c r="Y496" s="8"/>
      <c r="Z496" s="8"/>
    </row>
    <row r="497" spans="1:26" ht="12.75" customHeight="1" x14ac:dyDescent="0.4">
      <c r="A497" s="77"/>
      <c r="B497" s="8"/>
      <c r="C497" s="8"/>
      <c r="D497" s="8"/>
      <c r="E497" s="8"/>
      <c r="F497" s="8"/>
      <c r="G497" s="8"/>
      <c r="H497" s="8"/>
      <c r="I497" s="8"/>
      <c r="J497" s="57"/>
      <c r="K497" s="8"/>
      <c r="L497" s="8"/>
      <c r="M497" s="8"/>
      <c r="N497" s="8"/>
      <c r="O497" s="8"/>
      <c r="P497" s="8"/>
      <c r="Q497" s="8"/>
      <c r="R497" s="8"/>
      <c r="S497" s="8"/>
      <c r="T497" s="8"/>
      <c r="U497" s="8"/>
      <c r="V497" s="8"/>
      <c r="W497" s="8"/>
      <c r="X497" s="8"/>
      <c r="Y497" s="8"/>
      <c r="Z497" s="8"/>
    </row>
    <row r="498" spans="1:26" ht="12.75" customHeight="1" x14ac:dyDescent="0.4">
      <c r="A498" s="77"/>
      <c r="B498" s="8"/>
      <c r="C498" s="8"/>
      <c r="D498" s="8"/>
      <c r="E498" s="8"/>
      <c r="F498" s="8"/>
      <c r="G498" s="8"/>
      <c r="H498" s="8"/>
      <c r="I498" s="8"/>
      <c r="J498" s="57"/>
      <c r="K498" s="8"/>
      <c r="L498" s="8"/>
      <c r="M498" s="8"/>
      <c r="N498" s="8"/>
      <c r="O498" s="8"/>
      <c r="P498" s="8"/>
      <c r="Q498" s="8"/>
      <c r="R498" s="8"/>
      <c r="S498" s="8"/>
      <c r="T498" s="8"/>
      <c r="U498" s="8"/>
      <c r="V498" s="8"/>
      <c r="W498" s="8"/>
      <c r="X498" s="8"/>
      <c r="Y498" s="8"/>
      <c r="Z498" s="8"/>
    </row>
    <row r="499" spans="1:26" ht="12.75" customHeight="1" x14ac:dyDescent="0.4">
      <c r="A499" s="77"/>
      <c r="B499" s="8"/>
      <c r="C499" s="8"/>
      <c r="D499" s="8"/>
      <c r="E499" s="8"/>
      <c r="F499" s="8"/>
      <c r="G499" s="8"/>
      <c r="H499" s="8"/>
      <c r="I499" s="8"/>
      <c r="J499" s="57"/>
      <c r="K499" s="8"/>
      <c r="L499" s="8"/>
      <c r="M499" s="8"/>
      <c r="N499" s="8"/>
      <c r="O499" s="8"/>
      <c r="P499" s="8"/>
      <c r="Q499" s="8"/>
      <c r="R499" s="8"/>
      <c r="S499" s="8"/>
      <c r="T499" s="8"/>
      <c r="U499" s="8"/>
      <c r="V499" s="8"/>
      <c r="W499" s="8"/>
      <c r="X499" s="8"/>
      <c r="Y499" s="8"/>
      <c r="Z499" s="8"/>
    </row>
    <row r="500" spans="1:26" ht="12.75" customHeight="1" x14ac:dyDescent="0.4">
      <c r="A500" s="77"/>
      <c r="B500" s="8"/>
      <c r="C500" s="8"/>
      <c r="D500" s="8"/>
      <c r="E500" s="8"/>
      <c r="F500" s="8"/>
      <c r="G500" s="8"/>
      <c r="H500" s="8"/>
      <c r="I500" s="8"/>
      <c r="J500" s="57"/>
      <c r="K500" s="8"/>
      <c r="L500" s="8"/>
      <c r="M500" s="8"/>
      <c r="N500" s="8"/>
      <c r="O500" s="8"/>
      <c r="P500" s="8"/>
      <c r="Q500" s="8"/>
      <c r="R500" s="8"/>
      <c r="S500" s="8"/>
      <c r="T500" s="8"/>
      <c r="U500" s="8"/>
      <c r="V500" s="8"/>
      <c r="W500" s="8"/>
      <c r="X500" s="8"/>
      <c r="Y500" s="8"/>
      <c r="Z500" s="8"/>
    </row>
    <row r="501" spans="1:26" ht="12.75" customHeight="1" x14ac:dyDescent="0.4">
      <c r="A501" s="77"/>
      <c r="B501" s="8"/>
      <c r="C501" s="8"/>
      <c r="D501" s="8"/>
      <c r="E501" s="8"/>
      <c r="F501" s="8"/>
      <c r="G501" s="8"/>
      <c r="H501" s="8"/>
      <c r="I501" s="8"/>
      <c r="J501" s="57"/>
      <c r="K501" s="8"/>
      <c r="L501" s="8"/>
      <c r="M501" s="8"/>
      <c r="N501" s="8"/>
      <c r="O501" s="8"/>
      <c r="P501" s="8"/>
      <c r="Q501" s="8"/>
      <c r="R501" s="8"/>
      <c r="S501" s="8"/>
      <c r="T501" s="8"/>
      <c r="U501" s="8"/>
      <c r="V501" s="8"/>
      <c r="W501" s="8"/>
      <c r="X501" s="8"/>
      <c r="Y501" s="8"/>
      <c r="Z501" s="8"/>
    </row>
    <row r="502" spans="1:26" ht="12.75" customHeight="1" x14ac:dyDescent="0.4">
      <c r="A502" s="77"/>
      <c r="B502" s="8"/>
      <c r="C502" s="8"/>
      <c r="D502" s="8"/>
      <c r="E502" s="8"/>
      <c r="F502" s="8"/>
      <c r="G502" s="8"/>
      <c r="H502" s="8"/>
      <c r="I502" s="8"/>
      <c r="J502" s="57"/>
      <c r="K502" s="8"/>
      <c r="L502" s="8"/>
      <c r="M502" s="8"/>
      <c r="N502" s="8"/>
      <c r="O502" s="8"/>
      <c r="P502" s="8"/>
      <c r="Q502" s="8"/>
      <c r="R502" s="8"/>
      <c r="S502" s="8"/>
      <c r="T502" s="8"/>
      <c r="U502" s="8"/>
      <c r="V502" s="8"/>
      <c r="W502" s="8"/>
      <c r="X502" s="8"/>
      <c r="Y502" s="8"/>
      <c r="Z502" s="8"/>
    </row>
    <row r="503" spans="1:26" ht="12.75" customHeight="1" x14ac:dyDescent="0.4">
      <c r="A503" s="77"/>
      <c r="B503" s="8"/>
      <c r="C503" s="8"/>
      <c r="D503" s="8"/>
      <c r="E503" s="8"/>
      <c r="F503" s="8"/>
      <c r="G503" s="8"/>
      <c r="H503" s="8"/>
      <c r="I503" s="8"/>
      <c r="J503" s="57"/>
      <c r="K503" s="8"/>
      <c r="L503" s="8"/>
      <c r="M503" s="8"/>
      <c r="N503" s="8"/>
      <c r="O503" s="8"/>
      <c r="P503" s="8"/>
      <c r="Q503" s="8"/>
      <c r="R503" s="8"/>
      <c r="S503" s="8"/>
      <c r="T503" s="8"/>
      <c r="U503" s="8"/>
      <c r="V503" s="8"/>
      <c r="W503" s="8"/>
      <c r="X503" s="8"/>
      <c r="Y503" s="8"/>
      <c r="Z503" s="8"/>
    </row>
    <row r="504" spans="1:26" ht="12.75" customHeight="1" x14ac:dyDescent="0.4">
      <c r="A504" s="77"/>
      <c r="B504" s="8"/>
      <c r="C504" s="8"/>
      <c r="D504" s="8"/>
      <c r="E504" s="8"/>
      <c r="F504" s="8"/>
      <c r="G504" s="8"/>
      <c r="H504" s="8"/>
      <c r="I504" s="8"/>
      <c r="J504" s="57"/>
      <c r="K504" s="8"/>
      <c r="L504" s="8"/>
      <c r="M504" s="8"/>
      <c r="N504" s="8"/>
      <c r="O504" s="8"/>
      <c r="P504" s="8"/>
      <c r="Q504" s="8"/>
      <c r="R504" s="8"/>
      <c r="S504" s="8"/>
      <c r="T504" s="8"/>
      <c r="U504" s="8"/>
      <c r="V504" s="8"/>
      <c r="W504" s="8"/>
      <c r="X504" s="8"/>
      <c r="Y504" s="8"/>
      <c r="Z504" s="8"/>
    </row>
    <row r="505" spans="1:26" ht="12.75" customHeight="1" x14ac:dyDescent="0.4">
      <c r="A505" s="77"/>
      <c r="B505" s="8"/>
      <c r="C505" s="8"/>
      <c r="D505" s="8"/>
      <c r="E505" s="8"/>
      <c r="F505" s="8"/>
      <c r="G505" s="8"/>
      <c r="H505" s="8"/>
      <c r="I505" s="8"/>
      <c r="J505" s="57"/>
      <c r="K505" s="8"/>
      <c r="L505" s="8"/>
      <c r="M505" s="8"/>
      <c r="N505" s="8"/>
      <c r="O505" s="8"/>
      <c r="P505" s="8"/>
      <c r="Q505" s="8"/>
      <c r="R505" s="8"/>
      <c r="S505" s="8"/>
      <c r="T505" s="8"/>
      <c r="U505" s="8"/>
      <c r="V505" s="8"/>
      <c r="W505" s="8"/>
      <c r="X505" s="8"/>
      <c r="Y505" s="8"/>
      <c r="Z505" s="8"/>
    </row>
    <row r="506" spans="1:26" ht="12.75" customHeight="1" x14ac:dyDescent="0.4">
      <c r="A506" s="77"/>
      <c r="B506" s="8"/>
      <c r="C506" s="8"/>
      <c r="D506" s="8"/>
      <c r="E506" s="8"/>
      <c r="F506" s="8"/>
      <c r="G506" s="8"/>
      <c r="H506" s="8"/>
      <c r="I506" s="8"/>
      <c r="J506" s="57"/>
      <c r="K506" s="8"/>
      <c r="L506" s="8"/>
      <c r="M506" s="8"/>
      <c r="N506" s="8"/>
      <c r="O506" s="8"/>
      <c r="P506" s="8"/>
      <c r="Q506" s="8"/>
      <c r="R506" s="8"/>
      <c r="S506" s="8"/>
      <c r="T506" s="8"/>
      <c r="U506" s="8"/>
      <c r="V506" s="8"/>
      <c r="W506" s="8"/>
      <c r="X506" s="8"/>
      <c r="Y506" s="8"/>
      <c r="Z506" s="8"/>
    </row>
    <row r="507" spans="1:26" ht="12.75" customHeight="1" x14ac:dyDescent="0.4">
      <c r="A507" s="77"/>
      <c r="B507" s="8"/>
      <c r="C507" s="8"/>
      <c r="D507" s="8"/>
      <c r="E507" s="8"/>
      <c r="F507" s="8"/>
      <c r="G507" s="8"/>
      <c r="H507" s="8"/>
      <c r="I507" s="8"/>
      <c r="J507" s="57"/>
      <c r="K507" s="8"/>
      <c r="L507" s="8"/>
      <c r="M507" s="8"/>
      <c r="N507" s="8"/>
      <c r="O507" s="8"/>
      <c r="P507" s="8"/>
      <c r="Q507" s="8"/>
      <c r="R507" s="8"/>
      <c r="S507" s="8"/>
      <c r="T507" s="8"/>
      <c r="U507" s="8"/>
      <c r="V507" s="8"/>
      <c r="W507" s="8"/>
      <c r="X507" s="8"/>
      <c r="Y507" s="8"/>
      <c r="Z507" s="8"/>
    </row>
    <row r="508" spans="1:26" ht="12.75" customHeight="1" x14ac:dyDescent="0.4">
      <c r="A508" s="77"/>
      <c r="B508" s="8"/>
      <c r="C508" s="8"/>
      <c r="D508" s="8"/>
      <c r="E508" s="8"/>
      <c r="F508" s="8"/>
      <c r="G508" s="8"/>
      <c r="H508" s="8"/>
      <c r="I508" s="8"/>
      <c r="J508" s="57"/>
      <c r="K508" s="8"/>
      <c r="L508" s="8"/>
      <c r="M508" s="8"/>
      <c r="N508" s="8"/>
      <c r="O508" s="8"/>
      <c r="P508" s="8"/>
      <c r="Q508" s="8"/>
      <c r="R508" s="8"/>
      <c r="S508" s="8"/>
      <c r="T508" s="8"/>
      <c r="U508" s="8"/>
      <c r="V508" s="8"/>
      <c r="W508" s="8"/>
      <c r="X508" s="8"/>
      <c r="Y508" s="8"/>
      <c r="Z508" s="8"/>
    </row>
    <row r="509" spans="1:26" ht="12.75" customHeight="1" x14ac:dyDescent="0.4">
      <c r="A509" s="77"/>
      <c r="B509" s="8"/>
      <c r="C509" s="8"/>
      <c r="D509" s="8"/>
      <c r="E509" s="8"/>
      <c r="F509" s="8"/>
      <c r="G509" s="8"/>
      <c r="H509" s="8"/>
      <c r="I509" s="8"/>
      <c r="J509" s="57"/>
      <c r="K509" s="8"/>
      <c r="L509" s="8"/>
      <c r="M509" s="8"/>
      <c r="N509" s="8"/>
      <c r="O509" s="8"/>
      <c r="P509" s="8"/>
      <c r="Q509" s="8"/>
      <c r="R509" s="8"/>
      <c r="S509" s="8"/>
      <c r="T509" s="8"/>
      <c r="U509" s="8"/>
      <c r="V509" s="8"/>
      <c r="W509" s="8"/>
      <c r="X509" s="8"/>
      <c r="Y509" s="8"/>
      <c r="Z509" s="8"/>
    </row>
    <row r="510" spans="1:26" ht="12.75" customHeight="1" x14ac:dyDescent="0.4">
      <c r="A510" s="77"/>
      <c r="B510" s="8"/>
      <c r="C510" s="8"/>
      <c r="D510" s="8"/>
      <c r="E510" s="8"/>
      <c r="F510" s="8"/>
      <c r="G510" s="8"/>
      <c r="H510" s="8"/>
      <c r="I510" s="8"/>
      <c r="J510" s="57"/>
      <c r="K510" s="8"/>
      <c r="L510" s="8"/>
      <c r="M510" s="8"/>
      <c r="N510" s="8"/>
      <c r="O510" s="8"/>
      <c r="P510" s="8"/>
      <c r="Q510" s="8"/>
      <c r="R510" s="8"/>
      <c r="S510" s="8"/>
      <c r="T510" s="8"/>
      <c r="U510" s="8"/>
      <c r="V510" s="8"/>
      <c r="W510" s="8"/>
      <c r="X510" s="8"/>
      <c r="Y510" s="8"/>
      <c r="Z510" s="8"/>
    </row>
    <row r="511" spans="1:26" ht="12.75" customHeight="1" x14ac:dyDescent="0.4">
      <c r="A511" s="77"/>
      <c r="B511" s="8"/>
      <c r="C511" s="8"/>
      <c r="D511" s="8"/>
      <c r="E511" s="8"/>
      <c r="F511" s="8"/>
      <c r="G511" s="8"/>
      <c r="H511" s="8"/>
      <c r="I511" s="8"/>
      <c r="J511" s="57"/>
      <c r="K511" s="8"/>
      <c r="L511" s="8"/>
      <c r="M511" s="8"/>
      <c r="N511" s="8"/>
      <c r="O511" s="8"/>
      <c r="P511" s="8"/>
      <c r="Q511" s="8"/>
      <c r="R511" s="8"/>
      <c r="S511" s="8"/>
      <c r="T511" s="8"/>
      <c r="U511" s="8"/>
      <c r="V511" s="8"/>
      <c r="W511" s="8"/>
      <c r="X511" s="8"/>
      <c r="Y511" s="8"/>
      <c r="Z511" s="8"/>
    </row>
    <row r="512" spans="1:26" ht="12.75" customHeight="1" x14ac:dyDescent="0.4">
      <c r="A512" s="77"/>
      <c r="B512" s="8"/>
      <c r="C512" s="8"/>
      <c r="D512" s="8"/>
      <c r="E512" s="8"/>
      <c r="F512" s="8"/>
      <c r="G512" s="8"/>
      <c r="H512" s="8"/>
      <c r="I512" s="8"/>
      <c r="J512" s="57"/>
      <c r="K512" s="8"/>
      <c r="L512" s="8"/>
      <c r="M512" s="8"/>
      <c r="N512" s="8"/>
      <c r="O512" s="8"/>
      <c r="P512" s="8"/>
      <c r="Q512" s="8"/>
      <c r="R512" s="8"/>
      <c r="S512" s="8"/>
      <c r="T512" s="8"/>
      <c r="U512" s="8"/>
      <c r="V512" s="8"/>
      <c r="W512" s="8"/>
      <c r="X512" s="8"/>
      <c r="Y512" s="8"/>
      <c r="Z512" s="8"/>
    </row>
    <row r="513" spans="1:26" ht="12.75" customHeight="1" x14ac:dyDescent="0.4">
      <c r="A513" s="77"/>
      <c r="B513" s="8"/>
      <c r="C513" s="8"/>
      <c r="D513" s="8"/>
      <c r="E513" s="8"/>
      <c r="F513" s="8"/>
      <c r="G513" s="8"/>
      <c r="H513" s="8"/>
      <c r="I513" s="8"/>
      <c r="J513" s="57"/>
      <c r="K513" s="8"/>
      <c r="L513" s="8"/>
      <c r="M513" s="8"/>
      <c r="N513" s="8"/>
      <c r="O513" s="8"/>
      <c r="P513" s="8"/>
      <c r="Q513" s="8"/>
      <c r="R513" s="8"/>
      <c r="S513" s="8"/>
      <c r="T513" s="8"/>
      <c r="U513" s="8"/>
      <c r="V513" s="8"/>
      <c r="W513" s="8"/>
      <c r="X513" s="8"/>
      <c r="Y513" s="8"/>
      <c r="Z513" s="8"/>
    </row>
    <row r="514" spans="1:26" ht="12.75" customHeight="1" x14ac:dyDescent="0.4">
      <c r="A514" s="77"/>
      <c r="B514" s="8"/>
      <c r="C514" s="8"/>
      <c r="D514" s="8"/>
      <c r="E514" s="8"/>
      <c r="F514" s="8"/>
      <c r="G514" s="8"/>
      <c r="H514" s="8"/>
      <c r="I514" s="8"/>
      <c r="J514" s="57"/>
      <c r="K514" s="8"/>
      <c r="L514" s="8"/>
      <c r="M514" s="8"/>
      <c r="N514" s="8"/>
      <c r="O514" s="8"/>
      <c r="P514" s="8"/>
      <c r="Q514" s="8"/>
      <c r="R514" s="8"/>
      <c r="S514" s="8"/>
      <c r="T514" s="8"/>
      <c r="U514" s="8"/>
      <c r="V514" s="8"/>
      <c r="W514" s="8"/>
      <c r="X514" s="8"/>
      <c r="Y514" s="8"/>
      <c r="Z514" s="8"/>
    </row>
    <row r="515" spans="1:26" ht="12.75" customHeight="1" x14ac:dyDescent="0.4">
      <c r="A515" s="77"/>
      <c r="B515" s="8"/>
      <c r="C515" s="8"/>
      <c r="D515" s="8"/>
      <c r="E515" s="8"/>
      <c r="F515" s="8"/>
      <c r="G515" s="8"/>
      <c r="H515" s="8"/>
      <c r="I515" s="8"/>
      <c r="J515" s="57"/>
      <c r="K515" s="8"/>
      <c r="L515" s="8"/>
      <c r="M515" s="8"/>
      <c r="N515" s="8"/>
      <c r="O515" s="8"/>
      <c r="P515" s="8"/>
      <c r="Q515" s="8"/>
      <c r="R515" s="8"/>
      <c r="S515" s="8"/>
      <c r="T515" s="8"/>
      <c r="U515" s="8"/>
      <c r="V515" s="8"/>
      <c r="W515" s="8"/>
      <c r="X515" s="8"/>
      <c r="Y515" s="8"/>
      <c r="Z515" s="8"/>
    </row>
    <row r="516" spans="1:26" ht="12.75" customHeight="1" x14ac:dyDescent="0.4">
      <c r="A516" s="77"/>
      <c r="B516" s="8"/>
      <c r="C516" s="8"/>
      <c r="D516" s="8"/>
      <c r="E516" s="8"/>
      <c r="F516" s="8"/>
      <c r="G516" s="8"/>
      <c r="H516" s="8"/>
      <c r="I516" s="8"/>
      <c r="J516" s="57"/>
      <c r="K516" s="8"/>
      <c r="L516" s="8"/>
      <c r="M516" s="8"/>
      <c r="N516" s="8"/>
      <c r="O516" s="8"/>
      <c r="P516" s="8"/>
      <c r="Q516" s="8"/>
      <c r="R516" s="8"/>
      <c r="S516" s="8"/>
      <c r="T516" s="8"/>
      <c r="U516" s="8"/>
      <c r="V516" s="8"/>
      <c r="W516" s="8"/>
      <c r="X516" s="8"/>
      <c r="Y516" s="8"/>
      <c r="Z516" s="8"/>
    </row>
    <row r="517" spans="1:26" ht="12.75" customHeight="1" x14ac:dyDescent="0.4">
      <c r="A517" s="77"/>
      <c r="B517" s="8"/>
      <c r="C517" s="8"/>
      <c r="D517" s="8"/>
      <c r="E517" s="8"/>
      <c r="F517" s="8"/>
      <c r="G517" s="8"/>
      <c r="H517" s="8"/>
      <c r="I517" s="8"/>
      <c r="J517" s="57"/>
      <c r="K517" s="8"/>
      <c r="L517" s="8"/>
      <c r="M517" s="8"/>
      <c r="N517" s="8"/>
      <c r="O517" s="8"/>
      <c r="P517" s="8"/>
      <c r="Q517" s="8"/>
      <c r="R517" s="8"/>
      <c r="S517" s="8"/>
      <c r="T517" s="8"/>
      <c r="U517" s="8"/>
      <c r="V517" s="8"/>
      <c r="W517" s="8"/>
      <c r="X517" s="8"/>
      <c r="Y517" s="8"/>
      <c r="Z517" s="8"/>
    </row>
    <row r="518" spans="1:26" ht="12.75" customHeight="1" x14ac:dyDescent="0.4">
      <c r="A518" s="77"/>
      <c r="B518" s="8"/>
      <c r="C518" s="8"/>
      <c r="D518" s="8"/>
      <c r="E518" s="8"/>
      <c r="F518" s="8"/>
      <c r="G518" s="8"/>
      <c r="H518" s="8"/>
      <c r="I518" s="8"/>
      <c r="J518" s="57"/>
      <c r="K518" s="8"/>
      <c r="L518" s="8"/>
      <c r="M518" s="8"/>
      <c r="N518" s="8"/>
      <c r="O518" s="8"/>
      <c r="P518" s="8"/>
      <c r="Q518" s="8"/>
      <c r="R518" s="8"/>
      <c r="S518" s="8"/>
      <c r="T518" s="8"/>
      <c r="U518" s="8"/>
      <c r="V518" s="8"/>
      <c r="W518" s="8"/>
      <c r="X518" s="8"/>
      <c r="Y518" s="8"/>
      <c r="Z518" s="8"/>
    </row>
    <row r="519" spans="1:26" ht="12.75" customHeight="1" x14ac:dyDescent="0.4">
      <c r="A519" s="77"/>
      <c r="B519" s="8"/>
      <c r="C519" s="8"/>
      <c r="D519" s="8"/>
      <c r="E519" s="8"/>
      <c r="F519" s="8"/>
      <c r="G519" s="8"/>
      <c r="H519" s="8"/>
      <c r="I519" s="8"/>
      <c r="J519" s="57"/>
      <c r="K519" s="8"/>
      <c r="L519" s="8"/>
      <c r="M519" s="8"/>
      <c r="N519" s="8"/>
      <c r="O519" s="8"/>
      <c r="P519" s="8"/>
      <c r="Q519" s="8"/>
      <c r="R519" s="8"/>
      <c r="S519" s="8"/>
      <c r="T519" s="8"/>
      <c r="U519" s="8"/>
      <c r="V519" s="8"/>
      <c r="W519" s="8"/>
      <c r="X519" s="8"/>
      <c r="Y519" s="8"/>
      <c r="Z519" s="8"/>
    </row>
    <row r="520" spans="1:26" ht="12.75" customHeight="1" x14ac:dyDescent="0.4">
      <c r="A520" s="77"/>
      <c r="B520" s="8"/>
      <c r="C520" s="8"/>
      <c r="D520" s="8"/>
      <c r="E520" s="8"/>
      <c r="F520" s="8"/>
      <c r="G520" s="8"/>
      <c r="H520" s="8"/>
      <c r="I520" s="8"/>
      <c r="J520" s="57"/>
      <c r="K520" s="8"/>
      <c r="L520" s="8"/>
      <c r="M520" s="8"/>
      <c r="N520" s="8"/>
      <c r="O520" s="8"/>
      <c r="P520" s="8"/>
      <c r="Q520" s="8"/>
      <c r="R520" s="8"/>
      <c r="S520" s="8"/>
      <c r="T520" s="8"/>
      <c r="U520" s="8"/>
      <c r="V520" s="8"/>
      <c r="W520" s="8"/>
      <c r="X520" s="8"/>
      <c r="Y520" s="8"/>
      <c r="Z520" s="8"/>
    </row>
    <row r="521" spans="1:26" ht="12.75" customHeight="1" x14ac:dyDescent="0.4">
      <c r="A521" s="77"/>
      <c r="B521" s="8"/>
      <c r="C521" s="8"/>
      <c r="D521" s="8"/>
      <c r="E521" s="8"/>
      <c r="F521" s="8"/>
      <c r="G521" s="8"/>
      <c r="H521" s="8"/>
      <c r="I521" s="8"/>
      <c r="J521" s="57"/>
      <c r="K521" s="8"/>
      <c r="L521" s="8"/>
      <c r="M521" s="8"/>
      <c r="N521" s="8"/>
      <c r="O521" s="8"/>
      <c r="P521" s="8"/>
      <c r="Q521" s="8"/>
      <c r="R521" s="8"/>
      <c r="S521" s="8"/>
      <c r="T521" s="8"/>
      <c r="U521" s="8"/>
      <c r="V521" s="8"/>
      <c r="W521" s="8"/>
      <c r="X521" s="8"/>
      <c r="Y521" s="8"/>
      <c r="Z521" s="8"/>
    </row>
    <row r="522" spans="1:26" ht="12.75" customHeight="1" x14ac:dyDescent="0.4">
      <c r="A522" s="77"/>
      <c r="B522" s="8"/>
      <c r="C522" s="8"/>
      <c r="D522" s="8"/>
      <c r="E522" s="8"/>
      <c r="F522" s="8"/>
      <c r="G522" s="8"/>
      <c r="H522" s="8"/>
      <c r="I522" s="8"/>
      <c r="J522" s="57"/>
      <c r="K522" s="8"/>
      <c r="L522" s="8"/>
      <c r="M522" s="8"/>
      <c r="N522" s="8"/>
      <c r="O522" s="8"/>
      <c r="P522" s="8"/>
      <c r="Q522" s="8"/>
      <c r="R522" s="8"/>
      <c r="S522" s="8"/>
      <c r="T522" s="8"/>
      <c r="U522" s="8"/>
      <c r="V522" s="8"/>
      <c r="W522" s="8"/>
      <c r="X522" s="8"/>
      <c r="Y522" s="8"/>
      <c r="Z522" s="8"/>
    </row>
    <row r="523" spans="1:26" ht="12.75" customHeight="1" x14ac:dyDescent="0.4">
      <c r="A523" s="77"/>
      <c r="B523" s="8"/>
      <c r="C523" s="8"/>
      <c r="D523" s="8"/>
      <c r="E523" s="8"/>
      <c r="F523" s="8"/>
      <c r="G523" s="8"/>
      <c r="H523" s="8"/>
      <c r="I523" s="8"/>
      <c r="J523" s="57"/>
      <c r="K523" s="8"/>
      <c r="L523" s="8"/>
      <c r="M523" s="8"/>
      <c r="N523" s="8"/>
      <c r="O523" s="8"/>
      <c r="P523" s="8"/>
      <c r="Q523" s="8"/>
      <c r="R523" s="8"/>
      <c r="S523" s="8"/>
      <c r="T523" s="8"/>
      <c r="U523" s="8"/>
      <c r="V523" s="8"/>
      <c r="W523" s="8"/>
      <c r="X523" s="8"/>
      <c r="Y523" s="8"/>
      <c r="Z523" s="8"/>
    </row>
    <row r="524" spans="1:26" ht="12.75" customHeight="1" x14ac:dyDescent="0.4">
      <c r="A524" s="77"/>
      <c r="B524" s="8"/>
      <c r="C524" s="8"/>
      <c r="D524" s="8"/>
      <c r="E524" s="8"/>
      <c r="F524" s="8"/>
      <c r="G524" s="8"/>
      <c r="H524" s="8"/>
      <c r="I524" s="8"/>
      <c r="J524" s="57"/>
      <c r="K524" s="8"/>
      <c r="L524" s="8"/>
      <c r="M524" s="8"/>
      <c r="N524" s="8"/>
      <c r="O524" s="8"/>
      <c r="P524" s="8"/>
      <c r="Q524" s="8"/>
      <c r="R524" s="8"/>
      <c r="S524" s="8"/>
      <c r="T524" s="8"/>
      <c r="U524" s="8"/>
      <c r="V524" s="8"/>
      <c r="W524" s="8"/>
      <c r="X524" s="8"/>
      <c r="Y524" s="8"/>
      <c r="Z524" s="8"/>
    </row>
    <row r="525" spans="1:26" ht="12.75" customHeight="1" x14ac:dyDescent="0.4">
      <c r="A525" s="77"/>
      <c r="B525" s="8"/>
      <c r="C525" s="8"/>
      <c r="D525" s="8"/>
      <c r="E525" s="8"/>
      <c r="F525" s="8"/>
      <c r="G525" s="8"/>
      <c r="H525" s="8"/>
      <c r="I525" s="8"/>
      <c r="J525" s="57"/>
      <c r="K525" s="8"/>
      <c r="L525" s="8"/>
      <c r="M525" s="8"/>
      <c r="N525" s="8"/>
      <c r="O525" s="8"/>
      <c r="P525" s="8"/>
      <c r="Q525" s="8"/>
      <c r="R525" s="8"/>
      <c r="S525" s="8"/>
      <c r="T525" s="8"/>
      <c r="U525" s="8"/>
      <c r="V525" s="8"/>
      <c r="W525" s="8"/>
      <c r="X525" s="8"/>
      <c r="Y525" s="8"/>
      <c r="Z525" s="8"/>
    </row>
    <row r="526" spans="1:26" ht="12.75" customHeight="1" x14ac:dyDescent="0.4">
      <c r="A526" s="77"/>
      <c r="B526" s="8"/>
      <c r="C526" s="8"/>
      <c r="D526" s="8"/>
      <c r="E526" s="8"/>
      <c r="F526" s="8"/>
      <c r="G526" s="8"/>
      <c r="H526" s="8"/>
      <c r="I526" s="8"/>
      <c r="J526" s="57"/>
      <c r="K526" s="8"/>
      <c r="L526" s="8"/>
      <c r="M526" s="8"/>
      <c r="N526" s="8"/>
      <c r="O526" s="8"/>
      <c r="P526" s="8"/>
      <c r="Q526" s="8"/>
      <c r="R526" s="8"/>
      <c r="S526" s="8"/>
      <c r="T526" s="8"/>
      <c r="U526" s="8"/>
      <c r="V526" s="8"/>
      <c r="W526" s="8"/>
      <c r="X526" s="8"/>
      <c r="Y526" s="8"/>
      <c r="Z526" s="8"/>
    </row>
    <row r="527" spans="1:26" ht="12.75" customHeight="1" x14ac:dyDescent="0.4">
      <c r="A527" s="77"/>
      <c r="B527" s="8"/>
      <c r="C527" s="8"/>
      <c r="D527" s="8"/>
      <c r="E527" s="8"/>
      <c r="F527" s="8"/>
      <c r="G527" s="8"/>
      <c r="H527" s="8"/>
      <c r="I527" s="8"/>
      <c r="J527" s="57"/>
      <c r="K527" s="8"/>
      <c r="L527" s="8"/>
      <c r="M527" s="8"/>
      <c r="N527" s="8"/>
      <c r="O527" s="8"/>
      <c r="P527" s="8"/>
      <c r="Q527" s="8"/>
      <c r="R527" s="8"/>
      <c r="S527" s="8"/>
      <c r="T527" s="8"/>
      <c r="U527" s="8"/>
      <c r="V527" s="8"/>
      <c r="W527" s="8"/>
      <c r="X527" s="8"/>
      <c r="Y527" s="8"/>
      <c r="Z527" s="8"/>
    </row>
    <row r="528" spans="1:26" ht="12.75" customHeight="1" x14ac:dyDescent="0.4">
      <c r="A528" s="77"/>
      <c r="B528" s="8"/>
      <c r="C528" s="8"/>
      <c r="D528" s="8"/>
      <c r="E528" s="8"/>
      <c r="F528" s="8"/>
      <c r="G528" s="8"/>
      <c r="H528" s="8"/>
      <c r="I528" s="8"/>
      <c r="J528" s="57"/>
      <c r="K528" s="8"/>
      <c r="L528" s="8"/>
      <c r="M528" s="8"/>
      <c r="N528" s="8"/>
      <c r="O528" s="8"/>
      <c r="P528" s="8"/>
      <c r="Q528" s="8"/>
      <c r="R528" s="8"/>
      <c r="S528" s="8"/>
      <c r="T528" s="8"/>
      <c r="U528" s="8"/>
      <c r="V528" s="8"/>
      <c r="W528" s="8"/>
      <c r="X528" s="8"/>
      <c r="Y528" s="8"/>
      <c r="Z528" s="8"/>
    </row>
    <row r="529" spans="1:26" ht="12.75" customHeight="1" x14ac:dyDescent="0.4">
      <c r="A529" s="77"/>
      <c r="B529" s="8"/>
      <c r="C529" s="8"/>
      <c r="D529" s="8"/>
      <c r="E529" s="8"/>
      <c r="F529" s="8"/>
      <c r="G529" s="8"/>
      <c r="H529" s="8"/>
      <c r="I529" s="8"/>
      <c r="J529" s="57"/>
      <c r="K529" s="8"/>
      <c r="L529" s="8"/>
      <c r="M529" s="8"/>
      <c r="N529" s="8"/>
      <c r="O529" s="8"/>
      <c r="P529" s="8"/>
      <c r="Q529" s="8"/>
      <c r="R529" s="8"/>
      <c r="S529" s="8"/>
      <c r="T529" s="8"/>
      <c r="U529" s="8"/>
      <c r="V529" s="8"/>
      <c r="W529" s="8"/>
      <c r="X529" s="8"/>
      <c r="Y529" s="8"/>
      <c r="Z529" s="8"/>
    </row>
    <row r="530" spans="1:26" ht="12.75" customHeight="1" x14ac:dyDescent="0.4">
      <c r="A530" s="77"/>
      <c r="B530" s="8"/>
      <c r="C530" s="8"/>
      <c r="D530" s="8"/>
      <c r="E530" s="8"/>
      <c r="F530" s="8"/>
      <c r="G530" s="8"/>
      <c r="H530" s="8"/>
      <c r="I530" s="8"/>
      <c r="J530" s="57"/>
      <c r="K530" s="8"/>
      <c r="L530" s="8"/>
      <c r="M530" s="8"/>
      <c r="N530" s="8"/>
      <c r="O530" s="8"/>
      <c r="P530" s="8"/>
      <c r="Q530" s="8"/>
      <c r="R530" s="8"/>
      <c r="S530" s="8"/>
      <c r="T530" s="8"/>
      <c r="U530" s="8"/>
      <c r="V530" s="8"/>
      <c r="W530" s="8"/>
      <c r="X530" s="8"/>
      <c r="Y530" s="8"/>
      <c r="Z530" s="8"/>
    </row>
    <row r="531" spans="1:26" ht="12.75" customHeight="1" x14ac:dyDescent="0.4">
      <c r="A531" s="77"/>
      <c r="B531" s="8"/>
      <c r="C531" s="8"/>
      <c r="D531" s="8"/>
      <c r="E531" s="8"/>
      <c r="F531" s="8"/>
      <c r="G531" s="8"/>
      <c r="H531" s="8"/>
      <c r="I531" s="8"/>
      <c r="J531" s="57"/>
      <c r="K531" s="8"/>
      <c r="L531" s="8"/>
      <c r="M531" s="8"/>
      <c r="N531" s="8"/>
      <c r="O531" s="8"/>
      <c r="P531" s="8"/>
      <c r="Q531" s="8"/>
      <c r="R531" s="8"/>
      <c r="S531" s="8"/>
      <c r="T531" s="8"/>
      <c r="U531" s="8"/>
      <c r="V531" s="8"/>
      <c r="W531" s="8"/>
      <c r="X531" s="8"/>
      <c r="Y531" s="8"/>
      <c r="Z531" s="8"/>
    </row>
    <row r="532" spans="1:26" ht="12.75" customHeight="1" x14ac:dyDescent="0.4">
      <c r="A532" s="77"/>
      <c r="B532" s="8"/>
      <c r="C532" s="8"/>
      <c r="D532" s="8"/>
      <c r="E532" s="8"/>
      <c r="F532" s="8"/>
      <c r="G532" s="8"/>
      <c r="H532" s="8"/>
      <c r="I532" s="8"/>
      <c r="J532" s="57"/>
      <c r="K532" s="8"/>
      <c r="L532" s="8"/>
      <c r="M532" s="8"/>
      <c r="N532" s="8"/>
      <c r="O532" s="8"/>
      <c r="P532" s="8"/>
      <c r="Q532" s="8"/>
      <c r="R532" s="8"/>
      <c r="S532" s="8"/>
      <c r="T532" s="8"/>
      <c r="U532" s="8"/>
      <c r="V532" s="8"/>
      <c r="W532" s="8"/>
      <c r="X532" s="8"/>
      <c r="Y532" s="8"/>
      <c r="Z532" s="8"/>
    </row>
    <row r="533" spans="1:26" ht="12.75" customHeight="1" x14ac:dyDescent="0.4">
      <c r="A533" s="77"/>
      <c r="B533" s="8"/>
      <c r="C533" s="8"/>
      <c r="D533" s="8"/>
      <c r="E533" s="8"/>
      <c r="F533" s="8"/>
      <c r="G533" s="8"/>
      <c r="H533" s="8"/>
      <c r="I533" s="8"/>
      <c r="J533" s="57"/>
      <c r="K533" s="8"/>
      <c r="L533" s="8"/>
      <c r="M533" s="8"/>
      <c r="N533" s="8"/>
      <c r="O533" s="8"/>
      <c r="P533" s="8"/>
      <c r="Q533" s="8"/>
      <c r="R533" s="8"/>
      <c r="S533" s="8"/>
      <c r="T533" s="8"/>
      <c r="U533" s="8"/>
      <c r="V533" s="8"/>
      <c r="W533" s="8"/>
      <c r="X533" s="8"/>
      <c r="Y533" s="8"/>
      <c r="Z533" s="8"/>
    </row>
    <row r="534" spans="1:26" ht="12.75" customHeight="1" x14ac:dyDescent="0.4">
      <c r="A534" s="77"/>
      <c r="B534" s="8"/>
      <c r="C534" s="8"/>
      <c r="D534" s="8"/>
      <c r="E534" s="8"/>
      <c r="F534" s="8"/>
      <c r="G534" s="8"/>
      <c r="H534" s="8"/>
      <c r="I534" s="8"/>
      <c r="J534" s="57"/>
      <c r="K534" s="8"/>
      <c r="L534" s="8"/>
      <c r="M534" s="8"/>
      <c r="N534" s="8"/>
      <c r="O534" s="8"/>
      <c r="P534" s="8"/>
      <c r="Q534" s="8"/>
      <c r="R534" s="8"/>
      <c r="S534" s="8"/>
      <c r="T534" s="8"/>
      <c r="U534" s="8"/>
      <c r="V534" s="8"/>
      <c r="W534" s="8"/>
      <c r="X534" s="8"/>
      <c r="Y534" s="8"/>
      <c r="Z534" s="8"/>
    </row>
    <row r="535" spans="1:26" ht="12.75" customHeight="1" x14ac:dyDescent="0.4">
      <c r="A535" s="77"/>
      <c r="B535" s="8"/>
      <c r="C535" s="8"/>
      <c r="D535" s="8"/>
      <c r="E535" s="8"/>
      <c r="F535" s="8"/>
      <c r="G535" s="8"/>
      <c r="H535" s="8"/>
      <c r="I535" s="8"/>
      <c r="J535" s="57"/>
      <c r="K535" s="8"/>
      <c r="L535" s="8"/>
      <c r="M535" s="8"/>
      <c r="N535" s="8"/>
      <c r="O535" s="8"/>
      <c r="P535" s="8"/>
      <c r="Q535" s="8"/>
      <c r="R535" s="8"/>
      <c r="S535" s="8"/>
      <c r="T535" s="8"/>
      <c r="U535" s="8"/>
      <c r="V535" s="8"/>
      <c r="W535" s="8"/>
      <c r="X535" s="8"/>
      <c r="Y535" s="8"/>
      <c r="Z535" s="8"/>
    </row>
    <row r="536" spans="1:26" ht="12.75" customHeight="1" x14ac:dyDescent="0.4">
      <c r="A536" s="77"/>
      <c r="B536" s="8"/>
      <c r="C536" s="8"/>
      <c r="D536" s="8"/>
      <c r="E536" s="8"/>
      <c r="F536" s="8"/>
      <c r="G536" s="8"/>
      <c r="H536" s="8"/>
      <c r="I536" s="8"/>
      <c r="J536" s="57"/>
      <c r="K536" s="8"/>
      <c r="L536" s="8"/>
      <c r="M536" s="8"/>
      <c r="N536" s="8"/>
      <c r="O536" s="8"/>
      <c r="P536" s="8"/>
      <c r="Q536" s="8"/>
      <c r="R536" s="8"/>
      <c r="S536" s="8"/>
      <c r="T536" s="8"/>
      <c r="U536" s="8"/>
      <c r="V536" s="8"/>
      <c r="W536" s="8"/>
      <c r="X536" s="8"/>
      <c r="Y536" s="8"/>
      <c r="Z536" s="8"/>
    </row>
    <row r="537" spans="1:26" ht="12.75" customHeight="1" x14ac:dyDescent="0.4">
      <c r="A537" s="77"/>
      <c r="B537" s="8"/>
      <c r="C537" s="8"/>
      <c r="D537" s="8"/>
      <c r="E537" s="8"/>
      <c r="F537" s="8"/>
      <c r="G537" s="8"/>
      <c r="H537" s="8"/>
      <c r="I537" s="8"/>
      <c r="J537" s="57"/>
      <c r="K537" s="8"/>
      <c r="L537" s="8"/>
      <c r="M537" s="8"/>
      <c r="N537" s="8"/>
      <c r="O537" s="8"/>
      <c r="P537" s="8"/>
      <c r="Q537" s="8"/>
      <c r="R537" s="8"/>
      <c r="S537" s="8"/>
      <c r="T537" s="8"/>
      <c r="U537" s="8"/>
      <c r="V537" s="8"/>
      <c r="W537" s="8"/>
      <c r="X537" s="8"/>
      <c r="Y537" s="8"/>
      <c r="Z537" s="8"/>
    </row>
    <row r="538" spans="1:26" ht="12.75" customHeight="1" x14ac:dyDescent="0.4">
      <c r="A538" s="77"/>
      <c r="B538" s="8"/>
      <c r="C538" s="8"/>
      <c r="D538" s="8"/>
      <c r="E538" s="8"/>
      <c r="F538" s="8"/>
      <c r="G538" s="8"/>
      <c r="H538" s="8"/>
      <c r="I538" s="8"/>
      <c r="J538" s="57"/>
      <c r="K538" s="8"/>
      <c r="L538" s="8"/>
      <c r="M538" s="8"/>
      <c r="N538" s="8"/>
      <c r="O538" s="8"/>
      <c r="P538" s="8"/>
      <c r="Q538" s="8"/>
      <c r="R538" s="8"/>
      <c r="S538" s="8"/>
      <c r="T538" s="8"/>
      <c r="U538" s="8"/>
      <c r="V538" s="8"/>
      <c r="W538" s="8"/>
      <c r="X538" s="8"/>
      <c r="Y538" s="8"/>
      <c r="Z538" s="8"/>
    </row>
    <row r="539" spans="1:26" ht="12.75" customHeight="1" x14ac:dyDescent="0.4">
      <c r="A539" s="77"/>
      <c r="B539" s="8"/>
      <c r="C539" s="8"/>
      <c r="D539" s="8"/>
      <c r="E539" s="8"/>
      <c r="F539" s="8"/>
      <c r="G539" s="8"/>
      <c r="H539" s="8"/>
      <c r="I539" s="8"/>
      <c r="J539" s="57"/>
      <c r="K539" s="8"/>
      <c r="L539" s="8"/>
      <c r="M539" s="8"/>
      <c r="N539" s="8"/>
      <c r="O539" s="8"/>
      <c r="P539" s="8"/>
      <c r="Q539" s="8"/>
      <c r="R539" s="8"/>
      <c r="S539" s="8"/>
      <c r="T539" s="8"/>
      <c r="U539" s="8"/>
      <c r="V539" s="8"/>
      <c r="W539" s="8"/>
      <c r="X539" s="8"/>
      <c r="Y539" s="8"/>
      <c r="Z539" s="8"/>
    </row>
    <row r="540" spans="1:26" ht="12.75" customHeight="1" x14ac:dyDescent="0.4">
      <c r="A540" s="77"/>
      <c r="B540" s="8"/>
      <c r="C540" s="8"/>
      <c r="D540" s="8"/>
      <c r="E540" s="8"/>
      <c r="F540" s="8"/>
      <c r="G540" s="8"/>
      <c r="H540" s="8"/>
      <c r="I540" s="8"/>
      <c r="J540" s="57"/>
      <c r="K540" s="8"/>
      <c r="L540" s="8"/>
      <c r="M540" s="8"/>
      <c r="N540" s="8"/>
      <c r="O540" s="8"/>
      <c r="P540" s="8"/>
      <c r="Q540" s="8"/>
      <c r="R540" s="8"/>
      <c r="S540" s="8"/>
      <c r="T540" s="8"/>
      <c r="U540" s="8"/>
      <c r="V540" s="8"/>
      <c r="W540" s="8"/>
      <c r="X540" s="8"/>
      <c r="Y540" s="8"/>
      <c r="Z540" s="8"/>
    </row>
    <row r="541" spans="1:26" ht="12.75" customHeight="1" x14ac:dyDescent="0.4">
      <c r="A541" s="77"/>
      <c r="B541" s="8"/>
      <c r="C541" s="8"/>
      <c r="D541" s="8"/>
      <c r="E541" s="8"/>
      <c r="F541" s="8"/>
      <c r="G541" s="8"/>
      <c r="H541" s="8"/>
      <c r="I541" s="8"/>
      <c r="J541" s="57"/>
      <c r="K541" s="8"/>
      <c r="L541" s="8"/>
      <c r="M541" s="8"/>
      <c r="N541" s="8"/>
      <c r="O541" s="8"/>
      <c r="P541" s="8"/>
      <c r="Q541" s="8"/>
      <c r="R541" s="8"/>
      <c r="S541" s="8"/>
      <c r="T541" s="8"/>
      <c r="U541" s="8"/>
      <c r="V541" s="8"/>
      <c r="W541" s="8"/>
      <c r="X541" s="8"/>
      <c r="Y541" s="8"/>
      <c r="Z541" s="8"/>
    </row>
    <row r="542" spans="1:26" ht="12.75" customHeight="1" x14ac:dyDescent="0.4">
      <c r="A542" s="77"/>
      <c r="B542" s="8"/>
      <c r="C542" s="8"/>
      <c r="D542" s="8"/>
      <c r="E542" s="8"/>
      <c r="F542" s="8"/>
      <c r="G542" s="8"/>
      <c r="H542" s="8"/>
      <c r="I542" s="8"/>
      <c r="J542" s="57"/>
      <c r="K542" s="8"/>
      <c r="L542" s="8"/>
      <c r="M542" s="8"/>
      <c r="N542" s="8"/>
      <c r="O542" s="8"/>
      <c r="P542" s="8"/>
      <c r="Q542" s="8"/>
      <c r="R542" s="8"/>
      <c r="S542" s="8"/>
      <c r="T542" s="8"/>
      <c r="U542" s="8"/>
      <c r="V542" s="8"/>
      <c r="W542" s="8"/>
      <c r="X542" s="8"/>
      <c r="Y542" s="8"/>
      <c r="Z542" s="8"/>
    </row>
    <row r="543" spans="1:26" ht="12.75" customHeight="1" x14ac:dyDescent="0.4">
      <c r="A543" s="77"/>
      <c r="B543" s="8"/>
      <c r="C543" s="8"/>
      <c r="D543" s="8"/>
      <c r="E543" s="8"/>
      <c r="F543" s="8"/>
      <c r="G543" s="8"/>
      <c r="H543" s="8"/>
      <c r="I543" s="8"/>
      <c r="J543" s="57"/>
      <c r="K543" s="8"/>
      <c r="L543" s="8"/>
      <c r="M543" s="8"/>
      <c r="N543" s="8"/>
      <c r="O543" s="8"/>
      <c r="P543" s="8"/>
      <c r="Q543" s="8"/>
      <c r="R543" s="8"/>
      <c r="S543" s="8"/>
      <c r="T543" s="8"/>
      <c r="U543" s="8"/>
      <c r="V543" s="8"/>
      <c r="W543" s="8"/>
      <c r="X543" s="8"/>
      <c r="Y543" s="8"/>
      <c r="Z543" s="8"/>
    </row>
    <row r="544" spans="1:26" ht="12.75" customHeight="1" x14ac:dyDescent="0.4">
      <c r="A544" s="77"/>
      <c r="B544" s="8"/>
      <c r="C544" s="8"/>
      <c r="D544" s="8"/>
      <c r="E544" s="8"/>
      <c r="F544" s="8"/>
      <c r="G544" s="8"/>
      <c r="H544" s="8"/>
      <c r="I544" s="8"/>
      <c r="J544" s="57"/>
      <c r="K544" s="8"/>
      <c r="L544" s="8"/>
      <c r="M544" s="8"/>
      <c r="N544" s="8"/>
      <c r="O544" s="8"/>
      <c r="P544" s="8"/>
      <c r="Q544" s="8"/>
      <c r="R544" s="8"/>
      <c r="S544" s="8"/>
      <c r="T544" s="8"/>
      <c r="U544" s="8"/>
      <c r="V544" s="8"/>
      <c r="W544" s="8"/>
      <c r="X544" s="8"/>
      <c r="Y544" s="8"/>
      <c r="Z544" s="8"/>
    </row>
    <row r="545" spans="1:26" ht="12.75" customHeight="1" x14ac:dyDescent="0.4">
      <c r="A545" s="77"/>
      <c r="B545" s="8"/>
      <c r="C545" s="8"/>
      <c r="D545" s="8"/>
      <c r="E545" s="8"/>
      <c r="F545" s="8"/>
      <c r="G545" s="8"/>
      <c r="H545" s="8"/>
      <c r="I545" s="8"/>
      <c r="J545" s="57"/>
      <c r="K545" s="8"/>
      <c r="L545" s="8"/>
      <c r="M545" s="8"/>
      <c r="N545" s="8"/>
      <c r="O545" s="8"/>
      <c r="P545" s="8"/>
      <c r="Q545" s="8"/>
      <c r="R545" s="8"/>
      <c r="S545" s="8"/>
      <c r="T545" s="8"/>
      <c r="U545" s="8"/>
      <c r="V545" s="8"/>
      <c r="W545" s="8"/>
      <c r="X545" s="8"/>
      <c r="Y545" s="8"/>
      <c r="Z545" s="8"/>
    </row>
    <row r="546" spans="1:26" ht="12.75" customHeight="1" x14ac:dyDescent="0.4">
      <c r="A546" s="77"/>
      <c r="B546" s="8"/>
      <c r="C546" s="8"/>
      <c r="D546" s="8"/>
      <c r="E546" s="8"/>
      <c r="F546" s="8"/>
      <c r="G546" s="8"/>
      <c r="H546" s="8"/>
      <c r="I546" s="8"/>
      <c r="J546" s="57"/>
      <c r="K546" s="8"/>
      <c r="L546" s="8"/>
      <c r="M546" s="8"/>
      <c r="N546" s="8"/>
      <c r="O546" s="8"/>
      <c r="P546" s="8"/>
      <c r="Q546" s="8"/>
      <c r="R546" s="8"/>
      <c r="S546" s="8"/>
      <c r="T546" s="8"/>
      <c r="U546" s="8"/>
      <c r="V546" s="8"/>
      <c r="W546" s="8"/>
      <c r="X546" s="8"/>
      <c r="Y546" s="8"/>
      <c r="Z546" s="8"/>
    </row>
    <row r="547" spans="1:26" ht="12.75" customHeight="1" x14ac:dyDescent="0.4">
      <c r="A547" s="77"/>
      <c r="B547" s="8"/>
      <c r="C547" s="8"/>
      <c r="D547" s="8"/>
      <c r="E547" s="8"/>
      <c r="F547" s="8"/>
      <c r="G547" s="8"/>
      <c r="H547" s="8"/>
      <c r="I547" s="8"/>
      <c r="J547" s="57"/>
      <c r="K547" s="8"/>
      <c r="L547" s="8"/>
      <c r="M547" s="8"/>
      <c r="N547" s="8"/>
      <c r="O547" s="8"/>
      <c r="P547" s="8"/>
      <c r="Q547" s="8"/>
      <c r="R547" s="8"/>
      <c r="S547" s="8"/>
      <c r="T547" s="8"/>
      <c r="U547" s="8"/>
      <c r="V547" s="8"/>
      <c r="W547" s="8"/>
      <c r="X547" s="8"/>
      <c r="Y547" s="8"/>
      <c r="Z547" s="8"/>
    </row>
    <row r="548" spans="1:26" ht="12.75" customHeight="1" x14ac:dyDescent="0.4">
      <c r="A548" s="77"/>
      <c r="B548" s="8"/>
      <c r="C548" s="8"/>
      <c r="D548" s="8"/>
      <c r="E548" s="8"/>
      <c r="F548" s="8"/>
      <c r="G548" s="8"/>
      <c r="H548" s="8"/>
      <c r="I548" s="8"/>
      <c r="J548" s="57"/>
      <c r="K548" s="8"/>
      <c r="L548" s="8"/>
      <c r="M548" s="8"/>
      <c r="N548" s="8"/>
      <c r="O548" s="8"/>
      <c r="P548" s="8"/>
      <c r="Q548" s="8"/>
      <c r="R548" s="8"/>
      <c r="S548" s="8"/>
      <c r="T548" s="8"/>
      <c r="U548" s="8"/>
      <c r="V548" s="8"/>
      <c r="W548" s="8"/>
      <c r="X548" s="8"/>
      <c r="Y548" s="8"/>
      <c r="Z548" s="8"/>
    </row>
    <row r="549" spans="1:26" ht="12.75" customHeight="1" x14ac:dyDescent="0.4">
      <c r="A549" s="77"/>
      <c r="B549" s="8"/>
      <c r="C549" s="8"/>
      <c r="D549" s="8"/>
      <c r="E549" s="8"/>
      <c r="F549" s="8"/>
      <c r="G549" s="8"/>
      <c r="H549" s="8"/>
      <c r="I549" s="8"/>
      <c r="J549" s="57"/>
      <c r="K549" s="8"/>
      <c r="L549" s="8"/>
      <c r="M549" s="8"/>
      <c r="N549" s="8"/>
      <c r="O549" s="8"/>
      <c r="P549" s="8"/>
      <c r="Q549" s="8"/>
      <c r="R549" s="8"/>
      <c r="S549" s="8"/>
      <c r="T549" s="8"/>
      <c r="U549" s="8"/>
      <c r="V549" s="8"/>
      <c r="W549" s="8"/>
      <c r="X549" s="8"/>
      <c r="Y549" s="8"/>
      <c r="Z549" s="8"/>
    </row>
    <row r="550" spans="1:26" ht="12.75" customHeight="1" x14ac:dyDescent="0.4">
      <c r="A550" s="77"/>
      <c r="B550" s="8"/>
      <c r="C550" s="8"/>
      <c r="D550" s="8"/>
      <c r="E550" s="8"/>
      <c r="F550" s="8"/>
      <c r="G550" s="8"/>
      <c r="H550" s="8"/>
      <c r="I550" s="8"/>
      <c r="J550" s="57"/>
      <c r="K550" s="8"/>
      <c r="L550" s="8"/>
      <c r="M550" s="8"/>
      <c r="N550" s="8"/>
      <c r="O550" s="8"/>
      <c r="P550" s="8"/>
      <c r="Q550" s="8"/>
      <c r="R550" s="8"/>
      <c r="S550" s="8"/>
      <c r="T550" s="8"/>
      <c r="U550" s="8"/>
      <c r="V550" s="8"/>
      <c r="W550" s="8"/>
      <c r="X550" s="8"/>
      <c r="Y550" s="8"/>
      <c r="Z550" s="8"/>
    </row>
    <row r="551" spans="1:26" ht="12.75" customHeight="1" x14ac:dyDescent="0.4">
      <c r="A551" s="77"/>
      <c r="B551" s="8"/>
      <c r="C551" s="8"/>
      <c r="D551" s="8"/>
      <c r="E551" s="8"/>
      <c r="F551" s="8"/>
      <c r="G551" s="8"/>
      <c r="H551" s="8"/>
      <c r="I551" s="8"/>
      <c r="J551" s="57"/>
      <c r="K551" s="8"/>
      <c r="L551" s="8"/>
      <c r="M551" s="8"/>
      <c r="N551" s="8"/>
      <c r="O551" s="8"/>
      <c r="P551" s="8"/>
      <c r="Q551" s="8"/>
      <c r="R551" s="8"/>
      <c r="S551" s="8"/>
      <c r="T551" s="8"/>
      <c r="U551" s="8"/>
      <c r="V551" s="8"/>
      <c r="W551" s="8"/>
      <c r="X551" s="8"/>
      <c r="Y551" s="8"/>
      <c r="Z551" s="8"/>
    </row>
    <row r="552" spans="1:26" ht="12.75" customHeight="1" x14ac:dyDescent="0.4">
      <c r="A552" s="77"/>
      <c r="B552" s="8"/>
      <c r="C552" s="8"/>
      <c r="D552" s="8"/>
      <c r="E552" s="8"/>
      <c r="F552" s="8"/>
      <c r="G552" s="8"/>
      <c r="H552" s="8"/>
      <c r="I552" s="8"/>
      <c r="J552" s="57"/>
      <c r="K552" s="8"/>
      <c r="L552" s="8"/>
      <c r="M552" s="8"/>
      <c r="N552" s="8"/>
      <c r="O552" s="8"/>
      <c r="P552" s="8"/>
      <c r="Q552" s="8"/>
      <c r="R552" s="8"/>
      <c r="S552" s="8"/>
      <c r="T552" s="8"/>
      <c r="U552" s="8"/>
      <c r="V552" s="8"/>
      <c r="W552" s="8"/>
      <c r="X552" s="8"/>
      <c r="Y552" s="8"/>
      <c r="Z552" s="8"/>
    </row>
    <row r="553" spans="1:26" ht="12.75" customHeight="1" x14ac:dyDescent="0.4">
      <c r="A553" s="77"/>
      <c r="B553" s="8"/>
      <c r="C553" s="8"/>
      <c r="D553" s="8"/>
      <c r="E553" s="8"/>
      <c r="F553" s="8"/>
      <c r="G553" s="8"/>
      <c r="H553" s="8"/>
      <c r="I553" s="8"/>
      <c r="J553" s="57"/>
      <c r="K553" s="8"/>
      <c r="L553" s="8"/>
      <c r="M553" s="8"/>
      <c r="N553" s="8"/>
      <c r="O553" s="8"/>
      <c r="P553" s="8"/>
      <c r="Q553" s="8"/>
      <c r="R553" s="8"/>
      <c r="S553" s="8"/>
      <c r="T553" s="8"/>
      <c r="U553" s="8"/>
      <c r="V553" s="8"/>
      <c r="W553" s="8"/>
      <c r="X553" s="8"/>
      <c r="Y553" s="8"/>
      <c r="Z553" s="8"/>
    </row>
    <row r="554" spans="1:26" ht="12.75" customHeight="1" x14ac:dyDescent="0.4">
      <c r="A554" s="77"/>
      <c r="B554" s="8"/>
      <c r="C554" s="8"/>
      <c r="D554" s="8"/>
      <c r="E554" s="8"/>
      <c r="F554" s="8"/>
      <c r="G554" s="8"/>
      <c r="H554" s="8"/>
      <c r="I554" s="8"/>
      <c r="J554" s="57"/>
      <c r="K554" s="8"/>
      <c r="L554" s="8"/>
      <c r="M554" s="8"/>
      <c r="N554" s="8"/>
      <c r="O554" s="8"/>
      <c r="P554" s="8"/>
      <c r="Q554" s="8"/>
      <c r="R554" s="8"/>
      <c r="S554" s="8"/>
      <c r="T554" s="8"/>
      <c r="U554" s="8"/>
      <c r="V554" s="8"/>
      <c r="W554" s="8"/>
      <c r="X554" s="8"/>
      <c r="Y554" s="8"/>
      <c r="Z554" s="8"/>
    </row>
    <row r="555" spans="1:26" ht="12.75" customHeight="1" x14ac:dyDescent="0.4">
      <c r="A555" s="77"/>
      <c r="B555" s="8"/>
      <c r="C555" s="8"/>
      <c r="D555" s="8"/>
      <c r="E555" s="8"/>
      <c r="F555" s="8"/>
      <c r="G555" s="8"/>
      <c r="H555" s="8"/>
      <c r="I555" s="8"/>
      <c r="J555" s="57"/>
      <c r="K555" s="8"/>
      <c r="L555" s="8"/>
      <c r="M555" s="8"/>
      <c r="N555" s="8"/>
      <c r="O555" s="8"/>
      <c r="P555" s="8"/>
      <c r="Q555" s="8"/>
      <c r="R555" s="8"/>
      <c r="S555" s="8"/>
      <c r="T555" s="8"/>
      <c r="U555" s="8"/>
      <c r="V555" s="8"/>
      <c r="W555" s="8"/>
      <c r="X555" s="8"/>
      <c r="Y555" s="8"/>
      <c r="Z555" s="8"/>
    </row>
    <row r="556" spans="1:26" ht="12.75" customHeight="1" x14ac:dyDescent="0.4">
      <c r="A556" s="77"/>
      <c r="B556" s="8"/>
      <c r="C556" s="8"/>
      <c r="D556" s="8"/>
      <c r="E556" s="8"/>
      <c r="F556" s="8"/>
      <c r="G556" s="8"/>
      <c r="H556" s="8"/>
      <c r="I556" s="8"/>
      <c r="J556" s="57"/>
      <c r="K556" s="8"/>
      <c r="L556" s="8"/>
      <c r="M556" s="8"/>
      <c r="N556" s="8"/>
      <c r="O556" s="8"/>
      <c r="P556" s="8"/>
      <c r="Q556" s="8"/>
      <c r="R556" s="8"/>
      <c r="S556" s="8"/>
      <c r="T556" s="8"/>
      <c r="U556" s="8"/>
      <c r="V556" s="8"/>
      <c r="W556" s="8"/>
      <c r="X556" s="8"/>
      <c r="Y556" s="8"/>
      <c r="Z556" s="8"/>
    </row>
    <row r="557" spans="1:26" ht="12.75" customHeight="1" x14ac:dyDescent="0.4">
      <c r="A557" s="77"/>
      <c r="B557" s="8"/>
      <c r="C557" s="8"/>
      <c r="D557" s="8"/>
      <c r="E557" s="8"/>
      <c r="F557" s="8"/>
      <c r="G557" s="8"/>
      <c r="H557" s="8"/>
      <c r="I557" s="8"/>
      <c r="J557" s="57"/>
      <c r="K557" s="8"/>
      <c r="L557" s="8"/>
      <c r="M557" s="8"/>
      <c r="N557" s="8"/>
      <c r="O557" s="8"/>
      <c r="P557" s="8"/>
      <c r="Q557" s="8"/>
      <c r="R557" s="8"/>
      <c r="S557" s="8"/>
      <c r="T557" s="8"/>
      <c r="U557" s="8"/>
      <c r="V557" s="8"/>
      <c r="W557" s="8"/>
      <c r="X557" s="8"/>
      <c r="Y557" s="8"/>
      <c r="Z557" s="8"/>
    </row>
    <row r="558" spans="1:26" ht="12.75" customHeight="1" x14ac:dyDescent="0.4">
      <c r="A558" s="77"/>
      <c r="B558" s="8"/>
      <c r="C558" s="8"/>
      <c r="D558" s="8"/>
      <c r="E558" s="8"/>
      <c r="F558" s="8"/>
      <c r="G558" s="8"/>
      <c r="H558" s="8"/>
      <c r="I558" s="8"/>
      <c r="J558" s="57"/>
      <c r="K558" s="8"/>
      <c r="L558" s="8"/>
      <c r="M558" s="8"/>
      <c r="N558" s="8"/>
      <c r="O558" s="8"/>
      <c r="P558" s="8"/>
      <c r="Q558" s="8"/>
      <c r="R558" s="8"/>
      <c r="S558" s="8"/>
      <c r="T558" s="8"/>
      <c r="U558" s="8"/>
      <c r="V558" s="8"/>
      <c r="W558" s="8"/>
      <c r="X558" s="8"/>
      <c r="Y558" s="8"/>
      <c r="Z558" s="8"/>
    </row>
    <row r="559" spans="1:26" ht="12.75" customHeight="1" x14ac:dyDescent="0.4">
      <c r="A559" s="77"/>
      <c r="B559" s="8"/>
      <c r="C559" s="8"/>
      <c r="D559" s="8"/>
      <c r="E559" s="8"/>
      <c r="F559" s="8"/>
      <c r="G559" s="8"/>
      <c r="H559" s="8"/>
      <c r="I559" s="8"/>
      <c r="J559" s="57"/>
      <c r="K559" s="8"/>
      <c r="L559" s="8"/>
      <c r="M559" s="8"/>
      <c r="N559" s="8"/>
      <c r="O559" s="8"/>
      <c r="P559" s="8"/>
      <c r="Q559" s="8"/>
      <c r="R559" s="8"/>
      <c r="S559" s="8"/>
      <c r="T559" s="8"/>
      <c r="U559" s="8"/>
      <c r="V559" s="8"/>
      <c r="W559" s="8"/>
      <c r="X559" s="8"/>
      <c r="Y559" s="8"/>
      <c r="Z559" s="8"/>
    </row>
    <row r="560" spans="1:26" ht="12.75" customHeight="1" x14ac:dyDescent="0.4">
      <c r="A560" s="77"/>
      <c r="B560" s="8"/>
      <c r="C560" s="8"/>
      <c r="D560" s="8"/>
      <c r="E560" s="8"/>
      <c r="F560" s="8"/>
      <c r="G560" s="8"/>
      <c r="H560" s="8"/>
      <c r="I560" s="8"/>
      <c r="J560" s="57"/>
      <c r="K560" s="8"/>
      <c r="L560" s="8"/>
      <c r="M560" s="8"/>
      <c r="N560" s="8"/>
      <c r="O560" s="8"/>
      <c r="P560" s="8"/>
      <c r="Q560" s="8"/>
      <c r="R560" s="8"/>
      <c r="S560" s="8"/>
      <c r="T560" s="8"/>
      <c r="U560" s="8"/>
      <c r="V560" s="8"/>
      <c r="W560" s="8"/>
      <c r="X560" s="8"/>
      <c r="Y560" s="8"/>
      <c r="Z560" s="8"/>
    </row>
    <row r="561" spans="1:26" ht="12.75" customHeight="1" x14ac:dyDescent="0.4">
      <c r="A561" s="77"/>
      <c r="B561" s="8"/>
      <c r="C561" s="8"/>
      <c r="D561" s="8"/>
      <c r="E561" s="8"/>
      <c r="F561" s="8"/>
      <c r="G561" s="8"/>
      <c r="H561" s="8"/>
      <c r="I561" s="8"/>
      <c r="J561" s="57"/>
      <c r="K561" s="8"/>
      <c r="L561" s="8"/>
      <c r="M561" s="8"/>
      <c r="N561" s="8"/>
      <c r="O561" s="8"/>
      <c r="P561" s="8"/>
      <c r="Q561" s="8"/>
      <c r="R561" s="8"/>
      <c r="S561" s="8"/>
      <c r="T561" s="8"/>
      <c r="U561" s="8"/>
      <c r="V561" s="8"/>
      <c r="W561" s="8"/>
      <c r="X561" s="8"/>
      <c r="Y561" s="8"/>
      <c r="Z561" s="8"/>
    </row>
    <row r="562" spans="1:26" ht="12.75" customHeight="1" x14ac:dyDescent="0.4">
      <c r="A562" s="77"/>
      <c r="B562" s="8"/>
      <c r="C562" s="8"/>
      <c r="D562" s="8"/>
      <c r="E562" s="8"/>
      <c r="F562" s="8"/>
      <c r="G562" s="8"/>
      <c r="H562" s="8"/>
      <c r="I562" s="8"/>
      <c r="J562" s="57"/>
      <c r="K562" s="8"/>
      <c r="L562" s="8"/>
      <c r="M562" s="8"/>
      <c r="N562" s="8"/>
      <c r="O562" s="8"/>
      <c r="P562" s="8"/>
      <c r="Q562" s="8"/>
      <c r="R562" s="8"/>
      <c r="S562" s="8"/>
      <c r="T562" s="8"/>
      <c r="U562" s="8"/>
      <c r="V562" s="8"/>
      <c r="W562" s="8"/>
      <c r="X562" s="8"/>
      <c r="Y562" s="8"/>
      <c r="Z562" s="8"/>
    </row>
    <row r="563" spans="1:26" ht="12.75" customHeight="1" x14ac:dyDescent="0.4">
      <c r="A563" s="77"/>
      <c r="B563" s="8"/>
      <c r="C563" s="8"/>
      <c r="D563" s="8"/>
      <c r="E563" s="8"/>
      <c r="F563" s="8"/>
      <c r="G563" s="8"/>
      <c r="H563" s="8"/>
      <c r="I563" s="8"/>
      <c r="J563" s="57"/>
      <c r="K563" s="8"/>
      <c r="L563" s="8"/>
      <c r="M563" s="8"/>
      <c r="N563" s="8"/>
      <c r="O563" s="8"/>
      <c r="P563" s="8"/>
      <c r="Q563" s="8"/>
      <c r="R563" s="8"/>
      <c r="S563" s="8"/>
      <c r="T563" s="8"/>
      <c r="U563" s="8"/>
      <c r="V563" s="8"/>
      <c r="W563" s="8"/>
      <c r="X563" s="8"/>
      <c r="Y563" s="8"/>
      <c r="Z563" s="8"/>
    </row>
    <row r="564" spans="1:26" ht="12.75" customHeight="1" x14ac:dyDescent="0.4">
      <c r="A564" s="77"/>
      <c r="B564" s="8"/>
      <c r="C564" s="8"/>
      <c r="D564" s="8"/>
      <c r="E564" s="8"/>
      <c r="F564" s="8"/>
      <c r="G564" s="8"/>
      <c r="H564" s="8"/>
      <c r="I564" s="8"/>
      <c r="J564" s="57"/>
      <c r="K564" s="8"/>
      <c r="L564" s="8"/>
      <c r="M564" s="8"/>
      <c r="N564" s="8"/>
      <c r="O564" s="8"/>
      <c r="P564" s="8"/>
      <c r="Q564" s="8"/>
      <c r="R564" s="8"/>
      <c r="S564" s="8"/>
      <c r="T564" s="8"/>
      <c r="U564" s="8"/>
      <c r="V564" s="8"/>
      <c r="W564" s="8"/>
      <c r="X564" s="8"/>
      <c r="Y564" s="8"/>
      <c r="Z564" s="8"/>
    </row>
    <row r="565" spans="1:26" ht="12.75" customHeight="1" x14ac:dyDescent="0.4">
      <c r="A565" s="77"/>
      <c r="B565" s="8"/>
      <c r="C565" s="8"/>
      <c r="D565" s="8"/>
      <c r="E565" s="8"/>
      <c r="F565" s="8"/>
      <c r="G565" s="8"/>
      <c r="H565" s="8"/>
      <c r="I565" s="8"/>
      <c r="J565" s="57"/>
      <c r="K565" s="8"/>
      <c r="L565" s="8"/>
      <c r="M565" s="8"/>
      <c r="N565" s="8"/>
      <c r="O565" s="8"/>
      <c r="P565" s="8"/>
      <c r="Q565" s="8"/>
      <c r="R565" s="8"/>
      <c r="S565" s="8"/>
      <c r="T565" s="8"/>
      <c r="U565" s="8"/>
      <c r="V565" s="8"/>
      <c r="W565" s="8"/>
      <c r="X565" s="8"/>
      <c r="Y565" s="8"/>
      <c r="Z565" s="8"/>
    </row>
    <row r="566" spans="1:26" ht="12.75" customHeight="1" x14ac:dyDescent="0.4">
      <c r="A566" s="77"/>
      <c r="B566" s="8"/>
      <c r="C566" s="8"/>
      <c r="D566" s="8"/>
      <c r="E566" s="8"/>
      <c r="F566" s="8"/>
      <c r="G566" s="8"/>
      <c r="H566" s="8"/>
      <c r="I566" s="8"/>
      <c r="J566" s="57"/>
      <c r="K566" s="8"/>
      <c r="L566" s="8"/>
      <c r="M566" s="8"/>
      <c r="N566" s="8"/>
      <c r="O566" s="8"/>
      <c r="P566" s="8"/>
      <c r="Q566" s="8"/>
      <c r="R566" s="8"/>
      <c r="S566" s="8"/>
      <c r="T566" s="8"/>
      <c r="U566" s="8"/>
      <c r="V566" s="8"/>
      <c r="W566" s="8"/>
      <c r="X566" s="8"/>
      <c r="Y566" s="8"/>
      <c r="Z566" s="8"/>
    </row>
    <row r="567" spans="1:26" ht="12.75" customHeight="1" x14ac:dyDescent="0.4">
      <c r="A567" s="77"/>
      <c r="B567" s="8"/>
      <c r="C567" s="8"/>
      <c r="D567" s="8"/>
      <c r="E567" s="8"/>
      <c r="F567" s="8"/>
      <c r="G567" s="8"/>
      <c r="H567" s="8"/>
      <c r="I567" s="8"/>
      <c r="J567" s="57"/>
      <c r="K567" s="8"/>
      <c r="L567" s="8"/>
      <c r="M567" s="8"/>
      <c r="N567" s="8"/>
      <c r="O567" s="8"/>
      <c r="P567" s="8"/>
      <c r="Q567" s="8"/>
      <c r="R567" s="8"/>
      <c r="S567" s="8"/>
      <c r="T567" s="8"/>
      <c r="U567" s="8"/>
      <c r="V567" s="8"/>
      <c r="W567" s="8"/>
      <c r="X567" s="8"/>
      <c r="Y567" s="8"/>
      <c r="Z567" s="8"/>
    </row>
    <row r="568" spans="1:26" ht="12.75" customHeight="1" x14ac:dyDescent="0.4">
      <c r="A568" s="77"/>
      <c r="B568" s="8"/>
      <c r="C568" s="8"/>
      <c r="D568" s="8"/>
      <c r="E568" s="8"/>
      <c r="F568" s="8"/>
      <c r="G568" s="8"/>
      <c r="H568" s="8"/>
      <c r="I568" s="8"/>
      <c r="J568" s="57"/>
      <c r="K568" s="8"/>
      <c r="L568" s="8"/>
      <c r="M568" s="8"/>
      <c r="N568" s="8"/>
      <c r="O568" s="8"/>
      <c r="P568" s="8"/>
      <c r="Q568" s="8"/>
      <c r="R568" s="8"/>
      <c r="S568" s="8"/>
      <c r="T568" s="8"/>
      <c r="U568" s="8"/>
      <c r="V568" s="8"/>
      <c r="W568" s="8"/>
      <c r="X568" s="8"/>
      <c r="Y568" s="8"/>
      <c r="Z568" s="8"/>
    </row>
    <row r="569" spans="1:26" ht="12.75" customHeight="1" x14ac:dyDescent="0.4">
      <c r="A569" s="77"/>
      <c r="B569" s="8"/>
      <c r="C569" s="8"/>
      <c r="D569" s="8"/>
      <c r="E569" s="8"/>
      <c r="F569" s="8"/>
      <c r="G569" s="8"/>
      <c r="H569" s="8"/>
      <c r="I569" s="8"/>
      <c r="J569" s="57"/>
      <c r="K569" s="8"/>
      <c r="L569" s="8"/>
      <c r="M569" s="8"/>
      <c r="N569" s="8"/>
      <c r="O569" s="8"/>
      <c r="P569" s="8"/>
      <c r="Q569" s="8"/>
      <c r="R569" s="8"/>
      <c r="S569" s="8"/>
      <c r="T569" s="8"/>
      <c r="U569" s="8"/>
      <c r="V569" s="8"/>
      <c r="W569" s="8"/>
      <c r="X569" s="8"/>
      <c r="Y569" s="8"/>
      <c r="Z569" s="8"/>
    </row>
    <row r="570" spans="1:26" ht="12.75" customHeight="1" x14ac:dyDescent="0.4">
      <c r="A570" s="77"/>
      <c r="B570" s="8"/>
      <c r="C570" s="8"/>
      <c r="D570" s="8"/>
      <c r="E570" s="8"/>
      <c r="F570" s="8"/>
      <c r="G570" s="8"/>
      <c r="H570" s="8"/>
      <c r="I570" s="8"/>
      <c r="J570" s="57"/>
      <c r="K570" s="8"/>
      <c r="L570" s="8"/>
      <c r="M570" s="8"/>
      <c r="N570" s="8"/>
      <c r="O570" s="8"/>
      <c r="P570" s="8"/>
      <c r="Q570" s="8"/>
      <c r="R570" s="8"/>
      <c r="S570" s="8"/>
      <c r="T570" s="8"/>
      <c r="U570" s="8"/>
      <c r="V570" s="8"/>
      <c r="W570" s="8"/>
      <c r="X570" s="8"/>
      <c r="Y570" s="8"/>
      <c r="Z570" s="8"/>
    </row>
    <row r="571" spans="1:26" ht="12.75" customHeight="1" x14ac:dyDescent="0.4">
      <c r="A571" s="77"/>
      <c r="B571" s="8"/>
      <c r="C571" s="8"/>
      <c r="D571" s="8"/>
      <c r="E571" s="8"/>
      <c r="F571" s="8"/>
      <c r="G571" s="8"/>
      <c r="H571" s="8"/>
      <c r="I571" s="8"/>
      <c r="J571" s="57"/>
      <c r="K571" s="8"/>
      <c r="L571" s="8"/>
      <c r="M571" s="8"/>
      <c r="N571" s="8"/>
      <c r="O571" s="8"/>
      <c r="P571" s="8"/>
      <c r="Q571" s="8"/>
      <c r="R571" s="8"/>
      <c r="S571" s="8"/>
      <c r="T571" s="8"/>
      <c r="U571" s="8"/>
      <c r="V571" s="8"/>
      <c r="W571" s="8"/>
      <c r="X571" s="8"/>
      <c r="Y571" s="8"/>
      <c r="Z571" s="8"/>
    </row>
    <row r="572" spans="1:26" ht="12.75" customHeight="1" x14ac:dyDescent="0.4">
      <c r="A572" s="77"/>
      <c r="B572" s="8"/>
      <c r="C572" s="8"/>
      <c r="D572" s="8"/>
      <c r="E572" s="8"/>
      <c r="F572" s="8"/>
      <c r="G572" s="8"/>
      <c r="H572" s="8"/>
      <c r="I572" s="8"/>
      <c r="J572" s="57"/>
      <c r="K572" s="8"/>
      <c r="L572" s="8"/>
      <c r="M572" s="8"/>
      <c r="N572" s="8"/>
      <c r="O572" s="8"/>
      <c r="P572" s="8"/>
      <c r="Q572" s="8"/>
      <c r="R572" s="8"/>
      <c r="S572" s="8"/>
      <c r="T572" s="8"/>
      <c r="U572" s="8"/>
      <c r="V572" s="8"/>
      <c r="W572" s="8"/>
      <c r="X572" s="8"/>
      <c r="Y572" s="8"/>
      <c r="Z572" s="8"/>
    </row>
    <row r="573" spans="1:26" ht="12.75" customHeight="1" x14ac:dyDescent="0.4">
      <c r="A573" s="77"/>
      <c r="B573" s="8"/>
      <c r="C573" s="8"/>
      <c r="D573" s="8"/>
      <c r="E573" s="8"/>
      <c r="F573" s="8"/>
      <c r="G573" s="8"/>
      <c r="H573" s="8"/>
      <c r="I573" s="8"/>
      <c r="J573" s="57"/>
      <c r="K573" s="8"/>
      <c r="L573" s="8"/>
      <c r="M573" s="8"/>
      <c r="N573" s="8"/>
      <c r="O573" s="8"/>
      <c r="P573" s="8"/>
      <c r="Q573" s="8"/>
      <c r="R573" s="8"/>
      <c r="S573" s="8"/>
      <c r="T573" s="8"/>
      <c r="U573" s="8"/>
      <c r="V573" s="8"/>
      <c r="W573" s="8"/>
      <c r="X573" s="8"/>
      <c r="Y573" s="8"/>
      <c r="Z573" s="8"/>
    </row>
    <row r="574" spans="1:26" ht="12.75" customHeight="1" x14ac:dyDescent="0.4">
      <c r="A574" s="77"/>
      <c r="B574" s="8"/>
      <c r="C574" s="8"/>
      <c r="D574" s="8"/>
      <c r="E574" s="8"/>
      <c r="F574" s="8"/>
      <c r="G574" s="8"/>
      <c r="H574" s="8"/>
      <c r="I574" s="8"/>
      <c r="J574" s="57"/>
      <c r="K574" s="8"/>
      <c r="L574" s="8"/>
      <c r="M574" s="8"/>
      <c r="N574" s="8"/>
      <c r="O574" s="8"/>
      <c r="P574" s="8"/>
      <c r="Q574" s="8"/>
      <c r="R574" s="8"/>
      <c r="S574" s="8"/>
      <c r="T574" s="8"/>
      <c r="U574" s="8"/>
      <c r="V574" s="8"/>
      <c r="W574" s="8"/>
      <c r="X574" s="8"/>
      <c r="Y574" s="8"/>
      <c r="Z574" s="8"/>
    </row>
    <row r="575" spans="1:26" ht="12.75" customHeight="1" x14ac:dyDescent="0.4">
      <c r="A575" s="77"/>
      <c r="B575" s="8"/>
      <c r="C575" s="8"/>
      <c r="D575" s="8"/>
      <c r="E575" s="8"/>
      <c r="F575" s="8"/>
      <c r="G575" s="8"/>
      <c r="H575" s="8"/>
      <c r="I575" s="8"/>
      <c r="J575" s="57"/>
      <c r="K575" s="8"/>
      <c r="L575" s="8"/>
      <c r="M575" s="8"/>
      <c r="N575" s="8"/>
      <c r="O575" s="8"/>
      <c r="P575" s="8"/>
      <c r="Q575" s="8"/>
      <c r="R575" s="8"/>
      <c r="S575" s="8"/>
      <c r="T575" s="8"/>
      <c r="U575" s="8"/>
      <c r="V575" s="8"/>
      <c r="W575" s="8"/>
      <c r="X575" s="8"/>
      <c r="Y575" s="8"/>
      <c r="Z575" s="8"/>
    </row>
    <row r="576" spans="1:26" ht="12.75" customHeight="1" x14ac:dyDescent="0.4">
      <c r="A576" s="77"/>
      <c r="B576" s="8"/>
      <c r="C576" s="8"/>
      <c r="D576" s="8"/>
      <c r="E576" s="8"/>
      <c r="F576" s="8"/>
      <c r="G576" s="8"/>
      <c r="H576" s="8"/>
      <c r="I576" s="8"/>
      <c r="J576" s="57"/>
      <c r="K576" s="8"/>
      <c r="L576" s="8"/>
      <c r="M576" s="8"/>
      <c r="N576" s="8"/>
      <c r="O576" s="8"/>
      <c r="P576" s="8"/>
      <c r="Q576" s="8"/>
      <c r="R576" s="8"/>
      <c r="S576" s="8"/>
      <c r="T576" s="8"/>
      <c r="U576" s="8"/>
      <c r="V576" s="8"/>
      <c r="W576" s="8"/>
      <c r="X576" s="8"/>
      <c r="Y576" s="8"/>
      <c r="Z576" s="8"/>
    </row>
    <row r="577" spans="1:26" ht="12.75" customHeight="1" x14ac:dyDescent="0.4">
      <c r="A577" s="77"/>
      <c r="B577" s="8"/>
      <c r="C577" s="8"/>
      <c r="D577" s="8"/>
      <c r="E577" s="8"/>
      <c r="F577" s="8"/>
      <c r="G577" s="8"/>
      <c r="H577" s="8"/>
      <c r="I577" s="8"/>
      <c r="J577" s="57"/>
      <c r="K577" s="8"/>
      <c r="L577" s="8"/>
      <c r="M577" s="8"/>
      <c r="N577" s="8"/>
      <c r="O577" s="8"/>
      <c r="P577" s="8"/>
      <c r="Q577" s="8"/>
      <c r="R577" s="8"/>
      <c r="S577" s="8"/>
      <c r="T577" s="8"/>
      <c r="U577" s="8"/>
      <c r="V577" s="8"/>
      <c r="W577" s="8"/>
      <c r="X577" s="8"/>
      <c r="Y577" s="8"/>
      <c r="Z577" s="8"/>
    </row>
    <row r="578" spans="1:26" ht="12.75" customHeight="1" x14ac:dyDescent="0.4">
      <c r="A578" s="77"/>
      <c r="B578" s="8"/>
      <c r="C578" s="8"/>
      <c r="D578" s="8"/>
      <c r="E578" s="8"/>
      <c r="F578" s="8"/>
      <c r="G578" s="8"/>
      <c r="H578" s="8"/>
      <c r="I578" s="8"/>
      <c r="J578" s="57"/>
      <c r="K578" s="8"/>
      <c r="L578" s="8"/>
      <c r="M578" s="8"/>
      <c r="N578" s="8"/>
      <c r="O578" s="8"/>
      <c r="P578" s="8"/>
      <c r="Q578" s="8"/>
      <c r="R578" s="8"/>
      <c r="S578" s="8"/>
      <c r="T578" s="8"/>
      <c r="U578" s="8"/>
      <c r="V578" s="8"/>
      <c r="W578" s="8"/>
      <c r="X578" s="8"/>
      <c r="Y578" s="8"/>
      <c r="Z578" s="8"/>
    </row>
    <row r="579" spans="1:26" ht="12.75" customHeight="1" x14ac:dyDescent="0.4">
      <c r="A579" s="77"/>
      <c r="B579" s="8"/>
      <c r="C579" s="8"/>
      <c r="D579" s="8"/>
      <c r="E579" s="8"/>
      <c r="F579" s="8"/>
      <c r="G579" s="8"/>
      <c r="H579" s="8"/>
      <c r="I579" s="8"/>
      <c r="J579" s="57"/>
      <c r="K579" s="8"/>
      <c r="L579" s="8"/>
      <c r="M579" s="8"/>
      <c r="N579" s="8"/>
      <c r="O579" s="8"/>
      <c r="P579" s="8"/>
      <c r="Q579" s="8"/>
      <c r="R579" s="8"/>
      <c r="S579" s="8"/>
      <c r="T579" s="8"/>
      <c r="U579" s="8"/>
      <c r="V579" s="8"/>
      <c r="W579" s="8"/>
      <c r="X579" s="8"/>
      <c r="Y579" s="8"/>
      <c r="Z579" s="8"/>
    </row>
    <row r="580" spans="1:26" ht="12.75" customHeight="1" x14ac:dyDescent="0.4">
      <c r="A580" s="77"/>
      <c r="B580" s="8"/>
      <c r="C580" s="8"/>
      <c r="D580" s="8"/>
      <c r="E580" s="8"/>
      <c r="F580" s="8"/>
      <c r="G580" s="8"/>
      <c r="H580" s="8"/>
      <c r="I580" s="8"/>
      <c r="J580" s="57"/>
      <c r="K580" s="8"/>
      <c r="L580" s="8"/>
      <c r="M580" s="8"/>
      <c r="N580" s="8"/>
      <c r="O580" s="8"/>
      <c r="P580" s="8"/>
      <c r="Q580" s="8"/>
      <c r="R580" s="8"/>
      <c r="S580" s="8"/>
      <c r="T580" s="8"/>
      <c r="U580" s="8"/>
      <c r="V580" s="8"/>
      <c r="W580" s="8"/>
      <c r="X580" s="8"/>
      <c r="Y580" s="8"/>
      <c r="Z580" s="8"/>
    </row>
    <row r="581" spans="1:26" ht="12.75" customHeight="1" x14ac:dyDescent="0.4">
      <c r="A581" s="77"/>
      <c r="B581" s="8"/>
      <c r="C581" s="8"/>
      <c r="D581" s="8"/>
      <c r="E581" s="8"/>
      <c r="F581" s="8"/>
      <c r="G581" s="8"/>
      <c r="H581" s="8"/>
      <c r="I581" s="8"/>
      <c r="J581" s="57"/>
      <c r="K581" s="8"/>
      <c r="L581" s="8"/>
      <c r="M581" s="8"/>
      <c r="N581" s="8"/>
      <c r="O581" s="8"/>
      <c r="P581" s="8"/>
      <c r="Q581" s="8"/>
      <c r="R581" s="8"/>
      <c r="S581" s="8"/>
      <c r="T581" s="8"/>
      <c r="U581" s="8"/>
      <c r="V581" s="8"/>
      <c r="W581" s="8"/>
      <c r="X581" s="8"/>
      <c r="Y581" s="8"/>
      <c r="Z581" s="8"/>
    </row>
    <row r="582" spans="1:26" ht="12.75" customHeight="1" x14ac:dyDescent="0.4">
      <c r="A582" s="77"/>
      <c r="B582" s="8"/>
      <c r="C582" s="8"/>
      <c r="D582" s="8"/>
      <c r="E582" s="8"/>
      <c r="F582" s="8"/>
      <c r="G582" s="8"/>
      <c r="H582" s="8"/>
      <c r="I582" s="8"/>
      <c r="J582" s="57"/>
      <c r="K582" s="8"/>
      <c r="L582" s="8"/>
      <c r="M582" s="8"/>
      <c r="N582" s="8"/>
      <c r="O582" s="8"/>
      <c r="P582" s="8"/>
      <c r="Q582" s="8"/>
      <c r="R582" s="8"/>
      <c r="S582" s="8"/>
      <c r="T582" s="8"/>
      <c r="U582" s="8"/>
      <c r="V582" s="8"/>
      <c r="W582" s="8"/>
      <c r="X582" s="8"/>
      <c r="Y582" s="8"/>
      <c r="Z582" s="8"/>
    </row>
    <row r="583" spans="1:26" ht="12.75" customHeight="1" x14ac:dyDescent="0.4">
      <c r="A583" s="77"/>
      <c r="B583" s="8"/>
      <c r="C583" s="8"/>
      <c r="D583" s="8"/>
      <c r="E583" s="8"/>
      <c r="F583" s="8"/>
      <c r="G583" s="8"/>
      <c r="H583" s="8"/>
      <c r="I583" s="8"/>
      <c r="J583" s="57"/>
      <c r="K583" s="8"/>
      <c r="L583" s="8"/>
      <c r="M583" s="8"/>
      <c r="N583" s="8"/>
      <c r="O583" s="8"/>
      <c r="P583" s="8"/>
      <c r="Q583" s="8"/>
      <c r="R583" s="8"/>
      <c r="S583" s="8"/>
      <c r="T583" s="8"/>
      <c r="U583" s="8"/>
      <c r="V583" s="8"/>
      <c r="W583" s="8"/>
      <c r="X583" s="8"/>
      <c r="Y583" s="8"/>
      <c r="Z583" s="8"/>
    </row>
    <row r="584" spans="1:26" ht="12.75" customHeight="1" x14ac:dyDescent="0.4">
      <c r="A584" s="77"/>
      <c r="B584" s="8"/>
      <c r="C584" s="8"/>
      <c r="D584" s="8"/>
      <c r="E584" s="8"/>
      <c r="F584" s="8"/>
      <c r="G584" s="8"/>
      <c r="H584" s="8"/>
      <c r="I584" s="8"/>
      <c r="J584" s="57"/>
      <c r="K584" s="8"/>
      <c r="L584" s="8"/>
      <c r="M584" s="8"/>
      <c r="N584" s="8"/>
      <c r="O584" s="8"/>
      <c r="P584" s="8"/>
      <c r="Q584" s="8"/>
      <c r="R584" s="8"/>
      <c r="S584" s="8"/>
      <c r="T584" s="8"/>
      <c r="U584" s="8"/>
      <c r="V584" s="8"/>
      <c r="W584" s="8"/>
      <c r="X584" s="8"/>
      <c r="Y584" s="8"/>
      <c r="Z584" s="8"/>
    </row>
    <row r="585" spans="1:26" ht="12.75" customHeight="1" x14ac:dyDescent="0.4">
      <c r="A585" s="77"/>
      <c r="B585" s="8"/>
      <c r="C585" s="8"/>
      <c r="D585" s="8"/>
      <c r="E585" s="8"/>
      <c r="F585" s="8"/>
      <c r="G585" s="8"/>
      <c r="H585" s="8"/>
      <c r="I585" s="8"/>
      <c r="J585" s="57"/>
      <c r="K585" s="8"/>
      <c r="L585" s="8"/>
      <c r="M585" s="8"/>
      <c r="N585" s="8"/>
      <c r="O585" s="8"/>
      <c r="P585" s="8"/>
      <c r="Q585" s="8"/>
      <c r="R585" s="8"/>
      <c r="S585" s="8"/>
      <c r="T585" s="8"/>
      <c r="U585" s="8"/>
      <c r="V585" s="8"/>
      <c r="W585" s="8"/>
      <c r="X585" s="8"/>
      <c r="Y585" s="8"/>
      <c r="Z585" s="8"/>
    </row>
    <row r="586" spans="1:26" ht="12.75" customHeight="1" x14ac:dyDescent="0.4">
      <c r="A586" s="77"/>
      <c r="B586" s="8"/>
      <c r="C586" s="8"/>
      <c r="D586" s="8"/>
      <c r="E586" s="8"/>
      <c r="F586" s="8"/>
      <c r="G586" s="8"/>
      <c r="H586" s="8"/>
      <c r="I586" s="8"/>
      <c r="J586" s="57"/>
      <c r="K586" s="8"/>
      <c r="L586" s="8"/>
      <c r="M586" s="8"/>
      <c r="N586" s="8"/>
      <c r="O586" s="8"/>
      <c r="P586" s="8"/>
      <c r="Q586" s="8"/>
      <c r="R586" s="8"/>
      <c r="S586" s="8"/>
      <c r="T586" s="8"/>
      <c r="U586" s="8"/>
      <c r="V586" s="8"/>
      <c r="W586" s="8"/>
      <c r="X586" s="8"/>
      <c r="Y586" s="8"/>
      <c r="Z586" s="8"/>
    </row>
    <row r="587" spans="1:26" ht="12.75" customHeight="1" x14ac:dyDescent="0.4">
      <c r="A587" s="77"/>
      <c r="B587" s="8"/>
      <c r="C587" s="8"/>
      <c r="D587" s="8"/>
      <c r="E587" s="8"/>
      <c r="F587" s="8"/>
      <c r="G587" s="8"/>
      <c r="H587" s="8"/>
      <c r="I587" s="8"/>
      <c r="J587" s="57"/>
      <c r="K587" s="8"/>
      <c r="L587" s="8"/>
      <c r="M587" s="8"/>
      <c r="N587" s="8"/>
      <c r="O587" s="8"/>
      <c r="P587" s="8"/>
      <c r="Q587" s="8"/>
      <c r="R587" s="8"/>
      <c r="S587" s="8"/>
      <c r="T587" s="8"/>
      <c r="U587" s="8"/>
      <c r="V587" s="8"/>
      <c r="W587" s="8"/>
      <c r="X587" s="8"/>
      <c r="Y587" s="8"/>
      <c r="Z587" s="8"/>
    </row>
    <row r="588" spans="1:26" ht="12.75" customHeight="1" x14ac:dyDescent="0.4">
      <c r="A588" s="77"/>
      <c r="B588" s="8"/>
      <c r="C588" s="8"/>
      <c r="D588" s="8"/>
      <c r="E588" s="8"/>
      <c r="F588" s="8"/>
      <c r="G588" s="8"/>
      <c r="H588" s="8"/>
      <c r="I588" s="8"/>
      <c r="J588" s="57"/>
      <c r="K588" s="8"/>
      <c r="L588" s="8"/>
      <c r="M588" s="8"/>
      <c r="N588" s="8"/>
      <c r="O588" s="8"/>
      <c r="P588" s="8"/>
      <c r="Q588" s="8"/>
      <c r="R588" s="8"/>
      <c r="S588" s="8"/>
      <c r="T588" s="8"/>
      <c r="U588" s="8"/>
      <c r="V588" s="8"/>
      <c r="W588" s="8"/>
      <c r="X588" s="8"/>
      <c r="Y588" s="8"/>
      <c r="Z588" s="8"/>
    </row>
    <row r="589" spans="1:26" ht="12.75" customHeight="1" x14ac:dyDescent="0.4">
      <c r="A589" s="77"/>
      <c r="B589" s="8"/>
      <c r="C589" s="8"/>
      <c r="D589" s="8"/>
      <c r="E589" s="8"/>
      <c r="F589" s="8"/>
      <c r="G589" s="8"/>
      <c r="H589" s="8"/>
      <c r="I589" s="8"/>
      <c r="J589" s="57"/>
      <c r="K589" s="8"/>
      <c r="L589" s="8"/>
      <c r="M589" s="8"/>
      <c r="N589" s="8"/>
      <c r="O589" s="8"/>
      <c r="P589" s="8"/>
      <c r="Q589" s="8"/>
      <c r="R589" s="8"/>
      <c r="S589" s="8"/>
      <c r="T589" s="8"/>
      <c r="U589" s="8"/>
      <c r="V589" s="8"/>
      <c r="W589" s="8"/>
      <c r="X589" s="8"/>
      <c r="Y589" s="8"/>
      <c r="Z589" s="8"/>
    </row>
    <row r="590" spans="1:26" ht="12.75" customHeight="1" x14ac:dyDescent="0.4">
      <c r="A590" s="77"/>
      <c r="B590" s="8"/>
      <c r="C590" s="8"/>
      <c r="D590" s="8"/>
      <c r="E590" s="8"/>
      <c r="F590" s="8"/>
      <c r="G590" s="8"/>
      <c r="H590" s="8"/>
      <c r="I590" s="8"/>
      <c r="J590" s="57"/>
      <c r="K590" s="8"/>
      <c r="L590" s="8"/>
      <c r="M590" s="8"/>
      <c r="N590" s="8"/>
      <c r="O590" s="8"/>
      <c r="P590" s="8"/>
      <c r="Q590" s="8"/>
      <c r="R590" s="8"/>
      <c r="S590" s="8"/>
      <c r="T590" s="8"/>
      <c r="U590" s="8"/>
      <c r="V590" s="8"/>
      <c r="W590" s="8"/>
      <c r="X590" s="8"/>
      <c r="Y590" s="8"/>
      <c r="Z590" s="8"/>
    </row>
    <row r="591" spans="1:26" ht="12.75" customHeight="1" x14ac:dyDescent="0.4">
      <c r="A591" s="77"/>
      <c r="B591" s="8"/>
      <c r="C591" s="8"/>
      <c r="D591" s="8"/>
      <c r="E591" s="8"/>
      <c r="F591" s="8"/>
      <c r="G591" s="8"/>
      <c r="H591" s="8"/>
      <c r="I591" s="8"/>
      <c r="J591" s="57"/>
      <c r="K591" s="8"/>
      <c r="L591" s="8"/>
      <c r="M591" s="8"/>
      <c r="N591" s="8"/>
      <c r="O591" s="8"/>
      <c r="P591" s="8"/>
      <c r="Q591" s="8"/>
      <c r="R591" s="8"/>
      <c r="S591" s="8"/>
      <c r="T591" s="8"/>
      <c r="U591" s="8"/>
      <c r="V591" s="8"/>
      <c r="W591" s="8"/>
      <c r="X591" s="8"/>
      <c r="Y591" s="8"/>
      <c r="Z591" s="8"/>
    </row>
    <row r="592" spans="1:26" ht="12.75" customHeight="1" x14ac:dyDescent="0.4">
      <c r="A592" s="77"/>
      <c r="B592" s="8"/>
      <c r="C592" s="8"/>
      <c r="D592" s="8"/>
      <c r="E592" s="8"/>
      <c r="F592" s="8"/>
      <c r="G592" s="8"/>
      <c r="H592" s="8"/>
      <c r="I592" s="8"/>
      <c r="J592" s="57"/>
      <c r="K592" s="8"/>
      <c r="L592" s="8"/>
      <c r="M592" s="8"/>
      <c r="N592" s="8"/>
      <c r="O592" s="8"/>
      <c r="P592" s="8"/>
      <c r="Q592" s="8"/>
      <c r="R592" s="8"/>
      <c r="S592" s="8"/>
      <c r="T592" s="8"/>
      <c r="U592" s="8"/>
      <c r="V592" s="8"/>
      <c r="W592" s="8"/>
      <c r="X592" s="8"/>
      <c r="Y592" s="8"/>
      <c r="Z592" s="8"/>
    </row>
    <row r="593" spans="1:26" ht="12.75" customHeight="1" x14ac:dyDescent="0.4">
      <c r="A593" s="77"/>
      <c r="B593" s="8"/>
      <c r="C593" s="8"/>
      <c r="D593" s="8"/>
      <c r="E593" s="8"/>
      <c r="F593" s="8"/>
      <c r="G593" s="8"/>
      <c r="H593" s="8"/>
      <c r="I593" s="8"/>
      <c r="J593" s="57"/>
      <c r="K593" s="8"/>
      <c r="L593" s="8"/>
      <c r="M593" s="8"/>
      <c r="N593" s="8"/>
      <c r="O593" s="8"/>
      <c r="P593" s="8"/>
      <c r="Q593" s="8"/>
      <c r="R593" s="8"/>
      <c r="S593" s="8"/>
      <c r="T593" s="8"/>
      <c r="U593" s="8"/>
      <c r="V593" s="8"/>
      <c r="W593" s="8"/>
      <c r="X593" s="8"/>
      <c r="Y593" s="8"/>
      <c r="Z593" s="8"/>
    </row>
    <row r="594" spans="1:26" ht="12.75" customHeight="1" x14ac:dyDescent="0.4">
      <c r="A594" s="77"/>
      <c r="B594" s="8"/>
      <c r="C594" s="8"/>
      <c r="D594" s="8"/>
      <c r="E594" s="8"/>
      <c r="F594" s="8"/>
      <c r="G594" s="8"/>
      <c r="H594" s="8"/>
      <c r="I594" s="8"/>
      <c r="J594" s="57"/>
      <c r="K594" s="8"/>
      <c r="L594" s="8"/>
      <c r="M594" s="8"/>
      <c r="N594" s="8"/>
      <c r="O594" s="8"/>
      <c r="P594" s="8"/>
      <c r="Q594" s="8"/>
      <c r="R594" s="8"/>
      <c r="S594" s="8"/>
      <c r="T594" s="8"/>
      <c r="U594" s="8"/>
      <c r="V594" s="8"/>
      <c r="W594" s="8"/>
      <c r="X594" s="8"/>
      <c r="Y594" s="8"/>
      <c r="Z594" s="8"/>
    </row>
    <row r="595" spans="1:26" ht="12.75" customHeight="1" x14ac:dyDescent="0.4">
      <c r="A595" s="77"/>
      <c r="B595" s="8"/>
      <c r="C595" s="8"/>
      <c r="D595" s="8"/>
      <c r="E595" s="8"/>
      <c r="F595" s="8"/>
      <c r="G595" s="8"/>
      <c r="H595" s="8"/>
      <c r="I595" s="8"/>
      <c r="J595" s="57"/>
      <c r="K595" s="8"/>
      <c r="L595" s="8"/>
      <c r="M595" s="8"/>
      <c r="N595" s="8"/>
      <c r="O595" s="8"/>
      <c r="P595" s="8"/>
      <c r="Q595" s="8"/>
      <c r="R595" s="8"/>
      <c r="S595" s="8"/>
      <c r="T595" s="8"/>
      <c r="U595" s="8"/>
      <c r="V595" s="8"/>
      <c r="W595" s="8"/>
      <c r="X595" s="8"/>
      <c r="Y595" s="8"/>
      <c r="Z595" s="8"/>
    </row>
    <row r="596" spans="1:26" ht="12.75" customHeight="1" x14ac:dyDescent="0.4">
      <c r="A596" s="77"/>
      <c r="B596" s="8"/>
      <c r="C596" s="8"/>
      <c r="D596" s="8"/>
      <c r="E596" s="8"/>
      <c r="F596" s="8"/>
      <c r="G596" s="8"/>
      <c r="H596" s="8"/>
      <c r="I596" s="8"/>
      <c r="J596" s="57"/>
      <c r="K596" s="8"/>
      <c r="L596" s="8"/>
      <c r="M596" s="8"/>
      <c r="N596" s="8"/>
      <c r="O596" s="8"/>
      <c r="P596" s="8"/>
      <c r="Q596" s="8"/>
      <c r="R596" s="8"/>
      <c r="S596" s="8"/>
      <c r="T596" s="8"/>
      <c r="U596" s="8"/>
      <c r="V596" s="8"/>
      <c r="W596" s="8"/>
      <c r="X596" s="8"/>
      <c r="Y596" s="8"/>
      <c r="Z596" s="8"/>
    </row>
    <row r="597" spans="1:26" ht="12.75" customHeight="1" x14ac:dyDescent="0.4">
      <c r="A597" s="77"/>
      <c r="B597" s="8"/>
      <c r="C597" s="8"/>
      <c r="D597" s="8"/>
      <c r="E597" s="8"/>
      <c r="F597" s="8"/>
      <c r="G597" s="8"/>
      <c r="H597" s="8"/>
      <c r="I597" s="8"/>
      <c r="J597" s="57"/>
      <c r="K597" s="8"/>
      <c r="L597" s="8"/>
      <c r="M597" s="8"/>
      <c r="N597" s="8"/>
      <c r="O597" s="8"/>
      <c r="P597" s="8"/>
      <c r="Q597" s="8"/>
      <c r="R597" s="8"/>
      <c r="S597" s="8"/>
      <c r="T597" s="8"/>
      <c r="U597" s="8"/>
      <c r="V597" s="8"/>
      <c r="W597" s="8"/>
      <c r="X597" s="8"/>
      <c r="Y597" s="8"/>
      <c r="Z597" s="8"/>
    </row>
    <row r="598" spans="1:26" ht="12.75" customHeight="1" x14ac:dyDescent="0.4">
      <c r="A598" s="77"/>
      <c r="B598" s="8"/>
      <c r="C598" s="8"/>
      <c r="D598" s="8"/>
      <c r="E598" s="8"/>
      <c r="F598" s="8"/>
      <c r="G598" s="8"/>
      <c r="H598" s="8"/>
      <c r="I598" s="8"/>
      <c r="J598" s="57"/>
      <c r="K598" s="8"/>
      <c r="L598" s="8"/>
      <c r="M598" s="8"/>
      <c r="N598" s="8"/>
      <c r="O598" s="8"/>
      <c r="P598" s="8"/>
      <c r="Q598" s="8"/>
      <c r="R598" s="8"/>
      <c r="S598" s="8"/>
      <c r="T598" s="8"/>
      <c r="U598" s="8"/>
      <c r="V598" s="8"/>
      <c r="W598" s="8"/>
      <c r="X598" s="8"/>
      <c r="Y598" s="8"/>
      <c r="Z598" s="8"/>
    </row>
    <row r="599" spans="1:26" ht="12.75" customHeight="1" x14ac:dyDescent="0.4">
      <c r="A599" s="77"/>
      <c r="B599" s="8"/>
      <c r="C599" s="8"/>
      <c r="D599" s="8"/>
      <c r="E599" s="8"/>
      <c r="F599" s="8"/>
      <c r="G599" s="8"/>
      <c r="H599" s="8"/>
      <c r="I599" s="8"/>
      <c r="J599" s="57"/>
      <c r="K599" s="8"/>
      <c r="L599" s="8"/>
      <c r="M599" s="8"/>
      <c r="N599" s="8"/>
      <c r="O599" s="8"/>
      <c r="P599" s="8"/>
      <c r="Q599" s="8"/>
      <c r="R599" s="8"/>
      <c r="S599" s="8"/>
      <c r="T599" s="8"/>
      <c r="U599" s="8"/>
      <c r="V599" s="8"/>
      <c r="W599" s="8"/>
      <c r="X599" s="8"/>
      <c r="Y599" s="8"/>
      <c r="Z599" s="8"/>
    </row>
    <row r="600" spans="1:26" ht="12.75" customHeight="1" x14ac:dyDescent="0.4">
      <c r="A600" s="77"/>
      <c r="B600" s="8"/>
      <c r="C600" s="8"/>
      <c r="D600" s="8"/>
      <c r="E600" s="8"/>
      <c r="F600" s="8"/>
      <c r="G600" s="8"/>
      <c r="H600" s="8"/>
      <c r="I600" s="8"/>
      <c r="J600" s="57"/>
      <c r="K600" s="8"/>
      <c r="L600" s="8"/>
      <c r="M600" s="8"/>
      <c r="N600" s="8"/>
      <c r="O600" s="8"/>
      <c r="P600" s="8"/>
      <c r="Q600" s="8"/>
      <c r="R600" s="8"/>
      <c r="S600" s="8"/>
      <c r="T600" s="8"/>
      <c r="U600" s="8"/>
      <c r="V600" s="8"/>
      <c r="W600" s="8"/>
      <c r="X600" s="8"/>
      <c r="Y600" s="8"/>
      <c r="Z600" s="8"/>
    </row>
    <row r="601" spans="1:26" ht="12.75" customHeight="1" x14ac:dyDescent="0.4">
      <c r="A601" s="77"/>
      <c r="B601" s="8"/>
      <c r="C601" s="8"/>
      <c r="D601" s="8"/>
      <c r="E601" s="8"/>
      <c r="F601" s="8"/>
      <c r="G601" s="8"/>
      <c r="H601" s="8"/>
      <c r="I601" s="8"/>
      <c r="J601" s="57"/>
      <c r="K601" s="8"/>
      <c r="L601" s="8"/>
      <c r="M601" s="8"/>
      <c r="N601" s="8"/>
      <c r="O601" s="8"/>
      <c r="P601" s="8"/>
      <c r="Q601" s="8"/>
      <c r="R601" s="8"/>
      <c r="S601" s="8"/>
      <c r="T601" s="8"/>
      <c r="U601" s="8"/>
      <c r="V601" s="8"/>
      <c r="W601" s="8"/>
      <c r="X601" s="8"/>
      <c r="Y601" s="8"/>
      <c r="Z601" s="8"/>
    </row>
    <row r="602" spans="1:26" ht="12.75" customHeight="1" x14ac:dyDescent="0.4">
      <c r="A602" s="77"/>
      <c r="B602" s="8"/>
      <c r="C602" s="8"/>
      <c r="D602" s="8"/>
      <c r="E602" s="8"/>
      <c r="F602" s="8"/>
      <c r="G602" s="8"/>
      <c r="H602" s="8"/>
      <c r="I602" s="8"/>
      <c r="J602" s="57"/>
      <c r="K602" s="8"/>
      <c r="L602" s="8"/>
      <c r="M602" s="8"/>
      <c r="N602" s="8"/>
      <c r="O602" s="8"/>
      <c r="P602" s="8"/>
      <c r="Q602" s="8"/>
      <c r="R602" s="8"/>
      <c r="S602" s="8"/>
      <c r="T602" s="8"/>
      <c r="U602" s="8"/>
      <c r="V602" s="8"/>
      <c r="W602" s="8"/>
      <c r="X602" s="8"/>
      <c r="Y602" s="8"/>
      <c r="Z602" s="8"/>
    </row>
    <row r="603" spans="1:26" ht="12.75" customHeight="1" x14ac:dyDescent="0.4">
      <c r="A603" s="77"/>
      <c r="B603" s="8"/>
      <c r="C603" s="8"/>
      <c r="D603" s="8"/>
      <c r="E603" s="8"/>
      <c r="F603" s="8"/>
      <c r="G603" s="8"/>
      <c r="H603" s="8"/>
      <c r="I603" s="8"/>
      <c r="J603" s="57"/>
      <c r="K603" s="8"/>
      <c r="L603" s="8"/>
      <c r="M603" s="8"/>
      <c r="N603" s="8"/>
      <c r="O603" s="8"/>
      <c r="P603" s="8"/>
      <c r="Q603" s="8"/>
      <c r="R603" s="8"/>
      <c r="S603" s="8"/>
      <c r="T603" s="8"/>
      <c r="U603" s="8"/>
      <c r="V603" s="8"/>
      <c r="W603" s="8"/>
      <c r="X603" s="8"/>
      <c r="Y603" s="8"/>
      <c r="Z603" s="8"/>
    </row>
    <row r="604" spans="1:26" ht="12.75" customHeight="1" x14ac:dyDescent="0.4">
      <c r="A604" s="77"/>
      <c r="B604" s="8"/>
      <c r="C604" s="8"/>
      <c r="D604" s="8"/>
      <c r="E604" s="8"/>
      <c r="F604" s="8"/>
      <c r="G604" s="8"/>
      <c r="H604" s="8"/>
      <c r="I604" s="8"/>
      <c r="J604" s="57"/>
      <c r="K604" s="8"/>
      <c r="L604" s="8"/>
      <c r="M604" s="8"/>
      <c r="N604" s="8"/>
      <c r="O604" s="8"/>
      <c r="P604" s="8"/>
      <c r="Q604" s="8"/>
      <c r="R604" s="8"/>
      <c r="S604" s="8"/>
      <c r="T604" s="8"/>
      <c r="U604" s="8"/>
      <c r="V604" s="8"/>
      <c r="W604" s="8"/>
      <c r="X604" s="8"/>
      <c r="Y604" s="8"/>
      <c r="Z604" s="8"/>
    </row>
    <row r="605" spans="1:26" ht="12.75" customHeight="1" x14ac:dyDescent="0.4">
      <c r="A605" s="77"/>
      <c r="B605" s="8"/>
      <c r="C605" s="8"/>
      <c r="D605" s="8"/>
      <c r="E605" s="8"/>
      <c r="F605" s="8"/>
      <c r="G605" s="8"/>
      <c r="H605" s="8"/>
      <c r="I605" s="8"/>
      <c r="J605" s="57"/>
      <c r="K605" s="8"/>
      <c r="L605" s="8"/>
      <c r="M605" s="8"/>
      <c r="N605" s="8"/>
      <c r="O605" s="8"/>
      <c r="P605" s="8"/>
      <c r="Q605" s="8"/>
      <c r="R605" s="8"/>
      <c r="S605" s="8"/>
      <c r="T605" s="8"/>
      <c r="U605" s="8"/>
      <c r="V605" s="8"/>
      <c r="W605" s="8"/>
      <c r="X605" s="8"/>
      <c r="Y605" s="8"/>
      <c r="Z605" s="8"/>
    </row>
    <row r="606" spans="1:26" ht="12.75" customHeight="1" x14ac:dyDescent="0.4">
      <c r="A606" s="77"/>
      <c r="B606" s="8"/>
      <c r="C606" s="8"/>
      <c r="D606" s="8"/>
      <c r="E606" s="8"/>
      <c r="F606" s="8"/>
      <c r="G606" s="8"/>
      <c r="H606" s="8"/>
      <c r="I606" s="8"/>
      <c r="J606" s="57"/>
      <c r="K606" s="8"/>
      <c r="L606" s="8"/>
      <c r="M606" s="8"/>
      <c r="N606" s="8"/>
      <c r="O606" s="8"/>
      <c r="P606" s="8"/>
      <c r="Q606" s="8"/>
      <c r="R606" s="8"/>
      <c r="S606" s="8"/>
      <c r="T606" s="8"/>
      <c r="U606" s="8"/>
      <c r="V606" s="8"/>
      <c r="W606" s="8"/>
      <c r="X606" s="8"/>
      <c r="Y606" s="8"/>
      <c r="Z606" s="8"/>
    </row>
    <row r="607" spans="1:26" ht="12.75" customHeight="1" x14ac:dyDescent="0.4">
      <c r="A607" s="77"/>
      <c r="B607" s="8"/>
      <c r="C607" s="8"/>
      <c r="D607" s="8"/>
      <c r="E607" s="8"/>
      <c r="F607" s="8"/>
      <c r="G607" s="8"/>
      <c r="H607" s="8"/>
      <c r="I607" s="8"/>
      <c r="J607" s="57"/>
      <c r="K607" s="8"/>
      <c r="L607" s="8"/>
      <c r="M607" s="8"/>
      <c r="N607" s="8"/>
      <c r="O607" s="8"/>
      <c r="P607" s="8"/>
      <c r="Q607" s="8"/>
      <c r="R607" s="8"/>
      <c r="S607" s="8"/>
      <c r="T607" s="8"/>
      <c r="U607" s="8"/>
      <c r="V607" s="8"/>
      <c r="W607" s="8"/>
      <c r="X607" s="8"/>
      <c r="Y607" s="8"/>
      <c r="Z607" s="8"/>
    </row>
    <row r="608" spans="1:26" ht="12.75" customHeight="1" x14ac:dyDescent="0.4">
      <c r="A608" s="77"/>
      <c r="B608" s="8"/>
      <c r="C608" s="8"/>
      <c r="D608" s="8"/>
      <c r="E608" s="8"/>
      <c r="F608" s="8"/>
      <c r="G608" s="8"/>
      <c r="H608" s="8"/>
      <c r="I608" s="8"/>
      <c r="J608" s="57"/>
      <c r="K608" s="8"/>
      <c r="L608" s="8"/>
      <c r="M608" s="8"/>
      <c r="N608" s="8"/>
      <c r="O608" s="8"/>
      <c r="P608" s="8"/>
      <c r="Q608" s="8"/>
      <c r="R608" s="8"/>
      <c r="S608" s="8"/>
      <c r="T608" s="8"/>
      <c r="U608" s="8"/>
      <c r="V608" s="8"/>
      <c r="W608" s="8"/>
      <c r="X608" s="8"/>
      <c r="Y608" s="8"/>
      <c r="Z608" s="8"/>
    </row>
    <row r="609" spans="1:26" ht="12.75" customHeight="1" x14ac:dyDescent="0.4">
      <c r="A609" s="77"/>
      <c r="B609" s="8"/>
      <c r="C609" s="8"/>
      <c r="D609" s="8"/>
      <c r="E609" s="8"/>
      <c r="F609" s="8"/>
      <c r="G609" s="8"/>
      <c r="H609" s="8"/>
      <c r="I609" s="8"/>
      <c r="J609" s="57"/>
      <c r="K609" s="8"/>
      <c r="L609" s="8"/>
      <c r="M609" s="8"/>
      <c r="N609" s="8"/>
      <c r="O609" s="8"/>
      <c r="P609" s="8"/>
      <c r="Q609" s="8"/>
      <c r="R609" s="8"/>
      <c r="S609" s="8"/>
      <c r="T609" s="8"/>
      <c r="U609" s="8"/>
      <c r="V609" s="8"/>
      <c r="W609" s="8"/>
      <c r="X609" s="8"/>
      <c r="Y609" s="8"/>
      <c r="Z609" s="8"/>
    </row>
    <row r="610" spans="1:26" ht="12.75" customHeight="1" x14ac:dyDescent="0.4">
      <c r="A610" s="77"/>
      <c r="B610" s="8"/>
      <c r="C610" s="8"/>
      <c r="D610" s="8"/>
      <c r="E610" s="8"/>
      <c r="F610" s="8"/>
      <c r="G610" s="8"/>
      <c r="H610" s="8"/>
      <c r="I610" s="8"/>
      <c r="J610" s="57"/>
      <c r="K610" s="8"/>
      <c r="L610" s="8"/>
      <c r="M610" s="8"/>
      <c r="N610" s="8"/>
      <c r="O610" s="8"/>
      <c r="P610" s="8"/>
      <c r="Q610" s="8"/>
      <c r="R610" s="8"/>
      <c r="S610" s="8"/>
      <c r="T610" s="8"/>
      <c r="U610" s="8"/>
      <c r="V610" s="8"/>
      <c r="W610" s="8"/>
      <c r="X610" s="8"/>
      <c r="Y610" s="8"/>
      <c r="Z610" s="8"/>
    </row>
    <row r="611" spans="1:26" ht="12.75" customHeight="1" x14ac:dyDescent="0.4">
      <c r="A611" s="77"/>
      <c r="B611" s="8"/>
      <c r="C611" s="8"/>
      <c r="D611" s="8"/>
      <c r="E611" s="8"/>
      <c r="F611" s="8"/>
      <c r="G611" s="8"/>
      <c r="H611" s="8"/>
      <c r="I611" s="8"/>
      <c r="J611" s="57"/>
      <c r="K611" s="8"/>
      <c r="L611" s="8"/>
      <c r="M611" s="8"/>
      <c r="N611" s="8"/>
      <c r="O611" s="8"/>
      <c r="P611" s="8"/>
      <c r="Q611" s="8"/>
      <c r="R611" s="8"/>
      <c r="S611" s="8"/>
      <c r="T611" s="8"/>
      <c r="U611" s="8"/>
      <c r="V611" s="8"/>
      <c r="W611" s="8"/>
      <c r="X611" s="8"/>
      <c r="Y611" s="8"/>
      <c r="Z611" s="8"/>
    </row>
    <row r="612" spans="1:26" ht="12.75" customHeight="1" x14ac:dyDescent="0.4">
      <c r="A612" s="77"/>
      <c r="B612" s="8"/>
      <c r="C612" s="8"/>
      <c r="D612" s="8"/>
      <c r="E612" s="8"/>
      <c r="F612" s="8"/>
      <c r="G612" s="8"/>
      <c r="H612" s="8"/>
      <c r="I612" s="8"/>
      <c r="J612" s="57"/>
      <c r="K612" s="8"/>
      <c r="L612" s="8"/>
      <c r="M612" s="8"/>
      <c r="N612" s="8"/>
      <c r="O612" s="8"/>
      <c r="P612" s="8"/>
      <c r="Q612" s="8"/>
      <c r="R612" s="8"/>
      <c r="S612" s="8"/>
      <c r="T612" s="8"/>
      <c r="U612" s="8"/>
      <c r="V612" s="8"/>
      <c r="W612" s="8"/>
      <c r="X612" s="8"/>
      <c r="Y612" s="8"/>
      <c r="Z612" s="8"/>
    </row>
    <row r="613" spans="1:26" ht="12.75" customHeight="1" x14ac:dyDescent="0.4">
      <c r="A613" s="77"/>
      <c r="B613" s="8"/>
      <c r="C613" s="8"/>
      <c r="D613" s="8"/>
      <c r="E613" s="8"/>
      <c r="F613" s="8"/>
      <c r="G613" s="8"/>
      <c r="H613" s="8"/>
      <c r="I613" s="8"/>
      <c r="J613" s="57"/>
      <c r="K613" s="8"/>
      <c r="L613" s="8"/>
      <c r="M613" s="8"/>
      <c r="N613" s="8"/>
      <c r="O613" s="8"/>
      <c r="P613" s="8"/>
      <c r="Q613" s="8"/>
      <c r="R613" s="8"/>
      <c r="S613" s="8"/>
      <c r="T613" s="8"/>
      <c r="U613" s="8"/>
      <c r="V613" s="8"/>
      <c r="W613" s="8"/>
      <c r="X613" s="8"/>
      <c r="Y613" s="8"/>
      <c r="Z613" s="8"/>
    </row>
    <row r="614" spans="1:26" ht="12.75" customHeight="1" x14ac:dyDescent="0.4">
      <c r="A614" s="77"/>
      <c r="B614" s="8"/>
      <c r="C614" s="8"/>
      <c r="D614" s="8"/>
      <c r="E614" s="8"/>
      <c r="F614" s="8"/>
      <c r="G614" s="8"/>
      <c r="H614" s="8"/>
      <c r="I614" s="8"/>
      <c r="J614" s="57"/>
      <c r="K614" s="8"/>
      <c r="L614" s="8"/>
      <c r="M614" s="8"/>
      <c r="N614" s="8"/>
      <c r="O614" s="8"/>
      <c r="P614" s="8"/>
      <c r="Q614" s="8"/>
      <c r="R614" s="8"/>
      <c r="S614" s="8"/>
      <c r="T614" s="8"/>
      <c r="U614" s="8"/>
      <c r="V614" s="8"/>
      <c r="W614" s="8"/>
      <c r="X614" s="8"/>
      <c r="Y614" s="8"/>
      <c r="Z614" s="8"/>
    </row>
    <row r="615" spans="1:26" ht="12.75" customHeight="1" x14ac:dyDescent="0.4">
      <c r="A615" s="77"/>
      <c r="B615" s="8"/>
      <c r="C615" s="8"/>
      <c r="D615" s="8"/>
      <c r="E615" s="8"/>
      <c r="F615" s="8"/>
      <c r="G615" s="8"/>
      <c r="H615" s="8"/>
      <c r="I615" s="8"/>
      <c r="J615" s="57"/>
      <c r="K615" s="8"/>
      <c r="L615" s="8"/>
      <c r="M615" s="8"/>
      <c r="N615" s="8"/>
      <c r="O615" s="8"/>
      <c r="P615" s="8"/>
      <c r="Q615" s="8"/>
      <c r="R615" s="8"/>
      <c r="S615" s="8"/>
      <c r="T615" s="8"/>
      <c r="U615" s="8"/>
      <c r="V615" s="8"/>
      <c r="W615" s="8"/>
      <c r="X615" s="8"/>
      <c r="Y615" s="8"/>
      <c r="Z615" s="8"/>
    </row>
    <row r="616" spans="1:26" ht="12.75" customHeight="1" x14ac:dyDescent="0.4">
      <c r="A616" s="77"/>
      <c r="B616" s="8"/>
      <c r="C616" s="8"/>
      <c r="D616" s="8"/>
      <c r="E616" s="8"/>
      <c r="F616" s="8"/>
      <c r="G616" s="8"/>
      <c r="H616" s="8"/>
      <c r="I616" s="8"/>
      <c r="J616" s="57"/>
      <c r="K616" s="8"/>
      <c r="L616" s="8"/>
      <c r="M616" s="8"/>
      <c r="N616" s="8"/>
      <c r="O616" s="8"/>
      <c r="P616" s="8"/>
      <c r="Q616" s="8"/>
      <c r="R616" s="8"/>
      <c r="S616" s="8"/>
      <c r="T616" s="8"/>
      <c r="U616" s="8"/>
      <c r="V616" s="8"/>
      <c r="W616" s="8"/>
      <c r="X616" s="8"/>
      <c r="Y616" s="8"/>
      <c r="Z616" s="8"/>
    </row>
    <row r="617" spans="1:26" ht="12.75" customHeight="1" x14ac:dyDescent="0.4">
      <c r="A617" s="77"/>
      <c r="B617" s="8"/>
      <c r="C617" s="8"/>
      <c r="D617" s="8"/>
      <c r="E617" s="8"/>
      <c r="F617" s="8"/>
      <c r="G617" s="8"/>
      <c r="H617" s="8"/>
      <c r="I617" s="8"/>
      <c r="J617" s="57"/>
      <c r="K617" s="8"/>
      <c r="L617" s="8"/>
      <c r="M617" s="8"/>
      <c r="N617" s="8"/>
      <c r="O617" s="8"/>
      <c r="P617" s="8"/>
      <c r="Q617" s="8"/>
      <c r="R617" s="8"/>
      <c r="S617" s="8"/>
      <c r="T617" s="8"/>
      <c r="U617" s="8"/>
      <c r="V617" s="8"/>
      <c r="W617" s="8"/>
      <c r="X617" s="8"/>
      <c r="Y617" s="8"/>
      <c r="Z617" s="8"/>
    </row>
    <row r="618" spans="1:26" ht="12.75" customHeight="1" x14ac:dyDescent="0.4">
      <c r="A618" s="77"/>
      <c r="B618" s="8"/>
      <c r="C618" s="8"/>
      <c r="D618" s="8"/>
      <c r="E618" s="8"/>
      <c r="F618" s="8"/>
      <c r="G618" s="8"/>
      <c r="H618" s="8"/>
      <c r="I618" s="8"/>
      <c r="J618" s="57"/>
      <c r="K618" s="8"/>
      <c r="L618" s="8"/>
      <c r="M618" s="8"/>
      <c r="N618" s="8"/>
      <c r="O618" s="8"/>
      <c r="P618" s="8"/>
      <c r="Q618" s="8"/>
      <c r="R618" s="8"/>
      <c r="S618" s="8"/>
      <c r="T618" s="8"/>
      <c r="U618" s="8"/>
      <c r="V618" s="8"/>
      <c r="W618" s="8"/>
      <c r="X618" s="8"/>
      <c r="Y618" s="8"/>
      <c r="Z618" s="8"/>
    </row>
    <row r="619" spans="1:26" ht="12.75" customHeight="1" x14ac:dyDescent="0.4">
      <c r="A619" s="77"/>
      <c r="B619" s="8"/>
      <c r="C619" s="8"/>
      <c r="D619" s="8"/>
      <c r="E619" s="8"/>
      <c r="F619" s="8"/>
      <c r="G619" s="8"/>
      <c r="H619" s="8"/>
      <c r="I619" s="8"/>
      <c r="J619" s="57"/>
      <c r="K619" s="8"/>
      <c r="L619" s="8"/>
      <c r="M619" s="8"/>
      <c r="N619" s="8"/>
      <c r="O619" s="8"/>
      <c r="P619" s="8"/>
      <c r="Q619" s="8"/>
      <c r="R619" s="8"/>
      <c r="S619" s="8"/>
      <c r="T619" s="8"/>
      <c r="U619" s="8"/>
      <c r="V619" s="8"/>
      <c r="W619" s="8"/>
      <c r="X619" s="8"/>
      <c r="Y619" s="8"/>
      <c r="Z619" s="8"/>
    </row>
    <row r="620" spans="1:26" ht="12.75" customHeight="1" x14ac:dyDescent="0.4">
      <c r="A620" s="77"/>
      <c r="B620" s="8"/>
      <c r="C620" s="8"/>
      <c r="D620" s="8"/>
      <c r="E620" s="8"/>
      <c r="F620" s="8"/>
      <c r="G620" s="8"/>
      <c r="H620" s="8"/>
      <c r="I620" s="8"/>
      <c r="J620" s="57"/>
      <c r="K620" s="8"/>
      <c r="L620" s="8"/>
      <c r="M620" s="8"/>
      <c r="N620" s="8"/>
      <c r="O620" s="8"/>
      <c r="P620" s="8"/>
      <c r="Q620" s="8"/>
      <c r="R620" s="8"/>
      <c r="S620" s="8"/>
      <c r="T620" s="8"/>
      <c r="U620" s="8"/>
      <c r="V620" s="8"/>
      <c r="W620" s="8"/>
      <c r="X620" s="8"/>
      <c r="Y620" s="8"/>
      <c r="Z620" s="8"/>
    </row>
    <row r="621" spans="1:26" ht="12.75" customHeight="1" x14ac:dyDescent="0.4">
      <c r="A621" s="77"/>
      <c r="B621" s="8"/>
      <c r="C621" s="8"/>
      <c r="D621" s="8"/>
      <c r="E621" s="8"/>
      <c r="F621" s="8"/>
      <c r="G621" s="8"/>
      <c r="H621" s="8"/>
      <c r="I621" s="8"/>
      <c r="J621" s="57"/>
      <c r="K621" s="8"/>
      <c r="L621" s="8"/>
      <c r="M621" s="8"/>
      <c r="N621" s="8"/>
      <c r="O621" s="8"/>
      <c r="P621" s="8"/>
      <c r="Q621" s="8"/>
      <c r="R621" s="8"/>
      <c r="S621" s="8"/>
      <c r="T621" s="8"/>
      <c r="U621" s="8"/>
      <c r="V621" s="8"/>
      <c r="W621" s="8"/>
      <c r="X621" s="8"/>
      <c r="Y621" s="8"/>
      <c r="Z621" s="8"/>
    </row>
    <row r="622" spans="1:26" ht="12.75" customHeight="1" x14ac:dyDescent="0.4">
      <c r="A622" s="77"/>
      <c r="B622" s="8"/>
      <c r="C622" s="8"/>
      <c r="D622" s="8"/>
      <c r="E622" s="8"/>
      <c r="F622" s="8"/>
      <c r="G622" s="8"/>
      <c r="H622" s="8"/>
      <c r="I622" s="8"/>
      <c r="J622" s="57"/>
      <c r="K622" s="8"/>
      <c r="L622" s="8"/>
      <c r="M622" s="8"/>
      <c r="N622" s="8"/>
      <c r="O622" s="8"/>
      <c r="P622" s="8"/>
      <c r="Q622" s="8"/>
      <c r="R622" s="8"/>
      <c r="S622" s="8"/>
      <c r="T622" s="8"/>
      <c r="U622" s="8"/>
      <c r="V622" s="8"/>
      <c r="W622" s="8"/>
      <c r="X622" s="8"/>
      <c r="Y622" s="8"/>
      <c r="Z622" s="8"/>
    </row>
    <row r="623" spans="1:26" ht="12.75" customHeight="1" x14ac:dyDescent="0.4">
      <c r="A623" s="77"/>
      <c r="B623" s="8"/>
      <c r="C623" s="8"/>
      <c r="D623" s="8"/>
      <c r="E623" s="8"/>
      <c r="F623" s="8"/>
      <c r="G623" s="8"/>
      <c r="H623" s="8"/>
      <c r="I623" s="8"/>
      <c r="J623" s="57"/>
      <c r="K623" s="8"/>
      <c r="L623" s="8"/>
      <c r="M623" s="8"/>
      <c r="N623" s="8"/>
      <c r="O623" s="8"/>
      <c r="P623" s="8"/>
      <c r="Q623" s="8"/>
      <c r="R623" s="8"/>
      <c r="S623" s="8"/>
      <c r="T623" s="8"/>
      <c r="U623" s="8"/>
      <c r="V623" s="8"/>
      <c r="W623" s="8"/>
      <c r="X623" s="8"/>
      <c r="Y623" s="8"/>
      <c r="Z623" s="8"/>
    </row>
    <row r="624" spans="1:26" ht="12.75" customHeight="1" x14ac:dyDescent="0.4">
      <c r="A624" s="77"/>
      <c r="B624" s="8"/>
      <c r="C624" s="8"/>
      <c r="D624" s="8"/>
      <c r="E624" s="8"/>
      <c r="F624" s="8"/>
      <c r="G624" s="8"/>
      <c r="H624" s="8"/>
      <c r="I624" s="8"/>
      <c r="J624" s="57"/>
      <c r="K624" s="8"/>
      <c r="L624" s="8"/>
      <c r="M624" s="8"/>
      <c r="N624" s="8"/>
      <c r="O624" s="8"/>
      <c r="P624" s="8"/>
      <c r="Q624" s="8"/>
      <c r="R624" s="8"/>
      <c r="S624" s="8"/>
      <c r="T624" s="8"/>
      <c r="U624" s="8"/>
      <c r="V624" s="8"/>
      <c r="W624" s="8"/>
      <c r="X624" s="8"/>
      <c r="Y624" s="8"/>
      <c r="Z624" s="8"/>
    </row>
    <row r="625" spans="1:26" ht="12.75" customHeight="1" x14ac:dyDescent="0.4">
      <c r="A625" s="77"/>
      <c r="B625" s="8"/>
      <c r="C625" s="8"/>
      <c r="D625" s="8"/>
      <c r="E625" s="8"/>
      <c r="F625" s="8"/>
      <c r="G625" s="8"/>
      <c r="H625" s="8"/>
      <c r="I625" s="8"/>
      <c r="J625" s="57"/>
      <c r="K625" s="8"/>
      <c r="L625" s="8"/>
      <c r="M625" s="8"/>
      <c r="N625" s="8"/>
      <c r="O625" s="8"/>
      <c r="P625" s="8"/>
      <c r="Q625" s="8"/>
      <c r="R625" s="8"/>
      <c r="S625" s="8"/>
      <c r="T625" s="8"/>
      <c r="U625" s="8"/>
      <c r="V625" s="8"/>
      <c r="W625" s="8"/>
      <c r="X625" s="8"/>
      <c r="Y625" s="8"/>
      <c r="Z625" s="8"/>
    </row>
    <row r="626" spans="1:26" ht="12.75" customHeight="1" x14ac:dyDescent="0.4">
      <c r="A626" s="77"/>
      <c r="B626" s="8"/>
      <c r="C626" s="8"/>
      <c r="D626" s="8"/>
      <c r="E626" s="8"/>
      <c r="F626" s="8"/>
      <c r="G626" s="8"/>
      <c r="H626" s="8"/>
      <c r="I626" s="8"/>
      <c r="J626" s="57"/>
      <c r="K626" s="8"/>
      <c r="L626" s="8"/>
      <c r="M626" s="8"/>
      <c r="N626" s="8"/>
      <c r="O626" s="8"/>
      <c r="P626" s="8"/>
      <c r="Q626" s="8"/>
      <c r="R626" s="8"/>
      <c r="S626" s="8"/>
      <c r="T626" s="8"/>
      <c r="U626" s="8"/>
      <c r="V626" s="8"/>
      <c r="W626" s="8"/>
      <c r="X626" s="8"/>
      <c r="Y626" s="8"/>
      <c r="Z626" s="8"/>
    </row>
    <row r="627" spans="1:26" ht="12.75" customHeight="1" x14ac:dyDescent="0.4">
      <c r="A627" s="77"/>
      <c r="B627" s="8"/>
      <c r="C627" s="8"/>
      <c r="D627" s="8"/>
      <c r="E627" s="8"/>
      <c r="F627" s="8"/>
      <c r="G627" s="8"/>
      <c r="H627" s="8"/>
      <c r="I627" s="8"/>
      <c r="J627" s="57"/>
      <c r="K627" s="8"/>
      <c r="L627" s="8"/>
      <c r="M627" s="8"/>
      <c r="N627" s="8"/>
      <c r="O627" s="8"/>
      <c r="P627" s="8"/>
      <c r="Q627" s="8"/>
      <c r="R627" s="8"/>
      <c r="S627" s="8"/>
      <c r="T627" s="8"/>
      <c r="U627" s="8"/>
      <c r="V627" s="8"/>
      <c r="W627" s="8"/>
      <c r="X627" s="8"/>
      <c r="Y627" s="8"/>
      <c r="Z627" s="8"/>
    </row>
    <row r="628" spans="1:26" ht="12.75" customHeight="1" x14ac:dyDescent="0.4">
      <c r="A628" s="77"/>
      <c r="B628" s="8"/>
      <c r="C628" s="8"/>
      <c r="D628" s="8"/>
      <c r="E628" s="8"/>
      <c r="F628" s="8"/>
      <c r="G628" s="8"/>
      <c r="H628" s="8"/>
      <c r="I628" s="8"/>
      <c r="J628" s="57"/>
      <c r="K628" s="8"/>
      <c r="L628" s="8"/>
      <c r="M628" s="8"/>
      <c r="N628" s="8"/>
      <c r="O628" s="8"/>
      <c r="P628" s="8"/>
      <c r="Q628" s="8"/>
      <c r="R628" s="8"/>
      <c r="S628" s="8"/>
      <c r="T628" s="8"/>
      <c r="U628" s="8"/>
      <c r="V628" s="8"/>
      <c r="W628" s="8"/>
      <c r="X628" s="8"/>
      <c r="Y628" s="8"/>
      <c r="Z628" s="8"/>
    </row>
    <row r="629" spans="1:26" ht="12.75" customHeight="1" x14ac:dyDescent="0.4">
      <c r="A629" s="77"/>
      <c r="B629" s="8"/>
      <c r="C629" s="8"/>
      <c r="D629" s="8"/>
      <c r="E629" s="8"/>
      <c r="F629" s="8"/>
      <c r="G629" s="8"/>
      <c r="H629" s="8"/>
      <c r="I629" s="8"/>
      <c r="J629" s="57"/>
      <c r="K629" s="8"/>
      <c r="L629" s="8"/>
      <c r="M629" s="8"/>
      <c r="N629" s="8"/>
      <c r="O629" s="8"/>
      <c r="P629" s="8"/>
      <c r="Q629" s="8"/>
      <c r="R629" s="8"/>
      <c r="S629" s="8"/>
      <c r="T629" s="8"/>
      <c r="U629" s="8"/>
      <c r="V629" s="8"/>
      <c r="W629" s="8"/>
      <c r="X629" s="8"/>
      <c r="Y629" s="8"/>
      <c r="Z629" s="8"/>
    </row>
    <row r="630" spans="1:26" ht="12.75" customHeight="1" x14ac:dyDescent="0.4">
      <c r="A630" s="77"/>
      <c r="B630" s="8"/>
      <c r="C630" s="8"/>
      <c r="D630" s="8"/>
      <c r="E630" s="8"/>
      <c r="F630" s="8"/>
      <c r="G630" s="8"/>
      <c r="H630" s="8"/>
      <c r="I630" s="8"/>
      <c r="J630" s="57"/>
      <c r="K630" s="8"/>
      <c r="L630" s="8"/>
      <c r="M630" s="8"/>
      <c r="N630" s="8"/>
      <c r="O630" s="8"/>
      <c r="P630" s="8"/>
      <c r="Q630" s="8"/>
      <c r="R630" s="8"/>
      <c r="S630" s="8"/>
      <c r="T630" s="8"/>
      <c r="U630" s="8"/>
      <c r="V630" s="8"/>
      <c r="W630" s="8"/>
      <c r="X630" s="8"/>
      <c r="Y630" s="8"/>
      <c r="Z630" s="8"/>
    </row>
    <row r="631" spans="1:26" ht="12.75" customHeight="1" x14ac:dyDescent="0.4">
      <c r="A631" s="77"/>
      <c r="B631" s="8"/>
      <c r="C631" s="8"/>
      <c r="D631" s="8"/>
      <c r="E631" s="8"/>
      <c r="F631" s="8"/>
      <c r="G631" s="8"/>
      <c r="H631" s="8"/>
      <c r="I631" s="8"/>
      <c r="J631" s="57"/>
      <c r="K631" s="8"/>
      <c r="L631" s="8"/>
      <c r="M631" s="8"/>
      <c r="N631" s="8"/>
      <c r="O631" s="8"/>
      <c r="P631" s="8"/>
      <c r="Q631" s="8"/>
      <c r="R631" s="8"/>
      <c r="S631" s="8"/>
      <c r="T631" s="8"/>
      <c r="U631" s="8"/>
      <c r="V631" s="8"/>
      <c r="W631" s="8"/>
      <c r="X631" s="8"/>
      <c r="Y631" s="8"/>
      <c r="Z631" s="8"/>
    </row>
    <row r="632" spans="1:26" ht="12.75" customHeight="1" x14ac:dyDescent="0.4">
      <c r="A632" s="77"/>
      <c r="B632" s="8"/>
      <c r="C632" s="8"/>
      <c r="D632" s="8"/>
      <c r="E632" s="8"/>
      <c r="F632" s="8"/>
      <c r="G632" s="8"/>
      <c r="H632" s="8"/>
      <c r="I632" s="8"/>
      <c r="J632" s="57"/>
      <c r="K632" s="8"/>
      <c r="L632" s="8"/>
      <c r="M632" s="8"/>
      <c r="N632" s="8"/>
      <c r="O632" s="8"/>
      <c r="P632" s="8"/>
      <c r="Q632" s="8"/>
      <c r="R632" s="8"/>
      <c r="S632" s="8"/>
      <c r="T632" s="8"/>
      <c r="U632" s="8"/>
      <c r="V632" s="8"/>
      <c r="W632" s="8"/>
      <c r="X632" s="8"/>
      <c r="Y632" s="8"/>
      <c r="Z632" s="8"/>
    </row>
    <row r="633" spans="1:26" ht="12.75" customHeight="1" x14ac:dyDescent="0.4">
      <c r="A633" s="77"/>
      <c r="B633" s="8"/>
      <c r="C633" s="8"/>
      <c r="D633" s="8"/>
      <c r="E633" s="8"/>
      <c r="F633" s="8"/>
      <c r="G633" s="8"/>
      <c r="H633" s="8"/>
      <c r="I633" s="8"/>
      <c r="J633" s="57"/>
      <c r="K633" s="8"/>
      <c r="L633" s="8"/>
      <c r="M633" s="8"/>
      <c r="N633" s="8"/>
      <c r="O633" s="8"/>
      <c r="P633" s="8"/>
      <c r="Q633" s="8"/>
      <c r="R633" s="8"/>
      <c r="S633" s="8"/>
      <c r="T633" s="8"/>
      <c r="U633" s="8"/>
      <c r="V633" s="8"/>
      <c r="W633" s="8"/>
      <c r="X633" s="8"/>
      <c r="Y633" s="8"/>
      <c r="Z633" s="8"/>
    </row>
    <row r="634" spans="1:26" ht="12.75" customHeight="1" x14ac:dyDescent="0.4">
      <c r="A634" s="77"/>
      <c r="B634" s="8"/>
      <c r="C634" s="8"/>
      <c r="D634" s="8"/>
      <c r="E634" s="8"/>
      <c r="F634" s="8"/>
      <c r="G634" s="8"/>
      <c r="H634" s="8"/>
      <c r="I634" s="8"/>
      <c r="J634" s="57"/>
      <c r="K634" s="8"/>
      <c r="L634" s="8"/>
      <c r="M634" s="8"/>
      <c r="N634" s="8"/>
      <c r="O634" s="8"/>
      <c r="P634" s="8"/>
      <c r="Q634" s="8"/>
      <c r="R634" s="8"/>
      <c r="S634" s="8"/>
      <c r="T634" s="8"/>
      <c r="U634" s="8"/>
      <c r="V634" s="8"/>
      <c r="W634" s="8"/>
      <c r="X634" s="8"/>
      <c r="Y634" s="8"/>
      <c r="Z634" s="8"/>
    </row>
    <row r="635" spans="1:26" ht="12.75" customHeight="1" x14ac:dyDescent="0.4">
      <c r="A635" s="77"/>
      <c r="B635" s="8"/>
      <c r="C635" s="8"/>
      <c r="D635" s="8"/>
      <c r="E635" s="8"/>
      <c r="F635" s="8"/>
      <c r="G635" s="8"/>
      <c r="H635" s="8"/>
      <c r="I635" s="8"/>
      <c r="J635" s="57"/>
      <c r="K635" s="8"/>
      <c r="L635" s="8"/>
      <c r="M635" s="8"/>
      <c r="N635" s="8"/>
      <c r="O635" s="8"/>
      <c r="P635" s="8"/>
      <c r="Q635" s="8"/>
      <c r="R635" s="8"/>
      <c r="S635" s="8"/>
      <c r="T635" s="8"/>
      <c r="U635" s="8"/>
      <c r="V635" s="8"/>
      <c r="W635" s="8"/>
      <c r="X635" s="8"/>
      <c r="Y635" s="8"/>
      <c r="Z635" s="8"/>
    </row>
    <row r="636" spans="1:26" ht="12.75" customHeight="1" x14ac:dyDescent="0.4">
      <c r="A636" s="77"/>
      <c r="B636" s="8"/>
      <c r="C636" s="8"/>
      <c r="D636" s="8"/>
      <c r="E636" s="8"/>
      <c r="F636" s="8"/>
      <c r="G636" s="8"/>
      <c r="H636" s="8"/>
      <c r="I636" s="8"/>
      <c r="J636" s="57"/>
      <c r="K636" s="8"/>
      <c r="L636" s="8"/>
      <c r="M636" s="8"/>
      <c r="N636" s="8"/>
      <c r="O636" s="8"/>
      <c r="P636" s="8"/>
      <c r="Q636" s="8"/>
      <c r="R636" s="8"/>
      <c r="S636" s="8"/>
      <c r="T636" s="8"/>
      <c r="U636" s="8"/>
      <c r="V636" s="8"/>
      <c r="W636" s="8"/>
      <c r="X636" s="8"/>
      <c r="Y636" s="8"/>
      <c r="Z636" s="8"/>
    </row>
    <row r="637" spans="1:26" ht="12.75" customHeight="1" x14ac:dyDescent="0.4">
      <c r="A637" s="77"/>
      <c r="B637" s="8"/>
      <c r="C637" s="8"/>
      <c r="D637" s="8"/>
      <c r="E637" s="8"/>
      <c r="F637" s="8"/>
      <c r="G637" s="8"/>
      <c r="H637" s="8"/>
      <c r="I637" s="8"/>
      <c r="J637" s="57"/>
      <c r="K637" s="8"/>
      <c r="L637" s="8"/>
      <c r="M637" s="8"/>
      <c r="N637" s="8"/>
      <c r="O637" s="8"/>
      <c r="P637" s="8"/>
      <c r="Q637" s="8"/>
      <c r="R637" s="8"/>
      <c r="S637" s="8"/>
      <c r="T637" s="8"/>
      <c r="U637" s="8"/>
      <c r="V637" s="8"/>
      <c r="W637" s="8"/>
      <c r="X637" s="8"/>
      <c r="Y637" s="8"/>
      <c r="Z637" s="8"/>
    </row>
    <row r="638" spans="1:26" ht="12.75" customHeight="1" x14ac:dyDescent="0.4">
      <c r="A638" s="77"/>
      <c r="B638" s="8"/>
      <c r="C638" s="8"/>
      <c r="D638" s="8"/>
      <c r="E638" s="8"/>
      <c r="F638" s="8"/>
      <c r="G638" s="8"/>
      <c r="H638" s="8"/>
      <c r="I638" s="8"/>
      <c r="J638" s="57"/>
      <c r="K638" s="8"/>
      <c r="L638" s="8"/>
      <c r="M638" s="8"/>
      <c r="N638" s="8"/>
      <c r="O638" s="8"/>
      <c r="P638" s="8"/>
      <c r="Q638" s="8"/>
      <c r="R638" s="8"/>
      <c r="S638" s="8"/>
      <c r="T638" s="8"/>
      <c r="U638" s="8"/>
      <c r="V638" s="8"/>
      <c r="W638" s="8"/>
      <c r="X638" s="8"/>
      <c r="Y638" s="8"/>
      <c r="Z638" s="8"/>
    </row>
    <row r="639" spans="1:26" ht="12.75" customHeight="1" x14ac:dyDescent="0.4">
      <c r="A639" s="77"/>
      <c r="B639" s="8"/>
      <c r="C639" s="8"/>
      <c r="D639" s="8"/>
      <c r="E639" s="8"/>
      <c r="F639" s="8"/>
      <c r="G639" s="8"/>
      <c r="H639" s="8"/>
      <c r="I639" s="8"/>
      <c r="J639" s="57"/>
      <c r="K639" s="8"/>
      <c r="L639" s="8"/>
      <c r="M639" s="8"/>
      <c r="N639" s="8"/>
      <c r="O639" s="8"/>
      <c r="P639" s="8"/>
      <c r="Q639" s="8"/>
      <c r="R639" s="8"/>
      <c r="S639" s="8"/>
      <c r="T639" s="8"/>
      <c r="U639" s="8"/>
      <c r="V639" s="8"/>
      <c r="W639" s="8"/>
      <c r="X639" s="8"/>
      <c r="Y639" s="8"/>
      <c r="Z639" s="8"/>
    </row>
    <row r="640" spans="1:26" ht="12.75" customHeight="1" x14ac:dyDescent="0.4">
      <c r="A640" s="77"/>
      <c r="B640" s="8"/>
      <c r="C640" s="8"/>
      <c r="D640" s="8"/>
      <c r="E640" s="8"/>
      <c r="F640" s="8"/>
      <c r="G640" s="8"/>
      <c r="H640" s="8"/>
      <c r="I640" s="8"/>
      <c r="J640" s="57"/>
      <c r="K640" s="8"/>
      <c r="L640" s="8"/>
      <c r="M640" s="8"/>
      <c r="N640" s="8"/>
      <c r="O640" s="8"/>
      <c r="P640" s="8"/>
      <c r="Q640" s="8"/>
      <c r="R640" s="8"/>
      <c r="S640" s="8"/>
      <c r="T640" s="8"/>
      <c r="U640" s="8"/>
      <c r="V640" s="8"/>
      <c r="W640" s="8"/>
      <c r="X640" s="8"/>
      <c r="Y640" s="8"/>
      <c r="Z640" s="8"/>
    </row>
    <row r="641" spans="1:26" ht="12.75" customHeight="1" x14ac:dyDescent="0.4">
      <c r="A641" s="77"/>
      <c r="B641" s="8"/>
      <c r="C641" s="8"/>
      <c r="D641" s="8"/>
      <c r="E641" s="8"/>
      <c r="F641" s="8"/>
      <c r="G641" s="8"/>
      <c r="H641" s="8"/>
      <c r="I641" s="8"/>
      <c r="J641" s="57"/>
      <c r="K641" s="8"/>
      <c r="L641" s="8"/>
      <c r="M641" s="8"/>
      <c r="N641" s="8"/>
      <c r="O641" s="8"/>
      <c r="P641" s="8"/>
      <c r="Q641" s="8"/>
      <c r="R641" s="8"/>
      <c r="S641" s="8"/>
      <c r="T641" s="8"/>
      <c r="U641" s="8"/>
      <c r="V641" s="8"/>
      <c r="W641" s="8"/>
      <c r="X641" s="8"/>
      <c r="Y641" s="8"/>
      <c r="Z641" s="8"/>
    </row>
    <row r="642" spans="1:26" ht="12.75" customHeight="1" x14ac:dyDescent="0.4">
      <c r="A642" s="77"/>
      <c r="B642" s="8"/>
      <c r="C642" s="8"/>
      <c r="D642" s="8"/>
      <c r="E642" s="8"/>
      <c r="F642" s="8"/>
      <c r="G642" s="8"/>
      <c r="H642" s="8"/>
      <c r="I642" s="8"/>
      <c r="J642" s="57"/>
      <c r="K642" s="8"/>
      <c r="L642" s="8"/>
      <c r="M642" s="8"/>
      <c r="N642" s="8"/>
      <c r="O642" s="8"/>
      <c r="P642" s="8"/>
      <c r="Q642" s="8"/>
      <c r="R642" s="8"/>
      <c r="S642" s="8"/>
      <c r="T642" s="8"/>
      <c r="U642" s="8"/>
      <c r="V642" s="8"/>
      <c r="W642" s="8"/>
      <c r="X642" s="8"/>
      <c r="Y642" s="8"/>
      <c r="Z642" s="8"/>
    </row>
    <row r="643" spans="1:26" ht="12.75" customHeight="1" x14ac:dyDescent="0.4">
      <c r="A643" s="77"/>
      <c r="B643" s="8"/>
      <c r="C643" s="8"/>
      <c r="D643" s="8"/>
      <c r="E643" s="8"/>
      <c r="F643" s="8"/>
      <c r="G643" s="8"/>
      <c r="H643" s="8"/>
      <c r="I643" s="8"/>
      <c r="J643" s="57"/>
      <c r="K643" s="8"/>
      <c r="L643" s="8"/>
      <c r="M643" s="8"/>
      <c r="N643" s="8"/>
      <c r="O643" s="8"/>
      <c r="P643" s="8"/>
      <c r="Q643" s="8"/>
      <c r="R643" s="8"/>
      <c r="S643" s="8"/>
      <c r="T643" s="8"/>
      <c r="U643" s="8"/>
      <c r="V643" s="8"/>
      <c r="W643" s="8"/>
      <c r="X643" s="8"/>
      <c r="Y643" s="8"/>
      <c r="Z643" s="8"/>
    </row>
    <row r="644" spans="1:26" ht="12.75" customHeight="1" x14ac:dyDescent="0.4">
      <c r="A644" s="77"/>
      <c r="B644" s="8"/>
      <c r="C644" s="8"/>
      <c r="D644" s="8"/>
      <c r="E644" s="8"/>
      <c r="F644" s="8"/>
      <c r="G644" s="8"/>
      <c r="H644" s="8"/>
      <c r="I644" s="8"/>
      <c r="J644" s="57"/>
      <c r="K644" s="8"/>
      <c r="L644" s="8"/>
      <c r="M644" s="8"/>
      <c r="N644" s="8"/>
      <c r="O644" s="8"/>
      <c r="P644" s="8"/>
      <c r="Q644" s="8"/>
      <c r="R644" s="8"/>
      <c r="S644" s="8"/>
      <c r="T644" s="8"/>
      <c r="U644" s="8"/>
      <c r="V644" s="8"/>
      <c r="W644" s="8"/>
      <c r="X644" s="8"/>
      <c r="Y644" s="8"/>
      <c r="Z644" s="8"/>
    </row>
    <row r="645" spans="1:26" ht="12.75" customHeight="1" x14ac:dyDescent="0.4">
      <c r="A645" s="77"/>
      <c r="B645" s="8"/>
      <c r="C645" s="8"/>
      <c r="D645" s="8"/>
      <c r="E645" s="8"/>
      <c r="F645" s="8"/>
      <c r="G645" s="8"/>
      <c r="H645" s="8"/>
      <c r="I645" s="8"/>
      <c r="J645" s="57"/>
      <c r="K645" s="8"/>
      <c r="L645" s="8"/>
      <c r="M645" s="8"/>
      <c r="N645" s="8"/>
      <c r="O645" s="8"/>
      <c r="P645" s="8"/>
      <c r="Q645" s="8"/>
      <c r="R645" s="8"/>
      <c r="S645" s="8"/>
      <c r="T645" s="8"/>
      <c r="U645" s="8"/>
      <c r="V645" s="8"/>
      <c r="W645" s="8"/>
      <c r="X645" s="8"/>
      <c r="Y645" s="8"/>
      <c r="Z645" s="8"/>
    </row>
    <row r="646" spans="1:26" ht="12.75" customHeight="1" x14ac:dyDescent="0.4">
      <c r="A646" s="77"/>
      <c r="B646" s="8"/>
      <c r="C646" s="8"/>
      <c r="D646" s="8"/>
      <c r="E646" s="8"/>
      <c r="F646" s="8"/>
      <c r="G646" s="8"/>
      <c r="H646" s="8"/>
      <c r="I646" s="8"/>
      <c r="J646" s="57"/>
      <c r="K646" s="8"/>
      <c r="L646" s="8"/>
      <c r="M646" s="8"/>
      <c r="N646" s="8"/>
      <c r="O646" s="8"/>
      <c r="P646" s="8"/>
      <c r="Q646" s="8"/>
      <c r="R646" s="8"/>
      <c r="S646" s="8"/>
      <c r="T646" s="8"/>
      <c r="U646" s="8"/>
      <c r="V646" s="8"/>
      <c r="W646" s="8"/>
      <c r="X646" s="8"/>
      <c r="Y646" s="8"/>
      <c r="Z646" s="8"/>
    </row>
    <row r="647" spans="1:26" ht="12.75" customHeight="1" x14ac:dyDescent="0.4">
      <c r="A647" s="77"/>
      <c r="B647" s="8"/>
      <c r="C647" s="8"/>
      <c r="D647" s="8"/>
      <c r="E647" s="8"/>
      <c r="F647" s="8"/>
      <c r="G647" s="8"/>
      <c r="H647" s="8"/>
      <c r="I647" s="8"/>
      <c r="J647" s="57"/>
      <c r="K647" s="8"/>
      <c r="L647" s="8"/>
      <c r="M647" s="8"/>
      <c r="N647" s="8"/>
      <c r="O647" s="8"/>
      <c r="P647" s="8"/>
      <c r="Q647" s="8"/>
      <c r="R647" s="8"/>
      <c r="S647" s="8"/>
      <c r="T647" s="8"/>
      <c r="U647" s="8"/>
      <c r="V647" s="8"/>
      <c r="W647" s="8"/>
      <c r="X647" s="8"/>
      <c r="Y647" s="8"/>
      <c r="Z647" s="8"/>
    </row>
    <row r="648" spans="1:26" ht="12.75" customHeight="1" x14ac:dyDescent="0.4">
      <c r="A648" s="77"/>
      <c r="B648" s="8"/>
      <c r="C648" s="8"/>
      <c r="D648" s="8"/>
      <c r="E648" s="8"/>
      <c r="F648" s="8"/>
      <c r="G648" s="8"/>
      <c r="H648" s="8"/>
      <c r="I648" s="8"/>
      <c r="J648" s="57"/>
      <c r="K648" s="8"/>
      <c r="L648" s="8"/>
      <c r="M648" s="8"/>
      <c r="N648" s="8"/>
      <c r="O648" s="8"/>
      <c r="P648" s="8"/>
      <c r="Q648" s="8"/>
      <c r="R648" s="8"/>
      <c r="S648" s="8"/>
      <c r="T648" s="8"/>
      <c r="U648" s="8"/>
      <c r="V648" s="8"/>
      <c r="W648" s="8"/>
      <c r="X648" s="8"/>
      <c r="Y648" s="8"/>
      <c r="Z648" s="8"/>
    </row>
    <row r="649" spans="1:26" ht="12.75" customHeight="1" x14ac:dyDescent="0.4">
      <c r="A649" s="77"/>
      <c r="B649" s="8"/>
      <c r="C649" s="8"/>
      <c r="D649" s="8"/>
      <c r="E649" s="8"/>
      <c r="F649" s="8"/>
      <c r="G649" s="8"/>
      <c r="H649" s="8"/>
      <c r="I649" s="8"/>
      <c r="J649" s="57"/>
      <c r="K649" s="8"/>
      <c r="L649" s="8"/>
      <c r="M649" s="8"/>
      <c r="N649" s="8"/>
      <c r="O649" s="8"/>
      <c r="P649" s="8"/>
      <c r="Q649" s="8"/>
      <c r="R649" s="8"/>
      <c r="S649" s="8"/>
      <c r="T649" s="8"/>
      <c r="U649" s="8"/>
      <c r="V649" s="8"/>
      <c r="W649" s="8"/>
      <c r="X649" s="8"/>
      <c r="Y649" s="8"/>
      <c r="Z649" s="8"/>
    </row>
    <row r="650" spans="1:26" ht="12.75" customHeight="1" x14ac:dyDescent="0.4">
      <c r="A650" s="77"/>
      <c r="B650" s="8"/>
      <c r="C650" s="8"/>
      <c r="D650" s="8"/>
      <c r="E650" s="8"/>
      <c r="F650" s="8"/>
      <c r="G650" s="8"/>
      <c r="H650" s="8"/>
      <c r="I650" s="8"/>
      <c r="J650" s="57"/>
      <c r="K650" s="8"/>
      <c r="L650" s="8"/>
      <c r="M650" s="8"/>
      <c r="N650" s="8"/>
      <c r="O650" s="8"/>
      <c r="P650" s="8"/>
      <c r="Q650" s="8"/>
      <c r="R650" s="8"/>
      <c r="S650" s="8"/>
      <c r="T650" s="8"/>
      <c r="U650" s="8"/>
      <c r="V650" s="8"/>
      <c r="W650" s="8"/>
      <c r="X650" s="8"/>
      <c r="Y650" s="8"/>
      <c r="Z650" s="8"/>
    </row>
    <row r="651" spans="1:26" ht="12.75" customHeight="1" x14ac:dyDescent="0.4">
      <c r="A651" s="77"/>
      <c r="B651" s="8"/>
      <c r="C651" s="8"/>
      <c r="D651" s="8"/>
      <c r="E651" s="8"/>
      <c r="F651" s="8"/>
      <c r="G651" s="8"/>
      <c r="H651" s="8"/>
      <c r="I651" s="8"/>
      <c r="J651" s="57"/>
      <c r="K651" s="8"/>
      <c r="L651" s="8"/>
      <c r="M651" s="8"/>
      <c r="N651" s="8"/>
      <c r="O651" s="8"/>
      <c r="P651" s="8"/>
      <c r="Q651" s="8"/>
      <c r="R651" s="8"/>
      <c r="S651" s="8"/>
      <c r="T651" s="8"/>
      <c r="U651" s="8"/>
      <c r="V651" s="8"/>
      <c r="W651" s="8"/>
      <c r="X651" s="8"/>
      <c r="Y651" s="8"/>
      <c r="Z651" s="8"/>
    </row>
    <row r="652" spans="1:26" ht="12.75" customHeight="1" x14ac:dyDescent="0.4">
      <c r="A652" s="77"/>
      <c r="B652" s="8"/>
      <c r="C652" s="8"/>
      <c r="D652" s="8"/>
      <c r="E652" s="8"/>
      <c r="F652" s="8"/>
      <c r="G652" s="8"/>
      <c r="H652" s="8"/>
      <c r="I652" s="8"/>
      <c r="J652" s="57"/>
      <c r="K652" s="8"/>
      <c r="L652" s="8"/>
      <c r="M652" s="8"/>
      <c r="N652" s="8"/>
      <c r="O652" s="8"/>
      <c r="P652" s="8"/>
      <c r="Q652" s="8"/>
      <c r="R652" s="8"/>
      <c r="S652" s="8"/>
      <c r="T652" s="8"/>
      <c r="U652" s="8"/>
      <c r="V652" s="8"/>
      <c r="W652" s="8"/>
      <c r="X652" s="8"/>
      <c r="Y652" s="8"/>
      <c r="Z652" s="8"/>
    </row>
    <row r="653" spans="1:26" ht="12.75" customHeight="1" x14ac:dyDescent="0.4">
      <c r="A653" s="77"/>
      <c r="B653" s="8"/>
      <c r="C653" s="8"/>
      <c r="D653" s="8"/>
      <c r="E653" s="8"/>
      <c r="F653" s="8"/>
      <c r="G653" s="8"/>
      <c r="H653" s="8"/>
      <c r="I653" s="8"/>
      <c r="J653" s="57"/>
      <c r="K653" s="8"/>
      <c r="L653" s="8"/>
      <c r="M653" s="8"/>
      <c r="N653" s="8"/>
      <c r="O653" s="8"/>
      <c r="P653" s="8"/>
      <c r="Q653" s="8"/>
      <c r="R653" s="8"/>
      <c r="S653" s="8"/>
      <c r="T653" s="8"/>
      <c r="U653" s="8"/>
      <c r="V653" s="8"/>
      <c r="W653" s="8"/>
      <c r="X653" s="8"/>
      <c r="Y653" s="8"/>
      <c r="Z653" s="8"/>
    </row>
    <row r="654" spans="1:26" ht="12.75" customHeight="1" x14ac:dyDescent="0.4">
      <c r="A654" s="77"/>
      <c r="B654" s="8"/>
      <c r="C654" s="8"/>
      <c r="D654" s="8"/>
      <c r="E654" s="8"/>
      <c r="F654" s="8"/>
      <c r="G654" s="8"/>
      <c r="H654" s="8"/>
      <c r="I654" s="8"/>
      <c r="J654" s="57"/>
      <c r="K654" s="8"/>
      <c r="L654" s="8"/>
      <c r="M654" s="8"/>
      <c r="N654" s="8"/>
      <c r="O654" s="8"/>
      <c r="P654" s="8"/>
      <c r="Q654" s="8"/>
      <c r="R654" s="8"/>
      <c r="S654" s="8"/>
      <c r="T654" s="8"/>
      <c r="U654" s="8"/>
      <c r="V654" s="8"/>
      <c r="W654" s="8"/>
      <c r="X654" s="8"/>
      <c r="Y654" s="8"/>
      <c r="Z654" s="8"/>
    </row>
    <row r="655" spans="1:26" ht="12.75" customHeight="1" x14ac:dyDescent="0.4">
      <c r="A655" s="77"/>
      <c r="B655" s="8"/>
      <c r="C655" s="8"/>
      <c r="D655" s="8"/>
      <c r="E655" s="8"/>
      <c r="F655" s="8"/>
      <c r="G655" s="8"/>
      <c r="H655" s="8"/>
      <c r="I655" s="8"/>
      <c r="J655" s="57"/>
      <c r="K655" s="8"/>
      <c r="L655" s="8"/>
      <c r="M655" s="8"/>
      <c r="N655" s="8"/>
      <c r="O655" s="8"/>
      <c r="P655" s="8"/>
      <c r="Q655" s="8"/>
      <c r="R655" s="8"/>
      <c r="S655" s="8"/>
      <c r="T655" s="8"/>
      <c r="U655" s="8"/>
      <c r="V655" s="8"/>
      <c r="W655" s="8"/>
      <c r="X655" s="8"/>
      <c r="Y655" s="8"/>
      <c r="Z655" s="8"/>
    </row>
    <row r="656" spans="1:26" ht="12.75" customHeight="1" x14ac:dyDescent="0.4">
      <c r="A656" s="77"/>
      <c r="B656" s="8"/>
      <c r="C656" s="8"/>
      <c r="D656" s="8"/>
      <c r="E656" s="8"/>
      <c r="F656" s="8"/>
      <c r="G656" s="8"/>
      <c r="H656" s="8"/>
      <c r="I656" s="8"/>
      <c r="J656" s="57"/>
      <c r="K656" s="8"/>
      <c r="L656" s="8"/>
      <c r="M656" s="8"/>
      <c r="N656" s="8"/>
      <c r="O656" s="8"/>
      <c r="P656" s="8"/>
      <c r="Q656" s="8"/>
      <c r="R656" s="8"/>
      <c r="S656" s="8"/>
      <c r="T656" s="8"/>
      <c r="U656" s="8"/>
      <c r="V656" s="8"/>
      <c r="W656" s="8"/>
      <c r="X656" s="8"/>
      <c r="Y656" s="8"/>
      <c r="Z656" s="8"/>
    </row>
    <row r="657" spans="1:26" ht="12.75" customHeight="1" x14ac:dyDescent="0.4">
      <c r="A657" s="77"/>
      <c r="B657" s="8"/>
      <c r="C657" s="8"/>
      <c r="D657" s="8"/>
      <c r="E657" s="8"/>
      <c r="F657" s="8"/>
      <c r="G657" s="8"/>
      <c r="H657" s="8"/>
      <c r="I657" s="8"/>
      <c r="J657" s="57"/>
      <c r="K657" s="8"/>
      <c r="L657" s="8"/>
      <c r="M657" s="8"/>
      <c r="N657" s="8"/>
      <c r="O657" s="8"/>
      <c r="P657" s="8"/>
      <c r="Q657" s="8"/>
      <c r="R657" s="8"/>
      <c r="S657" s="8"/>
      <c r="T657" s="8"/>
      <c r="U657" s="8"/>
      <c r="V657" s="8"/>
      <c r="W657" s="8"/>
      <c r="X657" s="8"/>
      <c r="Y657" s="8"/>
      <c r="Z657" s="8"/>
    </row>
    <row r="658" spans="1:26" ht="12.75" customHeight="1" x14ac:dyDescent="0.4">
      <c r="A658" s="77"/>
      <c r="B658" s="8"/>
      <c r="C658" s="8"/>
      <c r="D658" s="8"/>
      <c r="E658" s="8"/>
      <c r="F658" s="8"/>
      <c r="G658" s="8"/>
      <c r="H658" s="8"/>
      <c r="I658" s="8"/>
      <c r="J658" s="57"/>
      <c r="K658" s="8"/>
      <c r="L658" s="8"/>
      <c r="M658" s="8"/>
      <c r="N658" s="8"/>
      <c r="O658" s="8"/>
      <c r="P658" s="8"/>
      <c r="Q658" s="8"/>
      <c r="R658" s="8"/>
      <c r="S658" s="8"/>
      <c r="T658" s="8"/>
      <c r="U658" s="8"/>
      <c r="V658" s="8"/>
      <c r="W658" s="8"/>
      <c r="X658" s="8"/>
      <c r="Y658" s="8"/>
      <c r="Z658" s="8"/>
    </row>
    <row r="659" spans="1:26" ht="12.75" customHeight="1" x14ac:dyDescent="0.4">
      <c r="A659" s="77"/>
      <c r="B659" s="8"/>
      <c r="C659" s="8"/>
      <c r="D659" s="8"/>
      <c r="E659" s="8"/>
      <c r="F659" s="8"/>
      <c r="G659" s="8"/>
      <c r="H659" s="8"/>
      <c r="I659" s="8"/>
      <c r="J659" s="57"/>
      <c r="K659" s="8"/>
      <c r="L659" s="8"/>
      <c r="M659" s="8"/>
      <c r="N659" s="8"/>
      <c r="O659" s="8"/>
      <c r="P659" s="8"/>
      <c r="Q659" s="8"/>
      <c r="R659" s="8"/>
      <c r="S659" s="8"/>
      <c r="T659" s="8"/>
      <c r="U659" s="8"/>
      <c r="V659" s="8"/>
      <c r="W659" s="8"/>
      <c r="X659" s="8"/>
      <c r="Y659" s="8"/>
      <c r="Z659" s="8"/>
    </row>
    <row r="660" spans="1:26" ht="12.75" customHeight="1" x14ac:dyDescent="0.4">
      <c r="A660" s="77"/>
      <c r="B660" s="8"/>
      <c r="C660" s="8"/>
      <c r="D660" s="8"/>
      <c r="E660" s="8"/>
      <c r="F660" s="8"/>
      <c r="G660" s="8"/>
      <c r="H660" s="8"/>
      <c r="I660" s="8"/>
      <c r="J660" s="57"/>
      <c r="K660" s="8"/>
      <c r="L660" s="8"/>
      <c r="M660" s="8"/>
      <c r="N660" s="8"/>
      <c r="O660" s="8"/>
      <c r="P660" s="8"/>
      <c r="Q660" s="8"/>
      <c r="R660" s="8"/>
      <c r="S660" s="8"/>
      <c r="T660" s="8"/>
      <c r="U660" s="8"/>
      <c r="V660" s="8"/>
      <c r="W660" s="8"/>
      <c r="X660" s="8"/>
      <c r="Y660" s="8"/>
      <c r="Z660" s="8"/>
    </row>
    <row r="661" spans="1:26" ht="12.75" customHeight="1" x14ac:dyDescent="0.4">
      <c r="A661" s="77"/>
      <c r="B661" s="8"/>
      <c r="C661" s="8"/>
      <c r="D661" s="8"/>
      <c r="E661" s="8"/>
      <c r="F661" s="8"/>
      <c r="G661" s="8"/>
      <c r="H661" s="8"/>
      <c r="I661" s="8"/>
      <c r="J661" s="57"/>
      <c r="K661" s="8"/>
      <c r="L661" s="8"/>
      <c r="M661" s="8"/>
      <c r="N661" s="8"/>
      <c r="O661" s="8"/>
      <c r="P661" s="8"/>
      <c r="Q661" s="8"/>
      <c r="R661" s="8"/>
      <c r="S661" s="8"/>
      <c r="T661" s="8"/>
      <c r="U661" s="8"/>
      <c r="V661" s="8"/>
      <c r="W661" s="8"/>
      <c r="X661" s="8"/>
      <c r="Y661" s="8"/>
      <c r="Z661" s="8"/>
    </row>
    <row r="662" spans="1:26" ht="12.75" customHeight="1" x14ac:dyDescent="0.4">
      <c r="A662" s="77"/>
      <c r="B662" s="8"/>
      <c r="C662" s="8"/>
      <c r="D662" s="8"/>
      <c r="E662" s="8"/>
      <c r="F662" s="8"/>
      <c r="G662" s="8"/>
      <c r="H662" s="8"/>
      <c r="I662" s="8"/>
      <c r="J662" s="57"/>
      <c r="K662" s="8"/>
      <c r="L662" s="8"/>
      <c r="M662" s="8"/>
      <c r="N662" s="8"/>
      <c r="O662" s="8"/>
      <c r="P662" s="8"/>
      <c r="Q662" s="8"/>
      <c r="R662" s="8"/>
      <c r="S662" s="8"/>
      <c r="T662" s="8"/>
      <c r="U662" s="8"/>
      <c r="V662" s="8"/>
      <c r="W662" s="8"/>
      <c r="X662" s="8"/>
      <c r="Y662" s="8"/>
      <c r="Z662" s="8"/>
    </row>
    <row r="663" spans="1:26" ht="12.75" customHeight="1" x14ac:dyDescent="0.4">
      <c r="A663" s="77"/>
      <c r="B663" s="8"/>
      <c r="C663" s="8"/>
      <c r="D663" s="8"/>
      <c r="E663" s="8"/>
      <c r="F663" s="8"/>
      <c r="G663" s="8"/>
      <c r="H663" s="8"/>
      <c r="I663" s="8"/>
      <c r="J663" s="57"/>
      <c r="K663" s="8"/>
      <c r="L663" s="8"/>
      <c r="M663" s="8"/>
      <c r="N663" s="8"/>
      <c r="O663" s="8"/>
      <c r="P663" s="8"/>
      <c r="Q663" s="8"/>
      <c r="R663" s="8"/>
      <c r="S663" s="8"/>
      <c r="T663" s="8"/>
      <c r="U663" s="8"/>
      <c r="V663" s="8"/>
      <c r="W663" s="8"/>
      <c r="X663" s="8"/>
      <c r="Y663" s="8"/>
      <c r="Z663" s="8"/>
    </row>
    <row r="664" spans="1:26" ht="12.75" customHeight="1" x14ac:dyDescent="0.4">
      <c r="A664" s="77"/>
      <c r="B664" s="8"/>
      <c r="C664" s="8"/>
      <c r="D664" s="8"/>
      <c r="E664" s="8"/>
      <c r="F664" s="8"/>
      <c r="G664" s="8"/>
      <c r="H664" s="8"/>
      <c r="I664" s="8"/>
      <c r="J664" s="57"/>
      <c r="K664" s="8"/>
      <c r="L664" s="8"/>
      <c r="M664" s="8"/>
      <c r="N664" s="8"/>
      <c r="O664" s="8"/>
      <c r="P664" s="8"/>
      <c r="Q664" s="8"/>
      <c r="R664" s="8"/>
      <c r="S664" s="8"/>
      <c r="T664" s="8"/>
      <c r="U664" s="8"/>
      <c r="V664" s="8"/>
      <c r="W664" s="8"/>
      <c r="X664" s="8"/>
      <c r="Y664" s="8"/>
      <c r="Z664" s="8"/>
    </row>
    <row r="665" spans="1:26" ht="12.75" customHeight="1" x14ac:dyDescent="0.4">
      <c r="A665" s="77"/>
      <c r="B665" s="8"/>
      <c r="C665" s="8"/>
      <c r="D665" s="8"/>
      <c r="E665" s="8"/>
      <c r="F665" s="8"/>
      <c r="G665" s="8"/>
      <c r="H665" s="8"/>
      <c r="I665" s="8"/>
      <c r="J665" s="57"/>
      <c r="K665" s="8"/>
      <c r="L665" s="8"/>
      <c r="M665" s="8"/>
      <c r="N665" s="8"/>
      <c r="O665" s="8"/>
      <c r="P665" s="8"/>
      <c r="Q665" s="8"/>
      <c r="R665" s="8"/>
      <c r="S665" s="8"/>
      <c r="T665" s="8"/>
      <c r="U665" s="8"/>
      <c r="V665" s="8"/>
      <c r="W665" s="8"/>
      <c r="X665" s="8"/>
      <c r="Y665" s="8"/>
      <c r="Z665" s="8"/>
    </row>
    <row r="666" spans="1:26" ht="12.75" customHeight="1" x14ac:dyDescent="0.4">
      <c r="A666" s="77"/>
      <c r="B666" s="8"/>
      <c r="C666" s="8"/>
      <c r="D666" s="8"/>
      <c r="E666" s="8"/>
      <c r="F666" s="8"/>
      <c r="G666" s="8"/>
      <c r="H666" s="8"/>
      <c r="I666" s="8"/>
      <c r="J666" s="57"/>
      <c r="K666" s="8"/>
      <c r="L666" s="8"/>
      <c r="M666" s="8"/>
      <c r="N666" s="8"/>
      <c r="O666" s="8"/>
      <c r="P666" s="8"/>
      <c r="Q666" s="8"/>
      <c r="R666" s="8"/>
      <c r="S666" s="8"/>
      <c r="T666" s="8"/>
      <c r="U666" s="8"/>
      <c r="V666" s="8"/>
      <c r="W666" s="8"/>
      <c r="X666" s="8"/>
      <c r="Y666" s="8"/>
      <c r="Z666" s="8"/>
    </row>
    <row r="667" spans="1:26" ht="12.75" customHeight="1" x14ac:dyDescent="0.4">
      <c r="A667" s="77"/>
      <c r="B667" s="8"/>
      <c r="C667" s="8"/>
      <c r="D667" s="8"/>
      <c r="E667" s="8"/>
      <c r="F667" s="8"/>
      <c r="G667" s="8"/>
      <c r="H667" s="8"/>
      <c r="I667" s="8"/>
      <c r="J667" s="57"/>
      <c r="K667" s="8"/>
      <c r="L667" s="8"/>
      <c r="M667" s="8"/>
      <c r="N667" s="8"/>
      <c r="O667" s="8"/>
      <c r="P667" s="8"/>
      <c r="Q667" s="8"/>
      <c r="R667" s="8"/>
      <c r="S667" s="8"/>
      <c r="T667" s="8"/>
      <c r="U667" s="8"/>
      <c r="V667" s="8"/>
      <c r="W667" s="8"/>
      <c r="X667" s="8"/>
      <c r="Y667" s="8"/>
      <c r="Z667" s="8"/>
    </row>
    <row r="668" spans="1:26" ht="12.75" customHeight="1" x14ac:dyDescent="0.4">
      <c r="A668" s="77"/>
      <c r="B668" s="8"/>
      <c r="C668" s="8"/>
      <c r="D668" s="8"/>
      <c r="E668" s="8"/>
      <c r="F668" s="8"/>
      <c r="G668" s="8"/>
      <c r="H668" s="8"/>
      <c r="I668" s="8"/>
      <c r="J668" s="57"/>
      <c r="K668" s="8"/>
      <c r="L668" s="8"/>
      <c r="M668" s="8"/>
      <c r="N668" s="8"/>
      <c r="O668" s="8"/>
      <c r="P668" s="8"/>
      <c r="Q668" s="8"/>
      <c r="R668" s="8"/>
      <c r="S668" s="8"/>
      <c r="T668" s="8"/>
      <c r="U668" s="8"/>
      <c r="V668" s="8"/>
      <c r="W668" s="8"/>
      <c r="X668" s="8"/>
      <c r="Y668" s="8"/>
      <c r="Z668" s="8"/>
    </row>
    <row r="669" spans="1:26" ht="12.75" customHeight="1" x14ac:dyDescent="0.4">
      <c r="A669" s="77"/>
      <c r="B669" s="8"/>
      <c r="C669" s="8"/>
      <c r="D669" s="8"/>
      <c r="E669" s="8"/>
      <c r="F669" s="8"/>
      <c r="G669" s="8"/>
      <c r="H669" s="8"/>
      <c r="I669" s="8"/>
      <c r="J669" s="57"/>
      <c r="K669" s="8"/>
      <c r="L669" s="8"/>
      <c r="M669" s="8"/>
      <c r="N669" s="8"/>
      <c r="O669" s="8"/>
      <c r="P669" s="8"/>
      <c r="Q669" s="8"/>
      <c r="R669" s="8"/>
      <c r="S669" s="8"/>
      <c r="T669" s="8"/>
      <c r="U669" s="8"/>
      <c r="V669" s="8"/>
      <c r="W669" s="8"/>
      <c r="X669" s="8"/>
      <c r="Y669" s="8"/>
      <c r="Z669" s="8"/>
    </row>
    <row r="670" spans="1:26" ht="12.75" customHeight="1" x14ac:dyDescent="0.4">
      <c r="A670" s="77"/>
      <c r="B670" s="8"/>
      <c r="C670" s="8"/>
      <c r="D670" s="8"/>
      <c r="E670" s="8"/>
      <c r="F670" s="8"/>
      <c r="G670" s="8"/>
      <c r="H670" s="8"/>
      <c r="I670" s="8"/>
      <c r="J670" s="57"/>
      <c r="K670" s="8"/>
      <c r="L670" s="8"/>
      <c r="M670" s="8"/>
      <c r="N670" s="8"/>
      <c r="O670" s="8"/>
      <c r="P670" s="8"/>
      <c r="Q670" s="8"/>
      <c r="R670" s="8"/>
      <c r="S670" s="8"/>
      <c r="T670" s="8"/>
      <c r="U670" s="8"/>
      <c r="V670" s="8"/>
      <c r="W670" s="8"/>
      <c r="X670" s="8"/>
      <c r="Y670" s="8"/>
      <c r="Z670" s="8"/>
    </row>
    <row r="671" spans="1:26" ht="12.75" customHeight="1" x14ac:dyDescent="0.4">
      <c r="A671" s="77"/>
      <c r="B671" s="8"/>
      <c r="C671" s="8"/>
      <c r="D671" s="8"/>
      <c r="E671" s="8"/>
      <c r="F671" s="8"/>
      <c r="G671" s="8"/>
      <c r="H671" s="8"/>
      <c r="I671" s="8"/>
      <c r="J671" s="57"/>
      <c r="K671" s="8"/>
      <c r="L671" s="8"/>
      <c r="M671" s="8"/>
      <c r="N671" s="8"/>
      <c r="O671" s="8"/>
      <c r="P671" s="8"/>
      <c r="Q671" s="8"/>
      <c r="R671" s="8"/>
      <c r="S671" s="8"/>
      <c r="T671" s="8"/>
      <c r="U671" s="8"/>
      <c r="V671" s="8"/>
      <c r="W671" s="8"/>
      <c r="X671" s="8"/>
      <c r="Y671" s="8"/>
      <c r="Z671" s="8"/>
    </row>
    <row r="672" spans="1:26" ht="12.75" customHeight="1" x14ac:dyDescent="0.4">
      <c r="A672" s="77"/>
      <c r="B672" s="8"/>
      <c r="C672" s="8"/>
      <c r="D672" s="8"/>
      <c r="E672" s="8"/>
      <c r="F672" s="8"/>
      <c r="G672" s="8"/>
      <c r="H672" s="8"/>
      <c r="I672" s="8"/>
      <c r="J672" s="57"/>
      <c r="K672" s="8"/>
      <c r="L672" s="8"/>
      <c r="M672" s="8"/>
      <c r="N672" s="8"/>
      <c r="O672" s="8"/>
      <c r="P672" s="8"/>
      <c r="Q672" s="8"/>
      <c r="R672" s="8"/>
      <c r="S672" s="8"/>
      <c r="T672" s="8"/>
      <c r="U672" s="8"/>
      <c r="V672" s="8"/>
      <c r="W672" s="8"/>
      <c r="X672" s="8"/>
      <c r="Y672" s="8"/>
      <c r="Z672" s="8"/>
    </row>
    <row r="673" spans="1:26" ht="12.75" customHeight="1" x14ac:dyDescent="0.4">
      <c r="A673" s="77"/>
      <c r="B673" s="8"/>
      <c r="C673" s="8"/>
      <c r="D673" s="8"/>
      <c r="E673" s="8"/>
      <c r="F673" s="8"/>
      <c r="G673" s="8"/>
      <c r="H673" s="8"/>
      <c r="I673" s="8"/>
      <c r="J673" s="57"/>
      <c r="K673" s="8"/>
      <c r="L673" s="8"/>
      <c r="M673" s="8"/>
      <c r="N673" s="8"/>
      <c r="O673" s="8"/>
      <c r="P673" s="8"/>
      <c r="Q673" s="8"/>
      <c r="R673" s="8"/>
      <c r="S673" s="8"/>
      <c r="T673" s="8"/>
      <c r="U673" s="8"/>
      <c r="V673" s="8"/>
      <c r="W673" s="8"/>
      <c r="X673" s="8"/>
      <c r="Y673" s="8"/>
      <c r="Z673" s="8"/>
    </row>
    <row r="674" spans="1:26" ht="12.75" customHeight="1" x14ac:dyDescent="0.4">
      <c r="A674" s="77"/>
      <c r="B674" s="8"/>
      <c r="C674" s="8"/>
      <c r="D674" s="8"/>
      <c r="E674" s="8"/>
      <c r="F674" s="8"/>
      <c r="G674" s="8"/>
      <c r="H674" s="8"/>
      <c r="I674" s="8"/>
      <c r="J674" s="57"/>
      <c r="K674" s="8"/>
      <c r="L674" s="8"/>
      <c r="M674" s="8"/>
      <c r="N674" s="8"/>
      <c r="O674" s="8"/>
      <c r="P674" s="8"/>
      <c r="Q674" s="8"/>
      <c r="R674" s="8"/>
      <c r="S674" s="8"/>
      <c r="T674" s="8"/>
      <c r="U674" s="8"/>
      <c r="V674" s="8"/>
      <c r="W674" s="8"/>
      <c r="X674" s="8"/>
      <c r="Y674" s="8"/>
      <c r="Z674" s="8"/>
    </row>
    <row r="675" spans="1:26" ht="12.75" customHeight="1" x14ac:dyDescent="0.4">
      <c r="A675" s="77"/>
      <c r="B675" s="8"/>
      <c r="C675" s="8"/>
      <c r="D675" s="8"/>
      <c r="E675" s="8"/>
      <c r="F675" s="8"/>
      <c r="G675" s="8"/>
      <c r="H675" s="8"/>
      <c r="I675" s="8"/>
      <c r="J675" s="57"/>
      <c r="K675" s="8"/>
      <c r="L675" s="8"/>
      <c r="M675" s="8"/>
      <c r="N675" s="8"/>
      <c r="O675" s="8"/>
      <c r="P675" s="8"/>
      <c r="Q675" s="8"/>
      <c r="R675" s="8"/>
      <c r="S675" s="8"/>
      <c r="T675" s="8"/>
      <c r="U675" s="8"/>
      <c r="V675" s="8"/>
      <c r="W675" s="8"/>
      <c r="X675" s="8"/>
      <c r="Y675" s="8"/>
      <c r="Z675" s="8"/>
    </row>
    <row r="676" spans="1:26" ht="12.75" customHeight="1" x14ac:dyDescent="0.4">
      <c r="A676" s="77"/>
      <c r="B676" s="8"/>
      <c r="C676" s="8"/>
      <c r="D676" s="8"/>
      <c r="E676" s="8"/>
      <c r="F676" s="8"/>
      <c r="G676" s="8"/>
      <c r="H676" s="8"/>
      <c r="I676" s="8"/>
      <c r="J676" s="57"/>
      <c r="K676" s="8"/>
      <c r="L676" s="8"/>
      <c r="M676" s="8"/>
      <c r="N676" s="8"/>
      <c r="O676" s="8"/>
      <c r="P676" s="8"/>
      <c r="Q676" s="8"/>
      <c r="R676" s="8"/>
      <c r="S676" s="8"/>
      <c r="T676" s="8"/>
      <c r="U676" s="8"/>
      <c r="V676" s="8"/>
      <c r="W676" s="8"/>
      <c r="X676" s="8"/>
      <c r="Y676" s="8"/>
      <c r="Z676" s="8"/>
    </row>
    <row r="677" spans="1:26" ht="12.75" customHeight="1" x14ac:dyDescent="0.4">
      <c r="A677" s="77"/>
      <c r="B677" s="8"/>
      <c r="C677" s="8"/>
      <c r="D677" s="8"/>
      <c r="E677" s="8"/>
      <c r="F677" s="8"/>
      <c r="G677" s="8"/>
      <c r="H677" s="8"/>
      <c r="I677" s="8"/>
      <c r="J677" s="57"/>
      <c r="K677" s="8"/>
      <c r="L677" s="8"/>
      <c r="M677" s="8"/>
      <c r="N677" s="8"/>
      <c r="O677" s="8"/>
      <c r="P677" s="8"/>
      <c r="Q677" s="8"/>
      <c r="R677" s="8"/>
      <c r="S677" s="8"/>
      <c r="T677" s="8"/>
      <c r="U677" s="8"/>
      <c r="V677" s="8"/>
      <c r="W677" s="8"/>
      <c r="X677" s="8"/>
      <c r="Y677" s="8"/>
      <c r="Z677" s="8"/>
    </row>
    <row r="678" spans="1:26" ht="12.75" customHeight="1" x14ac:dyDescent="0.4">
      <c r="A678" s="77"/>
      <c r="B678" s="8"/>
      <c r="C678" s="8"/>
      <c r="D678" s="8"/>
      <c r="E678" s="8"/>
      <c r="F678" s="8"/>
      <c r="G678" s="8"/>
      <c r="H678" s="8"/>
      <c r="I678" s="8"/>
      <c r="J678" s="57"/>
      <c r="K678" s="8"/>
      <c r="L678" s="8"/>
      <c r="M678" s="8"/>
      <c r="N678" s="8"/>
      <c r="O678" s="8"/>
      <c r="P678" s="8"/>
      <c r="Q678" s="8"/>
      <c r="R678" s="8"/>
      <c r="S678" s="8"/>
      <c r="T678" s="8"/>
      <c r="U678" s="8"/>
      <c r="V678" s="8"/>
      <c r="W678" s="8"/>
      <c r="X678" s="8"/>
      <c r="Y678" s="8"/>
      <c r="Z678" s="8"/>
    </row>
    <row r="679" spans="1:26" ht="12.75" customHeight="1" x14ac:dyDescent="0.4">
      <c r="A679" s="77"/>
      <c r="B679" s="8"/>
      <c r="C679" s="8"/>
      <c r="D679" s="8"/>
      <c r="E679" s="8"/>
      <c r="F679" s="8"/>
      <c r="G679" s="8"/>
      <c r="H679" s="8"/>
      <c r="I679" s="8"/>
      <c r="J679" s="57"/>
      <c r="K679" s="8"/>
      <c r="L679" s="8"/>
      <c r="M679" s="8"/>
      <c r="N679" s="8"/>
      <c r="O679" s="8"/>
      <c r="P679" s="8"/>
      <c r="Q679" s="8"/>
      <c r="R679" s="8"/>
      <c r="S679" s="8"/>
      <c r="T679" s="8"/>
      <c r="U679" s="8"/>
      <c r="V679" s="8"/>
      <c r="W679" s="8"/>
      <c r="X679" s="8"/>
      <c r="Y679" s="8"/>
      <c r="Z679" s="8"/>
    </row>
    <row r="680" spans="1:26" ht="12.75" customHeight="1" x14ac:dyDescent="0.4">
      <c r="A680" s="77"/>
      <c r="B680" s="8"/>
      <c r="C680" s="8"/>
      <c r="D680" s="8"/>
      <c r="E680" s="8"/>
      <c r="F680" s="8"/>
      <c r="G680" s="8"/>
      <c r="H680" s="8"/>
      <c r="I680" s="8"/>
      <c r="J680" s="57"/>
      <c r="K680" s="8"/>
      <c r="L680" s="8"/>
      <c r="M680" s="8"/>
      <c r="N680" s="8"/>
      <c r="O680" s="8"/>
      <c r="P680" s="8"/>
      <c r="Q680" s="8"/>
      <c r="R680" s="8"/>
      <c r="S680" s="8"/>
      <c r="T680" s="8"/>
      <c r="U680" s="8"/>
      <c r="V680" s="8"/>
      <c r="W680" s="8"/>
      <c r="X680" s="8"/>
      <c r="Y680" s="8"/>
      <c r="Z680" s="8"/>
    </row>
    <row r="681" spans="1:26" ht="12.75" customHeight="1" x14ac:dyDescent="0.4">
      <c r="A681" s="77"/>
      <c r="B681" s="8"/>
      <c r="C681" s="8"/>
      <c r="D681" s="8"/>
      <c r="E681" s="8"/>
      <c r="F681" s="8"/>
      <c r="G681" s="8"/>
      <c r="H681" s="8"/>
      <c r="I681" s="8"/>
      <c r="J681" s="57"/>
      <c r="K681" s="8"/>
      <c r="L681" s="8"/>
      <c r="M681" s="8"/>
      <c r="N681" s="8"/>
      <c r="O681" s="8"/>
      <c r="P681" s="8"/>
      <c r="Q681" s="8"/>
      <c r="R681" s="8"/>
      <c r="S681" s="8"/>
      <c r="T681" s="8"/>
      <c r="U681" s="8"/>
      <c r="V681" s="8"/>
      <c r="W681" s="8"/>
      <c r="X681" s="8"/>
      <c r="Y681" s="8"/>
      <c r="Z681" s="8"/>
    </row>
    <row r="682" spans="1:26" ht="12.75" customHeight="1" x14ac:dyDescent="0.4">
      <c r="A682" s="77"/>
      <c r="B682" s="8"/>
      <c r="C682" s="8"/>
      <c r="D682" s="8"/>
      <c r="E682" s="8"/>
      <c r="F682" s="8"/>
      <c r="G682" s="8"/>
      <c r="H682" s="8"/>
      <c r="I682" s="8"/>
      <c r="J682" s="57"/>
      <c r="K682" s="8"/>
      <c r="L682" s="8"/>
      <c r="M682" s="8"/>
      <c r="N682" s="8"/>
      <c r="O682" s="8"/>
      <c r="P682" s="8"/>
      <c r="Q682" s="8"/>
      <c r="R682" s="8"/>
      <c r="S682" s="8"/>
      <c r="T682" s="8"/>
      <c r="U682" s="8"/>
      <c r="V682" s="8"/>
      <c r="W682" s="8"/>
      <c r="X682" s="8"/>
      <c r="Y682" s="8"/>
      <c r="Z682" s="8"/>
    </row>
    <row r="683" spans="1:26" ht="12.75" customHeight="1" x14ac:dyDescent="0.4">
      <c r="A683" s="77"/>
      <c r="B683" s="8"/>
      <c r="C683" s="8"/>
      <c r="D683" s="8"/>
      <c r="E683" s="8"/>
      <c r="F683" s="8"/>
      <c r="G683" s="8"/>
      <c r="H683" s="8"/>
      <c r="I683" s="8"/>
      <c r="J683" s="57"/>
      <c r="K683" s="8"/>
      <c r="L683" s="8"/>
      <c r="M683" s="8"/>
      <c r="N683" s="8"/>
      <c r="O683" s="8"/>
      <c r="P683" s="8"/>
      <c r="Q683" s="8"/>
      <c r="R683" s="8"/>
      <c r="S683" s="8"/>
      <c r="T683" s="8"/>
      <c r="U683" s="8"/>
      <c r="V683" s="8"/>
      <c r="W683" s="8"/>
      <c r="X683" s="8"/>
      <c r="Y683" s="8"/>
      <c r="Z683" s="8"/>
    </row>
    <row r="684" spans="1:26" ht="12.75" customHeight="1" x14ac:dyDescent="0.4">
      <c r="A684" s="77"/>
      <c r="B684" s="8"/>
      <c r="C684" s="8"/>
      <c r="D684" s="8"/>
      <c r="E684" s="8"/>
      <c r="F684" s="8"/>
      <c r="G684" s="8"/>
      <c r="H684" s="8"/>
      <c r="I684" s="8"/>
      <c r="J684" s="57"/>
      <c r="K684" s="8"/>
      <c r="L684" s="8"/>
      <c r="M684" s="8"/>
      <c r="N684" s="8"/>
      <c r="O684" s="8"/>
      <c r="P684" s="8"/>
      <c r="Q684" s="8"/>
      <c r="R684" s="8"/>
      <c r="S684" s="8"/>
      <c r="T684" s="8"/>
      <c r="U684" s="8"/>
      <c r="V684" s="8"/>
      <c r="W684" s="8"/>
      <c r="X684" s="8"/>
      <c r="Y684" s="8"/>
      <c r="Z684" s="8"/>
    </row>
    <row r="685" spans="1:26" ht="12.75" customHeight="1" x14ac:dyDescent="0.4">
      <c r="A685" s="77"/>
      <c r="B685" s="8"/>
      <c r="C685" s="8"/>
      <c r="D685" s="8"/>
      <c r="E685" s="8"/>
      <c r="F685" s="8"/>
      <c r="G685" s="8"/>
      <c r="H685" s="8"/>
      <c r="I685" s="8"/>
      <c r="J685" s="57"/>
      <c r="K685" s="8"/>
      <c r="L685" s="8"/>
      <c r="M685" s="8"/>
      <c r="N685" s="8"/>
      <c r="O685" s="8"/>
      <c r="P685" s="8"/>
      <c r="Q685" s="8"/>
      <c r="R685" s="8"/>
      <c r="S685" s="8"/>
      <c r="T685" s="8"/>
      <c r="U685" s="8"/>
      <c r="V685" s="8"/>
      <c r="W685" s="8"/>
      <c r="X685" s="8"/>
      <c r="Y685" s="8"/>
      <c r="Z685" s="8"/>
    </row>
    <row r="686" spans="1:26" ht="12.75" customHeight="1" x14ac:dyDescent="0.4">
      <c r="A686" s="77"/>
      <c r="B686" s="8"/>
      <c r="C686" s="8"/>
      <c r="D686" s="8"/>
      <c r="E686" s="8"/>
      <c r="F686" s="8"/>
      <c r="G686" s="8"/>
      <c r="H686" s="8"/>
      <c r="I686" s="8"/>
      <c r="J686" s="57"/>
      <c r="K686" s="8"/>
      <c r="L686" s="8"/>
      <c r="M686" s="8"/>
      <c r="N686" s="8"/>
      <c r="O686" s="8"/>
      <c r="P686" s="8"/>
      <c r="Q686" s="8"/>
      <c r="R686" s="8"/>
      <c r="S686" s="8"/>
      <c r="T686" s="8"/>
      <c r="U686" s="8"/>
      <c r="V686" s="8"/>
      <c r="W686" s="8"/>
      <c r="X686" s="8"/>
      <c r="Y686" s="8"/>
      <c r="Z686" s="8"/>
    </row>
    <row r="687" spans="1:26" ht="12.75" customHeight="1" x14ac:dyDescent="0.4">
      <c r="A687" s="77"/>
      <c r="B687" s="8"/>
      <c r="C687" s="8"/>
      <c r="D687" s="8"/>
      <c r="E687" s="8"/>
      <c r="F687" s="8"/>
      <c r="G687" s="8"/>
      <c r="H687" s="8"/>
      <c r="I687" s="8"/>
      <c r="J687" s="57"/>
      <c r="K687" s="8"/>
      <c r="L687" s="8"/>
      <c r="M687" s="8"/>
      <c r="N687" s="8"/>
      <c r="O687" s="8"/>
      <c r="P687" s="8"/>
      <c r="Q687" s="8"/>
      <c r="R687" s="8"/>
      <c r="S687" s="8"/>
      <c r="T687" s="8"/>
      <c r="U687" s="8"/>
      <c r="V687" s="8"/>
      <c r="W687" s="8"/>
      <c r="X687" s="8"/>
      <c r="Y687" s="8"/>
      <c r="Z687" s="8"/>
    </row>
    <row r="688" spans="1:26" ht="12.75" customHeight="1" x14ac:dyDescent="0.4">
      <c r="A688" s="77"/>
      <c r="B688" s="8"/>
      <c r="C688" s="8"/>
      <c r="D688" s="8"/>
      <c r="E688" s="8"/>
      <c r="F688" s="8"/>
      <c r="G688" s="8"/>
      <c r="H688" s="8"/>
      <c r="I688" s="8"/>
      <c r="J688" s="57"/>
      <c r="K688" s="8"/>
      <c r="L688" s="8"/>
      <c r="M688" s="8"/>
      <c r="N688" s="8"/>
      <c r="O688" s="8"/>
      <c r="P688" s="8"/>
      <c r="Q688" s="8"/>
      <c r="R688" s="8"/>
      <c r="S688" s="8"/>
      <c r="T688" s="8"/>
      <c r="U688" s="8"/>
      <c r="V688" s="8"/>
      <c r="W688" s="8"/>
      <c r="X688" s="8"/>
      <c r="Y688" s="8"/>
      <c r="Z688" s="8"/>
    </row>
    <row r="689" spans="1:26" ht="12.75" customHeight="1" x14ac:dyDescent="0.4">
      <c r="A689" s="77"/>
      <c r="B689" s="8"/>
      <c r="C689" s="8"/>
      <c r="D689" s="8"/>
      <c r="E689" s="8"/>
      <c r="F689" s="8"/>
      <c r="G689" s="8"/>
      <c r="H689" s="8"/>
      <c r="I689" s="8"/>
      <c r="J689" s="57"/>
      <c r="K689" s="8"/>
      <c r="L689" s="8"/>
      <c r="M689" s="8"/>
      <c r="N689" s="8"/>
      <c r="O689" s="8"/>
      <c r="P689" s="8"/>
      <c r="Q689" s="8"/>
      <c r="R689" s="8"/>
      <c r="S689" s="8"/>
      <c r="T689" s="8"/>
      <c r="U689" s="8"/>
      <c r="V689" s="8"/>
      <c r="W689" s="8"/>
      <c r="X689" s="8"/>
      <c r="Y689" s="8"/>
      <c r="Z689" s="8"/>
    </row>
    <row r="690" spans="1:26" ht="12.75" customHeight="1" x14ac:dyDescent="0.4">
      <c r="A690" s="77"/>
      <c r="B690" s="8"/>
      <c r="C690" s="8"/>
      <c r="D690" s="8"/>
      <c r="E690" s="8"/>
      <c r="F690" s="8"/>
      <c r="G690" s="8"/>
      <c r="H690" s="8"/>
      <c r="I690" s="8"/>
      <c r="J690" s="57"/>
      <c r="K690" s="8"/>
      <c r="L690" s="8"/>
      <c r="M690" s="8"/>
      <c r="N690" s="8"/>
      <c r="O690" s="8"/>
      <c r="P690" s="8"/>
      <c r="Q690" s="8"/>
      <c r="R690" s="8"/>
      <c r="S690" s="8"/>
      <c r="T690" s="8"/>
      <c r="U690" s="8"/>
      <c r="V690" s="8"/>
      <c r="W690" s="8"/>
      <c r="X690" s="8"/>
      <c r="Y690" s="8"/>
      <c r="Z690" s="8"/>
    </row>
    <row r="691" spans="1:26" ht="12.75" customHeight="1" x14ac:dyDescent="0.4">
      <c r="A691" s="77"/>
      <c r="B691" s="8"/>
      <c r="C691" s="8"/>
      <c r="D691" s="8"/>
      <c r="E691" s="8"/>
      <c r="F691" s="8"/>
      <c r="G691" s="8"/>
      <c r="H691" s="8"/>
      <c r="I691" s="8"/>
      <c r="J691" s="57"/>
      <c r="K691" s="8"/>
      <c r="L691" s="8"/>
      <c r="M691" s="8"/>
      <c r="N691" s="8"/>
      <c r="O691" s="8"/>
      <c r="P691" s="8"/>
      <c r="Q691" s="8"/>
      <c r="R691" s="8"/>
      <c r="S691" s="8"/>
      <c r="T691" s="8"/>
      <c r="U691" s="8"/>
      <c r="V691" s="8"/>
      <c r="W691" s="8"/>
      <c r="X691" s="8"/>
      <c r="Y691" s="8"/>
      <c r="Z691" s="8"/>
    </row>
    <row r="692" spans="1:26" ht="12.75" customHeight="1" x14ac:dyDescent="0.4">
      <c r="A692" s="77"/>
      <c r="B692" s="8"/>
      <c r="C692" s="8"/>
      <c r="D692" s="8"/>
      <c r="E692" s="8"/>
      <c r="F692" s="8"/>
      <c r="G692" s="8"/>
      <c r="H692" s="8"/>
      <c r="I692" s="8"/>
      <c r="J692" s="57"/>
      <c r="K692" s="8"/>
      <c r="L692" s="8"/>
      <c r="M692" s="8"/>
      <c r="N692" s="8"/>
      <c r="O692" s="8"/>
      <c r="P692" s="8"/>
      <c r="Q692" s="8"/>
      <c r="R692" s="8"/>
      <c r="S692" s="8"/>
      <c r="T692" s="8"/>
      <c r="U692" s="8"/>
      <c r="V692" s="8"/>
      <c r="W692" s="8"/>
      <c r="X692" s="8"/>
      <c r="Y692" s="8"/>
      <c r="Z692" s="8"/>
    </row>
    <row r="693" spans="1:26" ht="12.75" customHeight="1" x14ac:dyDescent="0.4">
      <c r="A693" s="77"/>
      <c r="B693" s="8"/>
      <c r="C693" s="8"/>
      <c r="D693" s="8"/>
      <c r="E693" s="8"/>
      <c r="F693" s="8"/>
      <c r="G693" s="8"/>
      <c r="H693" s="8"/>
      <c r="I693" s="8"/>
      <c r="J693" s="57"/>
      <c r="K693" s="8"/>
      <c r="L693" s="8"/>
      <c r="M693" s="8"/>
      <c r="N693" s="8"/>
      <c r="O693" s="8"/>
      <c r="P693" s="8"/>
      <c r="Q693" s="8"/>
      <c r="R693" s="8"/>
      <c r="S693" s="8"/>
      <c r="T693" s="8"/>
      <c r="U693" s="8"/>
      <c r="V693" s="8"/>
      <c r="W693" s="8"/>
      <c r="X693" s="8"/>
      <c r="Y693" s="8"/>
      <c r="Z693" s="8"/>
    </row>
    <row r="694" spans="1:26" ht="12.75" customHeight="1" x14ac:dyDescent="0.4">
      <c r="A694" s="77"/>
      <c r="B694" s="8"/>
      <c r="C694" s="8"/>
      <c r="D694" s="8"/>
      <c r="E694" s="8"/>
      <c r="F694" s="8"/>
      <c r="G694" s="8"/>
      <c r="H694" s="8"/>
      <c r="I694" s="8"/>
      <c r="J694" s="57"/>
      <c r="K694" s="8"/>
      <c r="L694" s="8"/>
      <c r="M694" s="8"/>
      <c r="N694" s="8"/>
      <c r="O694" s="8"/>
      <c r="P694" s="8"/>
      <c r="Q694" s="8"/>
      <c r="R694" s="8"/>
      <c r="S694" s="8"/>
      <c r="T694" s="8"/>
      <c r="U694" s="8"/>
      <c r="V694" s="8"/>
      <c r="W694" s="8"/>
      <c r="X694" s="8"/>
      <c r="Y694" s="8"/>
      <c r="Z694" s="8"/>
    </row>
    <row r="695" spans="1:26" ht="12.75" customHeight="1" x14ac:dyDescent="0.4">
      <c r="A695" s="77"/>
      <c r="B695" s="8"/>
      <c r="C695" s="8"/>
      <c r="D695" s="8"/>
      <c r="E695" s="8"/>
      <c r="F695" s="8"/>
      <c r="G695" s="8"/>
      <c r="H695" s="8"/>
      <c r="I695" s="8"/>
      <c r="J695" s="57"/>
      <c r="K695" s="8"/>
      <c r="L695" s="8"/>
      <c r="M695" s="8"/>
      <c r="N695" s="8"/>
      <c r="O695" s="8"/>
      <c r="P695" s="8"/>
      <c r="Q695" s="8"/>
      <c r="R695" s="8"/>
      <c r="S695" s="8"/>
      <c r="T695" s="8"/>
      <c r="U695" s="8"/>
      <c r="V695" s="8"/>
      <c r="W695" s="8"/>
      <c r="X695" s="8"/>
      <c r="Y695" s="8"/>
      <c r="Z695" s="8"/>
    </row>
    <row r="696" spans="1:26" ht="12.75" customHeight="1" x14ac:dyDescent="0.4">
      <c r="A696" s="77"/>
      <c r="B696" s="8"/>
      <c r="C696" s="8"/>
      <c r="D696" s="8"/>
      <c r="E696" s="8"/>
      <c r="F696" s="8"/>
      <c r="G696" s="8"/>
      <c r="H696" s="8"/>
      <c r="I696" s="8"/>
      <c r="J696" s="57"/>
      <c r="K696" s="8"/>
      <c r="L696" s="8"/>
      <c r="M696" s="8"/>
      <c r="N696" s="8"/>
      <c r="O696" s="8"/>
      <c r="P696" s="8"/>
      <c r="Q696" s="8"/>
      <c r="R696" s="8"/>
      <c r="S696" s="8"/>
      <c r="T696" s="8"/>
      <c r="U696" s="8"/>
      <c r="V696" s="8"/>
      <c r="W696" s="8"/>
      <c r="X696" s="8"/>
      <c r="Y696" s="8"/>
      <c r="Z696" s="8"/>
    </row>
    <row r="697" spans="1:26" ht="12.75" customHeight="1" x14ac:dyDescent="0.4">
      <c r="A697" s="77"/>
      <c r="B697" s="8"/>
      <c r="C697" s="8"/>
      <c r="D697" s="8"/>
      <c r="E697" s="8"/>
      <c r="F697" s="8"/>
      <c r="G697" s="8"/>
      <c r="H697" s="8"/>
      <c r="I697" s="8"/>
      <c r="J697" s="57"/>
      <c r="K697" s="8"/>
      <c r="L697" s="8"/>
      <c r="M697" s="8"/>
      <c r="N697" s="8"/>
      <c r="O697" s="8"/>
      <c r="P697" s="8"/>
      <c r="Q697" s="8"/>
      <c r="R697" s="8"/>
      <c r="S697" s="8"/>
      <c r="T697" s="8"/>
      <c r="U697" s="8"/>
      <c r="V697" s="8"/>
      <c r="W697" s="8"/>
      <c r="X697" s="8"/>
      <c r="Y697" s="8"/>
      <c r="Z697" s="8"/>
    </row>
    <row r="698" spans="1:26" ht="12.75" customHeight="1" x14ac:dyDescent="0.4">
      <c r="A698" s="77"/>
      <c r="B698" s="8"/>
      <c r="C698" s="8"/>
      <c r="D698" s="8"/>
      <c r="E698" s="8"/>
      <c r="F698" s="8"/>
      <c r="G698" s="8"/>
      <c r="H698" s="8"/>
      <c r="I698" s="8"/>
      <c r="J698" s="57"/>
      <c r="K698" s="8"/>
      <c r="L698" s="8"/>
      <c r="M698" s="8"/>
      <c r="N698" s="8"/>
      <c r="O698" s="8"/>
      <c r="P698" s="8"/>
      <c r="Q698" s="8"/>
      <c r="R698" s="8"/>
      <c r="S698" s="8"/>
      <c r="T698" s="8"/>
      <c r="U698" s="8"/>
      <c r="V698" s="8"/>
      <c r="W698" s="8"/>
      <c r="X698" s="8"/>
      <c r="Y698" s="8"/>
      <c r="Z698" s="8"/>
    </row>
    <row r="699" spans="1:26" ht="12.75" customHeight="1" x14ac:dyDescent="0.4">
      <c r="A699" s="77"/>
      <c r="B699" s="8"/>
      <c r="C699" s="8"/>
      <c r="D699" s="8"/>
      <c r="E699" s="8"/>
      <c r="F699" s="8"/>
      <c r="G699" s="8"/>
      <c r="H699" s="8"/>
      <c r="I699" s="8"/>
      <c r="J699" s="57"/>
      <c r="K699" s="8"/>
      <c r="L699" s="8"/>
      <c r="M699" s="8"/>
      <c r="N699" s="8"/>
      <c r="O699" s="8"/>
      <c r="P699" s="8"/>
      <c r="Q699" s="8"/>
      <c r="R699" s="8"/>
      <c r="S699" s="8"/>
      <c r="T699" s="8"/>
      <c r="U699" s="8"/>
      <c r="V699" s="8"/>
      <c r="W699" s="8"/>
      <c r="X699" s="8"/>
      <c r="Y699" s="8"/>
      <c r="Z699" s="8"/>
    </row>
    <row r="700" spans="1:26" ht="12.75" customHeight="1" x14ac:dyDescent="0.4">
      <c r="A700" s="77"/>
      <c r="B700" s="8"/>
      <c r="C700" s="8"/>
      <c r="D700" s="8"/>
      <c r="E700" s="8"/>
      <c r="F700" s="8"/>
      <c r="G700" s="8"/>
      <c r="H700" s="8"/>
      <c r="I700" s="8"/>
      <c r="J700" s="57"/>
      <c r="K700" s="8"/>
      <c r="L700" s="8"/>
      <c r="M700" s="8"/>
      <c r="N700" s="8"/>
      <c r="O700" s="8"/>
      <c r="P700" s="8"/>
      <c r="Q700" s="8"/>
      <c r="R700" s="8"/>
      <c r="S700" s="8"/>
      <c r="T700" s="8"/>
      <c r="U700" s="8"/>
      <c r="V700" s="8"/>
      <c r="W700" s="8"/>
      <c r="X700" s="8"/>
      <c r="Y700" s="8"/>
      <c r="Z700" s="8"/>
    </row>
    <row r="701" spans="1:26" ht="12.75" customHeight="1" x14ac:dyDescent="0.4">
      <c r="A701" s="77"/>
      <c r="B701" s="8"/>
      <c r="C701" s="8"/>
      <c r="D701" s="8"/>
      <c r="E701" s="8"/>
      <c r="F701" s="8"/>
      <c r="G701" s="8"/>
      <c r="H701" s="8"/>
      <c r="I701" s="8"/>
      <c r="J701" s="57"/>
      <c r="K701" s="8"/>
      <c r="L701" s="8"/>
      <c r="M701" s="8"/>
      <c r="N701" s="8"/>
      <c r="O701" s="8"/>
      <c r="P701" s="8"/>
      <c r="Q701" s="8"/>
      <c r="R701" s="8"/>
      <c r="S701" s="8"/>
      <c r="T701" s="8"/>
      <c r="U701" s="8"/>
      <c r="V701" s="8"/>
      <c r="W701" s="8"/>
      <c r="X701" s="8"/>
      <c r="Y701" s="8"/>
      <c r="Z701" s="8"/>
    </row>
    <row r="702" spans="1:26" ht="12.75" customHeight="1" x14ac:dyDescent="0.4">
      <c r="A702" s="77"/>
      <c r="B702" s="8"/>
      <c r="C702" s="8"/>
      <c r="D702" s="8"/>
      <c r="E702" s="8"/>
      <c r="F702" s="8"/>
      <c r="G702" s="8"/>
      <c r="H702" s="8"/>
      <c r="I702" s="8"/>
      <c r="J702" s="57"/>
      <c r="K702" s="8"/>
      <c r="L702" s="8"/>
      <c r="M702" s="8"/>
      <c r="N702" s="8"/>
      <c r="O702" s="8"/>
      <c r="P702" s="8"/>
      <c r="Q702" s="8"/>
      <c r="R702" s="8"/>
      <c r="S702" s="8"/>
      <c r="T702" s="8"/>
      <c r="U702" s="8"/>
      <c r="V702" s="8"/>
      <c r="W702" s="8"/>
      <c r="X702" s="8"/>
      <c r="Y702" s="8"/>
      <c r="Z702" s="8"/>
    </row>
    <row r="703" spans="1:26" ht="12.75" customHeight="1" x14ac:dyDescent="0.4">
      <c r="A703" s="77"/>
      <c r="B703" s="8"/>
      <c r="C703" s="8"/>
      <c r="D703" s="8"/>
      <c r="E703" s="8"/>
      <c r="F703" s="8"/>
      <c r="G703" s="8"/>
      <c r="H703" s="8"/>
      <c r="I703" s="8"/>
      <c r="J703" s="57"/>
      <c r="K703" s="8"/>
      <c r="L703" s="8"/>
      <c r="M703" s="8"/>
      <c r="N703" s="8"/>
      <c r="O703" s="8"/>
      <c r="P703" s="8"/>
      <c r="Q703" s="8"/>
      <c r="R703" s="8"/>
      <c r="S703" s="8"/>
      <c r="T703" s="8"/>
      <c r="U703" s="8"/>
      <c r="V703" s="8"/>
      <c r="W703" s="8"/>
      <c r="X703" s="8"/>
      <c r="Y703" s="8"/>
      <c r="Z703" s="8"/>
    </row>
    <row r="704" spans="1:26" ht="12.75" customHeight="1" x14ac:dyDescent="0.4">
      <c r="A704" s="77"/>
      <c r="B704" s="8"/>
      <c r="C704" s="8"/>
      <c r="D704" s="8"/>
      <c r="E704" s="8"/>
      <c r="F704" s="8"/>
      <c r="G704" s="8"/>
      <c r="H704" s="8"/>
      <c r="I704" s="8"/>
      <c r="J704" s="57"/>
      <c r="K704" s="8"/>
      <c r="L704" s="8"/>
      <c r="M704" s="8"/>
      <c r="N704" s="8"/>
      <c r="O704" s="8"/>
      <c r="P704" s="8"/>
      <c r="Q704" s="8"/>
      <c r="R704" s="8"/>
      <c r="S704" s="8"/>
      <c r="T704" s="8"/>
      <c r="U704" s="8"/>
      <c r="V704" s="8"/>
      <c r="W704" s="8"/>
      <c r="X704" s="8"/>
      <c r="Y704" s="8"/>
      <c r="Z704" s="8"/>
    </row>
    <row r="705" spans="1:26" ht="12.75" customHeight="1" x14ac:dyDescent="0.4">
      <c r="A705" s="77"/>
      <c r="B705" s="8"/>
      <c r="C705" s="8"/>
      <c r="D705" s="8"/>
      <c r="E705" s="8"/>
      <c r="F705" s="8"/>
      <c r="G705" s="8"/>
      <c r="H705" s="8"/>
      <c r="I705" s="8"/>
      <c r="J705" s="57"/>
      <c r="K705" s="8"/>
      <c r="L705" s="8"/>
      <c r="M705" s="8"/>
      <c r="N705" s="8"/>
      <c r="O705" s="8"/>
      <c r="P705" s="8"/>
      <c r="Q705" s="8"/>
      <c r="R705" s="8"/>
      <c r="S705" s="8"/>
      <c r="T705" s="8"/>
      <c r="U705" s="8"/>
      <c r="V705" s="8"/>
      <c r="W705" s="8"/>
      <c r="X705" s="8"/>
      <c r="Y705" s="8"/>
      <c r="Z705" s="8"/>
    </row>
    <row r="706" spans="1:26" ht="12.75" customHeight="1" x14ac:dyDescent="0.4">
      <c r="A706" s="77"/>
      <c r="B706" s="8"/>
      <c r="C706" s="8"/>
      <c r="D706" s="8"/>
      <c r="E706" s="8"/>
      <c r="F706" s="8"/>
      <c r="G706" s="8"/>
      <c r="H706" s="8"/>
      <c r="I706" s="8"/>
      <c r="J706" s="57"/>
      <c r="K706" s="8"/>
      <c r="L706" s="8"/>
      <c r="M706" s="8"/>
      <c r="N706" s="8"/>
      <c r="O706" s="8"/>
      <c r="P706" s="8"/>
      <c r="Q706" s="8"/>
      <c r="R706" s="8"/>
      <c r="S706" s="8"/>
      <c r="T706" s="8"/>
      <c r="U706" s="8"/>
      <c r="V706" s="8"/>
      <c r="W706" s="8"/>
      <c r="X706" s="8"/>
      <c r="Y706" s="8"/>
      <c r="Z706" s="8"/>
    </row>
    <row r="707" spans="1:26" ht="12.75" customHeight="1" x14ac:dyDescent="0.4">
      <c r="A707" s="77"/>
      <c r="B707" s="8"/>
      <c r="C707" s="8"/>
      <c r="D707" s="8"/>
      <c r="E707" s="8"/>
      <c r="F707" s="8"/>
      <c r="G707" s="8"/>
      <c r="H707" s="8"/>
      <c r="I707" s="8"/>
      <c r="J707" s="57"/>
      <c r="K707" s="8"/>
      <c r="L707" s="8"/>
      <c r="M707" s="8"/>
      <c r="N707" s="8"/>
      <c r="O707" s="8"/>
      <c r="P707" s="8"/>
      <c r="Q707" s="8"/>
      <c r="R707" s="8"/>
      <c r="S707" s="8"/>
      <c r="T707" s="8"/>
      <c r="U707" s="8"/>
      <c r="V707" s="8"/>
      <c r="W707" s="8"/>
      <c r="X707" s="8"/>
      <c r="Y707" s="8"/>
      <c r="Z707" s="8"/>
    </row>
    <row r="708" spans="1:26" ht="12.75" customHeight="1" x14ac:dyDescent="0.4">
      <c r="A708" s="77"/>
      <c r="B708" s="8"/>
      <c r="C708" s="8"/>
      <c r="D708" s="8"/>
      <c r="E708" s="8"/>
      <c r="F708" s="8"/>
      <c r="G708" s="8"/>
      <c r="H708" s="8"/>
      <c r="I708" s="8"/>
      <c r="J708" s="57"/>
      <c r="K708" s="8"/>
      <c r="L708" s="8"/>
      <c r="M708" s="8"/>
      <c r="N708" s="8"/>
      <c r="O708" s="8"/>
      <c r="P708" s="8"/>
      <c r="Q708" s="8"/>
      <c r="R708" s="8"/>
      <c r="S708" s="8"/>
      <c r="T708" s="8"/>
      <c r="U708" s="8"/>
      <c r="V708" s="8"/>
      <c r="W708" s="8"/>
      <c r="X708" s="8"/>
      <c r="Y708" s="8"/>
      <c r="Z708" s="8"/>
    </row>
    <row r="709" spans="1:26" ht="12.75" customHeight="1" x14ac:dyDescent="0.4">
      <c r="A709" s="77"/>
      <c r="B709" s="8"/>
      <c r="C709" s="8"/>
      <c r="D709" s="8"/>
      <c r="E709" s="8"/>
      <c r="F709" s="8"/>
      <c r="G709" s="8"/>
      <c r="H709" s="8"/>
      <c r="I709" s="8"/>
      <c r="J709" s="57"/>
      <c r="K709" s="8"/>
      <c r="L709" s="8"/>
      <c r="M709" s="8"/>
      <c r="N709" s="8"/>
      <c r="O709" s="8"/>
      <c r="P709" s="8"/>
      <c r="Q709" s="8"/>
      <c r="R709" s="8"/>
      <c r="S709" s="8"/>
      <c r="T709" s="8"/>
      <c r="U709" s="8"/>
      <c r="V709" s="8"/>
      <c r="W709" s="8"/>
      <c r="X709" s="8"/>
      <c r="Y709" s="8"/>
      <c r="Z709" s="8"/>
    </row>
    <row r="710" spans="1:26" ht="12.75" customHeight="1" x14ac:dyDescent="0.4">
      <c r="A710" s="77"/>
      <c r="B710" s="8"/>
      <c r="C710" s="8"/>
      <c r="D710" s="8"/>
      <c r="E710" s="8"/>
      <c r="F710" s="8"/>
      <c r="G710" s="8"/>
      <c r="H710" s="8"/>
      <c r="I710" s="8"/>
      <c r="J710" s="57"/>
      <c r="K710" s="8"/>
      <c r="L710" s="8"/>
      <c r="M710" s="8"/>
      <c r="N710" s="8"/>
      <c r="O710" s="8"/>
      <c r="P710" s="8"/>
      <c r="Q710" s="8"/>
      <c r="R710" s="8"/>
      <c r="S710" s="8"/>
      <c r="T710" s="8"/>
      <c r="U710" s="8"/>
      <c r="V710" s="8"/>
      <c r="W710" s="8"/>
      <c r="X710" s="8"/>
      <c r="Y710" s="8"/>
      <c r="Z710" s="8"/>
    </row>
    <row r="711" spans="1:26" ht="12.75" customHeight="1" x14ac:dyDescent="0.4">
      <c r="A711" s="77"/>
      <c r="B711" s="8"/>
      <c r="C711" s="8"/>
      <c r="D711" s="8"/>
      <c r="E711" s="8"/>
      <c r="F711" s="8"/>
      <c r="G711" s="8"/>
      <c r="H711" s="8"/>
      <c r="I711" s="8"/>
      <c r="J711" s="57"/>
      <c r="K711" s="8"/>
      <c r="L711" s="8"/>
      <c r="M711" s="8"/>
      <c r="N711" s="8"/>
      <c r="O711" s="8"/>
      <c r="P711" s="8"/>
      <c r="Q711" s="8"/>
      <c r="R711" s="8"/>
      <c r="S711" s="8"/>
      <c r="T711" s="8"/>
      <c r="U711" s="8"/>
      <c r="V711" s="8"/>
      <c r="W711" s="8"/>
      <c r="X711" s="8"/>
      <c r="Y711" s="8"/>
      <c r="Z711" s="8"/>
    </row>
    <row r="712" spans="1:26" ht="12.75" customHeight="1" x14ac:dyDescent="0.4">
      <c r="A712" s="77"/>
      <c r="B712" s="8"/>
      <c r="C712" s="8"/>
      <c r="D712" s="8"/>
      <c r="E712" s="8"/>
      <c r="F712" s="8"/>
      <c r="G712" s="8"/>
      <c r="H712" s="8"/>
      <c r="I712" s="8"/>
      <c r="J712" s="57"/>
      <c r="K712" s="8"/>
      <c r="L712" s="8"/>
      <c r="M712" s="8"/>
      <c r="N712" s="8"/>
      <c r="O712" s="8"/>
      <c r="P712" s="8"/>
      <c r="Q712" s="8"/>
      <c r="R712" s="8"/>
      <c r="S712" s="8"/>
      <c r="T712" s="8"/>
      <c r="U712" s="8"/>
      <c r="V712" s="8"/>
      <c r="W712" s="8"/>
      <c r="X712" s="8"/>
      <c r="Y712" s="8"/>
      <c r="Z712" s="8"/>
    </row>
    <row r="713" spans="1:26" ht="12.75" customHeight="1" x14ac:dyDescent="0.4">
      <c r="A713" s="77"/>
      <c r="B713" s="8"/>
      <c r="C713" s="8"/>
      <c r="D713" s="8"/>
      <c r="E713" s="8"/>
      <c r="F713" s="8"/>
      <c r="G713" s="8"/>
      <c r="H713" s="8"/>
      <c r="I713" s="8"/>
      <c r="J713" s="57"/>
      <c r="K713" s="8"/>
      <c r="L713" s="8"/>
      <c r="M713" s="8"/>
      <c r="N713" s="8"/>
      <c r="O713" s="8"/>
      <c r="P713" s="8"/>
      <c r="Q713" s="8"/>
      <c r="R713" s="8"/>
      <c r="S713" s="8"/>
      <c r="T713" s="8"/>
      <c r="U713" s="8"/>
      <c r="V713" s="8"/>
      <c r="W713" s="8"/>
      <c r="X713" s="8"/>
      <c r="Y713" s="8"/>
      <c r="Z713" s="8"/>
    </row>
    <row r="714" spans="1:26" ht="12.75" customHeight="1" x14ac:dyDescent="0.4">
      <c r="A714" s="77"/>
      <c r="B714" s="8"/>
      <c r="C714" s="8"/>
      <c r="D714" s="8"/>
      <c r="E714" s="8"/>
      <c r="F714" s="8"/>
      <c r="G714" s="8"/>
      <c r="H714" s="8"/>
      <c r="I714" s="8"/>
      <c r="J714" s="57"/>
      <c r="K714" s="8"/>
      <c r="L714" s="8"/>
      <c r="M714" s="8"/>
      <c r="N714" s="8"/>
      <c r="O714" s="8"/>
      <c r="P714" s="8"/>
      <c r="Q714" s="8"/>
      <c r="R714" s="8"/>
      <c r="S714" s="8"/>
      <c r="T714" s="8"/>
      <c r="U714" s="8"/>
      <c r="V714" s="8"/>
      <c r="W714" s="8"/>
      <c r="X714" s="8"/>
      <c r="Y714" s="8"/>
      <c r="Z714" s="8"/>
    </row>
    <row r="715" spans="1:26" ht="12.75" customHeight="1" x14ac:dyDescent="0.4">
      <c r="A715" s="77"/>
      <c r="B715" s="8"/>
      <c r="C715" s="8"/>
      <c r="D715" s="8"/>
      <c r="E715" s="8"/>
      <c r="F715" s="8"/>
      <c r="G715" s="8"/>
      <c r="H715" s="8"/>
      <c r="I715" s="8"/>
      <c r="J715" s="57"/>
      <c r="K715" s="8"/>
      <c r="L715" s="8"/>
      <c r="M715" s="8"/>
      <c r="N715" s="8"/>
      <c r="O715" s="8"/>
      <c r="P715" s="8"/>
      <c r="Q715" s="8"/>
      <c r="R715" s="8"/>
      <c r="S715" s="8"/>
      <c r="T715" s="8"/>
      <c r="U715" s="8"/>
      <c r="V715" s="8"/>
      <c r="W715" s="8"/>
      <c r="X715" s="8"/>
      <c r="Y715" s="8"/>
      <c r="Z715" s="8"/>
    </row>
    <row r="716" spans="1:26" ht="12.75" customHeight="1" x14ac:dyDescent="0.4">
      <c r="A716" s="77"/>
      <c r="B716" s="8"/>
      <c r="C716" s="8"/>
      <c r="D716" s="8"/>
      <c r="E716" s="8"/>
      <c r="F716" s="8"/>
      <c r="G716" s="8"/>
      <c r="H716" s="8"/>
      <c r="I716" s="8"/>
      <c r="J716" s="57"/>
      <c r="K716" s="8"/>
      <c r="L716" s="8"/>
      <c r="M716" s="8"/>
      <c r="N716" s="8"/>
      <c r="O716" s="8"/>
      <c r="P716" s="8"/>
      <c r="Q716" s="8"/>
      <c r="R716" s="8"/>
      <c r="S716" s="8"/>
      <c r="T716" s="8"/>
      <c r="U716" s="8"/>
      <c r="V716" s="8"/>
      <c r="W716" s="8"/>
      <c r="X716" s="8"/>
      <c r="Y716" s="8"/>
      <c r="Z716" s="8"/>
    </row>
    <row r="717" spans="1:26" ht="12.75" customHeight="1" x14ac:dyDescent="0.4">
      <c r="A717" s="77"/>
      <c r="B717" s="8"/>
      <c r="C717" s="8"/>
      <c r="D717" s="8"/>
      <c r="E717" s="8"/>
      <c r="F717" s="8"/>
      <c r="G717" s="8"/>
      <c r="H717" s="8"/>
      <c r="I717" s="8"/>
      <c r="J717" s="57"/>
      <c r="K717" s="8"/>
      <c r="L717" s="8"/>
      <c r="M717" s="8"/>
      <c r="N717" s="8"/>
      <c r="O717" s="8"/>
      <c r="P717" s="8"/>
      <c r="Q717" s="8"/>
      <c r="R717" s="8"/>
      <c r="S717" s="8"/>
      <c r="T717" s="8"/>
      <c r="U717" s="8"/>
      <c r="V717" s="8"/>
      <c r="W717" s="8"/>
      <c r="X717" s="8"/>
      <c r="Y717" s="8"/>
      <c r="Z717" s="8"/>
    </row>
    <row r="718" spans="1:26" ht="12.75" customHeight="1" x14ac:dyDescent="0.4">
      <c r="A718" s="77"/>
      <c r="B718" s="8"/>
      <c r="C718" s="8"/>
      <c r="D718" s="8"/>
      <c r="E718" s="8"/>
      <c r="F718" s="8"/>
      <c r="G718" s="8"/>
      <c r="H718" s="8"/>
      <c r="I718" s="8"/>
      <c r="J718" s="57"/>
      <c r="K718" s="8"/>
      <c r="L718" s="8"/>
      <c r="M718" s="8"/>
      <c r="N718" s="8"/>
      <c r="O718" s="8"/>
      <c r="P718" s="8"/>
      <c r="Q718" s="8"/>
      <c r="R718" s="8"/>
      <c r="S718" s="8"/>
      <c r="T718" s="8"/>
      <c r="U718" s="8"/>
      <c r="V718" s="8"/>
      <c r="W718" s="8"/>
      <c r="X718" s="8"/>
      <c r="Y718" s="8"/>
      <c r="Z718" s="8"/>
    </row>
    <row r="719" spans="1:26" ht="12.75" customHeight="1" x14ac:dyDescent="0.4">
      <c r="A719" s="77"/>
      <c r="B719" s="8"/>
      <c r="C719" s="8"/>
      <c r="D719" s="8"/>
      <c r="E719" s="8"/>
      <c r="F719" s="8"/>
      <c r="G719" s="8"/>
      <c r="H719" s="8"/>
      <c r="I719" s="8"/>
      <c r="J719" s="57"/>
      <c r="K719" s="8"/>
      <c r="L719" s="8"/>
      <c r="M719" s="8"/>
      <c r="N719" s="8"/>
      <c r="O719" s="8"/>
      <c r="P719" s="8"/>
      <c r="Q719" s="8"/>
      <c r="R719" s="8"/>
      <c r="S719" s="8"/>
      <c r="T719" s="8"/>
      <c r="U719" s="8"/>
      <c r="V719" s="8"/>
      <c r="W719" s="8"/>
      <c r="X719" s="8"/>
      <c r="Y719" s="8"/>
      <c r="Z719" s="8"/>
    </row>
    <row r="720" spans="1:26" ht="12.75" customHeight="1" x14ac:dyDescent="0.4">
      <c r="A720" s="77"/>
      <c r="B720" s="8"/>
      <c r="C720" s="8"/>
      <c r="D720" s="8"/>
      <c r="E720" s="8"/>
      <c r="F720" s="8"/>
      <c r="G720" s="8"/>
      <c r="H720" s="8"/>
      <c r="I720" s="8"/>
      <c r="J720" s="57"/>
      <c r="K720" s="8"/>
      <c r="L720" s="8"/>
      <c r="M720" s="8"/>
      <c r="N720" s="8"/>
      <c r="O720" s="8"/>
      <c r="P720" s="8"/>
      <c r="Q720" s="8"/>
      <c r="R720" s="8"/>
      <c r="S720" s="8"/>
      <c r="T720" s="8"/>
      <c r="U720" s="8"/>
      <c r="V720" s="8"/>
      <c r="W720" s="8"/>
      <c r="X720" s="8"/>
      <c r="Y720" s="8"/>
      <c r="Z720" s="8"/>
    </row>
    <row r="721" spans="1:26" ht="12.75" customHeight="1" x14ac:dyDescent="0.4">
      <c r="A721" s="77"/>
      <c r="B721" s="8"/>
      <c r="C721" s="8"/>
      <c r="D721" s="8"/>
      <c r="E721" s="8"/>
      <c r="F721" s="8"/>
      <c r="G721" s="8"/>
      <c r="H721" s="8"/>
      <c r="I721" s="8"/>
      <c r="J721" s="57"/>
      <c r="K721" s="8"/>
      <c r="L721" s="8"/>
      <c r="M721" s="8"/>
      <c r="N721" s="8"/>
      <c r="O721" s="8"/>
      <c r="P721" s="8"/>
      <c r="Q721" s="8"/>
      <c r="R721" s="8"/>
      <c r="S721" s="8"/>
      <c r="T721" s="8"/>
      <c r="U721" s="8"/>
      <c r="V721" s="8"/>
      <c r="W721" s="8"/>
      <c r="X721" s="8"/>
      <c r="Y721" s="8"/>
      <c r="Z721" s="8"/>
    </row>
    <row r="722" spans="1:26" ht="12.75" customHeight="1" x14ac:dyDescent="0.4">
      <c r="A722" s="77"/>
      <c r="B722" s="8"/>
      <c r="C722" s="8"/>
      <c r="D722" s="8"/>
      <c r="E722" s="8"/>
      <c r="F722" s="8"/>
      <c r="G722" s="8"/>
      <c r="H722" s="8"/>
      <c r="I722" s="8"/>
      <c r="J722" s="57"/>
      <c r="K722" s="8"/>
      <c r="L722" s="8"/>
      <c r="M722" s="8"/>
      <c r="N722" s="8"/>
      <c r="O722" s="8"/>
      <c r="P722" s="8"/>
      <c r="Q722" s="8"/>
      <c r="R722" s="8"/>
      <c r="S722" s="8"/>
      <c r="T722" s="8"/>
      <c r="U722" s="8"/>
      <c r="V722" s="8"/>
      <c r="W722" s="8"/>
      <c r="X722" s="8"/>
      <c r="Y722" s="8"/>
      <c r="Z722" s="8"/>
    </row>
    <row r="723" spans="1:26" ht="12.75" customHeight="1" x14ac:dyDescent="0.4">
      <c r="A723" s="77"/>
      <c r="B723" s="8"/>
      <c r="C723" s="8"/>
      <c r="D723" s="8"/>
      <c r="E723" s="8"/>
      <c r="F723" s="8"/>
      <c r="G723" s="8"/>
      <c r="H723" s="8"/>
      <c r="I723" s="8"/>
      <c r="J723" s="57"/>
      <c r="K723" s="8"/>
      <c r="L723" s="8"/>
      <c r="M723" s="8"/>
      <c r="N723" s="8"/>
      <c r="O723" s="8"/>
      <c r="P723" s="8"/>
      <c r="Q723" s="8"/>
      <c r="R723" s="8"/>
      <c r="S723" s="8"/>
      <c r="T723" s="8"/>
      <c r="U723" s="8"/>
      <c r="V723" s="8"/>
      <c r="W723" s="8"/>
      <c r="X723" s="8"/>
      <c r="Y723" s="8"/>
      <c r="Z723" s="8"/>
    </row>
    <row r="724" spans="1:26" ht="12.75" customHeight="1" x14ac:dyDescent="0.4">
      <c r="A724" s="77"/>
      <c r="B724" s="8"/>
      <c r="C724" s="8"/>
      <c r="D724" s="8"/>
      <c r="E724" s="8"/>
      <c r="F724" s="8"/>
      <c r="G724" s="8"/>
      <c r="H724" s="8"/>
      <c r="I724" s="8"/>
      <c r="J724" s="57"/>
      <c r="K724" s="8"/>
      <c r="L724" s="8"/>
      <c r="M724" s="8"/>
      <c r="N724" s="8"/>
      <c r="O724" s="8"/>
      <c r="P724" s="8"/>
      <c r="Q724" s="8"/>
      <c r="R724" s="8"/>
      <c r="S724" s="8"/>
      <c r="T724" s="8"/>
      <c r="U724" s="8"/>
      <c r="V724" s="8"/>
      <c r="W724" s="8"/>
      <c r="X724" s="8"/>
      <c r="Y724" s="8"/>
      <c r="Z724" s="8"/>
    </row>
    <row r="725" spans="1:26" ht="12.75" customHeight="1" x14ac:dyDescent="0.4">
      <c r="A725" s="77"/>
      <c r="B725" s="8"/>
      <c r="C725" s="8"/>
      <c r="D725" s="8"/>
      <c r="E725" s="8"/>
      <c r="F725" s="8"/>
      <c r="G725" s="8"/>
      <c r="H725" s="8"/>
      <c r="I725" s="8"/>
      <c r="J725" s="57"/>
      <c r="K725" s="8"/>
      <c r="L725" s="8"/>
      <c r="M725" s="8"/>
      <c r="N725" s="8"/>
      <c r="O725" s="8"/>
      <c r="P725" s="8"/>
      <c r="Q725" s="8"/>
      <c r="R725" s="8"/>
      <c r="S725" s="8"/>
      <c r="T725" s="8"/>
      <c r="U725" s="8"/>
      <c r="V725" s="8"/>
      <c r="W725" s="8"/>
      <c r="X725" s="8"/>
      <c r="Y725" s="8"/>
      <c r="Z725" s="8"/>
    </row>
    <row r="726" spans="1:26" ht="12.75" customHeight="1" x14ac:dyDescent="0.4">
      <c r="A726" s="77"/>
      <c r="B726" s="8"/>
      <c r="C726" s="8"/>
      <c r="D726" s="8"/>
      <c r="E726" s="8"/>
      <c r="F726" s="8"/>
      <c r="G726" s="8"/>
      <c r="H726" s="8"/>
      <c r="I726" s="8"/>
      <c r="J726" s="57"/>
      <c r="K726" s="8"/>
      <c r="L726" s="8"/>
      <c r="M726" s="8"/>
      <c r="N726" s="8"/>
      <c r="O726" s="8"/>
      <c r="P726" s="8"/>
      <c r="Q726" s="8"/>
      <c r="R726" s="8"/>
      <c r="S726" s="8"/>
      <c r="T726" s="8"/>
      <c r="U726" s="8"/>
      <c r="V726" s="8"/>
      <c r="W726" s="8"/>
      <c r="X726" s="8"/>
      <c r="Y726" s="8"/>
      <c r="Z726" s="8"/>
    </row>
    <row r="727" spans="1:26" ht="12.75" customHeight="1" x14ac:dyDescent="0.4">
      <c r="A727" s="77"/>
      <c r="B727" s="8"/>
      <c r="C727" s="8"/>
      <c r="D727" s="8"/>
      <c r="E727" s="8"/>
      <c r="F727" s="8"/>
      <c r="G727" s="8"/>
      <c r="H727" s="8"/>
      <c r="I727" s="8"/>
      <c r="J727" s="57"/>
      <c r="K727" s="8"/>
      <c r="L727" s="8"/>
      <c r="M727" s="8"/>
      <c r="N727" s="8"/>
      <c r="O727" s="8"/>
      <c r="P727" s="8"/>
      <c r="Q727" s="8"/>
      <c r="R727" s="8"/>
      <c r="S727" s="8"/>
      <c r="T727" s="8"/>
      <c r="U727" s="8"/>
      <c r="V727" s="8"/>
      <c r="W727" s="8"/>
      <c r="X727" s="8"/>
      <c r="Y727" s="8"/>
      <c r="Z727" s="8"/>
    </row>
    <row r="728" spans="1:26" ht="12.75" customHeight="1" x14ac:dyDescent="0.4">
      <c r="A728" s="77"/>
      <c r="B728" s="8"/>
      <c r="C728" s="8"/>
      <c r="D728" s="8"/>
      <c r="E728" s="8"/>
      <c r="F728" s="8"/>
      <c r="G728" s="8"/>
      <c r="H728" s="8"/>
      <c r="I728" s="8"/>
      <c r="J728" s="57"/>
      <c r="K728" s="8"/>
      <c r="L728" s="8"/>
      <c r="M728" s="8"/>
      <c r="N728" s="8"/>
      <c r="O728" s="8"/>
      <c r="P728" s="8"/>
      <c r="Q728" s="8"/>
      <c r="R728" s="8"/>
      <c r="S728" s="8"/>
      <c r="T728" s="8"/>
      <c r="U728" s="8"/>
      <c r="V728" s="8"/>
      <c r="W728" s="8"/>
      <c r="X728" s="8"/>
      <c r="Y728" s="8"/>
      <c r="Z728" s="8"/>
    </row>
    <row r="729" spans="1:26" ht="12.75" customHeight="1" x14ac:dyDescent="0.4">
      <c r="A729" s="77"/>
      <c r="B729" s="8"/>
      <c r="C729" s="8"/>
      <c r="D729" s="8"/>
      <c r="E729" s="8"/>
      <c r="F729" s="8"/>
      <c r="G729" s="8"/>
      <c r="H729" s="8"/>
      <c r="I729" s="8"/>
      <c r="J729" s="57"/>
      <c r="K729" s="8"/>
      <c r="L729" s="8"/>
      <c r="M729" s="8"/>
      <c r="N729" s="8"/>
      <c r="O729" s="8"/>
      <c r="P729" s="8"/>
      <c r="Q729" s="8"/>
      <c r="R729" s="8"/>
      <c r="S729" s="8"/>
      <c r="T729" s="8"/>
      <c r="U729" s="8"/>
      <c r="V729" s="8"/>
      <c r="W729" s="8"/>
      <c r="X729" s="8"/>
      <c r="Y729" s="8"/>
      <c r="Z729" s="8"/>
    </row>
    <row r="730" spans="1:26" ht="12.75" customHeight="1" x14ac:dyDescent="0.4">
      <c r="A730" s="77"/>
      <c r="B730" s="8"/>
      <c r="C730" s="8"/>
      <c r="D730" s="8"/>
      <c r="E730" s="8"/>
      <c r="F730" s="8"/>
      <c r="G730" s="8"/>
      <c r="H730" s="8"/>
      <c r="I730" s="8"/>
      <c r="J730" s="57"/>
      <c r="K730" s="8"/>
      <c r="L730" s="8"/>
      <c r="M730" s="8"/>
      <c r="N730" s="8"/>
      <c r="O730" s="8"/>
      <c r="P730" s="8"/>
      <c r="Q730" s="8"/>
      <c r="R730" s="8"/>
      <c r="S730" s="8"/>
      <c r="T730" s="8"/>
      <c r="U730" s="8"/>
      <c r="V730" s="8"/>
      <c r="W730" s="8"/>
      <c r="X730" s="8"/>
      <c r="Y730" s="8"/>
      <c r="Z730" s="8"/>
    </row>
    <row r="731" spans="1:26" ht="12.75" customHeight="1" x14ac:dyDescent="0.4">
      <c r="A731" s="77"/>
      <c r="B731" s="8"/>
      <c r="C731" s="8"/>
      <c r="D731" s="8"/>
      <c r="E731" s="8"/>
      <c r="F731" s="8"/>
      <c r="G731" s="8"/>
      <c r="H731" s="8"/>
      <c r="I731" s="8"/>
      <c r="J731" s="57"/>
      <c r="K731" s="8"/>
      <c r="L731" s="8"/>
      <c r="M731" s="8"/>
      <c r="N731" s="8"/>
      <c r="O731" s="8"/>
      <c r="P731" s="8"/>
      <c r="Q731" s="8"/>
      <c r="R731" s="8"/>
      <c r="S731" s="8"/>
      <c r="T731" s="8"/>
      <c r="U731" s="8"/>
      <c r="V731" s="8"/>
      <c r="W731" s="8"/>
      <c r="X731" s="8"/>
      <c r="Y731" s="8"/>
      <c r="Z731" s="8"/>
    </row>
    <row r="732" spans="1:26" ht="12.75" customHeight="1" x14ac:dyDescent="0.4">
      <c r="A732" s="77"/>
      <c r="B732" s="8"/>
      <c r="C732" s="8"/>
      <c r="D732" s="8"/>
      <c r="E732" s="8"/>
      <c r="F732" s="8"/>
      <c r="G732" s="8"/>
      <c r="H732" s="8"/>
      <c r="I732" s="8"/>
      <c r="J732" s="57"/>
      <c r="K732" s="8"/>
      <c r="L732" s="8"/>
      <c r="M732" s="8"/>
      <c r="N732" s="8"/>
      <c r="O732" s="8"/>
      <c r="P732" s="8"/>
      <c r="Q732" s="8"/>
      <c r="R732" s="8"/>
      <c r="S732" s="8"/>
      <c r="T732" s="8"/>
      <c r="U732" s="8"/>
      <c r="V732" s="8"/>
      <c r="W732" s="8"/>
      <c r="X732" s="8"/>
      <c r="Y732" s="8"/>
      <c r="Z732" s="8"/>
    </row>
    <row r="733" spans="1:26" ht="12.75" customHeight="1" x14ac:dyDescent="0.4">
      <c r="A733" s="77"/>
      <c r="B733" s="8"/>
      <c r="C733" s="8"/>
      <c r="D733" s="8"/>
      <c r="E733" s="8"/>
      <c r="F733" s="8"/>
      <c r="G733" s="8"/>
      <c r="H733" s="8"/>
      <c r="I733" s="8"/>
      <c r="J733" s="57"/>
      <c r="K733" s="8"/>
      <c r="L733" s="8"/>
      <c r="M733" s="8"/>
      <c r="N733" s="8"/>
      <c r="O733" s="8"/>
      <c r="P733" s="8"/>
      <c r="Q733" s="8"/>
      <c r="R733" s="8"/>
      <c r="S733" s="8"/>
      <c r="T733" s="8"/>
      <c r="U733" s="8"/>
      <c r="V733" s="8"/>
      <c r="W733" s="8"/>
      <c r="X733" s="8"/>
      <c r="Y733" s="8"/>
      <c r="Z733" s="8"/>
    </row>
    <row r="734" spans="1:26" ht="12.75" customHeight="1" x14ac:dyDescent="0.4">
      <c r="A734" s="77"/>
      <c r="B734" s="8"/>
      <c r="C734" s="8"/>
      <c r="D734" s="8"/>
      <c r="E734" s="8"/>
      <c r="F734" s="8"/>
      <c r="G734" s="8"/>
      <c r="H734" s="8"/>
      <c r="I734" s="8"/>
      <c r="J734" s="57"/>
      <c r="K734" s="8"/>
      <c r="L734" s="8"/>
      <c r="M734" s="8"/>
      <c r="N734" s="8"/>
      <c r="O734" s="8"/>
      <c r="P734" s="8"/>
      <c r="Q734" s="8"/>
      <c r="R734" s="8"/>
      <c r="S734" s="8"/>
      <c r="T734" s="8"/>
      <c r="U734" s="8"/>
      <c r="V734" s="8"/>
      <c r="W734" s="8"/>
      <c r="X734" s="8"/>
      <c r="Y734" s="8"/>
      <c r="Z734" s="8"/>
    </row>
    <row r="735" spans="1:26" ht="12.75" customHeight="1" x14ac:dyDescent="0.4">
      <c r="A735" s="77"/>
      <c r="B735" s="8"/>
      <c r="C735" s="8"/>
      <c r="D735" s="8"/>
      <c r="E735" s="8"/>
      <c r="F735" s="8"/>
      <c r="G735" s="8"/>
      <c r="H735" s="8"/>
      <c r="I735" s="8"/>
      <c r="J735" s="57"/>
      <c r="K735" s="8"/>
      <c r="L735" s="8"/>
      <c r="M735" s="8"/>
      <c r="N735" s="8"/>
      <c r="O735" s="8"/>
      <c r="P735" s="8"/>
      <c r="Q735" s="8"/>
      <c r="R735" s="8"/>
      <c r="S735" s="8"/>
      <c r="T735" s="8"/>
      <c r="U735" s="8"/>
      <c r="V735" s="8"/>
      <c r="W735" s="8"/>
      <c r="X735" s="8"/>
      <c r="Y735" s="8"/>
      <c r="Z735" s="8"/>
    </row>
    <row r="736" spans="1:26" ht="12.75" customHeight="1" x14ac:dyDescent="0.4">
      <c r="A736" s="77"/>
      <c r="B736" s="8"/>
      <c r="C736" s="8"/>
      <c r="D736" s="8"/>
      <c r="E736" s="8"/>
      <c r="F736" s="8"/>
      <c r="G736" s="8"/>
      <c r="H736" s="8"/>
      <c r="I736" s="8"/>
      <c r="J736" s="57"/>
      <c r="K736" s="8"/>
      <c r="L736" s="8"/>
      <c r="M736" s="8"/>
      <c r="N736" s="8"/>
      <c r="O736" s="8"/>
      <c r="P736" s="8"/>
      <c r="Q736" s="8"/>
      <c r="R736" s="8"/>
      <c r="S736" s="8"/>
      <c r="T736" s="8"/>
      <c r="U736" s="8"/>
      <c r="V736" s="8"/>
      <c r="W736" s="8"/>
      <c r="X736" s="8"/>
      <c r="Y736" s="8"/>
      <c r="Z736" s="8"/>
    </row>
    <row r="737" spans="1:26" ht="12.75" customHeight="1" x14ac:dyDescent="0.4">
      <c r="A737" s="77"/>
      <c r="B737" s="8"/>
      <c r="C737" s="8"/>
      <c r="D737" s="8"/>
      <c r="E737" s="8"/>
      <c r="F737" s="8"/>
      <c r="G737" s="8"/>
      <c r="H737" s="8"/>
      <c r="I737" s="8"/>
      <c r="J737" s="57"/>
      <c r="K737" s="8"/>
      <c r="L737" s="8"/>
      <c r="M737" s="8"/>
      <c r="N737" s="8"/>
      <c r="O737" s="8"/>
      <c r="P737" s="8"/>
      <c r="Q737" s="8"/>
      <c r="R737" s="8"/>
      <c r="S737" s="8"/>
      <c r="T737" s="8"/>
      <c r="U737" s="8"/>
      <c r="V737" s="8"/>
      <c r="W737" s="8"/>
      <c r="X737" s="8"/>
      <c r="Y737" s="8"/>
      <c r="Z737" s="8"/>
    </row>
    <row r="738" spans="1:26" ht="12.75" customHeight="1" x14ac:dyDescent="0.4">
      <c r="A738" s="77"/>
      <c r="B738" s="8"/>
      <c r="C738" s="8"/>
      <c r="D738" s="8"/>
      <c r="E738" s="8"/>
      <c r="F738" s="8"/>
      <c r="G738" s="8"/>
      <c r="H738" s="8"/>
      <c r="I738" s="8"/>
      <c r="J738" s="57"/>
      <c r="K738" s="8"/>
      <c r="L738" s="8"/>
      <c r="M738" s="8"/>
      <c r="N738" s="8"/>
      <c r="O738" s="8"/>
      <c r="P738" s="8"/>
      <c r="Q738" s="8"/>
      <c r="R738" s="8"/>
      <c r="S738" s="8"/>
      <c r="T738" s="8"/>
      <c r="U738" s="8"/>
      <c r="V738" s="8"/>
      <c r="W738" s="8"/>
      <c r="X738" s="8"/>
      <c r="Y738" s="8"/>
      <c r="Z738" s="8"/>
    </row>
    <row r="739" spans="1:26" ht="12.75" customHeight="1" x14ac:dyDescent="0.4">
      <c r="A739" s="77"/>
      <c r="B739" s="8"/>
      <c r="C739" s="8"/>
      <c r="D739" s="8"/>
      <c r="E739" s="8"/>
      <c r="F739" s="8"/>
      <c r="G739" s="8"/>
      <c r="H739" s="8"/>
      <c r="I739" s="8"/>
      <c r="J739" s="57"/>
      <c r="K739" s="8"/>
      <c r="L739" s="8"/>
      <c r="M739" s="8"/>
      <c r="N739" s="8"/>
      <c r="O739" s="8"/>
      <c r="P739" s="8"/>
      <c r="Q739" s="8"/>
      <c r="R739" s="8"/>
      <c r="S739" s="8"/>
      <c r="T739" s="8"/>
      <c r="U739" s="8"/>
      <c r="V739" s="8"/>
      <c r="W739" s="8"/>
      <c r="X739" s="8"/>
      <c r="Y739" s="8"/>
      <c r="Z739" s="8"/>
    </row>
    <row r="740" spans="1:26" ht="12.75" customHeight="1" x14ac:dyDescent="0.4">
      <c r="A740" s="77"/>
      <c r="B740" s="8"/>
      <c r="C740" s="8"/>
      <c r="D740" s="8"/>
      <c r="E740" s="8"/>
      <c r="F740" s="8"/>
      <c r="G740" s="8"/>
      <c r="H740" s="8"/>
      <c r="I740" s="8"/>
      <c r="J740" s="57"/>
      <c r="K740" s="8"/>
      <c r="L740" s="8"/>
      <c r="M740" s="8"/>
      <c r="N740" s="8"/>
      <c r="O740" s="8"/>
      <c r="P740" s="8"/>
      <c r="Q740" s="8"/>
      <c r="R740" s="8"/>
      <c r="S740" s="8"/>
      <c r="T740" s="8"/>
      <c r="U740" s="8"/>
      <c r="V740" s="8"/>
      <c r="W740" s="8"/>
      <c r="X740" s="8"/>
      <c r="Y740" s="8"/>
      <c r="Z740" s="8"/>
    </row>
    <row r="741" spans="1:26" ht="12.75" customHeight="1" x14ac:dyDescent="0.4">
      <c r="A741" s="77"/>
      <c r="B741" s="8"/>
      <c r="C741" s="8"/>
      <c r="D741" s="8"/>
      <c r="E741" s="8"/>
      <c r="F741" s="8"/>
      <c r="G741" s="8"/>
      <c r="H741" s="8"/>
      <c r="I741" s="8"/>
      <c r="J741" s="57"/>
      <c r="K741" s="8"/>
      <c r="L741" s="8"/>
      <c r="M741" s="8"/>
      <c r="N741" s="8"/>
      <c r="O741" s="8"/>
      <c r="P741" s="8"/>
      <c r="Q741" s="8"/>
      <c r="R741" s="8"/>
      <c r="S741" s="8"/>
      <c r="T741" s="8"/>
      <c r="U741" s="8"/>
      <c r="V741" s="8"/>
      <c r="W741" s="8"/>
      <c r="X741" s="8"/>
      <c r="Y741" s="8"/>
      <c r="Z741" s="8"/>
    </row>
    <row r="742" spans="1:26" ht="12.75" customHeight="1" x14ac:dyDescent="0.4">
      <c r="A742" s="77"/>
      <c r="B742" s="8"/>
      <c r="C742" s="8"/>
      <c r="D742" s="8"/>
      <c r="E742" s="8"/>
      <c r="F742" s="8"/>
      <c r="G742" s="8"/>
      <c r="H742" s="8"/>
      <c r="I742" s="8"/>
      <c r="J742" s="57"/>
      <c r="K742" s="8"/>
      <c r="L742" s="8"/>
      <c r="M742" s="8"/>
      <c r="N742" s="8"/>
      <c r="O742" s="8"/>
      <c r="P742" s="8"/>
      <c r="Q742" s="8"/>
      <c r="R742" s="8"/>
      <c r="S742" s="8"/>
      <c r="T742" s="8"/>
      <c r="U742" s="8"/>
      <c r="V742" s="8"/>
      <c r="W742" s="8"/>
      <c r="X742" s="8"/>
      <c r="Y742" s="8"/>
      <c r="Z742" s="8"/>
    </row>
    <row r="743" spans="1:26" ht="12.75" customHeight="1" x14ac:dyDescent="0.4">
      <c r="A743" s="77"/>
      <c r="B743" s="8"/>
      <c r="C743" s="8"/>
      <c r="D743" s="8"/>
      <c r="E743" s="8"/>
      <c r="F743" s="8"/>
      <c r="G743" s="8"/>
      <c r="H743" s="8"/>
      <c r="I743" s="8"/>
      <c r="J743" s="57"/>
      <c r="K743" s="8"/>
      <c r="L743" s="8"/>
      <c r="M743" s="8"/>
      <c r="N743" s="8"/>
      <c r="O743" s="8"/>
      <c r="P743" s="8"/>
      <c r="Q743" s="8"/>
      <c r="R743" s="8"/>
      <c r="S743" s="8"/>
      <c r="T743" s="8"/>
      <c r="U743" s="8"/>
      <c r="V743" s="8"/>
      <c r="W743" s="8"/>
      <c r="X743" s="8"/>
      <c r="Y743" s="8"/>
      <c r="Z743" s="8"/>
    </row>
    <row r="744" spans="1:26" ht="12.75" customHeight="1" x14ac:dyDescent="0.4">
      <c r="A744" s="77"/>
      <c r="B744" s="8"/>
      <c r="C744" s="8"/>
      <c r="D744" s="8"/>
      <c r="E744" s="8"/>
      <c r="F744" s="8"/>
      <c r="G744" s="8"/>
      <c r="H744" s="8"/>
      <c r="I744" s="8"/>
      <c r="J744" s="57"/>
      <c r="K744" s="8"/>
      <c r="L744" s="8"/>
      <c r="M744" s="8"/>
      <c r="N744" s="8"/>
      <c r="O744" s="8"/>
      <c r="P744" s="8"/>
      <c r="Q744" s="8"/>
      <c r="R744" s="8"/>
      <c r="S744" s="8"/>
      <c r="T744" s="8"/>
      <c r="U744" s="8"/>
      <c r="V744" s="8"/>
      <c r="W744" s="8"/>
      <c r="X744" s="8"/>
      <c r="Y744" s="8"/>
      <c r="Z744" s="8"/>
    </row>
    <row r="745" spans="1:26" ht="12.75" customHeight="1" x14ac:dyDescent="0.4">
      <c r="A745" s="77"/>
      <c r="B745" s="8"/>
      <c r="C745" s="8"/>
      <c r="D745" s="8"/>
      <c r="E745" s="8"/>
      <c r="F745" s="8"/>
      <c r="G745" s="8"/>
      <c r="H745" s="8"/>
      <c r="I745" s="8"/>
      <c r="J745" s="57"/>
      <c r="K745" s="8"/>
      <c r="L745" s="8"/>
      <c r="M745" s="8"/>
      <c r="N745" s="8"/>
      <c r="O745" s="8"/>
      <c r="P745" s="8"/>
      <c r="Q745" s="8"/>
      <c r="R745" s="8"/>
      <c r="S745" s="8"/>
      <c r="T745" s="8"/>
      <c r="U745" s="8"/>
      <c r="V745" s="8"/>
      <c r="W745" s="8"/>
      <c r="X745" s="8"/>
      <c r="Y745" s="8"/>
      <c r="Z745" s="8"/>
    </row>
    <row r="746" spans="1:26" ht="12.75" customHeight="1" x14ac:dyDescent="0.4">
      <c r="A746" s="77"/>
      <c r="B746" s="8"/>
      <c r="C746" s="8"/>
      <c r="D746" s="8"/>
      <c r="E746" s="8"/>
      <c r="F746" s="8"/>
      <c r="G746" s="8"/>
      <c r="H746" s="8"/>
      <c r="I746" s="8"/>
      <c r="J746" s="57"/>
      <c r="K746" s="8"/>
      <c r="L746" s="8"/>
      <c r="M746" s="8"/>
      <c r="N746" s="8"/>
      <c r="O746" s="8"/>
      <c r="P746" s="8"/>
      <c r="Q746" s="8"/>
      <c r="R746" s="8"/>
      <c r="S746" s="8"/>
      <c r="T746" s="8"/>
      <c r="U746" s="8"/>
      <c r="V746" s="8"/>
      <c r="W746" s="8"/>
      <c r="X746" s="8"/>
      <c r="Y746" s="8"/>
      <c r="Z746" s="8"/>
    </row>
    <row r="747" spans="1:26" ht="12.75" customHeight="1" x14ac:dyDescent="0.4">
      <c r="A747" s="77"/>
      <c r="B747" s="8"/>
      <c r="C747" s="8"/>
      <c r="D747" s="8"/>
      <c r="E747" s="8"/>
      <c r="F747" s="8"/>
      <c r="G747" s="8"/>
      <c r="H747" s="8"/>
      <c r="I747" s="8"/>
      <c r="J747" s="57"/>
      <c r="K747" s="8"/>
      <c r="L747" s="8"/>
      <c r="M747" s="8"/>
      <c r="N747" s="8"/>
      <c r="O747" s="8"/>
      <c r="P747" s="8"/>
      <c r="Q747" s="8"/>
      <c r="R747" s="8"/>
      <c r="S747" s="8"/>
      <c r="T747" s="8"/>
      <c r="U747" s="8"/>
      <c r="V747" s="8"/>
      <c r="W747" s="8"/>
      <c r="X747" s="8"/>
      <c r="Y747" s="8"/>
      <c r="Z747" s="8"/>
    </row>
    <row r="748" spans="1:26" ht="12.75" customHeight="1" x14ac:dyDescent="0.4">
      <c r="A748" s="77"/>
      <c r="B748" s="8"/>
      <c r="C748" s="8"/>
      <c r="D748" s="8"/>
      <c r="E748" s="8"/>
      <c r="F748" s="8"/>
      <c r="G748" s="8"/>
      <c r="H748" s="8"/>
      <c r="I748" s="8"/>
      <c r="J748" s="57"/>
      <c r="K748" s="8"/>
      <c r="L748" s="8"/>
      <c r="M748" s="8"/>
      <c r="N748" s="8"/>
      <c r="O748" s="8"/>
      <c r="P748" s="8"/>
      <c r="Q748" s="8"/>
      <c r="R748" s="8"/>
      <c r="S748" s="8"/>
      <c r="T748" s="8"/>
      <c r="U748" s="8"/>
      <c r="V748" s="8"/>
      <c r="W748" s="8"/>
      <c r="X748" s="8"/>
      <c r="Y748" s="8"/>
      <c r="Z748" s="8"/>
    </row>
    <row r="749" spans="1:26" ht="12.75" customHeight="1" x14ac:dyDescent="0.4">
      <c r="A749" s="77"/>
      <c r="B749" s="8"/>
      <c r="C749" s="8"/>
      <c r="D749" s="8"/>
      <c r="E749" s="8"/>
      <c r="F749" s="8"/>
      <c r="G749" s="8"/>
      <c r="H749" s="8"/>
      <c r="I749" s="8"/>
      <c r="J749" s="57"/>
      <c r="K749" s="8"/>
      <c r="L749" s="8"/>
      <c r="M749" s="8"/>
      <c r="N749" s="8"/>
      <c r="O749" s="8"/>
      <c r="P749" s="8"/>
      <c r="Q749" s="8"/>
      <c r="R749" s="8"/>
      <c r="S749" s="8"/>
      <c r="T749" s="8"/>
      <c r="U749" s="8"/>
      <c r="V749" s="8"/>
      <c r="W749" s="8"/>
      <c r="X749" s="8"/>
      <c r="Y749" s="8"/>
      <c r="Z749" s="8"/>
    </row>
    <row r="750" spans="1:26" ht="12.75" customHeight="1" x14ac:dyDescent="0.4">
      <c r="A750" s="77"/>
      <c r="B750" s="8"/>
      <c r="C750" s="8"/>
      <c r="D750" s="8"/>
      <c r="E750" s="8"/>
      <c r="F750" s="8"/>
      <c r="G750" s="8"/>
      <c r="H750" s="8"/>
      <c r="I750" s="8"/>
      <c r="J750" s="57"/>
      <c r="K750" s="8"/>
      <c r="L750" s="8"/>
      <c r="M750" s="8"/>
      <c r="N750" s="8"/>
      <c r="O750" s="8"/>
      <c r="P750" s="8"/>
      <c r="Q750" s="8"/>
      <c r="R750" s="8"/>
      <c r="S750" s="8"/>
      <c r="T750" s="8"/>
      <c r="U750" s="8"/>
      <c r="V750" s="8"/>
      <c r="W750" s="8"/>
      <c r="X750" s="8"/>
      <c r="Y750" s="8"/>
      <c r="Z750" s="8"/>
    </row>
    <row r="751" spans="1:26" ht="12.75" customHeight="1" x14ac:dyDescent="0.4">
      <c r="A751" s="77"/>
      <c r="B751" s="8"/>
      <c r="C751" s="8"/>
      <c r="D751" s="8"/>
      <c r="E751" s="8"/>
      <c r="F751" s="8"/>
      <c r="G751" s="8"/>
      <c r="H751" s="8"/>
      <c r="I751" s="8"/>
      <c r="J751" s="57"/>
      <c r="K751" s="8"/>
      <c r="L751" s="8"/>
      <c r="M751" s="8"/>
      <c r="N751" s="8"/>
      <c r="O751" s="8"/>
      <c r="P751" s="8"/>
      <c r="Q751" s="8"/>
      <c r="R751" s="8"/>
      <c r="S751" s="8"/>
      <c r="T751" s="8"/>
      <c r="U751" s="8"/>
      <c r="V751" s="8"/>
      <c r="W751" s="8"/>
      <c r="X751" s="8"/>
      <c r="Y751" s="8"/>
      <c r="Z751" s="8"/>
    </row>
    <row r="752" spans="1:26" ht="12.75" customHeight="1" x14ac:dyDescent="0.4">
      <c r="A752" s="77"/>
      <c r="B752" s="8"/>
      <c r="C752" s="8"/>
      <c r="D752" s="8"/>
      <c r="E752" s="8"/>
      <c r="F752" s="8"/>
      <c r="G752" s="8"/>
      <c r="H752" s="8"/>
      <c r="I752" s="8"/>
      <c r="J752" s="57"/>
      <c r="K752" s="8"/>
      <c r="L752" s="8"/>
      <c r="M752" s="8"/>
      <c r="N752" s="8"/>
      <c r="O752" s="8"/>
      <c r="P752" s="8"/>
      <c r="Q752" s="8"/>
      <c r="R752" s="8"/>
      <c r="S752" s="8"/>
      <c r="T752" s="8"/>
      <c r="U752" s="8"/>
      <c r="V752" s="8"/>
      <c r="W752" s="8"/>
      <c r="X752" s="8"/>
      <c r="Y752" s="8"/>
      <c r="Z752" s="8"/>
    </row>
    <row r="753" spans="1:26" ht="12.75" customHeight="1" x14ac:dyDescent="0.4">
      <c r="A753" s="77"/>
      <c r="B753" s="8"/>
      <c r="C753" s="8"/>
      <c r="D753" s="8"/>
      <c r="E753" s="8"/>
      <c r="F753" s="8"/>
      <c r="G753" s="8"/>
      <c r="H753" s="8"/>
      <c r="I753" s="8"/>
      <c r="J753" s="57"/>
      <c r="K753" s="8"/>
      <c r="L753" s="8"/>
      <c r="M753" s="8"/>
      <c r="N753" s="8"/>
      <c r="O753" s="8"/>
      <c r="P753" s="8"/>
      <c r="Q753" s="8"/>
      <c r="R753" s="8"/>
      <c r="S753" s="8"/>
      <c r="T753" s="8"/>
      <c r="U753" s="8"/>
      <c r="V753" s="8"/>
      <c r="W753" s="8"/>
      <c r="X753" s="8"/>
      <c r="Y753" s="8"/>
      <c r="Z753" s="8"/>
    </row>
    <row r="754" spans="1:26" ht="12.75" customHeight="1" x14ac:dyDescent="0.4">
      <c r="A754" s="77"/>
      <c r="B754" s="8"/>
      <c r="C754" s="8"/>
      <c r="D754" s="8"/>
      <c r="E754" s="8"/>
      <c r="F754" s="8"/>
      <c r="G754" s="8"/>
      <c r="H754" s="8"/>
      <c r="I754" s="8"/>
      <c r="J754" s="57"/>
      <c r="K754" s="8"/>
      <c r="L754" s="8"/>
      <c r="M754" s="8"/>
      <c r="N754" s="8"/>
      <c r="O754" s="8"/>
      <c r="P754" s="8"/>
      <c r="Q754" s="8"/>
      <c r="R754" s="8"/>
      <c r="S754" s="8"/>
      <c r="T754" s="8"/>
      <c r="U754" s="8"/>
      <c r="V754" s="8"/>
      <c r="W754" s="8"/>
      <c r="X754" s="8"/>
      <c r="Y754" s="8"/>
      <c r="Z754" s="8"/>
    </row>
    <row r="755" spans="1:26" ht="12.75" customHeight="1" x14ac:dyDescent="0.4">
      <c r="A755" s="77"/>
      <c r="B755" s="8"/>
      <c r="C755" s="8"/>
      <c r="D755" s="8"/>
      <c r="E755" s="8"/>
      <c r="F755" s="8"/>
      <c r="G755" s="8"/>
      <c r="H755" s="8"/>
      <c r="I755" s="8"/>
      <c r="J755" s="57"/>
      <c r="K755" s="8"/>
      <c r="L755" s="8"/>
      <c r="M755" s="8"/>
      <c r="N755" s="8"/>
      <c r="O755" s="8"/>
      <c r="P755" s="8"/>
      <c r="Q755" s="8"/>
      <c r="R755" s="8"/>
      <c r="S755" s="8"/>
      <c r="T755" s="8"/>
      <c r="U755" s="8"/>
      <c r="V755" s="8"/>
      <c r="W755" s="8"/>
      <c r="X755" s="8"/>
      <c r="Y755" s="8"/>
      <c r="Z755" s="8"/>
    </row>
    <row r="756" spans="1:26" ht="12.75" customHeight="1" x14ac:dyDescent="0.4">
      <c r="A756" s="77"/>
      <c r="B756" s="8"/>
      <c r="C756" s="8"/>
      <c r="D756" s="8"/>
      <c r="E756" s="8"/>
      <c r="F756" s="8"/>
      <c r="G756" s="8"/>
      <c r="H756" s="8"/>
      <c r="I756" s="8"/>
      <c r="J756" s="57"/>
      <c r="K756" s="8"/>
      <c r="L756" s="8"/>
      <c r="M756" s="8"/>
      <c r="N756" s="8"/>
      <c r="O756" s="8"/>
      <c r="P756" s="8"/>
      <c r="Q756" s="8"/>
      <c r="R756" s="8"/>
      <c r="S756" s="8"/>
      <c r="T756" s="8"/>
      <c r="U756" s="8"/>
      <c r="V756" s="8"/>
      <c r="W756" s="8"/>
      <c r="X756" s="8"/>
      <c r="Y756" s="8"/>
      <c r="Z756" s="8"/>
    </row>
    <row r="757" spans="1:26" ht="12.75" customHeight="1" x14ac:dyDescent="0.4">
      <c r="A757" s="77"/>
      <c r="B757" s="8"/>
      <c r="C757" s="8"/>
      <c r="D757" s="8"/>
      <c r="E757" s="8"/>
      <c r="F757" s="8"/>
      <c r="G757" s="8"/>
      <c r="H757" s="8"/>
      <c r="I757" s="8"/>
      <c r="J757" s="57"/>
      <c r="K757" s="8"/>
      <c r="L757" s="8"/>
      <c r="M757" s="8"/>
      <c r="N757" s="8"/>
      <c r="O757" s="8"/>
      <c r="P757" s="8"/>
      <c r="Q757" s="8"/>
      <c r="R757" s="8"/>
      <c r="S757" s="8"/>
      <c r="T757" s="8"/>
      <c r="U757" s="8"/>
      <c r="V757" s="8"/>
      <c r="W757" s="8"/>
      <c r="X757" s="8"/>
      <c r="Y757" s="8"/>
      <c r="Z757" s="8"/>
    </row>
    <row r="758" spans="1:26" ht="12.75" customHeight="1" x14ac:dyDescent="0.4">
      <c r="A758" s="77"/>
      <c r="B758" s="8"/>
      <c r="C758" s="8"/>
      <c r="D758" s="8"/>
      <c r="E758" s="8"/>
      <c r="F758" s="8"/>
      <c r="G758" s="8"/>
      <c r="H758" s="8"/>
      <c r="I758" s="8"/>
      <c r="J758" s="57"/>
      <c r="K758" s="8"/>
      <c r="L758" s="8"/>
      <c r="M758" s="8"/>
      <c r="N758" s="8"/>
      <c r="O758" s="8"/>
      <c r="P758" s="8"/>
      <c r="Q758" s="8"/>
      <c r="R758" s="8"/>
      <c r="S758" s="8"/>
      <c r="T758" s="8"/>
      <c r="U758" s="8"/>
      <c r="V758" s="8"/>
      <c r="W758" s="8"/>
      <c r="X758" s="8"/>
      <c r="Y758" s="8"/>
      <c r="Z758" s="8"/>
    </row>
    <row r="759" spans="1:26" ht="12.75" customHeight="1" x14ac:dyDescent="0.4">
      <c r="A759" s="77"/>
      <c r="B759" s="8"/>
      <c r="C759" s="8"/>
      <c r="D759" s="8"/>
      <c r="E759" s="8"/>
      <c r="F759" s="8"/>
      <c r="G759" s="8"/>
      <c r="H759" s="8"/>
      <c r="I759" s="8"/>
      <c r="J759" s="57"/>
      <c r="K759" s="8"/>
      <c r="L759" s="8"/>
      <c r="M759" s="8"/>
      <c r="N759" s="8"/>
      <c r="O759" s="8"/>
      <c r="P759" s="8"/>
      <c r="Q759" s="8"/>
      <c r="R759" s="8"/>
      <c r="S759" s="8"/>
      <c r="T759" s="8"/>
      <c r="U759" s="8"/>
      <c r="V759" s="8"/>
      <c r="W759" s="8"/>
      <c r="X759" s="8"/>
      <c r="Y759" s="8"/>
      <c r="Z759" s="8"/>
    </row>
    <row r="760" spans="1:26" ht="12.75" customHeight="1" x14ac:dyDescent="0.4">
      <c r="A760" s="77"/>
      <c r="B760" s="8"/>
      <c r="C760" s="8"/>
      <c r="D760" s="8"/>
      <c r="E760" s="8"/>
      <c r="F760" s="8"/>
      <c r="G760" s="8"/>
      <c r="H760" s="8"/>
      <c r="I760" s="8"/>
      <c r="J760" s="57"/>
      <c r="K760" s="8"/>
      <c r="L760" s="8"/>
      <c r="M760" s="8"/>
      <c r="N760" s="8"/>
      <c r="O760" s="8"/>
      <c r="P760" s="8"/>
      <c r="Q760" s="8"/>
      <c r="R760" s="8"/>
      <c r="S760" s="8"/>
      <c r="T760" s="8"/>
      <c r="U760" s="8"/>
      <c r="V760" s="8"/>
      <c r="W760" s="8"/>
      <c r="X760" s="8"/>
      <c r="Y760" s="8"/>
      <c r="Z760" s="8"/>
    </row>
    <row r="761" spans="1:26" ht="12.75" customHeight="1" x14ac:dyDescent="0.4">
      <c r="A761" s="77"/>
      <c r="B761" s="8"/>
      <c r="C761" s="8"/>
      <c r="D761" s="8"/>
      <c r="E761" s="8"/>
      <c r="F761" s="8"/>
      <c r="G761" s="8"/>
      <c r="H761" s="8"/>
      <c r="I761" s="8"/>
      <c r="J761" s="57"/>
      <c r="K761" s="8"/>
      <c r="L761" s="8"/>
      <c r="M761" s="8"/>
      <c r="N761" s="8"/>
      <c r="O761" s="8"/>
      <c r="P761" s="8"/>
      <c r="Q761" s="8"/>
      <c r="R761" s="8"/>
      <c r="S761" s="8"/>
      <c r="T761" s="8"/>
      <c r="U761" s="8"/>
      <c r="V761" s="8"/>
      <c r="W761" s="8"/>
      <c r="X761" s="8"/>
      <c r="Y761" s="8"/>
      <c r="Z761" s="8"/>
    </row>
    <row r="762" spans="1:26" ht="12.75" customHeight="1" x14ac:dyDescent="0.4">
      <c r="A762" s="77"/>
      <c r="B762" s="8"/>
      <c r="C762" s="8"/>
      <c r="D762" s="8"/>
      <c r="E762" s="8"/>
      <c r="F762" s="8"/>
      <c r="G762" s="8"/>
      <c r="H762" s="8"/>
      <c r="I762" s="8"/>
      <c r="J762" s="57"/>
      <c r="K762" s="8"/>
      <c r="L762" s="8"/>
      <c r="M762" s="8"/>
      <c r="N762" s="8"/>
      <c r="O762" s="8"/>
      <c r="P762" s="8"/>
      <c r="Q762" s="8"/>
      <c r="R762" s="8"/>
      <c r="S762" s="8"/>
      <c r="T762" s="8"/>
      <c r="U762" s="8"/>
      <c r="V762" s="8"/>
      <c r="W762" s="8"/>
      <c r="X762" s="8"/>
      <c r="Y762" s="8"/>
      <c r="Z762" s="8"/>
    </row>
    <row r="763" spans="1:26" ht="12.75" customHeight="1" x14ac:dyDescent="0.4">
      <c r="A763" s="77"/>
      <c r="B763" s="8"/>
      <c r="C763" s="8"/>
      <c r="D763" s="8"/>
      <c r="E763" s="8"/>
      <c r="F763" s="8"/>
      <c r="G763" s="8"/>
      <c r="H763" s="8"/>
      <c r="I763" s="8"/>
      <c r="J763" s="57"/>
      <c r="K763" s="8"/>
      <c r="L763" s="8"/>
      <c r="M763" s="8"/>
      <c r="N763" s="8"/>
      <c r="O763" s="8"/>
      <c r="P763" s="8"/>
      <c r="Q763" s="8"/>
      <c r="R763" s="8"/>
      <c r="S763" s="8"/>
      <c r="T763" s="8"/>
      <c r="U763" s="8"/>
      <c r="V763" s="8"/>
      <c r="W763" s="8"/>
      <c r="X763" s="8"/>
      <c r="Y763" s="8"/>
      <c r="Z763" s="8"/>
    </row>
    <row r="764" spans="1:26" ht="12.75" customHeight="1" x14ac:dyDescent="0.4">
      <c r="A764" s="77"/>
      <c r="B764" s="8"/>
      <c r="C764" s="8"/>
      <c r="D764" s="8"/>
      <c r="E764" s="8"/>
      <c r="F764" s="8"/>
      <c r="G764" s="8"/>
      <c r="H764" s="8"/>
      <c r="I764" s="8"/>
      <c r="J764" s="57"/>
      <c r="K764" s="8"/>
      <c r="L764" s="8"/>
      <c r="M764" s="8"/>
      <c r="N764" s="8"/>
      <c r="O764" s="8"/>
      <c r="P764" s="8"/>
      <c r="Q764" s="8"/>
      <c r="R764" s="8"/>
      <c r="S764" s="8"/>
      <c r="T764" s="8"/>
      <c r="U764" s="8"/>
      <c r="V764" s="8"/>
      <c r="W764" s="8"/>
      <c r="X764" s="8"/>
      <c r="Y764" s="8"/>
      <c r="Z764" s="8"/>
    </row>
    <row r="765" spans="1:26" ht="12.75" customHeight="1" x14ac:dyDescent="0.4">
      <c r="A765" s="77"/>
      <c r="B765" s="8"/>
      <c r="C765" s="8"/>
      <c r="D765" s="8"/>
      <c r="E765" s="8"/>
      <c r="F765" s="8"/>
      <c r="G765" s="8"/>
      <c r="H765" s="8"/>
      <c r="I765" s="8"/>
      <c r="J765" s="57"/>
      <c r="K765" s="8"/>
      <c r="L765" s="8"/>
      <c r="M765" s="8"/>
      <c r="N765" s="8"/>
      <c r="O765" s="8"/>
      <c r="P765" s="8"/>
      <c r="Q765" s="8"/>
      <c r="R765" s="8"/>
      <c r="S765" s="8"/>
      <c r="T765" s="8"/>
      <c r="U765" s="8"/>
      <c r="V765" s="8"/>
      <c r="W765" s="8"/>
      <c r="X765" s="8"/>
      <c r="Y765" s="8"/>
      <c r="Z765" s="8"/>
    </row>
    <row r="766" spans="1:26" ht="12.75" customHeight="1" x14ac:dyDescent="0.4">
      <c r="A766" s="77"/>
      <c r="B766" s="8"/>
      <c r="C766" s="8"/>
      <c r="D766" s="8"/>
      <c r="E766" s="8"/>
      <c r="F766" s="8"/>
      <c r="G766" s="8"/>
      <c r="H766" s="8"/>
      <c r="I766" s="8"/>
      <c r="J766" s="57"/>
      <c r="K766" s="8"/>
      <c r="L766" s="8"/>
      <c r="M766" s="8"/>
      <c r="N766" s="8"/>
      <c r="O766" s="8"/>
      <c r="P766" s="8"/>
      <c r="Q766" s="8"/>
      <c r="R766" s="8"/>
      <c r="S766" s="8"/>
      <c r="T766" s="8"/>
      <c r="U766" s="8"/>
      <c r="V766" s="8"/>
      <c r="W766" s="8"/>
      <c r="X766" s="8"/>
      <c r="Y766" s="8"/>
      <c r="Z766" s="8"/>
    </row>
    <row r="767" spans="1:26" ht="12.75" customHeight="1" x14ac:dyDescent="0.4">
      <c r="A767" s="77"/>
      <c r="B767" s="8"/>
      <c r="C767" s="8"/>
      <c r="D767" s="8"/>
      <c r="E767" s="8"/>
      <c r="F767" s="8"/>
      <c r="G767" s="8"/>
      <c r="H767" s="8"/>
      <c r="I767" s="8"/>
      <c r="J767" s="57"/>
      <c r="K767" s="8"/>
      <c r="L767" s="8"/>
      <c r="M767" s="8"/>
      <c r="N767" s="8"/>
      <c r="O767" s="8"/>
      <c r="P767" s="8"/>
      <c r="Q767" s="8"/>
      <c r="R767" s="8"/>
      <c r="S767" s="8"/>
      <c r="T767" s="8"/>
      <c r="U767" s="8"/>
      <c r="V767" s="8"/>
      <c r="W767" s="8"/>
      <c r="X767" s="8"/>
      <c r="Y767" s="8"/>
      <c r="Z767" s="8"/>
    </row>
    <row r="768" spans="1:26" ht="12.75" customHeight="1" x14ac:dyDescent="0.4">
      <c r="A768" s="77"/>
      <c r="B768" s="8"/>
      <c r="C768" s="8"/>
      <c r="D768" s="8"/>
      <c r="E768" s="8"/>
      <c r="F768" s="8"/>
      <c r="G768" s="8"/>
      <c r="H768" s="8"/>
      <c r="I768" s="8"/>
      <c r="J768" s="57"/>
      <c r="K768" s="8"/>
      <c r="L768" s="8"/>
      <c r="M768" s="8"/>
      <c r="N768" s="8"/>
      <c r="O768" s="8"/>
      <c r="P768" s="8"/>
      <c r="Q768" s="8"/>
      <c r="R768" s="8"/>
      <c r="S768" s="8"/>
      <c r="T768" s="8"/>
      <c r="U768" s="8"/>
      <c r="V768" s="8"/>
      <c r="W768" s="8"/>
      <c r="X768" s="8"/>
      <c r="Y768" s="8"/>
      <c r="Z768" s="8"/>
    </row>
    <row r="769" spans="1:26" ht="12.75" customHeight="1" x14ac:dyDescent="0.4">
      <c r="A769" s="77"/>
      <c r="B769" s="8"/>
      <c r="C769" s="8"/>
      <c r="D769" s="8"/>
      <c r="E769" s="8"/>
      <c r="F769" s="8"/>
      <c r="G769" s="8"/>
      <c r="H769" s="8"/>
      <c r="I769" s="8"/>
      <c r="J769" s="57"/>
      <c r="K769" s="8"/>
      <c r="L769" s="8"/>
      <c r="M769" s="8"/>
      <c r="N769" s="8"/>
      <c r="O769" s="8"/>
      <c r="P769" s="8"/>
      <c r="Q769" s="8"/>
      <c r="R769" s="8"/>
      <c r="S769" s="8"/>
      <c r="T769" s="8"/>
      <c r="U769" s="8"/>
      <c r="V769" s="8"/>
      <c r="W769" s="8"/>
      <c r="X769" s="8"/>
      <c r="Y769" s="8"/>
      <c r="Z769" s="8"/>
    </row>
    <row r="770" spans="1:26" ht="12.75" customHeight="1" x14ac:dyDescent="0.4">
      <c r="A770" s="77"/>
      <c r="B770" s="8"/>
      <c r="C770" s="8"/>
      <c r="D770" s="8"/>
      <c r="E770" s="8"/>
      <c r="F770" s="8"/>
      <c r="G770" s="8"/>
      <c r="H770" s="8"/>
      <c r="I770" s="8"/>
      <c r="J770" s="57"/>
      <c r="K770" s="8"/>
      <c r="L770" s="8"/>
      <c r="M770" s="8"/>
      <c r="N770" s="8"/>
      <c r="O770" s="8"/>
      <c r="P770" s="8"/>
      <c r="Q770" s="8"/>
      <c r="R770" s="8"/>
      <c r="S770" s="8"/>
      <c r="T770" s="8"/>
      <c r="U770" s="8"/>
      <c r="V770" s="8"/>
      <c r="W770" s="8"/>
      <c r="X770" s="8"/>
      <c r="Y770" s="8"/>
      <c r="Z770" s="8"/>
    </row>
    <row r="771" spans="1:26" ht="12.75" customHeight="1" x14ac:dyDescent="0.4">
      <c r="A771" s="77"/>
      <c r="B771" s="8"/>
      <c r="C771" s="8"/>
      <c r="D771" s="8"/>
      <c r="E771" s="8"/>
      <c r="F771" s="8"/>
      <c r="G771" s="8"/>
      <c r="H771" s="8"/>
      <c r="I771" s="8"/>
      <c r="J771" s="57"/>
      <c r="K771" s="8"/>
      <c r="L771" s="8"/>
      <c r="M771" s="8"/>
      <c r="N771" s="8"/>
      <c r="O771" s="8"/>
      <c r="P771" s="8"/>
      <c r="Q771" s="8"/>
      <c r="R771" s="8"/>
      <c r="S771" s="8"/>
      <c r="T771" s="8"/>
      <c r="U771" s="8"/>
      <c r="V771" s="8"/>
      <c r="W771" s="8"/>
      <c r="X771" s="8"/>
      <c r="Y771" s="8"/>
      <c r="Z771" s="8"/>
    </row>
    <row r="772" spans="1:26" ht="12.75" customHeight="1" x14ac:dyDescent="0.4">
      <c r="A772" s="77"/>
      <c r="B772" s="8"/>
      <c r="C772" s="8"/>
      <c r="D772" s="8"/>
      <c r="E772" s="8"/>
      <c r="F772" s="8"/>
      <c r="G772" s="8"/>
      <c r="H772" s="8"/>
      <c r="I772" s="8"/>
      <c r="J772" s="57"/>
      <c r="K772" s="8"/>
      <c r="L772" s="8"/>
      <c r="M772" s="8"/>
      <c r="N772" s="8"/>
      <c r="O772" s="8"/>
      <c r="P772" s="8"/>
      <c r="Q772" s="8"/>
      <c r="R772" s="8"/>
      <c r="S772" s="8"/>
      <c r="T772" s="8"/>
      <c r="U772" s="8"/>
      <c r="V772" s="8"/>
      <c r="W772" s="8"/>
      <c r="X772" s="8"/>
      <c r="Y772" s="8"/>
      <c r="Z772" s="8"/>
    </row>
    <row r="773" spans="1:26" ht="12.75" customHeight="1" x14ac:dyDescent="0.4">
      <c r="A773" s="77"/>
      <c r="B773" s="8"/>
      <c r="C773" s="8"/>
      <c r="D773" s="8"/>
      <c r="E773" s="8"/>
      <c r="F773" s="8"/>
      <c r="G773" s="8"/>
      <c r="H773" s="8"/>
      <c r="I773" s="8"/>
      <c r="J773" s="57"/>
      <c r="K773" s="8"/>
      <c r="L773" s="8"/>
      <c r="M773" s="8"/>
      <c r="N773" s="8"/>
      <c r="O773" s="8"/>
      <c r="P773" s="8"/>
      <c r="Q773" s="8"/>
      <c r="R773" s="8"/>
      <c r="S773" s="8"/>
      <c r="T773" s="8"/>
      <c r="U773" s="8"/>
      <c r="V773" s="8"/>
      <c r="W773" s="8"/>
      <c r="X773" s="8"/>
      <c r="Y773" s="8"/>
      <c r="Z773" s="8"/>
    </row>
    <row r="774" spans="1:26" ht="12.75" customHeight="1" x14ac:dyDescent="0.4">
      <c r="A774" s="77"/>
      <c r="B774" s="8"/>
      <c r="C774" s="8"/>
      <c r="D774" s="8"/>
      <c r="E774" s="8"/>
      <c r="F774" s="8"/>
      <c r="G774" s="8"/>
      <c r="H774" s="8"/>
      <c r="I774" s="8"/>
      <c r="J774" s="57"/>
      <c r="K774" s="8"/>
      <c r="L774" s="8"/>
      <c r="M774" s="8"/>
      <c r="N774" s="8"/>
      <c r="O774" s="8"/>
      <c r="P774" s="8"/>
      <c r="Q774" s="8"/>
      <c r="R774" s="8"/>
      <c r="S774" s="8"/>
      <c r="T774" s="8"/>
      <c r="U774" s="8"/>
      <c r="V774" s="8"/>
      <c r="W774" s="8"/>
      <c r="X774" s="8"/>
      <c r="Y774" s="8"/>
      <c r="Z774" s="8"/>
    </row>
    <row r="775" spans="1:26" ht="12.75" customHeight="1" x14ac:dyDescent="0.4">
      <c r="A775" s="77"/>
      <c r="B775" s="8"/>
      <c r="C775" s="8"/>
      <c r="D775" s="8"/>
      <c r="E775" s="8"/>
      <c r="F775" s="8"/>
      <c r="G775" s="8"/>
      <c r="H775" s="8"/>
      <c r="I775" s="8"/>
      <c r="J775" s="57"/>
      <c r="K775" s="8"/>
      <c r="L775" s="8"/>
      <c r="M775" s="8"/>
      <c r="N775" s="8"/>
      <c r="O775" s="8"/>
      <c r="P775" s="8"/>
      <c r="Q775" s="8"/>
      <c r="R775" s="8"/>
      <c r="S775" s="8"/>
      <c r="T775" s="8"/>
      <c r="U775" s="8"/>
      <c r="V775" s="8"/>
      <c r="W775" s="8"/>
      <c r="X775" s="8"/>
      <c r="Y775" s="8"/>
      <c r="Z775" s="8"/>
    </row>
    <row r="776" spans="1:26" ht="12.75" customHeight="1" x14ac:dyDescent="0.4">
      <c r="A776" s="77"/>
      <c r="B776" s="8"/>
      <c r="C776" s="8"/>
      <c r="D776" s="8"/>
      <c r="E776" s="8"/>
      <c r="F776" s="8"/>
      <c r="G776" s="8"/>
      <c r="H776" s="8"/>
      <c r="I776" s="8"/>
      <c r="J776" s="57"/>
      <c r="K776" s="8"/>
      <c r="L776" s="8"/>
      <c r="M776" s="8"/>
      <c r="N776" s="8"/>
      <c r="O776" s="8"/>
      <c r="P776" s="8"/>
      <c r="Q776" s="8"/>
      <c r="R776" s="8"/>
      <c r="S776" s="8"/>
      <c r="T776" s="8"/>
      <c r="U776" s="8"/>
      <c r="V776" s="8"/>
      <c r="W776" s="8"/>
      <c r="X776" s="8"/>
      <c r="Y776" s="8"/>
      <c r="Z776" s="8"/>
    </row>
    <row r="777" spans="1:26" ht="12.75" customHeight="1" x14ac:dyDescent="0.4">
      <c r="A777" s="77"/>
      <c r="B777" s="8"/>
      <c r="C777" s="8"/>
      <c r="D777" s="8"/>
      <c r="E777" s="8"/>
      <c r="F777" s="8"/>
      <c r="G777" s="8"/>
      <c r="H777" s="8"/>
      <c r="I777" s="8"/>
      <c r="J777" s="57"/>
      <c r="K777" s="8"/>
      <c r="L777" s="8"/>
      <c r="M777" s="8"/>
      <c r="N777" s="8"/>
      <c r="O777" s="8"/>
      <c r="P777" s="8"/>
      <c r="Q777" s="8"/>
      <c r="R777" s="8"/>
      <c r="S777" s="8"/>
      <c r="T777" s="8"/>
      <c r="U777" s="8"/>
      <c r="V777" s="8"/>
      <c r="W777" s="8"/>
      <c r="X777" s="8"/>
      <c r="Y777" s="8"/>
      <c r="Z777" s="8"/>
    </row>
    <row r="778" spans="1:26" ht="12.75" customHeight="1" x14ac:dyDescent="0.4">
      <c r="A778" s="77"/>
      <c r="B778" s="8"/>
      <c r="C778" s="8"/>
      <c r="D778" s="8"/>
      <c r="E778" s="8"/>
      <c r="F778" s="8"/>
      <c r="G778" s="8"/>
      <c r="H778" s="8"/>
      <c r="I778" s="8"/>
      <c r="J778" s="57"/>
      <c r="K778" s="8"/>
      <c r="L778" s="8"/>
      <c r="M778" s="8"/>
      <c r="N778" s="8"/>
      <c r="O778" s="8"/>
      <c r="P778" s="8"/>
      <c r="Q778" s="8"/>
      <c r="R778" s="8"/>
      <c r="S778" s="8"/>
      <c r="T778" s="8"/>
      <c r="U778" s="8"/>
      <c r="V778" s="8"/>
      <c r="W778" s="8"/>
      <c r="X778" s="8"/>
      <c r="Y778" s="8"/>
      <c r="Z778" s="8"/>
    </row>
    <row r="779" spans="1:26" ht="12.75" customHeight="1" x14ac:dyDescent="0.4">
      <c r="A779" s="77"/>
      <c r="B779" s="8"/>
      <c r="C779" s="8"/>
      <c r="D779" s="8"/>
      <c r="E779" s="8"/>
      <c r="F779" s="8"/>
      <c r="G779" s="8"/>
      <c r="H779" s="8"/>
      <c r="I779" s="8"/>
      <c r="J779" s="57"/>
      <c r="K779" s="8"/>
      <c r="L779" s="8"/>
      <c r="M779" s="8"/>
      <c r="N779" s="8"/>
      <c r="O779" s="8"/>
      <c r="P779" s="8"/>
      <c r="Q779" s="8"/>
      <c r="R779" s="8"/>
      <c r="S779" s="8"/>
      <c r="T779" s="8"/>
      <c r="U779" s="8"/>
      <c r="V779" s="8"/>
      <c r="W779" s="8"/>
      <c r="X779" s="8"/>
      <c r="Y779" s="8"/>
      <c r="Z779" s="8"/>
    </row>
    <row r="780" spans="1:26" ht="12.75" customHeight="1" x14ac:dyDescent="0.4">
      <c r="A780" s="77"/>
      <c r="B780" s="8"/>
      <c r="C780" s="8"/>
      <c r="D780" s="8"/>
      <c r="E780" s="8"/>
      <c r="F780" s="8"/>
      <c r="G780" s="8"/>
      <c r="H780" s="8"/>
      <c r="I780" s="8"/>
      <c r="J780" s="57"/>
      <c r="K780" s="8"/>
      <c r="L780" s="8"/>
      <c r="M780" s="8"/>
      <c r="N780" s="8"/>
      <c r="O780" s="8"/>
      <c r="P780" s="8"/>
      <c r="Q780" s="8"/>
      <c r="R780" s="8"/>
      <c r="S780" s="8"/>
      <c r="T780" s="8"/>
      <c r="U780" s="8"/>
      <c r="V780" s="8"/>
      <c r="W780" s="8"/>
      <c r="X780" s="8"/>
      <c r="Y780" s="8"/>
      <c r="Z780" s="8"/>
    </row>
    <row r="781" spans="1:26" ht="12.75" customHeight="1" x14ac:dyDescent="0.4">
      <c r="A781" s="77"/>
      <c r="B781" s="8"/>
      <c r="C781" s="8"/>
      <c r="D781" s="8"/>
      <c r="E781" s="8"/>
      <c r="F781" s="8"/>
      <c r="G781" s="8"/>
      <c r="H781" s="8"/>
      <c r="I781" s="8"/>
      <c r="J781" s="57"/>
      <c r="K781" s="8"/>
      <c r="L781" s="8"/>
      <c r="M781" s="8"/>
      <c r="N781" s="8"/>
      <c r="O781" s="8"/>
      <c r="P781" s="8"/>
      <c r="Q781" s="8"/>
      <c r="R781" s="8"/>
      <c r="S781" s="8"/>
      <c r="T781" s="8"/>
      <c r="U781" s="8"/>
      <c r="V781" s="8"/>
      <c r="W781" s="8"/>
      <c r="X781" s="8"/>
      <c r="Y781" s="8"/>
      <c r="Z781" s="8"/>
    </row>
    <row r="782" spans="1:26" ht="12.75" customHeight="1" x14ac:dyDescent="0.4">
      <c r="A782" s="77"/>
      <c r="B782" s="8"/>
      <c r="C782" s="8"/>
      <c r="D782" s="8"/>
      <c r="E782" s="8"/>
      <c r="F782" s="8"/>
      <c r="G782" s="8"/>
      <c r="H782" s="8"/>
      <c r="I782" s="8"/>
      <c r="J782" s="57"/>
      <c r="K782" s="8"/>
      <c r="L782" s="8"/>
      <c r="M782" s="8"/>
      <c r="N782" s="8"/>
      <c r="O782" s="8"/>
      <c r="P782" s="8"/>
      <c r="Q782" s="8"/>
      <c r="R782" s="8"/>
      <c r="S782" s="8"/>
      <c r="T782" s="8"/>
      <c r="U782" s="8"/>
      <c r="V782" s="8"/>
      <c r="W782" s="8"/>
      <c r="X782" s="8"/>
      <c r="Y782" s="8"/>
      <c r="Z782" s="8"/>
    </row>
    <row r="783" spans="1:26" ht="12.75" customHeight="1" x14ac:dyDescent="0.4">
      <c r="A783" s="77"/>
      <c r="B783" s="8"/>
      <c r="C783" s="8"/>
      <c r="D783" s="8"/>
      <c r="E783" s="8"/>
      <c r="F783" s="8"/>
      <c r="G783" s="8"/>
      <c r="H783" s="8"/>
      <c r="I783" s="8"/>
      <c r="J783" s="57"/>
      <c r="K783" s="8"/>
      <c r="L783" s="8"/>
      <c r="M783" s="8"/>
      <c r="N783" s="8"/>
      <c r="O783" s="8"/>
      <c r="P783" s="8"/>
      <c r="Q783" s="8"/>
      <c r="R783" s="8"/>
      <c r="S783" s="8"/>
      <c r="T783" s="8"/>
      <c r="U783" s="8"/>
      <c r="V783" s="8"/>
      <c r="W783" s="8"/>
      <c r="X783" s="8"/>
      <c r="Y783" s="8"/>
      <c r="Z783" s="8"/>
    </row>
    <row r="784" spans="1:26" ht="12.75" customHeight="1" x14ac:dyDescent="0.4">
      <c r="A784" s="77"/>
      <c r="B784" s="8"/>
      <c r="C784" s="8"/>
      <c r="D784" s="8"/>
      <c r="E784" s="8"/>
      <c r="F784" s="8"/>
      <c r="G784" s="8"/>
      <c r="H784" s="8"/>
      <c r="I784" s="8"/>
      <c r="J784" s="57"/>
      <c r="K784" s="8"/>
      <c r="L784" s="8"/>
      <c r="M784" s="8"/>
      <c r="N784" s="8"/>
      <c r="O784" s="8"/>
      <c r="P784" s="8"/>
      <c r="Q784" s="8"/>
      <c r="R784" s="8"/>
      <c r="S784" s="8"/>
      <c r="T784" s="8"/>
      <c r="U784" s="8"/>
      <c r="V784" s="8"/>
      <c r="W784" s="8"/>
      <c r="X784" s="8"/>
      <c r="Y784" s="8"/>
      <c r="Z784" s="8"/>
    </row>
    <row r="785" spans="1:26" ht="12.75" customHeight="1" x14ac:dyDescent="0.4">
      <c r="A785" s="77"/>
      <c r="B785" s="8"/>
      <c r="C785" s="8"/>
      <c r="D785" s="8"/>
      <c r="E785" s="8"/>
      <c r="F785" s="8"/>
      <c r="G785" s="8"/>
      <c r="H785" s="8"/>
      <c r="I785" s="8"/>
      <c r="J785" s="57"/>
      <c r="K785" s="8"/>
      <c r="L785" s="8"/>
      <c r="M785" s="8"/>
      <c r="N785" s="8"/>
      <c r="O785" s="8"/>
      <c r="P785" s="8"/>
      <c r="Q785" s="8"/>
      <c r="R785" s="8"/>
      <c r="S785" s="8"/>
      <c r="T785" s="8"/>
      <c r="U785" s="8"/>
      <c r="V785" s="8"/>
      <c r="W785" s="8"/>
      <c r="X785" s="8"/>
      <c r="Y785" s="8"/>
      <c r="Z785" s="8"/>
    </row>
    <row r="786" spans="1:26" ht="12.75" customHeight="1" x14ac:dyDescent="0.4">
      <c r="A786" s="77"/>
      <c r="B786" s="8"/>
      <c r="C786" s="8"/>
      <c r="D786" s="8"/>
      <c r="E786" s="8"/>
      <c r="F786" s="8"/>
      <c r="G786" s="8"/>
      <c r="H786" s="8"/>
      <c r="I786" s="8"/>
      <c r="J786" s="57"/>
      <c r="K786" s="8"/>
      <c r="L786" s="8"/>
      <c r="M786" s="8"/>
      <c r="N786" s="8"/>
      <c r="O786" s="8"/>
      <c r="P786" s="8"/>
      <c r="Q786" s="8"/>
      <c r="R786" s="8"/>
      <c r="S786" s="8"/>
      <c r="T786" s="8"/>
      <c r="U786" s="8"/>
      <c r="V786" s="8"/>
      <c r="W786" s="8"/>
      <c r="X786" s="8"/>
      <c r="Y786" s="8"/>
      <c r="Z786" s="8"/>
    </row>
    <row r="787" spans="1:26" ht="12.75" customHeight="1" x14ac:dyDescent="0.4">
      <c r="A787" s="77"/>
      <c r="B787" s="8"/>
      <c r="C787" s="8"/>
      <c r="D787" s="8"/>
      <c r="E787" s="8"/>
      <c r="F787" s="8"/>
      <c r="G787" s="8"/>
      <c r="H787" s="8"/>
      <c r="I787" s="8"/>
      <c r="J787" s="57"/>
      <c r="K787" s="8"/>
      <c r="L787" s="8"/>
      <c r="M787" s="8"/>
      <c r="N787" s="8"/>
      <c r="O787" s="8"/>
      <c r="P787" s="8"/>
      <c r="Q787" s="8"/>
      <c r="R787" s="8"/>
      <c r="S787" s="8"/>
      <c r="T787" s="8"/>
      <c r="U787" s="8"/>
      <c r="V787" s="8"/>
      <c r="W787" s="8"/>
      <c r="X787" s="8"/>
      <c r="Y787" s="8"/>
      <c r="Z787" s="8"/>
    </row>
    <row r="788" spans="1:26" ht="12.75" customHeight="1" x14ac:dyDescent="0.4">
      <c r="A788" s="77"/>
      <c r="B788" s="8"/>
      <c r="C788" s="8"/>
      <c r="D788" s="8"/>
      <c r="E788" s="8"/>
      <c r="F788" s="8"/>
      <c r="G788" s="8"/>
      <c r="H788" s="8"/>
      <c r="I788" s="8"/>
      <c r="J788" s="57"/>
      <c r="K788" s="8"/>
      <c r="L788" s="8"/>
      <c r="M788" s="8"/>
      <c r="N788" s="8"/>
      <c r="O788" s="8"/>
      <c r="P788" s="8"/>
      <c r="Q788" s="8"/>
      <c r="R788" s="8"/>
      <c r="S788" s="8"/>
      <c r="T788" s="8"/>
      <c r="U788" s="8"/>
      <c r="V788" s="8"/>
      <c r="W788" s="8"/>
      <c r="X788" s="8"/>
      <c r="Y788" s="8"/>
      <c r="Z788" s="8"/>
    </row>
    <row r="789" spans="1:26" ht="12.75" customHeight="1" x14ac:dyDescent="0.4">
      <c r="A789" s="77"/>
      <c r="B789" s="8"/>
      <c r="C789" s="8"/>
      <c r="D789" s="8"/>
      <c r="E789" s="8"/>
      <c r="F789" s="8"/>
      <c r="G789" s="8"/>
      <c r="H789" s="8"/>
      <c r="I789" s="8"/>
      <c r="J789" s="57"/>
      <c r="K789" s="8"/>
      <c r="L789" s="8"/>
      <c r="M789" s="8"/>
      <c r="N789" s="8"/>
      <c r="O789" s="8"/>
      <c r="P789" s="8"/>
      <c r="Q789" s="8"/>
      <c r="R789" s="8"/>
      <c r="S789" s="8"/>
      <c r="T789" s="8"/>
      <c r="U789" s="8"/>
      <c r="V789" s="8"/>
      <c r="W789" s="8"/>
      <c r="X789" s="8"/>
      <c r="Y789" s="8"/>
      <c r="Z789" s="8"/>
    </row>
    <row r="790" spans="1:26" ht="12.75" customHeight="1" x14ac:dyDescent="0.4">
      <c r="A790" s="77"/>
      <c r="B790" s="8"/>
      <c r="C790" s="8"/>
      <c r="D790" s="8"/>
      <c r="E790" s="8"/>
      <c r="F790" s="8"/>
      <c r="G790" s="8"/>
      <c r="H790" s="8"/>
      <c r="I790" s="8"/>
      <c r="J790" s="57"/>
      <c r="K790" s="8"/>
      <c r="L790" s="8"/>
      <c r="M790" s="8"/>
      <c r="N790" s="8"/>
      <c r="O790" s="8"/>
      <c r="P790" s="8"/>
      <c r="Q790" s="8"/>
      <c r="R790" s="8"/>
      <c r="S790" s="8"/>
      <c r="T790" s="8"/>
      <c r="U790" s="8"/>
      <c r="V790" s="8"/>
      <c r="W790" s="8"/>
      <c r="X790" s="8"/>
      <c r="Y790" s="8"/>
      <c r="Z790" s="8"/>
    </row>
    <row r="791" spans="1:26" ht="12.75" customHeight="1" x14ac:dyDescent="0.4">
      <c r="A791" s="77"/>
      <c r="B791" s="8"/>
      <c r="C791" s="8"/>
      <c r="D791" s="8"/>
      <c r="E791" s="8"/>
      <c r="F791" s="8"/>
      <c r="G791" s="8"/>
      <c r="H791" s="8"/>
      <c r="I791" s="8"/>
      <c r="J791" s="57"/>
      <c r="K791" s="8"/>
      <c r="L791" s="8"/>
      <c r="M791" s="8"/>
      <c r="N791" s="8"/>
      <c r="O791" s="8"/>
      <c r="P791" s="8"/>
      <c r="Q791" s="8"/>
      <c r="R791" s="8"/>
      <c r="S791" s="8"/>
      <c r="T791" s="8"/>
      <c r="U791" s="8"/>
      <c r="V791" s="8"/>
      <c r="W791" s="8"/>
      <c r="X791" s="8"/>
      <c r="Y791" s="8"/>
      <c r="Z791" s="8"/>
    </row>
    <row r="792" spans="1:26" ht="12.75" customHeight="1" x14ac:dyDescent="0.4">
      <c r="A792" s="77"/>
      <c r="B792" s="8"/>
      <c r="C792" s="8"/>
      <c r="D792" s="8"/>
      <c r="E792" s="8"/>
      <c r="F792" s="8"/>
      <c r="G792" s="8"/>
      <c r="H792" s="8"/>
      <c r="I792" s="8"/>
      <c r="J792" s="57"/>
      <c r="K792" s="8"/>
      <c r="L792" s="8"/>
      <c r="M792" s="8"/>
      <c r="N792" s="8"/>
      <c r="O792" s="8"/>
      <c r="P792" s="8"/>
      <c r="Q792" s="8"/>
      <c r="R792" s="8"/>
      <c r="S792" s="8"/>
      <c r="T792" s="8"/>
      <c r="U792" s="8"/>
      <c r="V792" s="8"/>
      <c r="W792" s="8"/>
      <c r="X792" s="8"/>
      <c r="Y792" s="8"/>
      <c r="Z792" s="8"/>
    </row>
    <row r="793" spans="1:26" ht="12.75" customHeight="1" x14ac:dyDescent="0.4">
      <c r="A793" s="77"/>
      <c r="B793" s="8"/>
      <c r="C793" s="8"/>
      <c r="D793" s="8"/>
      <c r="E793" s="8"/>
      <c r="F793" s="8"/>
      <c r="G793" s="8"/>
      <c r="H793" s="8"/>
      <c r="I793" s="8"/>
      <c r="J793" s="57"/>
      <c r="K793" s="8"/>
      <c r="L793" s="8"/>
      <c r="M793" s="8"/>
      <c r="N793" s="8"/>
      <c r="O793" s="8"/>
      <c r="P793" s="8"/>
      <c r="Q793" s="8"/>
      <c r="R793" s="8"/>
      <c r="S793" s="8"/>
      <c r="T793" s="8"/>
      <c r="U793" s="8"/>
      <c r="V793" s="8"/>
      <c r="W793" s="8"/>
      <c r="X793" s="8"/>
      <c r="Y793" s="8"/>
      <c r="Z793" s="8"/>
    </row>
    <row r="794" spans="1:26" ht="12.75" customHeight="1" x14ac:dyDescent="0.4">
      <c r="A794" s="77"/>
      <c r="B794" s="8"/>
      <c r="C794" s="8"/>
      <c r="D794" s="8"/>
      <c r="E794" s="8"/>
      <c r="F794" s="8"/>
      <c r="G794" s="8"/>
      <c r="H794" s="8"/>
      <c r="I794" s="8"/>
      <c r="J794" s="57"/>
      <c r="K794" s="8"/>
      <c r="L794" s="8"/>
      <c r="M794" s="8"/>
      <c r="N794" s="8"/>
      <c r="O794" s="8"/>
      <c r="P794" s="8"/>
      <c r="Q794" s="8"/>
      <c r="R794" s="8"/>
      <c r="S794" s="8"/>
      <c r="T794" s="8"/>
      <c r="U794" s="8"/>
      <c r="V794" s="8"/>
      <c r="W794" s="8"/>
      <c r="X794" s="8"/>
      <c r="Y794" s="8"/>
      <c r="Z794" s="8"/>
    </row>
    <row r="795" spans="1:26" ht="12.75" customHeight="1" x14ac:dyDescent="0.4">
      <c r="A795" s="77"/>
      <c r="B795" s="8"/>
      <c r="C795" s="8"/>
      <c r="D795" s="8"/>
      <c r="E795" s="8"/>
      <c r="F795" s="8"/>
      <c r="G795" s="8"/>
      <c r="H795" s="8"/>
      <c r="I795" s="8"/>
      <c r="J795" s="57"/>
      <c r="K795" s="8"/>
      <c r="L795" s="8"/>
      <c r="M795" s="8"/>
      <c r="N795" s="8"/>
      <c r="O795" s="8"/>
      <c r="P795" s="8"/>
      <c r="Q795" s="8"/>
      <c r="R795" s="8"/>
      <c r="S795" s="8"/>
      <c r="T795" s="8"/>
      <c r="U795" s="8"/>
      <c r="V795" s="8"/>
      <c r="W795" s="8"/>
      <c r="X795" s="8"/>
      <c r="Y795" s="8"/>
      <c r="Z795" s="8"/>
    </row>
    <row r="796" spans="1:26" ht="12.75" customHeight="1" x14ac:dyDescent="0.4">
      <c r="A796" s="77"/>
      <c r="B796" s="8"/>
      <c r="C796" s="8"/>
      <c r="D796" s="8"/>
      <c r="E796" s="8"/>
      <c r="F796" s="8"/>
      <c r="G796" s="8"/>
      <c r="H796" s="8"/>
      <c r="I796" s="8"/>
      <c r="J796" s="57"/>
      <c r="K796" s="8"/>
      <c r="L796" s="8"/>
      <c r="M796" s="8"/>
      <c r="N796" s="8"/>
      <c r="O796" s="8"/>
      <c r="P796" s="8"/>
      <c r="Q796" s="8"/>
      <c r="R796" s="8"/>
      <c r="S796" s="8"/>
      <c r="T796" s="8"/>
      <c r="U796" s="8"/>
      <c r="V796" s="8"/>
      <c r="W796" s="8"/>
      <c r="X796" s="8"/>
      <c r="Y796" s="8"/>
      <c r="Z796" s="8"/>
    </row>
    <row r="797" spans="1:26" ht="12.75" customHeight="1" x14ac:dyDescent="0.4">
      <c r="A797" s="77"/>
      <c r="B797" s="8"/>
      <c r="C797" s="8"/>
      <c r="D797" s="8"/>
      <c r="E797" s="8"/>
      <c r="F797" s="8"/>
      <c r="G797" s="8"/>
      <c r="H797" s="8"/>
      <c r="I797" s="8"/>
      <c r="J797" s="57"/>
      <c r="K797" s="8"/>
      <c r="L797" s="8"/>
      <c r="M797" s="8"/>
      <c r="N797" s="8"/>
      <c r="O797" s="8"/>
      <c r="P797" s="8"/>
      <c r="Q797" s="8"/>
      <c r="R797" s="8"/>
      <c r="S797" s="8"/>
      <c r="T797" s="8"/>
      <c r="U797" s="8"/>
      <c r="V797" s="8"/>
      <c r="W797" s="8"/>
      <c r="X797" s="8"/>
      <c r="Y797" s="8"/>
      <c r="Z797" s="8"/>
    </row>
    <row r="798" spans="1:26" ht="12.75" customHeight="1" x14ac:dyDescent="0.4">
      <c r="A798" s="77"/>
      <c r="B798" s="8"/>
      <c r="C798" s="8"/>
      <c r="D798" s="8"/>
      <c r="E798" s="8"/>
      <c r="F798" s="8"/>
      <c r="G798" s="8"/>
      <c r="H798" s="8"/>
      <c r="I798" s="8"/>
      <c r="J798" s="57"/>
      <c r="K798" s="8"/>
      <c r="L798" s="8"/>
      <c r="M798" s="8"/>
      <c r="N798" s="8"/>
      <c r="O798" s="8"/>
      <c r="P798" s="8"/>
      <c r="Q798" s="8"/>
      <c r="R798" s="8"/>
      <c r="S798" s="8"/>
      <c r="T798" s="8"/>
      <c r="U798" s="8"/>
      <c r="V798" s="8"/>
      <c r="W798" s="8"/>
      <c r="X798" s="8"/>
      <c r="Y798" s="8"/>
      <c r="Z798" s="8"/>
    </row>
    <row r="799" spans="1:26" ht="12.75" customHeight="1" x14ac:dyDescent="0.4">
      <c r="A799" s="77"/>
      <c r="B799" s="8"/>
      <c r="C799" s="8"/>
      <c r="D799" s="8"/>
      <c r="E799" s="8"/>
      <c r="F799" s="8"/>
      <c r="G799" s="8"/>
      <c r="H799" s="8"/>
      <c r="I799" s="8"/>
      <c r="J799" s="57"/>
      <c r="K799" s="8"/>
      <c r="L799" s="8"/>
      <c r="M799" s="8"/>
      <c r="N799" s="8"/>
      <c r="O799" s="8"/>
      <c r="P799" s="8"/>
      <c r="Q799" s="8"/>
      <c r="R799" s="8"/>
      <c r="S799" s="8"/>
      <c r="T799" s="8"/>
      <c r="U799" s="8"/>
      <c r="V799" s="8"/>
      <c r="W799" s="8"/>
      <c r="X799" s="8"/>
      <c r="Y799" s="8"/>
      <c r="Z799" s="8"/>
    </row>
    <row r="800" spans="1:26" ht="12.75" customHeight="1" x14ac:dyDescent="0.4">
      <c r="A800" s="77"/>
      <c r="B800" s="8"/>
      <c r="C800" s="8"/>
      <c r="D800" s="8"/>
      <c r="E800" s="8"/>
      <c r="F800" s="8"/>
      <c r="G800" s="8"/>
      <c r="H800" s="8"/>
      <c r="I800" s="8"/>
      <c r="J800" s="57"/>
      <c r="K800" s="8"/>
      <c r="L800" s="8"/>
      <c r="M800" s="8"/>
      <c r="N800" s="8"/>
      <c r="O800" s="8"/>
      <c r="P800" s="8"/>
      <c r="Q800" s="8"/>
      <c r="R800" s="8"/>
      <c r="S800" s="8"/>
      <c r="T800" s="8"/>
      <c r="U800" s="8"/>
      <c r="V800" s="8"/>
      <c r="W800" s="8"/>
      <c r="X800" s="8"/>
      <c r="Y800" s="8"/>
      <c r="Z800" s="8"/>
    </row>
    <row r="801" spans="1:26" ht="12.75" customHeight="1" x14ac:dyDescent="0.4">
      <c r="A801" s="77"/>
      <c r="B801" s="8"/>
      <c r="C801" s="8"/>
      <c r="D801" s="8"/>
      <c r="E801" s="8"/>
      <c r="F801" s="8"/>
      <c r="G801" s="8"/>
      <c r="H801" s="8"/>
      <c r="I801" s="8"/>
      <c r="J801" s="57"/>
      <c r="K801" s="8"/>
      <c r="L801" s="8"/>
      <c r="M801" s="8"/>
      <c r="N801" s="8"/>
      <c r="O801" s="8"/>
      <c r="P801" s="8"/>
      <c r="Q801" s="8"/>
      <c r="R801" s="8"/>
      <c r="S801" s="8"/>
      <c r="T801" s="8"/>
      <c r="U801" s="8"/>
      <c r="V801" s="8"/>
      <c r="W801" s="8"/>
      <c r="X801" s="8"/>
      <c r="Y801" s="8"/>
      <c r="Z801" s="8"/>
    </row>
    <row r="802" spans="1:26" ht="12.75" customHeight="1" x14ac:dyDescent="0.4">
      <c r="A802" s="77"/>
      <c r="B802" s="8"/>
      <c r="C802" s="8"/>
      <c r="D802" s="8"/>
      <c r="E802" s="8"/>
      <c r="F802" s="8"/>
      <c r="G802" s="8"/>
      <c r="H802" s="8"/>
      <c r="I802" s="8"/>
      <c r="J802" s="57"/>
      <c r="K802" s="8"/>
      <c r="L802" s="8"/>
      <c r="M802" s="8"/>
      <c r="N802" s="8"/>
      <c r="O802" s="8"/>
      <c r="P802" s="8"/>
      <c r="Q802" s="8"/>
      <c r="R802" s="8"/>
      <c r="S802" s="8"/>
      <c r="T802" s="8"/>
      <c r="U802" s="8"/>
      <c r="V802" s="8"/>
      <c r="W802" s="8"/>
      <c r="X802" s="8"/>
      <c r="Y802" s="8"/>
      <c r="Z802" s="8"/>
    </row>
    <row r="803" spans="1:26" ht="12.75" customHeight="1" x14ac:dyDescent="0.4">
      <c r="A803" s="77"/>
      <c r="B803" s="8"/>
      <c r="C803" s="8"/>
      <c r="D803" s="8"/>
      <c r="E803" s="8"/>
      <c r="F803" s="8"/>
      <c r="G803" s="8"/>
      <c r="H803" s="8"/>
      <c r="I803" s="8"/>
      <c r="J803" s="57"/>
      <c r="K803" s="8"/>
      <c r="L803" s="8"/>
      <c r="M803" s="8"/>
      <c r="N803" s="8"/>
      <c r="O803" s="8"/>
      <c r="P803" s="8"/>
      <c r="Q803" s="8"/>
      <c r="R803" s="8"/>
      <c r="S803" s="8"/>
      <c r="T803" s="8"/>
      <c r="U803" s="8"/>
      <c r="V803" s="8"/>
      <c r="W803" s="8"/>
      <c r="X803" s="8"/>
      <c r="Y803" s="8"/>
      <c r="Z803" s="8"/>
    </row>
    <row r="804" spans="1:26" ht="12.75" customHeight="1" x14ac:dyDescent="0.4">
      <c r="A804" s="77"/>
      <c r="B804" s="8"/>
      <c r="C804" s="8"/>
      <c r="D804" s="8"/>
      <c r="E804" s="8"/>
      <c r="F804" s="8"/>
      <c r="G804" s="8"/>
      <c r="H804" s="8"/>
      <c r="I804" s="8"/>
      <c r="J804" s="57"/>
      <c r="K804" s="8"/>
      <c r="L804" s="8"/>
      <c r="M804" s="8"/>
      <c r="N804" s="8"/>
      <c r="O804" s="8"/>
      <c r="P804" s="8"/>
      <c r="Q804" s="8"/>
      <c r="R804" s="8"/>
      <c r="S804" s="8"/>
      <c r="T804" s="8"/>
      <c r="U804" s="8"/>
      <c r="V804" s="8"/>
      <c r="W804" s="8"/>
      <c r="X804" s="8"/>
      <c r="Y804" s="8"/>
      <c r="Z804" s="8"/>
    </row>
    <row r="805" spans="1:26" ht="12.75" customHeight="1" x14ac:dyDescent="0.4">
      <c r="A805" s="77"/>
      <c r="B805" s="8"/>
      <c r="C805" s="8"/>
      <c r="D805" s="8"/>
      <c r="E805" s="8"/>
      <c r="F805" s="8"/>
      <c r="G805" s="8"/>
      <c r="H805" s="8"/>
      <c r="I805" s="8"/>
      <c r="J805" s="57"/>
      <c r="K805" s="8"/>
      <c r="L805" s="8"/>
      <c r="M805" s="8"/>
      <c r="N805" s="8"/>
      <c r="O805" s="8"/>
      <c r="P805" s="8"/>
      <c r="Q805" s="8"/>
      <c r="R805" s="8"/>
      <c r="S805" s="8"/>
      <c r="T805" s="8"/>
      <c r="U805" s="8"/>
      <c r="V805" s="8"/>
      <c r="W805" s="8"/>
      <c r="X805" s="8"/>
      <c r="Y805" s="8"/>
      <c r="Z805" s="8"/>
    </row>
    <row r="806" spans="1:26" ht="12.75" customHeight="1" x14ac:dyDescent="0.4">
      <c r="A806" s="77"/>
      <c r="B806" s="8"/>
      <c r="C806" s="8"/>
      <c r="D806" s="8"/>
      <c r="E806" s="8"/>
      <c r="F806" s="8"/>
      <c r="G806" s="8"/>
      <c r="H806" s="8"/>
      <c r="I806" s="8"/>
      <c r="J806" s="57"/>
      <c r="K806" s="8"/>
      <c r="L806" s="8"/>
      <c r="M806" s="8"/>
      <c r="N806" s="8"/>
      <c r="O806" s="8"/>
      <c r="P806" s="8"/>
      <c r="Q806" s="8"/>
      <c r="R806" s="8"/>
      <c r="S806" s="8"/>
      <c r="T806" s="8"/>
      <c r="U806" s="8"/>
      <c r="V806" s="8"/>
      <c r="W806" s="8"/>
      <c r="X806" s="8"/>
      <c r="Y806" s="8"/>
      <c r="Z806" s="8"/>
    </row>
    <row r="807" spans="1:26" ht="12.75" customHeight="1" x14ac:dyDescent="0.4">
      <c r="A807" s="77"/>
      <c r="B807" s="8"/>
      <c r="C807" s="8"/>
      <c r="D807" s="8"/>
      <c r="E807" s="8"/>
      <c r="F807" s="8"/>
      <c r="G807" s="8"/>
      <c r="H807" s="8"/>
      <c r="I807" s="8"/>
      <c r="J807" s="57"/>
      <c r="K807" s="8"/>
      <c r="L807" s="8"/>
      <c r="M807" s="8"/>
      <c r="N807" s="8"/>
      <c r="O807" s="8"/>
      <c r="P807" s="8"/>
      <c r="Q807" s="8"/>
      <c r="R807" s="8"/>
      <c r="S807" s="8"/>
      <c r="T807" s="8"/>
      <c r="U807" s="8"/>
      <c r="V807" s="8"/>
      <c r="W807" s="8"/>
      <c r="X807" s="8"/>
      <c r="Y807" s="8"/>
      <c r="Z807" s="8"/>
    </row>
    <row r="808" spans="1:26" ht="12.75" customHeight="1" x14ac:dyDescent="0.4">
      <c r="A808" s="77"/>
      <c r="B808" s="8"/>
      <c r="C808" s="8"/>
      <c r="D808" s="8"/>
      <c r="E808" s="8"/>
      <c r="F808" s="8"/>
      <c r="G808" s="8"/>
      <c r="H808" s="8"/>
      <c r="I808" s="8"/>
      <c r="J808" s="57"/>
      <c r="K808" s="8"/>
      <c r="L808" s="8"/>
      <c r="M808" s="8"/>
      <c r="N808" s="8"/>
      <c r="O808" s="8"/>
      <c r="P808" s="8"/>
      <c r="Q808" s="8"/>
      <c r="R808" s="8"/>
      <c r="S808" s="8"/>
      <c r="T808" s="8"/>
      <c r="U808" s="8"/>
      <c r="V808" s="8"/>
      <c r="W808" s="8"/>
      <c r="X808" s="8"/>
      <c r="Y808" s="8"/>
      <c r="Z808" s="8"/>
    </row>
    <row r="809" spans="1:26" ht="12.75" customHeight="1" x14ac:dyDescent="0.4">
      <c r="A809" s="77"/>
      <c r="B809" s="8"/>
      <c r="C809" s="8"/>
      <c r="D809" s="8"/>
      <c r="E809" s="8"/>
      <c r="F809" s="8"/>
      <c r="G809" s="8"/>
      <c r="H809" s="8"/>
      <c r="I809" s="8"/>
      <c r="J809" s="57"/>
      <c r="K809" s="8"/>
      <c r="L809" s="8"/>
      <c r="M809" s="8"/>
      <c r="N809" s="8"/>
      <c r="O809" s="8"/>
      <c r="P809" s="8"/>
      <c r="Q809" s="8"/>
      <c r="R809" s="8"/>
      <c r="S809" s="8"/>
      <c r="T809" s="8"/>
      <c r="U809" s="8"/>
      <c r="V809" s="8"/>
      <c r="W809" s="8"/>
      <c r="X809" s="8"/>
      <c r="Y809" s="8"/>
      <c r="Z809" s="8"/>
    </row>
    <row r="810" spans="1:26" ht="12.75" customHeight="1" x14ac:dyDescent="0.4">
      <c r="A810" s="77"/>
      <c r="B810" s="8"/>
      <c r="C810" s="8"/>
      <c r="D810" s="8"/>
      <c r="E810" s="8"/>
      <c r="F810" s="8"/>
      <c r="G810" s="8"/>
      <c r="H810" s="8"/>
      <c r="I810" s="8"/>
      <c r="J810" s="57"/>
      <c r="K810" s="8"/>
      <c r="L810" s="8"/>
      <c r="M810" s="8"/>
      <c r="N810" s="8"/>
      <c r="O810" s="8"/>
      <c r="P810" s="8"/>
      <c r="Q810" s="8"/>
      <c r="R810" s="8"/>
      <c r="S810" s="8"/>
      <c r="T810" s="8"/>
      <c r="U810" s="8"/>
      <c r="V810" s="8"/>
      <c r="W810" s="8"/>
      <c r="X810" s="8"/>
      <c r="Y810" s="8"/>
      <c r="Z810" s="8"/>
    </row>
    <row r="811" spans="1:26" ht="12.75" customHeight="1" x14ac:dyDescent="0.4">
      <c r="A811" s="77"/>
      <c r="B811" s="8"/>
      <c r="C811" s="8"/>
      <c r="D811" s="8"/>
      <c r="E811" s="8"/>
      <c r="F811" s="8"/>
      <c r="G811" s="8"/>
      <c r="H811" s="8"/>
      <c r="I811" s="8"/>
      <c r="J811" s="57"/>
      <c r="K811" s="8"/>
      <c r="L811" s="8"/>
      <c r="M811" s="8"/>
      <c r="N811" s="8"/>
      <c r="O811" s="8"/>
      <c r="P811" s="8"/>
      <c r="Q811" s="8"/>
      <c r="R811" s="8"/>
      <c r="S811" s="8"/>
      <c r="T811" s="8"/>
      <c r="U811" s="8"/>
      <c r="V811" s="8"/>
      <c r="W811" s="8"/>
      <c r="X811" s="8"/>
      <c r="Y811" s="8"/>
      <c r="Z811" s="8"/>
    </row>
    <row r="812" spans="1:26" ht="12.75" customHeight="1" x14ac:dyDescent="0.4">
      <c r="A812" s="77"/>
      <c r="B812" s="8"/>
      <c r="C812" s="8"/>
      <c r="D812" s="8"/>
      <c r="E812" s="8"/>
      <c r="F812" s="8"/>
      <c r="G812" s="8"/>
      <c r="H812" s="8"/>
      <c r="I812" s="8"/>
      <c r="J812" s="57"/>
      <c r="K812" s="8"/>
      <c r="L812" s="8"/>
      <c r="M812" s="8"/>
      <c r="N812" s="8"/>
      <c r="O812" s="8"/>
      <c r="P812" s="8"/>
      <c r="Q812" s="8"/>
      <c r="R812" s="8"/>
      <c r="S812" s="8"/>
      <c r="T812" s="8"/>
      <c r="U812" s="8"/>
      <c r="V812" s="8"/>
      <c r="W812" s="8"/>
      <c r="X812" s="8"/>
      <c r="Y812" s="8"/>
      <c r="Z812" s="8"/>
    </row>
    <row r="813" spans="1:26" ht="12.75" customHeight="1" x14ac:dyDescent="0.4">
      <c r="A813" s="77"/>
      <c r="B813" s="8"/>
      <c r="C813" s="8"/>
      <c r="D813" s="8"/>
      <c r="E813" s="8"/>
      <c r="F813" s="8"/>
      <c r="G813" s="8"/>
      <c r="H813" s="8"/>
      <c r="I813" s="8"/>
      <c r="J813" s="57"/>
      <c r="K813" s="8"/>
      <c r="L813" s="8"/>
      <c r="M813" s="8"/>
      <c r="N813" s="8"/>
      <c r="O813" s="8"/>
      <c r="P813" s="8"/>
      <c r="Q813" s="8"/>
      <c r="R813" s="8"/>
      <c r="S813" s="8"/>
      <c r="T813" s="8"/>
      <c r="U813" s="8"/>
      <c r="V813" s="8"/>
      <c r="W813" s="8"/>
      <c r="X813" s="8"/>
      <c r="Y813" s="8"/>
      <c r="Z813" s="8"/>
    </row>
    <row r="814" spans="1:26" ht="12.75" customHeight="1" x14ac:dyDescent="0.4">
      <c r="A814" s="77"/>
      <c r="B814" s="8"/>
      <c r="C814" s="8"/>
      <c r="D814" s="8"/>
      <c r="E814" s="8"/>
      <c r="F814" s="8"/>
      <c r="G814" s="8"/>
      <c r="H814" s="8"/>
      <c r="I814" s="8"/>
      <c r="J814" s="57"/>
      <c r="K814" s="8"/>
      <c r="L814" s="8"/>
      <c r="M814" s="8"/>
      <c r="N814" s="8"/>
      <c r="O814" s="8"/>
      <c r="P814" s="8"/>
      <c r="Q814" s="8"/>
      <c r="R814" s="8"/>
      <c r="S814" s="8"/>
      <c r="T814" s="8"/>
      <c r="U814" s="8"/>
      <c r="V814" s="8"/>
      <c r="W814" s="8"/>
      <c r="X814" s="8"/>
      <c r="Y814" s="8"/>
      <c r="Z814" s="8"/>
    </row>
    <row r="815" spans="1:26" ht="12.75" customHeight="1" x14ac:dyDescent="0.4">
      <c r="A815" s="77"/>
      <c r="B815" s="8"/>
      <c r="C815" s="8"/>
      <c r="D815" s="8"/>
      <c r="E815" s="8"/>
      <c r="F815" s="8"/>
      <c r="G815" s="8"/>
      <c r="H815" s="8"/>
      <c r="I815" s="8"/>
      <c r="J815" s="57"/>
      <c r="K815" s="8"/>
      <c r="L815" s="8"/>
      <c r="M815" s="8"/>
      <c r="N815" s="8"/>
      <c r="O815" s="8"/>
      <c r="P815" s="8"/>
      <c r="Q815" s="8"/>
      <c r="R815" s="8"/>
      <c r="S815" s="8"/>
      <c r="T815" s="8"/>
      <c r="U815" s="8"/>
      <c r="V815" s="8"/>
      <c r="W815" s="8"/>
      <c r="X815" s="8"/>
      <c r="Y815" s="8"/>
      <c r="Z815" s="8"/>
    </row>
    <row r="816" spans="1:26" ht="12.75" customHeight="1" x14ac:dyDescent="0.4">
      <c r="A816" s="77"/>
      <c r="B816" s="8"/>
      <c r="C816" s="8"/>
      <c r="D816" s="8"/>
      <c r="E816" s="8"/>
      <c r="F816" s="8"/>
      <c r="G816" s="8"/>
      <c r="H816" s="8"/>
      <c r="I816" s="8"/>
      <c r="J816" s="57"/>
      <c r="K816" s="8"/>
      <c r="L816" s="8"/>
      <c r="M816" s="8"/>
      <c r="N816" s="8"/>
      <c r="O816" s="8"/>
      <c r="P816" s="8"/>
      <c r="Q816" s="8"/>
      <c r="R816" s="8"/>
      <c r="S816" s="8"/>
      <c r="T816" s="8"/>
      <c r="U816" s="8"/>
      <c r="V816" s="8"/>
      <c r="W816" s="8"/>
      <c r="X816" s="8"/>
      <c r="Y816" s="8"/>
      <c r="Z816" s="8"/>
    </row>
    <row r="817" spans="1:26" ht="12.75" customHeight="1" x14ac:dyDescent="0.4">
      <c r="A817" s="77"/>
      <c r="B817" s="8"/>
      <c r="C817" s="8"/>
      <c r="D817" s="8"/>
      <c r="E817" s="8"/>
      <c r="F817" s="8"/>
      <c r="G817" s="8"/>
      <c r="H817" s="8"/>
      <c r="I817" s="8"/>
      <c r="J817" s="57"/>
      <c r="K817" s="8"/>
      <c r="L817" s="8"/>
      <c r="M817" s="8"/>
      <c r="N817" s="8"/>
      <c r="O817" s="8"/>
      <c r="P817" s="8"/>
      <c r="Q817" s="8"/>
      <c r="R817" s="8"/>
      <c r="S817" s="8"/>
      <c r="T817" s="8"/>
      <c r="U817" s="8"/>
      <c r="V817" s="8"/>
      <c r="W817" s="8"/>
      <c r="X817" s="8"/>
      <c r="Y817" s="8"/>
      <c r="Z817" s="8"/>
    </row>
    <row r="818" spans="1:26" ht="12.75" customHeight="1" x14ac:dyDescent="0.4">
      <c r="A818" s="77"/>
      <c r="B818" s="8"/>
      <c r="C818" s="8"/>
      <c r="D818" s="8"/>
      <c r="E818" s="8"/>
      <c r="F818" s="8"/>
      <c r="G818" s="8"/>
      <c r="H818" s="8"/>
      <c r="I818" s="8"/>
      <c r="J818" s="57"/>
      <c r="K818" s="8"/>
      <c r="L818" s="8"/>
      <c r="M818" s="8"/>
      <c r="N818" s="8"/>
      <c r="O818" s="8"/>
      <c r="P818" s="8"/>
      <c r="Q818" s="8"/>
      <c r="R818" s="8"/>
      <c r="S818" s="8"/>
      <c r="T818" s="8"/>
      <c r="U818" s="8"/>
      <c r="V818" s="8"/>
      <c r="W818" s="8"/>
      <c r="X818" s="8"/>
      <c r="Y818" s="8"/>
      <c r="Z818" s="8"/>
    </row>
    <row r="819" spans="1:26" ht="12.75" customHeight="1" x14ac:dyDescent="0.4">
      <c r="A819" s="77"/>
      <c r="B819" s="8"/>
      <c r="C819" s="8"/>
      <c r="D819" s="8"/>
      <c r="E819" s="8"/>
      <c r="F819" s="8"/>
      <c r="G819" s="8"/>
      <c r="H819" s="8"/>
      <c r="I819" s="8"/>
      <c r="J819" s="57"/>
      <c r="K819" s="8"/>
      <c r="L819" s="8"/>
      <c r="M819" s="8"/>
      <c r="N819" s="8"/>
      <c r="O819" s="8"/>
      <c r="P819" s="8"/>
      <c r="Q819" s="8"/>
      <c r="R819" s="8"/>
      <c r="S819" s="8"/>
      <c r="T819" s="8"/>
      <c r="U819" s="8"/>
      <c r="V819" s="8"/>
      <c r="W819" s="8"/>
      <c r="X819" s="8"/>
      <c r="Y819" s="8"/>
      <c r="Z819" s="8"/>
    </row>
    <row r="820" spans="1:26" ht="12.75" customHeight="1" x14ac:dyDescent="0.4">
      <c r="A820" s="77"/>
      <c r="B820" s="8"/>
      <c r="C820" s="8"/>
      <c r="D820" s="8"/>
      <c r="E820" s="8"/>
      <c r="F820" s="8"/>
      <c r="G820" s="8"/>
      <c r="H820" s="8"/>
      <c r="I820" s="8"/>
      <c r="J820" s="57"/>
      <c r="K820" s="8"/>
      <c r="L820" s="8"/>
      <c r="M820" s="8"/>
      <c r="N820" s="8"/>
      <c r="O820" s="8"/>
      <c r="P820" s="8"/>
      <c r="Q820" s="8"/>
      <c r="R820" s="8"/>
      <c r="S820" s="8"/>
      <c r="T820" s="8"/>
      <c r="U820" s="8"/>
      <c r="V820" s="8"/>
      <c r="W820" s="8"/>
      <c r="X820" s="8"/>
      <c r="Y820" s="8"/>
      <c r="Z820" s="8"/>
    </row>
    <row r="821" spans="1:26" ht="12.75" customHeight="1" x14ac:dyDescent="0.4">
      <c r="A821" s="77"/>
      <c r="B821" s="8"/>
      <c r="C821" s="8"/>
      <c r="D821" s="8"/>
      <c r="E821" s="8"/>
      <c r="F821" s="8"/>
      <c r="G821" s="8"/>
      <c r="H821" s="8"/>
      <c r="I821" s="8"/>
      <c r="J821" s="57"/>
      <c r="K821" s="8"/>
      <c r="L821" s="8"/>
      <c r="M821" s="8"/>
      <c r="N821" s="8"/>
      <c r="O821" s="8"/>
      <c r="P821" s="8"/>
      <c r="Q821" s="8"/>
      <c r="R821" s="8"/>
      <c r="S821" s="8"/>
      <c r="T821" s="8"/>
      <c r="U821" s="8"/>
      <c r="V821" s="8"/>
      <c r="W821" s="8"/>
      <c r="X821" s="8"/>
      <c r="Y821" s="8"/>
      <c r="Z821" s="8"/>
    </row>
    <row r="822" spans="1:26" ht="12.75" customHeight="1" x14ac:dyDescent="0.4">
      <c r="A822" s="77"/>
      <c r="B822" s="8"/>
      <c r="C822" s="8"/>
      <c r="D822" s="8"/>
      <c r="E822" s="8"/>
      <c r="F822" s="8"/>
      <c r="G822" s="8"/>
      <c r="H822" s="8"/>
      <c r="I822" s="8"/>
      <c r="J822" s="57"/>
      <c r="K822" s="8"/>
      <c r="L822" s="8"/>
      <c r="M822" s="8"/>
      <c r="N822" s="8"/>
      <c r="O822" s="8"/>
      <c r="P822" s="8"/>
      <c r="Q822" s="8"/>
      <c r="R822" s="8"/>
      <c r="S822" s="8"/>
      <c r="T822" s="8"/>
      <c r="U822" s="8"/>
      <c r="V822" s="8"/>
      <c r="W822" s="8"/>
      <c r="X822" s="8"/>
      <c r="Y822" s="8"/>
      <c r="Z822" s="8"/>
    </row>
    <row r="823" spans="1:26" ht="12.75" customHeight="1" x14ac:dyDescent="0.4">
      <c r="A823" s="77"/>
      <c r="B823" s="8"/>
      <c r="C823" s="8"/>
      <c r="D823" s="8"/>
      <c r="E823" s="8"/>
      <c r="F823" s="8"/>
      <c r="G823" s="8"/>
      <c r="H823" s="8"/>
      <c r="I823" s="8"/>
      <c r="J823" s="57"/>
      <c r="K823" s="8"/>
      <c r="L823" s="8"/>
      <c r="M823" s="8"/>
      <c r="N823" s="8"/>
      <c r="O823" s="8"/>
      <c r="P823" s="8"/>
      <c r="Q823" s="8"/>
      <c r="R823" s="8"/>
      <c r="S823" s="8"/>
      <c r="T823" s="8"/>
      <c r="U823" s="8"/>
      <c r="V823" s="8"/>
      <c r="W823" s="8"/>
      <c r="X823" s="8"/>
      <c r="Y823" s="8"/>
      <c r="Z823" s="8"/>
    </row>
    <row r="824" spans="1:26" ht="12.75" customHeight="1" x14ac:dyDescent="0.4">
      <c r="A824" s="77"/>
      <c r="B824" s="8"/>
      <c r="C824" s="8"/>
      <c r="D824" s="8"/>
      <c r="E824" s="8"/>
      <c r="F824" s="8"/>
      <c r="G824" s="8"/>
      <c r="H824" s="8"/>
      <c r="I824" s="8"/>
      <c r="J824" s="57"/>
      <c r="K824" s="8"/>
      <c r="L824" s="8"/>
      <c r="M824" s="8"/>
      <c r="N824" s="8"/>
      <c r="O824" s="8"/>
      <c r="P824" s="8"/>
      <c r="Q824" s="8"/>
      <c r="R824" s="8"/>
      <c r="S824" s="8"/>
      <c r="T824" s="8"/>
      <c r="U824" s="8"/>
      <c r="V824" s="8"/>
      <c r="W824" s="8"/>
      <c r="X824" s="8"/>
      <c r="Y824" s="8"/>
      <c r="Z824" s="8"/>
    </row>
    <row r="825" spans="1:26" ht="12.75" customHeight="1" x14ac:dyDescent="0.4">
      <c r="A825" s="77"/>
      <c r="B825" s="8"/>
      <c r="C825" s="8"/>
      <c r="D825" s="8"/>
      <c r="E825" s="8"/>
      <c r="F825" s="8"/>
      <c r="G825" s="8"/>
      <c r="H825" s="8"/>
      <c r="I825" s="8"/>
      <c r="J825" s="57"/>
      <c r="K825" s="8"/>
      <c r="L825" s="8"/>
      <c r="M825" s="8"/>
      <c r="N825" s="8"/>
      <c r="O825" s="8"/>
      <c r="P825" s="8"/>
      <c r="Q825" s="8"/>
      <c r="R825" s="8"/>
      <c r="S825" s="8"/>
      <c r="T825" s="8"/>
      <c r="U825" s="8"/>
      <c r="V825" s="8"/>
      <c r="W825" s="8"/>
      <c r="X825" s="8"/>
      <c r="Y825" s="8"/>
      <c r="Z825" s="8"/>
    </row>
    <row r="826" spans="1:26" ht="12.75" customHeight="1" x14ac:dyDescent="0.4">
      <c r="A826" s="77"/>
      <c r="B826" s="8"/>
      <c r="C826" s="8"/>
      <c r="D826" s="8"/>
      <c r="E826" s="8"/>
      <c r="F826" s="8"/>
      <c r="G826" s="8"/>
      <c r="H826" s="8"/>
      <c r="I826" s="8"/>
      <c r="J826" s="57"/>
      <c r="K826" s="8"/>
      <c r="L826" s="8"/>
      <c r="M826" s="8"/>
      <c r="N826" s="8"/>
      <c r="O826" s="8"/>
      <c r="P826" s="8"/>
      <c r="Q826" s="8"/>
      <c r="R826" s="8"/>
      <c r="S826" s="8"/>
      <c r="T826" s="8"/>
      <c r="U826" s="8"/>
      <c r="V826" s="8"/>
      <c r="W826" s="8"/>
      <c r="X826" s="8"/>
      <c r="Y826" s="8"/>
      <c r="Z826" s="8"/>
    </row>
    <row r="827" spans="1:26" ht="12.75" customHeight="1" x14ac:dyDescent="0.4">
      <c r="A827" s="77"/>
      <c r="B827" s="8"/>
      <c r="C827" s="8"/>
      <c r="D827" s="8"/>
      <c r="E827" s="8"/>
      <c r="F827" s="8"/>
      <c r="G827" s="8"/>
      <c r="H827" s="8"/>
      <c r="I827" s="8"/>
      <c r="J827" s="57"/>
      <c r="K827" s="8"/>
      <c r="L827" s="8"/>
      <c r="M827" s="8"/>
      <c r="N827" s="8"/>
      <c r="O827" s="8"/>
      <c r="P827" s="8"/>
      <c r="Q827" s="8"/>
      <c r="R827" s="8"/>
      <c r="S827" s="8"/>
      <c r="T827" s="8"/>
      <c r="U827" s="8"/>
      <c r="V827" s="8"/>
      <c r="W827" s="8"/>
      <c r="X827" s="8"/>
      <c r="Y827" s="8"/>
      <c r="Z827" s="8"/>
    </row>
    <row r="828" spans="1:26" ht="12.75" customHeight="1" x14ac:dyDescent="0.4">
      <c r="A828" s="77"/>
      <c r="B828" s="8"/>
      <c r="C828" s="8"/>
      <c r="D828" s="8"/>
      <c r="E828" s="8"/>
      <c r="F828" s="8"/>
      <c r="G828" s="8"/>
      <c r="H828" s="8"/>
      <c r="I828" s="8"/>
      <c r="J828" s="57"/>
      <c r="K828" s="8"/>
      <c r="L828" s="8"/>
      <c r="M828" s="8"/>
      <c r="N828" s="8"/>
      <c r="O828" s="8"/>
      <c r="P828" s="8"/>
      <c r="Q828" s="8"/>
      <c r="R828" s="8"/>
      <c r="S828" s="8"/>
      <c r="T828" s="8"/>
      <c r="U828" s="8"/>
      <c r="V828" s="8"/>
      <c r="W828" s="8"/>
      <c r="X828" s="8"/>
      <c r="Y828" s="8"/>
      <c r="Z828" s="8"/>
    </row>
    <row r="829" spans="1:26" ht="12.75" customHeight="1" x14ac:dyDescent="0.4">
      <c r="A829" s="77"/>
      <c r="B829" s="8"/>
      <c r="C829" s="8"/>
      <c r="D829" s="8"/>
      <c r="E829" s="8"/>
      <c r="F829" s="8"/>
      <c r="G829" s="8"/>
      <c r="H829" s="8"/>
      <c r="I829" s="8"/>
      <c r="J829" s="57"/>
      <c r="K829" s="8"/>
      <c r="L829" s="8"/>
      <c r="M829" s="8"/>
      <c r="N829" s="8"/>
      <c r="O829" s="8"/>
      <c r="P829" s="8"/>
      <c r="Q829" s="8"/>
      <c r="R829" s="8"/>
      <c r="S829" s="8"/>
      <c r="T829" s="8"/>
      <c r="U829" s="8"/>
      <c r="V829" s="8"/>
      <c r="W829" s="8"/>
      <c r="X829" s="8"/>
      <c r="Y829" s="8"/>
      <c r="Z829" s="8"/>
    </row>
    <row r="830" spans="1:26" ht="12.75" customHeight="1" x14ac:dyDescent="0.4">
      <c r="A830" s="77"/>
      <c r="B830" s="8"/>
      <c r="C830" s="8"/>
      <c r="D830" s="8"/>
      <c r="E830" s="8"/>
      <c r="F830" s="8"/>
      <c r="G830" s="8"/>
      <c r="H830" s="8"/>
      <c r="I830" s="8"/>
      <c r="J830" s="57"/>
      <c r="K830" s="8"/>
      <c r="L830" s="8"/>
      <c r="M830" s="8"/>
      <c r="N830" s="8"/>
      <c r="O830" s="8"/>
      <c r="P830" s="8"/>
      <c r="Q830" s="8"/>
      <c r="R830" s="8"/>
      <c r="S830" s="8"/>
      <c r="T830" s="8"/>
      <c r="U830" s="8"/>
      <c r="V830" s="8"/>
      <c r="W830" s="8"/>
      <c r="X830" s="8"/>
      <c r="Y830" s="8"/>
      <c r="Z830" s="8"/>
    </row>
    <row r="831" spans="1:26" ht="12.75" customHeight="1" x14ac:dyDescent="0.4">
      <c r="A831" s="77"/>
      <c r="B831" s="8"/>
      <c r="C831" s="8"/>
      <c r="D831" s="8"/>
      <c r="E831" s="8"/>
      <c r="F831" s="8"/>
      <c r="G831" s="8"/>
      <c r="H831" s="8"/>
      <c r="I831" s="8"/>
      <c r="J831" s="57"/>
      <c r="K831" s="8"/>
      <c r="L831" s="8"/>
      <c r="M831" s="8"/>
      <c r="N831" s="8"/>
      <c r="O831" s="8"/>
      <c r="P831" s="8"/>
      <c r="Q831" s="8"/>
      <c r="R831" s="8"/>
      <c r="S831" s="8"/>
      <c r="T831" s="8"/>
      <c r="U831" s="8"/>
      <c r="V831" s="8"/>
      <c r="W831" s="8"/>
      <c r="X831" s="8"/>
      <c r="Y831" s="8"/>
      <c r="Z831" s="8"/>
    </row>
    <row r="832" spans="1:26" ht="12.75" customHeight="1" x14ac:dyDescent="0.4">
      <c r="A832" s="77"/>
      <c r="B832" s="8"/>
      <c r="C832" s="8"/>
      <c r="D832" s="8"/>
      <c r="E832" s="8"/>
      <c r="F832" s="8"/>
      <c r="G832" s="8"/>
      <c r="H832" s="8"/>
      <c r="I832" s="8"/>
      <c r="J832" s="57"/>
      <c r="K832" s="8"/>
      <c r="L832" s="8"/>
      <c r="M832" s="8"/>
      <c r="N832" s="8"/>
      <c r="O832" s="8"/>
      <c r="P832" s="8"/>
      <c r="Q832" s="8"/>
      <c r="R832" s="8"/>
      <c r="S832" s="8"/>
      <c r="T832" s="8"/>
      <c r="U832" s="8"/>
      <c r="V832" s="8"/>
      <c r="W832" s="8"/>
      <c r="X832" s="8"/>
      <c r="Y832" s="8"/>
      <c r="Z832" s="8"/>
    </row>
    <row r="833" spans="1:26" ht="12.75" customHeight="1" x14ac:dyDescent="0.4">
      <c r="A833" s="77"/>
      <c r="B833" s="8"/>
      <c r="C833" s="8"/>
      <c r="D833" s="8"/>
      <c r="E833" s="8"/>
      <c r="F833" s="8"/>
      <c r="G833" s="8"/>
      <c r="H833" s="8"/>
      <c r="I833" s="8"/>
      <c r="J833" s="57"/>
      <c r="K833" s="8"/>
      <c r="L833" s="8"/>
      <c r="M833" s="8"/>
      <c r="N833" s="8"/>
      <c r="O833" s="8"/>
      <c r="P833" s="8"/>
      <c r="Q833" s="8"/>
      <c r="R833" s="8"/>
      <c r="S833" s="8"/>
      <c r="T833" s="8"/>
      <c r="U833" s="8"/>
      <c r="V833" s="8"/>
      <c r="W833" s="8"/>
      <c r="X833" s="8"/>
      <c r="Y833" s="8"/>
      <c r="Z833" s="8"/>
    </row>
    <row r="834" spans="1:26" ht="12.75" customHeight="1" x14ac:dyDescent="0.4">
      <c r="A834" s="77"/>
      <c r="B834" s="8"/>
      <c r="C834" s="8"/>
      <c r="D834" s="8"/>
      <c r="E834" s="8"/>
      <c r="F834" s="8"/>
      <c r="G834" s="8"/>
      <c r="H834" s="8"/>
      <c r="I834" s="8"/>
      <c r="J834" s="57"/>
      <c r="K834" s="8"/>
      <c r="L834" s="8"/>
      <c r="M834" s="8"/>
      <c r="N834" s="8"/>
      <c r="O834" s="8"/>
      <c r="P834" s="8"/>
      <c r="Q834" s="8"/>
      <c r="R834" s="8"/>
      <c r="S834" s="8"/>
      <c r="T834" s="8"/>
      <c r="U834" s="8"/>
      <c r="V834" s="8"/>
      <c r="W834" s="8"/>
      <c r="X834" s="8"/>
      <c r="Y834" s="8"/>
      <c r="Z834" s="8"/>
    </row>
    <row r="835" spans="1:26" ht="12.75" customHeight="1" x14ac:dyDescent="0.4">
      <c r="A835" s="77"/>
      <c r="B835" s="8"/>
      <c r="C835" s="8"/>
      <c r="D835" s="8"/>
      <c r="E835" s="8"/>
      <c r="F835" s="8"/>
      <c r="G835" s="8"/>
      <c r="H835" s="8"/>
      <c r="I835" s="8"/>
      <c r="J835" s="57"/>
      <c r="K835" s="8"/>
      <c r="L835" s="8"/>
      <c r="M835" s="8"/>
      <c r="N835" s="8"/>
      <c r="O835" s="8"/>
      <c r="P835" s="8"/>
      <c r="Q835" s="8"/>
      <c r="R835" s="8"/>
      <c r="S835" s="8"/>
      <c r="T835" s="8"/>
      <c r="U835" s="8"/>
      <c r="V835" s="8"/>
      <c r="W835" s="8"/>
      <c r="X835" s="8"/>
      <c r="Y835" s="8"/>
      <c r="Z835" s="8"/>
    </row>
    <row r="836" spans="1:26" ht="12.75" customHeight="1" x14ac:dyDescent="0.4">
      <c r="A836" s="77"/>
      <c r="B836" s="8"/>
      <c r="C836" s="8"/>
      <c r="D836" s="8"/>
      <c r="E836" s="8"/>
      <c r="F836" s="8"/>
      <c r="G836" s="8"/>
      <c r="H836" s="8"/>
      <c r="I836" s="8"/>
      <c r="J836" s="57"/>
      <c r="K836" s="8"/>
      <c r="L836" s="8"/>
      <c r="M836" s="8"/>
      <c r="N836" s="8"/>
      <c r="O836" s="8"/>
      <c r="P836" s="8"/>
      <c r="Q836" s="8"/>
      <c r="R836" s="8"/>
      <c r="S836" s="8"/>
      <c r="T836" s="8"/>
      <c r="U836" s="8"/>
      <c r="V836" s="8"/>
      <c r="W836" s="8"/>
      <c r="X836" s="8"/>
      <c r="Y836" s="8"/>
      <c r="Z836" s="8"/>
    </row>
    <row r="837" spans="1:26" ht="12.75" customHeight="1" x14ac:dyDescent="0.4">
      <c r="A837" s="77"/>
      <c r="B837" s="8"/>
      <c r="C837" s="8"/>
      <c r="D837" s="8"/>
      <c r="E837" s="8"/>
      <c r="F837" s="8"/>
      <c r="G837" s="8"/>
      <c r="H837" s="8"/>
      <c r="I837" s="8"/>
      <c r="J837" s="57"/>
      <c r="K837" s="8"/>
      <c r="L837" s="8"/>
      <c r="M837" s="8"/>
      <c r="N837" s="8"/>
      <c r="O837" s="8"/>
      <c r="P837" s="8"/>
      <c r="Q837" s="8"/>
      <c r="R837" s="8"/>
      <c r="S837" s="8"/>
      <c r="T837" s="8"/>
      <c r="U837" s="8"/>
      <c r="V837" s="8"/>
      <c r="W837" s="8"/>
      <c r="X837" s="8"/>
      <c r="Y837" s="8"/>
      <c r="Z837" s="8"/>
    </row>
    <row r="838" spans="1:26" ht="12.75" customHeight="1" x14ac:dyDescent="0.4">
      <c r="A838" s="77"/>
      <c r="B838" s="8"/>
      <c r="C838" s="8"/>
      <c r="D838" s="8"/>
      <c r="E838" s="8"/>
      <c r="F838" s="8"/>
      <c r="G838" s="8"/>
      <c r="H838" s="8"/>
      <c r="I838" s="8"/>
      <c r="J838" s="57"/>
      <c r="K838" s="8"/>
      <c r="L838" s="8"/>
      <c r="M838" s="8"/>
      <c r="N838" s="8"/>
      <c r="O838" s="8"/>
      <c r="P838" s="8"/>
      <c r="Q838" s="8"/>
      <c r="R838" s="8"/>
      <c r="S838" s="8"/>
      <c r="T838" s="8"/>
      <c r="U838" s="8"/>
      <c r="V838" s="8"/>
      <c r="W838" s="8"/>
      <c r="X838" s="8"/>
      <c r="Y838" s="8"/>
      <c r="Z838" s="8"/>
    </row>
    <row r="839" spans="1:26" ht="12.75" customHeight="1" x14ac:dyDescent="0.4">
      <c r="A839" s="77"/>
      <c r="B839" s="8"/>
      <c r="C839" s="8"/>
      <c r="D839" s="8"/>
      <c r="E839" s="8"/>
      <c r="F839" s="8"/>
      <c r="G839" s="8"/>
      <c r="H839" s="8"/>
      <c r="I839" s="8"/>
      <c r="J839" s="57"/>
      <c r="K839" s="8"/>
      <c r="L839" s="8"/>
      <c r="M839" s="8"/>
      <c r="N839" s="8"/>
      <c r="O839" s="8"/>
      <c r="P839" s="8"/>
      <c r="Q839" s="8"/>
      <c r="R839" s="8"/>
      <c r="S839" s="8"/>
      <c r="T839" s="8"/>
      <c r="U839" s="8"/>
      <c r="V839" s="8"/>
      <c r="W839" s="8"/>
      <c r="X839" s="8"/>
      <c r="Y839" s="8"/>
      <c r="Z839" s="8"/>
    </row>
    <row r="840" spans="1:26" ht="12.75" customHeight="1" x14ac:dyDescent="0.4">
      <c r="A840" s="77"/>
      <c r="B840" s="8"/>
      <c r="C840" s="8"/>
      <c r="D840" s="8"/>
      <c r="E840" s="8"/>
      <c r="F840" s="8"/>
      <c r="G840" s="8"/>
      <c r="H840" s="8"/>
      <c r="I840" s="8"/>
      <c r="J840" s="57"/>
      <c r="K840" s="8"/>
      <c r="L840" s="8"/>
      <c r="M840" s="8"/>
      <c r="N840" s="8"/>
      <c r="O840" s="8"/>
      <c r="P840" s="8"/>
      <c r="Q840" s="8"/>
      <c r="R840" s="8"/>
      <c r="S840" s="8"/>
      <c r="T840" s="8"/>
      <c r="U840" s="8"/>
      <c r="V840" s="8"/>
      <c r="W840" s="8"/>
      <c r="X840" s="8"/>
      <c r="Y840" s="8"/>
      <c r="Z840" s="8"/>
    </row>
    <row r="841" spans="1:26" ht="12.75" customHeight="1" x14ac:dyDescent="0.4">
      <c r="A841" s="77"/>
      <c r="B841" s="8"/>
      <c r="C841" s="8"/>
      <c r="D841" s="8"/>
      <c r="E841" s="8"/>
      <c r="F841" s="8"/>
      <c r="G841" s="8"/>
      <c r="H841" s="8"/>
      <c r="I841" s="8"/>
      <c r="J841" s="57"/>
      <c r="K841" s="8"/>
      <c r="L841" s="8"/>
      <c r="M841" s="8"/>
      <c r="N841" s="8"/>
      <c r="O841" s="8"/>
      <c r="P841" s="8"/>
      <c r="Q841" s="8"/>
      <c r="R841" s="8"/>
      <c r="S841" s="8"/>
      <c r="T841" s="8"/>
      <c r="U841" s="8"/>
      <c r="V841" s="8"/>
      <c r="W841" s="8"/>
      <c r="X841" s="8"/>
      <c r="Y841" s="8"/>
      <c r="Z841" s="8"/>
    </row>
    <row r="842" spans="1:26" ht="12.75" customHeight="1" x14ac:dyDescent="0.4">
      <c r="A842" s="77"/>
      <c r="B842" s="8"/>
      <c r="C842" s="8"/>
      <c r="D842" s="8"/>
      <c r="E842" s="8"/>
      <c r="F842" s="8"/>
      <c r="G842" s="8"/>
      <c r="H842" s="8"/>
      <c r="I842" s="8"/>
      <c r="J842" s="57"/>
      <c r="K842" s="8"/>
      <c r="L842" s="8"/>
      <c r="M842" s="8"/>
      <c r="N842" s="8"/>
      <c r="O842" s="8"/>
      <c r="P842" s="8"/>
      <c r="Q842" s="8"/>
      <c r="R842" s="8"/>
      <c r="S842" s="8"/>
      <c r="T842" s="8"/>
      <c r="U842" s="8"/>
      <c r="V842" s="8"/>
      <c r="W842" s="8"/>
      <c r="X842" s="8"/>
      <c r="Y842" s="8"/>
      <c r="Z842" s="8"/>
    </row>
    <row r="843" spans="1:26" ht="12.75" customHeight="1" x14ac:dyDescent="0.4">
      <c r="A843" s="77"/>
      <c r="B843" s="8"/>
      <c r="C843" s="8"/>
      <c r="D843" s="8"/>
      <c r="E843" s="8"/>
      <c r="F843" s="8"/>
      <c r="G843" s="8"/>
      <c r="H843" s="8"/>
      <c r="I843" s="8"/>
      <c r="J843" s="57"/>
      <c r="K843" s="8"/>
      <c r="L843" s="8"/>
      <c r="M843" s="8"/>
      <c r="N843" s="8"/>
      <c r="O843" s="8"/>
      <c r="P843" s="8"/>
      <c r="Q843" s="8"/>
      <c r="R843" s="8"/>
      <c r="S843" s="8"/>
      <c r="T843" s="8"/>
      <c r="U843" s="8"/>
      <c r="V843" s="8"/>
      <c r="W843" s="8"/>
      <c r="X843" s="8"/>
      <c r="Y843" s="8"/>
      <c r="Z843" s="8"/>
    </row>
    <row r="844" spans="1:26" ht="12.75" customHeight="1" x14ac:dyDescent="0.4">
      <c r="A844" s="77"/>
      <c r="B844" s="8"/>
      <c r="C844" s="8"/>
      <c r="D844" s="8"/>
      <c r="E844" s="8"/>
      <c r="F844" s="8"/>
      <c r="G844" s="8"/>
      <c r="H844" s="8"/>
      <c r="I844" s="8"/>
      <c r="J844" s="57"/>
      <c r="K844" s="8"/>
      <c r="L844" s="8"/>
      <c r="M844" s="8"/>
      <c r="N844" s="8"/>
      <c r="O844" s="8"/>
      <c r="P844" s="8"/>
      <c r="Q844" s="8"/>
      <c r="R844" s="8"/>
      <c r="S844" s="8"/>
      <c r="T844" s="8"/>
      <c r="U844" s="8"/>
      <c r="V844" s="8"/>
      <c r="W844" s="8"/>
      <c r="X844" s="8"/>
      <c r="Y844" s="8"/>
      <c r="Z844" s="8"/>
    </row>
    <row r="845" spans="1:26" ht="12.75" customHeight="1" x14ac:dyDescent="0.4">
      <c r="A845" s="77"/>
      <c r="B845" s="8"/>
      <c r="C845" s="8"/>
      <c r="D845" s="8"/>
      <c r="E845" s="8"/>
      <c r="F845" s="8"/>
      <c r="G845" s="8"/>
      <c r="H845" s="8"/>
      <c r="I845" s="8"/>
      <c r="J845" s="57"/>
      <c r="K845" s="8"/>
      <c r="L845" s="8"/>
      <c r="M845" s="8"/>
      <c r="N845" s="8"/>
      <c r="O845" s="8"/>
      <c r="P845" s="8"/>
      <c r="Q845" s="8"/>
      <c r="R845" s="8"/>
      <c r="S845" s="8"/>
      <c r="T845" s="8"/>
      <c r="U845" s="8"/>
      <c r="V845" s="8"/>
      <c r="W845" s="8"/>
      <c r="X845" s="8"/>
      <c r="Y845" s="8"/>
      <c r="Z845" s="8"/>
    </row>
    <row r="846" spans="1:26" ht="12.75" customHeight="1" x14ac:dyDescent="0.4">
      <c r="A846" s="77"/>
      <c r="B846" s="8"/>
      <c r="C846" s="8"/>
      <c r="D846" s="8"/>
      <c r="E846" s="8"/>
      <c r="F846" s="8"/>
      <c r="G846" s="8"/>
      <c r="H846" s="8"/>
      <c r="I846" s="8"/>
      <c r="J846" s="57"/>
      <c r="K846" s="8"/>
      <c r="L846" s="8"/>
      <c r="M846" s="8"/>
      <c r="N846" s="8"/>
      <c r="O846" s="8"/>
      <c r="P846" s="8"/>
      <c r="Q846" s="8"/>
      <c r="R846" s="8"/>
      <c r="S846" s="8"/>
      <c r="T846" s="8"/>
      <c r="U846" s="8"/>
      <c r="V846" s="8"/>
      <c r="W846" s="8"/>
      <c r="X846" s="8"/>
      <c r="Y846" s="8"/>
      <c r="Z846" s="8"/>
    </row>
    <row r="847" spans="1:26" ht="12.75" customHeight="1" x14ac:dyDescent="0.4">
      <c r="A847" s="77"/>
      <c r="B847" s="8"/>
      <c r="C847" s="8"/>
      <c r="D847" s="8"/>
      <c r="E847" s="8"/>
      <c r="F847" s="8"/>
      <c r="G847" s="8"/>
      <c r="H847" s="8"/>
      <c r="I847" s="8"/>
      <c r="J847" s="57"/>
      <c r="K847" s="8"/>
      <c r="L847" s="8"/>
      <c r="M847" s="8"/>
      <c r="N847" s="8"/>
      <c r="O847" s="8"/>
      <c r="P847" s="8"/>
      <c r="Q847" s="8"/>
      <c r="R847" s="8"/>
      <c r="S847" s="8"/>
      <c r="T847" s="8"/>
      <c r="U847" s="8"/>
      <c r="V847" s="8"/>
      <c r="W847" s="8"/>
      <c r="X847" s="8"/>
      <c r="Y847" s="8"/>
      <c r="Z847" s="8"/>
    </row>
    <row r="848" spans="1:26" ht="12.75" customHeight="1" x14ac:dyDescent="0.4">
      <c r="A848" s="77"/>
      <c r="B848" s="8"/>
      <c r="C848" s="8"/>
      <c r="D848" s="8"/>
      <c r="E848" s="8"/>
      <c r="F848" s="8"/>
      <c r="G848" s="8"/>
      <c r="H848" s="8"/>
      <c r="I848" s="8"/>
      <c r="J848" s="57"/>
      <c r="K848" s="8"/>
      <c r="L848" s="8"/>
      <c r="M848" s="8"/>
      <c r="N848" s="8"/>
      <c r="O848" s="8"/>
      <c r="P848" s="8"/>
      <c r="Q848" s="8"/>
      <c r="R848" s="8"/>
      <c r="S848" s="8"/>
      <c r="T848" s="8"/>
      <c r="U848" s="8"/>
      <c r="V848" s="8"/>
      <c r="W848" s="8"/>
      <c r="X848" s="8"/>
      <c r="Y848" s="8"/>
      <c r="Z848" s="8"/>
    </row>
    <row r="849" spans="1:26" ht="12.75" customHeight="1" x14ac:dyDescent="0.4">
      <c r="A849" s="77"/>
      <c r="B849" s="8"/>
      <c r="C849" s="8"/>
      <c r="D849" s="8"/>
      <c r="E849" s="8"/>
      <c r="F849" s="8"/>
      <c r="G849" s="8"/>
      <c r="H849" s="8"/>
      <c r="I849" s="8"/>
      <c r="J849" s="57"/>
      <c r="K849" s="8"/>
      <c r="L849" s="8"/>
      <c r="M849" s="8"/>
      <c r="N849" s="8"/>
      <c r="O849" s="8"/>
      <c r="P849" s="8"/>
      <c r="Q849" s="8"/>
      <c r="R849" s="8"/>
      <c r="S849" s="8"/>
      <c r="T849" s="8"/>
      <c r="U849" s="8"/>
      <c r="V849" s="8"/>
      <c r="W849" s="8"/>
      <c r="X849" s="8"/>
      <c r="Y849" s="8"/>
      <c r="Z849" s="8"/>
    </row>
    <row r="850" spans="1:26" ht="12.75" customHeight="1" x14ac:dyDescent="0.4">
      <c r="A850" s="77"/>
      <c r="B850" s="8"/>
      <c r="C850" s="8"/>
      <c r="D850" s="8"/>
      <c r="E850" s="8"/>
      <c r="F850" s="8"/>
      <c r="G850" s="8"/>
      <c r="H850" s="8"/>
      <c r="I850" s="8"/>
      <c r="J850" s="57"/>
      <c r="K850" s="8"/>
      <c r="L850" s="8"/>
      <c r="M850" s="8"/>
      <c r="N850" s="8"/>
      <c r="O850" s="8"/>
      <c r="P850" s="8"/>
      <c r="Q850" s="8"/>
      <c r="R850" s="8"/>
      <c r="S850" s="8"/>
      <c r="T850" s="8"/>
      <c r="U850" s="8"/>
      <c r="V850" s="8"/>
      <c r="W850" s="8"/>
      <c r="X850" s="8"/>
      <c r="Y850" s="8"/>
      <c r="Z850" s="8"/>
    </row>
    <row r="851" spans="1:26" ht="12.75" customHeight="1" x14ac:dyDescent="0.4">
      <c r="A851" s="77"/>
      <c r="B851" s="8"/>
      <c r="C851" s="8"/>
      <c r="D851" s="8"/>
      <c r="E851" s="8"/>
      <c r="F851" s="8"/>
      <c r="G851" s="8"/>
      <c r="H851" s="8"/>
      <c r="I851" s="8"/>
      <c r="J851" s="57"/>
      <c r="K851" s="8"/>
      <c r="L851" s="8"/>
      <c r="M851" s="8"/>
      <c r="N851" s="8"/>
      <c r="O851" s="8"/>
      <c r="P851" s="8"/>
      <c r="Q851" s="8"/>
      <c r="R851" s="8"/>
      <c r="S851" s="8"/>
      <c r="T851" s="8"/>
      <c r="U851" s="8"/>
      <c r="V851" s="8"/>
      <c r="W851" s="8"/>
      <c r="X851" s="8"/>
      <c r="Y851" s="8"/>
      <c r="Z851" s="8"/>
    </row>
    <row r="852" spans="1:26" ht="12.75" customHeight="1" x14ac:dyDescent="0.4">
      <c r="A852" s="77"/>
      <c r="B852" s="8"/>
      <c r="C852" s="8"/>
      <c r="D852" s="8"/>
      <c r="E852" s="8"/>
      <c r="F852" s="8"/>
      <c r="G852" s="8"/>
      <c r="H852" s="8"/>
      <c r="I852" s="8"/>
      <c r="J852" s="57"/>
      <c r="K852" s="8"/>
      <c r="L852" s="8"/>
      <c r="M852" s="8"/>
      <c r="N852" s="8"/>
      <c r="O852" s="8"/>
      <c r="P852" s="8"/>
      <c r="Q852" s="8"/>
      <c r="R852" s="8"/>
      <c r="S852" s="8"/>
      <c r="T852" s="8"/>
      <c r="U852" s="8"/>
      <c r="V852" s="8"/>
      <c r="W852" s="8"/>
      <c r="X852" s="8"/>
      <c r="Y852" s="8"/>
      <c r="Z852" s="8"/>
    </row>
    <row r="853" spans="1:26" ht="12.75" customHeight="1" x14ac:dyDescent="0.4">
      <c r="A853" s="77"/>
      <c r="B853" s="8"/>
      <c r="C853" s="8"/>
      <c r="D853" s="8"/>
      <c r="E853" s="8"/>
      <c r="F853" s="8"/>
      <c r="G853" s="8"/>
      <c r="H853" s="8"/>
      <c r="I853" s="8"/>
      <c r="J853" s="57"/>
      <c r="K853" s="8"/>
      <c r="L853" s="8"/>
      <c r="M853" s="8"/>
      <c r="N853" s="8"/>
      <c r="O853" s="8"/>
      <c r="P853" s="8"/>
      <c r="Q853" s="8"/>
      <c r="R853" s="8"/>
      <c r="S853" s="8"/>
      <c r="T853" s="8"/>
      <c r="U853" s="8"/>
      <c r="V853" s="8"/>
      <c r="W853" s="8"/>
      <c r="X853" s="8"/>
      <c r="Y853" s="8"/>
      <c r="Z853" s="8"/>
    </row>
    <row r="854" spans="1:26" ht="12.75" customHeight="1" x14ac:dyDescent="0.4">
      <c r="A854" s="77"/>
      <c r="B854" s="8"/>
      <c r="C854" s="8"/>
      <c r="D854" s="8"/>
      <c r="E854" s="8"/>
      <c r="F854" s="8"/>
      <c r="G854" s="8"/>
      <c r="H854" s="8"/>
      <c r="I854" s="8"/>
      <c r="J854" s="57"/>
      <c r="K854" s="8"/>
      <c r="L854" s="8"/>
      <c r="M854" s="8"/>
      <c r="N854" s="8"/>
      <c r="O854" s="8"/>
      <c r="P854" s="8"/>
      <c r="Q854" s="8"/>
      <c r="R854" s="8"/>
      <c r="S854" s="8"/>
      <c r="T854" s="8"/>
      <c r="U854" s="8"/>
      <c r="V854" s="8"/>
      <c r="W854" s="8"/>
      <c r="X854" s="8"/>
      <c r="Y854" s="8"/>
      <c r="Z854" s="8"/>
    </row>
    <row r="855" spans="1:26" ht="12.75" customHeight="1" x14ac:dyDescent="0.4">
      <c r="A855" s="77"/>
      <c r="B855" s="8"/>
      <c r="C855" s="8"/>
      <c r="D855" s="8"/>
      <c r="E855" s="8"/>
      <c r="F855" s="8"/>
      <c r="G855" s="8"/>
      <c r="H855" s="8"/>
      <c r="I855" s="8"/>
      <c r="J855" s="57"/>
      <c r="K855" s="8"/>
      <c r="L855" s="8"/>
      <c r="M855" s="8"/>
      <c r="N855" s="8"/>
      <c r="O855" s="8"/>
      <c r="P855" s="8"/>
      <c r="Q855" s="8"/>
      <c r="R855" s="8"/>
      <c r="S855" s="8"/>
      <c r="T855" s="8"/>
      <c r="U855" s="8"/>
      <c r="V855" s="8"/>
      <c r="W855" s="8"/>
      <c r="X855" s="8"/>
      <c r="Y855" s="8"/>
      <c r="Z855" s="8"/>
    </row>
    <row r="856" spans="1:26" ht="12.75" customHeight="1" x14ac:dyDescent="0.4">
      <c r="A856" s="77"/>
      <c r="B856" s="8"/>
      <c r="C856" s="8"/>
      <c r="D856" s="8"/>
      <c r="E856" s="8"/>
      <c r="F856" s="8"/>
      <c r="G856" s="8"/>
      <c r="H856" s="8"/>
      <c r="I856" s="8"/>
      <c r="J856" s="57"/>
      <c r="K856" s="8"/>
      <c r="L856" s="8"/>
      <c r="M856" s="8"/>
      <c r="N856" s="8"/>
      <c r="O856" s="8"/>
      <c r="P856" s="8"/>
      <c r="Q856" s="8"/>
      <c r="R856" s="8"/>
      <c r="S856" s="8"/>
      <c r="T856" s="8"/>
      <c r="U856" s="8"/>
      <c r="V856" s="8"/>
      <c r="W856" s="8"/>
      <c r="X856" s="8"/>
      <c r="Y856" s="8"/>
      <c r="Z856" s="8"/>
    </row>
    <row r="857" spans="1:26" ht="12.75" customHeight="1" x14ac:dyDescent="0.4">
      <c r="A857" s="77"/>
      <c r="B857" s="8"/>
      <c r="C857" s="8"/>
      <c r="D857" s="8"/>
      <c r="E857" s="8"/>
      <c r="F857" s="8"/>
      <c r="G857" s="8"/>
      <c r="H857" s="8"/>
      <c r="I857" s="8"/>
      <c r="J857" s="57"/>
      <c r="K857" s="8"/>
      <c r="L857" s="8"/>
      <c r="M857" s="8"/>
      <c r="N857" s="8"/>
      <c r="O857" s="8"/>
      <c r="P857" s="8"/>
      <c r="Q857" s="8"/>
      <c r="R857" s="8"/>
      <c r="S857" s="8"/>
      <c r="T857" s="8"/>
      <c r="U857" s="8"/>
      <c r="V857" s="8"/>
      <c r="W857" s="8"/>
      <c r="X857" s="8"/>
      <c r="Y857" s="8"/>
      <c r="Z857" s="8"/>
    </row>
    <row r="858" spans="1:26" ht="12.75" customHeight="1" x14ac:dyDescent="0.4">
      <c r="A858" s="77"/>
      <c r="B858" s="8"/>
      <c r="C858" s="8"/>
      <c r="D858" s="8"/>
      <c r="E858" s="8"/>
      <c r="F858" s="8"/>
      <c r="G858" s="8"/>
      <c r="H858" s="8"/>
      <c r="I858" s="8"/>
      <c r="J858" s="57"/>
      <c r="K858" s="8"/>
      <c r="L858" s="8"/>
      <c r="M858" s="8"/>
      <c r="N858" s="8"/>
      <c r="O858" s="8"/>
      <c r="P858" s="8"/>
      <c r="Q858" s="8"/>
      <c r="R858" s="8"/>
      <c r="S858" s="8"/>
      <c r="T858" s="8"/>
      <c r="U858" s="8"/>
      <c r="V858" s="8"/>
      <c r="W858" s="8"/>
      <c r="X858" s="8"/>
      <c r="Y858" s="8"/>
      <c r="Z858" s="8"/>
    </row>
    <row r="859" spans="1:26" ht="12.75" customHeight="1" x14ac:dyDescent="0.4">
      <c r="A859" s="77"/>
      <c r="B859" s="8"/>
      <c r="C859" s="8"/>
      <c r="D859" s="8"/>
      <c r="E859" s="8"/>
      <c r="F859" s="8"/>
      <c r="G859" s="8"/>
      <c r="H859" s="8"/>
      <c r="I859" s="8"/>
      <c r="J859" s="57"/>
      <c r="K859" s="8"/>
      <c r="L859" s="8"/>
      <c r="M859" s="8"/>
      <c r="N859" s="8"/>
      <c r="O859" s="8"/>
      <c r="P859" s="8"/>
      <c r="Q859" s="8"/>
      <c r="R859" s="8"/>
      <c r="S859" s="8"/>
      <c r="T859" s="8"/>
      <c r="U859" s="8"/>
      <c r="V859" s="8"/>
      <c r="W859" s="8"/>
      <c r="X859" s="8"/>
      <c r="Y859" s="8"/>
      <c r="Z859" s="8"/>
    </row>
    <row r="860" spans="1:26" ht="12.75" customHeight="1" x14ac:dyDescent="0.4">
      <c r="A860" s="77"/>
      <c r="B860" s="8"/>
      <c r="C860" s="8"/>
      <c r="D860" s="8"/>
      <c r="E860" s="8"/>
      <c r="F860" s="8"/>
      <c r="G860" s="8"/>
      <c r="H860" s="8"/>
      <c r="I860" s="8"/>
      <c r="J860" s="57"/>
      <c r="K860" s="8"/>
      <c r="L860" s="8"/>
      <c r="M860" s="8"/>
      <c r="N860" s="8"/>
      <c r="O860" s="8"/>
      <c r="P860" s="8"/>
      <c r="Q860" s="8"/>
      <c r="R860" s="8"/>
      <c r="S860" s="8"/>
      <c r="T860" s="8"/>
      <c r="U860" s="8"/>
      <c r="V860" s="8"/>
      <c r="W860" s="8"/>
      <c r="X860" s="8"/>
      <c r="Y860" s="8"/>
      <c r="Z860" s="8"/>
    </row>
    <row r="861" spans="1:26" ht="12.75" customHeight="1" x14ac:dyDescent="0.4">
      <c r="A861" s="77"/>
      <c r="B861" s="8"/>
      <c r="C861" s="8"/>
      <c r="D861" s="8"/>
      <c r="E861" s="8"/>
      <c r="F861" s="8"/>
      <c r="G861" s="8"/>
      <c r="H861" s="8"/>
      <c r="I861" s="8"/>
      <c r="J861" s="57"/>
      <c r="K861" s="8"/>
      <c r="L861" s="8"/>
      <c r="M861" s="8"/>
      <c r="N861" s="8"/>
      <c r="O861" s="8"/>
      <c r="P861" s="8"/>
      <c r="Q861" s="8"/>
      <c r="R861" s="8"/>
      <c r="S861" s="8"/>
      <c r="T861" s="8"/>
      <c r="U861" s="8"/>
      <c r="V861" s="8"/>
      <c r="W861" s="8"/>
      <c r="X861" s="8"/>
      <c r="Y861" s="8"/>
      <c r="Z861" s="8"/>
    </row>
    <row r="862" spans="1:26" ht="12.75" customHeight="1" x14ac:dyDescent="0.4">
      <c r="A862" s="77"/>
      <c r="B862" s="8"/>
      <c r="C862" s="8"/>
      <c r="D862" s="8"/>
      <c r="E862" s="8"/>
      <c r="F862" s="8"/>
      <c r="G862" s="8"/>
      <c r="H862" s="8"/>
      <c r="I862" s="8"/>
      <c r="J862" s="57"/>
      <c r="K862" s="8"/>
      <c r="L862" s="8"/>
      <c r="M862" s="8"/>
      <c r="N862" s="8"/>
      <c r="O862" s="8"/>
      <c r="P862" s="8"/>
      <c r="Q862" s="8"/>
      <c r="R862" s="8"/>
      <c r="S862" s="8"/>
      <c r="T862" s="8"/>
      <c r="U862" s="8"/>
      <c r="V862" s="8"/>
      <c r="W862" s="8"/>
      <c r="X862" s="8"/>
      <c r="Y862" s="8"/>
      <c r="Z862" s="8"/>
    </row>
    <row r="863" spans="1:26" ht="12.75" customHeight="1" x14ac:dyDescent="0.4">
      <c r="A863" s="77"/>
      <c r="B863" s="8"/>
      <c r="C863" s="8"/>
      <c r="D863" s="8"/>
      <c r="E863" s="8"/>
      <c r="F863" s="8"/>
      <c r="G863" s="8"/>
      <c r="H863" s="8"/>
      <c r="I863" s="8"/>
      <c r="J863" s="57"/>
      <c r="K863" s="8"/>
      <c r="L863" s="8"/>
      <c r="M863" s="8"/>
      <c r="N863" s="8"/>
      <c r="O863" s="8"/>
      <c r="P863" s="8"/>
      <c r="Q863" s="8"/>
      <c r="R863" s="8"/>
      <c r="S863" s="8"/>
      <c r="T863" s="8"/>
      <c r="U863" s="8"/>
      <c r="V863" s="8"/>
      <c r="W863" s="8"/>
      <c r="X863" s="8"/>
      <c r="Y863" s="8"/>
      <c r="Z863" s="8"/>
    </row>
    <row r="864" spans="1:26" ht="12.75" customHeight="1" x14ac:dyDescent="0.4">
      <c r="A864" s="77"/>
      <c r="B864" s="8"/>
      <c r="C864" s="8"/>
      <c r="D864" s="8"/>
      <c r="E864" s="8"/>
      <c r="F864" s="8"/>
      <c r="G864" s="8"/>
      <c r="H864" s="8"/>
      <c r="I864" s="8"/>
      <c r="J864" s="57"/>
      <c r="K864" s="8"/>
      <c r="L864" s="8"/>
      <c r="M864" s="8"/>
      <c r="N864" s="8"/>
      <c r="O864" s="8"/>
      <c r="P864" s="8"/>
      <c r="Q864" s="8"/>
      <c r="R864" s="8"/>
      <c r="S864" s="8"/>
      <c r="T864" s="8"/>
      <c r="U864" s="8"/>
      <c r="V864" s="8"/>
      <c r="W864" s="8"/>
      <c r="X864" s="8"/>
      <c r="Y864" s="8"/>
      <c r="Z864" s="8"/>
    </row>
    <row r="865" spans="1:26" ht="12.75" customHeight="1" x14ac:dyDescent="0.4">
      <c r="A865" s="77"/>
      <c r="B865" s="8"/>
      <c r="C865" s="8"/>
      <c r="D865" s="8"/>
      <c r="E865" s="8"/>
      <c r="F865" s="8"/>
      <c r="G865" s="8"/>
      <c r="H865" s="8"/>
      <c r="I865" s="8"/>
      <c r="J865" s="57"/>
      <c r="K865" s="8"/>
      <c r="L865" s="8"/>
      <c r="M865" s="8"/>
      <c r="N865" s="8"/>
      <c r="O865" s="8"/>
      <c r="P865" s="8"/>
      <c r="Q865" s="8"/>
      <c r="R865" s="8"/>
      <c r="S865" s="8"/>
      <c r="T865" s="8"/>
      <c r="U865" s="8"/>
      <c r="V865" s="8"/>
      <c r="W865" s="8"/>
      <c r="X865" s="8"/>
      <c r="Y865" s="8"/>
      <c r="Z865" s="8"/>
    </row>
    <row r="866" spans="1:26" ht="12.75" customHeight="1" x14ac:dyDescent="0.4">
      <c r="A866" s="77"/>
      <c r="B866" s="8"/>
      <c r="C866" s="8"/>
      <c r="D866" s="8"/>
      <c r="E866" s="8"/>
      <c r="F866" s="8"/>
      <c r="G866" s="8"/>
      <c r="H866" s="8"/>
      <c r="I866" s="8"/>
      <c r="J866" s="57"/>
      <c r="K866" s="8"/>
      <c r="L866" s="8"/>
      <c r="M866" s="8"/>
      <c r="N866" s="8"/>
      <c r="O866" s="8"/>
      <c r="P866" s="8"/>
      <c r="Q866" s="8"/>
      <c r="R866" s="8"/>
      <c r="S866" s="8"/>
      <c r="T866" s="8"/>
      <c r="U866" s="8"/>
      <c r="V866" s="8"/>
      <c r="W866" s="8"/>
      <c r="X866" s="8"/>
      <c r="Y866" s="8"/>
      <c r="Z866" s="8"/>
    </row>
    <row r="867" spans="1:26" ht="12.75" customHeight="1" x14ac:dyDescent="0.4">
      <c r="A867" s="77"/>
      <c r="B867" s="8"/>
      <c r="C867" s="8"/>
      <c r="D867" s="8"/>
      <c r="E867" s="8"/>
      <c r="F867" s="8"/>
      <c r="G867" s="8"/>
      <c r="H867" s="8"/>
      <c r="I867" s="8"/>
      <c r="J867" s="57"/>
      <c r="K867" s="8"/>
      <c r="L867" s="8"/>
      <c r="M867" s="8"/>
      <c r="N867" s="8"/>
      <c r="O867" s="8"/>
      <c r="P867" s="8"/>
      <c r="Q867" s="8"/>
      <c r="R867" s="8"/>
      <c r="S867" s="8"/>
      <c r="T867" s="8"/>
      <c r="U867" s="8"/>
      <c r="V867" s="8"/>
      <c r="W867" s="8"/>
      <c r="X867" s="8"/>
      <c r="Y867" s="8"/>
      <c r="Z867" s="8"/>
    </row>
    <row r="868" spans="1:26" ht="12.75" customHeight="1" x14ac:dyDescent="0.4">
      <c r="A868" s="77"/>
      <c r="B868" s="8"/>
      <c r="C868" s="8"/>
      <c r="D868" s="8"/>
      <c r="E868" s="8"/>
      <c r="F868" s="8"/>
      <c r="G868" s="8"/>
      <c r="H868" s="8"/>
      <c r="I868" s="8"/>
      <c r="J868" s="57"/>
      <c r="K868" s="8"/>
      <c r="L868" s="8"/>
      <c r="M868" s="8"/>
      <c r="N868" s="8"/>
      <c r="O868" s="8"/>
      <c r="P868" s="8"/>
      <c r="Q868" s="8"/>
      <c r="R868" s="8"/>
      <c r="S868" s="8"/>
      <c r="T868" s="8"/>
      <c r="U868" s="8"/>
      <c r="V868" s="8"/>
      <c r="W868" s="8"/>
      <c r="X868" s="8"/>
      <c r="Y868" s="8"/>
      <c r="Z868" s="8"/>
    </row>
    <row r="869" spans="1:26" ht="12.75" customHeight="1" x14ac:dyDescent="0.4">
      <c r="A869" s="77"/>
      <c r="B869" s="8"/>
      <c r="C869" s="8"/>
      <c r="D869" s="8"/>
      <c r="E869" s="8"/>
      <c r="F869" s="8"/>
      <c r="G869" s="8"/>
      <c r="H869" s="8"/>
      <c r="I869" s="8"/>
      <c r="J869" s="57"/>
      <c r="K869" s="8"/>
      <c r="L869" s="8"/>
      <c r="M869" s="8"/>
      <c r="N869" s="8"/>
      <c r="O869" s="8"/>
      <c r="P869" s="8"/>
      <c r="Q869" s="8"/>
      <c r="R869" s="8"/>
      <c r="S869" s="8"/>
      <c r="T869" s="8"/>
      <c r="U869" s="8"/>
      <c r="V869" s="8"/>
      <c r="W869" s="8"/>
      <c r="X869" s="8"/>
      <c r="Y869" s="8"/>
      <c r="Z869" s="8"/>
    </row>
    <row r="870" spans="1:26" ht="12.75" customHeight="1" x14ac:dyDescent="0.4">
      <c r="A870" s="77"/>
      <c r="B870" s="8"/>
      <c r="C870" s="8"/>
      <c r="D870" s="8"/>
      <c r="E870" s="8"/>
      <c r="F870" s="8"/>
      <c r="G870" s="8"/>
      <c r="H870" s="8"/>
      <c r="I870" s="8"/>
      <c r="J870" s="57"/>
      <c r="K870" s="8"/>
      <c r="L870" s="8"/>
      <c r="M870" s="8"/>
      <c r="N870" s="8"/>
      <c r="O870" s="8"/>
      <c r="P870" s="8"/>
      <c r="Q870" s="8"/>
      <c r="R870" s="8"/>
      <c r="S870" s="8"/>
      <c r="T870" s="8"/>
      <c r="U870" s="8"/>
      <c r="V870" s="8"/>
      <c r="W870" s="8"/>
      <c r="X870" s="8"/>
      <c r="Y870" s="8"/>
      <c r="Z870" s="8"/>
    </row>
    <row r="871" spans="1:26" ht="12.75" customHeight="1" x14ac:dyDescent="0.4">
      <c r="A871" s="77"/>
      <c r="B871" s="8"/>
      <c r="C871" s="8"/>
      <c r="D871" s="8"/>
      <c r="E871" s="8"/>
      <c r="F871" s="8"/>
      <c r="G871" s="8"/>
      <c r="H871" s="8"/>
      <c r="I871" s="8"/>
      <c r="J871" s="57"/>
      <c r="K871" s="8"/>
      <c r="L871" s="8"/>
      <c r="M871" s="8"/>
      <c r="N871" s="8"/>
      <c r="O871" s="8"/>
      <c r="P871" s="8"/>
      <c r="Q871" s="8"/>
      <c r="R871" s="8"/>
      <c r="S871" s="8"/>
      <c r="T871" s="8"/>
      <c r="U871" s="8"/>
      <c r="V871" s="8"/>
      <c r="W871" s="8"/>
      <c r="X871" s="8"/>
      <c r="Y871" s="8"/>
      <c r="Z871" s="8"/>
    </row>
    <row r="872" spans="1:26" ht="12.75" customHeight="1" x14ac:dyDescent="0.4">
      <c r="A872" s="77"/>
      <c r="B872" s="8"/>
      <c r="C872" s="8"/>
      <c r="D872" s="8"/>
      <c r="E872" s="8"/>
      <c r="F872" s="8"/>
      <c r="G872" s="8"/>
      <c r="H872" s="8"/>
      <c r="I872" s="8"/>
      <c r="J872" s="57"/>
      <c r="K872" s="8"/>
      <c r="L872" s="8"/>
      <c r="M872" s="8"/>
      <c r="N872" s="8"/>
      <c r="O872" s="8"/>
      <c r="P872" s="8"/>
      <c r="Q872" s="8"/>
      <c r="R872" s="8"/>
      <c r="S872" s="8"/>
      <c r="T872" s="8"/>
      <c r="U872" s="8"/>
      <c r="V872" s="8"/>
      <c r="W872" s="8"/>
      <c r="X872" s="8"/>
      <c r="Y872" s="8"/>
      <c r="Z872" s="8"/>
    </row>
    <row r="873" spans="1:26" ht="12.75" customHeight="1" x14ac:dyDescent="0.4">
      <c r="A873" s="77"/>
      <c r="B873" s="8"/>
      <c r="C873" s="8"/>
      <c r="D873" s="8"/>
      <c r="E873" s="8"/>
      <c r="F873" s="8"/>
      <c r="G873" s="8"/>
      <c r="H873" s="8"/>
      <c r="I873" s="8"/>
      <c r="J873" s="57"/>
      <c r="K873" s="8"/>
      <c r="L873" s="8"/>
      <c r="M873" s="8"/>
      <c r="N873" s="8"/>
      <c r="O873" s="8"/>
      <c r="P873" s="8"/>
      <c r="Q873" s="8"/>
      <c r="R873" s="8"/>
      <c r="S873" s="8"/>
      <c r="T873" s="8"/>
      <c r="U873" s="8"/>
      <c r="V873" s="8"/>
      <c r="W873" s="8"/>
      <c r="X873" s="8"/>
      <c r="Y873" s="8"/>
      <c r="Z873" s="8"/>
    </row>
    <row r="874" spans="1:26" ht="12.75" customHeight="1" x14ac:dyDescent="0.4">
      <c r="A874" s="77"/>
      <c r="B874" s="8"/>
      <c r="C874" s="8"/>
      <c r="D874" s="8"/>
      <c r="E874" s="8"/>
      <c r="F874" s="8"/>
      <c r="G874" s="8"/>
      <c r="H874" s="8"/>
      <c r="I874" s="8"/>
      <c r="J874" s="57"/>
      <c r="K874" s="8"/>
      <c r="L874" s="8"/>
      <c r="M874" s="8"/>
      <c r="N874" s="8"/>
      <c r="O874" s="8"/>
      <c r="P874" s="8"/>
      <c r="Q874" s="8"/>
      <c r="R874" s="8"/>
      <c r="S874" s="8"/>
      <c r="T874" s="8"/>
      <c r="U874" s="8"/>
      <c r="V874" s="8"/>
      <c r="W874" s="8"/>
      <c r="X874" s="8"/>
      <c r="Y874" s="8"/>
      <c r="Z874" s="8"/>
    </row>
    <row r="875" spans="1:26" ht="12.75" customHeight="1" x14ac:dyDescent="0.4">
      <c r="A875" s="77"/>
      <c r="B875" s="8"/>
      <c r="C875" s="8"/>
      <c r="D875" s="8"/>
      <c r="E875" s="8"/>
      <c r="F875" s="8"/>
      <c r="G875" s="8"/>
      <c r="H875" s="8"/>
      <c r="I875" s="8"/>
      <c r="J875" s="57"/>
      <c r="K875" s="8"/>
      <c r="L875" s="8"/>
      <c r="M875" s="8"/>
      <c r="N875" s="8"/>
      <c r="O875" s="8"/>
      <c r="P875" s="8"/>
      <c r="Q875" s="8"/>
      <c r="R875" s="8"/>
      <c r="S875" s="8"/>
      <c r="T875" s="8"/>
      <c r="U875" s="8"/>
      <c r="V875" s="8"/>
      <c r="W875" s="8"/>
      <c r="X875" s="8"/>
      <c r="Y875" s="8"/>
      <c r="Z875" s="8"/>
    </row>
    <row r="876" spans="1:26" ht="12.75" customHeight="1" x14ac:dyDescent="0.4">
      <c r="A876" s="77"/>
      <c r="B876" s="8"/>
      <c r="C876" s="8"/>
      <c r="D876" s="8"/>
      <c r="E876" s="8"/>
      <c r="F876" s="8"/>
      <c r="G876" s="8"/>
      <c r="H876" s="8"/>
      <c r="I876" s="8"/>
      <c r="J876" s="57"/>
      <c r="K876" s="8"/>
      <c r="L876" s="8"/>
      <c r="M876" s="8"/>
      <c r="N876" s="8"/>
      <c r="O876" s="8"/>
      <c r="P876" s="8"/>
      <c r="Q876" s="8"/>
      <c r="R876" s="8"/>
      <c r="S876" s="8"/>
      <c r="T876" s="8"/>
      <c r="U876" s="8"/>
      <c r="V876" s="8"/>
      <c r="W876" s="8"/>
      <c r="X876" s="8"/>
      <c r="Y876" s="8"/>
      <c r="Z876" s="8"/>
    </row>
    <row r="877" spans="1:26" ht="12.75" customHeight="1" x14ac:dyDescent="0.4">
      <c r="A877" s="77"/>
      <c r="B877" s="8"/>
      <c r="C877" s="8"/>
      <c r="D877" s="8"/>
      <c r="E877" s="8"/>
      <c r="F877" s="8"/>
      <c r="G877" s="8"/>
      <c r="H877" s="8"/>
      <c r="I877" s="8"/>
      <c r="J877" s="57"/>
      <c r="K877" s="8"/>
      <c r="L877" s="8"/>
      <c r="M877" s="8"/>
      <c r="N877" s="8"/>
      <c r="O877" s="8"/>
      <c r="P877" s="8"/>
      <c r="Q877" s="8"/>
      <c r="R877" s="8"/>
      <c r="S877" s="8"/>
      <c r="T877" s="8"/>
      <c r="U877" s="8"/>
      <c r="V877" s="8"/>
      <c r="W877" s="8"/>
      <c r="X877" s="8"/>
      <c r="Y877" s="8"/>
      <c r="Z877" s="8"/>
    </row>
    <row r="878" spans="1:26" ht="12.75" customHeight="1" x14ac:dyDescent="0.4">
      <c r="A878" s="77"/>
      <c r="B878" s="8"/>
      <c r="C878" s="8"/>
      <c r="D878" s="8"/>
      <c r="E878" s="8"/>
      <c r="F878" s="8"/>
      <c r="G878" s="8"/>
      <c r="H878" s="8"/>
      <c r="I878" s="8"/>
      <c r="J878" s="57"/>
      <c r="K878" s="8"/>
      <c r="L878" s="8"/>
      <c r="M878" s="8"/>
      <c r="N878" s="8"/>
      <c r="O878" s="8"/>
      <c r="P878" s="8"/>
      <c r="Q878" s="8"/>
      <c r="R878" s="8"/>
      <c r="S878" s="8"/>
      <c r="T878" s="8"/>
      <c r="U878" s="8"/>
      <c r="V878" s="8"/>
      <c r="W878" s="8"/>
      <c r="X878" s="8"/>
      <c r="Y878" s="8"/>
      <c r="Z878" s="8"/>
    </row>
    <row r="879" spans="1:26" ht="12.75" customHeight="1" x14ac:dyDescent="0.4">
      <c r="A879" s="77"/>
      <c r="B879" s="8"/>
      <c r="C879" s="8"/>
      <c r="D879" s="8"/>
      <c r="E879" s="8"/>
      <c r="F879" s="8"/>
      <c r="G879" s="8"/>
      <c r="H879" s="8"/>
      <c r="I879" s="8"/>
      <c r="J879" s="57"/>
      <c r="K879" s="8"/>
      <c r="L879" s="8"/>
      <c r="M879" s="8"/>
      <c r="N879" s="8"/>
      <c r="O879" s="8"/>
      <c r="P879" s="8"/>
      <c r="Q879" s="8"/>
      <c r="R879" s="8"/>
      <c r="S879" s="8"/>
      <c r="T879" s="8"/>
      <c r="U879" s="8"/>
      <c r="V879" s="8"/>
      <c r="W879" s="8"/>
      <c r="X879" s="8"/>
      <c r="Y879" s="8"/>
      <c r="Z879" s="8"/>
    </row>
    <row r="880" spans="1:26" ht="12.75" customHeight="1" x14ac:dyDescent="0.4">
      <c r="A880" s="77"/>
      <c r="B880" s="8"/>
      <c r="C880" s="8"/>
      <c r="D880" s="8"/>
      <c r="E880" s="8"/>
      <c r="F880" s="8"/>
      <c r="G880" s="8"/>
      <c r="H880" s="8"/>
      <c r="I880" s="8"/>
      <c r="J880" s="57"/>
      <c r="K880" s="8"/>
      <c r="L880" s="8"/>
      <c r="M880" s="8"/>
      <c r="N880" s="8"/>
      <c r="O880" s="8"/>
      <c r="P880" s="8"/>
      <c r="Q880" s="8"/>
      <c r="R880" s="8"/>
      <c r="S880" s="8"/>
      <c r="T880" s="8"/>
      <c r="U880" s="8"/>
      <c r="V880" s="8"/>
      <c r="W880" s="8"/>
      <c r="X880" s="8"/>
      <c r="Y880" s="8"/>
      <c r="Z880" s="8"/>
    </row>
    <row r="881" spans="1:26" ht="12.75" customHeight="1" x14ac:dyDescent="0.4">
      <c r="A881" s="77"/>
      <c r="B881" s="8"/>
      <c r="C881" s="8"/>
      <c r="D881" s="8"/>
      <c r="E881" s="8"/>
      <c r="F881" s="8"/>
      <c r="G881" s="8"/>
      <c r="H881" s="8"/>
      <c r="I881" s="8"/>
      <c r="J881" s="57"/>
      <c r="K881" s="8"/>
      <c r="L881" s="8"/>
      <c r="M881" s="8"/>
      <c r="N881" s="8"/>
      <c r="O881" s="8"/>
      <c r="P881" s="8"/>
      <c r="Q881" s="8"/>
      <c r="R881" s="8"/>
      <c r="S881" s="8"/>
      <c r="T881" s="8"/>
      <c r="U881" s="8"/>
      <c r="V881" s="8"/>
      <c r="W881" s="8"/>
      <c r="X881" s="8"/>
      <c r="Y881" s="8"/>
      <c r="Z881" s="8"/>
    </row>
    <row r="882" spans="1:26" ht="12.75" customHeight="1" x14ac:dyDescent="0.4">
      <c r="A882" s="77"/>
      <c r="B882" s="8"/>
      <c r="C882" s="8"/>
      <c r="D882" s="8"/>
      <c r="E882" s="8"/>
      <c r="F882" s="8"/>
      <c r="G882" s="8"/>
      <c r="H882" s="8"/>
      <c r="I882" s="8"/>
      <c r="J882" s="57"/>
      <c r="K882" s="8"/>
      <c r="L882" s="8"/>
      <c r="M882" s="8"/>
      <c r="N882" s="8"/>
      <c r="O882" s="8"/>
      <c r="P882" s="8"/>
      <c r="Q882" s="8"/>
      <c r="R882" s="8"/>
      <c r="S882" s="8"/>
      <c r="T882" s="8"/>
      <c r="U882" s="8"/>
      <c r="V882" s="8"/>
      <c r="W882" s="8"/>
      <c r="X882" s="8"/>
      <c r="Y882" s="8"/>
      <c r="Z882" s="8"/>
    </row>
    <row r="883" spans="1:26" ht="12.75" customHeight="1" x14ac:dyDescent="0.4">
      <c r="A883" s="77"/>
      <c r="B883" s="8"/>
      <c r="C883" s="8"/>
      <c r="D883" s="8"/>
      <c r="E883" s="8"/>
      <c r="F883" s="8"/>
      <c r="G883" s="8"/>
      <c r="H883" s="8"/>
      <c r="I883" s="8"/>
      <c r="J883" s="57"/>
      <c r="K883" s="8"/>
      <c r="L883" s="8"/>
      <c r="M883" s="8"/>
      <c r="N883" s="8"/>
      <c r="O883" s="8"/>
      <c r="P883" s="8"/>
      <c r="Q883" s="8"/>
      <c r="R883" s="8"/>
      <c r="S883" s="8"/>
      <c r="T883" s="8"/>
      <c r="U883" s="8"/>
      <c r="V883" s="8"/>
      <c r="W883" s="8"/>
      <c r="X883" s="8"/>
      <c r="Y883" s="8"/>
      <c r="Z883" s="8"/>
    </row>
    <row r="884" spans="1:26" ht="12.75" customHeight="1" x14ac:dyDescent="0.4">
      <c r="A884" s="77"/>
      <c r="B884" s="8"/>
      <c r="C884" s="8"/>
      <c r="D884" s="8"/>
      <c r="E884" s="8"/>
      <c r="F884" s="8"/>
      <c r="G884" s="8"/>
      <c r="H884" s="8"/>
      <c r="I884" s="8"/>
      <c r="J884" s="57"/>
      <c r="K884" s="8"/>
      <c r="L884" s="8"/>
      <c r="M884" s="8"/>
      <c r="N884" s="8"/>
      <c r="O884" s="8"/>
      <c r="P884" s="8"/>
      <c r="Q884" s="8"/>
      <c r="R884" s="8"/>
      <c r="S884" s="8"/>
      <c r="T884" s="8"/>
      <c r="U884" s="8"/>
      <c r="V884" s="8"/>
      <c r="W884" s="8"/>
      <c r="X884" s="8"/>
      <c r="Y884" s="8"/>
      <c r="Z884" s="8"/>
    </row>
    <row r="885" spans="1:26" ht="12.75" customHeight="1" x14ac:dyDescent="0.4">
      <c r="A885" s="77"/>
      <c r="B885" s="8"/>
      <c r="C885" s="8"/>
      <c r="D885" s="8"/>
      <c r="E885" s="8"/>
      <c r="F885" s="8"/>
      <c r="G885" s="8"/>
      <c r="H885" s="8"/>
      <c r="I885" s="8"/>
      <c r="J885" s="57"/>
      <c r="K885" s="8"/>
      <c r="L885" s="8"/>
      <c r="M885" s="8"/>
      <c r="N885" s="8"/>
      <c r="O885" s="8"/>
      <c r="P885" s="8"/>
      <c r="Q885" s="8"/>
      <c r="R885" s="8"/>
      <c r="S885" s="8"/>
      <c r="T885" s="8"/>
      <c r="U885" s="8"/>
      <c r="V885" s="8"/>
      <c r="W885" s="8"/>
      <c r="X885" s="8"/>
      <c r="Y885" s="8"/>
      <c r="Z885" s="8"/>
    </row>
    <row r="886" spans="1:26" ht="12.75" customHeight="1" x14ac:dyDescent="0.4">
      <c r="A886" s="77"/>
      <c r="B886" s="8"/>
      <c r="C886" s="8"/>
      <c r="D886" s="8"/>
      <c r="E886" s="8"/>
      <c r="F886" s="8"/>
      <c r="G886" s="8"/>
      <c r="H886" s="8"/>
      <c r="I886" s="8"/>
      <c r="J886" s="57"/>
      <c r="K886" s="8"/>
      <c r="L886" s="8"/>
      <c r="M886" s="8"/>
      <c r="N886" s="8"/>
      <c r="O886" s="8"/>
      <c r="P886" s="8"/>
      <c r="Q886" s="8"/>
      <c r="R886" s="8"/>
      <c r="S886" s="8"/>
      <c r="T886" s="8"/>
      <c r="U886" s="8"/>
      <c r="V886" s="8"/>
      <c r="W886" s="8"/>
      <c r="X886" s="8"/>
      <c r="Y886" s="8"/>
      <c r="Z886" s="8"/>
    </row>
    <row r="887" spans="1:26" ht="12.75" customHeight="1" x14ac:dyDescent="0.4">
      <c r="A887" s="77"/>
      <c r="B887" s="8"/>
      <c r="C887" s="8"/>
      <c r="D887" s="8"/>
      <c r="E887" s="8"/>
      <c r="F887" s="8"/>
      <c r="G887" s="8"/>
      <c r="H887" s="8"/>
      <c r="I887" s="8"/>
      <c r="J887" s="57"/>
      <c r="K887" s="8"/>
      <c r="L887" s="8"/>
      <c r="M887" s="8"/>
      <c r="N887" s="8"/>
      <c r="O887" s="8"/>
      <c r="P887" s="8"/>
      <c r="Q887" s="8"/>
      <c r="R887" s="8"/>
      <c r="S887" s="8"/>
      <c r="T887" s="8"/>
      <c r="U887" s="8"/>
      <c r="V887" s="8"/>
      <c r="W887" s="8"/>
      <c r="X887" s="8"/>
      <c r="Y887" s="8"/>
      <c r="Z887" s="8"/>
    </row>
    <row r="888" spans="1:26" ht="12.75" customHeight="1" x14ac:dyDescent="0.4">
      <c r="A888" s="77"/>
      <c r="B888" s="8"/>
      <c r="C888" s="8"/>
      <c r="D888" s="8"/>
      <c r="E888" s="8"/>
      <c r="F888" s="8"/>
      <c r="G888" s="8"/>
      <c r="H888" s="8"/>
      <c r="I888" s="8"/>
      <c r="J888" s="57"/>
      <c r="K888" s="8"/>
      <c r="L888" s="8"/>
      <c r="M888" s="8"/>
      <c r="N888" s="8"/>
      <c r="O888" s="8"/>
      <c r="P888" s="8"/>
      <c r="Q888" s="8"/>
      <c r="R888" s="8"/>
      <c r="S888" s="8"/>
      <c r="T888" s="8"/>
      <c r="U888" s="8"/>
      <c r="V888" s="8"/>
      <c r="W888" s="8"/>
      <c r="X888" s="8"/>
      <c r="Y888" s="8"/>
      <c r="Z888" s="8"/>
    </row>
    <row r="889" spans="1:26" ht="12.75" customHeight="1" x14ac:dyDescent="0.4">
      <c r="A889" s="77"/>
      <c r="B889" s="8"/>
      <c r="C889" s="8"/>
      <c r="D889" s="8"/>
      <c r="E889" s="8"/>
      <c r="F889" s="8"/>
      <c r="G889" s="8"/>
      <c r="H889" s="8"/>
      <c r="I889" s="8"/>
      <c r="J889" s="57"/>
      <c r="K889" s="8"/>
      <c r="L889" s="8"/>
      <c r="M889" s="8"/>
      <c r="N889" s="8"/>
      <c r="O889" s="8"/>
      <c r="P889" s="8"/>
      <c r="Q889" s="8"/>
      <c r="R889" s="8"/>
      <c r="S889" s="8"/>
      <c r="T889" s="8"/>
      <c r="U889" s="8"/>
      <c r="V889" s="8"/>
      <c r="W889" s="8"/>
      <c r="X889" s="8"/>
      <c r="Y889" s="8"/>
      <c r="Z889" s="8"/>
    </row>
    <row r="890" spans="1:26" ht="12.75" customHeight="1" x14ac:dyDescent="0.4">
      <c r="A890" s="77"/>
      <c r="B890" s="8"/>
      <c r="C890" s="8"/>
      <c r="D890" s="8"/>
      <c r="E890" s="8"/>
      <c r="F890" s="8"/>
      <c r="G890" s="8"/>
      <c r="H890" s="8"/>
      <c r="I890" s="8"/>
      <c r="J890" s="57"/>
      <c r="K890" s="8"/>
      <c r="L890" s="8"/>
      <c r="M890" s="8"/>
      <c r="N890" s="8"/>
      <c r="O890" s="8"/>
      <c r="P890" s="8"/>
      <c r="Q890" s="8"/>
      <c r="R890" s="8"/>
      <c r="S890" s="8"/>
      <c r="T890" s="8"/>
      <c r="U890" s="8"/>
      <c r="V890" s="8"/>
      <c r="W890" s="8"/>
      <c r="X890" s="8"/>
      <c r="Y890" s="8"/>
      <c r="Z890" s="8"/>
    </row>
    <row r="891" spans="1:26" ht="12.75" customHeight="1" x14ac:dyDescent="0.4">
      <c r="A891" s="77"/>
      <c r="B891" s="8"/>
      <c r="C891" s="8"/>
      <c r="D891" s="8"/>
      <c r="E891" s="8"/>
      <c r="F891" s="8"/>
      <c r="G891" s="8"/>
      <c r="H891" s="8"/>
      <c r="I891" s="8"/>
      <c r="J891" s="57"/>
      <c r="K891" s="8"/>
      <c r="L891" s="8"/>
      <c r="M891" s="8"/>
      <c r="N891" s="8"/>
      <c r="O891" s="8"/>
      <c r="P891" s="8"/>
      <c r="Q891" s="8"/>
      <c r="R891" s="8"/>
      <c r="S891" s="8"/>
      <c r="T891" s="8"/>
      <c r="U891" s="8"/>
      <c r="V891" s="8"/>
      <c r="W891" s="8"/>
      <c r="X891" s="8"/>
      <c r="Y891" s="8"/>
      <c r="Z891" s="8"/>
    </row>
    <row r="892" spans="1:26" ht="12.75" customHeight="1" x14ac:dyDescent="0.4">
      <c r="A892" s="77"/>
      <c r="B892" s="8"/>
      <c r="C892" s="8"/>
      <c r="D892" s="8"/>
      <c r="E892" s="8"/>
      <c r="F892" s="8"/>
      <c r="G892" s="8"/>
      <c r="H892" s="8"/>
      <c r="I892" s="8"/>
      <c r="J892" s="57"/>
      <c r="K892" s="8"/>
      <c r="L892" s="8"/>
      <c r="M892" s="8"/>
      <c r="N892" s="8"/>
      <c r="O892" s="8"/>
      <c r="P892" s="8"/>
      <c r="Q892" s="8"/>
      <c r="R892" s="8"/>
      <c r="S892" s="8"/>
      <c r="T892" s="8"/>
      <c r="U892" s="8"/>
      <c r="V892" s="8"/>
      <c r="W892" s="8"/>
      <c r="X892" s="8"/>
      <c r="Y892" s="8"/>
      <c r="Z892" s="8"/>
    </row>
    <row r="893" spans="1:26" ht="12.75" customHeight="1" x14ac:dyDescent="0.4">
      <c r="A893" s="77"/>
      <c r="B893" s="8"/>
      <c r="C893" s="8"/>
      <c r="D893" s="8"/>
      <c r="E893" s="8"/>
      <c r="F893" s="8"/>
      <c r="G893" s="8"/>
      <c r="H893" s="8"/>
      <c r="I893" s="8"/>
      <c r="J893" s="57"/>
      <c r="K893" s="8"/>
      <c r="L893" s="8"/>
      <c r="M893" s="8"/>
      <c r="N893" s="8"/>
      <c r="O893" s="8"/>
      <c r="P893" s="8"/>
      <c r="Q893" s="8"/>
      <c r="R893" s="8"/>
      <c r="S893" s="8"/>
      <c r="T893" s="8"/>
      <c r="U893" s="8"/>
      <c r="V893" s="8"/>
      <c r="W893" s="8"/>
      <c r="X893" s="8"/>
      <c r="Y893" s="8"/>
      <c r="Z893" s="8"/>
    </row>
    <row r="894" spans="1:26" ht="12.75" customHeight="1" x14ac:dyDescent="0.4">
      <c r="A894" s="77"/>
      <c r="B894" s="8"/>
      <c r="C894" s="8"/>
      <c r="D894" s="8"/>
      <c r="E894" s="8"/>
      <c r="F894" s="8"/>
      <c r="G894" s="8"/>
      <c r="H894" s="8"/>
      <c r="I894" s="8"/>
      <c r="J894" s="57"/>
      <c r="K894" s="8"/>
      <c r="L894" s="8"/>
      <c r="M894" s="8"/>
      <c r="N894" s="8"/>
      <c r="O894" s="8"/>
      <c r="P894" s="8"/>
      <c r="Q894" s="8"/>
      <c r="R894" s="8"/>
      <c r="S894" s="8"/>
      <c r="T894" s="8"/>
      <c r="U894" s="8"/>
      <c r="V894" s="8"/>
      <c r="W894" s="8"/>
      <c r="X894" s="8"/>
      <c r="Y894" s="8"/>
      <c r="Z894" s="8"/>
    </row>
    <row r="895" spans="1:26" ht="12.75" customHeight="1" x14ac:dyDescent="0.4">
      <c r="A895" s="77"/>
      <c r="B895" s="8"/>
      <c r="C895" s="8"/>
      <c r="D895" s="8"/>
      <c r="E895" s="8"/>
      <c r="F895" s="8"/>
      <c r="G895" s="8"/>
      <c r="H895" s="8"/>
      <c r="I895" s="8"/>
      <c r="J895" s="57"/>
      <c r="K895" s="8"/>
      <c r="L895" s="8"/>
      <c r="M895" s="8"/>
      <c r="N895" s="8"/>
      <c r="O895" s="8"/>
      <c r="P895" s="8"/>
      <c r="Q895" s="8"/>
      <c r="R895" s="8"/>
      <c r="S895" s="8"/>
      <c r="T895" s="8"/>
      <c r="U895" s="8"/>
      <c r="V895" s="8"/>
      <c r="W895" s="8"/>
      <c r="X895" s="8"/>
      <c r="Y895" s="8"/>
      <c r="Z895" s="8"/>
    </row>
    <row r="896" spans="1:26" ht="12.75" customHeight="1" x14ac:dyDescent="0.4">
      <c r="A896" s="77"/>
      <c r="B896" s="8"/>
      <c r="C896" s="8"/>
      <c r="D896" s="8"/>
      <c r="E896" s="8"/>
      <c r="F896" s="8"/>
      <c r="G896" s="8"/>
      <c r="H896" s="8"/>
      <c r="I896" s="8"/>
      <c r="J896" s="57"/>
      <c r="K896" s="8"/>
      <c r="L896" s="8"/>
      <c r="M896" s="8"/>
      <c r="N896" s="8"/>
      <c r="O896" s="8"/>
      <c r="P896" s="8"/>
      <c r="Q896" s="8"/>
      <c r="R896" s="8"/>
      <c r="S896" s="8"/>
      <c r="T896" s="8"/>
      <c r="U896" s="8"/>
      <c r="V896" s="8"/>
      <c r="W896" s="8"/>
      <c r="X896" s="8"/>
      <c r="Y896" s="8"/>
      <c r="Z896" s="8"/>
    </row>
    <row r="897" spans="1:26" ht="12.75" customHeight="1" x14ac:dyDescent="0.4">
      <c r="A897" s="77"/>
      <c r="B897" s="8"/>
      <c r="C897" s="8"/>
      <c r="D897" s="8"/>
      <c r="E897" s="8"/>
      <c r="F897" s="8"/>
      <c r="G897" s="8"/>
      <c r="H897" s="8"/>
      <c r="I897" s="8"/>
      <c r="J897" s="57"/>
      <c r="K897" s="8"/>
      <c r="L897" s="8"/>
      <c r="M897" s="8"/>
      <c r="N897" s="8"/>
      <c r="O897" s="8"/>
      <c r="P897" s="8"/>
      <c r="Q897" s="8"/>
      <c r="R897" s="8"/>
      <c r="S897" s="8"/>
      <c r="T897" s="8"/>
      <c r="U897" s="8"/>
      <c r="V897" s="8"/>
      <c r="W897" s="8"/>
      <c r="X897" s="8"/>
      <c r="Y897" s="8"/>
      <c r="Z897" s="8"/>
    </row>
    <row r="898" spans="1:26" ht="12.75" customHeight="1" x14ac:dyDescent="0.4">
      <c r="A898" s="77"/>
      <c r="B898" s="8"/>
      <c r="C898" s="8"/>
      <c r="D898" s="8"/>
      <c r="E898" s="8"/>
      <c r="F898" s="8"/>
      <c r="G898" s="8"/>
      <c r="H898" s="8"/>
      <c r="I898" s="8"/>
      <c r="J898" s="57"/>
      <c r="K898" s="8"/>
      <c r="L898" s="8"/>
      <c r="M898" s="8"/>
      <c r="N898" s="8"/>
      <c r="O898" s="8"/>
      <c r="P898" s="8"/>
      <c r="Q898" s="8"/>
      <c r="R898" s="8"/>
      <c r="S898" s="8"/>
      <c r="T898" s="8"/>
      <c r="U898" s="8"/>
      <c r="V898" s="8"/>
      <c r="W898" s="8"/>
      <c r="X898" s="8"/>
      <c r="Y898" s="8"/>
      <c r="Z898" s="8"/>
    </row>
    <row r="899" spans="1:26" ht="12.75" customHeight="1" x14ac:dyDescent="0.4">
      <c r="A899" s="77"/>
      <c r="B899" s="8"/>
      <c r="C899" s="8"/>
      <c r="D899" s="8"/>
      <c r="E899" s="8"/>
      <c r="F899" s="8"/>
      <c r="G899" s="8"/>
      <c r="H899" s="8"/>
      <c r="I899" s="8"/>
      <c r="J899" s="57"/>
      <c r="K899" s="8"/>
      <c r="L899" s="8"/>
      <c r="M899" s="8"/>
      <c r="N899" s="8"/>
      <c r="O899" s="8"/>
      <c r="P899" s="8"/>
      <c r="Q899" s="8"/>
      <c r="R899" s="8"/>
      <c r="S899" s="8"/>
      <c r="T899" s="8"/>
      <c r="U899" s="8"/>
      <c r="V899" s="8"/>
      <c r="W899" s="8"/>
      <c r="X899" s="8"/>
      <c r="Y899" s="8"/>
      <c r="Z899" s="8"/>
    </row>
    <row r="900" spans="1:26" ht="12.75" customHeight="1" x14ac:dyDescent="0.4">
      <c r="A900" s="77"/>
      <c r="B900" s="8"/>
      <c r="C900" s="8"/>
      <c r="D900" s="8"/>
      <c r="E900" s="8"/>
      <c r="F900" s="8"/>
      <c r="G900" s="8"/>
      <c r="H900" s="8"/>
      <c r="I900" s="8"/>
      <c r="J900" s="57"/>
      <c r="K900" s="8"/>
      <c r="L900" s="8"/>
      <c r="M900" s="8"/>
      <c r="N900" s="8"/>
      <c r="O900" s="8"/>
      <c r="P900" s="8"/>
      <c r="Q900" s="8"/>
      <c r="R900" s="8"/>
      <c r="S900" s="8"/>
      <c r="T900" s="8"/>
      <c r="U900" s="8"/>
      <c r="V900" s="8"/>
      <c r="W900" s="8"/>
      <c r="X900" s="8"/>
      <c r="Y900" s="8"/>
      <c r="Z900" s="8"/>
    </row>
    <row r="901" spans="1:26" ht="12.75" customHeight="1" x14ac:dyDescent="0.4">
      <c r="A901" s="77"/>
      <c r="B901" s="8"/>
      <c r="C901" s="8"/>
      <c r="D901" s="8"/>
      <c r="E901" s="8"/>
      <c r="F901" s="8"/>
      <c r="G901" s="8"/>
      <c r="H901" s="8"/>
      <c r="I901" s="8"/>
      <c r="J901" s="57"/>
      <c r="K901" s="8"/>
      <c r="L901" s="8"/>
      <c r="M901" s="8"/>
      <c r="N901" s="8"/>
      <c r="O901" s="8"/>
      <c r="P901" s="8"/>
      <c r="Q901" s="8"/>
      <c r="R901" s="8"/>
      <c r="S901" s="8"/>
      <c r="T901" s="8"/>
      <c r="U901" s="8"/>
      <c r="V901" s="8"/>
      <c r="W901" s="8"/>
      <c r="X901" s="8"/>
      <c r="Y901" s="8"/>
      <c r="Z901" s="8"/>
    </row>
    <row r="902" spans="1:26" ht="12.75" customHeight="1" x14ac:dyDescent="0.4">
      <c r="A902" s="77"/>
      <c r="B902" s="8"/>
      <c r="C902" s="8"/>
      <c r="D902" s="8"/>
      <c r="E902" s="8"/>
      <c r="F902" s="8"/>
      <c r="G902" s="8"/>
      <c r="H902" s="8"/>
      <c r="I902" s="8"/>
      <c r="J902" s="57"/>
      <c r="K902" s="8"/>
      <c r="L902" s="8"/>
      <c r="M902" s="8"/>
      <c r="N902" s="8"/>
      <c r="O902" s="8"/>
      <c r="P902" s="8"/>
      <c r="Q902" s="8"/>
      <c r="R902" s="8"/>
      <c r="S902" s="8"/>
      <c r="T902" s="8"/>
      <c r="U902" s="8"/>
      <c r="V902" s="8"/>
      <c r="W902" s="8"/>
      <c r="X902" s="8"/>
      <c r="Y902" s="8"/>
      <c r="Z902" s="8"/>
    </row>
    <row r="903" spans="1:26" ht="12.75" customHeight="1" x14ac:dyDescent="0.4">
      <c r="A903" s="77"/>
      <c r="B903" s="8"/>
      <c r="C903" s="8"/>
      <c r="D903" s="8"/>
      <c r="E903" s="8"/>
      <c r="F903" s="8"/>
      <c r="G903" s="8"/>
      <c r="H903" s="8"/>
      <c r="I903" s="8"/>
      <c r="J903" s="57"/>
      <c r="K903" s="8"/>
      <c r="L903" s="8"/>
      <c r="M903" s="8"/>
      <c r="N903" s="8"/>
      <c r="O903" s="8"/>
      <c r="P903" s="8"/>
      <c r="Q903" s="8"/>
      <c r="R903" s="8"/>
      <c r="S903" s="8"/>
      <c r="T903" s="8"/>
      <c r="U903" s="8"/>
      <c r="V903" s="8"/>
      <c r="W903" s="8"/>
      <c r="X903" s="8"/>
      <c r="Y903" s="8"/>
      <c r="Z903" s="8"/>
    </row>
    <row r="904" spans="1:26" ht="12.75" customHeight="1" x14ac:dyDescent="0.4">
      <c r="A904" s="77"/>
      <c r="B904" s="8"/>
      <c r="C904" s="8"/>
      <c r="D904" s="8"/>
      <c r="E904" s="8"/>
      <c r="F904" s="8"/>
      <c r="G904" s="8"/>
      <c r="H904" s="8"/>
      <c r="I904" s="8"/>
      <c r="J904" s="57"/>
      <c r="K904" s="8"/>
      <c r="L904" s="8"/>
      <c r="M904" s="8"/>
      <c r="N904" s="8"/>
      <c r="O904" s="8"/>
      <c r="P904" s="8"/>
      <c r="Q904" s="8"/>
      <c r="R904" s="8"/>
      <c r="S904" s="8"/>
      <c r="T904" s="8"/>
      <c r="U904" s="8"/>
      <c r="V904" s="8"/>
      <c r="W904" s="8"/>
      <c r="X904" s="8"/>
      <c r="Y904" s="8"/>
      <c r="Z904" s="8"/>
    </row>
    <row r="905" spans="1:26" ht="12.75" customHeight="1" x14ac:dyDescent="0.4">
      <c r="A905" s="77"/>
      <c r="B905" s="8"/>
      <c r="C905" s="8"/>
      <c r="D905" s="8"/>
      <c r="E905" s="8"/>
      <c r="F905" s="8"/>
      <c r="G905" s="8"/>
      <c r="H905" s="8"/>
      <c r="I905" s="8"/>
      <c r="J905" s="57"/>
      <c r="K905" s="8"/>
      <c r="L905" s="8"/>
      <c r="M905" s="8"/>
      <c r="N905" s="8"/>
      <c r="O905" s="8"/>
      <c r="P905" s="8"/>
      <c r="Q905" s="8"/>
      <c r="R905" s="8"/>
      <c r="S905" s="8"/>
      <c r="T905" s="8"/>
      <c r="U905" s="8"/>
      <c r="V905" s="8"/>
      <c r="W905" s="8"/>
      <c r="X905" s="8"/>
      <c r="Y905" s="8"/>
      <c r="Z905" s="8"/>
    </row>
    <row r="906" spans="1:26" ht="12.75" customHeight="1" x14ac:dyDescent="0.4">
      <c r="A906" s="77"/>
      <c r="B906" s="8"/>
      <c r="C906" s="8"/>
      <c r="D906" s="8"/>
      <c r="E906" s="8"/>
      <c r="F906" s="8"/>
      <c r="G906" s="8"/>
      <c r="H906" s="8"/>
      <c r="I906" s="8"/>
      <c r="J906" s="57"/>
      <c r="K906" s="8"/>
      <c r="L906" s="8"/>
      <c r="M906" s="8"/>
      <c r="N906" s="8"/>
      <c r="O906" s="8"/>
      <c r="P906" s="8"/>
      <c r="Q906" s="8"/>
      <c r="R906" s="8"/>
      <c r="S906" s="8"/>
      <c r="T906" s="8"/>
      <c r="U906" s="8"/>
      <c r="V906" s="8"/>
      <c r="W906" s="8"/>
      <c r="X906" s="8"/>
      <c r="Y906" s="8"/>
      <c r="Z906" s="8"/>
    </row>
    <row r="907" spans="1:26" ht="12.75" customHeight="1" x14ac:dyDescent="0.4">
      <c r="A907" s="77"/>
      <c r="B907" s="8"/>
      <c r="C907" s="8"/>
      <c r="D907" s="8"/>
      <c r="E907" s="8"/>
      <c r="F907" s="8"/>
      <c r="G907" s="8"/>
      <c r="H907" s="8"/>
      <c r="I907" s="8"/>
      <c r="J907" s="57"/>
      <c r="K907" s="8"/>
      <c r="L907" s="8"/>
      <c r="M907" s="8"/>
      <c r="N907" s="8"/>
      <c r="O907" s="8"/>
      <c r="P907" s="8"/>
      <c r="Q907" s="8"/>
      <c r="R907" s="8"/>
      <c r="S907" s="8"/>
      <c r="T907" s="8"/>
      <c r="U907" s="8"/>
      <c r="V907" s="8"/>
      <c r="W907" s="8"/>
      <c r="X907" s="8"/>
      <c r="Y907" s="8"/>
      <c r="Z907" s="8"/>
    </row>
    <row r="908" spans="1:26" ht="12.75" customHeight="1" x14ac:dyDescent="0.4">
      <c r="A908" s="77"/>
      <c r="B908" s="8"/>
      <c r="C908" s="8"/>
      <c r="D908" s="8"/>
      <c r="E908" s="8"/>
      <c r="F908" s="8"/>
      <c r="G908" s="8"/>
      <c r="H908" s="8"/>
      <c r="I908" s="8"/>
      <c r="J908" s="57"/>
      <c r="K908" s="8"/>
      <c r="L908" s="8"/>
      <c r="M908" s="8"/>
      <c r="N908" s="8"/>
      <c r="O908" s="8"/>
      <c r="P908" s="8"/>
      <c r="Q908" s="8"/>
      <c r="R908" s="8"/>
      <c r="S908" s="8"/>
      <c r="T908" s="8"/>
      <c r="U908" s="8"/>
      <c r="V908" s="8"/>
      <c r="W908" s="8"/>
      <c r="X908" s="8"/>
      <c r="Y908" s="8"/>
      <c r="Z908" s="8"/>
    </row>
    <row r="909" spans="1:26" ht="12.75" customHeight="1" x14ac:dyDescent="0.4">
      <c r="A909" s="77"/>
      <c r="B909" s="8"/>
      <c r="C909" s="8"/>
      <c r="D909" s="8"/>
      <c r="E909" s="8"/>
      <c r="F909" s="8"/>
      <c r="G909" s="8"/>
      <c r="H909" s="8"/>
      <c r="I909" s="8"/>
      <c r="J909" s="57"/>
      <c r="K909" s="8"/>
      <c r="L909" s="8"/>
      <c r="M909" s="8"/>
      <c r="N909" s="8"/>
      <c r="O909" s="8"/>
      <c r="P909" s="8"/>
      <c r="Q909" s="8"/>
      <c r="R909" s="8"/>
      <c r="S909" s="8"/>
      <c r="T909" s="8"/>
      <c r="U909" s="8"/>
      <c r="V909" s="8"/>
      <c r="W909" s="8"/>
      <c r="X909" s="8"/>
      <c r="Y909" s="8"/>
      <c r="Z909" s="8"/>
    </row>
    <row r="910" spans="1:26" ht="12.75" customHeight="1" x14ac:dyDescent="0.4">
      <c r="A910" s="77"/>
      <c r="B910" s="8"/>
      <c r="C910" s="8"/>
      <c r="D910" s="8"/>
      <c r="E910" s="8"/>
      <c r="F910" s="8"/>
      <c r="G910" s="8"/>
      <c r="H910" s="8"/>
      <c r="I910" s="8"/>
      <c r="J910" s="57"/>
      <c r="K910" s="8"/>
      <c r="L910" s="8"/>
      <c r="M910" s="8"/>
      <c r="N910" s="8"/>
      <c r="O910" s="8"/>
      <c r="P910" s="8"/>
      <c r="Q910" s="8"/>
      <c r="R910" s="8"/>
      <c r="S910" s="8"/>
      <c r="T910" s="8"/>
      <c r="U910" s="8"/>
      <c r="V910" s="8"/>
      <c r="W910" s="8"/>
      <c r="X910" s="8"/>
      <c r="Y910" s="8"/>
      <c r="Z910" s="8"/>
    </row>
    <row r="911" spans="1:26" ht="12.75" customHeight="1" x14ac:dyDescent="0.4">
      <c r="A911" s="77"/>
      <c r="B911" s="8"/>
      <c r="C911" s="8"/>
      <c r="D911" s="8"/>
      <c r="E911" s="8"/>
      <c r="F911" s="8"/>
      <c r="G911" s="8"/>
      <c r="H911" s="8"/>
      <c r="I911" s="8"/>
      <c r="J911" s="57"/>
      <c r="K911" s="8"/>
      <c r="L911" s="8"/>
      <c r="M911" s="8"/>
      <c r="N911" s="8"/>
      <c r="O911" s="8"/>
      <c r="P911" s="8"/>
      <c r="Q911" s="8"/>
      <c r="R911" s="8"/>
      <c r="S911" s="8"/>
      <c r="T911" s="8"/>
      <c r="U911" s="8"/>
      <c r="V911" s="8"/>
      <c r="W911" s="8"/>
      <c r="X911" s="8"/>
      <c r="Y911" s="8"/>
      <c r="Z911" s="8"/>
    </row>
    <row r="912" spans="1:26" ht="12.75" customHeight="1" x14ac:dyDescent="0.4">
      <c r="A912" s="77"/>
      <c r="B912" s="8"/>
      <c r="C912" s="8"/>
      <c r="D912" s="8"/>
      <c r="E912" s="8"/>
      <c r="F912" s="8"/>
      <c r="G912" s="8"/>
      <c r="H912" s="8"/>
      <c r="I912" s="8"/>
      <c r="J912" s="57"/>
      <c r="K912" s="8"/>
      <c r="L912" s="8"/>
      <c r="M912" s="8"/>
      <c r="N912" s="8"/>
      <c r="O912" s="8"/>
      <c r="P912" s="8"/>
      <c r="Q912" s="8"/>
      <c r="R912" s="8"/>
      <c r="S912" s="8"/>
      <c r="T912" s="8"/>
      <c r="U912" s="8"/>
      <c r="V912" s="8"/>
      <c r="W912" s="8"/>
      <c r="X912" s="8"/>
      <c r="Y912" s="8"/>
      <c r="Z912" s="8"/>
    </row>
    <row r="913" spans="1:26" ht="12.75" customHeight="1" x14ac:dyDescent="0.4">
      <c r="A913" s="77"/>
      <c r="B913" s="8"/>
      <c r="C913" s="8"/>
      <c r="D913" s="8"/>
      <c r="E913" s="8"/>
      <c r="F913" s="8"/>
      <c r="G913" s="8"/>
      <c r="H913" s="8"/>
      <c r="I913" s="8"/>
      <c r="J913" s="57"/>
      <c r="K913" s="8"/>
      <c r="L913" s="8"/>
      <c r="M913" s="8"/>
      <c r="N913" s="8"/>
      <c r="O913" s="8"/>
      <c r="P913" s="8"/>
      <c r="Q913" s="8"/>
      <c r="R913" s="8"/>
      <c r="S913" s="8"/>
      <c r="T913" s="8"/>
      <c r="U913" s="8"/>
      <c r="V913" s="8"/>
      <c r="W913" s="8"/>
      <c r="X913" s="8"/>
      <c r="Y913" s="8"/>
      <c r="Z913" s="8"/>
    </row>
    <row r="914" spans="1:26" ht="12.75" customHeight="1" x14ac:dyDescent="0.4">
      <c r="A914" s="77"/>
      <c r="B914" s="8"/>
      <c r="C914" s="8"/>
      <c r="D914" s="8"/>
      <c r="E914" s="8"/>
      <c r="F914" s="8"/>
      <c r="G914" s="8"/>
      <c r="H914" s="8"/>
      <c r="I914" s="8"/>
      <c r="J914" s="57"/>
      <c r="K914" s="8"/>
      <c r="L914" s="8"/>
      <c r="M914" s="8"/>
      <c r="N914" s="8"/>
      <c r="O914" s="8"/>
      <c r="P914" s="8"/>
      <c r="Q914" s="8"/>
      <c r="R914" s="8"/>
      <c r="S914" s="8"/>
      <c r="T914" s="8"/>
      <c r="U914" s="8"/>
      <c r="V914" s="8"/>
      <c r="W914" s="8"/>
      <c r="X914" s="8"/>
      <c r="Y914" s="8"/>
      <c r="Z914" s="8"/>
    </row>
    <row r="915" spans="1:26" ht="12.75" customHeight="1" x14ac:dyDescent="0.4">
      <c r="A915" s="77"/>
      <c r="B915" s="8"/>
      <c r="C915" s="8"/>
      <c r="D915" s="8"/>
      <c r="E915" s="8"/>
      <c r="F915" s="8"/>
      <c r="G915" s="8"/>
      <c r="H915" s="8"/>
      <c r="I915" s="8"/>
      <c r="J915" s="57"/>
      <c r="K915" s="8"/>
      <c r="L915" s="8"/>
      <c r="M915" s="8"/>
      <c r="N915" s="8"/>
      <c r="O915" s="8"/>
      <c r="P915" s="8"/>
      <c r="Q915" s="8"/>
      <c r="R915" s="8"/>
      <c r="S915" s="8"/>
      <c r="T915" s="8"/>
      <c r="U915" s="8"/>
      <c r="V915" s="8"/>
      <c r="W915" s="8"/>
      <c r="X915" s="8"/>
      <c r="Y915" s="8"/>
      <c r="Z915" s="8"/>
    </row>
    <row r="916" spans="1:26" ht="12.75" customHeight="1" x14ac:dyDescent="0.4">
      <c r="A916" s="77"/>
      <c r="B916" s="8"/>
      <c r="C916" s="8"/>
      <c r="D916" s="8"/>
      <c r="E916" s="8"/>
      <c r="F916" s="8"/>
      <c r="G916" s="8"/>
      <c r="H916" s="8"/>
      <c r="I916" s="8"/>
      <c r="J916" s="57"/>
      <c r="K916" s="8"/>
      <c r="L916" s="8"/>
      <c r="M916" s="8"/>
      <c r="N916" s="8"/>
      <c r="O916" s="8"/>
      <c r="P916" s="8"/>
      <c r="Q916" s="8"/>
      <c r="R916" s="8"/>
      <c r="S916" s="8"/>
      <c r="T916" s="8"/>
      <c r="U916" s="8"/>
      <c r="V916" s="8"/>
      <c r="W916" s="8"/>
      <c r="X916" s="8"/>
      <c r="Y916" s="8"/>
      <c r="Z916" s="8"/>
    </row>
    <row r="917" spans="1:26" ht="12.75" customHeight="1" x14ac:dyDescent="0.4">
      <c r="A917" s="77"/>
      <c r="B917" s="8"/>
      <c r="C917" s="8"/>
      <c r="D917" s="8"/>
      <c r="E917" s="8"/>
      <c r="F917" s="8"/>
      <c r="G917" s="8"/>
      <c r="H917" s="8"/>
      <c r="I917" s="8"/>
      <c r="J917" s="57"/>
      <c r="K917" s="8"/>
      <c r="L917" s="8"/>
      <c r="M917" s="8"/>
      <c r="N917" s="8"/>
      <c r="O917" s="8"/>
      <c r="P917" s="8"/>
      <c r="Q917" s="8"/>
      <c r="R917" s="8"/>
      <c r="S917" s="8"/>
      <c r="T917" s="8"/>
      <c r="U917" s="8"/>
      <c r="V917" s="8"/>
      <c r="W917" s="8"/>
      <c r="X917" s="8"/>
      <c r="Y917" s="8"/>
      <c r="Z917" s="8"/>
    </row>
    <row r="918" spans="1:26" ht="12.75" customHeight="1" x14ac:dyDescent="0.4">
      <c r="A918" s="77"/>
      <c r="B918" s="8"/>
      <c r="C918" s="8"/>
      <c r="D918" s="8"/>
      <c r="E918" s="8"/>
      <c r="F918" s="8"/>
      <c r="G918" s="8"/>
      <c r="H918" s="8"/>
      <c r="I918" s="8"/>
      <c r="J918" s="57"/>
      <c r="K918" s="8"/>
      <c r="L918" s="8"/>
      <c r="M918" s="8"/>
      <c r="N918" s="8"/>
      <c r="O918" s="8"/>
      <c r="P918" s="8"/>
      <c r="Q918" s="8"/>
      <c r="R918" s="8"/>
      <c r="S918" s="8"/>
      <c r="T918" s="8"/>
      <c r="U918" s="8"/>
      <c r="V918" s="8"/>
      <c r="W918" s="8"/>
      <c r="X918" s="8"/>
      <c r="Y918" s="8"/>
      <c r="Z918" s="8"/>
    </row>
    <row r="919" spans="1:26" ht="12.75" customHeight="1" x14ac:dyDescent="0.4">
      <c r="A919" s="77"/>
      <c r="B919" s="8"/>
      <c r="C919" s="8"/>
      <c r="D919" s="8"/>
      <c r="E919" s="8"/>
      <c r="F919" s="8"/>
      <c r="G919" s="8"/>
      <c r="H919" s="8"/>
      <c r="I919" s="8"/>
      <c r="J919" s="57"/>
      <c r="K919" s="8"/>
      <c r="L919" s="8"/>
      <c r="M919" s="8"/>
      <c r="N919" s="8"/>
      <c r="O919" s="8"/>
      <c r="P919" s="8"/>
      <c r="Q919" s="8"/>
      <c r="R919" s="8"/>
      <c r="S919" s="8"/>
      <c r="T919" s="8"/>
      <c r="U919" s="8"/>
      <c r="V919" s="8"/>
      <c r="W919" s="8"/>
      <c r="X919" s="8"/>
      <c r="Y919" s="8"/>
      <c r="Z919" s="8"/>
    </row>
    <row r="920" spans="1:26" ht="12.75" customHeight="1" x14ac:dyDescent="0.4">
      <c r="A920" s="77"/>
      <c r="B920" s="8"/>
      <c r="C920" s="8"/>
      <c r="D920" s="8"/>
      <c r="E920" s="8"/>
      <c r="F920" s="8"/>
      <c r="G920" s="8"/>
      <c r="H920" s="8"/>
      <c r="I920" s="8"/>
      <c r="J920" s="57"/>
      <c r="K920" s="8"/>
      <c r="L920" s="8"/>
      <c r="M920" s="8"/>
      <c r="N920" s="8"/>
      <c r="O920" s="8"/>
      <c r="P920" s="8"/>
      <c r="Q920" s="8"/>
      <c r="R920" s="8"/>
      <c r="S920" s="8"/>
      <c r="T920" s="8"/>
      <c r="U920" s="8"/>
      <c r="V920" s="8"/>
      <c r="W920" s="8"/>
      <c r="X920" s="8"/>
      <c r="Y920" s="8"/>
      <c r="Z920" s="8"/>
    </row>
    <row r="921" spans="1:26" ht="12.75" customHeight="1" x14ac:dyDescent="0.4">
      <c r="A921" s="77"/>
      <c r="B921" s="8"/>
      <c r="C921" s="8"/>
      <c r="D921" s="8"/>
      <c r="E921" s="8"/>
      <c r="F921" s="8"/>
      <c r="G921" s="8"/>
      <c r="H921" s="8"/>
      <c r="I921" s="8"/>
      <c r="J921" s="57"/>
      <c r="K921" s="8"/>
      <c r="L921" s="8"/>
      <c r="M921" s="8"/>
      <c r="N921" s="8"/>
      <c r="O921" s="8"/>
      <c r="P921" s="8"/>
      <c r="Q921" s="8"/>
      <c r="R921" s="8"/>
      <c r="S921" s="8"/>
      <c r="T921" s="8"/>
      <c r="U921" s="8"/>
      <c r="V921" s="8"/>
      <c r="W921" s="8"/>
      <c r="X921" s="8"/>
      <c r="Y921" s="8"/>
      <c r="Z921" s="8"/>
    </row>
    <row r="922" spans="1:26" ht="12.75" customHeight="1" x14ac:dyDescent="0.4">
      <c r="A922" s="77"/>
      <c r="B922" s="8"/>
      <c r="C922" s="8"/>
      <c r="D922" s="8"/>
      <c r="E922" s="8"/>
      <c r="F922" s="8"/>
      <c r="G922" s="8"/>
      <c r="H922" s="8"/>
      <c r="I922" s="8"/>
      <c r="J922" s="57"/>
      <c r="K922" s="8"/>
      <c r="L922" s="8"/>
      <c r="M922" s="8"/>
      <c r="N922" s="8"/>
      <c r="O922" s="8"/>
      <c r="P922" s="8"/>
      <c r="Q922" s="8"/>
      <c r="R922" s="8"/>
      <c r="S922" s="8"/>
      <c r="T922" s="8"/>
      <c r="U922" s="8"/>
      <c r="V922" s="8"/>
      <c r="W922" s="8"/>
      <c r="X922" s="8"/>
      <c r="Y922" s="8"/>
      <c r="Z922" s="8"/>
    </row>
    <row r="923" spans="1:26" ht="12.75" customHeight="1" x14ac:dyDescent="0.4">
      <c r="A923" s="77"/>
      <c r="B923" s="8"/>
      <c r="C923" s="8"/>
      <c r="D923" s="8"/>
      <c r="E923" s="8"/>
      <c r="F923" s="8"/>
      <c r="G923" s="8"/>
      <c r="H923" s="8"/>
      <c r="I923" s="8"/>
      <c r="J923" s="57"/>
      <c r="K923" s="8"/>
      <c r="L923" s="8"/>
      <c r="M923" s="8"/>
      <c r="N923" s="8"/>
      <c r="O923" s="8"/>
      <c r="P923" s="8"/>
      <c r="Q923" s="8"/>
      <c r="R923" s="8"/>
      <c r="S923" s="8"/>
      <c r="T923" s="8"/>
      <c r="U923" s="8"/>
      <c r="V923" s="8"/>
      <c r="W923" s="8"/>
      <c r="X923" s="8"/>
      <c r="Y923" s="8"/>
      <c r="Z923" s="8"/>
    </row>
    <row r="924" spans="1:26" ht="12.75" customHeight="1" x14ac:dyDescent="0.4">
      <c r="A924" s="77"/>
      <c r="B924" s="8"/>
      <c r="C924" s="8"/>
      <c r="D924" s="8"/>
      <c r="E924" s="8"/>
      <c r="F924" s="8"/>
      <c r="G924" s="8"/>
      <c r="H924" s="8"/>
      <c r="I924" s="8"/>
      <c r="J924" s="57"/>
      <c r="K924" s="8"/>
      <c r="L924" s="8"/>
      <c r="M924" s="8"/>
      <c r="N924" s="8"/>
      <c r="O924" s="8"/>
      <c r="P924" s="8"/>
      <c r="Q924" s="8"/>
      <c r="R924" s="8"/>
      <c r="S924" s="8"/>
      <c r="T924" s="8"/>
      <c r="U924" s="8"/>
      <c r="V924" s="8"/>
      <c r="W924" s="8"/>
      <c r="X924" s="8"/>
      <c r="Y924" s="8"/>
      <c r="Z924" s="8"/>
    </row>
    <row r="925" spans="1:26" ht="12.75" customHeight="1" x14ac:dyDescent="0.4">
      <c r="A925" s="77"/>
      <c r="B925" s="8"/>
      <c r="C925" s="8"/>
      <c r="D925" s="8"/>
      <c r="E925" s="8"/>
      <c r="F925" s="8"/>
      <c r="G925" s="8"/>
      <c r="H925" s="8"/>
      <c r="I925" s="8"/>
      <c r="J925" s="57"/>
      <c r="K925" s="8"/>
      <c r="L925" s="8"/>
      <c r="M925" s="8"/>
      <c r="N925" s="8"/>
      <c r="O925" s="8"/>
      <c r="P925" s="8"/>
      <c r="Q925" s="8"/>
      <c r="R925" s="8"/>
      <c r="S925" s="8"/>
      <c r="T925" s="8"/>
      <c r="U925" s="8"/>
      <c r="V925" s="8"/>
      <c r="W925" s="8"/>
      <c r="X925" s="8"/>
      <c r="Y925" s="8"/>
      <c r="Z925" s="8"/>
    </row>
    <row r="926" spans="1:26" ht="12.75" customHeight="1" x14ac:dyDescent="0.4">
      <c r="A926" s="77"/>
      <c r="B926" s="8"/>
      <c r="C926" s="8"/>
      <c r="D926" s="8"/>
      <c r="E926" s="8"/>
      <c r="F926" s="8"/>
      <c r="G926" s="8"/>
      <c r="H926" s="8"/>
      <c r="I926" s="8"/>
      <c r="J926" s="57"/>
      <c r="K926" s="8"/>
      <c r="L926" s="8"/>
      <c r="M926" s="8"/>
      <c r="N926" s="8"/>
      <c r="O926" s="8"/>
      <c r="P926" s="8"/>
      <c r="Q926" s="8"/>
      <c r="R926" s="8"/>
      <c r="S926" s="8"/>
      <c r="T926" s="8"/>
      <c r="U926" s="8"/>
      <c r="V926" s="8"/>
      <c r="W926" s="8"/>
      <c r="X926" s="8"/>
      <c r="Y926" s="8"/>
      <c r="Z926" s="8"/>
    </row>
    <row r="927" spans="1:26" ht="12.75" customHeight="1" x14ac:dyDescent="0.4">
      <c r="A927" s="77"/>
      <c r="B927" s="8"/>
      <c r="C927" s="8"/>
      <c r="D927" s="8"/>
      <c r="E927" s="8"/>
      <c r="F927" s="8"/>
      <c r="G927" s="8"/>
      <c r="H927" s="8"/>
      <c r="I927" s="8"/>
      <c r="J927" s="57"/>
      <c r="K927" s="8"/>
      <c r="L927" s="8"/>
      <c r="M927" s="8"/>
      <c r="N927" s="8"/>
      <c r="O927" s="8"/>
      <c r="P927" s="8"/>
      <c r="Q927" s="8"/>
      <c r="R927" s="8"/>
      <c r="S927" s="8"/>
      <c r="T927" s="8"/>
      <c r="U927" s="8"/>
      <c r="V927" s="8"/>
      <c r="W927" s="8"/>
      <c r="X927" s="8"/>
      <c r="Y927" s="8"/>
      <c r="Z927" s="8"/>
    </row>
    <row r="928" spans="1:26" ht="12.75" customHeight="1" x14ac:dyDescent="0.4">
      <c r="A928" s="77"/>
      <c r="B928" s="8"/>
      <c r="C928" s="8"/>
      <c r="D928" s="8"/>
      <c r="E928" s="8"/>
      <c r="F928" s="8"/>
      <c r="G928" s="8"/>
      <c r="H928" s="8"/>
      <c r="I928" s="8"/>
      <c r="J928" s="57"/>
      <c r="K928" s="8"/>
      <c r="L928" s="8"/>
      <c r="M928" s="8"/>
      <c r="N928" s="8"/>
      <c r="O928" s="8"/>
      <c r="P928" s="8"/>
      <c r="Q928" s="8"/>
      <c r="R928" s="8"/>
      <c r="S928" s="8"/>
      <c r="T928" s="8"/>
      <c r="U928" s="8"/>
      <c r="V928" s="8"/>
      <c r="W928" s="8"/>
      <c r="X928" s="8"/>
      <c r="Y928" s="8"/>
      <c r="Z928" s="8"/>
    </row>
    <row r="929" spans="1:26" ht="12.75" customHeight="1" x14ac:dyDescent="0.4">
      <c r="A929" s="77"/>
      <c r="B929" s="8"/>
      <c r="C929" s="8"/>
      <c r="D929" s="8"/>
      <c r="E929" s="8"/>
      <c r="F929" s="8"/>
      <c r="G929" s="8"/>
      <c r="H929" s="8"/>
      <c r="I929" s="8"/>
      <c r="J929" s="57"/>
      <c r="K929" s="8"/>
      <c r="L929" s="8"/>
      <c r="M929" s="8"/>
      <c r="N929" s="8"/>
      <c r="O929" s="8"/>
      <c r="P929" s="8"/>
      <c r="Q929" s="8"/>
      <c r="R929" s="8"/>
      <c r="S929" s="8"/>
      <c r="T929" s="8"/>
      <c r="U929" s="8"/>
      <c r="V929" s="8"/>
      <c r="W929" s="8"/>
      <c r="X929" s="8"/>
      <c r="Y929" s="8"/>
      <c r="Z929" s="8"/>
    </row>
    <row r="930" spans="1:26" ht="12.75" customHeight="1" x14ac:dyDescent="0.4">
      <c r="A930" s="77"/>
      <c r="B930" s="8"/>
      <c r="C930" s="8"/>
      <c r="D930" s="8"/>
      <c r="E930" s="8"/>
      <c r="F930" s="8"/>
      <c r="G930" s="8"/>
      <c r="H930" s="8"/>
      <c r="I930" s="8"/>
      <c r="J930" s="57"/>
      <c r="K930" s="8"/>
      <c r="L930" s="8"/>
      <c r="M930" s="8"/>
      <c r="N930" s="8"/>
      <c r="O930" s="8"/>
      <c r="P930" s="8"/>
      <c r="Q930" s="8"/>
      <c r="R930" s="8"/>
      <c r="S930" s="8"/>
      <c r="T930" s="8"/>
      <c r="U930" s="8"/>
      <c r="V930" s="8"/>
      <c r="W930" s="8"/>
      <c r="X930" s="8"/>
      <c r="Y930" s="8"/>
      <c r="Z930" s="8"/>
    </row>
    <row r="931" spans="1:26" ht="12.75" customHeight="1" x14ac:dyDescent="0.4">
      <c r="A931" s="77"/>
      <c r="B931" s="8"/>
      <c r="C931" s="8"/>
      <c r="D931" s="8"/>
      <c r="E931" s="8"/>
      <c r="F931" s="8"/>
      <c r="G931" s="8"/>
      <c r="H931" s="8"/>
      <c r="I931" s="8"/>
      <c r="J931" s="57"/>
      <c r="K931" s="8"/>
      <c r="L931" s="8"/>
      <c r="M931" s="8"/>
      <c r="N931" s="8"/>
      <c r="O931" s="8"/>
      <c r="P931" s="8"/>
      <c r="Q931" s="8"/>
      <c r="R931" s="8"/>
      <c r="S931" s="8"/>
      <c r="T931" s="8"/>
      <c r="U931" s="8"/>
      <c r="V931" s="8"/>
      <c r="W931" s="8"/>
      <c r="X931" s="8"/>
      <c r="Y931" s="8"/>
      <c r="Z931" s="8"/>
    </row>
    <row r="932" spans="1:26" ht="12.75" customHeight="1" x14ac:dyDescent="0.4">
      <c r="A932" s="77"/>
      <c r="B932" s="8"/>
      <c r="C932" s="8"/>
      <c r="D932" s="8"/>
      <c r="E932" s="8"/>
      <c r="F932" s="8"/>
      <c r="G932" s="8"/>
      <c r="H932" s="8"/>
      <c r="I932" s="8"/>
      <c r="J932" s="57"/>
      <c r="K932" s="8"/>
      <c r="L932" s="8"/>
      <c r="M932" s="8"/>
      <c r="N932" s="8"/>
      <c r="O932" s="8"/>
      <c r="P932" s="8"/>
      <c r="Q932" s="8"/>
      <c r="R932" s="8"/>
      <c r="S932" s="8"/>
      <c r="T932" s="8"/>
      <c r="U932" s="8"/>
      <c r="V932" s="8"/>
      <c r="W932" s="8"/>
      <c r="X932" s="8"/>
      <c r="Y932" s="8"/>
      <c r="Z932" s="8"/>
    </row>
    <row r="933" spans="1:26" ht="12.75" customHeight="1" x14ac:dyDescent="0.4">
      <c r="A933" s="77"/>
      <c r="B933" s="8"/>
      <c r="C933" s="8"/>
      <c r="D933" s="8"/>
      <c r="E933" s="8"/>
      <c r="F933" s="8"/>
      <c r="G933" s="8"/>
      <c r="H933" s="8"/>
      <c r="I933" s="8"/>
      <c r="J933" s="57"/>
      <c r="K933" s="8"/>
      <c r="L933" s="8"/>
      <c r="M933" s="8"/>
      <c r="N933" s="8"/>
      <c r="O933" s="8"/>
      <c r="P933" s="8"/>
      <c r="Q933" s="8"/>
      <c r="R933" s="8"/>
      <c r="S933" s="8"/>
      <c r="T933" s="8"/>
      <c r="U933" s="8"/>
      <c r="V933" s="8"/>
      <c r="W933" s="8"/>
      <c r="X933" s="8"/>
      <c r="Y933" s="8"/>
      <c r="Z933" s="8"/>
    </row>
    <row r="934" spans="1:26" ht="12.75" customHeight="1" x14ac:dyDescent="0.4">
      <c r="A934" s="77"/>
      <c r="B934" s="8"/>
      <c r="C934" s="8"/>
      <c r="D934" s="8"/>
      <c r="E934" s="8"/>
      <c r="F934" s="8"/>
      <c r="G934" s="8"/>
      <c r="H934" s="8"/>
      <c r="I934" s="8"/>
      <c r="J934" s="57"/>
      <c r="K934" s="8"/>
      <c r="L934" s="8"/>
      <c r="M934" s="8"/>
      <c r="N934" s="8"/>
      <c r="O934" s="8"/>
      <c r="P934" s="8"/>
      <c r="Q934" s="8"/>
      <c r="R934" s="8"/>
      <c r="S934" s="8"/>
      <c r="T934" s="8"/>
      <c r="U934" s="8"/>
      <c r="V934" s="8"/>
      <c r="W934" s="8"/>
      <c r="X934" s="8"/>
      <c r="Y934" s="8"/>
      <c r="Z934" s="8"/>
    </row>
    <row r="935" spans="1:26" ht="12.75" customHeight="1" x14ac:dyDescent="0.4">
      <c r="A935" s="77"/>
      <c r="B935" s="8"/>
      <c r="C935" s="8"/>
      <c r="D935" s="8"/>
      <c r="E935" s="8"/>
      <c r="F935" s="8"/>
      <c r="G935" s="8"/>
      <c r="H935" s="8"/>
      <c r="I935" s="8"/>
      <c r="J935" s="57"/>
      <c r="K935" s="8"/>
      <c r="L935" s="8"/>
      <c r="M935" s="8"/>
      <c r="N935" s="8"/>
      <c r="O935" s="8"/>
      <c r="P935" s="8"/>
      <c r="Q935" s="8"/>
      <c r="R935" s="8"/>
      <c r="S935" s="8"/>
      <c r="T935" s="8"/>
      <c r="U935" s="8"/>
      <c r="V935" s="8"/>
      <c r="W935" s="8"/>
      <c r="X935" s="8"/>
      <c r="Y935" s="8"/>
      <c r="Z935" s="8"/>
    </row>
    <row r="936" spans="1:26" ht="12.75" customHeight="1" x14ac:dyDescent="0.4">
      <c r="A936" s="77"/>
      <c r="B936" s="8"/>
      <c r="C936" s="8"/>
      <c r="D936" s="8"/>
      <c r="E936" s="8"/>
      <c r="F936" s="8"/>
      <c r="G936" s="8"/>
      <c r="H936" s="8"/>
      <c r="I936" s="8"/>
      <c r="J936" s="57"/>
      <c r="K936" s="8"/>
      <c r="L936" s="8"/>
      <c r="M936" s="8"/>
      <c r="N936" s="8"/>
      <c r="O936" s="8"/>
      <c r="P936" s="8"/>
      <c r="Q936" s="8"/>
      <c r="R936" s="8"/>
      <c r="S936" s="8"/>
      <c r="T936" s="8"/>
      <c r="U936" s="8"/>
      <c r="V936" s="8"/>
      <c r="W936" s="8"/>
      <c r="X936" s="8"/>
      <c r="Y936" s="8"/>
      <c r="Z936" s="8"/>
    </row>
    <row r="937" spans="1:26" ht="12.75" customHeight="1" x14ac:dyDescent="0.4">
      <c r="A937" s="77"/>
      <c r="B937" s="8"/>
      <c r="C937" s="8"/>
      <c r="D937" s="8"/>
      <c r="E937" s="8"/>
      <c r="F937" s="8"/>
      <c r="G937" s="8"/>
      <c r="H937" s="8"/>
      <c r="I937" s="8"/>
      <c r="J937" s="57"/>
      <c r="K937" s="8"/>
      <c r="L937" s="8"/>
      <c r="M937" s="8"/>
      <c r="N937" s="8"/>
      <c r="O937" s="8"/>
      <c r="P937" s="8"/>
      <c r="Q937" s="8"/>
      <c r="R937" s="8"/>
      <c r="S937" s="8"/>
      <c r="T937" s="8"/>
      <c r="U937" s="8"/>
      <c r="V937" s="8"/>
      <c r="W937" s="8"/>
      <c r="X937" s="8"/>
      <c r="Y937" s="8"/>
      <c r="Z937" s="8"/>
    </row>
    <row r="938" spans="1:26" ht="12.75" customHeight="1" x14ac:dyDescent="0.4">
      <c r="A938" s="77"/>
      <c r="B938" s="8"/>
      <c r="C938" s="8"/>
      <c r="D938" s="8"/>
      <c r="E938" s="8"/>
      <c r="F938" s="8"/>
      <c r="G938" s="8"/>
      <c r="H938" s="8"/>
      <c r="I938" s="8"/>
      <c r="J938" s="57"/>
      <c r="K938" s="8"/>
      <c r="L938" s="8"/>
      <c r="M938" s="8"/>
      <c r="N938" s="8"/>
      <c r="O938" s="8"/>
      <c r="P938" s="8"/>
      <c r="Q938" s="8"/>
      <c r="R938" s="8"/>
      <c r="S938" s="8"/>
      <c r="T938" s="8"/>
      <c r="U938" s="8"/>
      <c r="V938" s="8"/>
      <c r="W938" s="8"/>
      <c r="X938" s="8"/>
      <c r="Y938" s="8"/>
      <c r="Z938" s="8"/>
    </row>
    <row r="939" spans="1:26" ht="12.75" customHeight="1" x14ac:dyDescent="0.4">
      <c r="A939" s="77"/>
      <c r="B939" s="8"/>
      <c r="C939" s="8"/>
      <c r="D939" s="8"/>
      <c r="E939" s="8"/>
      <c r="F939" s="8"/>
      <c r="G939" s="8"/>
      <c r="H939" s="8"/>
      <c r="I939" s="8"/>
      <c r="J939" s="57"/>
      <c r="K939" s="8"/>
      <c r="L939" s="8"/>
      <c r="M939" s="8"/>
      <c r="N939" s="8"/>
      <c r="O939" s="8"/>
      <c r="P939" s="8"/>
      <c r="Q939" s="8"/>
      <c r="R939" s="8"/>
      <c r="S939" s="8"/>
      <c r="T939" s="8"/>
      <c r="U939" s="8"/>
      <c r="V939" s="8"/>
      <c r="W939" s="8"/>
      <c r="X939" s="8"/>
      <c r="Y939" s="8"/>
      <c r="Z939" s="8"/>
    </row>
    <row r="940" spans="1:26" ht="12.75" customHeight="1" x14ac:dyDescent="0.4">
      <c r="A940" s="77"/>
      <c r="B940" s="8"/>
      <c r="C940" s="8"/>
      <c r="D940" s="8"/>
      <c r="E940" s="8"/>
      <c r="F940" s="8"/>
      <c r="G940" s="8"/>
      <c r="H940" s="8"/>
      <c r="I940" s="8"/>
      <c r="J940" s="57"/>
      <c r="K940" s="8"/>
      <c r="L940" s="8"/>
      <c r="M940" s="8"/>
      <c r="N940" s="8"/>
      <c r="O940" s="8"/>
      <c r="P940" s="8"/>
      <c r="Q940" s="8"/>
      <c r="R940" s="8"/>
      <c r="S940" s="8"/>
      <c r="T940" s="8"/>
      <c r="U940" s="8"/>
      <c r="V940" s="8"/>
      <c r="W940" s="8"/>
      <c r="X940" s="8"/>
      <c r="Y940" s="8"/>
      <c r="Z940" s="8"/>
    </row>
    <row r="941" spans="1:26" ht="12.75" customHeight="1" x14ac:dyDescent="0.4">
      <c r="A941" s="77"/>
      <c r="B941" s="8"/>
      <c r="C941" s="8"/>
      <c r="D941" s="8"/>
      <c r="E941" s="8"/>
      <c r="F941" s="8"/>
      <c r="G941" s="8"/>
      <c r="H941" s="8"/>
      <c r="I941" s="8"/>
      <c r="J941" s="57"/>
      <c r="K941" s="8"/>
      <c r="L941" s="8"/>
      <c r="M941" s="8"/>
      <c r="N941" s="8"/>
      <c r="O941" s="8"/>
      <c r="P941" s="8"/>
      <c r="Q941" s="8"/>
      <c r="R941" s="8"/>
      <c r="S941" s="8"/>
      <c r="T941" s="8"/>
      <c r="U941" s="8"/>
      <c r="V941" s="8"/>
      <c r="W941" s="8"/>
      <c r="X941" s="8"/>
      <c r="Y941" s="8"/>
      <c r="Z941" s="8"/>
    </row>
    <row r="942" spans="1:26" ht="12.75" customHeight="1" x14ac:dyDescent="0.4">
      <c r="A942" s="77"/>
      <c r="B942" s="8"/>
      <c r="C942" s="8"/>
      <c r="D942" s="8"/>
      <c r="E942" s="8"/>
      <c r="F942" s="8"/>
      <c r="G942" s="8"/>
      <c r="H942" s="8"/>
      <c r="I942" s="8"/>
      <c r="J942" s="57"/>
      <c r="K942" s="8"/>
      <c r="L942" s="8"/>
      <c r="M942" s="8"/>
      <c r="N942" s="8"/>
      <c r="O942" s="8"/>
      <c r="P942" s="8"/>
      <c r="Q942" s="8"/>
      <c r="R942" s="8"/>
      <c r="S942" s="8"/>
      <c r="T942" s="8"/>
      <c r="U942" s="8"/>
      <c r="V942" s="8"/>
      <c r="W942" s="8"/>
      <c r="X942" s="8"/>
      <c r="Y942" s="8"/>
      <c r="Z942" s="8"/>
    </row>
    <row r="943" spans="1:26" ht="12.75" customHeight="1" x14ac:dyDescent="0.4">
      <c r="A943" s="77"/>
      <c r="B943" s="8"/>
      <c r="C943" s="8"/>
      <c r="D943" s="8"/>
      <c r="E943" s="8"/>
      <c r="F943" s="8"/>
      <c r="G943" s="8"/>
      <c r="H943" s="8"/>
      <c r="I943" s="8"/>
      <c r="J943" s="57"/>
      <c r="K943" s="8"/>
      <c r="L943" s="8"/>
      <c r="M943" s="8"/>
      <c r="N943" s="8"/>
      <c r="O943" s="8"/>
      <c r="P943" s="8"/>
      <c r="Q943" s="8"/>
      <c r="R943" s="8"/>
      <c r="S943" s="8"/>
      <c r="T943" s="8"/>
      <c r="U943" s="8"/>
      <c r="V943" s="8"/>
      <c r="W943" s="8"/>
      <c r="X943" s="8"/>
      <c r="Y943" s="8"/>
      <c r="Z943" s="8"/>
    </row>
    <row r="944" spans="1:26" ht="12.75" customHeight="1" x14ac:dyDescent="0.4">
      <c r="A944" s="77"/>
      <c r="B944" s="8"/>
      <c r="C944" s="8"/>
      <c r="D944" s="8"/>
      <c r="E944" s="8"/>
      <c r="F944" s="8"/>
      <c r="G944" s="8"/>
      <c r="H944" s="8"/>
      <c r="I944" s="8"/>
      <c r="J944" s="57"/>
      <c r="K944" s="8"/>
      <c r="L944" s="8"/>
      <c r="M944" s="8"/>
      <c r="N944" s="8"/>
      <c r="O944" s="8"/>
      <c r="P944" s="8"/>
      <c r="Q944" s="8"/>
      <c r="R944" s="8"/>
      <c r="S944" s="8"/>
      <c r="T944" s="8"/>
      <c r="U944" s="8"/>
      <c r="V944" s="8"/>
      <c r="W944" s="8"/>
      <c r="X944" s="8"/>
      <c r="Y944" s="8"/>
      <c r="Z944" s="8"/>
    </row>
    <row r="945" spans="1:26" ht="12.75" customHeight="1" x14ac:dyDescent="0.4">
      <c r="A945" s="77"/>
      <c r="B945" s="8"/>
      <c r="C945" s="8"/>
      <c r="D945" s="8"/>
      <c r="E945" s="8"/>
      <c r="F945" s="8"/>
      <c r="G945" s="8"/>
      <c r="H945" s="8"/>
      <c r="I945" s="8"/>
      <c r="J945" s="57"/>
      <c r="K945" s="8"/>
      <c r="L945" s="8"/>
      <c r="M945" s="8"/>
      <c r="N945" s="8"/>
      <c r="O945" s="8"/>
      <c r="P945" s="8"/>
      <c r="Q945" s="8"/>
      <c r="R945" s="8"/>
      <c r="S945" s="8"/>
      <c r="T945" s="8"/>
      <c r="U945" s="8"/>
      <c r="V945" s="8"/>
      <c r="W945" s="8"/>
      <c r="X945" s="8"/>
      <c r="Y945" s="8"/>
      <c r="Z945" s="8"/>
    </row>
    <row r="946" spans="1:26" ht="12.75" customHeight="1" x14ac:dyDescent="0.4">
      <c r="A946" s="77"/>
      <c r="B946" s="8"/>
      <c r="C946" s="8"/>
      <c r="D946" s="8"/>
      <c r="E946" s="8"/>
      <c r="F946" s="8"/>
      <c r="G946" s="8"/>
      <c r="H946" s="8"/>
      <c r="I946" s="8"/>
      <c r="J946" s="57"/>
      <c r="K946" s="8"/>
      <c r="L946" s="8"/>
      <c r="M946" s="8"/>
      <c r="N946" s="8"/>
      <c r="O946" s="8"/>
      <c r="P946" s="8"/>
      <c r="Q946" s="8"/>
      <c r="R946" s="8"/>
      <c r="S946" s="8"/>
      <c r="T946" s="8"/>
      <c r="U946" s="8"/>
      <c r="V946" s="8"/>
      <c r="W946" s="8"/>
      <c r="X946" s="8"/>
      <c r="Y946" s="8"/>
      <c r="Z946" s="8"/>
    </row>
    <row r="947" spans="1:26" ht="12.75" customHeight="1" x14ac:dyDescent="0.4">
      <c r="A947" s="77"/>
      <c r="B947" s="8"/>
      <c r="C947" s="8"/>
      <c r="D947" s="8"/>
      <c r="E947" s="8"/>
      <c r="F947" s="8"/>
      <c r="G947" s="8"/>
      <c r="H947" s="8"/>
      <c r="I947" s="8"/>
      <c r="J947" s="57"/>
      <c r="K947" s="8"/>
      <c r="L947" s="8"/>
      <c r="M947" s="8"/>
      <c r="N947" s="8"/>
      <c r="O947" s="8"/>
      <c r="P947" s="8"/>
      <c r="Q947" s="8"/>
      <c r="R947" s="8"/>
      <c r="S947" s="8"/>
      <c r="T947" s="8"/>
      <c r="U947" s="8"/>
      <c r="V947" s="8"/>
      <c r="W947" s="8"/>
      <c r="X947" s="8"/>
      <c r="Y947" s="8"/>
      <c r="Z947" s="8"/>
    </row>
    <row r="948" spans="1:26" ht="12.75" customHeight="1" x14ac:dyDescent="0.4">
      <c r="A948" s="77"/>
      <c r="B948" s="8"/>
      <c r="C948" s="8"/>
      <c r="D948" s="8"/>
      <c r="E948" s="8"/>
      <c r="F948" s="8"/>
      <c r="G948" s="8"/>
      <c r="H948" s="8"/>
      <c r="I948" s="8"/>
      <c r="J948" s="57"/>
      <c r="K948" s="8"/>
      <c r="L948" s="8"/>
      <c r="M948" s="8"/>
      <c r="N948" s="8"/>
      <c r="O948" s="8"/>
      <c r="P948" s="8"/>
      <c r="Q948" s="8"/>
      <c r="R948" s="8"/>
      <c r="S948" s="8"/>
      <c r="T948" s="8"/>
      <c r="U948" s="8"/>
      <c r="V948" s="8"/>
      <c r="W948" s="8"/>
      <c r="X948" s="8"/>
      <c r="Y948" s="8"/>
      <c r="Z948" s="8"/>
    </row>
    <row r="949" spans="1:26" ht="12.75" customHeight="1" x14ac:dyDescent="0.4">
      <c r="A949" s="77"/>
      <c r="B949" s="8"/>
      <c r="C949" s="8"/>
      <c r="D949" s="8"/>
      <c r="E949" s="8"/>
      <c r="F949" s="8"/>
      <c r="G949" s="8"/>
      <c r="H949" s="8"/>
      <c r="I949" s="8"/>
      <c r="J949" s="57"/>
      <c r="K949" s="8"/>
      <c r="L949" s="8"/>
      <c r="M949" s="8"/>
      <c r="N949" s="8"/>
      <c r="O949" s="8"/>
      <c r="P949" s="8"/>
      <c r="Q949" s="8"/>
      <c r="R949" s="8"/>
      <c r="S949" s="8"/>
      <c r="T949" s="8"/>
      <c r="U949" s="8"/>
      <c r="V949" s="8"/>
      <c r="W949" s="8"/>
      <c r="X949" s="8"/>
      <c r="Y949" s="8"/>
      <c r="Z949" s="8"/>
    </row>
    <row r="950" spans="1:26" ht="12.75" customHeight="1" x14ac:dyDescent="0.4">
      <c r="A950" s="77"/>
      <c r="B950" s="8"/>
      <c r="C950" s="8"/>
      <c r="D950" s="8"/>
      <c r="E950" s="8"/>
      <c r="F950" s="8"/>
      <c r="G950" s="8"/>
      <c r="H950" s="8"/>
      <c r="I950" s="8"/>
      <c r="J950" s="57"/>
      <c r="K950" s="8"/>
      <c r="L950" s="8"/>
      <c r="M950" s="8"/>
      <c r="N950" s="8"/>
      <c r="O950" s="8"/>
      <c r="P950" s="8"/>
      <c r="Q950" s="8"/>
      <c r="R950" s="8"/>
      <c r="S950" s="8"/>
      <c r="T950" s="8"/>
      <c r="U950" s="8"/>
      <c r="V950" s="8"/>
      <c r="W950" s="8"/>
      <c r="X950" s="8"/>
      <c r="Y950" s="8"/>
      <c r="Z950" s="8"/>
    </row>
    <row r="951" spans="1:26" ht="12.75" customHeight="1" x14ac:dyDescent="0.4">
      <c r="A951" s="77"/>
      <c r="B951" s="8"/>
      <c r="C951" s="8"/>
      <c r="D951" s="8"/>
      <c r="E951" s="8"/>
      <c r="F951" s="8"/>
      <c r="G951" s="8"/>
      <c r="H951" s="8"/>
      <c r="I951" s="8"/>
      <c r="J951" s="57"/>
      <c r="K951" s="8"/>
      <c r="L951" s="8"/>
      <c r="M951" s="8"/>
      <c r="N951" s="8"/>
      <c r="O951" s="8"/>
      <c r="P951" s="8"/>
      <c r="Q951" s="8"/>
      <c r="R951" s="8"/>
      <c r="S951" s="8"/>
      <c r="T951" s="8"/>
      <c r="U951" s="8"/>
      <c r="V951" s="8"/>
      <c r="W951" s="8"/>
      <c r="X951" s="8"/>
      <c r="Y951" s="8"/>
      <c r="Z951" s="8"/>
    </row>
    <row r="952" spans="1:26" ht="12.75" customHeight="1" x14ac:dyDescent="0.4">
      <c r="A952" s="77"/>
      <c r="B952" s="8"/>
      <c r="C952" s="8"/>
      <c r="D952" s="8"/>
      <c r="E952" s="8"/>
      <c r="F952" s="8"/>
      <c r="G952" s="8"/>
      <c r="H952" s="8"/>
      <c r="I952" s="8"/>
      <c r="J952" s="57"/>
      <c r="K952" s="8"/>
      <c r="L952" s="8"/>
      <c r="M952" s="8"/>
      <c r="N952" s="8"/>
      <c r="O952" s="8"/>
      <c r="P952" s="8"/>
      <c r="Q952" s="8"/>
      <c r="R952" s="8"/>
      <c r="S952" s="8"/>
      <c r="T952" s="8"/>
      <c r="U952" s="8"/>
      <c r="V952" s="8"/>
      <c r="W952" s="8"/>
      <c r="X952" s="8"/>
      <c r="Y952" s="8"/>
      <c r="Z952" s="8"/>
    </row>
    <row r="953" spans="1:26" ht="12.75" customHeight="1" x14ac:dyDescent="0.4">
      <c r="A953" s="77"/>
      <c r="B953" s="8"/>
      <c r="C953" s="8"/>
      <c r="D953" s="8"/>
      <c r="E953" s="8"/>
      <c r="F953" s="8"/>
      <c r="G953" s="8"/>
      <c r="H953" s="8"/>
      <c r="I953" s="8"/>
      <c r="J953" s="57"/>
      <c r="K953" s="8"/>
      <c r="L953" s="8"/>
      <c r="M953" s="8"/>
      <c r="N953" s="8"/>
      <c r="O953" s="8"/>
      <c r="P953" s="8"/>
      <c r="Q953" s="8"/>
      <c r="R953" s="8"/>
      <c r="S953" s="8"/>
      <c r="T953" s="8"/>
      <c r="U953" s="8"/>
      <c r="V953" s="8"/>
      <c r="W953" s="8"/>
      <c r="X953" s="8"/>
      <c r="Y953" s="8"/>
      <c r="Z953" s="8"/>
    </row>
    <row r="954" spans="1:26" ht="12.75" customHeight="1" x14ac:dyDescent="0.4">
      <c r="A954" s="77"/>
      <c r="B954" s="8"/>
      <c r="C954" s="8"/>
      <c r="D954" s="8"/>
      <c r="E954" s="8"/>
      <c r="F954" s="8"/>
      <c r="G954" s="8"/>
      <c r="H954" s="8"/>
      <c r="I954" s="8"/>
      <c r="J954" s="57"/>
      <c r="K954" s="8"/>
      <c r="L954" s="8"/>
      <c r="M954" s="8"/>
      <c r="N954" s="8"/>
      <c r="O954" s="8"/>
      <c r="P954" s="8"/>
      <c r="Q954" s="8"/>
      <c r="R954" s="8"/>
      <c r="S954" s="8"/>
      <c r="T954" s="8"/>
      <c r="U954" s="8"/>
      <c r="V954" s="8"/>
      <c r="W954" s="8"/>
      <c r="X954" s="8"/>
      <c r="Y954" s="8"/>
      <c r="Z954" s="8"/>
    </row>
    <row r="955" spans="1:26" ht="12.75" customHeight="1" x14ac:dyDescent="0.4">
      <c r="A955" s="77"/>
      <c r="B955" s="8"/>
      <c r="C955" s="8"/>
      <c r="D955" s="8"/>
      <c r="E955" s="8"/>
      <c r="F955" s="8"/>
      <c r="G955" s="8"/>
      <c r="H955" s="8"/>
      <c r="I955" s="8"/>
      <c r="J955" s="57"/>
      <c r="K955" s="8"/>
      <c r="L955" s="8"/>
      <c r="M955" s="8"/>
      <c r="N955" s="8"/>
      <c r="O955" s="8"/>
      <c r="P955" s="8"/>
      <c r="Q955" s="8"/>
      <c r="R955" s="8"/>
      <c r="S955" s="8"/>
      <c r="T955" s="8"/>
      <c r="U955" s="8"/>
      <c r="V955" s="8"/>
      <c r="W955" s="8"/>
      <c r="X955" s="8"/>
      <c r="Y955" s="8"/>
      <c r="Z955" s="8"/>
    </row>
    <row r="956" spans="1:26" ht="12.75" customHeight="1" x14ac:dyDescent="0.4">
      <c r="A956" s="77"/>
      <c r="B956" s="8"/>
      <c r="C956" s="8"/>
      <c r="D956" s="8"/>
      <c r="E956" s="8"/>
      <c r="F956" s="8"/>
      <c r="G956" s="8"/>
      <c r="H956" s="8"/>
      <c r="I956" s="8"/>
      <c r="J956" s="57"/>
      <c r="K956" s="8"/>
      <c r="L956" s="8"/>
      <c r="M956" s="8"/>
      <c r="N956" s="8"/>
      <c r="O956" s="8"/>
      <c r="P956" s="8"/>
      <c r="Q956" s="8"/>
      <c r="R956" s="8"/>
      <c r="S956" s="8"/>
      <c r="T956" s="8"/>
      <c r="U956" s="8"/>
      <c r="V956" s="8"/>
      <c r="W956" s="8"/>
      <c r="X956" s="8"/>
      <c r="Y956" s="8"/>
      <c r="Z956" s="8"/>
    </row>
    <row r="957" spans="1:26" ht="12.75" customHeight="1" x14ac:dyDescent="0.4">
      <c r="A957" s="77"/>
      <c r="B957" s="8"/>
      <c r="C957" s="8"/>
      <c r="D957" s="8"/>
      <c r="E957" s="8"/>
      <c r="F957" s="8"/>
      <c r="G957" s="8"/>
      <c r="H957" s="8"/>
      <c r="I957" s="8"/>
      <c r="J957" s="57"/>
      <c r="K957" s="8"/>
      <c r="L957" s="8"/>
      <c r="M957" s="8"/>
      <c r="N957" s="8"/>
      <c r="O957" s="8"/>
      <c r="P957" s="8"/>
      <c r="Q957" s="8"/>
      <c r="R957" s="8"/>
      <c r="S957" s="8"/>
      <c r="T957" s="8"/>
      <c r="U957" s="8"/>
      <c r="V957" s="8"/>
      <c r="W957" s="8"/>
      <c r="X957" s="8"/>
      <c r="Y957" s="8"/>
      <c r="Z957" s="8"/>
    </row>
    <row r="958" spans="1:26" ht="12.75" customHeight="1" x14ac:dyDescent="0.4">
      <c r="A958" s="77"/>
      <c r="B958" s="8"/>
      <c r="C958" s="8"/>
      <c r="D958" s="8"/>
      <c r="E958" s="8"/>
      <c r="F958" s="8"/>
      <c r="G958" s="8"/>
      <c r="H958" s="8"/>
      <c r="I958" s="8"/>
      <c r="J958" s="57"/>
      <c r="K958" s="8"/>
      <c r="L958" s="8"/>
      <c r="M958" s="8"/>
      <c r="N958" s="8"/>
      <c r="O958" s="8"/>
      <c r="P958" s="8"/>
      <c r="Q958" s="8"/>
      <c r="R958" s="8"/>
      <c r="S958" s="8"/>
      <c r="T958" s="8"/>
      <c r="U958" s="8"/>
      <c r="V958" s="8"/>
      <c r="W958" s="8"/>
      <c r="X958" s="8"/>
      <c r="Y958" s="8"/>
      <c r="Z958" s="8"/>
    </row>
    <row r="959" spans="1:26" ht="12.75" customHeight="1" x14ac:dyDescent="0.4">
      <c r="A959" s="77"/>
      <c r="B959" s="8"/>
      <c r="C959" s="8"/>
      <c r="D959" s="8"/>
      <c r="E959" s="8"/>
      <c r="F959" s="8"/>
      <c r="G959" s="8"/>
      <c r="H959" s="8"/>
      <c r="I959" s="8"/>
      <c r="J959" s="57"/>
      <c r="K959" s="8"/>
      <c r="L959" s="8"/>
      <c r="M959" s="8"/>
      <c r="N959" s="8"/>
      <c r="O959" s="8"/>
      <c r="P959" s="8"/>
      <c r="Q959" s="8"/>
      <c r="R959" s="8"/>
      <c r="S959" s="8"/>
      <c r="T959" s="8"/>
      <c r="U959" s="8"/>
      <c r="V959" s="8"/>
      <c r="W959" s="8"/>
      <c r="X959" s="8"/>
      <c r="Y959" s="8"/>
      <c r="Z959" s="8"/>
    </row>
    <row r="960" spans="1:26" ht="12.75" customHeight="1" x14ac:dyDescent="0.4">
      <c r="A960" s="77"/>
      <c r="B960" s="8"/>
      <c r="C960" s="8"/>
      <c r="D960" s="8"/>
      <c r="E960" s="8"/>
      <c r="F960" s="8"/>
      <c r="G960" s="8"/>
      <c r="H960" s="8"/>
      <c r="I960" s="8"/>
      <c r="J960" s="57"/>
      <c r="K960" s="8"/>
      <c r="L960" s="8"/>
      <c r="M960" s="8"/>
      <c r="N960" s="8"/>
      <c r="O960" s="8"/>
      <c r="P960" s="8"/>
      <c r="Q960" s="8"/>
      <c r="R960" s="8"/>
      <c r="S960" s="8"/>
      <c r="T960" s="8"/>
      <c r="U960" s="8"/>
      <c r="V960" s="8"/>
      <c r="W960" s="8"/>
      <c r="X960" s="8"/>
      <c r="Y960" s="8"/>
      <c r="Z960" s="8"/>
    </row>
    <row r="961" spans="1:26" ht="12.75" customHeight="1" x14ac:dyDescent="0.4">
      <c r="A961" s="77"/>
      <c r="B961" s="8"/>
      <c r="C961" s="8"/>
      <c r="D961" s="8"/>
      <c r="E961" s="8"/>
      <c r="F961" s="8"/>
      <c r="G961" s="8"/>
      <c r="H961" s="8"/>
      <c r="I961" s="8"/>
      <c r="J961" s="57"/>
      <c r="K961" s="8"/>
      <c r="L961" s="8"/>
      <c r="M961" s="8"/>
      <c r="N961" s="8"/>
      <c r="O961" s="8"/>
      <c r="P961" s="8"/>
      <c r="Q961" s="8"/>
      <c r="R961" s="8"/>
      <c r="S961" s="8"/>
      <c r="T961" s="8"/>
      <c r="U961" s="8"/>
      <c r="V961" s="8"/>
      <c r="W961" s="8"/>
      <c r="X961" s="8"/>
      <c r="Y961" s="8"/>
      <c r="Z961" s="8"/>
    </row>
    <row r="962" spans="1:26" ht="12.75" customHeight="1" x14ac:dyDescent="0.4">
      <c r="A962" s="77"/>
      <c r="B962" s="8"/>
      <c r="C962" s="8"/>
      <c r="D962" s="8"/>
      <c r="E962" s="8"/>
      <c r="F962" s="8"/>
      <c r="G962" s="8"/>
      <c r="H962" s="8"/>
      <c r="I962" s="8"/>
      <c r="J962" s="57"/>
      <c r="K962" s="8"/>
      <c r="L962" s="8"/>
      <c r="M962" s="8"/>
      <c r="N962" s="8"/>
      <c r="O962" s="8"/>
      <c r="P962" s="8"/>
      <c r="Q962" s="8"/>
      <c r="R962" s="8"/>
      <c r="S962" s="8"/>
      <c r="T962" s="8"/>
      <c r="U962" s="8"/>
      <c r="V962" s="8"/>
      <c r="W962" s="8"/>
      <c r="X962" s="8"/>
      <c r="Y962" s="8"/>
      <c r="Z962" s="8"/>
    </row>
    <row r="963" spans="1:26" ht="12.75" customHeight="1" x14ac:dyDescent="0.4">
      <c r="A963" s="77"/>
      <c r="B963" s="8"/>
      <c r="C963" s="8"/>
      <c r="D963" s="8"/>
      <c r="E963" s="8"/>
      <c r="F963" s="8"/>
      <c r="G963" s="8"/>
      <c r="H963" s="8"/>
      <c r="I963" s="8"/>
      <c r="J963" s="57"/>
      <c r="K963" s="8"/>
      <c r="L963" s="8"/>
      <c r="M963" s="8"/>
      <c r="N963" s="8"/>
      <c r="O963" s="8"/>
      <c r="P963" s="8"/>
      <c r="Q963" s="8"/>
      <c r="R963" s="8"/>
      <c r="S963" s="8"/>
      <c r="T963" s="8"/>
      <c r="U963" s="8"/>
      <c r="V963" s="8"/>
      <c r="W963" s="8"/>
      <c r="X963" s="8"/>
      <c r="Y963" s="8"/>
      <c r="Z963" s="8"/>
    </row>
    <row r="964" spans="1:26" ht="12.75" customHeight="1" x14ac:dyDescent="0.4">
      <c r="A964" s="77"/>
      <c r="B964" s="8"/>
      <c r="C964" s="8"/>
      <c r="D964" s="8"/>
      <c r="E964" s="8"/>
      <c r="F964" s="8"/>
      <c r="G964" s="8"/>
      <c r="H964" s="8"/>
      <c r="I964" s="8"/>
      <c r="J964" s="57"/>
      <c r="K964" s="8"/>
      <c r="L964" s="8"/>
      <c r="M964" s="8"/>
      <c r="N964" s="8"/>
      <c r="O964" s="8"/>
      <c r="P964" s="8"/>
      <c r="Q964" s="8"/>
      <c r="R964" s="8"/>
      <c r="S964" s="8"/>
      <c r="T964" s="8"/>
      <c r="U964" s="8"/>
      <c r="V964" s="8"/>
      <c r="W964" s="8"/>
      <c r="X964" s="8"/>
      <c r="Y964" s="8"/>
      <c r="Z964" s="8"/>
    </row>
    <row r="965" spans="1:26" ht="12.75" customHeight="1" x14ac:dyDescent="0.4">
      <c r="A965" s="77"/>
      <c r="B965" s="8"/>
      <c r="C965" s="8"/>
      <c r="D965" s="8"/>
      <c r="E965" s="8"/>
      <c r="F965" s="8"/>
      <c r="G965" s="8"/>
      <c r="H965" s="8"/>
      <c r="I965" s="8"/>
      <c r="J965" s="57"/>
      <c r="K965" s="8"/>
      <c r="L965" s="8"/>
      <c r="M965" s="8"/>
      <c r="N965" s="8"/>
      <c r="O965" s="8"/>
      <c r="P965" s="8"/>
      <c r="Q965" s="8"/>
      <c r="R965" s="8"/>
      <c r="S965" s="8"/>
      <c r="T965" s="8"/>
      <c r="U965" s="8"/>
      <c r="V965" s="8"/>
      <c r="W965" s="8"/>
      <c r="X965" s="8"/>
      <c r="Y965" s="8"/>
      <c r="Z965" s="8"/>
    </row>
    <row r="966" spans="1:26" ht="12.75" customHeight="1" x14ac:dyDescent="0.4">
      <c r="A966" s="77"/>
      <c r="B966" s="8"/>
      <c r="C966" s="8"/>
      <c r="D966" s="8"/>
      <c r="E966" s="8"/>
      <c r="F966" s="8"/>
      <c r="G966" s="8"/>
      <c r="H966" s="8"/>
      <c r="I966" s="8"/>
      <c r="J966" s="57"/>
      <c r="K966" s="8"/>
      <c r="L966" s="8"/>
      <c r="M966" s="8"/>
      <c r="N966" s="8"/>
      <c r="O966" s="8"/>
      <c r="P966" s="8"/>
      <c r="Q966" s="8"/>
      <c r="R966" s="8"/>
      <c r="S966" s="8"/>
      <c r="T966" s="8"/>
      <c r="U966" s="8"/>
      <c r="V966" s="8"/>
      <c r="W966" s="8"/>
      <c r="X966" s="8"/>
      <c r="Y966" s="8"/>
      <c r="Z966" s="8"/>
    </row>
    <row r="967" spans="1:26" ht="12.75" customHeight="1" x14ac:dyDescent="0.4">
      <c r="A967" s="77"/>
      <c r="B967" s="8"/>
      <c r="C967" s="8"/>
      <c r="D967" s="8"/>
      <c r="E967" s="8"/>
      <c r="F967" s="8"/>
      <c r="G967" s="8"/>
      <c r="H967" s="8"/>
      <c r="I967" s="8"/>
      <c r="J967" s="57"/>
      <c r="K967" s="8"/>
      <c r="L967" s="8"/>
      <c r="M967" s="8"/>
      <c r="N967" s="8"/>
      <c r="O967" s="8"/>
      <c r="P967" s="8"/>
      <c r="Q967" s="8"/>
      <c r="R967" s="8"/>
      <c r="S967" s="8"/>
      <c r="T967" s="8"/>
      <c r="U967" s="8"/>
      <c r="V967" s="8"/>
      <c r="W967" s="8"/>
      <c r="X967" s="8"/>
      <c r="Y967" s="8"/>
      <c r="Z967" s="8"/>
    </row>
    <row r="968" spans="1:26" ht="12.75" customHeight="1" x14ac:dyDescent="0.4">
      <c r="A968" s="77"/>
      <c r="B968" s="8"/>
      <c r="C968" s="8"/>
      <c r="D968" s="8"/>
      <c r="E968" s="8"/>
      <c r="F968" s="8"/>
      <c r="G968" s="8"/>
      <c r="H968" s="8"/>
      <c r="I968" s="8"/>
      <c r="J968" s="57"/>
      <c r="K968" s="8"/>
      <c r="L968" s="8"/>
      <c r="M968" s="8"/>
      <c r="N968" s="8"/>
      <c r="O968" s="8"/>
      <c r="P968" s="8"/>
      <c r="Q968" s="8"/>
      <c r="R968" s="8"/>
      <c r="S968" s="8"/>
      <c r="T968" s="8"/>
      <c r="U968" s="8"/>
      <c r="V968" s="8"/>
      <c r="W968" s="8"/>
      <c r="X968" s="8"/>
      <c r="Y968" s="8"/>
      <c r="Z968" s="8"/>
    </row>
    <row r="969" spans="1:26" ht="12.75" customHeight="1" x14ac:dyDescent="0.4">
      <c r="A969" s="77"/>
      <c r="B969" s="8"/>
      <c r="C969" s="8"/>
      <c r="D969" s="8"/>
      <c r="E969" s="8"/>
      <c r="F969" s="8"/>
      <c r="G969" s="8"/>
      <c r="H969" s="8"/>
      <c r="I969" s="8"/>
      <c r="J969" s="57"/>
      <c r="K969" s="8"/>
      <c r="L969" s="8"/>
      <c r="M969" s="8"/>
      <c r="N969" s="8"/>
      <c r="O969" s="8"/>
      <c r="P969" s="8"/>
      <c r="Q969" s="8"/>
      <c r="R969" s="8"/>
      <c r="S969" s="8"/>
      <c r="T969" s="8"/>
      <c r="U969" s="8"/>
      <c r="V969" s="8"/>
      <c r="W969" s="8"/>
      <c r="X969" s="8"/>
      <c r="Y969" s="8"/>
      <c r="Z969" s="8"/>
    </row>
    <row r="970" spans="1:26" ht="12.75" customHeight="1" x14ac:dyDescent="0.4">
      <c r="A970" s="77"/>
      <c r="B970" s="8"/>
      <c r="C970" s="8"/>
      <c r="D970" s="8"/>
      <c r="E970" s="8"/>
      <c r="F970" s="8"/>
      <c r="G970" s="8"/>
      <c r="H970" s="8"/>
      <c r="I970" s="8"/>
      <c r="J970" s="57"/>
      <c r="K970" s="8"/>
      <c r="L970" s="8"/>
      <c r="M970" s="8"/>
      <c r="N970" s="8"/>
      <c r="O970" s="8"/>
      <c r="P970" s="8"/>
      <c r="Q970" s="8"/>
      <c r="R970" s="8"/>
      <c r="S970" s="8"/>
      <c r="T970" s="8"/>
      <c r="U970" s="8"/>
      <c r="V970" s="8"/>
      <c r="W970" s="8"/>
      <c r="X970" s="8"/>
      <c r="Y970" s="8"/>
      <c r="Z970" s="8"/>
    </row>
    <row r="971" spans="1:26" ht="12.75" customHeight="1" x14ac:dyDescent="0.4">
      <c r="A971" s="77"/>
      <c r="B971" s="8"/>
      <c r="C971" s="8"/>
      <c r="D971" s="8"/>
      <c r="E971" s="8"/>
      <c r="F971" s="8"/>
      <c r="G971" s="8"/>
      <c r="H971" s="8"/>
      <c r="I971" s="8"/>
      <c r="J971" s="57"/>
      <c r="K971" s="8"/>
      <c r="L971" s="8"/>
      <c r="M971" s="8"/>
      <c r="N971" s="8"/>
      <c r="O971" s="8"/>
      <c r="P971" s="8"/>
      <c r="Q971" s="8"/>
      <c r="R971" s="8"/>
      <c r="S971" s="8"/>
      <c r="T971" s="8"/>
      <c r="U971" s="8"/>
      <c r="V971" s="8"/>
      <c r="W971" s="8"/>
      <c r="X971" s="8"/>
      <c r="Y971" s="8"/>
      <c r="Z971" s="8"/>
    </row>
    <row r="972" spans="1:26" ht="12.75" customHeight="1" x14ac:dyDescent="0.4">
      <c r="A972" s="77"/>
      <c r="B972" s="8"/>
      <c r="C972" s="8"/>
      <c r="D972" s="8"/>
      <c r="E972" s="8"/>
      <c r="F972" s="8"/>
      <c r="G972" s="8"/>
      <c r="H972" s="8"/>
      <c r="I972" s="8"/>
      <c r="J972" s="57"/>
      <c r="K972" s="8"/>
      <c r="L972" s="8"/>
      <c r="M972" s="8"/>
      <c r="N972" s="8"/>
      <c r="O972" s="8"/>
      <c r="P972" s="8"/>
      <c r="Q972" s="8"/>
      <c r="R972" s="8"/>
      <c r="S972" s="8"/>
      <c r="T972" s="8"/>
      <c r="U972" s="8"/>
      <c r="V972" s="8"/>
      <c r="W972" s="8"/>
      <c r="X972" s="8"/>
      <c r="Y972" s="8"/>
      <c r="Z972" s="8"/>
    </row>
    <row r="973" spans="1:26" ht="12.75" customHeight="1" x14ac:dyDescent="0.4">
      <c r="A973" s="77"/>
      <c r="B973" s="8"/>
      <c r="C973" s="8"/>
      <c r="D973" s="8"/>
      <c r="E973" s="8"/>
      <c r="F973" s="8"/>
      <c r="G973" s="8"/>
      <c r="H973" s="8"/>
      <c r="I973" s="8"/>
      <c r="J973" s="57"/>
      <c r="K973" s="8"/>
      <c r="L973" s="8"/>
      <c r="M973" s="8"/>
      <c r="N973" s="8"/>
      <c r="O973" s="8"/>
      <c r="P973" s="8"/>
      <c r="Q973" s="8"/>
      <c r="R973" s="8"/>
      <c r="S973" s="8"/>
      <c r="T973" s="8"/>
      <c r="U973" s="8"/>
      <c r="V973" s="8"/>
      <c r="W973" s="8"/>
      <c r="X973" s="8"/>
      <c r="Y973" s="8"/>
      <c r="Z973" s="8"/>
    </row>
    <row r="974" spans="1:26" ht="12.75" customHeight="1" x14ac:dyDescent="0.4">
      <c r="A974" s="77"/>
      <c r="B974" s="8"/>
      <c r="C974" s="8"/>
      <c r="D974" s="8"/>
      <c r="E974" s="8"/>
      <c r="F974" s="8"/>
      <c r="G974" s="8"/>
      <c r="H974" s="8"/>
      <c r="I974" s="8"/>
      <c r="J974" s="57"/>
      <c r="K974" s="8"/>
      <c r="L974" s="8"/>
      <c r="M974" s="8"/>
      <c r="N974" s="8"/>
      <c r="O974" s="8"/>
      <c r="P974" s="8"/>
      <c r="Q974" s="8"/>
      <c r="R974" s="8"/>
      <c r="S974" s="8"/>
      <c r="T974" s="8"/>
      <c r="U974" s="8"/>
      <c r="V974" s="8"/>
      <c r="W974" s="8"/>
      <c r="X974" s="8"/>
      <c r="Y974" s="8"/>
      <c r="Z974" s="8"/>
    </row>
    <row r="975" spans="1:26" ht="12.75" customHeight="1" x14ac:dyDescent="0.4">
      <c r="A975" s="77"/>
      <c r="B975" s="8"/>
      <c r="C975" s="8"/>
      <c r="D975" s="8"/>
      <c r="E975" s="8"/>
      <c r="F975" s="8"/>
      <c r="G975" s="8"/>
      <c r="H975" s="8"/>
      <c r="I975" s="8"/>
      <c r="J975" s="57"/>
      <c r="K975" s="8"/>
      <c r="L975" s="8"/>
      <c r="M975" s="8"/>
      <c r="N975" s="8"/>
      <c r="O975" s="8"/>
      <c r="P975" s="8"/>
      <c r="Q975" s="8"/>
      <c r="R975" s="8"/>
      <c r="S975" s="8"/>
      <c r="T975" s="8"/>
      <c r="U975" s="8"/>
      <c r="V975" s="8"/>
      <c r="W975" s="8"/>
      <c r="X975" s="8"/>
      <c r="Y975" s="8"/>
      <c r="Z975" s="8"/>
    </row>
    <row r="976" spans="1:26" ht="12.75" customHeight="1" x14ac:dyDescent="0.4">
      <c r="A976" s="77"/>
      <c r="B976" s="8"/>
      <c r="C976" s="8"/>
      <c r="D976" s="8"/>
      <c r="E976" s="8"/>
      <c r="F976" s="8"/>
      <c r="G976" s="8"/>
      <c r="H976" s="8"/>
      <c r="I976" s="8"/>
      <c r="J976" s="57"/>
      <c r="K976" s="8"/>
      <c r="L976" s="8"/>
      <c r="M976" s="8"/>
      <c r="N976" s="8"/>
      <c r="O976" s="8"/>
      <c r="P976" s="8"/>
      <c r="Q976" s="8"/>
      <c r="R976" s="8"/>
      <c r="S976" s="8"/>
      <c r="T976" s="8"/>
      <c r="U976" s="8"/>
      <c r="V976" s="8"/>
      <c r="W976" s="8"/>
      <c r="X976" s="8"/>
      <c r="Y976" s="8"/>
      <c r="Z976" s="8"/>
    </row>
    <row r="977" spans="1:26" ht="12.75" customHeight="1" x14ac:dyDescent="0.4">
      <c r="A977" s="77"/>
      <c r="B977" s="8"/>
      <c r="C977" s="8"/>
      <c r="D977" s="8"/>
      <c r="E977" s="8"/>
      <c r="F977" s="8"/>
      <c r="G977" s="8"/>
      <c r="H977" s="8"/>
      <c r="I977" s="8"/>
      <c r="J977" s="57"/>
      <c r="K977" s="8"/>
      <c r="L977" s="8"/>
      <c r="M977" s="8"/>
      <c r="N977" s="8"/>
      <c r="O977" s="8"/>
      <c r="P977" s="8"/>
      <c r="Q977" s="8"/>
      <c r="R977" s="8"/>
      <c r="S977" s="8"/>
      <c r="T977" s="8"/>
      <c r="U977" s="8"/>
      <c r="V977" s="8"/>
      <c r="W977" s="8"/>
      <c r="X977" s="8"/>
      <c r="Y977" s="8"/>
      <c r="Z977" s="8"/>
    </row>
    <row r="978" spans="1:26" ht="12.75" customHeight="1" x14ac:dyDescent="0.4">
      <c r="A978" s="77"/>
      <c r="B978" s="8"/>
      <c r="C978" s="8"/>
      <c r="D978" s="8"/>
      <c r="E978" s="8"/>
      <c r="F978" s="8"/>
      <c r="G978" s="8"/>
      <c r="H978" s="8"/>
      <c r="I978" s="8"/>
      <c r="J978" s="57"/>
      <c r="K978" s="8"/>
      <c r="L978" s="8"/>
      <c r="M978" s="8"/>
      <c r="N978" s="8"/>
      <c r="O978" s="8"/>
      <c r="P978" s="8"/>
      <c r="Q978" s="8"/>
      <c r="R978" s="8"/>
      <c r="S978" s="8"/>
      <c r="T978" s="8"/>
      <c r="U978" s="8"/>
      <c r="V978" s="8"/>
      <c r="W978" s="8"/>
      <c r="X978" s="8"/>
      <c r="Y978" s="8"/>
      <c r="Z978" s="8"/>
    </row>
    <row r="979" spans="1:26" ht="12.75" customHeight="1" x14ac:dyDescent="0.4">
      <c r="A979" s="77"/>
      <c r="B979" s="8"/>
      <c r="C979" s="8"/>
      <c r="D979" s="8"/>
      <c r="E979" s="8"/>
      <c r="F979" s="8"/>
      <c r="G979" s="8"/>
      <c r="H979" s="8"/>
      <c r="I979" s="8"/>
      <c r="J979" s="57"/>
      <c r="K979" s="8"/>
      <c r="L979" s="8"/>
      <c r="M979" s="8"/>
      <c r="N979" s="8"/>
      <c r="O979" s="8"/>
      <c r="P979" s="8"/>
      <c r="Q979" s="8"/>
      <c r="R979" s="8"/>
      <c r="S979" s="8"/>
      <c r="T979" s="8"/>
      <c r="U979" s="8"/>
      <c r="V979" s="8"/>
      <c r="W979" s="8"/>
      <c r="X979" s="8"/>
      <c r="Y979" s="8"/>
      <c r="Z979" s="8"/>
    </row>
    <row r="980" spans="1:26" ht="12.75" customHeight="1" x14ac:dyDescent="0.4">
      <c r="A980" s="77"/>
      <c r="B980" s="8"/>
      <c r="C980" s="8"/>
      <c r="D980" s="8"/>
      <c r="E980" s="8"/>
      <c r="F980" s="8"/>
      <c r="G980" s="8"/>
      <c r="H980" s="8"/>
      <c r="I980" s="8"/>
      <c r="J980" s="57"/>
      <c r="K980" s="8"/>
      <c r="L980" s="8"/>
      <c r="M980" s="8"/>
      <c r="N980" s="8"/>
      <c r="O980" s="8"/>
      <c r="P980" s="8"/>
      <c r="Q980" s="8"/>
      <c r="R980" s="8"/>
      <c r="S980" s="8"/>
      <c r="T980" s="8"/>
      <c r="U980" s="8"/>
      <c r="V980" s="8"/>
      <c r="W980" s="8"/>
      <c r="X980" s="8"/>
      <c r="Y980" s="8"/>
      <c r="Z980" s="8"/>
    </row>
    <row r="981" spans="1:26" ht="12.75" customHeight="1" x14ac:dyDescent="0.4">
      <c r="A981" s="77"/>
      <c r="B981" s="8"/>
      <c r="C981" s="8"/>
      <c r="D981" s="8"/>
      <c r="E981" s="8"/>
      <c r="F981" s="8"/>
      <c r="G981" s="8"/>
      <c r="H981" s="8"/>
      <c r="I981" s="8"/>
      <c r="J981" s="57"/>
      <c r="K981" s="8"/>
      <c r="L981" s="8"/>
      <c r="M981" s="8"/>
      <c r="N981" s="8"/>
      <c r="O981" s="8"/>
      <c r="P981" s="8"/>
      <c r="Q981" s="8"/>
      <c r="R981" s="8"/>
      <c r="S981" s="8"/>
      <c r="T981" s="8"/>
      <c r="U981" s="8"/>
      <c r="V981" s="8"/>
      <c r="W981" s="8"/>
      <c r="X981" s="8"/>
      <c r="Y981" s="8"/>
      <c r="Z981" s="8"/>
    </row>
    <row r="982" spans="1:26" ht="12.75" customHeight="1" x14ac:dyDescent="0.4">
      <c r="A982" s="77"/>
      <c r="B982" s="8"/>
      <c r="C982" s="8"/>
      <c r="D982" s="8"/>
      <c r="E982" s="8"/>
      <c r="F982" s="8"/>
      <c r="G982" s="8"/>
      <c r="H982" s="8"/>
      <c r="I982" s="8"/>
      <c r="J982" s="57"/>
      <c r="K982" s="8"/>
      <c r="L982" s="8"/>
      <c r="M982" s="8"/>
      <c r="N982" s="8"/>
      <c r="O982" s="8"/>
      <c r="P982" s="8"/>
      <c r="Q982" s="8"/>
      <c r="R982" s="8"/>
      <c r="S982" s="8"/>
      <c r="T982" s="8"/>
      <c r="U982" s="8"/>
      <c r="V982" s="8"/>
      <c r="W982" s="8"/>
      <c r="X982" s="8"/>
      <c r="Y982" s="8"/>
      <c r="Z982" s="8"/>
    </row>
    <row r="983" spans="1:26" ht="12.75" customHeight="1" x14ac:dyDescent="0.4">
      <c r="A983" s="77"/>
      <c r="B983" s="8"/>
      <c r="C983" s="8"/>
      <c r="D983" s="8"/>
      <c r="E983" s="8"/>
      <c r="F983" s="8"/>
      <c r="G983" s="8"/>
      <c r="H983" s="8"/>
      <c r="I983" s="8"/>
      <c r="J983" s="57"/>
      <c r="K983" s="8"/>
      <c r="L983" s="8"/>
      <c r="M983" s="8"/>
      <c r="N983" s="8"/>
      <c r="O983" s="8"/>
      <c r="P983" s="8"/>
      <c r="Q983" s="8"/>
      <c r="R983" s="8"/>
      <c r="S983" s="8"/>
      <c r="T983" s="8"/>
      <c r="U983" s="8"/>
      <c r="V983" s="8"/>
      <c r="W983" s="8"/>
      <c r="X983" s="8"/>
      <c r="Y983" s="8"/>
      <c r="Z983" s="8"/>
    </row>
    <row r="984" spans="1:26" ht="12.75" customHeight="1" x14ac:dyDescent="0.4">
      <c r="A984" s="77"/>
      <c r="B984" s="8"/>
      <c r="C984" s="8"/>
      <c r="D984" s="8"/>
      <c r="E984" s="8"/>
      <c r="F984" s="8"/>
      <c r="G984" s="8"/>
      <c r="H984" s="8"/>
      <c r="I984" s="8"/>
      <c r="J984" s="57"/>
      <c r="K984" s="8"/>
      <c r="L984" s="8"/>
      <c r="M984" s="8"/>
      <c r="N984" s="8"/>
      <c r="O984" s="8"/>
      <c r="P984" s="8"/>
      <c r="Q984" s="8"/>
      <c r="R984" s="8"/>
      <c r="S984" s="8"/>
      <c r="T984" s="8"/>
      <c r="U984" s="8"/>
      <c r="V984" s="8"/>
      <c r="W984" s="8"/>
      <c r="X984" s="8"/>
      <c r="Y984" s="8"/>
      <c r="Z984" s="8"/>
    </row>
    <row r="985" spans="1:26" ht="12.75" customHeight="1" x14ac:dyDescent="0.4">
      <c r="A985" s="77"/>
      <c r="B985" s="8"/>
      <c r="C985" s="8"/>
      <c r="D985" s="8"/>
      <c r="E985" s="8"/>
      <c r="F985" s="8"/>
      <c r="G985" s="8"/>
      <c r="H985" s="8"/>
      <c r="I985" s="8"/>
      <c r="J985" s="57"/>
      <c r="K985" s="8"/>
      <c r="L985" s="8"/>
      <c r="M985" s="8"/>
      <c r="N985" s="8"/>
      <c r="O985" s="8"/>
      <c r="P985" s="8"/>
      <c r="Q985" s="8"/>
      <c r="R985" s="8"/>
      <c r="S985" s="8"/>
      <c r="T985" s="8"/>
      <c r="U985" s="8"/>
      <c r="V985" s="8"/>
      <c r="W985" s="8"/>
      <c r="X985" s="8"/>
      <c r="Y985" s="8"/>
      <c r="Z985" s="8"/>
    </row>
    <row r="986" spans="1:26" ht="12.75" customHeight="1" x14ac:dyDescent="0.4">
      <c r="A986" s="77"/>
      <c r="B986" s="8"/>
      <c r="C986" s="8"/>
      <c r="D986" s="8"/>
      <c r="E986" s="8"/>
      <c r="F986" s="8"/>
      <c r="G986" s="8"/>
      <c r="H986" s="8"/>
      <c r="I986" s="8"/>
      <c r="J986" s="57"/>
      <c r="K986" s="8"/>
      <c r="L986" s="8"/>
      <c r="M986" s="8"/>
      <c r="N986" s="8"/>
      <c r="O986" s="8"/>
      <c r="P986" s="8"/>
      <c r="Q986" s="8"/>
      <c r="R986" s="8"/>
      <c r="S986" s="8"/>
      <c r="T986" s="8"/>
      <c r="U986" s="8"/>
      <c r="V986" s="8"/>
      <c r="W986" s="8"/>
      <c r="X986" s="8"/>
      <c r="Y986" s="8"/>
      <c r="Z986" s="8"/>
    </row>
    <row r="987" spans="1:26" ht="12.75" customHeight="1" x14ac:dyDescent="0.4">
      <c r="A987" s="77"/>
      <c r="B987" s="8"/>
      <c r="C987" s="8"/>
      <c r="D987" s="8"/>
      <c r="E987" s="8"/>
      <c r="F987" s="8"/>
      <c r="G987" s="8"/>
      <c r="H987" s="8"/>
      <c r="I987" s="8"/>
      <c r="J987" s="57"/>
      <c r="K987" s="8"/>
      <c r="L987" s="8"/>
      <c r="M987" s="8"/>
      <c r="N987" s="8"/>
      <c r="O987" s="8"/>
      <c r="P987" s="8"/>
      <c r="Q987" s="8"/>
      <c r="R987" s="8"/>
      <c r="S987" s="8"/>
      <c r="T987" s="8"/>
      <c r="U987" s="8"/>
      <c r="V987" s="8"/>
      <c r="W987" s="8"/>
      <c r="X987" s="8"/>
      <c r="Y987" s="8"/>
      <c r="Z987" s="8"/>
    </row>
    <row r="988" spans="1:26" ht="12.75" customHeight="1" x14ac:dyDescent="0.4">
      <c r="A988" s="77"/>
      <c r="B988" s="8"/>
      <c r="C988" s="8"/>
      <c r="D988" s="8"/>
      <c r="E988" s="8"/>
      <c r="F988" s="8"/>
      <c r="G988" s="8"/>
      <c r="H988" s="8"/>
      <c r="I988" s="8"/>
      <c r="J988" s="57"/>
      <c r="K988" s="8"/>
      <c r="L988" s="8"/>
      <c r="M988" s="8"/>
      <c r="N988" s="8"/>
      <c r="O988" s="8"/>
      <c r="P988" s="8"/>
      <c r="Q988" s="8"/>
      <c r="R988" s="8"/>
      <c r="S988" s="8"/>
      <c r="T988" s="8"/>
      <c r="U988" s="8"/>
      <c r="V988" s="8"/>
      <c r="W988" s="8"/>
      <c r="X988" s="8"/>
      <c r="Y988" s="8"/>
      <c r="Z988" s="8"/>
    </row>
    <row r="989" spans="1:26" ht="12.75" customHeight="1" x14ac:dyDescent="0.4">
      <c r="A989" s="77"/>
      <c r="B989" s="8"/>
      <c r="C989" s="8"/>
      <c r="D989" s="8"/>
      <c r="E989" s="8"/>
      <c r="F989" s="8"/>
      <c r="G989" s="8"/>
      <c r="H989" s="8"/>
      <c r="I989" s="8"/>
      <c r="J989" s="57"/>
      <c r="K989" s="8"/>
      <c r="L989" s="8"/>
      <c r="M989" s="8"/>
      <c r="N989" s="8"/>
      <c r="O989" s="8"/>
      <c r="P989" s="8"/>
      <c r="Q989" s="8"/>
      <c r="R989" s="8"/>
      <c r="S989" s="8"/>
      <c r="T989" s="8"/>
      <c r="U989" s="8"/>
      <c r="V989" s="8"/>
      <c r="W989" s="8"/>
      <c r="X989" s="8"/>
      <c r="Y989" s="8"/>
      <c r="Z989" s="8"/>
    </row>
    <row r="990" spans="1:26" ht="12.75" customHeight="1" x14ac:dyDescent="0.4">
      <c r="A990" s="77"/>
      <c r="B990" s="8"/>
      <c r="C990" s="8"/>
      <c r="D990" s="8"/>
      <c r="E990" s="8"/>
      <c r="F990" s="8"/>
      <c r="G990" s="8"/>
      <c r="H990" s="8"/>
      <c r="I990" s="8"/>
      <c r="J990" s="57"/>
      <c r="K990" s="8"/>
      <c r="L990" s="8"/>
      <c r="M990" s="8"/>
      <c r="N990" s="8"/>
      <c r="O990" s="8"/>
      <c r="P990" s="8"/>
      <c r="Q990" s="8"/>
      <c r="R990" s="8"/>
      <c r="S990" s="8"/>
      <c r="T990" s="8"/>
      <c r="U990" s="8"/>
      <c r="V990" s="8"/>
      <c r="W990" s="8"/>
      <c r="X990" s="8"/>
      <c r="Y990" s="8"/>
      <c r="Z990" s="8"/>
    </row>
    <row r="991" spans="1:26" ht="12.75" customHeight="1" x14ac:dyDescent="0.4">
      <c r="A991" s="77"/>
      <c r="B991" s="8"/>
      <c r="C991" s="8"/>
      <c r="D991" s="8"/>
      <c r="E991" s="8"/>
      <c r="F991" s="8"/>
      <c r="G991" s="8"/>
      <c r="H991" s="8"/>
      <c r="I991" s="8"/>
      <c r="J991" s="57"/>
      <c r="K991" s="8"/>
      <c r="L991" s="8"/>
      <c r="M991" s="8"/>
      <c r="N991" s="8"/>
      <c r="O991" s="8"/>
      <c r="P991" s="8"/>
      <c r="Q991" s="8"/>
      <c r="R991" s="8"/>
      <c r="S991" s="8"/>
      <c r="T991" s="8"/>
      <c r="U991" s="8"/>
      <c r="V991" s="8"/>
      <c r="W991" s="8"/>
      <c r="X991" s="8"/>
      <c r="Y991" s="8"/>
      <c r="Z991" s="8"/>
    </row>
    <row r="992" spans="1:26" ht="12.75" customHeight="1" x14ac:dyDescent="0.4">
      <c r="A992" s="77"/>
      <c r="B992" s="8"/>
      <c r="C992" s="8"/>
      <c r="D992" s="8"/>
      <c r="E992" s="8"/>
      <c r="F992" s="8"/>
      <c r="G992" s="8"/>
      <c r="H992" s="8"/>
      <c r="I992" s="8"/>
      <c r="J992" s="57"/>
      <c r="K992" s="8"/>
      <c r="L992" s="8"/>
      <c r="M992" s="8"/>
      <c r="N992" s="8"/>
      <c r="O992" s="8"/>
      <c r="P992" s="8"/>
      <c r="Q992" s="8"/>
      <c r="R992" s="8"/>
      <c r="S992" s="8"/>
      <c r="T992" s="8"/>
      <c r="U992" s="8"/>
      <c r="V992" s="8"/>
      <c r="W992" s="8"/>
      <c r="X992" s="8"/>
      <c r="Y992" s="8"/>
      <c r="Z992" s="8"/>
    </row>
    <row r="993" spans="1:26" ht="12.75" customHeight="1" x14ac:dyDescent="0.4">
      <c r="A993" s="77"/>
      <c r="B993" s="8"/>
      <c r="C993" s="8"/>
      <c r="D993" s="8"/>
      <c r="E993" s="8"/>
      <c r="F993" s="8"/>
      <c r="G993" s="8"/>
      <c r="H993" s="8"/>
      <c r="I993" s="8"/>
      <c r="J993" s="57"/>
      <c r="K993" s="8"/>
      <c r="L993" s="8"/>
      <c r="M993" s="8"/>
      <c r="N993" s="8"/>
      <c r="O993" s="8"/>
      <c r="P993" s="8"/>
      <c r="Q993" s="8"/>
      <c r="R993" s="8"/>
      <c r="S993" s="8"/>
      <c r="T993" s="8"/>
      <c r="U993" s="8"/>
      <c r="V993" s="8"/>
      <c r="W993" s="8"/>
      <c r="X993" s="8"/>
      <c r="Y993" s="8"/>
      <c r="Z993" s="8"/>
    </row>
    <row r="994" spans="1:26" ht="12.75" customHeight="1" x14ac:dyDescent="0.4">
      <c r="A994" s="77"/>
      <c r="B994" s="8"/>
      <c r="C994" s="8"/>
      <c r="D994" s="8"/>
      <c r="E994" s="8"/>
      <c r="F994" s="8"/>
      <c r="G994" s="8"/>
      <c r="H994" s="8"/>
      <c r="I994" s="8"/>
      <c r="J994" s="57"/>
      <c r="K994" s="8"/>
      <c r="L994" s="8"/>
      <c r="M994" s="8"/>
      <c r="N994" s="8"/>
      <c r="O994" s="8"/>
      <c r="P994" s="8"/>
      <c r="Q994" s="8"/>
      <c r="R994" s="8"/>
      <c r="S994" s="8"/>
      <c r="T994" s="8"/>
      <c r="U994" s="8"/>
      <c r="V994" s="8"/>
      <c r="W994" s="8"/>
      <c r="X994" s="8"/>
      <c r="Y994" s="8"/>
      <c r="Z994" s="8"/>
    </row>
    <row r="995" spans="1:26" ht="12.75" customHeight="1" x14ac:dyDescent="0.4">
      <c r="A995" s="77"/>
      <c r="B995" s="8"/>
      <c r="C995" s="8"/>
      <c r="D995" s="8"/>
      <c r="E995" s="8"/>
      <c r="F995" s="8"/>
      <c r="G995" s="8"/>
      <c r="H995" s="8"/>
      <c r="I995" s="8"/>
      <c r="J995" s="57"/>
      <c r="K995" s="8"/>
      <c r="L995" s="8"/>
      <c r="M995" s="8"/>
      <c r="N995" s="8"/>
      <c r="O995" s="8"/>
      <c r="P995" s="8"/>
      <c r="Q995" s="8"/>
      <c r="R995" s="8"/>
      <c r="S995" s="8"/>
      <c r="T995" s="8"/>
      <c r="U995" s="8"/>
      <c r="V995" s="8"/>
      <c r="W995" s="8"/>
      <c r="X995" s="8"/>
      <c r="Y995" s="8"/>
      <c r="Z995" s="8"/>
    </row>
    <row r="996" spans="1:26" ht="12.75" customHeight="1" x14ac:dyDescent="0.4">
      <c r="A996" s="77"/>
      <c r="B996" s="8"/>
      <c r="C996" s="8"/>
      <c r="D996" s="8"/>
      <c r="E996" s="8"/>
      <c r="F996" s="8"/>
      <c r="G996" s="8"/>
      <c r="H996" s="8"/>
      <c r="I996" s="8"/>
      <c r="J996" s="57"/>
      <c r="K996" s="8"/>
      <c r="L996" s="8"/>
      <c r="M996" s="8"/>
      <c r="N996" s="8"/>
      <c r="O996" s="8"/>
      <c r="P996" s="8"/>
      <c r="Q996" s="8"/>
      <c r="R996" s="8"/>
      <c r="S996" s="8"/>
      <c r="T996" s="8"/>
      <c r="U996" s="8"/>
      <c r="V996" s="8"/>
      <c r="W996" s="8"/>
      <c r="X996" s="8"/>
      <c r="Y996" s="8"/>
      <c r="Z996" s="8"/>
    </row>
    <row r="997" spans="1:26" ht="12.75" customHeight="1" x14ac:dyDescent="0.4">
      <c r="A997" s="77"/>
      <c r="B997" s="8"/>
      <c r="C997" s="8"/>
      <c r="D997" s="8"/>
      <c r="E997" s="8"/>
      <c r="F997" s="8"/>
      <c r="G997" s="8"/>
      <c r="H997" s="8"/>
      <c r="I997" s="8"/>
      <c r="J997" s="57"/>
      <c r="K997" s="8"/>
      <c r="L997" s="8"/>
      <c r="M997" s="8"/>
      <c r="N997" s="8"/>
      <c r="O997" s="8"/>
      <c r="P997" s="8"/>
      <c r="Q997" s="8"/>
      <c r="R997" s="8"/>
      <c r="S997" s="8"/>
      <c r="T997" s="8"/>
      <c r="U997" s="8"/>
      <c r="V997" s="8"/>
      <c r="W997" s="8"/>
      <c r="X997" s="8"/>
      <c r="Y997" s="8"/>
      <c r="Z997" s="8"/>
    </row>
    <row r="998" spans="1:26" ht="12.75" customHeight="1" x14ac:dyDescent="0.4">
      <c r="A998" s="77"/>
      <c r="B998" s="8"/>
      <c r="C998" s="8"/>
      <c r="D998" s="8"/>
      <c r="E998" s="8"/>
      <c r="F998" s="8"/>
      <c r="G998" s="8"/>
      <c r="H998" s="8"/>
      <c r="I998" s="8"/>
      <c r="J998" s="57"/>
      <c r="K998" s="8"/>
      <c r="L998" s="8"/>
      <c r="M998" s="8"/>
      <c r="N998" s="8"/>
      <c r="O998" s="8"/>
      <c r="P998" s="8"/>
      <c r="Q998" s="8"/>
      <c r="R998" s="8"/>
      <c r="S998" s="8"/>
      <c r="T998" s="8"/>
      <c r="U998" s="8"/>
      <c r="V998" s="8"/>
      <c r="W998" s="8"/>
      <c r="X998" s="8"/>
      <c r="Y998" s="8"/>
      <c r="Z998" s="8"/>
    </row>
    <row r="999" spans="1:26" ht="12.75" customHeight="1" x14ac:dyDescent="0.4">
      <c r="A999" s="77"/>
      <c r="B999" s="8"/>
      <c r="C999" s="8"/>
      <c r="D999" s="8"/>
      <c r="E999" s="8"/>
      <c r="F999" s="8"/>
      <c r="G999" s="8"/>
      <c r="H999" s="8"/>
      <c r="I999" s="8"/>
      <c r="J999" s="57"/>
      <c r="K999" s="8"/>
      <c r="L999" s="8"/>
      <c r="M999" s="8"/>
      <c r="N999" s="8"/>
      <c r="O999" s="8"/>
      <c r="P999" s="8"/>
      <c r="Q999" s="8"/>
      <c r="R999" s="8"/>
      <c r="S999" s="8"/>
      <c r="T999" s="8"/>
      <c r="U999" s="8"/>
      <c r="V999" s="8"/>
      <c r="W999" s="8"/>
      <c r="X999" s="8"/>
      <c r="Y999" s="8"/>
      <c r="Z999" s="8"/>
    </row>
    <row r="1000" spans="1:26" ht="12.75" customHeight="1" x14ac:dyDescent="0.4">
      <c r="A1000" s="77"/>
      <c r="B1000" s="8"/>
      <c r="C1000" s="8"/>
      <c r="D1000" s="8"/>
      <c r="E1000" s="8"/>
      <c r="F1000" s="8"/>
      <c r="G1000" s="8"/>
      <c r="H1000" s="8"/>
      <c r="I1000" s="8"/>
      <c r="J1000" s="57"/>
      <c r="K1000" s="8"/>
      <c r="L1000" s="8"/>
      <c r="M1000" s="8"/>
      <c r="N1000" s="8"/>
      <c r="O1000" s="8"/>
      <c r="P1000" s="8"/>
      <c r="Q1000" s="8"/>
      <c r="R1000" s="8"/>
      <c r="S1000" s="8"/>
      <c r="T1000" s="8"/>
      <c r="U1000" s="8"/>
      <c r="V1000" s="8"/>
      <c r="W1000" s="8"/>
      <c r="X1000" s="8"/>
      <c r="Y1000" s="8"/>
      <c r="Z1000" s="8"/>
    </row>
  </sheetData>
  <mergeCells count="16">
    <mergeCell ref="B20:J20"/>
    <mergeCell ref="B24:J24"/>
    <mergeCell ref="B48:J48"/>
    <mergeCell ref="B51:J51"/>
    <mergeCell ref="B27:J27"/>
    <mergeCell ref="B30:J30"/>
    <mergeCell ref="B33:J33"/>
    <mergeCell ref="B36:J36"/>
    <mergeCell ref="B39:J39"/>
    <mergeCell ref="B42:J42"/>
    <mergeCell ref="B45:J45"/>
    <mergeCell ref="B5:K5"/>
    <mergeCell ref="B6:K6"/>
    <mergeCell ref="B10:J10"/>
    <mergeCell ref="B13:J13"/>
    <mergeCell ref="B16:J16"/>
  </mergeCells>
  <pageMargins left="0.75" right="0.75" top="1" bottom="1" header="0" footer="0"/>
  <pageSetup orientation="portrait"/>
  <rowBreaks count="1" manualBreakCount="1">
    <brk id="22" man="1"/>
  </row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1000"/>
  <sheetViews>
    <sheetView topLeftCell="B1" workbookViewId="0"/>
  </sheetViews>
  <sheetFormatPr defaultColWidth="12.609375" defaultRowHeight="15" customHeight="1" x14ac:dyDescent="0.4"/>
  <cols>
    <col min="1" max="1" width="11.71875" hidden="1" customWidth="1"/>
    <col min="2" max="2" width="9" customWidth="1"/>
    <col min="3" max="3" width="52.609375" customWidth="1"/>
    <col min="4" max="4" width="11.88671875" customWidth="1"/>
    <col min="5" max="6" width="9.109375" customWidth="1"/>
    <col min="7" max="7" width="9" customWidth="1"/>
    <col min="8" max="26" width="9.109375" customWidth="1"/>
  </cols>
  <sheetData>
    <row r="1" spans="1:11" ht="12.75" customHeight="1" x14ac:dyDescent="0.4">
      <c r="B1" s="153" t="s">
        <v>324</v>
      </c>
    </row>
    <row r="2" spans="1:11" ht="12.75" customHeight="1" x14ac:dyDescent="0.4"/>
    <row r="3" spans="1:11" ht="12.75" customHeight="1" x14ac:dyDescent="0.4"/>
    <row r="4" spans="1:11" ht="12.75" customHeight="1" x14ac:dyDescent="0.4">
      <c r="B4" s="154" t="s">
        <v>325</v>
      </c>
      <c r="C4" s="154" t="s">
        <v>109</v>
      </c>
      <c r="G4" s="155" t="s">
        <v>326</v>
      </c>
      <c r="H4" s="156"/>
      <c r="I4" s="155" t="s">
        <v>327</v>
      </c>
      <c r="J4" s="156"/>
      <c r="K4" s="155" t="s">
        <v>80</v>
      </c>
    </row>
    <row r="5" spans="1:11" ht="12.75" customHeight="1" x14ac:dyDescent="0.4">
      <c r="A5" s="157" t="s">
        <v>328</v>
      </c>
      <c r="B5" s="153">
        <v>6005</v>
      </c>
      <c r="C5" s="158" t="s">
        <v>329</v>
      </c>
    </row>
    <row r="6" spans="1:11" ht="12.75" customHeight="1" x14ac:dyDescent="0.4">
      <c r="A6" s="159" t="s">
        <v>330</v>
      </c>
      <c r="B6" s="153">
        <v>6010</v>
      </c>
      <c r="C6" s="153" t="s">
        <v>259</v>
      </c>
    </row>
    <row r="7" spans="1:11" ht="12.75" customHeight="1" x14ac:dyDescent="0.4">
      <c r="A7" s="159" t="s">
        <v>331</v>
      </c>
      <c r="B7" s="153">
        <v>6015</v>
      </c>
      <c r="C7" s="153" t="s">
        <v>332</v>
      </c>
    </row>
    <row r="8" spans="1:11" ht="12.75" customHeight="1" x14ac:dyDescent="0.4">
      <c r="A8" s="159" t="s">
        <v>333</v>
      </c>
      <c r="B8" s="153">
        <v>6020</v>
      </c>
      <c r="C8" s="153" t="s">
        <v>334</v>
      </c>
    </row>
    <row r="9" spans="1:11" ht="12.75" customHeight="1" x14ac:dyDescent="0.4">
      <c r="A9" s="157" t="s">
        <v>335</v>
      </c>
      <c r="B9" s="153">
        <v>6025</v>
      </c>
      <c r="C9" s="153" t="s">
        <v>336</v>
      </c>
    </row>
    <row r="10" spans="1:11" ht="12.75" customHeight="1" x14ac:dyDescent="0.4">
      <c r="A10" s="159" t="s">
        <v>337</v>
      </c>
      <c r="B10" s="153">
        <v>6030</v>
      </c>
      <c r="C10" s="153" t="s">
        <v>257</v>
      </c>
    </row>
    <row r="11" spans="1:11" ht="12.75" customHeight="1" x14ac:dyDescent="0.4">
      <c r="A11" s="159" t="s">
        <v>338</v>
      </c>
      <c r="B11" s="153">
        <v>6035</v>
      </c>
      <c r="C11" s="153" t="s">
        <v>258</v>
      </c>
    </row>
    <row r="12" spans="1:11" ht="12.75" customHeight="1" x14ac:dyDescent="0.4">
      <c r="A12" s="159" t="s">
        <v>339</v>
      </c>
      <c r="B12" s="153">
        <v>6040</v>
      </c>
      <c r="C12" s="153" t="s">
        <v>340</v>
      </c>
    </row>
    <row r="13" spans="1:11" ht="12.75" customHeight="1" x14ac:dyDescent="0.4">
      <c r="A13" s="159" t="s">
        <v>341</v>
      </c>
      <c r="B13" s="153">
        <v>6045</v>
      </c>
      <c r="C13" s="153" t="s">
        <v>212</v>
      </c>
    </row>
    <row r="14" spans="1:11" ht="12.75" customHeight="1" x14ac:dyDescent="0.4">
      <c r="A14" s="159" t="s">
        <v>342</v>
      </c>
      <c r="B14" s="153">
        <v>6050</v>
      </c>
      <c r="C14" s="153" t="s">
        <v>255</v>
      </c>
    </row>
    <row r="15" spans="1:11" ht="12.75" customHeight="1" x14ac:dyDescent="0.4">
      <c r="A15" s="159" t="s">
        <v>343</v>
      </c>
      <c r="B15" s="153">
        <v>6055</v>
      </c>
      <c r="C15" s="153" t="s">
        <v>256</v>
      </c>
    </row>
    <row r="16" spans="1:11" ht="12.75" customHeight="1" x14ac:dyDescent="0.4">
      <c r="A16" s="159" t="s">
        <v>344</v>
      </c>
      <c r="B16" s="153">
        <v>6060</v>
      </c>
      <c r="C16" s="153" t="s">
        <v>159</v>
      </c>
    </row>
    <row r="17" spans="1:3" ht="12.75" customHeight="1" x14ac:dyDescent="0.4">
      <c r="A17" s="159" t="s">
        <v>345</v>
      </c>
      <c r="B17" s="153">
        <v>7002</v>
      </c>
      <c r="C17" s="153" t="s">
        <v>213</v>
      </c>
    </row>
    <row r="18" spans="1:3" ht="12.75" customHeight="1" x14ac:dyDescent="0.4">
      <c r="A18" s="159" t="s">
        <v>138</v>
      </c>
      <c r="B18" s="153">
        <v>7004</v>
      </c>
      <c r="C18" s="153" t="s">
        <v>346</v>
      </c>
    </row>
    <row r="19" spans="1:3" ht="12.75" customHeight="1" x14ac:dyDescent="0.4">
      <c r="A19" s="159" t="s">
        <v>141</v>
      </c>
      <c r="B19" s="153">
        <v>7006</v>
      </c>
      <c r="C19" s="153" t="s">
        <v>347</v>
      </c>
    </row>
    <row r="20" spans="1:3" ht="12.75" customHeight="1" x14ac:dyDescent="0.4">
      <c r="A20" s="159" t="s">
        <v>144</v>
      </c>
      <c r="B20" s="153">
        <v>7008</v>
      </c>
      <c r="C20" s="153" t="s">
        <v>348</v>
      </c>
    </row>
    <row r="21" spans="1:3" ht="12.75" customHeight="1" x14ac:dyDescent="0.4">
      <c r="A21" s="159" t="s">
        <v>147</v>
      </c>
      <c r="B21" s="153">
        <v>7010</v>
      </c>
      <c r="C21" s="153" t="s">
        <v>349</v>
      </c>
    </row>
    <row r="22" spans="1:3" ht="12.75" customHeight="1" x14ac:dyDescent="0.4">
      <c r="A22" s="159" t="s">
        <v>150</v>
      </c>
      <c r="B22" s="153">
        <v>7012</v>
      </c>
      <c r="C22" s="153" t="s">
        <v>350</v>
      </c>
    </row>
    <row r="23" spans="1:3" ht="12.75" customHeight="1" x14ac:dyDescent="0.4">
      <c r="A23" s="159" t="s">
        <v>153</v>
      </c>
      <c r="B23" s="153">
        <v>7014</v>
      </c>
      <c r="C23" s="153" t="s">
        <v>351</v>
      </c>
    </row>
    <row r="24" spans="1:3" ht="12.75" customHeight="1" x14ac:dyDescent="0.4">
      <c r="A24" s="159" t="s">
        <v>156</v>
      </c>
      <c r="B24" s="153">
        <v>7016</v>
      </c>
      <c r="C24" s="153" t="s">
        <v>352</v>
      </c>
    </row>
    <row r="25" spans="1:3" ht="12.75" customHeight="1" x14ac:dyDescent="0.4">
      <c r="A25" s="159" t="s">
        <v>158</v>
      </c>
      <c r="B25" s="153">
        <v>7018</v>
      </c>
      <c r="C25" s="153" t="s">
        <v>353</v>
      </c>
    </row>
    <row r="26" spans="1:3" ht="12.75" customHeight="1" x14ac:dyDescent="0.4">
      <c r="A26" s="159" t="s">
        <v>160</v>
      </c>
      <c r="B26" s="153">
        <v>7020</v>
      </c>
      <c r="C26" s="153" t="s">
        <v>354</v>
      </c>
    </row>
    <row r="27" spans="1:3" ht="12.75" customHeight="1" x14ac:dyDescent="0.4">
      <c r="A27" s="159" t="s">
        <v>162</v>
      </c>
      <c r="B27" s="153">
        <v>7022</v>
      </c>
      <c r="C27" s="153" t="s">
        <v>355</v>
      </c>
    </row>
    <row r="28" spans="1:3" ht="12.75" customHeight="1" x14ac:dyDescent="0.4">
      <c r="A28" s="159" t="s">
        <v>164</v>
      </c>
      <c r="B28" s="153">
        <v>7024</v>
      </c>
      <c r="C28" s="153" t="s">
        <v>356</v>
      </c>
    </row>
    <row r="29" spans="1:3" ht="12.75" customHeight="1" x14ac:dyDescent="0.4">
      <c r="A29" s="159" t="s">
        <v>166</v>
      </c>
      <c r="B29" s="153">
        <v>7026</v>
      </c>
      <c r="C29" s="153" t="s">
        <v>357</v>
      </c>
    </row>
    <row r="30" spans="1:3" ht="12.75" customHeight="1" x14ac:dyDescent="0.4">
      <c r="A30" s="159" t="s">
        <v>168</v>
      </c>
      <c r="B30" s="153">
        <v>7028</v>
      </c>
      <c r="C30" s="153" t="s">
        <v>358</v>
      </c>
    </row>
    <row r="31" spans="1:3" ht="12.75" customHeight="1" x14ac:dyDescent="0.4">
      <c r="A31" s="159" t="s">
        <v>170</v>
      </c>
      <c r="B31" s="153">
        <v>7030</v>
      </c>
      <c r="C31" s="153" t="s">
        <v>359</v>
      </c>
    </row>
    <row r="32" spans="1:3" ht="12.75" customHeight="1" x14ac:dyDescent="0.4">
      <c r="A32" s="159" t="s">
        <v>172</v>
      </c>
      <c r="B32" s="153">
        <v>7032</v>
      </c>
      <c r="C32" s="153" t="s">
        <v>360</v>
      </c>
    </row>
    <row r="33" spans="1:3" ht="12.75" customHeight="1" x14ac:dyDescent="0.4">
      <c r="A33" s="159" t="s">
        <v>173</v>
      </c>
      <c r="B33" s="153">
        <v>7034</v>
      </c>
      <c r="C33" s="153" t="s">
        <v>361</v>
      </c>
    </row>
    <row r="34" spans="1:3" ht="12.75" customHeight="1" x14ac:dyDescent="0.4">
      <c r="A34" s="159" t="s">
        <v>175</v>
      </c>
      <c r="B34" s="153">
        <v>7036</v>
      </c>
      <c r="C34" s="153" t="s">
        <v>362</v>
      </c>
    </row>
    <row r="35" spans="1:3" ht="12.75" customHeight="1" x14ac:dyDescent="0.4">
      <c r="A35" s="159" t="s">
        <v>176</v>
      </c>
      <c r="B35" s="153">
        <v>7038</v>
      </c>
      <c r="C35" s="153" t="s">
        <v>363</v>
      </c>
    </row>
    <row r="36" spans="1:3" ht="12.75" customHeight="1" x14ac:dyDescent="0.4">
      <c r="A36" s="159" t="s">
        <v>177</v>
      </c>
      <c r="B36" s="153">
        <v>7040</v>
      </c>
      <c r="C36" s="153" t="s">
        <v>364</v>
      </c>
    </row>
    <row r="37" spans="1:3" ht="12.75" customHeight="1" x14ac:dyDescent="0.4">
      <c r="A37" s="159" t="s">
        <v>178</v>
      </c>
      <c r="B37" s="153">
        <v>7042</v>
      </c>
      <c r="C37" s="153" t="s">
        <v>365</v>
      </c>
    </row>
    <row r="38" spans="1:3" ht="12.75" customHeight="1" x14ac:dyDescent="0.4">
      <c r="A38" s="159" t="s">
        <v>179</v>
      </c>
      <c r="B38" s="153">
        <v>7044</v>
      </c>
      <c r="C38" s="153" t="s">
        <v>366</v>
      </c>
    </row>
    <row r="39" spans="1:3" ht="12.75" customHeight="1" x14ac:dyDescent="0.4">
      <c r="A39" s="159" t="s">
        <v>180</v>
      </c>
      <c r="B39" s="153">
        <v>7046</v>
      </c>
      <c r="C39" s="153" t="s">
        <v>367</v>
      </c>
    </row>
    <row r="40" spans="1:3" ht="12.75" customHeight="1" x14ac:dyDescent="0.4">
      <c r="A40" s="159" t="s">
        <v>181</v>
      </c>
      <c r="B40" s="153">
        <v>7048</v>
      </c>
      <c r="C40" s="153" t="s">
        <v>368</v>
      </c>
    </row>
    <row r="41" spans="1:3" ht="12.75" customHeight="1" x14ac:dyDescent="0.4">
      <c r="A41" s="159" t="s">
        <v>182</v>
      </c>
      <c r="B41" s="153">
        <v>7050</v>
      </c>
      <c r="C41" s="153" t="s">
        <v>369</v>
      </c>
    </row>
    <row r="42" spans="1:3" ht="12.75" customHeight="1" x14ac:dyDescent="0.4">
      <c r="A42" s="159" t="s">
        <v>183</v>
      </c>
      <c r="B42" s="153">
        <v>7052</v>
      </c>
      <c r="C42" s="153" t="s">
        <v>370</v>
      </c>
    </row>
    <row r="43" spans="1:3" ht="12.75" customHeight="1" x14ac:dyDescent="0.4">
      <c r="A43" s="159" t="s">
        <v>184</v>
      </c>
      <c r="B43" s="153">
        <v>7070</v>
      </c>
      <c r="C43" s="153" t="s">
        <v>371</v>
      </c>
    </row>
    <row r="44" spans="1:3" ht="12.75" customHeight="1" x14ac:dyDescent="0.4">
      <c r="A44" s="159" t="s">
        <v>185</v>
      </c>
      <c r="B44" s="153">
        <v>7072</v>
      </c>
      <c r="C44" s="153" t="s">
        <v>372</v>
      </c>
    </row>
    <row r="45" spans="1:3" ht="12.75" customHeight="1" x14ac:dyDescent="0.4">
      <c r="A45" s="159" t="s">
        <v>186</v>
      </c>
      <c r="B45" s="153">
        <v>7078</v>
      </c>
      <c r="C45" s="153" t="s">
        <v>373</v>
      </c>
    </row>
    <row r="46" spans="1:3" ht="12.75" customHeight="1" x14ac:dyDescent="0.4">
      <c r="A46" s="159" t="s">
        <v>187</v>
      </c>
      <c r="B46" s="153">
        <v>7080</v>
      </c>
      <c r="C46" s="153" t="s">
        <v>374</v>
      </c>
    </row>
    <row r="47" spans="1:3" ht="12.75" customHeight="1" x14ac:dyDescent="0.4">
      <c r="A47" s="159" t="s">
        <v>188</v>
      </c>
      <c r="B47" s="153">
        <v>7082</v>
      </c>
      <c r="C47" s="153" t="s">
        <v>375</v>
      </c>
    </row>
    <row r="48" spans="1:3" ht="12.75" customHeight="1" x14ac:dyDescent="0.4">
      <c r="A48" s="159" t="s">
        <v>189</v>
      </c>
      <c r="B48" s="153">
        <v>7084</v>
      </c>
      <c r="C48" s="153" t="s">
        <v>376</v>
      </c>
    </row>
    <row r="49" spans="1:3" ht="12.75" customHeight="1" x14ac:dyDescent="0.4">
      <c r="A49" s="159" t="s">
        <v>190</v>
      </c>
      <c r="B49" s="153">
        <v>7086</v>
      </c>
      <c r="C49" s="153" t="s">
        <v>377</v>
      </c>
    </row>
    <row r="50" spans="1:3" ht="12.75" customHeight="1" x14ac:dyDescent="0.4">
      <c r="A50" s="159" t="s">
        <v>191</v>
      </c>
      <c r="B50" s="153">
        <v>7088</v>
      </c>
      <c r="C50" s="153" t="s">
        <v>378</v>
      </c>
    </row>
    <row r="51" spans="1:3" ht="12.75" customHeight="1" x14ac:dyDescent="0.4">
      <c r="A51" s="159"/>
      <c r="B51" s="153">
        <v>7092</v>
      </c>
      <c r="C51" s="153" t="s">
        <v>132</v>
      </c>
    </row>
    <row r="52" spans="1:3" ht="12.75" customHeight="1" x14ac:dyDescent="0.4">
      <c r="A52" s="159" t="s">
        <v>193</v>
      </c>
      <c r="B52" s="153">
        <v>7090</v>
      </c>
      <c r="C52" s="153" t="s">
        <v>192</v>
      </c>
    </row>
    <row r="53" spans="1:3" ht="12.75" customHeight="1" x14ac:dyDescent="0.4">
      <c r="A53" s="159" t="s">
        <v>379</v>
      </c>
      <c r="B53" s="153">
        <v>7074</v>
      </c>
      <c r="C53" s="153" t="s">
        <v>380</v>
      </c>
    </row>
    <row r="54" spans="1:3" ht="12.75" customHeight="1" x14ac:dyDescent="0.4">
      <c r="A54" s="159" t="s">
        <v>381</v>
      </c>
      <c r="B54" s="153">
        <v>7076</v>
      </c>
      <c r="C54" s="153" t="s">
        <v>382</v>
      </c>
    </row>
    <row r="55" spans="1:3" ht="12.75" customHeight="1" x14ac:dyDescent="0.4">
      <c r="A55" s="159" t="s">
        <v>383</v>
      </c>
      <c r="B55" s="153">
        <v>7056</v>
      </c>
      <c r="C55" s="153" t="s">
        <v>311</v>
      </c>
    </row>
    <row r="56" spans="1:3" ht="12.75" customHeight="1" x14ac:dyDescent="0.4">
      <c r="A56" s="159" t="s">
        <v>384</v>
      </c>
      <c r="B56" s="153">
        <v>7058</v>
      </c>
      <c r="C56" s="153" t="s">
        <v>385</v>
      </c>
    </row>
    <row r="57" spans="1:3" ht="12.75" customHeight="1" x14ac:dyDescent="0.4">
      <c r="A57" s="159" t="s">
        <v>386</v>
      </c>
      <c r="B57" s="153">
        <v>7060</v>
      </c>
      <c r="C57" s="153" t="s">
        <v>312</v>
      </c>
    </row>
    <row r="58" spans="1:3" ht="12.75" customHeight="1" x14ac:dyDescent="0.4">
      <c r="A58" s="159" t="s">
        <v>387</v>
      </c>
      <c r="B58" s="153">
        <v>7062</v>
      </c>
      <c r="C58" s="153" t="s">
        <v>313</v>
      </c>
    </row>
    <row r="59" spans="1:3" ht="12.75" customHeight="1" x14ac:dyDescent="0.4">
      <c r="A59" s="159" t="s">
        <v>388</v>
      </c>
      <c r="B59" s="153">
        <v>7064</v>
      </c>
      <c r="C59" s="153" t="s">
        <v>314</v>
      </c>
    </row>
    <row r="60" spans="1:3" ht="12.75" customHeight="1" x14ac:dyDescent="0.4">
      <c r="A60" s="159" t="s">
        <v>389</v>
      </c>
      <c r="B60" s="153">
        <v>7066</v>
      </c>
      <c r="C60" s="153" t="s">
        <v>315</v>
      </c>
    </row>
    <row r="61" spans="1:3" ht="12.75" customHeight="1" x14ac:dyDescent="0.4">
      <c r="B61" s="153">
        <v>7068</v>
      </c>
      <c r="C61" s="153" t="s">
        <v>316</v>
      </c>
    </row>
    <row r="62" spans="1:3" ht="12.75" customHeight="1" x14ac:dyDescent="0.4"/>
    <row r="63" spans="1:3" ht="12.75" customHeight="1" x14ac:dyDescent="0.4"/>
    <row r="64" spans="1:3" ht="12.75" customHeight="1" x14ac:dyDescent="0.4"/>
    <row r="65" ht="12.75" customHeight="1" x14ac:dyDescent="0.4"/>
    <row r="66" ht="12.75" customHeight="1" x14ac:dyDescent="0.4"/>
    <row r="67" ht="12.75" customHeight="1" x14ac:dyDescent="0.4"/>
    <row r="68" ht="12.75" customHeight="1" x14ac:dyDescent="0.4"/>
    <row r="69" ht="12.75" customHeight="1" x14ac:dyDescent="0.4"/>
    <row r="70" ht="12.75" customHeight="1" x14ac:dyDescent="0.4"/>
    <row r="71" ht="12.75" customHeight="1" x14ac:dyDescent="0.4"/>
    <row r="72" ht="12.75" customHeight="1" x14ac:dyDescent="0.4"/>
    <row r="73" ht="12.75" customHeight="1" x14ac:dyDescent="0.4"/>
    <row r="74" ht="12.75" customHeight="1" x14ac:dyDescent="0.4"/>
    <row r="75" ht="12.75" customHeight="1" x14ac:dyDescent="0.4"/>
    <row r="76" ht="12.75" customHeight="1" x14ac:dyDescent="0.4"/>
    <row r="77" ht="12.75" customHeight="1" x14ac:dyDescent="0.4"/>
    <row r="78" ht="12.75" customHeight="1" x14ac:dyDescent="0.4"/>
    <row r="79" ht="12.75" customHeight="1" x14ac:dyDescent="0.4"/>
    <row r="80" ht="12.75" customHeight="1" x14ac:dyDescent="0.4"/>
    <row r="81" ht="12.75" customHeight="1" x14ac:dyDescent="0.4"/>
    <row r="82" ht="12.75" customHeight="1" x14ac:dyDescent="0.4"/>
    <row r="83" ht="12.75" customHeight="1" x14ac:dyDescent="0.4"/>
    <row r="84" ht="12.75" customHeight="1" x14ac:dyDescent="0.4"/>
    <row r="85" ht="12.75" customHeight="1" x14ac:dyDescent="0.4"/>
    <row r="86" ht="12.75" customHeight="1" x14ac:dyDescent="0.4"/>
    <row r="87" ht="12.75" customHeight="1" x14ac:dyDescent="0.4"/>
    <row r="88" ht="12.75" customHeight="1" x14ac:dyDescent="0.4"/>
    <row r="89" ht="12.75" customHeight="1" x14ac:dyDescent="0.4"/>
    <row r="90" ht="12.75" customHeight="1" x14ac:dyDescent="0.4"/>
    <row r="91" ht="12.75" customHeight="1" x14ac:dyDescent="0.4"/>
    <row r="92" ht="12.75" customHeight="1" x14ac:dyDescent="0.4"/>
    <row r="93" ht="12.75" customHeight="1" x14ac:dyDescent="0.4"/>
    <row r="94" ht="12.75" customHeight="1" x14ac:dyDescent="0.4"/>
    <row r="95" ht="12.75" customHeight="1" x14ac:dyDescent="0.4"/>
    <row r="96" ht="12.75" customHeight="1" x14ac:dyDescent="0.4"/>
    <row r="97" ht="12.75" customHeight="1" x14ac:dyDescent="0.4"/>
    <row r="98" ht="12.75" customHeight="1" x14ac:dyDescent="0.4"/>
    <row r="99" ht="12.75" customHeight="1" x14ac:dyDescent="0.4"/>
    <row r="100" ht="12.75" customHeight="1" x14ac:dyDescent="0.4"/>
    <row r="101" ht="12.75" customHeight="1" x14ac:dyDescent="0.4"/>
    <row r="102" ht="12.75" customHeight="1" x14ac:dyDescent="0.4"/>
    <row r="103" ht="12.75" customHeight="1" x14ac:dyDescent="0.4"/>
    <row r="104" ht="12.75" customHeight="1" x14ac:dyDescent="0.4"/>
    <row r="105" ht="12.75" customHeight="1" x14ac:dyDescent="0.4"/>
    <row r="106" ht="12.75" customHeight="1" x14ac:dyDescent="0.4"/>
    <row r="107" ht="12.75" customHeight="1" x14ac:dyDescent="0.4"/>
    <row r="108" ht="12.75" customHeight="1" x14ac:dyDescent="0.4"/>
    <row r="109" ht="12.75" customHeight="1" x14ac:dyDescent="0.4"/>
    <row r="110" ht="12.75" customHeight="1" x14ac:dyDescent="0.4"/>
    <row r="111" ht="12.75" customHeight="1" x14ac:dyDescent="0.4"/>
    <row r="112" ht="12.75" customHeight="1" x14ac:dyDescent="0.4"/>
    <row r="113" ht="12.75" customHeight="1" x14ac:dyDescent="0.4"/>
    <row r="114" ht="12.75" customHeight="1" x14ac:dyDescent="0.4"/>
    <row r="115" ht="12.75" customHeight="1" x14ac:dyDescent="0.4"/>
    <row r="116" ht="12.75" customHeight="1" x14ac:dyDescent="0.4"/>
    <row r="117" ht="12.75" customHeight="1" x14ac:dyDescent="0.4"/>
    <row r="118" ht="12.75" customHeight="1" x14ac:dyDescent="0.4"/>
    <row r="119" ht="12.75" customHeight="1" x14ac:dyDescent="0.4"/>
    <row r="120" ht="12.75" customHeight="1" x14ac:dyDescent="0.4"/>
    <row r="121" ht="12.75" customHeight="1" x14ac:dyDescent="0.4"/>
    <row r="122" ht="12.75" customHeight="1" x14ac:dyDescent="0.4"/>
    <row r="123" ht="12.75" customHeight="1" x14ac:dyDescent="0.4"/>
    <row r="124" ht="12.75" customHeight="1" x14ac:dyDescent="0.4"/>
    <row r="125" ht="12.75" customHeight="1" x14ac:dyDescent="0.4"/>
    <row r="126" ht="12.75" customHeight="1" x14ac:dyDescent="0.4"/>
    <row r="127" ht="12.75" customHeight="1" x14ac:dyDescent="0.4"/>
    <row r="128" ht="12.75" customHeight="1" x14ac:dyDescent="0.4"/>
    <row r="129" ht="12.75" customHeight="1" x14ac:dyDescent="0.4"/>
    <row r="130" ht="12.75" customHeight="1" x14ac:dyDescent="0.4"/>
    <row r="131" ht="12.75" customHeight="1" x14ac:dyDescent="0.4"/>
    <row r="132" ht="12.75" customHeight="1" x14ac:dyDescent="0.4"/>
    <row r="133" ht="12.75" customHeight="1" x14ac:dyDescent="0.4"/>
    <row r="134" ht="12.75" customHeight="1" x14ac:dyDescent="0.4"/>
    <row r="135" ht="12.75" customHeight="1" x14ac:dyDescent="0.4"/>
    <row r="136" ht="12.75" customHeight="1" x14ac:dyDescent="0.4"/>
    <row r="137" ht="12.75" customHeight="1" x14ac:dyDescent="0.4"/>
    <row r="138" ht="12.75" customHeight="1" x14ac:dyDescent="0.4"/>
    <row r="139" ht="12.75" customHeight="1" x14ac:dyDescent="0.4"/>
    <row r="140" ht="12.75" customHeight="1" x14ac:dyDescent="0.4"/>
    <row r="141" ht="12.75" customHeight="1" x14ac:dyDescent="0.4"/>
    <row r="142" ht="12.75" customHeight="1" x14ac:dyDescent="0.4"/>
    <row r="143" ht="12.75" customHeight="1" x14ac:dyDescent="0.4"/>
    <row r="144" ht="12.75" customHeight="1" x14ac:dyDescent="0.4"/>
    <row r="145" ht="12.75" customHeight="1" x14ac:dyDescent="0.4"/>
    <row r="146" ht="12.75" customHeight="1" x14ac:dyDescent="0.4"/>
    <row r="147" ht="12.75" customHeight="1" x14ac:dyDescent="0.4"/>
    <row r="148" ht="12.75" customHeight="1" x14ac:dyDescent="0.4"/>
    <row r="149" ht="12.75" customHeight="1" x14ac:dyDescent="0.4"/>
    <row r="150" ht="12.75" customHeight="1" x14ac:dyDescent="0.4"/>
    <row r="151" ht="12.75" customHeight="1" x14ac:dyDescent="0.4"/>
    <row r="152" ht="12.75" customHeight="1" x14ac:dyDescent="0.4"/>
    <row r="153" ht="12.75" customHeight="1" x14ac:dyDescent="0.4"/>
    <row r="154" ht="12.75" customHeight="1" x14ac:dyDescent="0.4"/>
    <row r="155" ht="12.75" customHeight="1" x14ac:dyDescent="0.4"/>
    <row r="156" ht="12.75" customHeight="1" x14ac:dyDescent="0.4"/>
    <row r="157" ht="12.75" customHeight="1" x14ac:dyDescent="0.4"/>
    <row r="158" ht="12.75" customHeight="1" x14ac:dyDescent="0.4"/>
    <row r="159" ht="12.75" customHeight="1" x14ac:dyDescent="0.4"/>
    <row r="160" ht="12.75" customHeight="1" x14ac:dyDescent="0.4"/>
    <row r="161" ht="12.75" customHeight="1" x14ac:dyDescent="0.4"/>
    <row r="162" ht="12.75" customHeight="1" x14ac:dyDescent="0.4"/>
    <row r="163" ht="12.75" customHeight="1" x14ac:dyDescent="0.4"/>
    <row r="164" ht="12.75" customHeight="1" x14ac:dyDescent="0.4"/>
    <row r="165" ht="12.75" customHeight="1" x14ac:dyDescent="0.4"/>
    <row r="166" ht="12.75" customHeight="1" x14ac:dyDescent="0.4"/>
    <row r="167" ht="12.75" customHeight="1" x14ac:dyDescent="0.4"/>
    <row r="168" ht="12.75" customHeight="1" x14ac:dyDescent="0.4"/>
    <row r="169" ht="12.75" customHeight="1" x14ac:dyDescent="0.4"/>
    <row r="170" ht="12.75" customHeight="1" x14ac:dyDescent="0.4"/>
    <row r="171" ht="12.75" customHeight="1" x14ac:dyDescent="0.4"/>
    <row r="172" ht="12.75" customHeight="1" x14ac:dyDescent="0.4"/>
    <row r="173" ht="12.75" customHeight="1" x14ac:dyDescent="0.4"/>
    <row r="174" ht="12.75" customHeight="1" x14ac:dyDescent="0.4"/>
    <row r="175" ht="12.75" customHeight="1" x14ac:dyDescent="0.4"/>
    <row r="176" ht="12.75" customHeight="1" x14ac:dyDescent="0.4"/>
    <row r="177" ht="12.75" customHeight="1" x14ac:dyDescent="0.4"/>
    <row r="178" ht="12.75" customHeight="1" x14ac:dyDescent="0.4"/>
    <row r="179" ht="12.75" customHeight="1" x14ac:dyDescent="0.4"/>
    <row r="180" ht="12.75" customHeight="1" x14ac:dyDescent="0.4"/>
    <row r="181" ht="12.75" customHeight="1" x14ac:dyDescent="0.4"/>
    <row r="182" ht="12.75" customHeight="1" x14ac:dyDescent="0.4"/>
    <row r="183" ht="12.75" customHeight="1" x14ac:dyDescent="0.4"/>
    <row r="184" ht="12.75" customHeight="1" x14ac:dyDescent="0.4"/>
    <row r="185" ht="12.75" customHeight="1" x14ac:dyDescent="0.4"/>
    <row r="186" ht="12.75" customHeight="1" x14ac:dyDescent="0.4"/>
    <row r="187" ht="12.75" customHeight="1" x14ac:dyDescent="0.4"/>
    <row r="188" ht="12.75" customHeight="1" x14ac:dyDescent="0.4"/>
    <row r="189" ht="12.75" customHeight="1" x14ac:dyDescent="0.4"/>
    <row r="190" ht="12.75" customHeight="1" x14ac:dyDescent="0.4"/>
    <row r="191" ht="12.75" customHeight="1" x14ac:dyDescent="0.4"/>
    <row r="192" ht="12.75" customHeight="1" x14ac:dyDescent="0.4"/>
    <row r="193" ht="12.75" customHeight="1" x14ac:dyDescent="0.4"/>
    <row r="194" ht="12.75" customHeight="1" x14ac:dyDescent="0.4"/>
    <row r="195" ht="12.75" customHeight="1" x14ac:dyDescent="0.4"/>
    <row r="196" ht="12.75" customHeight="1" x14ac:dyDescent="0.4"/>
    <row r="197" ht="12.75" customHeight="1" x14ac:dyDescent="0.4"/>
    <row r="198" ht="12.75" customHeight="1" x14ac:dyDescent="0.4"/>
    <row r="199" ht="12.75" customHeight="1" x14ac:dyDescent="0.4"/>
    <row r="200" ht="12.75" customHeight="1" x14ac:dyDescent="0.4"/>
    <row r="201" ht="12.75" customHeight="1" x14ac:dyDescent="0.4"/>
    <row r="202" ht="12.75" customHeight="1" x14ac:dyDescent="0.4"/>
    <row r="203" ht="12.75" customHeight="1" x14ac:dyDescent="0.4"/>
    <row r="204" ht="12.75" customHeight="1" x14ac:dyDescent="0.4"/>
    <row r="205" ht="12.75" customHeight="1" x14ac:dyDescent="0.4"/>
    <row r="206" ht="12.75" customHeight="1" x14ac:dyDescent="0.4"/>
    <row r="207" ht="12.75" customHeight="1" x14ac:dyDescent="0.4"/>
    <row r="208" ht="12.75" customHeight="1" x14ac:dyDescent="0.4"/>
    <row r="209" ht="12.75" customHeight="1" x14ac:dyDescent="0.4"/>
    <row r="210" ht="12.75" customHeight="1" x14ac:dyDescent="0.4"/>
    <row r="211" ht="12.75" customHeight="1" x14ac:dyDescent="0.4"/>
    <row r="212" ht="12.75" customHeight="1" x14ac:dyDescent="0.4"/>
    <row r="213" ht="12.75" customHeight="1" x14ac:dyDescent="0.4"/>
    <row r="214" ht="12.75" customHeight="1" x14ac:dyDescent="0.4"/>
    <row r="215" ht="12.75" customHeight="1" x14ac:dyDescent="0.4"/>
    <row r="216" ht="12.75" customHeight="1" x14ac:dyDescent="0.4"/>
    <row r="217" ht="12.75" customHeight="1" x14ac:dyDescent="0.4"/>
    <row r="218" ht="12.75" customHeight="1" x14ac:dyDescent="0.4"/>
    <row r="219" ht="12.75" customHeight="1" x14ac:dyDescent="0.4"/>
    <row r="220" ht="12.75" customHeight="1" x14ac:dyDescent="0.4"/>
    <row r="221" ht="12.75" customHeight="1" x14ac:dyDescent="0.4"/>
    <row r="222" ht="12.75" customHeight="1" x14ac:dyDescent="0.4"/>
    <row r="223" ht="12.75" customHeight="1" x14ac:dyDescent="0.4"/>
    <row r="224" ht="12.75" customHeight="1" x14ac:dyDescent="0.4"/>
    <row r="225" ht="12.75" customHeight="1" x14ac:dyDescent="0.4"/>
    <row r="226" ht="12.75" customHeight="1" x14ac:dyDescent="0.4"/>
    <row r="227" ht="12.75" customHeight="1" x14ac:dyDescent="0.4"/>
    <row r="228" ht="12.75" customHeight="1" x14ac:dyDescent="0.4"/>
    <row r="229" ht="12.75" customHeight="1" x14ac:dyDescent="0.4"/>
    <row r="230" ht="12.75" customHeight="1" x14ac:dyDescent="0.4"/>
    <row r="231" ht="12.75" customHeight="1" x14ac:dyDescent="0.4"/>
    <row r="232" ht="12.75" customHeight="1" x14ac:dyDescent="0.4"/>
    <row r="233" ht="12.75" customHeight="1" x14ac:dyDescent="0.4"/>
    <row r="234" ht="12.75" customHeight="1" x14ac:dyDescent="0.4"/>
    <row r="235" ht="12.75" customHeight="1" x14ac:dyDescent="0.4"/>
    <row r="236" ht="12.75" customHeight="1" x14ac:dyDescent="0.4"/>
    <row r="237" ht="12.75" customHeight="1" x14ac:dyDescent="0.4"/>
    <row r="238" ht="12.75" customHeight="1" x14ac:dyDescent="0.4"/>
    <row r="239" ht="12.75" customHeight="1" x14ac:dyDescent="0.4"/>
    <row r="240" ht="12.75" customHeight="1" x14ac:dyDescent="0.4"/>
    <row r="241" ht="12.75" customHeight="1" x14ac:dyDescent="0.4"/>
    <row r="242" ht="12.75" customHeight="1" x14ac:dyDescent="0.4"/>
    <row r="243" ht="12.75" customHeight="1" x14ac:dyDescent="0.4"/>
    <row r="244" ht="12.75" customHeight="1" x14ac:dyDescent="0.4"/>
    <row r="245" ht="12.75" customHeight="1" x14ac:dyDescent="0.4"/>
    <row r="246" ht="12.75" customHeight="1" x14ac:dyDescent="0.4"/>
    <row r="247" ht="12.75" customHeight="1" x14ac:dyDescent="0.4"/>
    <row r="248" ht="12.75" customHeight="1" x14ac:dyDescent="0.4"/>
    <row r="249" ht="12.75" customHeight="1" x14ac:dyDescent="0.4"/>
    <row r="250" ht="12.75" customHeight="1" x14ac:dyDescent="0.4"/>
    <row r="251" ht="12.75" customHeight="1" x14ac:dyDescent="0.4"/>
    <row r="252" ht="12.75" customHeight="1" x14ac:dyDescent="0.4"/>
    <row r="253" ht="12.75" customHeight="1" x14ac:dyDescent="0.4"/>
    <row r="254" ht="12.75" customHeight="1" x14ac:dyDescent="0.4"/>
    <row r="255" ht="12.75" customHeight="1" x14ac:dyDescent="0.4"/>
    <row r="256" ht="12.75" customHeight="1" x14ac:dyDescent="0.4"/>
    <row r="257" ht="12.75" customHeight="1" x14ac:dyDescent="0.4"/>
    <row r="258" ht="12.75" customHeight="1" x14ac:dyDescent="0.4"/>
    <row r="259" ht="12.75" customHeight="1" x14ac:dyDescent="0.4"/>
    <row r="260" ht="12.75" customHeight="1" x14ac:dyDescent="0.4"/>
    <row r="261" ht="12.75" customHeight="1" x14ac:dyDescent="0.4"/>
    <row r="262" ht="12.75" customHeight="1" x14ac:dyDescent="0.4"/>
    <row r="263" ht="12.75" customHeight="1" x14ac:dyDescent="0.4"/>
    <row r="264" ht="12.75" customHeight="1" x14ac:dyDescent="0.4"/>
    <row r="265" ht="12.75" customHeight="1" x14ac:dyDescent="0.4"/>
    <row r="266" ht="12.75" customHeight="1" x14ac:dyDescent="0.4"/>
    <row r="267" ht="12.75" customHeight="1" x14ac:dyDescent="0.4"/>
    <row r="268" ht="12.75" customHeight="1" x14ac:dyDescent="0.4"/>
    <row r="269" ht="12.75" customHeight="1" x14ac:dyDescent="0.4"/>
    <row r="270" ht="12.75" customHeight="1" x14ac:dyDescent="0.4"/>
    <row r="271" ht="12.75" customHeight="1" x14ac:dyDescent="0.4"/>
    <row r="272" ht="12.75" customHeight="1" x14ac:dyDescent="0.4"/>
    <row r="273" ht="12.75" customHeight="1" x14ac:dyDescent="0.4"/>
    <row r="274" ht="12.75" customHeight="1" x14ac:dyDescent="0.4"/>
    <row r="275" ht="12.75" customHeight="1" x14ac:dyDescent="0.4"/>
    <row r="276" ht="12.75" customHeight="1" x14ac:dyDescent="0.4"/>
    <row r="277" ht="12.75" customHeight="1" x14ac:dyDescent="0.4"/>
    <row r="278" ht="12.75" customHeight="1" x14ac:dyDescent="0.4"/>
    <row r="279" ht="12.75" customHeight="1" x14ac:dyDescent="0.4"/>
    <row r="280" ht="12.75" customHeight="1" x14ac:dyDescent="0.4"/>
    <row r="281" ht="12.75" customHeight="1" x14ac:dyDescent="0.4"/>
    <row r="282" ht="12.75" customHeight="1" x14ac:dyDescent="0.4"/>
    <row r="283" ht="12.75" customHeight="1" x14ac:dyDescent="0.4"/>
    <row r="284" ht="12.75" customHeight="1" x14ac:dyDescent="0.4"/>
    <row r="285" ht="12.75" customHeight="1" x14ac:dyDescent="0.4"/>
    <row r="286" ht="12.75" customHeight="1" x14ac:dyDescent="0.4"/>
    <row r="287" ht="12.75" customHeight="1" x14ac:dyDescent="0.4"/>
    <row r="288" ht="12.75" customHeight="1" x14ac:dyDescent="0.4"/>
    <row r="289" ht="12.75" customHeight="1" x14ac:dyDescent="0.4"/>
    <row r="290" ht="12.75" customHeight="1" x14ac:dyDescent="0.4"/>
    <row r="291" ht="12.75" customHeight="1" x14ac:dyDescent="0.4"/>
    <row r="292" ht="12.75" customHeight="1" x14ac:dyDescent="0.4"/>
    <row r="293" ht="12.75" customHeight="1" x14ac:dyDescent="0.4"/>
    <row r="294" ht="12.75" customHeight="1" x14ac:dyDescent="0.4"/>
    <row r="295" ht="12.75" customHeight="1" x14ac:dyDescent="0.4"/>
    <row r="296" ht="12.75" customHeight="1" x14ac:dyDescent="0.4"/>
    <row r="297" ht="12.75" customHeight="1" x14ac:dyDescent="0.4"/>
    <row r="298" ht="12.75" customHeight="1" x14ac:dyDescent="0.4"/>
    <row r="299" ht="12.75" customHeight="1" x14ac:dyDescent="0.4"/>
    <row r="300" ht="12.75" customHeight="1" x14ac:dyDescent="0.4"/>
    <row r="301" ht="12.75" customHeight="1" x14ac:dyDescent="0.4"/>
    <row r="302" ht="12.75" customHeight="1" x14ac:dyDescent="0.4"/>
    <row r="303" ht="12.75" customHeight="1" x14ac:dyDescent="0.4"/>
    <row r="304" ht="12.75" customHeight="1" x14ac:dyDescent="0.4"/>
    <row r="305" ht="12.75" customHeight="1" x14ac:dyDescent="0.4"/>
    <row r="306" ht="12.75" customHeight="1" x14ac:dyDescent="0.4"/>
    <row r="307" ht="12.75" customHeight="1" x14ac:dyDescent="0.4"/>
    <row r="308" ht="12.75" customHeight="1" x14ac:dyDescent="0.4"/>
    <row r="309" ht="12.75" customHeight="1" x14ac:dyDescent="0.4"/>
    <row r="310" ht="12.75" customHeight="1" x14ac:dyDescent="0.4"/>
    <row r="311" ht="12.75" customHeight="1" x14ac:dyDescent="0.4"/>
    <row r="312" ht="12.75" customHeight="1" x14ac:dyDescent="0.4"/>
    <row r="313" ht="12.75" customHeight="1" x14ac:dyDescent="0.4"/>
    <row r="314" ht="12.75" customHeight="1" x14ac:dyDescent="0.4"/>
    <row r="315" ht="12.75" customHeight="1" x14ac:dyDescent="0.4"/>
    <row r="316" ht="12.75" customHeight="1" x14ac:dyDescent="0.4"/>
    <row r="317" ht="12.75" customHeight="1" x14ac:dyDescent="0.4"/>
    <row r="318" ht="12.75" customHeight="1" x14ac:dyDescent="0.4"/>
    <row r="319" ht="12.75" customHeight="1" x14ac:dyDescent="0.4"/>
    <row r="320" ht="12.75" customHeight="1" x14ac:dyDescent="0.4"/>
    <row r="321" ht="12.75" customHeight="1" x14ac:dyDescent="0.4"/>
    <row r="322" ht="12.75" customHeight="1" x14ac:dyDescent="0.4"/>
    <row r="323" ht="12.75" customHeight="1" x14ac:dyDescent="0.4"/>
    <row r="324" ht="12.75" customHeight="1" x14ac:dyDescent="0.4"/>
    <row r="325" ht="12.75" customHeight="1" x14ac:dyDescent="0.4"/>
    <row r="326" ht="12.75" customHeight="1" x14ac:dyDescent="0.4"/>
    <row r="327" ht="12.75" customHeight="1" x14ac:dyDescent="0.4"/>
    <row r="328" ht="12.75" customHeight="1" x14ac:dyDescent="0.4"/>
    <row r="329" ht="12.75" customHeight="1" x14ac:dyDescent="0.4"/>
    <row r="330" ht="12.75" customHeight="1" x14ac:dyDescent="0.4"/>
    <row r="331" ht="12.75" customHeight="1" x14ac:dyDescent="0.4"/>
    <row r="332" ht="12.75" customHeight="1" x14ac:dyDescent="0.4"/>
    <row r="333" ht="12.75" customHeight="1" x14ac:dyDescent="0.4"/>
    <row r="334" ht="12.75" customHeight="1" x14ac:dyDescent="0.4"/>
    <row r="335" ht="12.75" customHeight="1" x14ac:dyDescent="0.4"/>
    <row r="336" ht="12.75" customHeight="1" x14ac:dyDescent="0.4"/>
    <row r="337" ht="12.75" customHeight="1" x14ac:dyDescent="0.4"/>
    <row r="338" ht="12.75" customHeight="1" x14ac:dyDescent="0.4"/>
    <row r="339" ht="12.75" customHeight="1" x14ac:dyDescent="0.4"/>
    <row r="340" ht="12.75" customHeight="1" x14ac:dyDescent="0.4"/>
    <row r="341" ht="12.75" customHeight="1" x14ac:dyDescent="0.4"/>
    <row r="342" ht="12.75" customHeight="1" x14ac:dyDescent="0.4"/>
    <row r="343" ht="12.75" customHeight="1" x14ac:dyDescent="0.4"/>
    <row r="344" ht="12.75" customHeight="1" x14ac:dyDescent="0.4"/>
    <row r="345" ht="12.75" customHeight="1" x14ac:dyDescent="0.4"/>
    <row r="346" ht="12.75" customHeight="1" x14ac:dyDescent="0.4"/>
    <row r="347" ht="12.75" customHeight="1" x14ac:dyDescent="0.4"/>
    <row r="348" ht="12.75" customHeight="1" x14ac:dyDescent="0.4"/>
    <row r="349" ht="12.75" customHeight="1" x14ac:dyDescent="0.4"/>
    <row r="350" ht="12.75" customHeight="1" x14ac:dyDescent="0.4"/>
    <row r="351" ht="12.75" customHeight="1" x14ac:dyDescent="0.4"/>
    <row r="352" ht="12.75" customHeight="1" x14ac:dyDescent="0.4"/>
    <row r="353" ht="12.75" customHeight="1" x14ac:dyDescent="0.4"/>
    <row r="354" ht="12.75" customHeight="1" x14ac:dyDescent="0.4"/>
    <row r="355" ht="12.75" customHeight="1" x14ac:dyDescent="0.4"/>
    <row r="356" ht="12.75" customHeight="1" x14ac:dyDescent="0.4"/>
    <row r="357" ht="12.75" customHeight="1" x14ac:dyDescent="0.4"/>
    <row r="358" ht="12.75" customHeight="1" x14ac:dyDescent="0.4"/>
    <row r="359" ht="12.75" customHeight="1" x14ac:dyDescent="0.4"/>
    <row r="360" ht="12.75" customHeight="1" x14ac:dyDescent="0.4"/>
    <row r="361" ht="12.75" customHeight="1" x14ac:dyDescent="0.4"/>
    <row r="362" ht="12.75" customHeight="1" x14ac:dyDescent="0.4"/>
    <row r="363" ht="12.75" customHeight="1" x14ac:dyDescent="0.4"/>
    <row r="364" ht="12.75" customHeight="1" x14ac:dyDescent="0.4"/>
    <row r="365" ht="12.75" customHeight="1" x14ac:dyDescent="0.4"/>
    <row r="366" ht="12.75" customHeight="1" x14ac:dyDescent="0.4"/>
    <row r="367" ht="12.75" customHeight="1" x14ac:dyDescent="0.4"/>
    <row r="368" ht="12.75" customHeight="1" x14ac:dyDescent="0.4"/>
    <row r="369" ht="12.75" customHeight="1" x14ac:dyDescent="0.4"/>
    <row r="370" ht="12.75" customHeight="1" x14ac:dyDescent="0.4"/>
    <row r="371" ht="12.75" customHeight="1" x14ac:dyDescent="0.4"/>
    <row r="372" ht="12.75" customHeight="1" x14ac:dyDescent="0.4"/>
    <row r="373" ht="12.75" customHeight="1" x14ac:dyDescent="0.4"/>
    <row r="374" ht="12.75" customHeight="1" x14ac:dyDescent="0.4"/>
    <row r="375" ht="12.75" customHeight="1" x14ac:dyDescent="0.4"/>
    <row r="376" ht="12.75" customHeight="1" x14ac:dyDescent="0.4"/>
    <row r="377" ht="12.75" customHeight="1" x14ac:dyDescent="0.4"/>
    <row r="378" ht="12.75" customHeight="1" x14ac:dyDescent="0.4"/>
    <row r="379" ht="12.75" customHeight="1" x14ac:dyDescent="0.4"/>
    <row r="380" ht="12.75" customHeight="1" x14ac:dyDescent="0.4"/>
    <row r="381" ht="12.75" customHeight="1" x14ac:dyDescent="0.4"/>
    <row r="382" ht="12.75" customHeight="1" x14ac:dyDescent="0.4"/>
    <row r="383" ht="12.75" customHeight="1" x14ac:dyDescent="0.4"/>
    <row r="384" ht="12.75" customHeight="1" x14ac:dyDescent="0.4"/>
    <row r="385" ht="12.75" customHeight="1" x14ac:dyDescent="0.4"/>
    <row r="386" ht="12.75" customHeight="1" x14ac:dyDescent="0.4"/>
    <row r="387" ht="12.75" customHeight="1" x14ac:dyDescent="0.4"/>
    <row r="388" ht="12.75" customHeight="1" x14ac:dyDescent="0.4"/>
    <row r="389" ht="12.75" customHeight="1" x14ac:dyDescent="0.4"/>
    <row r="390" ht="12.75" customHeight="1" x14ac:dyDescent="0.4"/>
    <row r="391" ht="12.75" customHeight="1" x14ac:dyDescent="0.4"/>
    <row r="392" ht="12.75" customHeight="1" x14ac:dyDescent="0.4"/>
    <row r="393" ht="12.75" customHeight="1" x14ac:dyDescent="0.4"/>
    <row r="394" ht="12.75" customHeight="1" x14ac:dyDescent="0.4"/>
    <row r="395" ht="12.75" customHeight="1" x14ac:dyDescent="0.4"/>
    <row r="396" ht="12.75" customHeight="1" x14ac:dyDescent="0.4"/>
    <row r="397" ht="12.75" customHeight="1" x14ac:dyDescent="0.4"/>
    <row r="398" ht="12.75" customHeight="1" x14ac:dyDescent="0.4"/>
    <row r="399" ht="12.75" customHeight="1" x14ac:dyDescent="0.4"/>
    <row r="400" ht="12.75" customHeight="1" x14ac:dyDescent="0.4"/>
    <row r="401" ht="12.75" customHeight="1" x14ac:dyDescent="0.4"/>
    <row r="402" ht="12.75" customHeight="1" x14ac:dyDescent="0.4"/>
    <row r="403" ht="12.75" customHeight="1" x14ac:dyDescent="0.4"/>
    <row r="404" ht="12.75" customHeight="1" x14ac:dyDescent="0.4"/>
    <row r="405" ht="12.75" customHeight="1" x14ac:dyDescent="0.4"/>
    <row r="406" ht="12.75" customHeight="1" x14ac:dyDescent="0.4"/>
    <row r="407" ht="12.75" customHeight="1" x14ac:dyDescent="0.4"/>
    <row r="408" ht="12.75" customHeight="1" x14ac:dyDescent="0.4"/>
    <row r="409" ht="12.75" customHeight="1" x14ac:dyDescent="0.4"/>
    <row r="410" ht="12.75" customHeight="1" x14ac:dyDescent="0.4"/>
    <row r="411" ht="12.75" customHeight="1" x14ac:dyDescent="0.4"/>
    <row r="412" ht="12.75" customHeight="1" x14ac:dyDescent="0.4"/>
    <row r="413" ht="12.75" customHeight="1" x14ac:dyDescent="0.4"/>
    <row r="414" ht="12.75" customHeight="1" x14ac:dyDescent="0.4"/>
    <row r="415" ht="12.75" customHeight="1" x14ac:dyDescent="0.4"/>
    <row r="416" ht="12.75" customHeight="1" x14ac:dyDescent="0.4"/>
    <row r="417" ht="12.75" customHeight="1" x14ac:dyDescent="0.4"/>
    <row r="418" ht="12.75" customHeight="1" x14ac:dyDescent="0.4"/>
    <row r="419" ht="12.75" customHeight="1" x14ac:dyDescent="0.4"/>
    <row r="420" ht="12.75" customHeight="1" x14ac:dyDescent="0.4"/>
    <row r="421" ht="12.75" customHeight="1" x14ac:dyDescent="0.4"/>
    <row r="422" ht="12.75" customHeight="1" x14ac:dyDescent="0.4"/>
    <row r="423" ht="12.75" customHeight="1" x14ac:dyDescent="0.4"/>
    <row r="424" ht="12.75" customHeight="1" x14ac:dyDescent="0.4"/>
    <row r="425" ht="12.75" customHeight="1" x14ac:dyDescent="0.4"/>
    <row r="426" ht="12.75" customHeight="1" x14ac:dyDescent="0.4"/>
    <row r="427" ht="12.75" customHeight="1" x14ac:dyDescent="0.4"/>
    <row r="428" ht="12.75" customHeight="1" x14ac:dyDescent="0.4"/>
    <row r="429" ht="12.75" customHeight="1" x14ac:dyDescent="0.4"/>
    <row r="430" ht="12.75" customHeight="1" x14ac:dyDescent="0.4"/>
    <row r="431" ht="12.75" customHeight="1" x14ac:dyDescent="0.4"/>
    <row r="432" ht="12.75" customHeight="1" x14ac:dyDescent="0.4"/>
    <row r="433" ht="12.75" customHeight="1" x14ac:dyDescent="0.4"/>
    <row r="434" ht="12.75" customHeight="1" x14ac:dyDescent="0.4"/>
    <row r="435" ht="12.75" customHeight="1" x14ac:dyDescent="0.4"/>
    <row r="436" ht="12.75" customHeight="1" x14ac:dyDescent="0.4"/>
    <row r="437" ht="12.75" customHeight="1" x14ac:dyDescent="0.4"/>
    <row r="438" ht="12.75" customHeight="1" x14ac:dyDescent="0.4"/>
    <row r="439" ht="12.75" customHeight="1" x14ac:dyDescent="0.4"/>
    <row r="440" ht="12.75" customHeight="1" x14ac:dyDescent="0.4"/>
    <row r="441" ht="12.75" customHeight="1" x14ac:dyDescent="0.4"/>
    <row r="442" ht="12.75" customHeight="1" x14ac:dyDescent="0.4"/>
    <row r="443" ht="12.75" customHeight="1" x14ac:dyDescent="0.4"/>
    <row r="444" ht="12.75" customHeight="1" x14ac:dyDescent="0.4"/>
    <row r="445" ht="12.75" customHeight="1" x14ac:dyDescent="0.4"/>
    <row r="446" ht="12.75" customHeight="1" x14ac:dyDescent="0.4"/>
    <row r="447" ht="12.75" customHeight="1" x14ac:dyDescent="0.4"/>
    <row r="448" ht="12.75" customHeight="1" x14ac:dyDescent="0.4"/>
    <row r="449" ht="12.75" customHeight="1" x14ac:dyDescent="0.4"/>
    <row r="450" ht="12.75" customHeight="1" x14ac:dyDescent="0.4"/>
    <row r="451" ht="12.75" customHeight="1" x14ac:dyDescent="0.4"/>
    <row r="452" ht="12.75" customHeight="1" x14ac:dyDescent="0.4"/>
    <row r="453" ht="12.75" customHeight="1" x14ac:dyDescent="0.4"/>
    <row r="454" ht="12.75" customHeight="1" x14ac:dyDescent="0.4"/>
    <row r="455" ht="12.75" customHeight="1" x14ac:dyDescent="0.4"/>
    <row r="456" ht="12.75" customHeight="1" x14ac:dyDescent="0.4"/>
    <row r="457" ht="12.75" customHeight="1" x14ac:dyDescent="0.4"/>
    <row r="458" ht="12.75" customHeight="1" x14ac:dyDescent="0.4"/>
    <row r="459" ht="12.75" customHeight="1" x14ac:dyDescent="0.4"/>
    <row r="460" ht="12.75" customHeight="1" x14ac:dyDescent="0.4"/>
    <row r="461" ht="12.75" customHeight="1" x14ac:dyDescent="0.4"/>
    <row r="462" ht="12.75" customHeight="1" x14ac:dyDescent="0.4"/>
    <row r="463" ht="12.75" customHeight="1" x14ac:dyDescent="0.4"/>
    <row r="464" ht="12.75" customHeight="1" x14ac:dyDescent="0.4"/>
    <row r="465" ht="12.75" customHeight="1" x14ac:dyDescent="0.4"/>
    <row r="466" ht="12.75" customHeight="1" x14ac:dyDescent="0.4"/>
    <row r="467" ht="12.75" customHeight="1" x14ac:dyDescent="0.4"/>
    <row r="468" ht="12.75" customHeight="1" x14ac:dyDescent="0.4"/>
    <row r="469" ht="12.75" customHeight="1" x14ac:dyDescent="0.4"/>
    <row r="470" ht="12.75" customHeight="1" x14ac:dyDescent="0.4"/>
    <row r="471" ht="12.75" customHeight="1" x14ac:dyDescent="0.4"/>
    <row r="472" ht="12.75" customHeight="1" x14ac:dyDescent="0.4"/>
    <row r="473" ht="12.75" customHeight="1" x14ac:dyDescent="0.4"/>
    <row r="474" ht="12.75" customHeight="1" x14ac:dyDescent="0.4"/>
    <row r="475" ht="12.75" customHeight="1" x14ac:dyDescent="0.4"/>
    <row r="476" ht="12.75" customHeight="1" x14ac:dyDescent="0.4"/>
    <row r="477" ht="12.75" customHeight="1" x14ac:dyDescent="0.4"/>
    <row r="478" ht="12.75" customHeight="1" x14ac:dyDescent="0.4"/>
    <row r="479" ht="12.75" customHeight="1" x14ac:dyDescent="0.4"/>
    <row r="480" ht="12.75" customHeight="1" x14ac:dyDescent="0.4"/>
    <row r="481" ht="12.75" customHeight="1" x14ac:dyDescent="0.4"/>
    <row r="482" ht="12.75" customHeight="1" x14ac:dyDescent="0.4"/>
    <row r="483" ht="12.75" customHeight="1" x14ac:dyDescent="0.4"/>
    <row r="484" ht="12.75" customHeight="1" x14ac:dyDescent="0.4"/>
    <row r="485" ht="12.75" customHeight="1" x14ac:dyDescent="0.4"/>
    <row r="486" ht="12.75" customHeight="1" x14ac:dyDescent="0.4"/>
    <row r="487" ht="12.75" customHeight="1" x14ac:dyDescent="0.4"/>
    <row r="488" ht="12.75" customHeight="1" x14ac:dyDescent="0.4"/>
    <row r="489" ht="12.75" customHeight="1" x14ac:dyDescent="0.4"/>
    <row r="490" ht="12.75" customHeight="1" x14ac:dyDescent="0.4"/>
    <row r="491" ht="12.75" customHeight="1" x14ac:dyDescent="0.4"/>
    <row r="492" ht="12.75" customHeight="1" x14ac:dyDescent="0.4"/>
    <row r="493" ht="12.75" customHeight="1" x14ac:dyDescent="0.4"/>
    <row r="494" ht="12.75" customHeight="1" x14ac:dyDescent="0.4"/>
    <row r="495" ht="12.75" customHeight="1" x14ac:dyDescent="0.4"/>
    <row r="496" ht="12.75" customHeight="1" x14ac:dyDescent="0.4"/>
    <row r="497" ht="12.75" customHeight="1" x14ac:dyDescent="0.4"/>
    <row r="498" ht="12.75" customHeight="1" x14ac:dyDescent="0.4"/>
    <row r="499" ht="12.75" customHeight="1" x14ac:dyDescent="0.4"/>
    <row r="500" ht="12.75" customHeight="1" x14ac:dyDescent="0.4"/>
    <row r="501" ht="12.75" customHeight="1" x14ac:dyDescent="0.4"/>
    <row r="502" ht="12.75" customHeight="1" x14ac:dyDescent="0.4"/>
    <row r="503" ht="12.75" customHeight="1" x14ac:dyDescent="0.4"/>
    <row r="504" ht="12.75" customHeight="1" x14ac:dyDescent="0.4"/>
    <row r="505" ht="12.75" customHeight="1" x14ac:dyDescent="0.4"/>
    <row r="506" ht="12.75" customHeight="1" x14ac:dyDescent="0.4"/>
    <row r="507" ht="12.75" customHeight="1" x14ac:dyDescent="0.4"/>
    <row r="508" ht="12.75" customHeight="1" x14ac:dyDescent="0.4"/>
    <row r="509" ht="12.75" customHeight="1" x14ac:dyDescent="0.4"/>
    <row r="510" ht="12.75" customHeight="1" x14ac:dyDescent="0.4"/>
    <row r="511" ht="12.75" customHeight="1" x14ac:dyDescent="0.4"/>
    <row r="512" ht="12.75" customHeight="1" x14ac:dyDescent="0.4"/>
    <row r="513" ht="12.75" customHeight="1" x14ac:dyDescent="0.4"/>
    <row r="514" ht="12.75" customHeight="1" x14ac:dyDescent="0.4"/>
    <row r="515" ht="12.75" customHeight="1" x14ac:dyDescent="0.4"/>
    <row r="516" ht="12.75" customHeight="1" x14ac:dyDescent="0.4"/>
    <row r="517" ht="12.75" customHeight="1" x14ac:dyDescent="0.4"/>
    <row r="518" ht="12.75" customHeight="1" x14ac:dyDescent="0.4"/>
    <row r="519" ht="12.75" customHeight="1" x14ac:dyDescent="0.4"/>
    <row r="520" ht="12.75" customHeight="1" x14ac:dyDescent="0.4"/>
    <row r="521" ht="12.75" customHeight="1" x14ac:dyDescent="0.4"/>
    <row r="522" ht="12.75" customHeight="1" x14ac:dyDescent="0.4"/>
    <row r="523" ht="12.75" customHeight="1" x14ac:dyDescent="0.4"/>
    <row r="524" ht="12.75" customHeight="1" x14ac:dyDescent="0.4"/>
    <row r="525" ht="12.75" customHeight="1" x14ac:dyDescent="0.4"/>
    <row r="526" ht="12.75" customHeight="1" x14ac:dyDescent="0.4"/>
    <row r="527" ht="12.75" customHeight="1" x14ac:dyDescent="0.4"/>
    <row r="528" ht="12.75" customHeight="1" x14ac:dyDescent="0.4"/>
    <row r="529" ht="12.75" customHeight="1" x14ac:dyDescent="0.4"/>
    <row r="530" ht="12.75" customHeight="1" x14ac:dyDescent="0.4"/>
    <row r="531" ht="12.75" customHeight="1" x14ac:dyDescent="0.4"/>
    <row r="532" ht="12.75" customHeight="1" x14ac:dyDescent="0.4"/>
    <row r="533" ht="12.75" customHeight="1" x14ac:dyDescent="0.4"/>
    <row r="534" ht="12.75" customHeight="1" x14ac:dyDescent="0.4"/>
    <row r="535" ht="12.75" customHeight="1" x14ac:dyDescent="0.4"/>
    <row r="536" ht="12.75" customHeight="1" x14ac:dyDescent="0.4"/>
    <row r="537" ht="12.75" customHeight="1" x14ac:dyDescent="0.4"/>
    <row r="538" ht="12.75" customHeight="1" x14ac:dyDescent="0.4"/>
    <row r="539" ht="12.75" customHeight="1" x14ac:dyDescent="0.4"/>
    <row r="540" ht="12.75" customHeight="1" x14ac:dyDescent="0.4"/>
    <row r="541" ht="12.75" customHeight="1" x14ac:dyDescent="0.4"/>
    <row r="542" ht="12.75" customHeight="1" x14ac:dyDescent="0.4"/>
    <row r="543" ht="12.75" customHeight="1" x14ac:dyDescent="0.4"/>
    <row r="544" ht="12.75" customHeight="1" x14ac:dyDescent="0.4"/>
    <row r="545" ht="12.75" customHeight="1" x14ac:dyDescent="0.4"/>
    <row r="546" ht="12.75" customHeight="1" x14ac:dyDescent="0.4"/>
    <row r="547" ht="12.75" customHeight="1" x14ac:dyDescent="0.4"/>
    <row r="548" ht="12.75" customHeight="1" x14ac:dyDescent="0.4"/>
    <row r="549" ht="12.75" customHeight="1" x14ac:dyDescent="0.4"/>
    <row r="550" ht="12.75" customHeight="1" x14ac:dyDescent="0.4"/>
    <row r="551" ht="12.75" customHeight="1" x14ac:dyDescent="0.4"/>
    <row r="552" ht="12.75" customHeight="1" x14ac:dyDescent="0.4"/>
    <row r="553" ht="12.75" customHeight="1" x14ac:dyDescent="0.4"/>
    <row r="554" ht="12.75" customHeight="1" x14ac:dyDescent="0.4"/>
    <row r="555" ht="12.75" customHeight="1" x14ac:dyDescent="0.4"/>
    <row r="556" ht="12.75" customHeight="1" x14ac:dyDescent="0.4"/>
    <row r="557" ht="12.75" customHeight="1" x14ac:dyDescent="0.4"/>
    <row r="558" ht="12.75" customHeight="1" x14ac:dyDescent="0.4"/>
    <row r="559" ht="12.75" customHeight="1" x14ac:dyDescent="0.4"/>
    <row r="560" ht="12.75" customHeight="1" x14ac:dyDescent="0.4"/>
    <row r="561" ht="12.75" customHeight="1" x14ac:dyDescent="0.4"/>
    <row r="562" ht="12.75" customHeight="1" x14ac:dyDescent="0.4"/>
    <row r="563" ht="12.75" customHeight="1" x14ac:dyDescent="0.4"/>
    <row r="564" ht="12.75" customHeight="1" x14ac:dyDescent="0.4"/>
    <row r="565" ht="12.75" customHeight="1" x14ac:dyDescent="0.4"/>
    <row r="566" ht="12.75" customHeight="1" x14ac:dyDescent="0.4"/>
    <row r="567" ht="12.75" customHeight="1" x14ac:dyDescent="0.4"/>
    <row r="568" ht="12.75" customHeight="1" x14ac:dyDescent="0.4"/>
    <row r="569" ht="12.75" customHeight="1" x14ac:dyDescent="0.4"/>
    <row r="570" ht="12.75" customHeight="1" x14ac:dyDescent="0.4"/>
    <row r="571" ht="12.75" customHeight="1" x14ac:dyDescent="0.4"/>
    <row r="572" ht="12.75" customHeight="1" x14ac:dyDescent="0.4"/>
    <row r="573" ht="12.75" customHeight="1" x14ac:dyDescent="0.4"/>
    <row r="574" ht="12.75" customHeight="1" x14ac:dyDescent="0.4"/>
    <row r="575" ht="12.75" customHeight="1" x14ac:dyDescent="0.4"/>
    <row r="576" ht="12.75" customHeight="1" x14ac:dyDescent="0.4"/>
    <row r="577" ht="12.75" customHeight="1" x14ac:dyDescent="0.4"/>
    <row r="578" ht="12.75" customHeight="1" x14ac:dyDescent="0.4"/>
    <row r="579" ht="12.75" customHeight="1" x14ac:dyDescent="0.4"/>
    <row r="580" ht="12.75" customHeight="1" x14ac:dyDescent="0.4"/>
    <row r="581" ht="12.75" customHeight="1" x14ac:dyDescent="0.4"/>
    <row r="582" ht="12.75" customHeight="1" x14ac:dyDescent="0.4"/>
    <row r="583" ht="12.75" customHeight="1" x14ac:dyDescent="0.4"/>
    <row r="584" ht="12.75" customHeight="1" x14ac:dyDescent="0.4"/>
    <row r="585" ht="12.75" customHeight="1" x14ac:dyDescent="0.4"/>
    <row r="586" ht="12.75" customHeight="1" x14ac:dyDescent="0.4"/>
    <row r="587" ht="12.75" customHeight="1" x14ac:dyDescent="0.4"/>
    <row r="588" ht="12.75" customHeight="1" x14ac:dyDescent="0.4"/>
    <row r="589" ht="12.75" customHeight="1" x14ac:dyDescent="0.4"/>
    <row r="590" ht="12.75" customHeight="1" x14ac:dyDescent="0.4"/>
    <row r="591" ht="12.75" customHeight="1" x14ac:dyDescent="0.4"/>
    <row r="592" ht="12.75" customHeight="1" x14ac:dyDescent="0.4"/>
    <row r="593" ht="12.75" customHeight="1" x14ac:dyDescent="0.4"/>
    <row r="594" ht="12.75" customHeight="1" x14ac:dyDescent="0.4"/>
    <row r="595" ht="12.75" customHeight="1" x14ac:dyDescent="0.4"/>
    <row r="596" ht="12.75" customHeight="1" x14ac:dyDescent="0.4"/>
    <row r="597" ht="12.75" customHeight="1" x14ac:dyDescent="0.4"/>
    <row r="598" ht="12.75" customHeight="1" x14ac:dyDescent="0.4"/>
    <row r="599" ht="12.75" customHeight="1" x14ac:dyDescent="0.4"/>
    <row r="600" ht="12.75" customHeight="1" x14ac:dyDescent="0.4"/>
    <row r="601" ht="12.75" customHeight="1" x14ac:dyDescent="0.4"/>
    <row r="602" ht="12.75" customHeight="1" x14ac:dyDescent="0.4"/>
    <row r="603" ht="12.75" customHeight="1" x14ac:dyDescent="0.4"/>
    <row r="604" ht="12.75" customHeight="1" x14ac:dyDescent="0.4"/>
    <row r="605" ht="12.75" customHeight="1" x14ac:dyDescent="0.4"/>
    <row r="606" ht="12.75" customHeight="1" x14ac:dyDescent="0.4"/>
    <row r="607" ht="12.75" customHeight="1" x14ac:dyDescent="0.4"/>
    <row r="608" ht="12.75" customHeight="1" x14ac:dyDescent="0.4"/>
    <row r="609" ht="12.75" customHeight="1" x14ac:dyDescent="0.4"/>
    <row r="610" ht="12.75" customHeight="1" x14ac:dyDescent="0.4"/>
    <row r="611" ht="12.75" customHeight="1" x14ac:dyDescent="0.4"/>
    <row r="612" ht="12.75" customHeight="1" x14ac:dyDescent="0.4"/>
    <row r="613" ht="12.75" customHeight="1" x14ac:dyDescent="0.4"/>
    <row r="614" ht="12.75" customHeight="1" x14ac:dyDescent="0.4"/>
    <row r="615" ht="12.75" customHeight="1" x14ac:dyDescent="0.4"/>
    <row r="616" ht="12.75" customHeight="1" x14ac:dyDescent="0.4"/>
    <row r="617" ht="12.75" customHeight="1" x14ac:dyDescent="0.4"/>
    <row r="618" ht="12.75" customHeight="1" x14ac:dyDescent="0.4"/>
    <row r="619" ht="12.75" customHeight="1" x14ac:dyDescent="0.4"/>
    <row r="620" ht="12.75" customHeight="1" x14ac:dyDescent="0.4"/>
    <row r="621" ht="12.75" customHeight="1" x14ac:dyDescent="0.4"/>
    <row r="622" ht="12.75" customHeight="1" x14ac:dyDescent="0.4"/>
    <row r="623" ht="12.75" customHeight="1" x14ac:dyDescent="0.4"/>
    <row r="624" ht="12.75" customHeight="1" x14ac:dyDescent="0.4"/>
    <row r="625" ht="12.75" customHeight="1" x14ac:dyDescent="0.4"/>
    <row r="626" ht="12.75" customHeight="1" x14ac:dyDescent="0.4"/>
    <row r="627" ht="12.75" customHeight="1" x14ac:dyDescent="0.4"/>
    <row r="628" ht="12.75" customHeight="1" x14ac:dyDescent="0.4"/>
    <row r="629" ht="12.75" customHeight="1" x14ac:dyDescent="0.4"/>
    <row r="630" ht="12.75" customHeight="1" x14ac:dyDescent="0.4"/>
    <row r="631" ht="12.75" customHeight="1" x14ac:dyDescent="0.4"/>
    <row r="632" ht="12.75" customHeight="1" x14ac:dyDescent="0.4"/>
    <row r="633" ht="12.75" customHeight="1" x14ac:dyDescent="0.4"/>
    <row r="634" ht="12.75" customHeight="1" x14ac:dyDescent="0.4"/>
    <row r="635" ht="12.75" customHeight="1" x14ac:dyDescent="0.4"/>
    <row r="636" ht="12.75" customHeight="1" x14ac:dyDescent="0.4"/>
    <row r="637" ht="12.75" customHeight="1" x14ac:dyDescent="0.4"/>
    <row r="638" ht="12.75" customHeight="1" x14ac:dyDescent="0.4"/>
    <row r="639" ht="12.75" customHeight="1" x14ac:dyDescent="0.4"/>
    <row r="640" ht="12.75" customHeight="1" x14ac:dyDescent="0.4"/>
    <row r="641" ht="12.75" customHeight="1" x14ac:dyDescent="0.4"/>
    <row r="642" ht="12.75" customHeight="1" x14ac:dyDescent="0.4"/>
    <row r="643" ht="12.75" customHeight="1" x14ac:dyDescent="0.4"/>
    <row r="644" ht="12.75" customHeight="1" x14ac:dyDescent="0.4"/>
    <row r="645" ht="12.75" customHeight="1" x14ac:dyDescent="0.4"/>
    <row r="646" ht="12.75" customHeight="1" x14ac:dyDescent="0.4"/>
    <row r="647" ht="12.75" customHeight="1" x14ac:dyDescent="0.4"/>
    <row r="648" ht="12.75" customHeight="1" x14ac:dyDescent="0.4"/>
    <row r="649" ht="12.75" customHeight="1" x14ac:dyDescent="0.4"/>
    <row r="650" ht="12.75" customHeight="1" x14ac:dyDescent="0.4"/>
    <row r="651" ht="12.75" customHeight="1" x14ac:dyDescent="0.4"/>
    <row r="652" ht="12.75" customHeight="1" x14ac:dyDescent="0.4"/>
    <row r="653" ht="12.75" customHeight="1" x14ac:dyDescent="0.4"/>
    <row r="654" ht="12.75" customHeight="1" x14ac:dyDescent="0.4"/>
    <row r="655" ht="12.75" customHeight="1" x14ac:dyDescent="0.4"/>
    <row r="656" ht="12.75" customHeight="1" x14ac:dyDescent="0.4"/>
    <row r="657" ht="12.75" customHeight="1" x14ac:dyDescent="0.4"/>
    <row r="658" ht="12.75" customHeight="1" x14ac:dyDescent="0.4"/>
    <row r="659" ht="12.75" customHeight="1" x14ac:dyDescent="0.4"/>
    <row r="660" ht="12.75" customHeight="1" x14ac:dyDescent="0.4"/>
    <row r="661" ht="12.75" customHeight="1" x14ac:dyDescent="0.4"/>
    <row r="662" ht="12.75" customHeight="1" x14ac:dyDescent="0.4"/>
    <row r="663" ht="12.75" customHeight="1" x14ac:dyDescent="0.4"/>
    <row r="664" ht="12.75" customHeight="1" x14ac:dyDescent="0.4"/>
    <row r="665" ht="12.75" customHeight="1" x14ac:dyDescent="0.4"/>
    <row r="666" ht="12.75" customHeight="1" x14ac:dyDescent="0.4"/>
    <row r="667" ht="12.75" customHeight="1" x14ac:dyDescent="0.4"/>
    <row r="668" ht="12.75" customHeight="1" x14ac:dyDescent="0.4"/>
    <row r="669" ht="12.75" customHeight="1" x14ac:dyDescent="0.4"/>
    <row r="670" ht="12.75" customHeight="1" x14ac:dyDescent="0.4"/>
    <row r="671" ht="12.75" customHeight="1" x14ac:dyDescent="0.4"/>
    <row r="672" ht="12.75" customHeight="1" x14ac:dyDescent="0.4"/>
    <row r="673" ht="12.75" customHeight="1" x14ac:dyDescent="0.4"/>
    <row r="674" ht="12.75" customHeight="1" x14ac:dyDescent="0.4"/>
    <row r="675" ht="12.75" customHeight="1" x14ac:dyDescent="0.4"/>
    <row r="676" ht="12.75" customHeight="1" x14ac:dyDescent="0.4"/>
    <row r="677" ht="12.75" customHeight="1" x14ac:dyDescent="0.4"/>
    <row r="678" ht="12.75" customHeight="1" x14ac:dyDescent="0.4"/>
    <row r="679" ht="12.75" customHeight="1" x14ac:dyDescent="0.4"/>
    <row r="680" ht="12.75" customHeight="1" x14ac:dyDescent="0.4"/>
    <row r="681" ht="12.75" customHeight="1" x14ac:dyDescent="0.4"/>
    <row r="682" ht="12.75" customHeight="1" x14ac:dyDescent="0.4"/>
    <row r="683" ht="12.75" customHeight="1" x14ac:dyDescent="0.4"/>
    <row r="684" ht="12.75" customHeight="1" x14ac:dyDescent="0.4"/>
    <row r="685" ht="12.75" customHeight="1" x14ac:dyDescent="0.4"/>
    <row r="686" ht="12.75" customHeight="1" x14ac:dyDescent="0.4"/>
    <row r="687" ht="12.75" customHeight="1" x14ac:dyDescent="0.4"/>
    <row r="688" ht="12.75" customHeight="1" x14ac:dyDescent="0.4"/>
    <row r="689" ht="12.75" customHeight="1" x14ac:dyDescent="0.4"/>
    <row r="690" ht="12.75" customHeight="1" x14ac:dyDescent="0.4"/>
    <row r="691" ht="12.75" customHeight="1" x14ac:dyDescent="0.4"/>
    <row r="692" ht="12.75" customHeight="1" x14ac:dyDescent="0.4"/>
    <row r="693" ht="12.75" customHeight="1" x14ac:dyDescent="0.4"/>
    <row r="694" ht="12.75" customHeight="1" x14ac:dyDescent="0.4"/>
    <row r="695" ht="12.75" customHeight="1" x14ac:dyDescent="0.4"/>
    <row r="696" ht="12.75" customHeight="1" x14ac:dyDescent="0.4"/>
    <row r="697" ht="12.75" customHeight="1" x14ac:dyDescent="0.4"/>
    <row r="698" ht="12.75" customHeight="1" x14ac:dyDescent="0.4"/>
    <row r="699" ht="12.75" customHeight="1" x14ac:dyDescent="0.4"/>
    <row r="700" ht="12.75" customHeight="1" x14ac:dyDescent="0.4"/>
    <row r="701" ht="12.75" customHeight="1" x14ac:dyDescent="0.4"/>
    <row r="702" ht="12.75" customHeight="1" x14ac:dyDescent="0.4"/>
    <row r="703" ht="12.75" customHeight="1" x14ac:dyDescent="0.4"/>
    <row r="704" ht="12.75" customHeight="1" x14ac:dyDescent="0.4"/>
    <row r="705" ht="12.75" customHeight="1" x14ac:dyDescent="0.4"/>
    <row r="706" ht="12.75" customHeight="1" x14ac:dyDescent="0.4"/>
    <row r="707" ht="12.75" customHeight="1" x14ac:dyDescent="0.4"/>
    <row r="708" ht="12.75" customHeight="1" x14ac:dyDescent="0.4"/>
    <row r="709" ht="12.75" customHeight="1" x14ac:dyDescent="0.4"/>
    <row r="710" ht="12.75" customHeight="1" x14ac:dyDescent="0.4"/>
    <row r="711" ht="12.75" customHeight="1" x14ac:dyDescent="0.4"/>
    <row r="712" ht="12.75" customHeight="1" x14ac:dyDescent="0.4"/>
    <row r="713" ht="12.75" customHeight="1" x14ac:dyDescent="0.4"/>
    <row r="714" ht="12.75" customHeight="1" x14ac:dyDescent="0.4"/>
    <row r="715" ht="12.75" customHeight="1" x14ac:dyDescent="0.4"/>
    <row r="716" ht="12.75" customHeight="1" x14ac:dyDescent="0.4"/>
    <row r="717" ht="12.75" customHeight="1" x14ac:dyDescent="0.4"/>
    <row r="718" ht="12.75" customHeight="1" x14ac:dyDescent="0.4"/>
    <row r="719" ht="12.75" customHeight="1" x14ac:dyDescent="0.4"/>
    <row r="720" ht="12.75" customHeight="1" x14ac:dyDescent="0.4"/>
    <row r="721" ht="12.75" customHeight="1" x14ac:dyDescent="0.4"/>
    <row r="722" ht="12.75" customHeight="1" x14ac:dyDescent="0.4"/>
    <row r="723" ht="12.75" customHeight="1" x14ac:dyDescent="0.4"/>
    <row r="724" ht="12.75" customHeight="1" x14ac:dyDescent="0.4"/>
    <row r="725" ht="12.75" customHeight="1" x14ac:dyDescent="0.4"/>
    <row r="726" ht="12.75" customHeight="1" x14ac:dyDescent="0.4"/>
    <row r="727" ht="12.75" customHeight="1" x14ac:dyDescent="0.4"/>
    <row r="728" ht="12.75" customHeight="1" x14ac:dyDescent="0.4"/>
    <row r="729" ht="12.75" customHeight="1" x14ac:dyDescent="0.4"/>
    <row r="730" ht="12.75" customHeight="1" x14ac:dyDescent="0.4"/>
    <row r="731" ht="12.75" customHeight="1" x14ac:dyDescent="0.4"/>
    <row r="732" ht="12.75" customHeight="1" x14ac:dyDescent="0.4"/>
    <row r="733" ht="12.75" customHeight="1" x14ac:dyDescent="0.4"/>
    <row r="734" ht="12.75" customHeight="1" x14ac:dyDescent="0.4"/>
    <row r="735" ht="12.75" customHeight="1" x14ac:dyDescent="0.4"/>
    <row r="736" ht="12.75" customHeight="1" x14ac:dyDescent="0.4"/>
    <row r="737" ht="12.75" customHeight="1" x14ac:dyDescent="0.4"/>
    <row r="738" ht="12.75" customHeight="1" x14ac:dyDescent="0.4"/>
    <row r="739" ht="12.75" customHeight="1" x14ac:dyDescent="0.4"/>
    <row r="740" ht="12.75" customHeight="1" x14ac:dyDescent="0.4"/>
    <row r="741" ht="12.75" customHeight="1" x14ac:dyDescent="0.4"/>
    <row r="742" ht="12.75" customHeight="1" x14ac:dyDescent="0.4"/>
    <row r="743" ht="12.75" customHeight="1" x14ac:dyDescent="0.4"/>
    <row r="744" ht="12.75" customHeight="1" x14ac:dyDescent="0.4"/>
    <row r="745" ht="12.75" customHeight="1" x14ac:dyDescent="0.4"/>
    <row r="746" ht="12.75" customHeight="1" x14ac:dyDescent="0.4"/>
    <row r="747" ht="12.75" customHeight="1" x14ac:dyDescent="0.4"/>
    <row r="748" ht="12.75" customHeight="1" x14ac:dyDescent="0.4"/>
    <row r="749" ht="12.75" customHeight="1" x14ac:dyDescent="0.4"/>
    <row r="750" ht="12.75" customHeight="1" x14ac:dyDescent="0.4"/>
    <row r="751" ht="12.75" customHeight="1" x14ac:dyDescent="0.4"/>
    <row r="752" ht="12.75" customHeight="1" x14ac:dyDescent="0.4"/>
    <row r="753" ht="12.75" customHeight="1" x14ac:dyDescent="0.4"/>
    <row r="754" ht="12.75" customHeight="1" x14ac:dyDescent="0.4"/>
    <row r="755" ht="12.75" customHeight="1" x14ac:dyDescent="0.4"/>
    <row r="756" ht="12.75" customHeight="1" x14ac:dyDescent="0.4"/>
    <row r="757" ht="12.75" customHeight="1" x14ac:dyDescent="0.4"/>
    <row r="758" ht="12.75" customHeight="1" x14ac:dyDescent="0.4"/>
    <row r="759" ht="12.75" customHeight="1" x14ac:dyDescent="0.4"/>
    <row r="760" ht="12.75" customHeight="1" x14ac:dyDescent="0.4"/>
    <row r="761" ht="12.75" customHeight="1" x14ac:dyDescent="0.4"/>
    <row r="762" ht="12.75" customHeight="1" x14ac:dyDescent="0.4"/>
    <row r="763" ht="12.75" customHeight="1" x14ac:dyDescent="0.4"/>
    <row r="764" ht="12.75" customHeight="1" x14ac:dyDescent="0.4"/>
    <row r="765" ht="12.75" customHeight="1" x14ac:dyDescent="0.4"/>
    <row r="766" ht="12.75" customHeight="1" x14ac:dyDescent="0.4"/>
    <row r="767" ht="12.75" customHeight="1" x14ac:dyDescent="0.4"/>
    <row r="768" ht="12.75" customHeight="1" x14ac:dyDescent="0.4"/>
    <row r="769" ht="12.75" customHeight="1" x14ac:dyDescent="0.4"/>
    <row r="770" ht="12.75" customHeight="1" x14ac:dyDescent="0.4"/>
    <row r="771" ht="12.75" customHeight="1" x14ac:dyDescent="0.4"/>
    <row r="772" ht="12.75" customHeight="1" x14ac:dyDescent="0.4"/>
    <row r="773" ht="12.75" customHeight="1" x14ac:dyDescent="0.4"/>
    <row r="774" ht="12.75" customHeight="1" x14ac:dyDescent="0.4"/>
    <row r="775" ht="12.75" customHeight="1" x14ac:dyDescent="0.4"/>
    <row r="776" ht="12.75" customHeight="1" x14ac:dyDescent="0.4"/>
    <row r="777" ht="12.75" customHeight="1" x14ac:dyDescent="0.4"/>
    <row r="778" ht="12.75" customHeight="1" x14ac:dyDescent="0.4"/>
    <row r="779" ht="12.75" customHeight="1" x14ac:dyDescent="0.4"/>
    <row r="780" ht="12.75" customHeight="1" x14ac:dyDescent="0.4"/>
    <row r="781" ht="12.75" customHeight="1" x14ac:dyDescent="0.4"/>
    <row r="782" ht="12.75" customHeight="1" x14ac:dyDescent="0.4"/>
    <row r="783" ht="12.75" customHeight="1" x14ac:dyDescent="0.4"/>
    <row r="784" ht="12.75" customHeight="1" x14ac:dyDescent="0.4"/>
    <row r="785" ht="12.75" customHeight="1" x14ac:dyDescent="0.4"/>
    <row r="786" ht="12.75" customHeight="1" x14ac:dyDescent="0.4"/>
    <row r="787" ht="12.75" customHeight="1" x14ac:dyDescent="0.4"/>
    <row r="788" ht="12.75" customHeight="1" x14ac:dyDescent="0.4"/>
    <row r="789" ht="12.75" customHeight="1" x14ac:dyDescent="0.4"/>
    <row r="790" ht="12.75" customHeight="1" x14ac:dyDescent="0.4"/>
    <row r="791" ht="12.75" customHeight="1" x14ac:dyDescent="0.4"/>
    <row r="792" ht="12.75" customHeight="1" x14ac:dyDescent="0.4"/>
    <row r="793" ht="12.75" customHeight="1" x14ac:dyDescent="0.4"/>
    <row r="794" ht="12.75" customHeight="1" x14ac:dyDescent="0.4"/>
    <row r="795" ht="12.75" customHeight="1" x14ac:dyDescent="0.4"/>
    <row r="796" ht="12.75" customHeight="1" x14ac:dyDescent="0.4"/>
    <row r="797" ht="12.75" customHeight="1" x14ac:dyDescent="0.4"/>
    <row r="798" ht="12.75" customHeight="1" x14ac:dyDescent="0.4"/>
    <row r="799" ht="12.75" customHeight="1" x14ac:dyDescent="0.4"/>
    <row r="800" ht="12.75" customHeight="1" x14ac:dyDescent="0.4"/>
    <row r="801" ht="12.75" customHeight="1" x14ac:dyDescent="0.4"/>
    <row r="802" ht="12.75" customHeight="1" x14ac:dyDescent="0.4"/>
    <row r="803" ht="12.75" customHeight="1" x14ac:dyDescent="0.4"/>
    <row r="804" ht="12.75" customHeight="1" x14ac:dyDescent="0.4"/>
    <row r="805" ht="12.75" customHeight="1" x14ac:dyDescent="0.4"/>
    <row r="806" ht="12.75" customHeight="1" x14ac:dyDescent="0.4"/>
    <row r="807" ht="12.75" customHeight="1" x14ac:dyDescent="0.4"/>
    <row r="808" ht="12.75" customHeight="1" x14ac:dyDescent="0.4"/>
    <row r="809" ht="12.75" customHeight="1" x14ac:dyDescent="0.4"/>
    <row r="810" ht="12.75" customHeight="1" x14ac:dyDescent="0.4"/>
    <row r="811" ht="12.75" customHeight="1" x14ac:dyDescent="0.4"/>
    <row r="812" ht="12.75" customHeight="1" x14ac:dyDescent="0.4"/>
    <row r="813" ht="12.75" customHeight="1" x14ac:dyDescent="0.4"/>
    <row r="814" ht="12.75" customHeight="1" x14ac:dyDescent="0.4"/>
    <row r="815" ht="12.75" customHeight="1" x14ac:dyDescent="0.4"/>
    <row r="816" ht="12.75" customHeight="1" x14ac:dyDescent="0.4"/>
    <row r="817" ht="12.75" customHeight="1" x14ac:dyDescent="0.4"/>
    <row r="818" ht="12.75" customHeight="1" x14ac:dyDescent="0.4"/>
    <row r="819" ht="12.75" customHeight="1" x14ac:dyDescent="0.4"/>
    <row r="820" ht="12.75" customHeight="1" x14ac:dyDescent="0.4"/>
    <row r="821" ht="12.75" customHeight="1" x14ac:dyDescent="0.4"/>
    <row r="822" ht="12.75" customHeight="1" x14ac:dyDescent="0.4"/>
    <row r="823" ht="12.75" customHeight="1" x14ac:dyDescent="0.4"/>
    <row r="824" ht="12.75" customHeight="1" x14ac:dyDescent="0.4"/>
    <row r="825" ht="12.75" customHeight="1" x14ac:dyDescent="0.4"/>
    <row r="826" ht="12.75" customHeight="1" x14ac:dyDescent="0.4"/>
    <row r="827" ht="12.75" customHeight="1" x14ac:dyDescent="0.4"/>
    <row r="828" ht="12.75" customHeight="1" x14ac:dyDescent="0.4"/>
    <row r="829" ht="12.75" customHeight="1" x14ac:dyDescent="0.4"/>
    <row r="830" ht="12.75" customHeight="1" x14ac:dyDescent="0.4"/>
    <row r="831" ht="12.75" customHeight="1" x14ac:dyDescent="0.4"/>
    <row r="832" ht="12.75" customHeight="1" x14ac:dyDescent="0.4"/>
    <row r="833" ht="12.75" customHeight="1" x14ac:dyDescent="0.4"/>
    <row r="834" ht="12.75" customHeight="1" x14ac:dyDescent="0.4"/>
    <row r="835" ht="12.75" customHeight="1" x14ac:dyDescent="0.4"/>
    <row r="836" ht="12.75" customHeight="1" x14ac:dyDescent="0.4"/>
    <row r="837" ht="12.75" customHeight="1" x14ac:dyDescent="0.4"/>
    <row r="838" ht="12.75" customHeight="1" x14ac:dyDescent="0.4"/>
    <row r="839" ht="12.75" customHeight="1" x14ac:dyDescent="0.4"/>
    <row r="840" ht="12.75" customHeight="1" x14ac:dyDescent="0.4"/>
    <row r="841" ht="12.75" customHeight="1" x14ac:dyDescent="0.4"/>
    <row r="842" ht="12.75" customHeight="1" x14ac:dyDescent="0.4"/>
    <row r="843" ht="12.75" customHeight="1" x14ac:dyDescent="0.4"/>
    <row r="844" ht="12.75" customHeight="1" x14ac:dyDescent="0.4"/>
    <row r="845" ht="12.75" customHeight="1" x14ac:dyDescent="0.4"/>
    <row r="846" ht="12.75" customHeight="1" x14ac:dyDescent="0.4"/>
    <row r="847" ht="12.75" customHeight="1" x14ac:dyDescent="0.4"/>
    <row r="848" ht="12.75" customHeight="1" x14ac:dyDescent="0.4"/>
    <row r="849" ht="12.75" customHeight="1" x14ac:dyDescent="0.4"/>
    <row r="850" ht="12.75" customHeight="1" x14ac:dyDescent="0.4"/>
    <row r="851" ht="12.75" customHeight="1" x14ac:dyDescent="0.4"/>
    <row r="852" ht="12.75" customHeight="1" x14ac:dyDescent="0.4"/>
    <row r="853" ht="12.75" customHeight="1" x14ac:dyDescent="0.4"/>
    <row r="854" ht="12.75" customHeight="1" x14ac:dyDescent="0.4"/>
    <row r="855" ht="12.75" customHeight="1" x14ac:dyDescent="0.4"/>
    <row r="856" ht="12.75" customHeight="1" x14ac:dyDescent="0.4"/>
    <row r="857" ht="12.75" customHeight="1" x14ac:dyDescent="0.4"/>
    <row r="858" ht="12.75" customHeight="1" x14ac:dyDescent="0.4"/>
    <row r="859" ht="12.75" customHeight="1" x14ac:dyDescent="0.4"/>
    <row r="860" ht="12.75" customHeight="1" x14ac:dyDescent="0.4"/>
    <row r="861" ht="12.75" customHeight="1" x14ac:dyDescent="0.4"/>
    <row r="862" ht="12.75" customHeight="1" x14ac:dyDescent="0.4"/>
    <row r="863" ht="12.75" customHeight="1" x14ac:dyDescent="0.4"/>
    <row r="864" ht="12.75" customHeight="1" x14ac:dyDescent="0.4"/>
    <row r="865" ht="12.75" customHeight="1" x14ac:dyDescent="0.4"/>
    <row r="866" ht="12.75" customHeight="1" x14ac:dyDescent="0.4"/>
    <row r="867" ht="12.75" customHeight="1" x14ac:dyDescent="0.4"/>
    <row r="868" ht="12.75" customHeight="1" x14ac:dyDescent="0.4"/>
    <row r="869" ht="12.75" customHeight="1" x14ac:dyDescent="0.4"/>
    <row r="870" ht="12.75" customHeight="1" x14ac:dyDescent="0.4"/>
    <row r="871" ht="12.75" customHeight="1" x14ac:dyDescent="0.4"/>
    <row r="872" ht="12.75" customHeight="1" x14ac:dyDescent="0.4"/>
    <row r="873" ht="12.75" customHeight="1" x14ac:dyDescent="0.4"/>
    <row r="874" ht="12.75" customHeight="1" x14ac:dyDescent="0.4"/>
    <row r="875" ht="12.75" customHeight="1" x14ac:dyDescent="0.4"/>
    <row r="876" ht="12.75" customHeight="1" x14ac:dyDescent="0.4"/>
    <row r="877" ht="12.75" customHeight="1" x14ac:dyDescent="0.4"/>
    <row r="878" ht="12.75" customHeight="1" x14ac:dyDescent="0.4"/>
    <row r="879" ht="12.75" customHeight="1" x14ac:dyDescent="0.4"/>
    <row r="880" ht="12.75" customHeight="1" x14ac:dyDescent="0.4"/>
    <row r="881" ht="12.75" customHeight="1" x14ac:dyDescent="0.4"/>
    <row r="882" ht="12.75" customHeight="1" x14ac:dyDescent="0.4"/>
    <row r="883" ht="12.75" customHeight="1" x14ac:dyDescent="0.4"/>
    <row r="884" ht="12.75" customHeight="1" x14ac:dyDescent="0.4"/>
    <row r="885" ht="12.75" customHeight="1" x14ac:dyDescent="0.4"/>
    <row r="886" ht="12.75" customHeight="1" x14ac:dyDescent="0.4"/>
    <row r="887" ht="12.75" customHeight="1" x14ac:dyDescent="0.4"/>
    <row r="888" ht="12.75" customHeight="1" x14ac:dyDescent="0.4"/>
    <row r="889" ht="12.75" customHeight="1" x14ac:dyDescent="0.4"/>
    <row r="890" ht="12.75" customHeight="1" x14ac:dyDescent="0.4"/>
    <row r="891" ht="12.75" customHeight="1" x14ac:dyDescent="0.4"/>
    <row r="892" ht="12.75" customHeight="1" x14ac:dyDescent="0.4"/>
    <row r="893" ht="12.75" customHeight="1" x14ac:dyDescent="0.4"/>
    <row r="894" ht="12.75" customHeight="1" x14ac:dyDescent="0.4"/>
    <row r="895" ht="12.75" customHeight="1" x14ac:dyDescent="0.4"/>
    <row r="896" ht="12.75" customHeight="1" x14ac:dyDescent="0.4"/>
    <row r="897" ht="12.75" customHeight="1" x14ac:dyDescent="0.4"/>
    <row r="898" ht="12.75" customHeight="1" x14ac:dyDescent="0.4"/>
    <row r="899" ht="12.75" customHeight="1" x14ac:dyDescent="0.4"/>
    <row r="900" ht="12.75" customHeight="1" x14ac:dyDescent="0.4"/>
    <row r="901" ht="12.75" customHeight="1" x14ac:dyDescent="0.4"/>
    <row r="902" ht="12.75" customHeight="1" x14ac:dyDescent="0.4"/>
    <row r="903" ht="12.75" customHeight="1" x14ac:dyDescent="0.4"/>
    <row r="904" ht="12.75" customHeight="1" x14ac:dyDescent="0.4"/>
    <row r="905" ht="12.75" customHeight="1" x14ac:dyDescent="0.4"/>
    <row r="906" ht="12.75" customHeight="1" x14ac:dyDescent="0.4"/>
    <row r="907" ht="12.75" customHeight="1" x14ac:dyDescent="0.4"/>
    <row r="908" ht="12.75" customHeight="1" x14ac:dyDescent="0.4"/>
    <row r="909" ht="12.75" customHeight="1" x14ac:dyDescent="0.4"/>
    <row r="910" ht="12.75" customHeight="1" x14ac:dyDescent="0.4"/>
    <row r="911" ht="12.75" customHeight="1" x14ac:dyDescent="0.4"/>
    <row r="912" ht="12.75" customHeight="1" x14ac:dyDescent="0.4"/>
    <row r="913" ht="12.75" customHeight="1" x14ac:dyDescent="0.4"/>
    <row r="914" ht="12.75" customHeight="1" x14ac:dyDescent="0.4"/>
    <row r="915" ht="12.75" customHeight="1" x14ac:dyDescent="0.4"/>
    <row r="916" ht="12.75" customHeight="1" x14ac:dyDescent="0.4"/>
    <row r="917" ht="12.75" customHeight="1" x14ac:dyDescent="0.4"/>
    <row r="918" ht="12.75" customHeight="1" x14ac:dyDescent="0.4"/>
    <row r="919" ht="12.75" customHeight="1" x14ac:dyDescent="0.4"/>
    <row r="920" ht="12.75" customHeight="1" x14ac:dyDescent="0.4"/>
    <row r="921" ht="12.75" customHeight="1" x14ac:dyDescent="0.4"/>
    <row r="922" ht="12.75" customHeight="1" x14ac:dyDescent="0.4"/>
    <row r="923" ht="12.75" customHeight="1" x14ac:dyDescent="0.4"/>
    <row r="924" ht="12.75" customHeight="1" x14ac:dyDescent="0.4"/>
    <row r="925" ht="12.75" customHeight="1" x14ac:dyDescent="0.4"/>
    <row r="926" ht="12.75" customHeight="1" x14ac:dyDescent="0.4"/>
    <row r="927" ht="12.75" customHeight="1" x14ac:dyDescent="0.4"/>
    <row r="928" ht="12.75" customHeight="1" x14ac:dyDescent="0.4"/>
    <row r="929" ht="12.75" customHeight="1" x14ac:dyDescent="0.4"/>
    <row r="930" ht="12.75" customHeight="1" x14ac:dyDescent="0.4"/>
    <row r="931" ht="12.75" customHeight="1" x14ac:dyDescent="0.4"/>
    <row r="932" ht="12.75" customHeight="1" x14ac:dyDescent="0.4"/>
    <row r="933" ht="12.75" customHeight="1" x14ac:dyDescent="0.4"/>
    <row r="934" ht="12.75" customHeight="1" x14ac:dyDescent="0.4"/>
    <row r="935" ht="12.75" customHeight="1" x14ac:dyDescent="0.4"/>
    <row r="936" ht="12.75" customHeight="1" x14ac:dyDescent="0.4"/>
    <row r="937" ht="12.75" customHeight="1" x14ac:dyDescent="0.4"/>
    <row r="938" ht="12.75" customHeight="1" x14ac:dyDescent="0.4"/>
    <row r="939" ht="12.75" customHeight="1" x14ac:dyDescent="0.4"/>
    <row r="940" ht="12.75" customHeight="1" x14ac:dyDescent="0.4"/>
    <row r="941" ht="12.75" customHeight="1" x14ac:dyDescent="0.4"/>
    <row r="942" ht="12.75" customHeight="1" x14ac:dyDescent="0.4"/>
    <row r="943" ht="12.75" customHeight="1" x14ac:dyDescent="0.4"/>
    <row r="944" ht="12.75" customHeight="1" x14ac:dyDescent="0.4"/>
    <row r="945" ht="12.75" customHeight="1" x14ac:dyDescent="0.4"/>
    <row r="946" ht="12.75" customHeight="1" x14ac:dyDescent="0.4"/>
    <row r="947" ht="12.75" customHeight="1" x14ac:dyDescent="0.4"/>
    <row r="948" ht="12.75" customHeight="1" x14ac:dyDescent="0.4"/>
    <row r="949" ht="12.75" customHeight="1" x14ac:dyDescent="0.4"/>
    <row r="950" ht="12.75" customHeight="1" x14ac:dyDescent="0.4"/>
    <row r="951" ht="12.75" customHeight="1" x14ac:dyDescent="0.4"/>
    <row r="952" ht="12.75" customHeight="1" x14ac:dyDescent="0.4"/>
    <row r="953" ht="12.75" customHeight="1" x14ac:dyDescent="0.4"/>
    <row r="954" ht="12.75" customHeight="1" x14ac:dyDescent="0.4"/>
    <row r="955" ht="12.75" customHeight="1" x14ac:dyDescent="0.4"/>
    <row r="956" ht="12.75" customHeight="1" x14ac:dyDescent="0.4"/>
    <row r="957" ht="12.75" customHeight="1" x14ac:dyDescent="0.4"/>
    <row r="958" ht="12.75" customHeight="1" x14ac:dyDescent="0.4"/>
    <row r="959" ht="12.75" customHeight="1" x14ac:dyDescent="0.4"/>
    <row r="960" ht="12.75" customHeight="1" x14ac:dyDescent="0.4"/>
    <row r="961" ht="12.75" customHeight="1" x14ac:dyDescent="0.4"/>
    <row r="962" ht="12.75" customHeight="1" x14ac:dyDescent="0.4"/>
    <row r="963" ht="12.75" customHeight="1" x14ac:dyDescent="0.4"/>
    <row r="964" ht="12.75" customHeight="1" x14ac:dyDescent="0.4"/>
    <row r="965" ht="12.75" customHeight="1" x14ac:dyDescent="0.4"/>
    <row r="966" ht="12.75" customHeight="1" x14ac:dyDescent="0.4"/>
    <row r="967" ht="12.75" customHeight="1" x14ac:dyDescent="0.4"/>
    <row r="968" ht="12.75" customHeight="1" x14ac:dyDescent="0.4"/>
    <row r="969" ht="12.75" customHeight="1" x14ac:dyDescent="0.4"/>
    <row r="970" ht="12.75" customHeight="1" x14ac:dyDescent="0.4"/>
    <row r="971" ht="12.75" customHeight="1" x14ac:dyDescent="0.4"/>
    <row r="972" ht="12.75" customHeight="1" x14ac:dyDescent="0.4"/>
    <row r="973" ht="12.75" customHeight="1" x14ac:dyDescent="0.4"/>
    <row r="974" ht="12.75" customHeight="1" x14ac:dyDescent="0.4"/>
    <row r="975" ht="12.75" customHeight="1" x14ac:dyDescent="0.4"/>
    <row r="976" ht="12.75" customHeight="1" x14ac:dyDescent="0.4"/>
    <row r="977" ht="12.75" customHeight="1" x14ac:dyDescent="0.4"/>
    <row r="978" ht="12.75" customHeight="1" x14ac:dyDescent="0.4"/>
    <row r="979" ht="12.75" customHeight="1" x14ac:dyDescent="0.4"/>
    <row r="980" ht="12.75" customHeight="1" x14ac:dyDescent="0.4"/>
    <row r="981" ht="12.75" customHeight="1" x14ac:dyDescent="0.4"/>
    <row r="982" ht="12.75" customHeight="1" x14ac:dyDescent="0.4"/>
    <row r="983" ht="12.75" customHeight="1" x14ac:dyDescent="0.4"/>
    <row r="984" ht="12.75" customHeight="1" x14ac:dyDescent="0.4"/>
    <row r="985" ht="12.75" customHeight="1" x14ac:dyDescent="0.4"/>
    <row r="986" ht="12.75" customHeight="1" x14ac:dyDescent="0.4"/>
    <row r="987" ht="12.75" customHeight="1" x14ac:dyDescent="0.4"/>
    <row r="988" ht="12.75" customHeight="1" x14ac:dyDescent="0.4"/>
    <row r="989" ht="12.75" customHeight="1" x14ac:dyDescent="0.4"/>
    <row r="990" ht="12.75" customHeight="1" x14ac:dyDescent="0.4"/>
    <row r="991" ht="12.75" customHeight="1" x14ac:dyDescent="0.4"/>
    <row r="992" ht="12.75" customHeight="1" x14ac:dyDescent="0.4"/>
    <row r="993" ht="12.75" customHeight="1" x14ac:dyDescent="0.4"/>
    <row r="994" ht="12.75" customHeight="1" x14ac:dyDescent="0.4"/>
    <row r="995" ht="12.75" customHeight="1" x14ac:dyDescent="0.4"/>
    <row r="996" ht="12.75" customHeight="1" x14ac:dyDescent="0.4"/>
    <row r="997" ht="12.75" customHeight="1" x14ac:dyDescent="0.4"/>
    <row r="998" ht="12.75" customHeight="1" x14ac:dyDescent="0.4"/>
    <row r="999" ht="12.75" customHeight="1" x14ac:dyDescent="0.4"/>
    <row r="1000" ht="12.75" customHeight="1" x14ac:dyDescent="0.4"/>
  </sheetData>
  <pageMargins left="0.75" right="0.75" top="1" bottom="1"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1000"/>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ColWidth="12.609375" defaultRowHeight="15" customHeight="1" x14ac:dyDescent="0.4"/>
  <cols>
    <col min="1" max="1" width="10.88671875" customWidth="1"/>
    <col min="2" max="2" width="11.71875" customWidth="1"/>
    <col min="3" max="3" width="14.88671875" customWidth="1"/>
    <col min="4" max="5" width="11.21875" customWidth="1"/>
    <col min="6" max="6" width="12.21875" customWidth="1"/>
    <col min="7" max="7" width="5.109375" customWidth="1"/>
    <col min="8" max="8" width="17" customWidth="1"/>
    <col min="9" max="9" width="19.71875" customWidth="1"/>
    <col min="10" max="10" width="22.38671875" customWidth="1"/>
    <col min="11" max="11" width="25.109375" customWidth="1"/>
    <col min="12" max="12" width="26.88671875" customWidth="1"/>
    <col min="13" max="13" width="26.21875" customWidth="1"/>
    <col min="14" max="14" width="28.609375" customWidth="1"/>
    <col min="15" max="15" width="28.21875" customWidth="1"/>
    <col min="16" max="16" width="25.88671875" customWidth="1"/>
    <col min="17" max="17" width="27" customWidth="1"/>
    <col min="18" max="18" width="24.38671875" customWidth="1"/>
    <col min="19" max="19" width="23.21875" customWidth="1"/>
    <col min="20" max="20" width="22.71875" customWidth="1"/>
    <col min="21" max="21" width="23.109375" customWidth="1"/>
    <col min="22" max="22" width="12.88671875" customWidth="1"/>
    <col min="23" max="29" width="9.109375" customWidth="1"/>
  </cols>
  <sheetData>
    <row r="1" spans="1:22" ht="12.75" customHeight="1" x14ac:dyDescent="0.4">
      <c r="J1" s="160"/>
      <c r="K1" s="160"/>
      <c r="L1" s="160"/>
      <c r="M1" s="160"/>
      <c r="N1" s="160"/>
      <c r="O1" s="160"/>
      <c r="P1" s="160"/>
      <c r="Q1" s="160"/>
      <c r="R1" s="160"/>
      <c r="S1" s="160"/>
      <c r="T1" s="160"/>
      <c r="U1" s="160"/>
      <c r="V1" s="160"/>
    </row>
    <row r="2" spans="1:22" ht="12.75" customHeight="1" x14ac:dyDescent="0.4">
      <c r="J2" s="160"/>
      <c r="K2" s="160"/>
      <c r="L2" s="160"/>
      <c r="M2" s="160"/>
      <c r="N2" s="160"/>
      <c r="O2" s="160"/>
      <c r="P2" s="160"/>
      <c r="Q2" s="160"/>
      <c r="R2" s="160"/>
      <c r="S2" s="160"/>
      <c r="T2" s="160"/>
      <c r="U2" s="160"/>
      <c r="V2" s="160"/>
    </row>
    <row r="3" spans="1:22" ht="12.75" customHeight="1" x14ac:dyDescent="0.4">
      <c r="A3" s="161" t="s">
        <v>110</v>
      </c>
      <c r="B3" s="161" t="s">
        <v>111</v>
      </c>
      <c r="C3" s="161" t="s">
        <v>112</v>
      </c>
      <c r="D3" s="161" t="s">
        <v>113</v>
      </c>
      <c r="E3" s="161" t="s">
        <v>131</v>
      </c>
      <c r="F3" s="161" t="s">
        <v>114</v>
      </c>
      <c r="G3" s="161" t="s">
        <v>131</v>
      </c>
      <c r="H3" s="161" t="s">
        <v>115</v>
      </c>
      <c r="I3" s="161" t="s">
        <v>116</v>
      </c>
      <c r="J3" s="162" t="s">
        <v>390</v>
      </c>
      <c r="K3" s="162" t="s">
        <v>391</v>
      </c>
      <c r="L3" s="162" t="s">
        <v>392</v>
      </c>
      <c r="M3" s="162" t="s">
        <v>393</v>
      </c>
      <c r="N3" s="162" t="s">
        <v>394</v>
      </c>
      <c r="O3" s="162" t="s">
        <v>395</v>
      </c>
      <c r="P3" s="162" t="s">
        <v>396</v>
      </c>
      <c r="Q3" s="162" t="s">
        <v>397</v>
      </c>
      <c r="R3" s="162" t="s">
        <v>398</v>
      </c>
      <c r="S3" s="162" t="s">
        <v>399</v>
      </c>
      <c r="T3" s="162" t="s">
        <v>400</v>
      </c>
      <c r="U3" s="162" t="s">
        <v>401</v>
      </c>
      <c r="V3" s="160"/>
    </row>
    <row r="4" spans="1:22" ht="12.75" customHeight="1" x14ac:dyDescent="0.4">
      <c r="A4" s="153" t="str">
        <f>'Membership Dues Allocation '!AA7</f>
        <v>Budget</v>
      </c>
      <c r="B4" s="153" t="str">
        <f>'Membership Dues Allocation '!AB7</f>
        <v>6005-000000</v>
      </c>
      <c r="C4" s="153">
        <f>'Membership Dues Allocation '!AC7</f>
        <v>100</v>
      </c>
      <c r="D4" s="163" t="str">
        <f>'Membership Dues Allocation '!AD7</f>
        <v>054</v>
      </c>
      <c r="E4" s="163"/>
      <c r="H4" s="153">
        <f>'Membership Dues Allocation '!AG7</f>
        <v>110</v>
      </c>
      <c r="I4" s="153" t="str">
        <f>'Membership Dues Allocation '!AH7</f>
        <v>USD</v>
      </c>
      <c r="J4" s="160">
        <f>'Membership Dues Allocation '!AI7</f>
        <v>242.97</v>
      </c>
      <c r="K4" s="160">
        <f>'Membership Dues Allocation '!AJ7</f>
        <v>596.1</v>
      </c>
      <c r="L4" s="160" t="e">
        <f>'Membership Dues Allocation '!AK7</f>
        <v>#REF!</v>
      </c>
      <c r="M4" s="160" t="e">
        <f>'Membership Dues Allocation '!AL7</f>
        <v>#REF!</v>
      </c>
      <c r="N4" s="160" t="e">
        <f>'Membership Dues Allocation '!AM7</f>
        <v>#REF!</v>
      </c>
      <c r="O4" s="160" t="e">
        <f>'Membership Dues Allocation '!AN7</f>
        <v>#REF!</v>
      </c>
      <c r="P4" s="160" t="e">
        <f>'Membership Dues Allocation '!AO7</f>
        <v>#REF!</v>
      </c>
      <c r="Q4" s="160" t="e">
        <f>'Membership Dues Allocation '!AP7</f>
        <v>#REF!</v>
      </c>
      <c r="R4" s="160" t="e">
        <f>'Membership Dues Allocation '!AQ7</f>
        <v>#REF!</v>
      </c>
      <c r="S4" s="160" t="e">
        <f>'Membership Dues Allocation '!AR7</f>
        <v>#REF!</v>
      </c>
      <c r="T4" s="160" t="e">
        <f>'Membership Dues Allocation '!AS7</f>
        <v>#REF!</v>
      </c>
      <c r="U4" s="160" t="e">
        <f>'Membership Dues Allocation '!AT7</f>
        <v>#REF!</v>
      </c>
      <c r="V4" s="160" t="e">
        <f t="shared" ref="V4:V258" si="0">SUM(J4:U4)</f>
        <v>#REF!</v>
      </c>
    </row>
    <row r="5" spans="1:22" ht="12.75" customHeight="1" x14ac:dyDescent="0.4">
      <c r="A5" s="153" t="str">
        <f>Conferences!AA9</f>
        <v>Budget</v>
      </c>
      <c r="B5" s="153" t="str">
        <f>Conferences!AB9</f>
        <v>6025-000000</v>
      </c>
      <c r="C5" s="153">
        <f>Conferences!AC9</f>
        <v>150</v>
      </c>
      <c r="D5" s="163" t="str">
        <f>Conferences!AD9</f>
        <v>054</v>
      </c>
      <c r="E5" s="163" t="str">
        <f>Conferences!AE9</f>
        <v>R100</v>
      </c>
      <c r="H5" s="153">
        <f>Conferences!AG9</f>
        <v>110</v>
      </c>
      <c r="I5" s="153" t="str">
        <f>Conferences!AH9</f>
        <v>USD</v>
      </c>
      <c r="J5" s="160">
        <f>Conferences!AI9</f>
        <v>0</v>
      </c>
      <c r="K5" s="160">
        <f>Conferences!AJ9</f>
        <v>0</v>
      </c>
      <c r="L5" s="160">
        <f>Conferences!AK9</f>
        <v>0</v>
      </c>
      <c r="M5" s="160">
        <f>Conferences!AL9</f>
        <v>0</v>
      </c>
      <c r="N5" s="160">
        <f>Conferences!AM9</f>
        <v>0</v>
      </c>
      <c r="O5" s="160">
        <f>Conferences!AN9</f>
        <v>0</v>
      </c>
      <c r="P5" s="160">
        <f>Conferences!AO9</f>
        <v>0</v>
      </c>
      <c r="Q5" s="160">
        <f>Conferences!AP9</f>
        <v>0</v>
      </c>
      <c r="R5" s="160">
        <f>Conferences!AQ9</f>
        <v>0</v>
      </c>
      <c r="S5" s="160">
        <f>Conferences!AR9</f>
        <v>8000</v>
      </c>
      <c r="T5" s="160">
        <f>Conferences!AS9</f>
        <v>0</v>
      </c>
      <c r="U5" s="160">
        <f>Conferences!AT9</f>
        <v>0</v>
      </c>
      <c r="V5" s="160">
        <f t="shared" si="0"/>
        <v>8000</v>
      </c>
    </row>
    <row r="6" spans="1:22" ht="12.75" customHeight="1" x14ac:dyDescent="0.4">
      <c r="A6" s="153" t="str">
        <f>Conferences!AA10</f>
        <v>Budget</v>
      </c>
      <c r="B6" s="153" t="str">
        <f>Conferences!AB10</f>
        <v>6025-000000</v>
      </c>
      <c r="C6" s="153">
        <f>Conferences!AC10</f>
        <v>150</v>
      </c>
      <c r="D6" s="163" t="str">
        <f>Conferences!AD10</f>
        <v>054</v>
      </c>
      <c r="E6" s="163" t="str">
        <f>Conferences!AE10</f>
        <v>R200</v>
      </c>
      <c r="H6" s="153">
        <f>Conferences!AG10</f>
        <v>110</v>
      </c>
      <c r="I6" s="153" t="str">
        <f>Conferences!AH10</f>
        <v>USD</v>
      </c>
      <c r="J6" s="160">
        <f>Conferences!AI10</f>
        <v>0</v>
      </c>
      <c r="K6" s="160">
        <f>Conferences!AJ10</f>
        <v>0</v>
      </c>
      <c r="L6" s="160">
        <f>Conferences!AK10</f>
        <v>0</v>
      </c>
      <c r="M6" s="160">
        <f>Conferences!AL10</f>
        <v>0</v>
      </c>
      <c r="N6" s="160">
        <f>Conferences!AM10</f>
        <v>0</v>
      </c>
      <c r="O6" s="160">
        <f>Conferences!AN10</f>
        <v>0</v>
      </c>
      <c r="P6" s="160">
        <f>Conferences!AO10</f>
        <v>0</v>
      </c>
      <c r="Q6" s="160">
        <f>Conferences!AP10</f>
        <v>0</v>
      </c>
      <c r="R6" s="160">
        <f>Conferences!AQ10</f>
        <v>0</v>
      </c>
      <c r="S6" s="160">
        <f>Conferences!AR10</f>
        <v>0</v>
      </c>
      <c r="T6" s="160">
        <f>Conferences!AS10</f>
        <v>0</v>
      </c>
      <c r="U6" s="160">
        <f>Conferences!AT10</f>
        <v>0</v>
      </c>
      <c r="V6" s="160">
        <f t="shared" si="0"/>
        <v>0</v>
      </c>
    </row>
    <row r="7" spans="1:22" ht="12.75" customHeight="1" x14ac:dyDescent="0.4">
      <c r="A7" s="153" t="str">
        <f>Conferences!AA11</f>
        <v>Budget</v>
      </c>
      <c r="B7" s="153" t="str">
        <f>Conferences!AB11</f>
        <v>6025-000000</v>
      </c>
      <c r="C7" s="153">
        <f>Conferences!AC11</f>
        <v>150</v>
      </c>
      <c r="D7" s="163" t="str">
        <f>Conferences!AD11</f>
        <v>054</v>
      </c>
      <c r="E7" s="163" t="str">
        <f>Conferences!AE11</f>
        <v>R300</v>
      </c>
      <c r="H7" s="153">
        <f>Conferences!AG11</f>
        <v>110</v>
      </c>
      <c r="I7" s="153" t="str">
        <f>Conferences!AH11</f>
        <v>USD</v>
      </c>
      <c r="J7" s="160">
        <f>Conferences!AI11</f>
        <v>0</v>
      </c>
      <c r="K7" s="160">
        <f>Conferences!AJ11</f>
        <v>0</v>
      </c>
      <c r="L7" s="160">
        <f>Conferences!AK11</f>
        <v>0</v>
      </c>
      <c r="M7" s="160">
        <f>Conferences!AL11</f>
        <v>0</v>
      </c>
      <c r="N7" s="160">
        <f>Conferences!AM11</f>
        <v>0</v>
      </c>
      <c r="O7" s="160">
        <f>Conferences!AN11</f>
        <v>0</v>
      </c>
      <c r="P7" s="160">
        <f>Conferences!AO11</f>
        <v>0</v>
      </c>
      <c r="Q7" s="160">
        <f>Conferences!AP11</f>
        <v>0</v>
      </c>
      <c r="R7" s="160">
        <f>Conferences!AQ11</f>
        <v>0</v>
      </c>
      <c r="S7" s="160">
        <f>Conferences!AR11</f>
        <v>0</v>
      </c>
      <c r="T7" s="160">
        <f>Conferences!AS11</f>
        <v>0</v>
      </c>
      <c r="U7" s="160">
        <f>Conferences!AT11</f>
        <v>0</v>
      </c>
      <c r="V7" s="160">
        <f t="shared" si="0"/>
        <v>0</v>
      </c>
    </row>
    <row r="8" spans="1:22" ht="12.75" customHeight="1" x14ac:dyDescent="0.4">
      <c r="A8" s="153" t="str">
        <f>Conferences!AA12</f>
        <v>Budget</v>
      </c>
      <c r="B8" s="153" t="str">
        <f>Conferences!AB12</f>
        <v>6025-000000</v>
      </c>
      <c r="C8" s="153">
        <f>Conferences!AC12</f>
        <v>150</v>
      </c>
      <c r="D8" s="163" t="str">
        <f>Conferences!AD12</f>
        <v>054</v>
      </c>
      <c r="E8" s="163" t="str">
        <f>Conferences!AE12</f>
        <v>R400</v>
      </c>
      <c r="H8" s="153">
        <f>Conferences!AG12</f>
        <v>110</v>
      </c>
      <c r="I8" s="153" t="str">
        <f>Conferences!AH12</f>
        <v>USD</v>
      </c>
      <c r="J8" s="160">
        <f>Conferences!AI12</f>
        <v>0</v>
      </c>
      <c r="K8" s="160">
        <f>Conferences!AJ12</f>
        <v>0</v>
      </c>
      <c r="L8" s="160">
        <f>Conferences!AK12</f>
        <v>0</v>
      </c>
      <c r="M8" s="160">
        <f>Conferences!AL12</f>
        <v>0</v>
      </c>
      <c r="N8" s="160">
        <f>Conferences!AM12</f>
        <v>0</v>
      </c>
      <c r="O8" s="160">
        <f>Conferences!AN12</f>
        <v>0</v>
      </c>
      <c r="P8" s="160">
        <f>Conferences!AO12</f>
        <v>0</v>
      </c>
      <c r="Q8" s="160">
        <f>Conferences!AP12</f>
        <v>0</v>
      </c>
      <c r="R8" s="160">
        <f>Conferences!AQ12</f>
        <v>0</v>
      </c>
      <c r="S8" s="160">
        <f>Conferences!AR12</f>
        <v>0</v>
      </c>
      <c r="T8" s="160">
        <f>Conferences!AS12</f>
        <v>0</v>
      </c>
      <c r="U8" s="160">
        <f>Conferences!AT12</f>
        <v>0</v>
      </c>
      <c r="V8" s="160">
        <f t="shared" si="0"/>
        <v>0</v>
      </c>
    </row>
    <row r="9" spans="1:22" ht="12.75" customHeight="1" x14ac:dyDescent="0.4">
      <c r="A9" s="153" t="str">
        <f>Conferences!AA13</f>
        <v>Budget</v>
      </c>
      <c r="B9" s="153" t="str">
        <f>Conferences!AB13</f>
        <v>6025-000000</v>
      </c>
      <c r="C9" s="153">
        <f>Conferences!AC13</f>
        <v>150</v>
      </c>
      <c r="D9" s="163" t="str">
        <f>Conferences!AD13</f>
        <v>054</v>
      </c>
      <c r="E9" s="163" t="str">
        <f>Conferences!AE13</f>
        <v>R500</v>
      </c>
      <c r="H9" s="153">
        <f>Conferences!AG13</f>
        <v>110</v>
      </c>
      <c r="I9" s="153" t="str">
        <f>Conferences!AH13</f>
        <v>USD</v>
      </c>
      <c r="J9" s="160">
        <f>Conferences!AI13</f>
        <v>0</v>
      </c>
      <c r="K9" s="160">
        <f>Conferences!AJ13</f>
        <v>0</v>
      </c>
      <c r="L9" s="160">
        <f>Conferences!AK13</f>
        <v>0</v>
      </c>
      <c r="M9" s="160">
        <f>Conferences!AL13</f>
        <v>0</v>
      </c>
      <c r="N9" s="160">
        <f>Conferences!AM13</f>
        <v>0</v>
      </c>
      <c r="O9" s="160">
        <f>Conferences!AN13</f>
        <v>0</v>
      </c>
      <c r="P9" s="160">
        <f>Conferences!AO13</f>
        <v>0</v>
      </c>
      <c r="Q9" s="160">
        <f>Conferences!AP13</f>
        <v>0</v>
      </c>
      <c r="R9" s="160">
        <f>Conferences!AQ13</f>
        <v>0</v>
      </c>
      <c r="S9" s="160">
        <f>Conferences!AR13</f>
        <v>0</v>
      </c>
      <c r="T9" s="160">
        <f>Conferences!AS13</f>
        <v>0</v>
      </c>
      <c r="U9" s="160">
        <f>Conferences!AT13</f>
        <v>0</v>
      </c>
      <c r="V9" s="160">
        <f t="shared" si="0"/>
        <v>0</v>
      </c>
    </row>
    <row r="10" spans="1:22" ht="12.75" customHeight="1" x14ac:dyDescent="0.4">
      <c r="A10" s="153" t="str">
        <f>Conferences!AA14</f>
        <v>Budget</v>
      </c>
      <c r="B10" s="153" t="str">
        <f>Conferences!AB14</f>
        <v>6025-000000</v>
      </c>
      <c r="C10" s="153">
        <f>Conferences!AC14</f>
        <v>150</v>
      </c>
      <c r="D10" s="163" t="str">
        <f>Conferences!AD14</f>
        <v>054</v>
      </c>
      <c r="E10" s="163" t="str">
        <f>Conferences!AE14</f>
        <v>R600</v>
      </c>
      <c r="H10" s="153">
        <f>Conferences!AG14</f>
        <v>110</v>
      </c>
      <c r="I10" s="153" t="str">
        <f>Conferences!AH14</f>
        <v>USD</v>
      </c>
      <c r="J10" s="160">
        <f>Conferences!AI14</f>
        <v>0</v>
      </c>
      <c r="K10" s="160">
        <f>Conferences!AJ14</f>
        <v>0</v>
      </c>
      <c r="L10" s="160">
        <f>Conferences!AK14</f>
        <v>0</v>
      </c>
      <c r="M10" s="160">
        <f>Conferences!AL14</f>
        <v>0</v>
      </c>
      <c r="N10" s="160">
        <f>Conferences!AM14</f>
        <v>0</v>
      </c>
      <c r="O10" s="160">
        <f>Conferences!AN14</f>
        <v>0</v>
      </c>
      <c r="P10" s="160">
        <f>Conferences!AO14</f>
        <v>0</v>
      </c>
      <c r="Q10" s="160">
        <f>Conferences!AP14</f>
        <v>0</v>
      </c>
      <c r="R10" s="160">
        <f>Conferences!AQ14</f>
        <v>0</v>
      </c>
      <c r="S10" s="160">
        <f>Conferences!AR14</f>
        <v>0</v>
      </c>
      <c r="T10" s="160">
        <f>Conferences!AS14</f>
        <v>0</v>
      </c>
      <c r="U10" s="160">
        <f>Conferences!AT14</f>
        <v>0</v>
      </c>
      <c r="V10" s="160">
        <f t="shared" si="0"/>
        <v>0</v>
      </c>
    </row>
    <row r="11" spans="1:22" ht="12.75" customHeight="1" x14ac:dyDescent="0.4">
      <c r="A11" s="153" t="str">
        <f>Conferences!AA15</f>
        <v>Budget</v>
      </c>
      <c r="B11" s="153" t="str">
        <f>Conferences!AB15</f>
        <v>6025-000000</v>
      </c>
      <c r="C11" s="153">
        <f>Conferences!AC15</f>
        <v>150</v>
      </c>
      <c r="D11" s="163" t="str">
        <f>Conferences!AD15</f>
        <v>054</v>
      </c>
      <c r="E11" s="163" t="str">
        <f>Conferences!AE15</f>
        <v>R700</v>
      </c>
      <c r="H11" s="153">
        <f>Conferences!AG15</f>
        <v>110</v>
      </c>
      <c r="I11" s="153" t="str">
        <f>Conferences!AH15</f>
        <v>USD</v>
      </c>
      <c r="J11" s="160">
        <f>Conferences!AI15</f>
        <v>0</v>
      </c>
      <c r="K11" s="160">
        <f>Conferences!AJ15</f>
        <v>0</v>
      </c>
      <c r="L11" s="160">
        <f>Conferences!AK15</f>
        <v>0</v>
      </c>
      <c r="M11" s="160">
        <f>Conferences!AL15</f>
        <v>0</v>
      </c>
      <c r="N11" s="160">
        <f>Conferences!AM15</f>
        <v>0</v>
      </c>
      <c r="O11" s="160">
        <f>Conferences!AN15</f>
        <v>0</v>
      </c>
      <c r="P11" s="160">
        <f>Conferences!AO15</f>
        <v>0</v>
      </c>
      <c r="Q11" s="160">
        <f>Conferences!AP15</f>
        <v>0</v>
      </c>
      <c r="R11" s="160">
        <f>Conferences!AQ15</f>
        <v>0</v>
      </c>
      <c r="S11" s="160">
        <f>Conferences!AR15</f>
        <v>0</v>
      </c>
      <c r="T11" s="160">
        <f>Conferences!AS15</f>
        <v>0</v>
      </c>
      <c r="U11" s="160">
        <f>Conferences!AT15</f>
        <v>0</v>
      </c>
      <c r="V11" s="160">
        <f t="shared" si="0"/>
        <v>0</v>
      </c>
    </row>
    <row r="12" spans="1:22" ht="12.75" customHeight="1" x14ac:dyDescent="0.4">
      <c r="A12" s="153" t="str">
        <f>Conferences!AA16</f>
        <v>Budget</v>
      </c>
      <c r="B12" s="153" t="str">
        <f>Conferences!AB16</f>
        <v>6050-000000</v>
      </c>
      <c r="C12" s="153">
        <f>Conferences!AC16</f>
        <v>150</v>
      </c>
      <c r="D12" s="163" t="str">
        <f>Conferences!AD16</f>
        <v>054</v>
      </c>
      <c r="E12" s="163"/>
      <c r="H12" s="153">
        <f>Conferences!AG16</f>
        <v>110</v>
      </c>
      <c r="I12" s="153" t="str">
        <f>Conferences!AH16</f>
        <v>USD</v>
      </c>
      <c r="J12" s="160">
        <f>Conferences!AI16</f>
        <v>0</v>
      </c>
      <c r="K12" s="160">
        <f>Conferences!AJ16</f>
        <v>0</v>
      </c>
      <c r="L12" s="160">
        <f>Conferences!AK16</f>
        <v>0</v>
      </c>
      <c r="M12" s="160">
        <f>Conferences!AL16</f>
        <v>0</v>
      </c>
      <c r="N12" s="160">
        <f>Conferences!AM16</f>
        <v>0</v>
      </c>
      <c r="O12" s="160">
        <f>Conferences!AN16</f>
        <v>0</v>
      </c>
      <c r="P12" s="160">
        <f>Conferences!AO16</f>
        <v>0</v>
      </c>
      <c r="Q12" s="160">
        <f>Conferences!AP16</f>
        <v>0</v>
      </c>
      <c r="R12" s="160">
        <f>Conferences!AQ16</f>
        <v>0</v>
      </c>
      <c r="S12" s="160">
        <f>Conferences!AR16</f>
        <v>0</v>
      </c>
      <c r="T12" s="160">
        <f>Conferences!AS16</f>
        <v>0</v>
      </c>
      <c r="U12" s="160">
        <f>Conferences!AT16</f>
        <v>0</v>
      </c>
      <c r="V12" s="160">
        <f t="shared" si="0"/>
        <v>0</v>
      </c>
    </row>
    <row r="13" spans="1:22" ht="12.75" customHeight="1" x14ac:dyDescent="0.4">
      <c r="A13" s="153" t="str">
        <f>Conferences!AA17</f>
        <v>Budget</v>
      </c>
      <c r="B13" s="153" t="str">
        <f>Conferences!AB17</f>
        <v>6055-000000</v>
      </c>
      <c r="C13" s="153">
        <f>Conferences!AC17</f>
        <v>150</v>
      </c>
      <c r="D13" s="163" t="str">
        <f>Conferences!AD17</f>
        <v>054</v>
      </c>
      <c r="E13" s="163"/>
      <c r="H13" s="153">
        <f>Conferences!AG17</f>
        <v>110</v>
      </c>
      <c r="I13" s="153" t="str">
        <f>Conferences!AH17</f>
        <v>USD</v>
      </c>
      <c r="J13" s="160">
        <f>Conferences!AI17</f>
        <v>0</v>
      </c>
      <c r="K13" s="160">
        <f>Conferences!AJ17</f>
        <v>0</v>
      </c>
      <c r="L13" s="160">
        <f>Conferences!AK17</f>
        <v>0</v>
      </c>
      <c r="M13" s="160">
        <f>Conferences!AL17</f>
        <v>0</v>
      </c>
      <c r="N13" s="160">
        <f>Conferences!AM17</f>
        <v>0</v>
      </c>
      <c r="O13" s="160">
        <f>Conferences!AN17</f>
        <v>0</v>
      </c>
      <c r="P13" s="160">
        <f>Conferences!AO17</f>
        <v>0</v>
      </c>
      <c r="Q13" s="160">
        <f>Conferences!AP17</f>
        <v>0</v>
      </c>
      <c r="R13" s="160">
        <f>Conferences!AQ17</f>
        <v>0</v>
      </c>
      <c r="S13" s="160">
        <f>Conferences!AR17</f>
        <v>0</v>
      </c>
      <c r="T13" s="160">
        <f>Conferences!AS17</f>
        <v>0</v>
      </c>
      <c r="U13" s="160">
        <f>Conferences!AT17</f>
        <v>0</v>
      </c>
      <c r="V13" s="160">
        <f t="shared" si="0"/>
        <v>0</v>
      </c>
    </row>
    <row r="14" spans="1:22" ht="12.75" customHeight="1" x14ac:dyDescent="0.4">
      <c r="A14" s="153" t="str">
        <f>Conferences!AA18</f>
        <v>Budget</v>
      </c>
      <c r="B14" s="153" t="str">
        <f>Conferences!AB18</f>
        <v>6060-000000</v>
      </c>
      <c r="C14" s="153">
        <f>Conferences!AC18</f>
        <v>150</v>
      </c>
      <c r="D14" s="163" t="str">
        <f>Conferences!AD18</f>
        <v>054</v>
      </c>
      <c r="E14" s="163"/>
      <c r="H14" s="153">
        <f>Conferences!AG18</f>
        <v>110</v>
      </c>
      <c r="I14" s="153" t="str">
        <f>Conferences!AH18</f>
        <v>USD</v>
      </c>
      <c r="J14" s="160">
        <f>Conferences!AI18</f>
        <v>0</v>
      </c>
      <c r="K14" s="160">
        <f>Conferences!AJ18</f>
        <v>0</v>
      </c>
      <c r="L14" s="160">
        <f>Conferences!AK18</f>
        <v>0</v>
      </c>
      <c r="M14" s="160">
        <f>Conferences!AL18</f>
        <v>0</v>
      </c>
      <c r="N14" s="160">
        <f>Conferences!AM18</f>
        <v>0</v>
      </c>
      <c r="O14" s="160">
        <f>Conferences!AN18</f>
        <v>0</v>
      </c>
      <c r="P14" s="160">
        <f>Conferences!AO18</f>
        <v>0</v>
      </c>
      <c r="Q14" s="160">
        <f>Conferences!AP18</f>
        <v>0</v>
      </c>
      <c r="R14" s="160">
        <f>Conferences!AQ18</f>
        <v>0</v>
      </c>
      <c r="S14" s="160">
        <f>Conferences!AR18</f>
        <v>0</v>
      </c>
      <c r="T14" s="160">
        <f>Conferences!AS18</f>
        <v>0</v>
      </c>
      <c r="U14" s="160">
        <f>Conferences!AT18</f>
        <v>0</v>
      </c>
      <c r="V14" s="160">
        <f t="shared" si="0"/>
        <v>0</v>
      </c>
    </row>
    <row r="15" spans="1:22" ht="12.75" customHeight="1" x14ac:dyDescent="0.4">
      <c r="A15" s="153" t="str">
        <f>Conferences!AA19</f>
        <v>Budget</v>
      </c>
      <c r="B15" s="153" t="str">
        <f>Conferences!AB19</f>
        <v>6030-000000</v>
      </c>
      <c r="C15" s="153">
        <f>Conferences!AC19</f>
        <v>150</v>
      </c>
      <c r="D15" s="163" t="str">
        <f>Conferences!AD19</f>
        <v>054</v>
      </c>
      <c r="E15" s="163"/>
      <c r="H15" s="153">
        <f>Conferences!AG19</f>
        <v>110</v>
      </c>
      <c r="I15" s="153" t="str">
        <f>Conferences!AH19</f>
        <v>USD</v>
      </c>
      <c r="J15" s="160">
        <f>Conferences!AI19</f>
        <v>0</v>
      </c>
      <c r="K15" s="160">
        <f>Conferences!AJ19</f>
        <v>0</v>
      </c>
      <c r="L15" s="160">
        <f>Conferences!AK19</f>
        <v>0</v>
      </c>
      <c r="M15" s="160">
        <f>Conferences!AL19</f>
        <v>0</v>
      </c>
      <c r="N15" s="160">
        <f>Conferences!AM19</f>
        <v>0</v>
      </c>
      <c r="O15" s="160">
        <f>Conferences!AN19</f>
        <v>0</v>
      </c>
      <c r="P15" s="160">
        <f>Conferences!AO19</f>
        <v>0</v>
      </c>
      <c r="Q15" s="160">
        <f>Conferences!AP19</f>
        <v>0</v>
      </c>
      <c r="R15" s="160">
        <f>Conferences!AQ19</f>
        <v>0</v>
      </c>
      <c r="S15" s="160">
        <f>Conferences!AR19</f>
        <v>1000</v>
      </c>
      <c r="T15" s="160">
        <f>Conferences!AS19</f>
        <v>0</v>
      </c>
      <c r="U15" s="160">
        <f>Conferences!AT19</f>
        <v>0</v>
      </c>
      <c r="V15" s="160">
        <f t="shared" si="0"/>
        <v>1000</v>
      </c>
    </row>
    <row r="16" spans="1:22" ht="12.75" customHeight="1" x14ac:dyDescent="0.4">
      <c r="A16" s="153" t="str">
        <f>Conferences!AA20</f>
        <v>Budget</v>
      </c>
      <c r="B16" s="153" t="str">
        <f>Conferences!AB20</f>
        <v>6035-000000</v>
      </c>
      <c r="C16" s="153">
        <f>Conferences!AC20</f>
        <v>150</v>
      </c>
      <c r="D16" s="163" t="str">
        <f>Conferences!AD20</f>
        <v>054</v>
      </c>
      <c r="E16" s="163"/>
      <c r="H16" s="153">
        <f>Conferences!AG20</f>
        <v>110</v>
      </c>
      <c r="I16" s="153" t="str">
        <f>Conferences!AH20</f>
        <v>USD</v>
      </c>
      <c r="J16" s="160">
        <f>Conferences!AI20</f>
        <v>0</v>
      </c>
      <c r="K16" s="160">
        <f>Conferences!AJ20</f>
        <v>0</v>
      </c>
      <c r="L16" s="160">
        <f>Conferences!AK20</f>
        <v>0</v>
      </c>
      <c r="M16" s="160">
        <f>Conferences!AL20</f>
        <v>0</v>
      </c>
      <c r="N16" s="160">
        <f>Conferences!AM20</f>
        <v>0</v>
      </c>
      <c r="O16" s="160">
        <f>Conferences!AN20</f>
        <v>0</v>
      </c>
      <c r="P16" s="160">
        <f>Conferences!AO20</f>
        <v>0</v>
      </c>
      <c r="Q16" s="160">
        <f>Conferences!AP20</f>
        <v>0</v>
      </c>
      <c r="R16" s="160">
        <f>Conferences!AQ20</f>
        <v>0</v>
      </c>
      <c r="S16" s="160">
        <f>Conferences!AR20</f>
        <v>500</v>
      </c>
      <c r="T16" s="160">
        <f>Conferences!AS20</f>
        <v>0</v>
      </c>
      <c r="U16" s="160">
        <f>Conferences!AT20</f>
        <v>0</v>
      </c>
      <c r="V16" s="160">
        <f t="shared" si="0"/>
        <v>500</v>
      </c>
    </row>
    <row r="17" spans="1:22" ht="12.75" customHeight="1" x14ac:dyDescent="0.4">
      <c r="A17" s="153" t="str">
        <f>Conferences!AA21</f>
        <v>Budget</v>
      </c>
      <c r="B17" s="153" t="str">
        <f>Conferences!AB21</f>
        <v>6040-000000</v>
      </c>
      <c r="C17" s="153">
        <f>Conferences!AC21</f>
        <v>150</v>
      </c>
      <c r="D17" s="163" t="str">
        <f>Conferences!AD21</f>
        <v>054</v>
      </c>
      <c r="E17" s="163"/>
      <c r="H17" s="153">
        <f>Conferences!AG21</f>
        <v>110</v>
      </c>
      <c r="I17" s="153" t="str">
        <f>Conferences!AH21</f>
        <v>USD</v>
      </c>
      <c r="J17" s="160">
        <f>Conferences!AI21</f>
        <v>0</v>
      </c>
      <c r="K17" s="160">
        <f>Conferences!AJ21</f>
        <v>0</v>
      </c>
      <c r="L17" s="160">
        <f>Conferences!AK21</f>
        <v>0</v>
      </c>
      <c r="M17" s="160">
        <f>Conferences!AL21</f>
        <v>0</v>
      </c>
      <c r="N17" s="160">
        <f>Conferences!AM21</f>
        <v>0</v>
      </c>
      <c r="O17" s="160">
        <f>Conferences!AN21</f>
        <v>0</v>
      </c>
      <c r="P17" s="160">
        <f>Conferences!AO21</f>
        <v>0</v>
      </c>
      <c r="Q17" s="160">
        <f>Conferences!AP21</f>
        <v>0</v>
      </c>
      <c r="R17" s="160">
        <f>Conferences!AQ21</f>
        <v>0</v>
      </c>
      <c r="S17" s="160">
        <f>Conferences!AR21</f>
        <v>500</v>
      </c>
      <c r="T17" s="160">
        <f>Conferences!AS21</f>
        <v>0</v>
      </c>
      <c r="U17" s="160">
        <f>Conferences!AT21</f>
        <v>0</v>
      </c>
      <c r="V17" s="160">
        <f t="shared" si="0"/>
        <v>500</v>
      </c>
    </row>
    <row r="18" spans="1:22" ht="12.75" customHeight="1" x14ac:dyDescent="0.4">
      <c r="A18" s="153" t="str">
        <f>Conferences!AA22</f>
        <v>Budget</v>
      </c>
      <c r="B18" s="153" t="str">
        <f>Conferences!AB22</f>
        <v>6010-000000</v>
      </c>
      <c r="C18" s="153">
        <f>Conferences!AC22</f>
        <v>150</v>
      </c>
      <c r="D18" s="163" t="str">
        <f>Conferences!AD22</f>
        <v>054</v>
      </c>
      <c r="E18" s="163"/>
      <c r="H18" s="153">
        <f>Conferences!AG22</f>
        <v>110</v>
      </c>
      <c r="I18" s="153" t="str">
        <f>Conferences!AH22</f>
        <v>USD</v>
      </c>
      <c r="J18" s="160">
        <f>Conferences!AI22</f>
        <v>0</v>
      </c>
      <c r="K18" s="160">
        <f>Conferences!AJ22</f>
        <v>0</v>
      </c>
      <c r="L18" s="160">
        <f>Conferences!AK22</f>
        <v>0</v>
      </c>
      <c r="M18" s="160">
        <f>Conferences!AL22</f>
        <v>0</v>
      </c>
      <c r="N18" s="160">
        <f>Conferences!AM22</f>
        <v>0</v>
      </c>
      <c r="O18" s="160">
        <f>Conferences!AN22</f>
        <v>0</v>
      </c>
      <c r="P18" s="160">
        <f>Conferences!AO22</f>
        <v>0</v>
      </c>
      <c r="Q18" s="160">
        <f>Conferences!AP22</f>
        <v>0</v>
      </c>
      <c r="R18" s="160">
        <f>Conferences!AQ22</f>
        <v>0</v>
      </c>
      <c r="S18" s="160">
        <f>Conferences!AR22</f>
        <v>0</v>
      </c>
      <c r="T18" s="160">
        <f>Conferences!AS22</f>
        <v>0</v>
      </c>
      <c r="U18" s="160">
        <f>Conferences!AT22</f>
        <v>0</v>
      </c>
      <c r="V18" s="160">
        <f t="shared" si="0"/>
        <v>0</v>
      </c>
    </row>
    <row r="19" spans="1:22" ht="12.75" customHeight="1" x14ac:dyDescent="0.4">
      <c r="A19" s="153" t="str">
        <f>Conferences!AA23</f>
        <v>Budget</v>
      </c>
      <c r="B19" s="153" t="str">
        <f>Conferences!AB23</f>
        <v>6020-000000</v>
      </c>
      <c r="C19" s="153">
        <f>Conferences!AC23</f>
        <v>150</v>
      </c>
      <c r="D19" s="163" t="str">
        <f>Conferences!AD23</f>
        <v>054</v>
      </c>
      <c r="E19" s="163"/>
      <c r="H19" s="153">
        <f>Conferences!AG23</f>
        <v>110</v>
      </c>
      <c r="I19" s="153" t="str">
        <f>Conferences!AH23</f>
        <v>USD</v>
      </c>
      <c r="J19" s="160">
        <f>Conferences!AI23</f>
        <v>0</v>
      </c>
      <c r="K19" s="160">
        <f>Conferences!AJ23</f>
        <v>0</v>
      </c>
      <c r="L19" s="160">
        <f>Conferences!AK23</f>
        <v>0</v>
      </c>
      <c r="M19" s="160">
        <f>Conferences!AL23</f>
        <v>0</v>
      </c>
      <c r="N19" s="160">
        <f>Conferences!AM23</f>
        <v>0</v>
      </c>
      <c r="O19" s="160">
        <f>Conferences!AN23</f>
        <v>0</v>
      </c>
      <c r="P19" s="160">
        <f>Conferences!AO23</f>
        <v>0</v>
      </c>
      <c r="Q19" s="160">
        <f>Conferences!AP23</f>
        <v>0</v>
      </c>
      <c r="R19" s="160">
        <f>Conferences!AQ23</f>
        <v>0</v>
      </c>
      <c r="S19" s="160">
        <f>Conferences!AR23</f>
        <v>0</v>
      </c>
      <c r="T19" s="160">
        <f>Conferences!AS23</f>
        <v>0</v>
      </c>
      <c r="U19" s="160">
        <f>Conferences!AT23</f>
        <v>0</v>
      </c>
      <c r="V19" s="160">
        <f t="shared" si="0"/>
        <v>0</v>
      </c>
    </row>
    <row r="20" spans="1:22" ht="12.75" customHeight="1" x14ac:dyDescent="0.4">
      <c r="A20" s="153" t="str">
        <f>Conferences!AA27</f>
        <v>Budget</v>
      </c>
      <c r="B20" s="153" t="str">
        <f>Conferences!AB27</f>
        <v>7004-000000</v>
      </c>
      <c r="C20" s="153">
        <f>Conferences!AC27</f>
        <v>150</v>
      </c>
      <c r="D20" s="163" t="str">
        <f>Conferences!AD27</f>
        <v>054</v>
      </c>
      <c r="E20" s="163"/>
      <c r="H20" s="153">
        <f>Conferences!AG27</f>
        <v>110</v>
      </c>
      <c r="I20" s="153" t="str">
        <f>Conferences!AH27</f>
        <v>USD</v>
      </c>
      <c r="J20" s="160">
        <f>Conferences!AI27</f>
        <v>0</v>
      </c>
      <c r="K20" s="160">
        <f>Conferences!AJ27</f>
        <v>0</v>
      </c>
      <c r="L20" s="160">
        <f>Conferences!AK27</f>
        <v>0</v>
      </c>
      <c r="M20" s="160">
        <f>Conferences!AL27</f>
        <v>0</v>
      </c>
      <c r="N20" s="160">
        <f>Conferences!AM27</f>
        <v>0</v>
      </c>
      <c r="O20" s="160">
        <f>Conferences!AN27</f>
        <v>0</v>
      </c>
      <c r="P20" s="160">
        <f>Conferences!AO27</f>
        <v>0</v>
      </c>
      <c r="Q20" s="160">
        <f>Conferences!AP27</f>
        <v>0</v>
      </c>
      <c r="R20" s="160">
        <f>Conferences!AQ27</f>
        <v>0</v>
      </c>
      <c r="S20" s="160">
        <f>Conferences!AR27</f>
        <v>0</v>
      </c>
      <c r="T20" s="160">
        <f>Conferences!AS27</f>
        <v>0</v>
      </c>
      <c r="U20" s="160">
        <f>Conferences!AT27</f>
        <v>0</v>
      </c>
      <c r="V20" s="160">
        <f t="shared" si="0"/>
        <v>0</v>
      </c>
    </row>
    <row r="21" spans="1:22" ht="12.75" customHeight="1" x14ac:dyDescent="0.4">
      <c r="A21" s="153" t="str">
        <f>Conferences!AA28</f>
        <v>Budget</v>
      </c>
      <c r="B21" s="153" t="str">
        <f>Conferences!AB28</f>
        <v>7008-000000</v>
      </c>
      <c r="C21" s="153">
        <f>Conferences!AC28</f>
        <v>150</v>
      </c>
      <c r="D21" s="163" t="str">
        <f>Conferences!AD28</f>
        <v>054</v>
      </c>
      <c r="E21" s="163"/>
      <c r="H21" s="153">
        <f>Conferences!AG28</f>
        <v>110</v>
      </c>
      <c r="I21" s="153" t="str">
        <f>Conferences!AH28</f>
        <v>USD</v>
      </c>
      <c r="J21" s="160">
        <f>Conferences!AI28</f>
        <v>0</v>
      </c>
      <c r="K21" s="160">
        <f>Conferences!AJ28</f>
        <v>0</v>
      </c>
      <c r="L21" s="160">
        <f>Conferences!AK28</f>
        <v>0</v>
      </c>
      <c r="M21" s="160">
        <f>Conferences!AL28</f>
        <v>0</v>
      </c>
      <c r="N21" s="160">
        <f>Conferences!AM28</f>
        <v>0</v>
      </c>
      <c r="O21" s="160">
        <f>Conferences!AN28</f>
        <v>0</v>
      </c>
      <c r="P21" s="160">
        <f>Conferences!AO28</f>
        <v>0</v>
      </c>
      <c r="Q21" s="160">
        <f>Conferences!AP28</f>
        <v>0</v>
      </c>
      <c r="R21" s="160">
        <f>Conferences!AQ28</f>
        <v>0</v>
      </c>
      <c r="S21" s="160">
        <f>Conferences!AR28</f>
        <v>0</v>
      </c>
      <c r="T21" s="160">
        <f>Conferences!AS28</f>
        <v>0</v>
      </c>
      <c r="U21" s="160">
        <f>Conferences!AT28</f>
        <v>0</v>
      </c>
      <c r="V21" s="160">
        <f t="shared" si="0"/>
        <v>0</v>
      </c>
    </row>
    <row r="22" spans="1:22" ht="12.75" customHeight="1" x14ac:dyDescent="0.4">
      <c r="A22" s="153" t="str">
        <f>Conferences!AA29</f>
        <v>Budget</v>
      </c>
      <c r="B22" s="153" t="str">
        <f>Conferences!AB29</f>
        <v>7010-000000</v>
      </c>
      <c r="C22" s="153">
        <f>Conferences!AC29</f>
        <v>150</v>
      </c>
      <c r="D22" s="163" t="str">
        <f>Conferences!AD29</f>
        <v>054</v>
      </c>
      <c r="E22" s="163"/>
      <c r="H22" s="153">
        <f>Conferences!AG29</f>
        <v>110</v>
      </c>
      <c r="I22" s="153" t="str">
        <f>Conferences!AH29</f>
        <v>USD</v>
      </c>
      <c r="J22" s="160">
        <f>Conferences!AI29</f>
        <v>0</v>
      </c>
      <c r="K22" s="160">
        <f>Conferences!AJ29</f>
        <v>0</v>
      </c>
      <c r="L22" s="160">
        <f>Conferences!AK29</f>
        <v>0</v>
      </c>
      <c r="M22" s="160">
        <f>Conferences!AL29</f>
        <v>0</v>
      </c>
      <c r="N22" s="160">
        <f>Conferences!AM29</f>
        <v>0</v>
      </c>
      <c r="O22" s="160">
        <f>Conferences!AN29</f>
        <v>0</v>
      </c>
      <c r="P22" s="160">
        <f>Conferences!AO29</f>
        <v>0</v>
      </c>
      <c r="Q22" s="160">
        <f>Conferences!AP29</f>
        <v>0</v>
      </c>
      <c r="R22" s="160">
        <f>Conferences!AQ29</f>
        <v>0</v>
      </c>
      <c r="S22" s="160">
        <f>Conferences!AR29</f>
        <v>0</v>
      </c>
      <c r="T22" s="160">
        <f>Conferences!AS29</f>
        <v>0</v>
      </c>
      <c r="U22" s="160">
        <f>Conferences!AT29</f>
        <v>0</v>
      </c>
      <c r="V22" s="160">
        <f t="shared" si="0"/>
        <v>0</v>
      </c>
    </row>
    <row r="23" spans="1:22" ht="12.75" customHeight="1" x14ac:dyDescent="0.4">
      <c r="A23" s="153" t="str">
        <f>Conferences!AA30</f>
        <v>Budget</v>
      </c>
      <c r="B23" s="153" t="str">
        <f>Conferences!AB30</f>
        <v>7012-000000</v>
      </c>
      <c r="C23" s="153">
        <f>Conferences!AC30</f>
        <v>150</v>
      </c>
      <c r="D23" s="163" t="str">
        <f>Conferences!AD30</f>
        <v>054</v>
      </c>
      <c r="E23" s="163"/>
      <c r="H23" s="153">
        <f>Conferences!AG30</f>
        <v>110</v>
      </c>
      <c r="I23" s="153" t="str">
        <f>Conferences!AH30</f>
        <v>USD</v>
      </c>
      <c r="J23" s="160">
        <f>Conferences!AI30</f>
        <v>0</v>
      </c>
      <c r="K23" s="160">
        <f>Conferences!AJ30</f>
        <v>0</v>
      </c>
      <c r="L23" s="160">
        <f>Conferences!AK30</f>
        <v>0</v>
      </c>
      <c r="M23" s="160">
        <f>Conferences!AL30</f>
        <v>0</v>
      </c>
      <c r="N23" s="160">
        <f>Conferences!AM30</f>
        <v>0</v>
      </c>
      <c r="O23" s="160">
        <f>Conferences!AN30</f>
        <v>0</v>
      </c>
      <c r="P23" s="160">
        <f>Conferences!AO30</f>
        <v>0</v>
      </c>
      <c r="Q23" s="160">
        <f>Conferences!AP30</f>
        <v>0</v>
      </c>
      <c r="R23" s="160">
        <f>Conferences!AQ30</f>
        <v>0</v>
      </c>
      <c r="S23" s="160">
        <f>Conferences!AR30</f>
        <v>0</v>
      </c>
      <c r="T23" s="160">
        <f>Conferences!AS30</f>
        <v>0</v>
      </c>
      <c r="U23" s="160">
        <f>Conferences!AT30</f>
        <v>0</v>
      </c>
      <c r="V23" s="160">
        <f t="shared" si="0"/>
        <v>0</v>
      </c>
    </row>
    <row r="24" spans="1:22" ht="12.75" customHeight="1" x14ac:dyDescent="0.4">
      <c r="A24" s="153" t="str">
        <f>Conferences!AA31</f>
        <v>Budget</v>
      </c>
      <c r="B24" s="153" t="str">
        <f>Conferences!AB31</f>
        <v>7014-000000</v>
      </c>
      <c r="C24" s="153">
        <f>Conferences!AC31</f>
        <v>150</v>
      </c>
      <c r="D24" s="163" t="str">
        <f>Conferences!AD31</f>
        <v>054</v>
      </c>
      <c r="E24" s="163"/>
      <c r="H24" s="153">
        <f>Conferences!AG31</f>
        <v>110</v>
      </c>
      <c r="I24" s="153" t="str">
        <f>Conferences!AH31</f>
        <v>USD</v>
      </c>
      <c r="J24" s="160">
        <f>Conferences!AI31</f>
        <v>0</v>
      </c>
      <c r="K24" s="160">
        <f>Conferences!AJ31</f>
        <v>0</v>
      </c>
      <c r="L24" s="160">
        <f>Conferences!AK31</f>
        <v>0</v>
      </c>
      <c r="M24" s="160">
        <f>Conferences!AL31</f>
        <v>0</v>
      </c>
      <c r="N24" s="160">
        <f>Conferences!AM31</f>
        <v>0</v>
      </c>
      <c r="O24" s="160">
        <f>Conferences!AN31</f>
        <v>0</v>
      </c>
      <c r="P24" s="160">
        <f>Conferences!AO31</f>
        <v>0</v>
      </c>
      <c r="Q24" s="160">
        <f>Conferences!AP31</f>
        <v>0</v>
      </c>
      <c r="R24" s="160">
        <f>Conferences!AQ31</f>
        <v>0</v>
      </c>
      <c r="S24" s="160">
        <f>Conferences!AR31</f>
        <v>5000</v>
      </c>
      <c r="T24" s="160">
        <f>Conferences!AS31</f>
        <v>0</v>
      </c>
      <c r="U24" s="160">
        <f>Conferences!AT31</f>
        <v>0</v>
      </c>
      <c r="V24" s="160">
        <f t="shared" si="0"/>
        <v>5000</v>
      </c>
    </row>
    <row r="25" spans="1:22" ht="12.75" customHeight="1" x14ac:dyDescent="0.4">
      <c r="A25" s="153" t="str">
        <f>Conferences!AA32</f>
        <v>Budget</v>
      </c>
      <c r="B25" s="153" t="str">
        <f>Conferences!AB32</f>
        <v>7016-000000</v>
      </c>
      <c r="C25" s="153">
        <f>Conferences!AC32</f>
        <v>150</v>
      </c>
      <c r="D25" s="163" t="str">
        <f>Conferences!AD32</f>
        <v>054</v>
      </c>
      <c r="E25" s="163"/>
      <c r="H25" s="153">
        <f>Conferences!AG32</f>
        <v>110</v>
      </c>
      <c r="I25" s="153" t="str">
        <f>Conferences!AH32</f>
        <v>USD</v>
      </c>
      <c r="J25" s="160">
        <f>Conferences!AI32</f>
        <v>0</v>
      </c>
      <c r="K25" s="160">
        <f>Conferences!AJ32</f>
        <v>0</v>
      </c>
      <c r="L25" s="160">
        <f>Conferences!AK32</f>
        <v>0</v>
      </c>
      <c r="M25" s="160">
        <f>Conferences!AL32</f>
        <v>0</v>
      </c>
      <c r="N25" s="160">
        <f>Conferences!AM32</f>
        <v>0</v>
      </c>
      <c r="O25" s="160">
        <f>Conferences!AN32</f>
        <v>0</v>
      </c>
      <c r="P25" s="160">
        <f>Conferences!AO32</f>
        <v>0</v>
      </c>
      <c r="Q25" s="160">
        <f>Conferences!AP32</f>
        <v>0</v>
      </c>
      <c r="R25" s="160">
        <f>Conferences!AQ32</f>
        <v>0</v>
      </c>
      <c r="S25" s="160">
        <f>Conferences!AR32</f>
        <v>5000</v>
      </c>
      <c r="T25" s="160">
        <f>Conferences!AS32</f>
        <v>0</v>
      </c>
      <c r="U25" s="160">
        <f>Conferences!AT32</f>
        <v>0</v>
      </c>
      <c r="V25" s="160">
        <f t="shared" si="0"/>
        <v>5000</v>
      </c>
    </row>
    <row r="26" spans="1:22" ht="12.75" customHeight="1" x14ac:dyDescent="0.4">
      <c r="A26" s="153" t="str">
        <f>Conferences!AA33</f>
        <v>Budget</v>
      </c>
      <c r="B26" s="153" t="str">
        <f>Conferences!AB33</f>
        <v>7018-000000</v>
      </c>
      <c r="C26" s="153">
        <f>Conferences!AC33</f>
        <v>150</v>
      </c>
      <c r="D26" s="163" t="str">
        <f>Conferences!AD33</f>
        <v>054</v>
      </c>
      <c r="E26" s="163"/>
      <c r="H26" s="153">
        <f>Conferences!AG33</f>
        <v>110</v>
      </c>
      <c r="I26" s="153" t="str">
        <f>Conferences!AH33</f>
        <v>USD</v>
      </c>
      <c r="J26" s="160">
        <f>Conferences!AI33</f>
        <v>0</v>
      </c>
      <c r="K26" s="160">
        <f>Conferences!AJ33</f>
        <v>0</v>
      </c>
      <c r="L26" s="160">
        <f>Conferences!AK33</f>
        <v>0</v>
      </c>
      <c r="M26" s="160">
        <f>Conferences!AL33</f>
        <v>0</v>
      </c>
      <c r="N26" s="160">
        <f>Conferences!AM33</f>
        <v>0</v>
      </c>
      <c r="O26" s="160">
        <f>Conferences!AN33</f>
        <v>0</v>
      </c>
      <c r="P26" s="160">
        <f>Conferences!AO33</f>
        <v>0</v>
      </c>
      <c r="Q26" s="160">
        <f>Conferences!AP33</f>
        <v>0</v>
      </c>
      <c r="R26" s="160">
        <f>Conferences!AQ33</f>
        <v>0</v>
      </c>
      <c r="S26" s="160">
        <f>Conferences!AR33</f>
        <v>0</v>
      </c>
      <c r="T26" s="160">
        <f>Conferences!AS33</f>
        <v>0</v>
      </c>
      <c r="U26" s="160">
        <f>Conferences!AT33</f>
        <v>0</v>
      </c>
      <c r="V26" s="160">
        <f t="shared" si="0"/>
        <v>0</v>
      </c>
    </row>
    <row r="27" spans="1:22" ht="12.75" customHeight="1" x14ac:dyDescent="0.4">
      <c r="A27" s="153" t="str">
        <f>Conferences!AA34</f>
        <v>Budget</v>
      </c>
      <c r="B27" s="153" t="str">
        <f>Conferences!AB34</f>
        <v>7020-000000</v>
      </c>
      <c r="C27" s="153">
        <f>Conferences!AC34</f>
        <v>150</v>
      </c>
      <c r="D27" s="163" t="str">
        <f>Conferences!AD34</f>
        <v>054</v>
      </c>
      <c r="E27" s="163"/>
      <c r="H27" s="153">
        <f>Conferences!AG34</f>
        <v>110</v>
      </c>
      <c r="I27" s="153" t="str">
        <f>Conferences!AH34</f>
        <v>USD</v>
      </c>
      <c r="J27" s="160">
        <f>Conferences!AI34</f>
        <v>0</v>
      </c>
      <c r="K27" s="160">
        <f>Conferences!AJ34</f>
        <v>0</v>
      </c>
      <c r="L27" s="160">
        <f>Conferences!AK34</f>
        <v>0</v>
      </c>
      <c r="M27" s="160">
        <f>Conferences!AL34</f>
        <v>0</v>
      </c>
      <c r="N27" s="160">
        <f>Conferences!AM34</f>
        <v>0</v>
      </c>
      <c r="O27" s="160">
        <f>Conferences!AN34</f>
        <v>0</v>
      </c>
      <c r="P27" s="160">
        <f>Conferences!AO34</f>
        <v>0</v>
      </c>
      <c r="Q27" s="160">
        <f>Conferences!AP34</f>
        <v>0</v>
      </c>
      <c r="R27" s="160">
        <f>Conferences!AQ34</f>
        <v>0</v>
      </c>
      <c r="S27" s="160">
        <f>Conferences!AR34</f>
        <v>0</v>
      </c>
      <c r="T27" s="160">
        <f>Conferences!AS34</f>
        <v>0</v>
      </c>
      <c r="U27" s="160">
        <f>Conferences!AT34</f>
        <v>0</v>
      </c>
      <c r="V27" s="160">
        <f t="shared" si="0"/>
        <v>0</v>
      </c>
    </row>
    <row r="28" spans="1:22" ht="12.75" customHeight="1" x14ac:dyDescent="0.4">
      <c r="A28" s="153" t="str">
        <f>Conferences!AA35</f>
        <v>Budget</v>
      </c>
      <c r="B28" s="153" t="str">
        <f>Conferences!AB35</f>
        <v>7022-000000</v>
      </c>
      <c r="C28" s="153">
        <f>Conferences!AC35</f>
        <v>150</v>
      </c>
      <c r="D28" s="163" t="str">
        <f>Conferences!AD35</f>
        <v>054</v>
      </c>
      <c r="E28" s="163"/>
      <c r="H28" s="153">
        <f>Conferences!AG35</f>
        <v>110</v>
      </c>
      <c r="I28" s="153" t="str">
        <f>Conferences!AH35</f>
        <v>USD</v>
      </c>
      <c r="J28" s="160">
        <f>Conferences!AI35</f>
        <v>0</v>
      </c>
      <c r="K28" s="160">
        <f>Conferences!AJ35</f>
        <v>0</v>
      </c>
      <c r="L28" s="160">
        <f>Conferences!AK35</f>
        <v>0</v>
      </c>
      <c r="M28" s="160">
        <f>Conferences!AL35</f>
        <v>0</v>
      </c>
      <c r="N28" s="160">
        <f>Conferences!AM35</f>
        <v>0</v>
      </c>
      <c r="O28" s="160">
        <f>Conferences!AN35</f>
        <v>0</v>
      </c>
      <c r="P28" s="160">
        <f>Conferences!AO35</f>
        <v>0</v>
      </c>
      <c r="Q28" s="160">
        <f>Conferences!AP35</f>
        <v>0</v>
      </c>
      <c r="R28" s="160">
        <f>Conferences!AQ35</f>
        <v>0</v>
      </c>
      <c r="S28" s="160">
        <f>Conferences!AR35</f>
        <v>0</v>
      </c>
      <c r="T28" s="160">
        <f>Conferences!AS35</f>
        <v>0</v>
      </c>
      <c r="U28" s="160">
        <f>Conferences!AT35</f>
        <v>0</v>
      </c>
      <c r="V28" s="160">
        <f t="shared" si="0"/>
        <v>0</v>
      </c>
    </row>
    <row r="29" spans="1:22" ht="12.75" customHeight="1" x14ac:dyDescent="0.4">
      <c r="A29" s="153" t="str">
        <f>Conferences!AA36</f>
        <v>Budget</v>
      </c>
      <c r="B29" s="153" t="str">
        <f>Conferences!AB36</f>
        <v>7030-000000</v>
      </c>
      <c r="C29" s="153">
        <f>Conferences!AC36</f>
        <v>150</v>
      </c>
      <c r="D29" s="163" t="str">
        <f>Conferences!AD36</f>
        <v>054</v>
      </c>
      <c r="E29" s="163"/>
      <c r="H29" s="153">
        <f>Conferences!AG36</f>
        <v>110</v>
      </c>
      <c r="I29" s="153" t="str">
        <f>Conferences!AH36</f>
        <v>USD</v>
      </c>
      <c r="J29" s="160">
        <f>Conferences!AI36</f>
        <v>0</v>
      </c>
      <c r="K29" s="160">
        <f>Conferences!AJ36</f>
        <v>0</v>
      </c>
      <c r="L29" s="160">
        <f>Conferences!AK36</f>
        <v>0</v>
      </c>
      <c r="M29" s="160">
        <f>Conferences!AL36</f>
        <v>0</v>
      </c>
      <c r="N29" s="160">
        <f>Conferences!AM36</f>
        <v>0</v>
      </c>
      <c r="O29" s="160">
        <f>Conferences!AN36</f>
        <v>0</v>
      </c>
      <c r="P29" s="160">
        <f>Conferences!AO36</f>
        <v>0</v>
      </c>
      <c r="Q29" s="160">
        <f>Conferences!AP36</f>
        <v>0</v>
      </c>
      <c r="R29" s="160">
        <f>Conferences!AQ36</f>
        <v>0</v>
      </c>
      <c r="S29" s="160">
        <f>Conferences!AR36</f>
        <v>0</v>
      </c>
      <c r="T29" s="160">
        <f>Conferences!AS36</f>
        <v>0</v>
      </c>
      <c r="U29" s="160">
        <f>Conferences!AT36</f>
        <v>0</v>
      </c>
      <c r="V29" s="160">
        <f t="shared" si="0"/>
        <v>0</v>
      </c>
    </row>
    <row r="30" spans="1:22" ht="12.75" customHeight="1" x14ac:dyDescent="0.4">
      <c r="A30" s="153" t="str">
        <f>Conferences!AA37</f>
        <v>Budget</v>
      </c>
      <c r="B30" s="153" t="str">
        <f>Conferences!AB37</f>
        <v>7042-000000</v>
      </c>
      <c r="C30" s="153">
        <f>Conferences!AC37</f>
        <v>150</v>
      </c>
      <c r="D30" s="163" t="str">
        <f>Conferences!AD37</f>
        <v>054</v>
      </c>
      <c r="E30" s="163"/>
      <c r="H30" s="153">
        <f>Conferences!AG37</f>
        <v>110</v>
      </c>
      <c r="I30" s="153" t="str">
        <f>Conferences!AH37</f>
        <v>USD</v>
      </c>
      <c r="J30" s="160">
        <f>Conferences!AI37</f>
        <v>0</v>
      </c>
      <c r="K30" s="160">
        <f>Conferences!AJ37</f>
        <v>0</v>
      </c>
      <c r="L30" s="160">
        <f>Conferences!AK37</f>
        <v>0</v>
      </c>
      <c r="M30" s="160">
        <f>Conferences!AL37</f>
        <v>0</v>
      </c>
      <c r="N30" s="160">
        <f>Conferences!AM37</f>
        <v>0</v>
      </c>
      <c r="O30" s="160">
        <f>Conferences!AN37</f>
        <v>0</v>
      </c>
      <c r="P30" s="160">
        <f>Conferences!AO37</f>
        <v>0</v>
      </c>
      <c r="Q30" s="160">
        <f>Conferences!AP37</f>
        <v>0</v>
      </c>
      <c r="R30" s="160">
        <f>Conferences!AQ37</f>
        <v>0</v>
      </c>
      <c r="S30" s="160">
        <f>Conferences!AR37</f>
        <v>0</v>
      </c>
      <c r="T30" s="160">
        <f>Conferences!AS37</f>
        <v>0</v>
      </c>
      <c r="U30" s="160">
        <f>Conferences!AT37</f>
        <v>0</v>
      </c>
      <c r="V30" s="160">
        <f t="shared" si="0"/>
        <v>0</v>
      </c>
    </row>
    <row r="31" spans="1:22" ht="12.75" customHeight="1" x14ac:dyDescent="0.4">
      <c r="A31" s="153" t="str">
        <f>Conferences!AA38</f>
        <v>Budget</v>
      </c>
      <c r="B31" s="153" t="str">
        <f>Conferences!AB38</f>
        <v>7048-000000</v>
      </c>
      <c r="C31" s="153">
        <f>Conferences!AC38</f>
        <v>150</v>
      </c>
      <c r="D31" s="163" t="str">
        <f>Conferences!AD38</f>
        <v>054</v>
      </c>
      <c r="E31" s="163"/>
      <c r="H31" s="153">
        <f>Conferences!AG38</f>
        <v>110</v>
      </c>
      <c r="I31" s="153" t="str">
        <f>Conferences!AH38</f>
        <v>USD</v>
      </c>
      <c r="J31" s="160">
        <f>Conferences!AI38</f>
        <v>0</v>
      </c>
      <c r="K31" s="160">
        <f>Conferences!AJ38</f>
        <v>0</v>
      </c>
      <c r="L31" s="160">
        <f>Conferences!AK38</f>
        <v>0</v>
      </c>
      <c r="M31" s="160">
        <f>Conferences!AL38</f>
        <v>0</v>
      </c>
      <c r="N31" s="160">
        <f>Conferences!AM38</f>
        <v>0</v>
      </c>
      <c r="O31" s="160">
        <f>Conferences!AN38</f>
        <v>0</v>
      </c>
      <c r="P31" s="160">
        <f>Conferences!AO38</f>
        <v>0</v>
      </c>
      <c r="Q31" s="160">
        <f>Conferences!AP38</f>
        <v>0</v>
      </c>
      <c r="R31" s="160">
        <f>Conferences!AQ38</f>
        <v>0</v>
      </c>
      <c r="S31" s="160">
        <f>Conferences!AR38</f>
        <v>0</v>
      </c>
      <c r="T31" s="160">
        <f>Conferences!AS38</f>
        <v>0</v>
      </c>
      <c r="U31" s="160">
        <f>Conferences!AT38</f>
        <v>0</v>
      </c>
      <c r="V31" s="160">
        <f t="shared" si="0"/>
        <v>0</v>
      </c>
    </row>
    <row r="32" spans="1:22" ht="12.75" customHeight="1" x14ac:dyDescent="0.4">
      <c r="A32" s="153" t="str">
        <f>Conferences!AA39</f>
        <v>Budget</v>
      </c>
      <c r="B32" s="153" t="str">
        <f>Conferences!AB39</f>
        <v>7070-000000</v>
      </c>
      <c r="C32" s="153">
        <f>Conferences!AC39</f>
        <v>150</v>
      </c>
      <c r="D32" s="163" t="str">
        <f>Conferences!AD39</f>
        <v>054</v>
      </c>
      <c r="E32" s="163"/>
      <c r="H32" s="153">
        <f>Conferences!AG39</f>
        <v>110</v>
      </c>
      <c r="I32" s="153" t="str">
        <f>Conferences!AH39</f>
        <v>USD</v>
      </c>
      <c r="J32" s="160">
        <f>Conferences!AI39</f>
        <v>0</v>
      </c>
      <c r="K32" s="160">
        <f>Conferences!AJ39</f>
        <v>0</v>
      </c>
      <c r="L32" s="160">
        <f>Conferences!AK39</f>
        <v>0</v>
      </c>
      <c r="M32" s="160">
        <f>Conferences!AL39</f>
        <v>0</v>
      </c>
      <c r="N32" s="160">
        <f>Conferences!AM39</f>
        <v>0</v>
      </c>
      <c r="O32" s="160">
        <f>Conferences!AN39</f>
        <v>0</v>
      </c>
      <c r="P32" s="160">
        <f>Conferences!AO39</f>
        <v>0</v>
      </c>
      <c r="Q32" s="160">
        <f>Conferences!AP39</f>
        <v>0</v>
      </c>
      <c r="R32" s="160">
        <f>Conferences!AQ39</f>
        <v>0</v>
      </c>
      <c r="S32" s="160">
        <f>Conferences!AR39</f>
        <v>0</v>
      </c>
      <c r="T32" s="160">
        <f>Conferences!AS39</f>
        <v>0</v>
      </c>
      <c r="U32" s="160">
        <f>Conferences!AT39</f>
        <v>0</v>
      </c>
      <c r="V32" s="160">
        <f t="shared" si="0"/>
        <v>0</v>
      </c>
    </row>
    <row r="33" spans="1:22" ht="12.75" customHeight="1" x14ac:dyDescent="0.4">
      <c r="A33" s="153" t="str">
        <f>Conferences!AA40</f>
        <v>Budget</v>
      </c>
      <c r="B33" s="153" t="str">
        <f>Conferences!AB40</f>
        <v>7072-000000</v>
      </c>
      <c r="C33" s="153">
        <f>Conferences!AC40</f>
        <v>150</v>
      </c>
      <c r="D33" s="163" t="str">
        <f>Conferences!AD40</f>
        <v>054</v>
      </c>
      <c r="E33" s="163"/>
      <c r="H33" s="153">
        <f>Conferences!AG40</f>
        <v>110</v>
      </c>
      <c r="I33" s="153" t="str">
        <f>Conferences!AH40</f>
        <v>USD</v>
      </c>
      <c r="J33" s="160">
        <f>Conferences!AI40</f>
        <v>0</v>
      </c>
      <c r="K33" s="160">
        <f>Conferences!AJ40</f>
        <v>0</v>
      </c>
      <c r="L33" s="160">
        <f>Conferences!AK40</f>
        <v>0</v>
      </c>
      <c r="M33" s="160">
        <f>Conferences!AL40</f>
        <v>0</v>
      </c>
      <c r="N33" s="160">
        <f>Conferences!AM40</f>
        <v>0</v>
      </c>
      <c r="O33" s="160">
        <f>Conferences!AN40</f>
        <v>0</v>
      </c>
      <c r="P33" s="160">
        <f>Conferences!AO40</f>
        <v>0</v>
      </c>
      <c r="Q33" s="160">
        <f>Conferences!AP40</f>
        <v>0</v>
      </c>
      <c r="R33" s="160">
        <f>Conferences!AQ40</f>
        <v>0</v>
      </c>
      <c r="S33" s="160">
        <f>Conferences!AR40</f>
        <v>0</v>
      </c>
      <c r="T33" s="160">
        <f>Conferences!AS40</f>
        <v>0</v>
      </c>
      <c r="U33" s="160">
        <f>Conferences!AT40</f>
        <v>0</v>
      </c>
      <c r="V33" s="160">
        <f t="shared" si="0"/>
        <v>0</v>
      </c>
    </row>
    <row r="34" spans="1:22" ht="12.75" customHeight="1" x14ac:dyDescent="0.4">
      <c r="A34" s="153" t="str">
        <f>Conferences!AA41</f>
        <v>Budget</v>
      </c>
      <c r="B34" s="153" t="str">
        <f>Conferences!AB41</f>
        <v>7078-000000</v>
      </c>
      <c r="C34" s="153">
        <f>Conferences!AC41</f>
        <v>150</v>
      </c>
      <c r="D34" s="163" t="str">
        <f>Conferences!AD41</f>
        <v>054</v>
      </c>
      <c r="E34" s="163"/>
      <c r="H34" s="153">
        <f>Conferences!AG41</f>
        <v>110</v>
      </c>
      <c r="I34" s="153" t="str">
        <f>Conferences!AH41</f>
        <v>USD</v>
      </c>
      <c r="J34" s="160">
        <f>Conferences!AI41</f>
        <v>0</v>
      </c>
      <c r="K34" s="160">
        <f>Conferences!AJ41</f>
        <v>0</v>
      </c>
      <c r="L34" s="160">
        <f>Conferences!AK41</f>
        <v>0</v>
      </c>
      <c r="M34" s="160">
        <f>Conferences!AL41</f>
        <v>0</v>
      </c>
      <c r="N34" s="160">
        <f>Conferences!AM41</f>
        <v>0</v>
      </c>
      <c r="O34" s="160">
        <f>Conferences!AN41</f>
        <v>0</v>
      </c>
      <c r="P34" s="160">
        <f>Conferences!AO41</f>
        <v>0</v>
      </c>
      <c r="Q34" s="160">
        <f>Conferences!AP41</f>
        <v>0</v>
      </c>
      <c r="R34" s="160">
        <f>Conferences!AQ41</f>
        <v>0</v>
      </c>
      <c r="S34" s="160">
        <f>Conferences!AR41</f>
        <v>0</v>
      </c>
      <c r="T34" s="160">
        <f>Conferences!AS41</f>
        <v>0</v>
      </c>
      <c r="U34" s="160">
        <f>Conferences!AT41</f>
        <v>0</v>
      </c>
      <c r="V34" s="160">
        <f t="shared" si="0"/>
        <v>0</v>
      </c>
    </row>
    <row r="35" spans="1:22" ht="12.75" customHeight="1" x14ac:dyDescent="0.4">
      <c r="A35" s="153" t="str">
        <f>Conferences!AA42</f>
        <v>Budget</v>
      </c>
      <c r="B35" s="153" t="str">
        <f>Conferences!AB42</f>
        <v>7080-000000</v>
      </c>
      <c r="C35" s="153">
        <f>Conferences!AC42</f>
        <v>150</v>
      </c>
      <c r="D35" s="163" t="str">
        <f>Conferences!AD42</f>
        <v>054</v>
      </c>
      <c r="E35" s="163"/>
      <c r="H35" s="153">
        <f>Conferences!AG42</f>
        <v>110</v>
      </c>
      <c r="I35" s="153" t="str">
        <f>Conferences!AH42</f>
        <v>USD</v>
      </c>
      <c r="J35" s="160">
        <f>Conferences!AI42</f>
        <v>0</v>
      </c>
      <c r="K35" s="160">
        <f>Conferences!AJ42</f>
        <v>0</v>
      </c>
      <c r="L35" s="160">
        <f>Conferences!AK42</f>
        <v>0</v>
      </c>
      <c r="M35" s="160">
        <f>Conferences!AL42</f>
        <v>0</v>
      </c>
      <c r="N35" s="160">
        <f>Conferences!AM42</f>
        <v>0</v>
      </c>
      <c r="O35" s="160">
        <f>Conferences!AN42</f>
        <v>0</v>
      </c>
      <c r="P35" s="160">
        <f>Conferences!AO42</f>
        <v>0</v>
      </c>
      <c r="Q35" s="160">
        <f>Conferences!AP42</f>
        <v>0</v>
      </c>
      <c r="R35" s="160">
        <f>Conferences!AQ42</f>
        <v>0</v>
      </c>
      <c r="S35" s="160">
        <f>Conferences!AR42</f>
        <v>0</v>
      </c>
      <c r="T35" s="160">
        <f>Conferences!AS42</f>
        <v>0</v>
      </c>
      <c r="U35" s="160">
        <f>Conferences!AT42</f>
        <v>0</v>
      </c>
      <c r="V35" s="160">
        <f t="shared" si="0"/>
        <v>0</v>
      </c>
    </row>
    <row r="36" spans="1:22" ht="12.75" customHeight="1" x14ac:dyDescent="0.4">
      <c r="A36" s="153" t="str">
        <f>Conferences!AA43</f>
        <v>Budget</v>
      </c>
      <c r="B36" s="153" t="str">
        <f>Conferences!AB43</f>
        <v>7090-000000</v>
      </c>
      <c r="C36" s="153">
        <f>Conferences!AC43</f>
        <v>150</v>
      </c>
      <c r="D36" s="163" t="str">
        <f>Conferences!AD43</f>
        <v>054</v>
      </c>
      <c r="E36" s="163"/>
      <c r="H36" s="153">
        <f>Conferences!AG43</f>
        <v>110</v>
      </c>
      <c r="I36" s="153" t="str">
        <f>Conferences!AH43</f>
        <v>USD</v>
      </c>
      <c r="J36" s="160">
        <f>Conferences!AI43</f>
        <v>0</v>
      </c>
      <c r="K36" s="160">
        <f>Conferences!AJ43</f>
        <v>0</v>
      </c>
      <c r="L36" s="160">
        <f>Conferences!AK43</f>
        <v>0</v>
      </c>
      <c r="M36" s="160">
        <f>Conferences!AL43</f>
        <v>0</v>
      </c>
      <c r="N36" s="160">
        <f>Conferences!AM43</f>
        <v>0</v>
      </c>
      <c r="O36" s="160">
        <f>Conferences!AN43</f>
        <v>0</v>
      </c>
      <c r="P36" s="160">
        <f>Conferences!AO43</f>
        <v>0</v>
      </c>
      <c r="Q36" s="160">
        <f>Conferences!AP43</f>
        <v>0</v>
      </c>
      <c r="R36" s="160">
        <f>Conferences!AQ43</f>
        <v>0</v>
      </c>
      <c r="S36" s="160">
        <f>Conferences!AR43</f>
        <v>0</v>
      </c>
      <c r="T36" s="160">
        <f>Conferences!AS43</f>
        <v>0</v>
      </c>
      <c r="U36" s="160">
        <f>Conferences!AT43</f>
        <v>0</v>
      </c>
      <c r="V36" s="160">
        <f t="shared" si="0"/>
        <v>0</v>
      </c>
    </row>
    <row r="37" spans="1:22" ht="12.75" customHeight="1" x14ac:dyDescent="0.4">
      <c r="A37" s="153" t="str">
        <f>Conferences!AA44</f>
        <v>Budget</v>
      </c>
      <c r="B37" s="153" t="str">
        <f>Conferences!AB44</f>
        <v/>
      </c>
      <c r="C37" s="153">
        <f>Conferences!AC44</f>
        <v>150</v>
      </c>
      <c r="D37" s="163" t="str">
        <f>Conferences!AD44</f>
        <v>054</v>
      </c>
      <c r="E37" s="163"/>
      <c r="H37" s="153">
        <f>Conferences!AG44</f>
        <v>110</v>
      </c>
      <c r="I37" s="153" t="str">
        <f>Conferences!AH44</f>
        <v>USD</v>
      </c>
      <c r="J37" s="160">
        <f>Conferences!AI44</f>
        <v>0</v>
      </c>
      <c r="K37" s="160">
        <f>Conferences!AJ44</f>
        <v>0</v>
      </c>
      <c r="L37" s="160">
        <f>Conferences!AK44</f>
        <v>0</v>
      </c>
      <c r="M37" s="160">
        <f>Conferences!AL44</f>
        <v>0</v>
      </c>
      <c r="N37" s="160">
        <f>Conferences!AM44</f>
        <v>0</v>
      </c>
      <c r="O37" s="160">
        <f>Conferences!AN44</f>
        <v>0</v>
      </c>
      <c r="P37" s="160">
        <f>Conferences!AO44</f>
        <v>0</v>
      </c>
      <c r="Q37" s="160">
        <f>Conferences!AP44</f>
        <v>0</v>
      </c>
      <c r="R37" s="160">
        <f>Conferences!AQ44</f>
        <v>0</v>
      </c>
      <c r="S37" s="160">
        <f>Conferences!AR44</f>
        <v>0</v>
      </c>
      <c r="T37" s="160">
        <f>Conferences!AS44</f>
        <v>0</v>
      </c>
      <c r="U37" s="160">
        <f>Conferences!AT44</f>
        <v>0</v>
      </c>
      <c r="V37" s="160">
        <f t="shared" si="0"/>
        <v>0</v>
      </c>
    </row>
    <row r="38" spans="1:22" ht="12.75" customHeight="1" x14ac:dyDescent="0.4">
      <c r="A38" s="153" t="str">
        <f>Conferences!AA45</f>
        <v>Budget</v>
      </c>
      <c r="B38" s="153" t="str">
        <f>Conferences!AB45</f>
        <v/>
      </c>
      <c r="C38" s="153">
        <f>Conferences!AC45</f>
        <v>150</v>
      </c>
      <c r="D38" s="163" t="str">
        <f>Conferences!AD45</f>
        <v>054</v>
      </c>
      <c r="E38" s="163"/>
      <c r="H38" s="153">
        <f>Conferences!AG45</f>
        <v>110</v>
      </c>
      <c r="I38" s="153" t="str">
        <f>Conferences!AH45</f>
        <v>USD</v>
      </c>
      <c r="J38" s="160">
        <f>Conferences!AI45</f>
        <v>0</v>
      </c>
      <c r="K38" s="160">
        <f>Conferences!AJ45</f>
        <v>0</v>
      </c>
      <c r="L38" s="160">
        <f>Conferences!AK45</f>
        <v>0</v>
      </c>
      <c r="M38" s="160">
        <f>Conferences!AL45</f>
        <v>0</v>
      </c>
      <c r="N38" s="160">
        <f>Conferences!AM45</f>
        <v>0</v>
      </c>
      <c r="O38" s="160">
        <f>Conferences!AN45</f>
        <v>0</v>
      </c>
      <c r="P38" s="160">
        <f>Conferences!AO45</f>
        <v>0</v>
      </c>
      <c r="Q38" s="160">
        <f>Conferences!AP45</f>
        <v>0</v>
      </c>
      <c r="R38" s="160">
        <f>Conferences!AQ45</f>
        <v>0</v>
      </c>
      <c r="S38" s="160">
        <f>Conferences!AR45</f>
        <v>0</v>
      </c>
      <c r="T38" s="160">
        <f>Conferences!AS45</f>
        <v>0</v>
      </c>
      <c r="U38" s="160">
        <f>Conferences!AT45</f>
        <v>0</v>
      </c>
      <c r="V38" s="160">
        <f t="shared" si="0"/>
        <v>0</v>
      </c>
    </row>
    <row r="39" spans="1:22" ht="12.75" customHeight="1" x14ac:dyDescent="0.4">
      <c r="A39" s="153" t="str">
        <f>Conferences!AA46</f>
        <v>Budget</v>
      </c>
      <c r="B39" s="153" t="str">
        <f>Conferences!AB46</f>
        <v/>
      </c>
      <c r="C39" s="153">
        <f>Conferences!AC46</f>
        <v>150</v>
      </c>
      <c r="D39" s="163" t="str">
        <f>Conferences!AD46</f>
        <v>054</v>
      </c>
      <c r="E39" s="163"/>
      <c r="H39" s="153">
        <f>Conferences!AG46</f>
        <v>110</v>
      </c>
      <c r="I39" s="153" t="str">
        <f>Conferences!AH46</f>
        <v>USD</v>
      </c>
      <c r="J39" s="160">
        <f>Conferences!AI46</f>
        <v>0</v>
      </c>
      <c r="K39" s="160">
        <f>Conferences!AJ46</f>
        <v>0</v>
      </c>
      <c r="L39" s="160">
        <f>Conferences!AK46</f>
        <v>0</v>
      </c>
      <c r="M39" s="160">
        <f>Conferences!AL46</f>
        <v>0</v>
      </c>
      <c r="N39" s="160">
        <f>Conferences!AM46</f>
        <v>0</v>
      </c>
      <c r="O39" s="160">
        <f>Conferences!AN46</f>
        <v>0</v>
      </c>
      <c r="P39" s="160">
        <f>Conferences!AO46</f>
        <v>0</v>
      </c>
      <c r="Q39" s="160">
        <f>Conferences!AP46</f>
        <v>0</v>
      </c>
      <c r="R39" s="160">
        <f>Conferences!AQ46</f>
        <v>0</v>
      </c>
      <c r="S39" s="160">
        <f>Conferences!AR46</f>
        <v>0</v>
      </c>
      <c r="T39" s="160">
        <f>Conferences!AS46</f>
        <v>0</v>
      </c>
      <c r="U39" s="160">
        <f>Conferences!AT46</f>
        <v>0</v>
      </c>
      <c r="V39" s="160">
        <f t="shared" si="0"/>
        <v>0</v>
      </c>
    </row>
    <row r="40" spans="1:22" ht="12.75" customHeight="1" x14ac:dyDescent="0.4">
      <c r="A40" s="153" t="str">
        <f>Fundraising!AA9</f>
        <v>Budget</v>
      </c>
      <c r="B40" s="153" t="str">
        <f>Fundraising!AB9</f>
        <v>6025-000000</v>
      </c>
      <c r="C40" s="153">
        <f>Fundraising!AC9</f>
        <v>200</v>
      </c>
      <c r="D40" s="163" t="str">
        <f>Fundraising!AD9</f>
        <v>054</v>
      </c>
      <c r="E40" s="163"/>
      <c r="H40" s="153">
        <f>Fundraising!AG9</f>
        <v>110</v>
      </c>
      <c r="I40" s="153" t="str">
        <f>Fundraising!AH9</f>
        <v>USD</v>
      </c>
      <c r="J40" s="160">
        <f>Fundraising!AI9</f>
        <v>0</v>
      </c>
      <c r="K40" s="160">
        <f>Fundraising!AJ9</f>
        <v>0</v>
      </c>
      <c r="L40" s="160">
        <f>Fundraising!AK9</f>
        <v>0</v>
      </c>
      <c r="M40" s="160">
        <f>Fundraising!AL9</f>
        <v>0</v>
      </c>
      <c r="N40" s="160">
        <f>Fundraising!AM9</f>
        <v>0</v>
      </c>
      <c r="O40" s="160">
        <f>Fundraising!AN9</f>
        <v>0</v>
      </c>
      <c r="P40" s="160">
        <f>Fundraising!AO9</f>
        <v>0</v>
      </c>
      <c r="Q40" s="160">
        <f>Fundraising!AP9</f>
        <v>0</v>
      </c>
      <c r="R40" s="160">
        <f>Fundraising!AQ9</f>
        <v>0</v>
      </c>
      <c r="S40" s="160">
        <f>Fundraising!AR9</f>
        <v>0</v>
      </c>
      <c r="T40" s="160">
        <f>Fundraising!AS9</f>
        <v>0</v>
      </c>
      <c r="U40" s="160">
        <f>Fundraising!AT9</f>
        <v>0</v>
      </c>
      <c r="V40" s="160">
        <f t="shared" si="0"/>
        <v>0</v>
      </c>
    </row>
    <row r="41" spans="1:22" ht="12.75" customHeight="1" x14ac:dyDescent="0.4">
      <c r="A41" s="153" t="str">
        <f>Fundraising!AA10</f>
        <v>Budget</v>
      </c>
      <c r="B41" s="153" t="str">
        <f>Fundraising!AB10</f>
        <v>6010-000000</v>
      </c>
      <c r="C41" s="153">
        <f>Fundraising!AC10</f>
        <v>200</v>
      </c>
      <c r="D41" s="163" t="str">
        <f>Fundraising!AD10</f>
        <v>054</v>
      </c>
      <c r="E41" s="163" t="str">
        <f>Fundraising!AE10</f>
        <v>D100</v>
      </c>
      <c r="H41" s="153">
        <f>Fundraising!AG10</f>
        <v>110</v>
      </c>
      <c r="I41" s="153" t="str">
        <f>Fundraising!AH10</f>
        <v>USD</v>
      </c>
      <c r="J41" s="160">
        <f>Fundraising!AI10</f>
        <v>0</v>
      </c>
      <c r="K41" s="160">
        <f>Fundraising!AJ10</f>
        <v>0</v>
      </c>
      <c r="L41" s="160">
        <f>Fundraising!AK10</f>
        <v>0</v>
      </c>
      <c r="M41" s="160">
        <f>Fundraising!AL10</f>
        <v>0</v>
      </c>
      <c r="N41" s="160">
        <f>Fundraising!AM10</f>
        <v>0</v>
      </c>
      <c r="O41" s="160">
        <f>Fundraising!AN10</f>
        <v>0</v>
      </c>
      <c r="P41" s="160">
        <f>Fundraising!AO10</f>
        <v>0</v>
      </c>
      <c r="Q41" s="160">
        <f>Fundraising!AP10</f>
        <v>0</v>
      </c>
      <c r="R41" s="160">
        <f>Fundraising!AQ10</f>
        <v>0</v>
      </c>
      <c r="S41" s="160">
        <f>Fundraising!AR10</f>
        <v>0</v>
      </c>
      <c r="T41" s="160">
        <f>Fundraising!AS10</f>
        <v>0</v>
      </c>
      <c r="U41" s="160">
        <f>Fundraising!AT10</f>
        <v>0</v>
      </c>
      <c r="V41" s="160">
        <f t="shared" si="0"/>
        <v>0</v>
      </c>
    </row>
    <row r="42" spans="1:22" ht="12.75" customHeight="1" x14ac:dyDescent="0.4">
      <c r="A42" s="153" t="str">
        <f>Fundraising!AA11</f>
        <v>Budget</v>
      </c>
      <c r="B42" s="153" t="str">
        <f>Fundraising!AB11</f>
        <v>6010-000000</v>
      </c>
      <c r="C42" s="153">
        <f>Fundraising!AC11</f>
        <v>200</v>
      </c>
      <c r="D42" s="163" t="str">
        <f>Fundraising!AD11</f>
        <v>054</v>
      </c>
      <c r="E42" s="163" t="str">
        <f>Fundraising!AE11</f>
        <v>D200</v>
      </c>
      <c r="H42" s="153">
        <f>Fundraising!AG11</f>
        <v>110</v>
      </c>
      <c r="I42" s="153" t="str">
        <f>Fundraising!AH11</f>
        <v>USD</v>
      </c>
      <c r="J42" s="160">
        <f>Fundraising!AI11</f>
        <v>0</v>
      </c>
      <c r="K42" s="160">
        <f>Fundraising!AJ11</f>
        <v>0</v>
      </c>
      <c r="L42" s="160">
        <f>Fundraising!AK11</f>
        <v>0</v>
      </c>
      <c r="M42" s="160">
        <f>Fundraising!AL11</f>
        <v>0</v>
      </c>
      <c r="N42" s="160">
        <f>Fundraising!AM11</f>
        <v>0</v>
      </c>
      <c r="O42" s="160">
        <f>Fundraising!AN11</f>
        <v>0</v>
      </c>
      <c r="P42" s="160">
        <f>Fundraising!AO11</f>
        <v>0</v>
      </c>
      <c r="Q42" s="160">
        <f>Fundraising!AP11</f>
        <v>0</v>
      </c>
      <c r="R42" s="160">
        <f>Fundraising!AQ11</f>
        <v>0</v>
      </c>
      <c r="S42" s="160">
        <f>Fundraising!AR11</f>
        <v>0</v>
      </c>
      <c r="T42" s="160">
        <f>Fundraising!AS11</f>
        <v>0</v>
      </c>
      <c r="U42" s="160">
        <f>Fundraising!AT11</f>
        <v>0</v>
      </c>
      <c r="V42" s="160">
        <f t="shared" si="0"/>
        <v>0</v>
      </c>
    </row>
    <row r="43" spans="1:22" ht="12.75" customHeight="1" x14ac:dyDescent="0.4">
      <c r="A43" s="153" t="str">
        <f>Fundraising!AA12</f>
        <v>Budget</v>
      </c>
      <c r="B43" s="153" t="str">
        <f>Fundraising!AB12</f>
        <v>6010-000000</v>
      </c>
      <c r="C43" s="153">
        <f>Fundraising!AC12</f>
        <v>200</v>
      </c>
      <c r="D43" s="163" t="str">
        <f>Fundraising!AD12</f>
        <v>054</v>
      </c>
      <c r="E43" s="163" t="str">
        <f>Fundraising!AE12</f>
        <v>D300</v>
      </c>
      <c r="H43" s="153">
        <f>Fundraising!AG12</f>
        <v>110</v>
      </c>
      <c r="I43" s="153" t="str">
        <f>Fundraising!AH12</f>
        <v>USD</v>
      </c>
      <c r="J43" s="160">
        <f>Fundraising!AI12</f>
        <v>0</v>
      </c>
      <c r="K43" s="160">
        <f>Fundraising!AJ12</f>
        <v>0</v>
      </c>
      <c r="L43" s="160">
        <f>Fundraising!AK12</f>
        <v>0</v>
      </c>
      <c r="M43" s="160">
        <f>Fundraising!AL12</f>
        <v>0</v>
      </c>
      <c r="N43" s="160">
        <f>Fundraising!AM12</f>
        <v>0</v>
      </c>
      <c r="O43" s="160">
        <f>Fundraising!AN12</f>
        <v>0</v>
      </c>
      <c r="P43" s="160">
        <f>Fundraising!AO12</f>
        <v>0</v>
      </c>
      <c r="Q43" s="160">
        <f>Fundraising!AP12</f>
        <v>0</v>
      </c>
      <c r="R43" s="160">
        <f>Fundraising!AQ12</f>
        <v>0</v>
      </c>
      <c r="S43" s="160">
        <f>Fundraising!AR12</f>
        <v>0</v>
      </c>
      <c r="T43" s="160">
        <f>Fundraising!AS12</f>
        <v>0</v>
      </c>
      <c r="U43" s="160">
        <f>Fundraising!AT12</f>
        <v>0</v>
      </c>
      <c r="V43" s="160">
        <f t="shared" si="0"/>
        <v>0</v>
      </c>
    </row>
    <row r="44" spans="1:22" ht="12.75" customHeight="1" x14ac:dyDescent="0.4">
      <c r="A44" s="153" t="str">
        <f>Fundraising!AA13</f>
        <v>Budget</v>
      </c>
      <c r="B44" s="153" t="str">
        <f>Fundraising!AB13</f>
        <v>6050-000000</v>
      </c>
      <c r="C44" s="153">
        <f>Fundraising!AC13</f>
        <v>200</v>
      </c>
      <c r="D44" s="163" t="str">
        <f>Fundraising!AD13</f>
        <v>054</v>
      </c>
      <c r="E44" s="163"/>
      <c r="H44" s="153">
        <f>Fundraising!AG13</f>
        <v>110</v>
      </c>
      <c r="I44" s="153" t="str">
        <f>Fundraising!AH13</f>
        <v>USD</v>
      </c>
      <c r="J44" s="160">
        <f>Fundraising!AI13</f>
        <v>0</v>
      </c>
      <c r="K44" s="160">
        <f>Fundraising!AJ13</f>
        <v>0</v>
      </c>
      <c r="L44" s="160">
        <f>Fundraising!AK13</f>
        <v>0</v>
      </c>
      <c r="M44" s="160">
        <f>Fundraising!AL13</f>
        <v>0</v>
      </c>
      <c r="N44" s="160">
        <f>Fundraising!AM13</f>
        <v>0</v>
      </c>
      <c r="O44" s="160">
        <f>Fundraising!AN13</f>
        <v>0</v>
      </c>
      <c r="P44" s="160">
        <f>Fundraising!AO13</f>
        <v>0</v>
      </c>
      <c r="Q44" s="160">
        <f>Fundraising!AP13</f>
        <v>0</v>
      </c>
      <c r="R44" s="160">
        <f>Fundraising!AQ13</f>
        <v>0</v>
      </c>
      <c r="S44" s="160">
        <f>Fundraising!AR13</f>
        <v>0</v>
      </c>
      <c r="T44" s="160">
        <f>Fundraising!AS13</f>
        <v>0</v>
      </c>
      <c r="U44" s="160">
        <f>Fundraising!AT13</f>
        <v>0</v>
      </c>
      <c r="V44" s="160">
        <f t="shared" si="0"/>
        <v>0</v>
      </c>
    </row>
    <row r="45" spans="1:22" ht="12.75" customHeight="1" x14ac:dyDescent="0.4">
      <c r="A45" s="153" t="str">
        <f>Fundraising!AA14</f>
        <v>Budget</v>
      </c>
      <c r="B45" s="153" t="str">
        <f>Fundraising!AB14</f>
        <v>6055-000000</v>
      </c>
      <c r="C45" s="153">
        <f>Fundraising!AC14</f>
        <v>200</v>
      </c>
      <c r="D45" s="163" t="str">
        <f>Fundraising!AD14</f>
        <v>054</v>
      </c>
      <c r="E45" s="163"/>
      <c r="H45" s="153">
        <f>Fundraising!AG14</f>
        <v>110</v>
      </c>
      <c r="I45" s="153" t="str">
        <f>Fundraising!AH14</f>
        <v>USD</v>
      </c>
      <c r="J45" s="160">
        <f>Fundraising!AI14</f>
        <v>0</v>
      </c>
      <c r="K45" s="160">
        <f>Fundraising!AJ14</f>
        <v>0</v>
      </c>
      <c r="L45" s="160">
        <f>Fundraising!AK14</f>
        <v>0</v>
      </c>
      <c r="M45" s="160">
        <f>Fundraising!AL14</f>
        <v>0</v>
      </c>
      <c r="N45" s="160">
        <f>Fundraising!AM14</f>
        <v>0</v>
      </c>
      <c r="O45" s="160">
        <f>Fundraising!AN14</f>
        <v>0</v>
      </c>
      <c r="P45" s="160">
        <f>Fundraising!AO14</f>
        <v>0</v>
      </c>
      <c r="Q45" s="160">
        <f>Fundraising!AP14</f>
        <v>0</v>
      </c>
      <c r="R45" s="160">
        <f>Fundraising!AQ14</f>
        <v>0</v>
      </c>
      <c r="S45" s="160">
        <f>Fundraising!AR14</f>
        <v>0</v>
      </c>
      <c r="T45" s="160">
        <f>Fundraising!AS14</f>
        <v>0</v>
      </c>
      <c r="U45" s="160">
        <f>Fundraising!AT14</f>
        <v>0</v>
      </c>
      <c r="V45" s="160">
        <f t="shared" si="0"/>
        <v>0</v>
      </c>
    </row>
    <row r="46" spans="1:22" ht="12.75" customHeight="1" x14ac:dyDescent="0.4">
      <c r="A46" s="153" t="str">
        <f>Fundraising!AA15</f>
        <v>Budget</v>
      </c>
      <c r="B46" s="153" t="str">
        <f>Fundraising!AB15</f>
        <v>6060-000000</v>
      </c>
      <c r="C46" s="153">
        <f>Fundraising!AC15</f>
        <v>200</v>
      </c>
      <c r="D46" s="163" t="str">
        <f>Fundraising!AD15</f>
        <v>054</v>
      </c>
      <c r="E46" s="163"/>
      <c r="H46" s="153">
        <f>Fundraising!AG15</f>
        <v>110</v>
      </c>
      <c r="I46" s="153" t="str">
        <f>Fundraising!AH15</f>
        <v>USD</v>
      </c>
      <c r="J46" s="160">
        <f>Fundraising!AI15</f>
        <v>0</v>
      </c>
      <c r="K46" s="160">
        <f>Fundraising!AJ15</f>
        <v>0</v>
      </c>
      <c r="L46" s="160">
        <f>Fundraising!AK15</f>
        <v>0</v>
      </c>
      <c r="M46" s="160">
        <f>Fundraising!AL15</f>
        <v>0</v>
      </c>
      <c r="N46" s="160">
        <f>Fundraising!AM15</f>
        <v>0</v>
      </c>
      <c r="O46" s="160">
        <f>Fundraising!AN15</f>
        <v>0</v>
      </c>
      <c r="P46" s="160">
        <f>Fundraising!AO15</f>
        <v>0</v>
      </c>
      <c r="Q46" s="160">
        <f>Fundraising!AP15</f>
        <v>0</v>
      </c>
      <c r="R46" s="160">
        <f>Fundraising!AQ15</f>
        <v>0</v>
      </c>
      <c r="S46" s="160">
        <f>Fundraising!AR15</f>
        <v>0</v>
      </c>
      <c r="T46" s="160">
        <f>Fundraising!AS15</f>
        <v>0</v>
      </c>
      <c r="U46" s="160">
        <f>Fundraising!AT15</f>
        <v>0</v>
      </c>
      <c r="V46" s="160">
        <f t="shared" si="0"/>
        <v>0</v>
      </c>
    </row>
    <row r="47" spans="1:22" ht="12.75" customHeight="1" x14ac:dyDescent="0.4">
      <c r="A47" s="153" t="str">
        <f>Fundraising!AA16</f>
        <v>Budget</v>
      </c>
      <c r="B47" s="153" t="str">
        <f>Fundraising!AB16</f>
        <v>6020-000000</v>
      </c>
      <c r="C47" s="153">
        <f>Fundraising!AC16</f>
        <v>200</v>
      </c>
      <c r="D47" s="163" t="str">
        <f>Fundraising!AD16</f>
        <v>054</v>
      </c>
      <c r="E47" s="163"/>
      <c r="H47" s="153">
        <f>Fundraising!AG16</f>
        <v>110</v>
      </c>
      <c r="I47" s="153" t="str">
        <f>Fundraising!AH16</f>
        <v>USD</v>
      </c>
      <c r="J47" s="160">
        <f>Fundraising!AI16</f>
        <v>0</v>
      </c>
      <c r="K47" s="160">
        <f>Fundraising!AJ16</f>
        <v>0</v>
      </c>
      <c r="L47" s="160">
        <f>Fundraising!AK16</f>
        <v>0</v>
      </c>
      <c r="M47" s="160">
        <f>Fundraising!AL16</f>
        <v>0</v>
      </c>
      <c r="N47" s="160">
        <f>Fundraising!AM16</f>
        <v>0</v>
      </c>
      <c r="O47" s="160">
        <f>Fundraising!AN16</f>
        <v>0</v>
      </c>
      <c r="P47" s="160">
        <f>Fundraising!AO16</f>
        <v>0</v>
      </c>
      <c r="Q47" s="160">
        <f>Fundraising!AP16</f>
        <v>0</v>
      </c>
      <c r="R47" s="160">
        <f>Fundraising!AQ16</f>
        <v>0</v>
      </c>
      <c r="S47" s="160">
        <f>Fundraising!AR16</f>
        <v>0</v>
      </c>
      <c r="T47" s="160">
        <f>Fundraising!AS16</f>
        <v>0</v>
      </c>
      <c r="U47" s="160">
        <f>Fundraising!AT16</f>
        <v>0</v>
      </c>
      <c r="V47" s="160">
        <f t="shared" si="0"/>
        <v>0</v>
      </c>
    </row>
    <row r="48" spans="1:22" ht="12.75" customHeight="1" x14ac:dyDescent="0.4">
      <c r="A48" s="153" t="str">
        <f>Fundraising!AA17</f>
        <v>Budget</v>
      </c>
      <c r="B48" s="153" t="str">
        <f>Fundraising!AB17</f>
        <v>6030-000000</v>
      </c>
      <c r="C48" s="153">
        <f>Fundraising!AC17</f>
        <v>200</v>
      </c>
      <c r="D48" s="163" t="str">
        <f>Fundraising!AD17</f>
        <v>054</v>
      </c>
      <c r="E48" s="163"/>
      <c r="H48" s="153">
        <f>Fundraising!AG17</f>
        <v>110</v>
      </c>
      <c r="I48" s="153" t="str">
        <f>Fundraising!AH17</f>
        <v>USD</v>
      </c>
      <c r="J48" s="160">
        <f>Fundraising!AI17</f>
        <v>0</v>
      </c>
      <c r="K48" s="160">
        <f>Fundraising!AJ17</f>
        <v>0</v>
      </c>
      <c r="L48" s="160">
        <f>Fundraising!AK17</f>
        <v>0</v>
      </c>
      <c r="M48" s="160">
        <f>Fundraising!AL17</f>
        <v>0</v>
      </c>
      <c r="N48" s="160">
        <f>Fundraising!AM17</f>
        <v>0</v>
      </c>
      <c r="O48" s="160">
        <f>Fundraising!AN17</f>
        <v>0</v>
      </c>
      <c r="P48" s="160">
        <f>Fundraising!AO17</f>
        <v>0</v>
      </c>
      <c r="Q48" s="160">
        <f>Fundraising!AP17</f>
        <v>0</v>
      </c>
      <c r="R48" s="160">
        <f>Fundraising!AQ17</f>
        <v>0</v>
      </c>
      <c r="S48" s="160">
        <f>Fundraising!AR17</f>
        <v>0</v>
      </c>
      <c r="T48" s="160">
        <f>Fundraising!AS17</f>
        <v>0</v>
      </c>
      <c r="U48" s="160">
        <f>Fundraising!AT17</f>
        <v>0</v>
      </c>
      <c r="V48" s="160">
        <f t="shared" si="0"/>
        <v>0</v>
      </c>
    </row>
    <row r="49" spans="1:22" ht="12.75" customHeight="1" x14ac:dyDescent="0.4">
      <c r="A49" s="153" t="str">
        <f>Fundraising!AA18</f>
        <v>Budget</v>
      </c>
      <c r="B49" s="153" t="str">
        <f>Fundraising!AB18</f>
        <v>6035-000000</v>
      </c>
      <c r="C49" s="153">
        <f>Fundraising!AC18</f>
        <v>200</v>
      </c>
      <c r="D49" s="163" t="str">
        <f>Fundraising!AD18</f>
        <v>054</v>
      </c>
      <c r="E49" s="163"/>
      <c r="H49" s="153">
        <f>Fundraising!AG18</f>
        <v>110</v>
      </c>
      <c r="I49" s="153" t="str">
        <f>Fundraising!AH18</f>
        <v>USD</v>
      </c>
      <c r="J49" s="160">
        <f>Fundraising!AI18</f>
        <v>0</v>
      </c>
      <c r="K49" s="160">
        <f>Fundraising!AJ18</f>
        <v>0</v>
      </c>
      <c r="L49" s="160">
        <f>Fundraising!AK18</f>
        <v>0</v>
      </c>
      <c r="M49" s="160">
        <f>Fundraising!AL18</f>
        <v>0</v>
      </c>
      <c r="N49" s="160">
        <f>Fundraising!AM18</f>
        <v>0</v>
      </c>
      <c r="O49" s="160">
        <f>Fundraising!AN18</f>
        <v>0</v>
      </c>
      <c r="P49" s="160">
        <f>Fundraising!AO18</f>
        <v>0</v>
      </c>
      <c r="Q49" s="160">
        <f>Fundraising!AP18</f>
        <v>0</v>
      </c>
      <c r="R49" s="160">
        <f>Fundraising!AQ18</f>
        <v>0</v>
      </c>
      <c r="S49" s="160">
        <f>Fundraising!AR18</f>
        <v>0</v>
      </c>
      <c r="T49" s="160">
        <f>Fundraising!AS18</f>
        <v>0</v>
      </c>
      <c r="U49" s="160">
        <f>Fundraising!AT18</f>
        <v>0</v>
      </c>
      <c r="V49" s="160">
        <f t="shared" si="0"/>
        <v>0</v>
      </c>
    </row>
    <row r="50" spans="1:22" ht="12.75" customHeight="1" x14ac:dyDescent="0.4">
      <c r="A50" s="153" t="str">
        <f>Fundraising!AA19</f>
        <v>Budget</v>
      </c>
      <c r="B50" s="153" t="str">
        <f>Fundraising!AB19</f>
        <v>6040-000000</v>
      </c>
      <c r="C50" s="153">
        <f>Fundraising!AC19</f>
        <v>200</v>
      </c>
      <c r="D50" s="163" t="str">
        <f>Fundraising!AD19</f>
        <v>054</v>
      </c>
      <c r="E50" s="163"/>
      <c r="H50" s="153">
        <f>Fundraising!AG19</f>
        <v>110</v>
      </c>
      <c r="I50" s="153" t="str">
        <f>Fundraising!AH19</f>
        <v>USD</v>
      </c>
      <c r="J50" s="160">
        <f>Fundraising!AI19</f>
        <v>0</v>
      </c>
      <c r="K50" s="160">
        <f>Fundraising!AJ19</f>
        <v>0</v>
      </c>
      <c r="L50" s="160">
        <f>Fundraising!AK19</f>
        <v>0</v>
      </c>
      <c r="M50" s="160">
        <f>Fundraising!AL19</f>
        <v>0</v>
      </c>
      <c r="N50" s="160">
        <f>Fundraising!AM19</f>
        <v>0</v>
      </c>
      <c r="O50" s="160">
        <f>Fundraising!AN19</f>
        <v>0</v>
      </c>
      <c r="P50" s="160">
        <f>Fundraising!AO19</f>
        <v>0</v>
      </c>
      <c r="Q50" s="160">
        <f>Fundraising!AP19</f>
        <v>0</v>
      </c>
      <c r="R50" s="160">
        <f>Fundraising!AQ19</f>
        <v>0</v>
      </c>
      <c r="S50" s="160">
        <f>Fundraising!AR19</f>
        <v>0</v>
      </c>
      <c r="T50" s="160">
        <f>Fundraising!AS19</f>
        <v>0</v>
      </c>
      <c r="U50" s="160">
        <f>Fundraising!AT19</f>
        <v>0</v>
      </c>
      <c r="V50" s="160">
        <f t="shared" si="0"/>
        <v>0</v>
      </c>
    </row>
    <row r="51" spans="1:22" ht="12.75" customHeight="1" x14ac:dyDescent="0.4">
      <c r="A51" s="153" t="str">
        <f>Fundraising!AA23</f>
        <v>Budget</v>
      </c>
      <c r="B51" s="153" t="str">
        <f>Fundraising!AB23</f>
        <v>7008-000000</v>
      </c>
      <c r="C51" s="153">
        <f>Fundraising!AC23</f>
        <v>200</v>
      </c>
      <c r="D51" s="163" t="str">
        <f>Fundraising!AD23</f>
        <v>054</v>
      </c>
      <c r="E51" s="163"/>
      <c r="H51" s="153">
        <f>Fundraising!AG23</f>
        <v>110</v>
      </c>
      <c r="I51" s="153" t="str">
        <f>Fundraising!AH23</f>
        <v>USD</v>
      </c>
      <c r="J51" s="160">
        <f>Fundraising!AI23</f>
        <v>0</v>
      </c>
      <c r="K51" s="160">
        <f>Fundraising!AJ23</f>
        <v>0</v>
      </c>
      <c r="L51" s="160">
        <f>Fundraising!AK23</f>
        <v>0</v>
      </c>
      <c r="M51" s="160">
        <f>Fundraising!AL23</f>
        <v>0</v>
      </c>
      <c r="N51" s="160">
        <f>Fundraising!AM23</f>
        <v>0</v>
      </c>
      <c r="O51" s="160">
        <f>Fundraising!AN23</f>
        <v>0</v>
      </c>
      <c r="P51" s="160">
        <f>Fundraising!AO23</f>
        <v>0</v>
      </c>
      <c r="Q51" s="160">
        <f>Fundraising!AP23</f>
        <v>0</v>
      </c>
      <c r="R51" s="160">
        <f>Fundraising!AQ23</f>
        <v>0</v>
      </c>
      <c r="S51" s="160">
        <f>Fundraising!AR23</f>
        <v>0</v>
      </c>
      <c r="T51" s="160">
        <f>Fundraising!AS23</f>
        <v>0</v>
      </c>
      <c r="U51" s="160">
        <f>Fundraising!AT23</f>
        <v>0</v>
      </c>
      <c r="V51" s="160">
        <f t="shared" si="0"/>
        <v>0</v>
      </c>
    </row>
    <row r="52" spans="1:22" ht="12.75" customHeight="1" x14ac:dyDescent="0.4">
      <c r="A52" s="153" t="str">
        <f>Fundraising!AA24</f>
        <v>Budget</v>
      </c>
      <c r="B52" s="153" t="str">
        <f>Fundraising!AB24</f>
        <v>7010-000000</v>
      </c>
      <c r="C52" s="153">
        <f>Fundraising!AC24</f>
        <v>200</v>
      </c>
      <c r="D52" s="163" t="str">
        <f>Fundraising!AD24</f>
        <v>054</v>
      </c>
      <c r="E52" s="163"/>
      <c r="H52" s="153">
        <f>Fundraising!AG24</f>
        <v>110</v>
      </c>
      <c r="I52" s="153" t="str">
        <f>Fundraising!AH24</f>
        <v>USD</v>
      </c>
      <c r="J52" s="160">
        <f>Fundraising!AI24</f>
        <v>0</v>
      </c>
      <c r="K52" s="160">
        <f>Fundraising!AJ24</f>
        <v>0</v>
      </c>
      <c r="L52" s="160">
        <f>Fundraising!AK24</f>
        <v>0</v>
      </c>
      <c r="M52" s="160">
        <f>Fundraising!AL24</f>
        <v>0</v>
      </c>
      <c r="N52" s="160">
        <f>Fundraising!AM24</f>
        <v>0</v>
      </c>
      <c r="O52" s="160">
        <f>Fundraising!AN24</f>
        <v>0</v>
      </c>
      <c r="P52" s="160">
        <f>Fundraising!AO24</f>
        <v>0</v>
      </c>
      <c r="Q52" s="160">
        <f>Fundraising!AP24</f>
        <v>0</v>
      </c>
      <c r="R52" s="160">
        <f>Fundraising!AQ24</f>
        <v>0</v>
      </c>
      <c r="S52" s="160">
        <f>Fundraising!AR24</f>
        <v>0</v>
      </c>
      <c r="T52" s="160">
        <f>Fundraising!AS24</f>
        <v>0</v>
      </c>
      <c r="U52" s="160">
        <f>Fundraising!AT24</f>
        <v>0</v>
      </c>
      <c r="V52" s="160">
        <f t="shared" si="0"/>
        <v>0</v>
      </c>
    </row>
    <row r="53" spans="1:22" ht="12.75" customHeight="1" x14ac:dyDescent="0.4">
      <c r="A53" s="153" t="str">
        <f>Fundraising!AA25</f>
        <v>Budget</v>
      </c>
      <c r="B53" s="153" t="str">
        <f>Fundraising!AB25</f>
        <v>7012-000000</v>
      </c>
      <c r="C53" s="153">
        <f>Fundraising!AC25</f>
        <v>200</v>
      </c>
      <c r="D53" s="163" t="str">
        <f>Fundraising!AD25</f>
        <v>054</v>
      </c>
      <c r="E53" s="163"/>
      <c r="H53" s="153">
        <f>Fundraising!AG25</f>
        <v>110</v>
      </c>
      <c r="I53" s="153" t="str">
        <f>Fundraising!AH25</f>
        <v>USD</v>
      </c>
      <c r="J53" s="160">
        <f>Fundraising!AI25</f>
        <v>0</v>
      </c>
      <c r="K53" s="160">
        <f>Fundraising!AJ25</f>
        <v>0</v>
      </c>
      <c r="L53" s="160">
        <f>Fundraising!AK25</f>
        <v>0</v>
      </c>
      <c r="M53" s="160">
        <f>Fundraising!AL25</f>
        <v>0</v>
      </c>
      <c r="N53" s="160">
        <f>Fundraising!AM25</f>
        <v>0</v>
      </c>
      <c r="O53" s="160">
        <f>Fundraising!AN25</f>
        <v>0</v>
      </c>
      <c r="P53" s="160">
        <f>Fundraising!AO25</f>
        <v>0</v>
      </c>
      <c r="Q53" s="160">
        <f>Fundraising!AP25</f>
        <v>0</v>
      </c>
      <c r="R53" s="160">
        <f>Fundraising!AQ25</f>
        <v>0</v>
      </c>
      <c r="S53" s="160">
        <f>Fundraising!AR25</f>
        <v>0</v>
      </c>
      <c r="T53" s="160">
        <f>Fundraising!AS25</f>
        <v>0</v>
      </c>
      <c r="U53" s="160">
        <f>Fundraising!AT25</f>
        <v>0</v>
      </c>
      <c r="V53" s="160">
        <f t="shared" si="0"/>
        <v>0</v>
      </c>
    </row>
    <row r="54" spans="1:22" ht="12.75" customHeight="1" x14ac:dyDescent="0.4">
      <c r="A54" s="153" t="str">
        <f>Fundraising!AA26</f>
        <v>Budget</v>
      </c>
      <c r="B54" s="153" t="str">
        <f>Fundraising!AB26</f>
        <v>7014-000000</v>
      </c>
      <c r="C54" s="153">
        <f>Fundraising!AC26</f>
        <v>200</v>
      </c>
      <c r="D54" s="163" t="str">
        <f>Fundraising!AD26</f>
        <v>054</v>
      </c>
      <c r="E54" s="163"/>
      <c r="H54" s="153">
        <f>Fundraising!AG26</f>
        <v>110</v>
      </c>
      <c r="I54" s="153" t="str">
        <f>Fundraising!AH26</f>
        <v>USD</v>
      </c>
      <c r="J54" s="160">
        <f>Fundraising!AI26</f>
        <v>0</v>
      </c>
      <c r="K54" s="160">
        <f>Fundraising!AJ26</f>
        <v>0</v>
      </c>
      <c r="L54" s="160">
        <f>Fundraising!AK26</f>
        <v>0</v>
      </c>
      <c r="M54" s="160">
        <f>Fundraising!AL26</f>
        <v>0</v>
      </c>
      <c r="N54" s="160">
        <f>Fundraising!AM26</f>
        <v>0</v>
      </c>
      <c r="O54" s="160">
        <f>Fundraising!AN26</f>
        <v>0</v>
      </c>
      <c r="P54" s="160">
        <f>Fundraising!AO26</f>
        <v>0</v>
      </c>
      <c r="Q54" s="160">
        <f>Fundraising!AP26</f>
        <v>0</v>
      </c>
      <c r="R54" s="160">
        <f>Fundraising!AQ26</f>
        <v>0</v>
      </c>
      <c r="S54" s="160">
        <f>Fundraising!AR26</f>
        <v>0</v>
      </c>
      <c r="T54" s="160">
        <f>Fundraising!AS26</f>
        <v>0</v>
      </c>
      <c r="U54" s="160">
        <f>Fundraising!AT26</f>
        <v>0</v>
      </c>
      <c r="V54" s="160">
        <f t="shared" si="0"/>
        <v>0</v>
      </c>
    </row>
    <row r="55" spans="1:22" ht="12.75" customHeight="1" x14ac:dyDescent="0.4">
      <c r="A55" s="153" t="str">
        <f>Fundraising!AA27</f>
        <v>Budget</v>
      </c>
      <c r="B55" s="153" t="str">
        <f>Fundraising!AB27</f>
        <v>7018-000000</v>
      </c>
      <c r="C55" s="153">
        <f>Fundraising!AC27</f>
        <v>200</v>
      </c>
      <c r="D55" s="163" t="str">
        <f>Fundraising!AD27</f>
        <v>054</v>
      </c>
      <c r="E55" s="163"/>
      <c r="H55" s="153">
        <f>Fundraising!AG27</f>
        <v>110</v>
      </c>
      <c r="I55" s="153" t="str">
        <f>Fundraising!AH27</f>
        <v>USD</v>
      </c>
      <c r="J55" s="160">
        <f>Fundraising!AI27</f>
        <v>0</v>
      </c>
      <c r="K55" s="160">
        <f>Fundraising!AJ27</f>
        <v>0</v>
      </c>
      <c r="L55" s="160">
        <f>Fundraising!AK27</f>
        <v>0</v>
      </c>
      <c r="M55" s="160">
        <f>Fundraising!AL27</f>
        <v>0</v>
      </c>
      <c r="N55" s="160">
        <f>Fundraising!AM27</f>
        <v>0</v>
      </c>
      <c r="O55" s="160">
        <f>Fundraising!AN27</f>
        <v>0</v>
      </c>
      <c r="P55" s="160">
        <f>Fundraising!AO27</f>
        <v>0</v>
      </c>
      <c r="Q55" s="160">
        <f>Fundraising!AP27</f>
        <v>0</v>
      </c>
      <c r="R55" s="160">
        <f>Fundraising!AQ27</f>
        <v>0</v>
      </c>
      <c r="S55" s="160">
        <f>Fundraising!AR27</f>
        <v>0</v>
      </c>
      <c r="T55" s="160">
        <f>Fundraising!AS27</f>
        <v>0</v>
      </c>
      <c r="U55" s="160">
        <f>Fundraising!AT27</f>
        <v>0</v>
      </c>
      <c r="V55" s="160">
        <f t="shared" si="0"/>
        <v>0</v>
      </c>
    </row>
    <row r="56" spans="1:22" ht="12.75" customHeight="1" x14ac:dyDescent="0.4">
      <c r="A56" s="153" t="str">
        <f>Fundraising!AA28</f>
        <v>Budget</v>
      </c>
      <c r="B56" s="153" t="str">
        <f>Fundraising!AB28</f>
        <v>7022-000000</v>
      </c>
      <c r="C56" s="153">
        <f>Fundraising!AC28</f>
        <v>200</v>
      </c>
      <c r="D56" s="163" t="str">
        <f>Fundraising!AD28</f>
        <v>054</v>
      </c>
      <c r="E56" s="163"/>
      <c r="H56" s="153">
        <f>Fundraising!AG28</f>
        <v>110</v>
      </c>
      <c r="I56" s="153" t="str">
        <f>Fundraising!AH28</f>
        <v>USD</v>
      </c>
      <c r="J56" s="160">
        <f>Fundraising!AI28</f>
        <v>0</v>
      </c>
      <c r="K56" s="160">
        <f>Fundraising!AJ28</f>
        <v>0</v>
      </c>
      <c r="L56" s="160">
        <f>Fundraising!AK28</f>
        <v>0</v>
      </c>
      <c r="M56" s="160">
        <f>Fundraising!AL28</f>
        <v>0</v>
      </c>
      <c r="N56" s="160">
        <f>Fundraising!AM28</f>
        <v>0</v>
      </c>
      <c r="O56" s="160">
        <f>Fundraising!AN28</f>
        <v>0</v>
      </c>
      <c r="P56" s="160">
        <f>Fundraising!AO28</f>
        <v>0</v>
      </c>
      <c r="Q56" s="160">
        <f>Fundraising!AP28</f>
        <v>0</v>
      </c>
      <c r="R56" s="160">
        <f>Fundraising!AQ28</f>
        <v>0</v>
      </c>
      <c r="S56" s="160">
        <f>Fundraising!AR28</f>
        <v>0</v>
      </c>
      <c r="T56" s="160">
        <f>Fundraising!AS28</f>
        <v>0</v>
      </c>
      <c r="U56" s="160">
        <f>Fundraising!AT28</f>
        <v>0</v>
      </c>
      <c r="V56" s="160">
        <f t="shared" si="0"/>
        <v>0</v>
      </c>
    </row>
    <row r="57" spans="1:22" ht="12.75" customHeight="1" x14ac:dyDescent="0.4">
      <c r="A57" s="153" t="str">
        <f>Fundraising!AA29</f>
        <v>Budget</v>
      </c>
      <c r="B57" s="153" t="str">
        <f>Fundraising!AB29</f>
        <v>7042-000000</v>
      </c>
      <c r="C57" s="153">
        <f>Fundraising!AC29</f>
        <v>200</v>
      </c>
      <c r="D57" s="163" t="str">
        <f>Fundraising!AD29</f>
        <v>054</v>
      </c>
      <c r="E57" s="163"/>
      <c r="H57" s="153">
        <f>Fundraising!AG29</f>
        <v>110</v>
      </c>
      <c r="I57" s="153" t="str">
        <f>Fundraising!AH29</f>
        <v>USD</v>
      </c>
      <c r="J57" s="160">
        <f>Fundraising!AI29</f>
        <v>0</v>
      </c>
      <c r="K57" s="160">
        <f>Fundraising!AJ29</f>
        <v>0</v>
      </c>
      <c r="L57" s="160">
        <f>Fundraising!AK29</f>
        <v>0</v>
      </c>
      <c r="M57" s="160">
        <f>Fundraising!AL29</f>
        <v>0</v>
      </c>
      <c r="N57" s="160">
        <f>Fundraising!AM29</f>
        <v>0</v>
      </c>
      <c r="O57" s="160">
        <f>Fundraising!AN29</f>
        <v>0</v>
      </c>
      <c r="P57" s="160">
        <f>Fundraising!AO29</f>
        <v>0</v>
      </c>
      <c r="Q57" s="160">
        <f>Fundraising!AP29</f>
        <v>0</v>
      </c>
      <c r="R57" s="160">
        <f>Fundraising!AQ29</f>
        <v>0</v>
      </c>
      <c r="S57" s="160">
        <f>Fundraising!AR29</f>
        <v>0</v>
      </c>
      <c r="T57" s="160">
        <f>Fundraising!AS29</f>
        <v>0</v>
      </c>
      <c r="U57" s="160">
        <f>Fundraising!AT29</f>
        <v>0</v>
      </c>
      <c r="V57" s="160">
        <f t="shared" si="0"/>
        <v>0</v>
      </c>
    </row>
    <row r="58" spans="1:22" ht="12.75" customHeight="1" x14ac:dyDescent="0.4">
      <c r="A58" s="153" t="str">
        <f>Fundraising!AA30</f>
        <v>Budget</v>
      </c>
      <c r="B58" s="153" t="str">
        <f>Fundraising!AB30</f>
        <v>7070-000000</v>
      </c>
      <c r="C58" s="153">
        <f>Fundraising!AC30</f>
        <v>200</v>
      </c>
      <c r="D58" s="163" t="str">
        <f>Fundraising!AD30</f>
        <v>054</v>
      </c>
      <c r="E58" s="163"/>
      <c r="H58" s="153">
        <f>Fundraising!AG30</f>
        <v>110</v>
      </c>
      <c r="I58" s="153" t="str">
        <f>Fundraising!AH30</f>
        <v>USD</v>
      </c>
      <c r="J58" s="160">
        <f>Fundraising!AI30</f>
        <v>0</v>
      </c>
      <c r="K58" s="160">
        <f>Fundraising!AJ30</f>
        <v>0</v>
      </c>
      <c r="L58" s="160">
        <f>Fundraising!AK30</f>
        <v>0</v>
      </c>
      <c r="M58" s="160">
        <f>Fundraising!AL30</f>
        <v>0</v>
      </c>
      <c r="N58" s="160">
        <f>Fundraising!AM30</f>
        <v>0</v>
      </c>
      <c r="O58" s="160">
        <f>Fundraising!AN30</f>
        <v>0</v>
      </c>
      <c r="P58" s="160">
        <f>Fundraising!AO30</f>
        <v>0</v>
      </c>
      <c r="Q58" s="160">
        <f>Fundraising!AP30</f>
        <v>0</v>
      </c>
      <c r="R58" s="160">
        <f>Fundraising!AQ30</f>
        <v>0</v>
      </c>
      <c r="S58" s="160">
        <f>Fundraising!AR30</f>
        <v>0</v>
      </c>
      <c r="T58" s="160">
        <f>Fundraising!AS30</f>
        <v>0</v>
      </c>
      <c r="U58" s="160">
        <f>Fundraising!AT30</f>
        <v>0</v>
      </c>
      <c r="V58" s="160">
        <f t="shared" si="0"/>
        <v>0</v>
      </c>
    </row>
    <row r="59" spans="1:22" ht="12.75" customHeight="1" x14ac:dyDescent="0.4">
      <c r="A59" s="153" t="str">
        <f>Fundraising!AA31</f>
        <v>Budget</v>
      </c>
      <c r="B59" s="153" t="str">
        <f>Fundraising!AB31</f>
        <v>7090-000000</v>
      </c>
      <c r="C59" s="153">
        <f>Fundraising!AC31</f>
        <v>200</v>
      </c>
      <c r="D59" s="163" t="str">
        <f>Fundraising!AD31</f>
        <v>054</v>
      </c>
      <c r="E59" s="163"/>
      <c r="H59" s="153">
        <f>Fundraising!AG31</f>
        <v>110</v>
      </c>
      <c r="I59" s="153" t="str">
        <f>Fundraising!AH31</f>
        <v>USD</v>
      </c>
      <c r="J59" s="160">
        <f>Fundraising!AI31</f>
        <v>0</v>
      </c>
      <c r="K59" s="160">
        <f>Fundraising!AJ31</f>
        <v>0</v>
      </c>
      <c r="L59" s="160">
        <f>Fundraising!AK31</f>
        <v>0</v>
      </c>
      <c r="M59" s="160">
        <f>Fundraising!AL31</f>
        <v>0</v>
      </c>
      <c r="N59" s="160">
        <f>Fundraising!AM31</f>
        <v>0</v>
      </c>
      <c r="O59" s="160">
        <f>Fundraising!AN31</f>
        <v>0</v>
      </c>
      <c r="P59" s="160">
        <f>Fundraising!AO31</f>
        <v>0</v>
      </c>
      <c r="Q59" s="160">
        <f>Fundraising!AP31</f>
        <v>0</v>
      </c>
      <c r="R59" s="160">
        <f>Fundraising!AQ31</f>
        <v>0</v>
      </c>
      <c r="S59" s="160">
        <f>Fundraising!AR31</f>
        <v>0</v>
      </c>
      <c r="T59" s="160">
        <f>Fundraising!AS31</f>
        <v>0</v>
      </c>
      <c r="U59" s="160">
        <f>Fundraising!AT31</f>
        <v>0</v>
      </c>
      <c r="V59" s="160">
        <f t="shared" si="0"/>
        <v>0</v>
      </c>
    </row>
    <row r="60" spans="1:22" ht="12.75" customHeight="1" x14ac:dyDescent="0.4">
      <c r="A60" s="153" t="str">
        <f>Fundraising!AA32</f>
        <v>Budget</v>
      </c>
      <c r="B60" s="153" t="str">
        <f>Fundraising!AB32</f>
        <v/>
      </c>
      <c r="C60" s="153">
        <f>Fundraising!AC32</f>
        <v>200</v>
      </c>
      <c r="D60" s="163" t="str">
        <f>Fundraising!AD32</f>
        <v>054</v>
      </c>
      <c r="E60" s="163"/>
      <c r="H60" s="153">
        <f>Fundraising!AG32</f>
        <v>110</v>
      </c>
      <c r="I60" s="153" t="str">
        <f>Fundraising!AH32</f>
        <v>USD</v>
      </c>
      <c r="J60" s="160">
        <f>Fundraising!AI32</f>
        <v>0</v>
      </c>
      <c r="K60" s="160">
        <f>Fundraising!AJ32</f>
        <v>0</v>
      </c>
      <c r="L60" s="160">
        <f>Fundraising!AK32</f>
        <v>0</v>
      </c>
      <c r="M60" s="160">
        <f>Fundraising!AL32</f>
        <v>0</v>
      </c>
      <c r="N60" s="160">
        <f>Fundraising!AM32</f>
        <v>0</v>
      </c>
      <c r="O60" s="160">
        <f>Fundraising!AN32</f>
        <v>0</v>
      </c>
      <c r="P60" s="160">
        <f>Fundraising!AO32</f>
        <v>0</v>
      </c>
      <c r="Q60" s="160">
        <f>Fundraising!AP32</f>
        <v>0</v>
      </c>
      <c r="R60" s="160">
        <f>Fundraising!AQ32</f>
        <v>0</v>
      </c>
      <c r="S60" s="160">
        <f>Fundraising!AR32</f>
        <v>0</v>
      </c>
      <c r="T60" s="160">
        <f>Fundraising!AS32</f>
        <v>0</v>
      </c>
      <c r="U60" s="160">
        <f>Fundraising!AT32</f>
        <v>0</v>
      </c>
      <c r="V60" s="160">
        <f t="shared" si="0"/>
        <v>0</v>
      </c>
    </row>
    <row r="61" spans="1:22" ht="12.75" customHeight="1" x14ac:dyDescent="0.4">
      <c r="A61" s="153" t="str">
        <f>Fundraising!AA33</f>
        <v>Budget</v>
      </c>
      <c r="B61" s="153" t="str">
        <f>Fundraising!AB33</f>
        <v/>
      </c>
      <c r="C61" s="153">
        <f>Fundraising!AC33</f>
        <v>200</v>
      </c>
      <c r="D61" s="163" t="str">
        <f>Fundraising!AD33</f>
        <v>054</v>
      </c>
      <c r="E61" s="163"/>
      <c r="H61" s="153">
        <f>Fundraising!AG33</f>
        <v>110</v>
      </c>
      <c r="I61" s="153" t="str">
        <f>Fundraising!AH33</f>
        <v>USD</v>
      </c>
      <c r="J61" s="160">
        <f>Fundraising!AI33</f>
        <v>0</v>
      </c>
      <c r="K61" s="160">
        <f>Fundraising!AJ33</f>
        <v>0</v>
      </c>
      <c r="L61" s="160">
        <f>Fundraising!AK33</f>
        <v>0</v>
      </c>
      <c r="M61" s="160">
        <f>Fundraising!AL33</f>
        <v>0</v>
      </c>
      <c r="N61" s="160">
        <f>Fundraising!AM33</f>
        <v>0</v>
      </c>
      <c r="O61" s="160">
        <f>Fundraising!AN33</f>
        <v>0</v>
      </c>
      <c r="P61" s="160">
        <f>Fundraising!AO33</f>
        <v>0</v>
      </c>
      <c r="Q61" s="160">
        <f>Fundraising!AP33</f>
        <v>0</v>
      </c>
      <c r="R61" s="160">
        <f>Fundraising!AQ33</f>
        <v>0</v>
      </c>
      <c r="S61" s="160">
        <f>Fundraising!AR33</f>
        <v>0</v>
      </c>
      <c r="T61" s="160">
        <f>Fundraising!AS33</f>
        <v>0</v>
      </c>
      <c r="U61" s="160">
        <f>Fundraising!AT33</f>
        <v>0</v>
      </c>
      <c r="V61" s="160">
        <f t="shared" si="0"/>
        <v>0</v>
      </c>
    </row>
    <row r="62" spans="1:22" ht="12.75" customHeight="1" x14ac:dyDescent="0.4">
      <c r="A62" s="153" t="str">
        <f>Fundraising!AA34</f>
        <v>Budget</v>
      </c>
      <c r="B62" s="153" t="str">
        <f>Fundraising!AB34</f>
        <v/>
      </c>
      <c r="C62" s="153">
        <f>Fundraising!AC34</f>
        <v>200</v>
      </c>
      <c r="D62" s="163" t="str">
        <f>Fundraising!AD34</f>
        <v>054</v>
      </c>
      <c r="E62" s="163"/>
      <c r="H62" s="153">
        <f>Fundraising!AG34</f>
        <v>110</v>
      </c>
      <c r="I62" s="153" t="str">
        <f>Fundraising!AH34</f>
        <v>USD</v>
      </c>
      <c r="J62" s="160">
        <f>Fundraising!AI34</f>
        <v>0</v>
      </c>
      <c r="K62" s="160">
        <f>Fundraising!AJ34</f>
        <v>0</v>
      </c>
      <c r="L62" s="160">
        <f>Fundraising!AK34</f>
        <v>0</v>
      </c>
      <c r="M62" s="160">
        <f>Fundraising!AL34</f>
        <v>0</v>
      </c>
      <c r="N62" s="160">
        <f>Fundraising!AM34</f>
        <v>0</v>
      </c>
      <c r="O62" s="160">
        <f>Fundraising!AN34</f>
        <v>0</v>
      </c>
      <c r="P62" s="160">
        <f>Fundraising!AO34</f>
        <v>0</v>
      </c>
      <c r="Q62" s="160">
        <f>Fundraising!AP34</f>
        <v>0</v>
      </c>
      <c r="R62" s="160">
        <f>Fundraising!AQ34</f>
        <v>0</v>
      </c>
      <c r="S62" s="160">
        <f>Fundraising!AR34</f>
        <v>0</v>
      </c>
      <c r="T62" s="160">
        <f>Fundraising!AS34</f>
        <v>0</v>
      </c>
      <c r="U62" s="160">
        <f>Fundraising!AT34</f>
        <v>0</v>
      </c>
      <c r="V62" s="160">
        <f t="shared" si="0"/>
        <v>0</v>
      </c>
    </row>
    <row r="63" spans="1:22" ht="12.75" customHeight="1" x14ac:dyDescent="0.4">
      <c r="A63" s="153" t="str">
        <f>'District Store'!AA8</f>
        <v>Budget</v>
      </c>
      <c r="B63" s="153" t="str">
        <f>'District Store'!AB8</f>
        <v>6045-000000</v>
      </c>
      <c r="C63" s="153">
        <f>'District Store'!AC8</f>
        <v>400</v>
      </c>
      <c r="D63" s="163" t="str">
        <f>'District Store'!AD8</f>
        <v>054</v>
      </c>
      <c r="E63" s="163"/>
      <c r="H63" s="153">
        <f>'District Store'!AH8</f>
        <v>110</v>
      </c>
      <c r="I63" s="153" t="str">
        <f>'District Store'!AI8</f>
        <v>USD</v>
      </c>
      <c r="J63" s="160">
        <f>'District Store'!AJ8</f>
        <v>0</v>
      </c>
      <c r="K63" s="160">
        <f>'District Store'!AK8</f>
        <v>0</v>
      </c>
      <c r="L63" s="160">
        <f>'District Store'!AL8</f>
        <v>0</v>
      </c>
      <c r="M63" s="160">
        <f>'District Store'!AM8</f>
        <v>0</v>
      </c>
      <c r="N63" s="160">
        <f>'District Store'!AN8</f>
        <v>0</v>
      </c>
      <c r="O63" s="160">
        <f>'District Store'!AO8</f>
        <v>0</v>
      </c>
      <c r="P63" s="160">
        <f>'District Store'!AP8</f>
        <v>0</v>
      </c>
      <c r="Q63" s="160">
        <f>'District Store'!AQ8</f>
        <v>0</v>
      </c>
      <c r="R63" s="160">
        <f>'District Store'!AR8</f>
        <v>0</v>
      </c>
      <c r="S63" s="160">
        <f>'District Store'!AS8</f>
        <v>0</v>
      </c>
      <c r="T63" s="160">
        <f>'District Store'!AT8</f>
        <v>0</v>
      </c>
      <c r="U63" s="160">
        <f>'District Store'!AU8</f>
        <v>0</v>
      </c>
      <c r="V63" s="160">
        <f t="shared" si="0"/>
        <v>0</v>
      </c>
    </row>
    <row r="64" spans="1:22" ht="12.75" customHeight="1" x14ac:dyDescent="0.4">
      <c r="A64" s="153" t="str">
        <f>'District Store'!AA10</f>
        <v>Budget</v>
      </c>
      <c r="B64" s="153" t="str">
        <f>'District Store'!AB10</f>
        <v>7002-000000</v>
      </c>
      <c r="C64" s="153">
        <f>'District Store'!AC10</f>
        <v>400</v>
      </c>
      <c r="D64" s="163" t="str">
        <f>'District Store'!AD10</f>
        <v>054</v>
      </c>
      <c r="E64" s="163"/>
      <c r="H64" s="153">
        <f>'District Store'!AH10</f>
        <v>110</v>
      </c>
      <c r="I64" s="153" t="str">
        <f>'District Store'!AI10</f>
        <v>USD</v>
      </c>
      <c r="J64" s="160">
        <f>'District Store'!AJ10</f>
        <v>0</v>
      </c>
      <c r="K64" s="160">
        <f>'District Store'!AK10</f>
        <v>0</v>
      </c>
      <c r="L64" s="160">
        <f>'District Store'!AL10</f>
        <v>0</v>
      </c>
      <c r="M64" s="160">
        <f>'District Store'!AM10</f>
        <v>0</v>
      </c>
      <c r="N64" s="160">
        <f>'District Store'!AN10</f>
        <v>0</v>
      </c>
      <c r="O64" s="160">
        <f>'District Store'!AO10</f>
        <v>0</v>
      </c>
      <c r="P64" s="160">
        <f>'District Store'!AP10</f>
        <v>0</v>
      </c>
      <c r="Q64" s="160">
        <f>'District Store'!AQ10</f>
        <v>0</v>
      </c>
      <c r="R64" s="160">
        <f>'District Store'!AR10</f>
        <v>0</v>
      </c>
      <c r="S64" s="160">
        <f>'District Store'!AS10</f>
        <v>0</v>
      </c>
      <c r="T64" s="160">
        <f>'District Store'!AT10</f>
        <v>0</v>
      </c>
      <c r="U64" s="160">
        <f>'District Store'!AU10</f>
        <v>0</v>
      </c>
      <c r="V64" s="160">
        <f t="shared" si="0"/>
        <v>0</v>
      </c>
    </row>
    <row r="65" spans="1:22" ht="12.75" customHeight="1" x14ac:dyDescent="0.4">
      <c r="A65" s="153" t="str">
        <f>'Marketing Outside Toastmasters'!AA10</f>
        <v>Budget</v>
      </c>
      <c r="B65" s="153" t="str">
        <f>'Marketing Outside Toastmasters'!AB10</f>
        <v>7006-000000</v>
      </c>
      <c r="C65" s="153">
        <f>'Marketing Outside Toastmasters'!AC10</f>
        <v>599</v>
      </c>
      <c r="D65" s="163" t="str">
        <f>'Marketing Outside Toastmasters'!AD10</f>
        <v>054</v>
      </c>
      <c r="E65" s="163"/>
      <c r="H65" s="153">
        <f>'Marketing Outside Toastmasters'!AG10</f>
        <v>110</v>
      </c>
      <c r="I65" s="153" t="str">
        <f>'Marketing Outside Toastmasters'!AH10</f>
        <v>USD</v>
      </c>
      <c r="J65" s="160">
        <f>'Marketing Outside Toastmasters'!AI10</f>
        <v>0</v>
      </c>
      <c r="K65" s="160">
        <f>'Marketing Outside Toastmasters'!AJ10</f>
        <v>0</v>
      </c>
      <c r="L65" s="160">
        <f>'Marketing Outside Toastmasters'!AK10</f>
        <v>0</v>
      </c>
      <c r="M65" s="160">
        <f>'Marketing Outside Toastmasters'!AL10</f>
        <v>0</v>
      </c>
      <c r="N65" s="160">
        <f>'Marketing Outside Toastmasters'!AM10</f>
        <v>0</v>
      </c>
      <c r="O65" s="160">
        <f>'Marketing Outside Toastmasters'!AN10</f>
        <v>0</v>
      </c>
      <c r="P65" s="160">
        <f>'Marketing Outside Toastmasters'!AO10</f>
        <v>0</v>
      </c>
      <c r="Q65" s="160">
        <f>'Marketing Outside Toastmasters'!AP10</f>
        <v>0</v>
      </c>
      <c r="R65" s="160">
        <f>'Marketing Outside Toastmasters'!AQ10</f>
        <v>0</v>
      </c>
      <c r="S65" s="160">
        <f>'Marketing Outside Toastmasters'!AR10</f>
        <v>0</v>
      </c>
      <c r="T65" s="160">
        <f>'Marketing Outside Toastmasters'!AS10</f>
        <v>0</v>
      </c>
      <c r="U65" s="160">
        <f>'Marketing Outside Toastmasters'!AT10</f>
        <v>0</v>
      </c>
      <c r="V65" s="160">
        <f t="shared" si="0"/>
        <v>0</v>
      </c>
    </row>
    <row r="66" spans="1:22" ht="12.75" customHeight="1" x14ac:dyDescent="0.4">
      <c r="A66" s="153" t="str">
        <f>'Marketing Outside Toastmasters'!AA11</f>
        <v>Budget</v>
      </c>
      <c r="B66" s="153" t="str">
        <f>'Marketing Outside Toastmasters'!AB11</f>
        <v>7008-000000</v>
      </c>
      <c r="C66" s="153">
        <f>'Marketing Outside Toastmasters'!AC11</f>
        <v>599</v>
      </c>
      <c r="D66" s="163" t="str">
        <f>'Marketing Outside Toastmasters'!AD11</f>
        <v>054</v>
      </c>
      <c r="E66" s="163"/>
      <c r="H66" s="153">
        <f>'Marketing Outside Toastmasters'!AG11</f>
        <v>110</v>
      </c>
      <c r="I66" s="153" t="str">
        <f>'Marketing Outside Toastmasters'!AH11</f>
        <v>USD</v>
      </c>
      <c r="J66" s="160">
        <f>'Marketing Outside Toastmasters'!AI11</f>
        <v>0</v>
      </c>
      <c r="K66" s="160">
        <f>'Marketing Outside Toastmasters'!AJ11</f>
        <v>0</v>
      </c>
      <c r="L66" s="160">
        <f>'Marketing Outside Toastmasters'!AK11</f>
        <v>0</v>
      </c>
      <c r="M66" s="160">
        <f>'Marketing Outside Toastmasters'!AL11</f>
        <v>0</v>
      </c>
      <c r="N66" s="160">
        <f>'Marketing Outside Toastmasters'!AM11</f>
        <v>0</v>
      </c>
      <c r="O66" s="160">
        <f>'Marketing Outside Toastmasters'!AN11</f>
        <v>0</v>
      </c>
      <c r="P66" s="160">
        <f>'Marketing Outside Toastmasters'!AO11</f>
        <v>0</v>
      </c>
      <c r="Q66" s="160">
        <f>'Marketing Outside Toastmasters'!AP11</f>
        <v>0</v>
      </c>
      <c r="R66" s="160">
        <f>'Marketing Outside Toastmasters'!AQ11</f>
        <v>0</v>
      </c>
      <c r="S66" s="160">
        <f>'Marketing Outside Toastmasters'!AR11</f>
        <v>0</v>
      </c>
      <c r="T66" s="160">
        <f>'Marketing Outside Toastmasters'!AS11</f>
        <v>0</v>
      </c>
      <c r="U66" s="160">
        <f>'Marketing Outside Toastmasters'!AT11</f>
        <v>0</v>
      </c>
      <c r="V66" s="160">
        <f t="shared" si="0"/>
        <v>0</v>
      </c>
    </row>
    <row r="67" spans="1:22" ht="12.75" customHeight="1" x14ac:dyDescent="0.4">
      <c r="A67" s="153" t="str">
        <f>'Marketing Outside Toastmasters'!AA12</f>
        <v>Budget</v>
      </c>
      <c r="B67" s="153" t="str">
        <f>'Marketing Outside Toastmasters'!AB12</f>
        <v>7010-000000</v>
      </c>
      <c r="C67" s="153">
        <f>'Marketing Outside Toastmasters'!AC12</f>
        <v>599</v>
      </c>
      <c r="D67" s="163" t="str">
        <f>'Marketing Outside Toastmasters'!AD12</f>
        <v>054</v>
      </c>
      <c r="E67" s="163"/>
      <c r="H67" s="153">
        <f>'Marketing Outside Toastmasters'!AG12</f>
        <v>110</v>
      </c>
      <c r="I67" s="153" t="str">
        <f>'Marketing Outside Toastmasters'!AH12</f>
        <v>USD</v>
      </c>
      <c r="J67" s="160">
        <f>'Marketing Outside Toastmasters'!AI12</f>
        <v>0</v>
      </c>
      <c r="K67" s="160">
        <f>'Marketing Outside Toastmasters'!AJ12</f>
        <v>0</v>
      </c>
      <c r="L67" s="160">
        <f>'Marketing Outside Toastmasters'!AK12</f>
        <v>0</v>
      </c>
      <c r="M67" s="160">
        <f>'Marketing Outside Toastmasters'!AL12</f>
        <v>0</v>
      </c>
      <c r="N67" s="160">
        <f>'Marketing Outside Toastmasters'!AM12</f>
        <v>0</v>
      </c>
      <c r="O67" s="160">
        <f>'Marketing Outside Toastmasters'!AN12</f>
        <v>0</v>
      </c>
      <c r="P67" s="160">
        <f>'Marketing Outside Toastmasters'!AO12</f>
        <v>0</v>
      </c>
      <c r="Q67" s="160">
        <f>'Marketing Outside Toastmasters'!AP12</f>
        <v>0</v>
      </c>
      <c r="R67" s="160">
        <f>'Marketing Outside Toastmasters'!AQ12</f>
        <v>0</v>
      </c>
      <c r="S67" s="160">
        <f>'Marketing Outside Toastmasters'!AR12</f>
        <v>0</v>
      </c>
      <c r="T67" s="160">
        <f>'Marketing Outside Toastmasters'!AS12</f>
        <v>0</v>
      </c>
      <c r="U67" s="160">
        <f>'Marketing Outside Toastmasters'!AT12</f>
        <v>0</v>
      </c>
      <c r="V67" s="160">
        <f t="shared" si="0"/>
        <v>0</v>
      </c>
    </row>
    <row r="68" spans="1:22" ht="12.75" customHeight="1" x14ac:dyDescent="0.4">
      <c r="A68" s="153" t="str">
        <f>'Marketing Outside Toastmasters'!AA13</f>
        <v>Budget</v>
      </c>
      <c r="B68" s="153" t="str">
        <f>'Marketing Outside Toastmasters'!AB13</f>
        <v>7012-000000</v>
      </c>
      <c r="C68" s="153">
        <f>'Marketing Outside Toastmasters'!AC13</f>
        <v>599</v>
      </c>
      <c r="D68" s="163" t="str">
        <f>'Marketing Outside Toastmasters'!AD13</f>
        <v>054</v>
      </c>
      <c r="E68" s="163"/>
      <c r="H68" s="153">
        <f>'Marketing Outside Toastmasters'!AG13</f>
        <v>110</v>
      </c>
      <c r="I68" s="153" t="str">
        <f>'Marketing Outside Toastmasters'!AH13</f>
        <v>USD</v>
      </c>
      <c r="J68" s="160">
        <f>'Marketing Outside Toastmasters'!AI13</f>
        <v>0</v>
      </c>
      <c r="K68" s="160">
        <f>'Marketing Outside Toastmasters'!AJ13</f>
        <v>0</v>
      </c>
      <c r="L68" s="160">
        <f>'Marketing Outside Toastmasters'!AK13</f>
        <v>10</v>
      </c>
      <c r="M68" s="160">
        <f>'Marketing Outside Toastmasters'!AL13</f>
        <v>10</v>
      </c>
      <c r="N68" s="160">
        <f>'Marketing Outside Toastmasters'!AM13</f>
        <v>10</v>
      </c>
      <c r="O68" s="160">
        <f>'Marketing Outside Toastmasters'!AN13</f>
        <v>10</v>
      </c>
      <c r="P68" s="160">
        <f>'Marketing Outside Toastmasters'!AO13</f>
        <v>10</v>
      </c>
      <c r="Q68" s="160">
        <f>'Marketing Outside Toastmasters'!AP13</f>
        <v>10</v>
      </c>
      <c r="R68" s="160">
        <f>'Marketing Outside Toastmasters'!AQ13</f>
        <v>10</v>
      </c>
      <c r="S68" s="160">
        <f>'Marketing Outside Toastmasters'!AR13</f>
        <v>10</v>
      </c>
      <c r="T68" s="160">
        <f>'Marketing Outside Toastmasters'!AS13</f>
        <v>10</v>
      </c>
      <c r="U68" s="160">
        <f>'Marketing Outside Toastmasters'!AT13</f>
        <v>10</v>
      </c>
      <c r="V68" s="160">
        <f t="shared" si="0"/>
        <v>100</v>
      </c>
    </row>
    <row r="69" spans="1:22" ht="12.75" customHeight="1" x14ac:dyDescent="0.4">
      <c r="A69" s="153" t="str">
        <f>'Marketing Outside Toastmasters'!AA14</f>
        <v>Budget</v>
      </c>
      <c r="B69" s="153" t="str">
        <f>'Marketing Outside Toastmasters'!AB14</f>
        <v>7036-000000</v>
      </c>
      <c r="C69" s="153">
        <f>'Marketing Outside Toastmasters'!AC14</f>
        <v>599</v>
      </c>
      <c r="D69" s="163" t="str">
        <f>'Marketing Outside Toastmasters'!AD14</f>
        <v>054</v>
      </c>
      <c r="E69" s="163"/>
      <c r="H69" s="153">
        <f>'Marketing Outside Toastmasters'!AG14</f>
        <v>110</v>
      </c>
      <c r="I69" s="153" t="str">
        <f>'Marketing Outside Toastmasters'!AH14</f>
        <v>USD</v>
      </c>
      <c r="J69" s="160">
        <f>'Marketing Outside Toastmasters'!AI14</f>
        <v>0</v>
      </c>
      <c r="K69" s="160">
        <f>'Marketing Outside Toastmasters'!AJ14</f>
        <v>0</v>
      </c>
      <c r="L69" s="160">
        <f>'Marketing Outside Toastmasters'!AK14</f>
        <v>100</v>
      </c>
      <c r="M69" s="160">
        <f>'Marketing Outside Toastmasters'!AL14</f>
        <v>100</v>
      </c>
      <c r="N69" s="160">
        <f>'Marketing Outside Toastmasters'!AM14</f>
        <v>100</v>
      </c>
      <c r="O69" s="160">
        <f>'Marketing Outside Toastmasters'!AN14</f>
        <v>100</v>
      </c>
      <c r="P69" s="160">
        <f>'Marketing Outside Toastmasters'!AO14</f>
        <v>100</v>
      </c>
      <c r="Q69" s="160">
        <f>'Marketing Outside Toastmasters'!AP14</f>
        <v>100</v>
      </c>
      <c r="R69" s="160">
        <f>'Marketing Outside Toastmasters'!AQ14</f>
        <v>100</v>
      </c>
      <c r="S69" s="160">
        <f>'Marketing Outside Toastmasters'!AR14</f>
        <v>100</v>
      </c>
      <c r="T69" s="160">
        <f>'Marketing Outside Toastmasters'!AS14</f>
        <v>100</v>
      </c>
      <c r="U69" s="160">
        <f>'Marketing Outside Toastmasters'!AT14</f>
        <v>100</v>
      </c>
      <c r="V69" s="160">
        <f t="shared" si="0"/>
        <v>1000</v>
      </c>
    </row>
    <row r="70" spans="1:22" ht="12.75" customHeight="1" x14ac:dyDescent="0.4">
      <c r="A70" s="153" t="str">
        <f>'Marketing Outside Toastmasters'!AA15</f>
        <v>Budget</v>
      </c>
      <c r="B70" s="153" t="str">
        <f>'Marketing Outside Toastmasters'!AB15</f>
        <v>7044-000000</v>
      </c>
      <c r="C70" s="153">
        <f>'Marketing Outside Toastmasters'!AC15</f>
        <v>599</v>
      </c>
      <c r="D70" s="163" t="str">
        <f>'Marketing Outside Toastmasters'!AD15</f>
        <v>054</v>
      </c>
      <c r="E70" s="163"/>
      <c r="H70" s="153">
        <f>'Marketing Outside Toastmasters'!AG15</f>
        <v>110</v>
      </c>
      <c r="I70" s="153" t="str">
        <f>'Marketing Outside Toastmasters'!AH15</f>
        <v>USD</v>
      </c>
      <c r="J70" s="160">
        <f>'Marketing Outside Toastmasters'!AI15</f>
        <v>0</v>
      </c>
      <c r="K70" s="160">
        <f>'Marketing Outside Toastmasters'!AJ15</f>
        <v>0</v>
      </c>
      <c r="L70" s="160">
        <f>'Marketing Outside Toastmasters'!AK15</f>
        <v>45</v>
      </c>
      <c r="M70" s="160">
        <f>'Marketing Outside Toastmasters'!AL15</f>
        <v>45</v>
      </c>
      <c r="N70" s="160">
        <f>'Marketing Outside Toastmasters'!AM15</f>
        <v>45</v>
      </c>
      <c r="O70" s="160">
        <f>'Marketing Outside Toastmasters'!AN15</f>
        <v>45</v>
      </c>
      <c r="P70" s="160">
        <f>'Marketing Outside Toastmasters'!AO15</f>
        <v>45</v>
      </c>
      <c r="Q70" s="160">
        <f>'Marketing Outside Toastmasters'!AP15</f>
        <v>45</v>
      </c>
      <c r="R70" s="160">
        <f>'Marketing Outside Toastmasters'!AQ15</f>
        <v>45</v>
      </c>
      <c r="S70" s="160">
        <f>'Marketing Outside Toastmasters'!AR15</f>
        <v>45</v>
      </c>
      <c r="T70" s="160">
        <f>'Marketing Outside Toastmasters'!AS15</f>
        <v>45</v>
      </c>
      <c r="U70" s="160">
        <f>'Marketing Outside Toastmasters'!AT15</f>
        <v>45</v>
      </c>
      <c r="V70" s="160">
        <f t="shared" si="0"/>
        <v>450</v>
      </c>
    </row>
    <row r="71" spans="1:22" ht="12.75" customHeight="1" x14ac:dyDescent="0.4">
      <c r="A71" s="153" t="str">
        <f>'Marketing Outside Toastmasters'!AA16</f>
        <v>Budget</v>
      </c>
      <c r="B71" s="153" t="str">
        <f>'Marketing Outside Toastmasters'!AB16</f>
        <v>7082-000000</v>
      </c>
      <c r="C71" s="153">
        <f>'Marketing Outside Toastmasters'!AC16</f>
        <v>599</v>
      </c>
      <c r="D71" s="163" t="str">
        <f>'Marketing Outside Toastmasters'!AD16</f>
        <v>054</v>
      </c>
      <c r="E71" s="163"/>
      <c r="H71" s="153">
        <f>'Marketing Outside Toastmasters'!AG16</f>
        <v>110</v>
      </c>
      <c r="I71" s="153" t="str">
        <f>'Marketing Outside Toastmasters'!AH16</f>
        <v>USD</v>
      </c>
      <c r="J71" s="160">
        <f>'Marketing Outside Toastmasters'!AI16</f>
        <v>0</v>
      </c>
      <c r="K71" s="160">
        <f>'Marketing Outside Toastmasters'!AJ16</f>
        <v>0</v>
      </c>
      <c r="L71" s="160">
        <f>'Marketing Outside Toastmasters'!AK16</f>
        <v>25</v>
      </c>
      <c r="M71" s="160">
        <f>'Marketing Outside Toastmasters'!AL16</f>
        <v>25</v>
      </c>
      <c r="N71" s="160">
        <f>'Marketing Outside Toastmasters'!AM16</f>
        <v>25</v>
      </c>
      <c r="O71" s="160">
        <f>'Marketing Outside Toastmasters'!AN16</f>
        <v>25</v>
      </c>
      <c r="P71" s="160">
        <f>'Marketing Outside Toastmasters'!AO16</f>
        <v>25</v>
      </c>
      <c r="Q71" s="160">
        <f>'Marketing Outside Toastmasters'!AP16</f>
        <v>25</v>
      </c>
      <c r="R71" s="160">
        <f>'Marketing Outside Toastmasters'!AQ16</f>
        <v>25</v>
      </c>
      <c r="S71" s="160">
        <f>'Marketing Outside Toastmasters'!AR16</f>
        <v>25</v>
      </c>
      <c r="T71" s="160">
        <f>'Marketing Outside Toastmasters'!AS16</f>
        <v>25</v>
      </c>
      <c r="U71" s="160">
        <f>'Marketing Outside Toastmasters'!AT16</f>
        <v>25</v>
      </c>
      <c r="V71" s="160">
        <f t="shared" si="0"/>
        <v>250</v>
      </c>
    </row>
    <row r="72" spans="1:22" ht="12.75" customHeight="1" x14ac:dyDescent="0.4">
      <c r="A72" s="153" t="str">
        <f>'Marketing Outside Toastmasters'!AA17</f>
        <v>Budget</v>
      </c>
      <c r="B72" s="153" t="str">
        <f>'Marketing Outside Toastmasters'!AB17</f>
        <v>7032-000000</v>
      </c>
      <c r="C72" s="153">
        <f>'Marketing Outside Toastmasters'!AC17</f>
        <v>599</v>
      </c>
      <c r="D72" s="163" t="str">
        <f>'Marketing Outside Toastmasters'!AD17</f>
        <v>054</v>
      </c>
      <c r="E72" s="163"/>
      <c r="H72" s="153">
        <f>'Marketing Outside Toastmasters'!AG17</f>
        <v>110</v>
      </c>
      <c r="I72" s="153" t="str">
        <f>'Marketing Outside Toastmasters'!AH17</f>
        <v>USD</v>
      </c>
      <c r="J72" s="160">
        <f>'Marketing Outside Toastmasters'!AI17</f>
        <v>0</v>
      </c>
      <c r="K72" s="160">
        <f>'Marketing Outside Toastmasters'!AJ17</f>
        <v>0</v>
      </c>
      <c r="L72" s="160">
        <f>'Marketing Outside Toastmasters'!AK17</f>
        <v>0</v>
      </c>
      <c r="M72" s="160">
        <f>'Marketing Outside Toastmasters'!AL17</f>
        <v>0</v>
      </c>
      <c r="N72" s="160">
        <f>'Marketing Outside Toastmasters'!AM17</f>
        <v>0</v>
      </c>
      <c r="O72" s="160">
        <f>'Marketing Outside Toastmasters'!AN17</f>
        <v>0</v>
      </c>
      <c r="P72" s="160">
        <f>'Marketing Outside Toastmasters'!AO17</f>
        <v>0</v>
      </c>
      <c r="Q72" s="160">
        <f>'Marketing Outside Toastmasters'!AP17</f>
        <v>0</v>
      </c>
      <c r="R72" s="160">
        <f>'Marketing Outside Toastmasters'!AQ17</f>
        <v>0</v>
      </c>
      <c r="S72" s="160">
        <f>'Marketing Outside Toastmasters'!AR17</f>
        <v>0</v>
      </c>
      <c r="T72" s="160">
        <f>'Marketing Outside Toastmasters'!AS17</f>
        <v>0</v>
      </c>
      <c r="U72" s="160">
        <f>'Marketing Outside Toastmasters'!AT17</f>
        <v>0</v>
      </c>
      <c r="V72" s="160">
        <f t="shared" si="0"/>
        <v>0</v>
      </c>
    </row>
    <row r="73" spans="1:22" ht="12.75" customHeight="1" x14ac:dyDescent="0.4">
      <c r="A73" s="153" t="str">
        <f>'Marketing Outside Toastmasters'!AA18</f>
        <v>Budget</v>
      </c>
      <c r="B73" s="153" t="str">
        <f>'Marketing Outside Toastmasters'!AB18</f>
        <v/>
      </c>
      <c r="C73" s="153">
        <f>'Marketing Outside Toastmasters'!AC18</f>
        <v>599</v>
      </c>
      <c r="D73" s="163" t="str">
        <f>'Marketing Outside Toastmasters'!AD18</f>
        <v>054</v>
      </c>
      <c r="E73" s="163"/>
      <c r="H73" s="153">
        <f>'Marketing Outside Toastmasters'!AG18</f>
        <v>110</v>
      </c>
      <c r="I73" s="153" t="str">
        <f>'Marketing Outside Toastmasters'!AH18</f>
        <v>USD</v>
      </c>
      <c r="J73" s="160">
        <f>'Marketing Outside Toastmasters'!AI18</f>
        <v>0</v>
      </c>
      <c r="K73" s="160">
        <f>'Marketing Outside Toastmasters'!AJ18</f>
        <v>0</v>
      </c>
      <c r="L73" s="160">
        <f>'Marketing Outside Toastmasters'!AK18</f>
        <v>0</v>
      </c>
      <c r="M73" s="160">
        <f>'Marketing Outside Toastmasters'!AL18</f>
        <v>0</v>
      </c>
      <c r="N73" s="160">
        <f>'Marketing Outside Toastmasters'!AM18</f>
        <v>0</v>
      </c>
      <c r="O73" s="160">
        <f>'Marketing Outside Toastmasters'!AN18</f>
        <v>0</v>
      </c>
      <c r="P73" s="160">
        <f>'Marketing Outside Toastmasters'!AO18</f>
        <v>0</v>
      </c>
      <c r="Q73" s="160">
        <f>'Marketing Outside Toastmasters'!AP18</f>
        <v>0</v>
      </c>
      <c r="R73" s="160">
        <f>'Marketing Outside Toastmasters'!AQ18</f>
        <v>0</v>
      </c>
      <c r="S73" s="160">
        <f>'Marketing Outside Toastmasters'!AR18</f>
        <v>0</v>
      </c>
      <c r="T73" s="160">
        <f>'Marketing Outside Toastmasters'!AS18</f>
        <v>0</v>
      </c>
      <c r="U73" s="160">
        <f>'Marketing Outside Toastmasters'!AT18</f>
        <v>0</v>
      </c>
      <c r="V73" s="160">
        <f t="shared" si="0"/>
        <v>0</v>
      </c>
    </row>
    <row r="74" spans="1:22" ht="12.75" customHeight="1" x14ac:dyDescent="0.4">
      <c r="A74" s="153" t="str">
        <f>'Marketing Outside Toastmasters'!AA19</f>
        <v>Budget</v>
      </c>
      <c r="B74" s="153" t="str">
        <f>'Marketing Outside Toastmasters'!AB19</f>
        <v/>
      </c>
      <c r="C74" s="153">
        <f>'Marketing Outside Toastmasters'!AC19</f>
        <v>599</v>
      </c>
      <c r="D74" s="163" t="str">
        <f>'Marketing Outside Toastmasters'!AD19</f>
        <v>054</v>
      </c>
      <c r="E74" s="163"/>
      <c r="H74" s="153">
        <f>'Marketing Outside Toastmasters'!AG19</f>
        <v>110</v>
      </c>
      <c r="I74" s="153" t="str">
        <f>'Marketing Outside Toastmasters'!AH19</f>
        <v>USD</v>
      </c>
      <c r="J74" s="160">
        <f>'Marketing Outside Toastmasters'!AI19</f>
        <v>0</v>
      </c>
      <c r="K74" s="160">
        <f>'Marketing Outside Toastmasters'!AJ19</f>
        <v>0</v>
      </c>
      <c r="L74" s="160">
        <f>'Marketing Outside Toastmasters'!AK19</f>
        <v>0</v>
      </c>
      <c r="M74" s="160">
        <f>'Marketing Outside Toastmasters'!AL19</f>
        <v>0</v>
      </c>
      <c r="N74" s="160">
        <f>'Marketing Outside Toastmasters'!AM19</f>
        <v>0</v>
      </c>
      <c r="O74" s="160">
        <f>'Marketing Outside Toastmasters'!AN19</f>
        <v>0</v>
      </c>
      <c r="P74" s="160">
        <f>'Marketing Outside Toastmasters'!AO19</f>
        <v>0</v>
      </c>
      <c r="Q74" s="160">
        <f>'Marketing Outside Toastmasters'!AP19</f>
        <v>0</v>
      </c>
      <c r="R74" s="160">
        <f>'Marketing Outside Toastmasters'!AQ19</f>
        <v>0</v>
      </c>
      <c r="S74" s="160">
        <f>'Marketing Outside Toastmasters'!AR19</f>
        <v>0</v>
      </c>
      <c r="T74" s="160">
        <f>'Marketing Outside Toastmasters'!AS19</f>
        <v>0</v>
      </c>
      <c r="U74" s="160">
        <f>'Marketing Outside Toastmasters'!AT19</f>
        <v>0</v>
      </c>
      <c r="V74" s="160">
        <f t="shared" si="0"/>
        <v>0</v>
      </c>
    </row>
    <row r="75" spans="1:22" ht="12.75" customHeight="1" x14ac:dyDescent="0.4">
      <c r="A75" s="153" t="str">
        <f>Recognition!AA10</f>
        <v>Budget</v>
      </c>
      <c r="B75" s="153" t="str">
        <f>Recognition!AB10</f>
        <v>7006-000000</v>
      </c>
      <c r="C75" s="153">
        <f>Recognition!AC10</f>
        <v>570</v>
      </c>
      <c r="D75" s="153" t="str">
        <f>Recognition!AD10</f>
        <v>054</v>
      </c>
      <c r="E75" s="163"/>
      <c r="H75" s="153">
        <f>Recognition!AG10</f>
        <v>110</v>
      </c>
      <c r="I75" s="153" t="str">
        <f>Recognition!AH10</f>
        <v>USD</v>
      </c>
      <c r="J75" s="160">
        <f>Recognition!AI10</f>
        <v>0</v>
      </c>
      <c r="K75" s="160">
        <f>Recognition!AJ10</f>
        <v>0</v>
      </c>
      <c r="L75" s="160">
        <f>Recognition!AK10</f>
        <v>0</v>
      </c>
      <c r="M75" s="160">
        <f>Recognition!AL10</f>
        <v>0</v>
      </c>
      <c r="N75" s="160">
        <f>Recognition!AM10</f>
        <v>0</v>
      </c>
      <c r="O75" s="160">
        <f>Recognition!AN10</f>
        <v>0</v>
      </c>
      <c r="P75" s="160">
        <f>Recognition!AO10</f>
        <v>0</v>
      </c>
      <c r="Q75" s="160">
        <f>Recognition!AP10</f>
        <v>0</v>
      </c>
      <c r="R75" s="160">
        <f>Recognition!AQ10</f>
        <v>0</v>
      </c>
      <c r="S75" s="160">
        <f>Recognition!AR10</f>
        <v>0</v>
      </c>
      <c r="T75" s="160">
        <f>Recognition!AS10</f>
        <v>0</v>
      </c>
      <c r="U75" s="160">
        <f>Recognition!AT10</f>
        <v>0</v>
      </c>
      <c r="V75" s="160">
        <f t="shared" si="0"/>
        <v>0</v>
      </c>
    </row>
    <row r="76" spans="1:22" ht="12.75" customHeight="1" x14ac:dyDescent="0.4">
      <c r="A76" s="153" t="str">
        <f>Recognition!AA11</f>
        <v>Budget</v>
      </c>
      <c r="B76" s="153" t="str">
        <f>Recognition!AB11</f>
        <v>7008-000000</v>
      </c>
      <c r="C76" s="153">
        <f>Recognition!AC11</f>
        <v>570</v>
      </c>
      <c r="D76" s="153" t="str">
        <f>Recognition!AD11</f>
        <v>054</v>
      </c>
      <c r="E76" s="163"/>
      <c r="H76" s="153">
        <f>Recognition!AG11</f>
        <v>110</v>
      </c>
      <c r="I76" s="153" t="str">
        <f>Recognition!AH11</f>
        <v>USD</v>
      </c>
      <c r="J76" s="160">
        <f>Recognition!AI11</f>
        <v>0</v>
      </c>
      <c r="K76" s="160">
        <f>Recognition!AJ11</f>
        <v>0</v>
      </c>
      <c r="L76" s="160">
        <f>Recognition!AK11</f>
        <v>0</v>
      </c>
      <c r="M76" s="160">
        <f>Recognition!AL11</f>
        <v>0</v>
      </c>
      <c r="N76" s="160">
        <f>Recognition!AM11</f>
        <v>0</v>
      </c>
      <c r="O76" s="160">
        <f>Recognition!AN11</f>
        <v>0</v>
      </c>
      <c r="P76" s="160">
        <f>Recognition!AO11</f>
        <v>0</v>
      </c>
      <c r="Q76" s="160">
        <f>Recognition!AP11</f>
        <v>0</v>
      </c>
      <c r="R76" s="160">
        <f>Recognition!AQ11</f>
        <v>0</v>
      </c>
      <c r="S76" s="160">
        <f>Recognition!AR11</f>
        <v>0</v>
      </c>
      <c r="T76" s="160">
        <f>Recognition!AS11</f>
        <v>0</v>
      </c>
      <c r="U76" s="160">
        <f>Recognition!AT11</f>
        <v>0</v>
      </c>
      <c r="V76" s="160">
        <f t="shared" si="0"/>
        <v>0</v>
      </c>
    </row>
    <row r="77" spans="1:22" ht="12.75" customHeight="1" x14ac:dyDescent="0.4">
      <c r="A77" s="153" t="str">
        <f>Recognition!AA12</f>
        <v>Budget</v>
      </c>
      <c r="B77" s="153" t="str">
        <f>Recognition!AB12</f>
        <v>7010-000000</v>
      </c>
      <c r="C77" s="153">
        <f>Recognition!AC12</f>
        <v>570</v>
      </c>
      <c r="D77" s="153" t="str">
        <f>Recognition!AD12</f>
        <v>054</v>
      </c>
      <c r="E77" s="163"/>
      <c r="H77" s="153">
        <f>Recognition!AG12</f>
        <v>110</v>
      </c>
      <c r="I77" s="153" t="str">
        <f>Recognition!AH12</f>
        <v>USD</v>
      </c>
      <c r="J77" s="160">
        <f>Recognition!AI12</f>
        <v>0</v>
      </c>
      <c r="K77" s="160">
        <f>Recognition!AJ12</f>
        <v>0</v>
      </c>
      <c r="L77" s="160">
        <f>Recognition!AK12</f>
        <v>0</v>
      </c>
      <c r="M77" s="160">
        <f>Recognition!AL12</f>
        <v>120</v>
      </c>
      <c r="N77" s="160">
        <f>Recognition!AM12</f>
        <v>0</v>
      </c>
      <c r="O77" s="160">
        <f>Recognition!AN12</f>
        <v>0</v>
      </c>
      <c r="P77" s="160">
        <f>Recognition!AO12</f>
        <v>0</v>
      </c>
      <c r="Q77" s="160">
        <f>Recognition!AP12</f>
        <v>0</v>
      </c>
      <c r="R77" s="160">
        <f>Recognition!AQ12</f>
        <v>0</v>
      </c>
      <c r="S77" s="160">
        <f>Recognition!AR12</f>
        <v>120</v>
      </c>
      <c r="T77" s="160">
        <f>Recognition!AS12</f>
        <v>0</v>
      </c>
      <c r="U77" s="160">
        <f>Recognition!AT12</f>
        <v>0</v>
      </c>
      <c r="V77" s="160">
        <f t="shared" si="0"/>
        <v>240</v>
      </c>
    </row>
    <row r="78" spans="1:22" ht="12.75" customHeight="1" x14ac:dyDescent="0.4">
      <c r="A78" s="153" t="str">
        <f>Recognition!AA13</f>
        <v>Budget</v>
      </c>
      <c r="B78" s="153" t="str">
        <f>Recognition!AB13</f>
        <v>7012-000000</v>
      </c>
      <c r="C78" s="153">
        <f>Recognition!AC13</f>
        <v>570</v>
      </c>
      <c r="D78" s="153" t="str">
        <f>Recognition!AD13</f>
        <v>054</v>
      </c>
      <c r="E78" s="163"/>
      <c r="H78" s="153">
        <f>Recognition!AG13</f>
        <v>110</v>
      </c>
      <c r="I78" s="153" t="str">
        <f>Recognition!AH13</f>
        <v>USD</v>
      </c>
      <c r="J78" s="160">
        <f>Recognition!AI13</f>
        <v>0</v>
      </c>
      <c r="K78" s="160">
        <f>Recognition!AJ13</f>
        <v>0</v>
      </c>
      <c r="L78" s="160">
        <f>Recognition!AK13</f>
        <v>0</v>
      </c>
      <c r="M78" s="160">
        <f>Recognition!AL13</f>
        <v>75</v>
      </c>
      <c r="N78" s="160">
        <f>Recognition!AM13</f>
        <v>0</v>
      </c>
      <c r="O78" s="160">
        <f>Recognition!AN13</f>
        <v>0</v>
      </c>
      <c r="P78" s="160">
        <f>Recognition!AO13</f>
        <v>0</v>
      </c>
      <c r="Q78" s="160">
        <f>Recognition!AP13</f>
        <v>0</v>
      </c>
      <c r="R78" s="160">
        <f>Recognition!AQ13</f>
        <v>0</v>
      </c>
      <c r="S78" s="160">
        <f>Recognition!AR13</f>
        <v>75</v>
      </c>
      <c r="T78" s="160">
        <f>Recognition!AS13</f>
        <v>0</v>
      </c>
      <c r="U78" s="160">
        <f>Recognition!AT13</f>
        <v>0</v>
      </c>
      <c r="V78" s="160">
        <f t="shared" si="0"/>
        <v>150</v>
      </c>
    </row>
    <row r="79" spans="1:22" ht="12.75" customHeight="1" x14ac:dyDescent="0.4">
      <c r="A79" s="153" t="str">
        <f>Recognition!AA14</f>
        <v>Budget</v>
      </c>
      <c r="B79" s="153" t="str">
        <f>Recognition!AB14</f>
        <v>7036-000000</v>
      </c>
      <c r="C79" s="153">
        <f>Recognition!AC14</f>
        <v>570</v>
      </c>
      <c r="D79" s="153" t="str">
        <f>Recognition!AD14</f>
        <v>054</v>
      </c>
      <c r="E79" s="163"/>
      <c r="H79" s="153">
        <f>Recognition!AG14</f>
        <v>110</v>
      </c>
      <c r="I79" s="153" t="str">
        <f>Recognition!AH14</f>
        <v>USD</v>
      </c>
      <c r="J79" s="160">
        <f>Recognition!AI14</f>
        <v>0</v>
      </c>
      <c r="K79" s="160">
        <f>Recognition!AJ14</f>
        <v>0</v>
      </c>
      <c r="L79" s="160">
        <f>Recognition!AK14</f>
        <v>0</v>
      </c>
      <c r="M79" s="160">
        <f>Recognition!AL14</f>
        <v>0</v>
      </c>
      <c r="N79" s="160">
        <f>Recognition!AM14</f>
        <v>0</v>
      </c>
      <c r="O79" s="160">
        <f>Recognition!AN14</f>
        <v>0</v>
      </c>
      <c r="P79" s="160">
        <f>Recognition!AO14</f>
        <v>0</v>
      </c>
      <c r="Q79" s="160">
        <f>Recognition!AP14</f>
        <v>0</v>
      </c>
      <c r="R79" s="160">
        <f>Recognition!AQ14</f>
        <v>0</v>
      </c>
      <c r="S79" s="160">
        <f>Recognition!AR14</f>
        <v>0</v>
      </c>
      <c r="T79" s="160">
        <f>Recognition!AS14</f>
        <v>0</v>
      </c>
      <c r="U79" s="160">
        <f>Recognition!AT14</f>
        <v>0</v>
      </c>
      <c r="V79" s="160">
        <f t="shared" si="0"/>
        <v>0</v>
      </c>
    </row>
    <row r="80" spans="1:22" ht="12.75" customHeight="1" x14ac:dyDescent="0.4">
      <c r="A80" s="153" t="str">
        <f>Recognition!AA15</f>
        <v>Budget</v>
      </c>
      <c r="B80" s="153" t="str">
        <f>Recognition!AB15</f>
        <v>7044-000000</v>
      </c>
      <c r="C80" s="153">
        <f>Recognition!AC15</f>
        <v>570</v>
      </c>
      <c r="D80" s="153" t="str">
        <f>Recognition!AD15</f>
        <v>054</v>
      </c>
      <c r="E80" s="163"/>
      <c r="H80" s="153">
        <f>Recognition!AG15</f>
        <v>110</v>
      </c>
      <c r="I80" s="153" t="str">
        <f>Recognition!AH15</f>
        <v>USD</v>
      </c>
      <c r="J80" s="160">
        <f>Recognition!AI15</f>
        <v>0</v>
      </c>
      <c r="K80" s="160">
        <f>Recognition!AJ15</f>
        <v>0</v>
      </c>
      <c r="L80" s="160">
        <f>Recognition!AK15</f>
        <v>0</v>
      </c>
      <c r="M80" s="160">
        <f>Recognition!AL15</f>
        <v>120</v>
      </c>
      <c r="N80" s="160">
        <f>Recognition!AM15</f>
        <v>0</v>
      </c>
      <c r="O80" s="160">
        <f>Recognition!AN15</f>
        <v>0</v>
      </c>
      <c r="P80" s="160">
        <f>Recognition!AO15</f>
        <v>0</v>
      </c>
      <c r="Q80" s="160">
        <f>Recognition!AP15</f>
        <v>0</v>
      </c>
      <c r="R80" s="160">
        <f>Recognition!AQ15</f>
        <v>0</v>
      </c>
      <c r="S80" s="160">
        <f>Recognition!AR15</f>
        <v>120</v>
      </c>
      <c r="T80" s="160">
        <f>Recognition!AS15</f>
        <v>0</v>
      </c>
      <c r="U80" s="160">
        <f>Recognition!AT15</f>
        <v>0</v>
      </c>
      <c r="V80" s="160">
        <f t="shared" si="0"/>
        <v>240</v>
      </c>
    </row>
    <row r="81" spans="1:22" ht="12.75" customHeight="1" x14ac:dyDescent="0.4">
      <c r="A81" s="153" t="str">
        <f>Recognition!AA16</f>
        <v>Budget</v>
      </c>
      <c r="B81" s="153" t="str">
        <f>Recognition!AB16</f>
        <v>7082-000000</v>
      </c>
      <c r="C81" s="153">
        <f>Recognition!AC16</f>
        <v>570</v>
      </c>
      <c r="D81" s="153" t="str">
        <f>Recognition!AD16</f>
        <v>054</v>
      </c>
      <c r="E81" s="163"/>
      <c r="H81" s="153">
        <f>Recognition!AG16</f>
        <v>110</v>
      </c>
      <c r="I81" s="153" t="str">
        <f>Recognition!AH16</f>
        <v>USD</v>
      </c>
      <c r="J81" s="160">
        <f>Recognition!AI16</f>
        <v>0</v>
      </c>
      <c r="K81" s="160">
        <f>Recognition!AJ16</f>
        <v>0</v>
      </c>
      <c r="L81" s="160">
        <f>Recognition!AK16</f>
        <v>0</v>
      </c>
      <c r="M81" s="160">
        <f>Recognition!AL16</f>
        <v>0</v>
      </c>
      <c r="N81" s="160">
        <f>Recognition!AM16</f>
        <v>0</v>
      </c>
      <c r="O81" s="160">
        <f>Recognition!AN16</f>
        <v>0</v>
      </c>
      <c r="P81" s="160">
        <f>Recognition!AO16</f>
        <v>0</v>
      </c>
      <c r="Q81" s="160">
        <f>Recognition!AP16</f>
        <v>0</v>
      </c>
      <c r="R81" s="160">
        <f>Recognition!AQ16</f>
        <v>0</v>
      </c>
      <c r="S81" s="160">
        <f>Recognition!AR16</f>
        <v>0</v>
      </c>
      <c r="T81" s="160">
        <f>Recognition!AS16</f>
        <v>0</v>
      </c>
      <c r="U81" s="160">
        <f>Recognition!AT16</f>
        <v>0</v>
      </c>
      <c r="V81" s="160">
        <f t="shared" si="0"/>
        <v>0</v>
      </c>
    </row>
    <row r="82" spans="1:22" ht="12.75" customHeight="1" x14ac:dyDescent="0.4">
      <c r="A82" s="153" t="str">
        <f>Recognition!AA17</f>
        <v>Budget</v>
      </c>
      <c r="B82" s="153" t="str">
        <f>Recognition!AB17</f>
        <v>7020-000000</v>
      </c>
      <c r="C82" s="153">
        <f>Recognition!AC17</f>
        <v>570</v>
      </c>
      <c r="D82" s="153" t="str">
        <f>Recognition!AD17</f>
        <v>054</v>
      </c>
      <c r="E82" s="163"/>
      <c r="H82" s="153">
        <f>Recognition!AG17</f>
        <v>110</v>
      </c>
      <c r="I82" s="153" t="str">
        <f>Recognition!AH17</f>
        <v>USD</v>
      </c>
      <c r="J82" s="160">
        <f>Recognition!AI17</f>
        <v>0</v>
      </c>
      <c r="K82" s="160">
        <f>Recognition!AJ17</f>
        <v>0</v>
      </c>
      <c r="L82" s="160">
        <f>Recognition!AK17</f>
        <v>0</v>
      </c>
      <c r="M82" s="160">
        <f>Recognition!AL17</f>
        <v>60</v>
      </c>
      <c r="N82" s="160">
        <f>Recognition!AM17</f>
        <v>0</v>
      </c>
      <c r="O82" s="160">
        <f>Recognition!AN17</f>
        <v>0</v>
      </c>
      <c r="P82" s="160">
        <f>Recognition!AO17</f>
        <v>0</v>
      </c>
      <c r="Q82" s="160">
        <f>Recognition!AP17</f>
        <v>0</v>
      </c>
      <c r="R82" s="160">
        <f>Recognition!AQ17</f>
        <v>0</v>
      </c>
      <c r="S82" s="160">
        <f>Recognition!AR17</f>
        <v>60</v>
      </c>
      <c r="T82" s="160">
        <f>Recognition!AS17</f>
        <v>0</v>
      </c>
      <c r="U82" s="160">
        <f>Recognition!AT17</f>
        <v>0</v>
      </c>
      <c r="V82" s="160">
        <f t="shared" si="0"/>
        <v>120</v>
      </c>
    </row>
    <row r="83" spans="1:22" ht="12.75" customHeight="1" x14ac:dyDescent="0.4">
      <c r="A83" s="153" t="str">
        <f>Recognition!AA18</f>
        <v>Budget</v>
      </c>
      <c r="B83" s="153" t="str">
        <f>Recognition!AB18</f>
        <v/>
      </c>
      <c r="C83" s="153">
        <f>Recognition!AC18</f>
        <v>570</v>
      </c>
      <c r="D83" s="153" t="str">
        <f>Recognition!AD18</f>
        <v>054</v>
      </c>
      <c r="E83" s="163"/>
      <c r="H83" s="153">
        <f>Recognition!AG18</f>
        <v>110</v>
      </c>
      <c r="I83" s="153" t="str">
        <f>Recognition!AH18</f>
        <v>USD</v>
      </c>
      <c r="J83" s="160">
        <f>Recognition!AI18</f>
        <v>0</v>
      </c>
      <c r="K83" s="160">
        <f>Recognition!AJ18</f>
        <v>0</v>
      </c>
      <c r="L83" s="160">
        <f>Recognition!AK18</f>
        <v>0</v>
      </c>
      <c r="M83" s="160">
        <f>Recognition!AL18</f>
        <v>0</v>
      </c>
      <c r="N83" s="160">
        <f>Recognition!AM18</f>
        <v>0</v>
      </c>
      <c r="O83" s="160">
        <f>Recognition!AN18</f>
        <v>0</v>
      </c>
      <c r="P83" s="160">
        <f>Recognition!AO18</f>
        <v>0</v>
      </c>
      <c r="Q83" s="160">
        <f>Recognition!AP18</f>
        <v>0</v>
      </c>
      <c r="R83" s="160">
        <f>Recognition!AQ18</f>
        <v>0</v>
      </c>
      <c r="S83" s="160">
        <f>Recognition!AR18</f>
        <v>0</v>
      </c>
      <c r="T83" s="160">
        <f>Recognition!AS18</f>
        <v>0</v>
      </c>
      <c r="U83" s="160">
        <f>Recognition!AT18</f>
        <v>0</v>
      </c>
      <c r="V83" s="160">
        <f t="shared" si="0"/>
        <v>0</v>
      </c>
    </row>
    <row r="84" spans="1:22" ht="12.75" customHeight="1" x14ac:dyDescent="0.4">
      <c r="A84" s="153" t="str">
        <f>Recognition!AA19</f>
        <v>Budget</v>
      </c>
      <c r="B84" s="153" t="str">
        <f>Recognition!AB19</f>
        <v/>
      </c>
      <c r="C84" s="153">
        <f>Recognition!AC19</f>
        <v>570</v>
      </c>
      <c r="D84" s="153" t="str">
        <f>Recognition!AD19</f>
        <v>054</v>
      </c>
      <c r="E84" s="163"/>
      <c r="H84" s="153">
        <f>Recognition!AG19</f>
        <v>110</v>
      </c>
      <c r="I84" s="153" t="str">
        <f>Recognition!AH19</f>
        <v>USD</v>
      </c>
      <c r="J84" s="160">
        <f>Recognition!AI19</f>
        <v>0</v>
      </c>
      <c r="K84" s="160">
        <f>Recognition!AJ19</f>
        <v>0</v>
      </c>
      <c r="L84" s="160">
        <f>Recognition!AK19</f>
        <v>0</v>
      </c>
      <c r="M84" s="160">
        <f>Recognition!AL19</f>
        <v>0</v>
      </c>
      <c r="N84" s="160">
        <f>Recognition!AM19</f>
        <v>0</v>
      </c>
      <c r="O84" s="160">
        <f>Recognition!AN19</f>
        <v>0</v>
      </c>
      <c r="P84" s="160">
        <f>Recognition!AO19</f>
        <v>0</v>
      </c>
      <c r="Q84" s="160">
        <f>Recognition!AP19</f>
        <v>0</v>
      </c>
      <c r="R84" s="160">
        <f>Recognition!AQ19</f>
        <v>0</v>
      </c>
      <c r="S84" s="160">
        <f>Recognition!AR19</f>
        <v>0</v>
      </c>
      <c r="T84" s="160">
        <f>Recognition!AS19</f>
        <v>0</v>
      </c>
      <c r="U84" s="160">
        <f>Recognition!AT19</f>
        <v>0</v>
      </c>
      <c r="V84" s="160">
        <f t="shared" si="0"/>
        <v>0</v>
      </c>
    </row>
    <row r="85" spans="1:22" ht="12.75" customHeight="1" x14ac:dyDescent="0.4">
      <c r="A85" s="153" t="str">
        <f>Recognition!AA23</f>
        <v>Budget</v>
      </c>
      <c r="B85" s="153" t="str">
        <f>Recognition!AB23</f>
        <v>7006-000000</v>
      </c>
      <c r="C85" s="153">
        <f>Recognition!AC23</f>
        <v>571</v>
      </c>
      <c r="D85" s="153" t="str">
        <f>Recognition!AD23</f>
        <v>054</v>
      </c>
      <c r="E85" s="163"/>
      <c r="H85" s="153">
        <f>Recognition!AG23</f>
        <v>110</v>
      </c>
      <c r="I85" s="153" t="str">
        <f>Recognition!AH23</f>
        <v>USD</v>
      </c>
      <c r="J85" s="160">
        <f>Recognition!AI23</f>
        <v>0</v>
      </c>
      <c r="K85" s="160">
        <f>Recognition!AJ23</f>
        <v>0</v>
      </c>
      <c r="L85" s="160">
        <f>Recognition!AK23</f>
        <v>0</v>
      </c>
      <c r="M85" s="160">
        <f>Recognition!AL23</f>
        <v>0</v>
      </c>
      <c r="N85" s="160">
        <f>Recognition!AM23</f>
        <v>0</v>
      </c>
      <c r="O85" s="160">
        <f>Recognition!AN23</f>
        <v>0</v>
      </c>
      <c r="P85" s="160">
        <f>Recognition!AO23</f>
        <v>0</v>
      </c>
      <c r="Q85" s="160">
        <f>Recognition!AP23</f>
        <v>0</v>
      </c>
      <c r="R85" s="160">
        <f>Recognition!AQ23</f>
        <v>0</v>
      </c>
      <c r="S85" s="160">
        <f>Recognition!AR23</f>
        <v>0</v>
      </c>
      <c r="T85" s="160">
        <f>Recognition!AS23</f>
        <v>0</v>
      </c>
      <c r="U85" s="160">
        <f>Recognition!AT23</f>
        <v>0</v>
      </c>
      <c r="V85" s="160">
        <f t="shared" si="0"/>
        <v>0</v>
      </c>
    </row>
    <row r="86" spans="1:22" ht="12.75" customHeight="1" x14ac:dyDescent="0.4">
      <c r="A86" s="153" t="str">
        <f>Recognition!AA24</f>
        <v>Budget</v>
      </c>
      <c r="B86" s="153" t="str">
        <f>Recognition!AB24</f>
        <v>7008-000000</v>
      </c>
      <c r="C86" s="153">
        <f>Recognition!AC24</f>
        <v>571</v>
      </c>
      <c r="D86" s="153" t="str">
        <f>Recognition!AD24</f>
        <v>054</v>
      </c>
      <c r="E86" s="163"/>
      <c r="H86" s="153">
        <f>Recognition!AG24</f>
        <v>110</v>
      </c>
      <c r="I86" s="153" t="str">
        <f>Recognition!AH24</f>
        <v>USD</v>
      </c>
      <c r="J86" s="160">
        <f>Recognition!AI24</f>
        <v>0</v>
      </c>
      <c r="K86" s="160">
        <f>Recognition!AJ24</f>
        <v>0</v>
      </c>
      <c r="L86" s="160">
        <f>Recognition!AK24</f>
        <v>0</v>
      </c>
      <c r="M86" s="160">
        <f>Recognition!AL24</f>
        <v>0</v>
      </c>
      <c r="N86" s="160">
        <f>Recognition!AM24</f>
        <v>0</v>
      </c>
      <c r="O86" s="160">
        <f>Recognition!AN24</f>
        <v>0</v>
      </c>
      <c r="P86" s="160">
        <f>Recognition!AO24</f>
        <v>0</v>
      </c>
      <c r="Q86" s="160">
        <f>Recognition!AP24</f>
        <v>0</v>
      </c>
      <c r="R86" s="160">
        <f>Recognition!AQ24</f>
        <v>0</v>
      </c>
      <c r="S86" s="160">
        <f>Recognition!AR24</f>
        <v>0</v>
      </c>
      <c r="T86" s="160">
        <f>Recognition!AS24</f>
        <v>0</v>
      </c>
      <c r="U86" s="160">
        <f>Recognition!AT24</f>
        <v>0</v>
      </c>
      <c r="V86" s="160">
        <f t="shared" si="0"/>
        <v>0</v>
      </c>
    </row>
    <row r="87" spans="1:22" ht="12.75" customHeight="1" x14ac:dyDescent="0.4">
      <c r="A87" s="153" t="str">
        <f>Recognition!AA25</f>
        <v>Budget</v>
      </c>
      <c r="B87" s="153" t="str">
        <f>Recognition!AB25</f>
        <v>7010-000000</v>
      </c>
      <c r="C87" s="153">
        <f>Recognition!AC25</f>
        <v>571</v>
      </c>
      <c r="D87" s="153" t="str">
        <f>Recognition!AD25</f>
        <v>054</v>
      </c>
      <c r="E87" s="163"/>
      <c r="H87" s="153">
        <f>Recognition!AG25</f>
        <v>110</v>
      </c>
      <c r="I87" s="153" t="str">
        <f>Recognition!AH25</f>
        <v>USD</v>
      </c>
      <c r="J87" s="160">
        <f>Recognition!AI25</f>
        <v>0</v>
      </c>
      <c r="K87" s="160">
        <f>Recognition!AJ25</f>
        <v>0</v>
      </c>
      <c r="L87" s="160">
        <f>Recognition!AK25</f>
        <v>0</v>
      </c>
      <c r="M87" s="160">
        <f>Recognition!AL25</f>
        <v>0</v>
      </c>
      <c r="N87" s="160">
        <f>Recognition!AM25</f>
        <v>0</v>
      </c>
      <c r="O87" s="160">
        <f>Recognition!AN25</f>
        <v>0</v>
      </c>
      <c r="P87" s="160">
        <f>Recognition!AO25</f>
        <v>0</v>
      </c>
      <c r="Q87" s="160">
        <f>Recognition!AP25</f>
        <v>0</v>
      </c>
      <c r="R87" s="160">
        <f>Recognition!AQ25</f>
        <v>0</v>
      </c>
      <c r="S87" s="160">
        <f>Recognition!AR25</f>
        <v>0</v>
      </c>
      <c r="T87" s="160">
        <f>Recognition!AS25</f>
        <v>0</v>
      </c>
      <c r="U87" s="160">
        <f>Recognition!AT25</f>
        <v>0</v>
      </c>
      <c r="V87" s="160">
        <f t="shared" si="0"/>
        <v>0</v>
      </c>
    </row>
    <row r="88" spans="1:22" ht="12.75" customHeight="1" x14ac:dyDescent="0.4">
      <c r="A88" s="153" t="str">
        <f>Recognition!AA26</f>
        <v>Budget</v>
      </c>
      <c r="B88" s="153" t="str">
        <f>Recognition!AB26</f>
        <v>7012-000000</v>
      </c>
      <c r="C88" s="153">
        <f>Recognition!AC26</f>
        <v>571</v>
      </c>
      <c r="D88" s="153" t="str">
        <f>Recognition!AD26</f>
        <v>054</v>
      </c>
      <c r="E88" s="163"/>
      <c r="H88" s="153">
        <f>Recognition!AG26</f>
        <v>110</v>
      </c>
      <c r="I88" s="153" t="str">
        <f>Recognition!AH26</f>
        <v>USD</v>
      </c>
      <c r="J88" s="160">
        <f>Recognition!AI26</f>
        <v>0</v>
      </c>
      <c r="K88" s="160">
        <f>Recognition!AJ26</f>
        <v>0</v>
      </c>
      <c r="L88" s="160">
        <f>Recognition!AK26</f>
        <v>0</v>
      </c>
      <c r="M88" s="160">
        <f>Recognition!AL26</f>
        <v>0</v>
      </c>
      <c r="N88" s="160">
        <f>Recognition!AM26</f>
        <v>0</v>
      </c>
      <c r="O88" s="160">
        <f>Recognition!AN26</f>
        <v>0</v>
      </c>
      <c r="P88" s="160">
        <f>Recognition!AO26</f>
        <v>0</v>
      </c>
      <c r="Q88" s="160">
        <f>Recognition!AP26</f>
        <v>0</v>
      </c>
      <c r="R88" s="160">
        <f>Recognition!AQ26</f>
        <v>0</v>
      </c>
      <c r="S88" s="160">
        <f>Recognition!AR26</f>
        <v>0</v>
      </c>
      <c r="T88" s="160">
        <f>Recognition!AS26</f>
        <v>0</v>
      </c>
      <c r="U88" s="160">
        <f>Recognition!AT26</f>
        <v>0</v>
      </c>
      <c r="V88" s="160">
        <f t="shared" si="0"/>
        <v>0</v>
      </c>
    </row>
    <row r="89" spans="1:22" ht="12.75" customHeight="1" x14ac:dyDescent="0.4">
      <c r="A89" s="153" t="str">
        <f>Recognition!AA27</f>
        <v>Budget</v>
      </c>
      <c r="B89" s="153" t="str">
        <f>Recognition!AB27</f>
        <v>7036-000000</v>
      </c>
      <c r="C89" s="153">
        <f>Recognition!AC27</f>
        <v>571</v>
      </c>
      <c r="D89" s="153" t="str">
        <f>Recognition!AD27</f>
        <v>054</v>
      </c>
      <c r="E89" s="163"/>
      <c r="H89" s="153">
        <f>Recognition!AG27</f>
        <v>110</v>
      </c>
      <c r="I89" s="153" t="str">
        <f>Recognition!AH27</f>
        <v>USD</v>
      </c>
      <c r="J89" s="160">
        <f>Recognition!AI27</f>
        <v>0</v>
      </c>
      <c r="K89" s="160">
        <f>Recognition!AJ27</f>
        <v>0</v>
      </c>
      <c r="L89" s="160">
        <f>Recognition!AK27</f>
        <v>0</v>
      </c>
      <c r="M89" s="160">
        <f>Recognition!AL27</f>
        <v>0</v>
      </c>
      <c r="N89" s="160">
        <f>Recognition!AM27</f>
        <v>0</v>
      </c>
      <c r="O89" s="160">
        <f>Recognition!AN27</f>
        <v>0</v>
      </c>
      <c r="P89" s="160">
        <f>Recognition!AO27</f>
        <v>0</v>
      </c>
      <c r="Q89" s="160">
        <f>Recognition!AP27</f>
        <v>0</v>
      </c>
      <c r="R89" s="160">
        <f>Recognition!AQ27</f>
        <v>0</v>
      </c>
      <c r="S89" s="160">
        <f>Recognition!AR27</f>
        <v>0</v>
      </c>
      <c r="T89" s="160">
        <f>Recognition!AS27</f>
        <v>0</v>
      </c>
      <c r="U89" s="160">
        <f>Recognition!AT27</f>
        <v>0</v>
      </c>
      <c r="V89" s="160">
        <f t="shared" si="0"/>
        <v>0</v>
      </c>
    </row>
    <row r="90" spans="1:22" ht="12.75" customHeight="1" x14ac:dyDescent="0.4">
      <c r="A90" s="153" t="str">
        <f>Recognition!AA28</f>
        <v>Budget</v>
      </c>
      <c r="B90" s="153" t="str">
        <f>Recognition!AB28</f>
        <v>7044-000000</v>
      </c>
      <c r="C90" s="153">
        <f>Recognition!AC28</f>
        <v>571</v>
      </c>
      <c r="D90" s="153" t="str">
        <f>Recognition!AD28</f>
        <v>054</v>
      </c>
      <c r="E90" s="163"/>
      <c r="H90" s="153">
        <f>Recognition!AG28</f>
        <v>110</v>
      </c>
      <c r="I90" s="153" t="str">
        <f>Recognition!AH28</f>
        <v>USD</v>
      </c>
      <c r="J90" s="160">
        <f>Recognition!AI28</f>
        <v>0</v>
      </c>
      <c r="K90" s="160">
        <f>Recognition!AJ28</f>
        <v>0</v>
      </c>
      <c r="L90" s="160">
        <f>Recognition!AK28</f>
        <v>0</v>
      </c>
      <c r="M90" s="160">
        <f>Recognition!AL28</f>
        <v>0</v>
      </c>
      <c r="N90" s="160">
        <f>Recognition!AM28</f>
        <v>0</v>
      </c>
      <c r="O90" s="160">
        <f>Recognition!AN28</f>
        <v>0</v>
      </c>
      <c r="P90" s="160">
        <f>Recognition!AO28</f>
        <v>0</v>
      </c>
      <c r="Q90" s="160">
        <f>Recognition!AP28</f>
        <v>0</v>
      </c>
      <c r="R90" s="160">
        <f>Recognition!AQ28</f>
        <v>0</v>
      </c>
      <c r="S90" s="160">
        <f>Recognition!AR28</f>
        <v>0</v>
      </c>
      <c r="T90" s="160">
        <f>Recognition!AS28</f>
        <v>0</v>
      </c>
      <c r="U90" s="160">
        <f>Recognition!AT28</f>
        <v>0</v>
      </c>
      <c r="V90" s="160">
        <f t="shared" si="0"/>
        <v>0</v>
      </c>
    </row>
    <row r="91" spans="1:22" ht="12.75" customHeight="1" x14ac:dyDescent="0.4">
      <c r="A91" s="153" t="str">
        <f>Recognition!AA29</f>
        <v>Budget</v>
      </c>
      <c r="B91" s="153" t="str">
        <f>Recognition!AB29</f>
        <v>7082-000000</v>
      </c>
      <c r="C91" s="153">
        <f>Recognition!AC29</f>
        <v>571</v>
      </c>
      <c r="D91" s="153" t="str">
        <f>Recognition!AD29</f>
        <v>054</v>
      </c>
      <c r="E91" s="163"/>
      <c r="H91" s="153">
        <f>Recognition!AG29</f>
        <v>110</v>
      </c>
      <c r="I91" s="153" t="str">
        <f>Recognition!AH29</f>
        <v>USD</v>
      </c>
      <c r="J91" s="160">
        <f>Recognition!AI29</f>
        <v>0</v>
      </c>
      <c r="K91" s="160">
        <f>Recognition!AJ29</f>
        <v>0</v>
      </c>
      <c r="L91" s="160">
        <f>Recognition!AK29</f>
        <v>0</v>
      </c>
      <c r="M91" s="160">
        <f>Recognition!AL29</f>
        <v>0</v>
      </c>
      <c r="N91" s="160">
        <f>Recognition!AM29</f>
        <v>0</v>
      </c>
      <c r="O91" s="160">
        <f>Recognition!AN29</f>
        <v>0</v>
      </c>
      <c r="P91" s="160">
        <f>Recognition!AO29</f>
        <v>0</v>
      </c>
      <c r="Q91" s="160">
        <f>Recognition!AP29</f>
        <v>0</v>
      </c>
      <c r="R91" s="160">
        <f>Recognition!AQ29</f>
        <v>0</v>
      </c>
      <c r="S91" s="160">
        <f>Recognition!AR29</f>
        <v>0</v>
      </c>
      <c r="T91" s="160">
        <f>Recognition!AS29</f>
        <v>0</v>
      </c>
      <c r="U91" s="160">
        <f>Recognition!AT29</f>
        <v>0</v>
      </c>
      <c r="V91" s="160">
        <f t="shared" si="0"/>
        <v>0</v>
      </c>
    </row>
    <row r="92" spans="1:22" ht="12.75" customHeight="1" x14ac:dyDescent="0.4">
      <c r="A92" s="153" t="str">
        <f>Recognition!AA30</f>
        <v>Budget</v>
      </c>
      <c r="B92" s="153" t="str">
        <f>Recognition!AB30</f>
        <v/>
      </c>
      <c r="C92" s="153">
        <f>Recognition!AC30</f>
        <v>571</v>
      </c>
      <c r="D92" s="153" t="str">
        <f>Recognition!AD30</f>
        <v>054</v>
      </c>
      <c r="E92" s="163"/>
      <c r="H92" s="153">
        <f>Recognition!AG30</f>
        <v>110</v>
      </c>
      <c r="I92" s="153" t="str">
        <f>Recognition!AH30</f>
        <v>USD</v>
      </c>
      <c r="J92" s="160">
        <f>Recognition!AI30</f>
        <v>0</v>
      </c>
      <c r="K92" s="160">
        <f>Recognition!AJ30</f>
        <v>0</v>
      </c>
      <c r="L92" s="160">
        <f>Recognition!AK30</f>
        <v>0</v>
      </c>
      <c r="M92" s="160">
        <f>Recognition!AL30</f>
        <v>0</v>
      </c>
      <c r="N92" s="160">
        <f>Recognition!AM30</f>
        <v>0</v>
      </c>
      <c r="O92" s="160">
        <f>Recognition!AN30</f>
        <v>0</v>
      </c>
      <c r="P92" s="160">
        <f>Recognition!AO30</f>
        <v>0</v>
      </c>
      <c r="Q92" s="160">
        <f>Recognition!AP30</f>
        <v>0</v>
      </c>
      <c r="R92" s="160">
        <f>Recognition!AQ30</f>
        <v>0</v>
      </c>
      <c r="S92" s="160">
        <f>Recognition!AR30</f>
        <v>0</v>
      </c>
      <c r="T92" s="160">
        <f>Recognition!AS30</f>
        <v>0</v>
      </c>
      <c r="U92" s="160">
        <f>Recognition!AT30</f>
        <v>0</v>
      </c>
      <c r="V92" s="160">
        <f t="shared" si="0"/>
        <v>0</v>
      </c>
    </row>
    <row r="93" spans="1:22" ht="12.75" customHeight="1" x14ac:dyDescent="0.4">
      <c r="A93" s="153" t="str">
        <f>Recognition!AA31</f>
        <v>Budget</v>
      </c>
      <c r="B93" s="153" t="str">
        <f>Recognition!AB31</f>
        <v/>
      </c>
      <c r="C93" s="153">
        <f>Recognition!AC31</f>
        <v>571</v>
      </c>
      <c r="D93" s="153" t="str">
        <f>Recognition!AD31</f>
        <v>054</v>
      </c>
      <c r="E93" s="163"/>
      <c r="H93" s="153">
        <f>Recognition!AG31</f>
        <v>110</v>
      </c>
      <c r="I93" s="153" t="str">
        <f>Recognition!AH31</f>
        <v>USD</v>
      </c>
      <c r="J93" s="160">
        <f>Recognition!AI31</f>
        <v>0</v>
      </c>
      <c r="K93" s="160">
        <f>Recognition!AJ31</f>
        <v>0</v>
      </c>
      <c r="L93" s="160">
        <f>Recognition!AK31</f>
        <v>0</v>
      </c>
      <c r="M93" s="160">
        <f>Recognition!AL31</f>
        <v>0</v>
      </c>
      <c r="N93" s="160">
        <f>Recognition!AM31</f>
        <v>0</v>
      </c>
      <c r="O93" s="160">
        <f>Recognition!AN31</f>
        <v>0</v>
      </c>
      <c r="P93" s="160">
        <f>Recognition!AO31</f>
        <v>0</v>
      </c>
      <c r="Q93" s="160">
        <f>Recognition!AP31</f>
        <v>0</v>
      </c>
      <c r="R93" s="160">
        <f>Recognition!AQ31</f>
        <v>0</v>
      </c>
      <c r="S93" s="160">
        <f>Recognition!AR31</f>
        <v>0</v>
      </c>
      <c r="T93" s="160">
        <f>Recognition!AS31</f>
        <v>0</v>
      </c>
      <c r="U93" s="160">
        <f>Recognition!AT31</f>
        <v>0</v>
      </c>
      <c r="V93" s="160">
        <f t="shared" si="0"/>
        <v>0</v>
      </c>
    </row>
    <row r="94" spans="1:22" ht="12.75" customHeight="1" x14ac:dyDescent="0.4">
      <c r="A94" s="153" t="str">
        <f>Recognition!AA32</f>
        <v>Budget</v>
      </c>
      <c r="B94" s="153" t="str">
        <f>Recognition!AB32</f>
        <v/>
      </c>
      <c r="C94" s="153">
        <f>Recognition!AC32</f>
        <v>571</v>
      </c>
      <c r="D94" s="153" t="str">
        <f>Recognition!AD32</f>
        <v>054</v>
      </c>
      <c r="E94" s="163"/>
      <c r="H94" s="153">
        <f>Recognition!AG32</f>
        <v>110</v>
      </c>
      <c r="I94" s="153" t="str">
        <f>Recognition!AH32</f>
        <v>USD</v>
      </c>
      <c r="J94" s="160">
        <f>Recognition!AI32</f>
        <v>0</v>
      </c>
      <c r="K94" s="160">
        <f>Recognition!AJ32</f>
        <v>0</v>
      </c>
      <c r="L94" s="160">
        <f>Recognition!AK32</f>
        <v>0</v>
      </c>
      <c r="M94" s="160">
        <f>Recognition!AL32</f>
        <v>0</v>
      </c>
      <c r="N94" s="160">
        <f>Recognition!AM32</f>
        <v>0</v>
      </c>
      <c r="O94" s="160">
        <f>Recognition!AN32</f>
        <v>0</v>
      </c>
      <c r="P94" s="160">
        <f>Recognition!AO32</f>
        <v>0</v>
      </c>
      <c r="Q94" s="160">
        <f>Recognition!AP32</f>
        <v>0</v>
      </c>
      <c r="R94" s="160">
        <f>Recognition!AQ32</f>
        <v>0</v>
      </c>
      <c r="S94" s="160">
        <f>Recognition!AR32</f>
        <v>0</v>
      </c>
      <c r="T94" s="160">
        <f>Recognition!AS32</f>
        <v>0</v>
      </c>
      <c r="U94" s="160">
        <f>Recognition!AT32</f>
        <v>0</v>
      </c>
      <c r="V94" s="160">
        <f t="shared" si="0"/>
        <v>0</v>
      </c>
    </row>
    <row r="95" spans="1:22" ht="12.75" customHeight="1" x14ac:dyDescent="0.4">
      <c r="A95" s="153" t="str">
        <f>Recognition!AA36</f>
        <v>Budget</v>
      </c>
      <c r="B95" s="153" t="str">
        <f>Recognition!AB36</f>
        <v>7006-000000</v>
      </c>
      <c r="C95" s="153">
        <f>Recognition!AC36</f>
        <v>572</v>
      </c>
      <c r="D95" s="153" t="str">
        <f>Recognition!AD36</f>
        <v>054</v>
      </c>
      <c r="E95" s="163"/>
      <c r="H95" s="153">
        <f>Recognition!AG36</f>
        <v>110</v>
      </c>
      <c r="I95" s="153" t="str">
        <f>Recognition!AH36</f>
        <v>USD</v>
      </c>
      <c r="J95" s="160">
        <f>Recognition!AI36</f>
        <v>0</v>
      </c>
      <c r="K95" s="160">
        <f>Recognition!AJ36</f>
        <v>0</v>
      </c>
      <c r="L95" s="160">
        <f>Recognition!AK36</f>
        <v>0</v>
      </c>
      <c r="M95" s="160">
        <f>Recognition!AL36</f>
        <v>0</v>
      </c>
      <c r="N95" s="160">
        <f>Recognition!AM36</f>
        <v>0</v>
      </c>
      <c r="O95" s="160">
        <f>Recognition!AN36</f>
        <v>0</v>
      </c>
      <c r="P95" s="160">
        <f>Recognition!AO36</f>
        <v>0</v>
      </c>
      <c r="Q95" s="160">
        <f>Recognition!AP36</f>
        <v>0</v>
      </c>
      <c r="R95" s="160">
        <f>Recognition!AQ36</f>
        <v>0</v>
      </c>
      <c r="S95" s="160">
        <f>Recognition!AR36</f>
        <v>0</v>
      </c>
      <c r="T95" s="160">
        <f>Recognition!AS36</f>
        <v>0</v>
      </c>
      <c r="U95" s="160">
        <f>Recognition!AT36</f>
        <v>0</v>
      </c>
      <c r="V95" s="160">
        <f t="shared" si="0"/>
        <v>0</v>
      </c>
    </row>
    <row r="96" spans="1:22" ht="12.75" customHeight="1" x14ac:dyDescent="0.4">
      <c r="A96" s="153" t="str">
        <f>Recognition!AA37</f>
        <v>Budget</v>
      </c>
      <c r="B96" s="153" t="str">
        <f>Recognition!AB37</f>
        <v>7008-000000</v>
      </c>
      <c r="C96" s="153">
        <f>Recognition!AC37</f>
        <v>572</v>
      </c>
      <c r="D96" s="153" t="str">
        <f>Recognition!AD37</f>
        <v>054</v>
      </c>
      <c r="E96" s="163"/>
      <c r="H96" s="153">
        <f>Recognition!AG37</f>
        <v>110</v>
      </c>
      <c r="I96" s="153" t="str">
        <f>Recognition!AH37</f>
        <v>USD</v>
      </c>
      <c r="J96" s="160">
        <f>Recognition!AI37</f>
        <v>0</v>
      </c>
      <c r="K96" s="160">
        <f>Recognition!AJ37</f>
        <v>0</v>
      </c>
      <c r="L96" s="160">
        <f>Recognition!AK37</f>
        <v>0</v>
      </c>
      <c r="M96" s="160">
        <f>Recognition!AL37</f>
        <v>0</v>
      </c>
      <c r="N96" s="160">
        <f>Recognition!AM37</f>
        <v>0</v>
      </c>
      <c r="O96" s="160">
        <f>Recognition!AN37</f>
        <v>0</v>
      </c>
      <c r="P96" s="160">
        <f>Recognition!AO37</f>
        <v>0</v>
      </c>
      <c r="Q96" s="160">
        <f>Recognition!AP37</f>
        <v>0</v>
      </c>
      <c r="R96" s="160">
        <f>Recognition!AQ37</f>
        <v>0</v>
      </c>
      <c r="S96" s="160">
        <f>Recognition!AR37</f>
        <v>0</v>
      </c>
      <c r="T96" s="160">
        <f>Recognition!AS37</f>
        <v>0</v>
      </c>
      <c r="U96" s="160">
        <f>Recognition!AT37</f>
        <v>0</v>
      </c>
      <c r="V96" s="160">
        <f t="shared" si="0"/>
        <v>0</v>
      </c>
    </row>
    <row r="97" spans="1:22" ht="12.75" customHeight="1" x14ac:dyDescent="0.4">
      <c r="A97" s="153" t="str">
        <f>Recognition!AA38</f>
        <v>Budget</v>
      </c>
      <c r="B97" s="153" t="str">
        <f>Recognition!AB38</f>
        <v>7010-000000</v>
      </c>
      <c r="C97" s="153">
        <f>Recognition!AC38</f>
        <v>572</v>
      </c>
      <c r="D97" s="153" t="str">
        <f>Recognition!AD38</f>
        <v>054</v>
      </c>
      <c r="E97" s="163"/>
      <c r="H97" s="153">
        <f>Recognition!AG38</f>
        <v>110</v>
      </c>
      <c r="I97" s="153" t="str">
        <f>Recognition!AH38</f>
        <v>USD</v>
      </c>
      <c r="J97" s="160">
        <f>Recognition!AI38</f>
        <v>0</v>
      </c>
      <c r="K97" s="160">
        <f>Recognition!AJ38</f>
        <v>0</v>
      </c>
      <c r="L97" s="160">
        <f>Recognition!AK38</f>
        <v>0</v>
      </c>
      <c r="M97" s="160">
        <f>Recognition!AL38</f>
        <v>0</v>
      </c>
      <c r="N97" s="160">
        <f>Recognition!AM38</f>
        <v>0</v>
      </c>
      <c r="O97" s="160">
        <f>Recognition!AN38</f>
        <v>0</v>
      </c>
      <c r="P97" s="160">
        <f>Recognition!AO38</f>
        <v>0</v>
      </c>
      <c r="Q97" s="160">
        <f>Recognition!AP38</f>
        <v>0</v>
      </c>
      <c r="R97" s="160">
        <f>Recognition!AQ38</f>
        <v>0</v>
      </c>
      <c r="S97" s="160">
        <f>Recognition!AR38</f>
        <v>0</v>
      </c>
      <c r="T97" s="160">
        <f>Recognition!AS38</f>
        <v>0</v>
      </c>
      <c r="U97" s="160">
        <f>Recognition!AT38</f>
        <v>0</v>
      </c>
      <c r="V97" s="160">
        <f t="shared" si="0"/>
        <v>0</v>
      </c>
    </row>
    <row r="98" spans="1:22" ht="12.75" customHeight="1" x14ac:dyDescent="0.4">
      <c r="A98" s="153" t="str">
        <f>Recognition!AA39</f>
        <v>Budget</v>
      </c>
      <c r="B98" s="153" t="str">
        <f>Recognition!AB39</f>
        <v>7012-000000</v>
      </c>
      <c r="C98" s="153">
        <f>Recognition!AC39</f>
        <v>572</v>
      </c>
      <c r="D98" s="153" t="str">
        <f>Recognition!AD39</f>
        <v>054</v>
      </c>
      <c r="E98" s="163"/>
      <c r="H98" s="153">
        <f>Recognition!AG39</f>
        <v>110</v>
      </c>
      <c r="I98" s="153" t="str">
        <f>Recognition!AH39</f>
        <v>USD</v>
      </c>
      <c r="J98" s="160">
        <f>Recognition!AI39</f>
        <v>0</v>
      </c>
      <c r="K98" s="160">
        <f>Recognition!AJ39</f>
        <v>0</v>
      </c>
      <c r="L98" s="160">
        <f>Recognition!AK39</f>
        <v>0</v>
      </c>
      <c r="M98" s="160">
        <f>Recognition!AL39</f>
        <v>0</v>
      </c>
      <c r="N98" s="160">
        <f>Recognition!AM39</f>
        <v>0</v>
      </c>
      <c r="O98" s="160">
        <f>Recognition!AN39</f>
        <v>0</v>
      </c>
      <c r="P98" s="160">
        <f>Recognition!AO39</f>
        <v>0</v>
      </c>
      <c r="Q98" s="160">
        <f>Recognition!AP39</f>
        <v>0</v>
      </c>
      <c r="R98" s="160">
        <f>Recognition!AQ39</f>
        <v>0</v>
      </c>
      <c r="S98" s="160">
        <f>Recognition!AR39</f>
        <v>0</v>
      </c>
      <c r="T98" s="160">
        <f>Recognition!AS39</f>
        <v>0</v>
      </c>
      <c r="U98" s="160">
        <f>Recognition!AT39</f>
        <v>0</v>
      </c>
      <c r="V98" s="160">
        <f t="shared" si="0"/>
        <v>0</v>
      </c>
    </row>
    <row r="99" spans="1:22" ht="12.75" customHeight="1" x14ac:dyDescent="0.4">
      <c r="A99" s="153" t="str">
        <f>Recognition!AA40</f>
        <v>Budget</v>
      </c>
      <c r="B99" s="153" t="str">
        <f>Recognition!AB40</f>
        <v>7036-000000</v>
      </c>
      <c r="C99" s="153">
        <f>Recognition!AC40</f>
        <v>572</v>
      </c>
      <c r="D99" s="153" t="str">
        <f>Recognition!AD40</f>
        <v>054</v>
      </c>
      <c r="E99" s="163"/>
      <c r="H99" s="153">
        <f>Recognition!AG40</f>
        <v>110</v>
      </c>
      <c r="I99" s="153" t="str">
        <f>Recognition!AH40</f>
        <v>USD</v>
      </c>
      <c r="J99" s="160">
        <f>Recognition!AI40</f>
        <v>0</v>
      </c>
      <c r="K99" s="160">
        <f>Recognition!AJ40</f>
        <v>0</v>
      </c>
      <c r="L99" s="160">
        <f>Recognition!AK40</f>
        <v>0</v>
      </c>
      <c r="M99" s="160">
        <f>Recognition!AL40</f>
        <v>0</v>
      </c>
      <c r="N99" s="160">
        <f>Recognition!AM40</f>
        <v>0</v>
      </c>
      <c r="O99" s="160">
        <f>Recognition!AN40</f>
        <v>0</v>
      </c>
      <c r="P99" s="160">
        <f>Recognition!AO40</f>
        <v>0</v>
      </c>
      <c r="Q99" s="160">
        <f>Recognition!AP40</f>
        <v>0</v>
      </c>
      <c r="R99" s="160">
        <f>Recognition!AQ40</f>
        <v>0</v>
      </c>
      <c r="S99" s="160">
        <f>Recognition!AR40</f>
        <v>0</v>
      </c>
      <c r="T99" s="160">
        <f>Recognition!AS40</f>
        <v>0</v>
      </c>
      <c r="U99" s="160">
        <f>Recognition!AT40</f>
        <v>0</v>
      </c>
      <c r="V99" s="160">
        <f t="shared" si="0"/>
        <v>0</v>
      </c>
    </row>
    <row r="100" spans="1:22" ht="12.75" customHeight="1" x14ac:dyDescent="0.4">
      <c r="A100" s="153" t="str">
        <f>Recognition!AA41</f>
        <v>Budget</v>
      </c>
      <c r="B100" s="153" t="str">
        <f>Recognition!AB41</f>
        <v>7044-000000</v>
      </c>
      <c r="C100" s="153">
        <f>Recognition!AC41</f>
        <v>572</v>
      </c>
      <c r="D100" s="153" t="str">
        <f>Recognition!AD41</f>
        <v>054</v>
      </c>
      <c r="E100" s="163"/>
      <c r="H100" s="153">
        <f>Recognition!AG41</f>
        <v>110</v>
      </c>
      <c r="I100" s="153" t="str">
        <f>Recognition!AH41</f>
        <v>USD</v>
      </c>
      <c r="J100" s="160">
        <f>Recognition!AI41</f>
        <v>0</v>
      </c>
      <c r="K100" s="160">
        <f>Recognition!AJ41</f>
        <v>0</v>
      </c>
      <c r="L100" s="160">
        <f>Recognition!AK41</f>
        <v>0</v>
      </c>
      <c r="M100" s="160">
        <f>Recognition!AL41</f>
        <v>0</v>
      </c>
      <c r="N100" s="160">
        <f>Recognition!AM41</f>
        <v>0</v>
      </c>
      <c r="O100" s="160">
        <f>Recognition!AN41</f>
        <v>0</v>
      </c>
      <c r="P100" s="160">
        <f>Recognition!AO41</f>
        <v>0</v>
      </c>
      <c r="Q100" s="160">
        <f>Recognition!AP41</f>
        <v>0</v>
      </c>
      <c r="R100" s="160">
        <f>Recognition!AQ41</f>
        <v>0</v>
      </c>
      <c r="S100" s="160">
        <f>Recognition!AR41</f>
        <v>0</v>
      </c>
      <c r="T100" s="160">
        <f>Recognition!AS41</f>
        <v>0</v>
      </c>
      <c r="U100" s="160">
        <f>Recognition!AT41</f>
        <v>0</v>
      </c>
      <c r="V100" s="160">
        <f t="shared" si="0"/>
        <v>0</v>
      </c>
    </row>
    <row r="101" spans="1:22" ht="12.75" customHeight="1" x14ac:dyDescent="0.4">
      <c r="A101" s="153" t="str">
        <f>Recognition!AA42</f>
        <v>Budget</v>
      </c>
      <c r="B101" s="153" t="str">
        <f>Recognition!AB42</f>
        <v>7082-000000</v>
      </c>
      <c r="C101" s="153">
        <f>Recognition!AC42</f>
        <v>572</v>
      </c>
      <c r="D101" s="153" t="str">
        <f>Recognition!AD42</f>
        <v>054</v>
      </c>
      <c r="E101" s="163"/>
      <c r="H101" s="153">
        <f>Recognition!AG42</f>
        <v>110</v>
      </c>
      <c r="I101" s="153" t="str">
        <f>Recognition!AH42</f>
        <v>USD</v>
      </c>
      <c r="J101" s="160">
        <f>Recognition!AI42</f>
        <v>0</v>
      </c>
      <c r="K101" s="160">
        <f>Recognition!AJ42</f>
        <v>0</v>
      </c>
      <c r="L101" s="160">
        <f>Recognition!AK42</f>
        <v>0</v>
      </c>
      <c r="M101" s="160">
        <f>Recognition!AL42</f>
        <v>0</v>
      </c>
      <c r="N101" s="160">
        <f>Recognition!AM42</f>
        <v>0</v>
      </c>
      <c r="O101" s="160">
        <f>Recognition!AN42</f>
        <v>0</v>
      </c>
      <c r="P101" s="160">
        <f>Recognition!AO42</f>
        <v>0</v>
      </c>
      <c r="Q101" s="160">
        <f>Recognition!AP42</f>
        <v>0</v>
      </c>
      <c r="R101" s="160">
        <f>Recognition!AQ42</f>
        <v>0</v>
      </c>
      <c r="S101" s="160">
        <f>Recognition!AR42</f>
        <v>0</v>
      </c>
      <c r="T101" s="160">
        <f>Recognition!AS42</f>
        <v>0</v>
      </c>
      <c r="U101" s="160">
        <f>Recognition!AT42</f>
        <v>0</v>
      </c>
      <c r="V101" s="160">
        <f t="shared" si="0"/>
        <v>0</v>
      </c>
    </row>
    <row r="102" spans="1:22" ht="12.75" customHeight="1" x14ac:dyDescent="0.4">
      <c r="A102" s="153" t="str">
        <f>Recognition!AA43</f>
        <v>Budget</v>
      </c>
      <c r="B102" s="153" t="str">
        <f>Recognition!AB43</f>
        <v/>
      </c>
      <c r="C102" s="153">
        <f>Recognition!AC43</f>
        <v>572</v>
      </c>
      <c r="D102" s="153" t="str">
        <f>Recognition!AD43</f>
        <v>054</v>
      </c>
      <c r="E102" s="163"/>
      <c r="H102" s="153">
        <f>Recognition!AG43</f>
        <v>110</v>
      </c>
      <c r="I102" s="153" t="str">
        <f>Recognition!AH43</f>
        <v>USD</v>
      </c>
      <c r="J102" s="160">
        <f>Recognition!AI43</f>
        <v>0</v>
      </c>
      <c r="K102" s="160">
        <f>Recognition!AJ43</f>
        <v>0</v>
      </c>
      <c r="L102" s="160">
        <f>Recognition!AK43</f>
        <v>0</v>
      </c>
      <c r="M102" s="160">
        <f>Recognition!AL43</f>
        <v>0</v>
      </c>
      <c r="N102" s="160">
        <f>Recognition!AM43</f>
        <v>0</v>
      </c>
      <c r="O102" s="160">
        <f>Recognition!AN43</f>
        <v>0</v>
      </c>
      <c r="P102" s="160">
        <f>Recognition!AO43</f>
        <v>0</v>
      </c>
      <c r="Q102" s="160">
        <f>Recognition!AP43</f>
        <v>0</v>
      </c>
      <c r="R102" s="160">
        <f>Recognition!AQ43</f>
        <v>0</v>
      </c>
      <c r="S102" s="160">
        <f>Recognition!AR43</f>
        <v>0</v>
      </c>
      <c r="T102" s="160">
        <f>Recognition!AS43</f>
        <v>0</v>
      </c>
      <c r="U102" s="160">
        <f>Recognition!AT43</f>
        <v>0</v>
      </c>
      <c r="V102" s="160">
        <f t="shared" si="0"/>
        <v>0</v>
      </c>
    </row>
    <row r="103" spans="1:22" ht="12.75" customHeight="1" x14ac:dyDescent="0.4">
      <c r="A103" s="153" t="str">
        <f>Recognition!AA44</f>
        <v>Budget</v>
      </c>
      <c r="B103" s="153" t="str">
        <f>Recognition!AB44</f>
        <v/>
      </c>
      <c r="C103" s="153">
        <f>Recognition!AC44</f>
        <v>572</v>
      </c>
      <c r="D103" s="153" t="str">
        <f>Recognition!AD44</f>
        <v>054</v>
      </c>
      <c r="E103" s="163"/>
      <c r="H103" s="153">
        <f>Recognition!AG44</f>
        <v>110</v>
      </c>
      <c r="I103" s="153" t="str">
        <f>Recognition!AH44</f>
        <v>USD</v>
      </c>
      <c r="J103" s="160">
        <f>Recognition!AI44</f>
        <v>0</v>
      </c>
      <c r="K103" s="160">
        <f>Recognition!AJ44</f>
        <v>0</v>
      </c>
      <c r="L103" s="160">
        <f>Recognition!AK44</f>
        <v>0</v>
      </c>
      <c r="M103" s="160">
        <f>Recognition!AL44</f>
        <v>0</v>
      </c>
      <c r="N103" s="160">
        <f>Recognition!AM44</f>
        <v>0</v>
      </c>
      <c r="O103" s="160">
        <f>Recognition!AN44</f>
        <v>0</v>
      </c>
      <c r="P103" s="160">
        <f>Recognition!AO44</f>
        <v>0</v>
      </c>
      <c r="Q103" s="160">
        <f>Recognition!AP44</f>
        <v>0</v>
      </c>
      <c r="R103" s="160">
        <f>Recognition!AQ44</f>
        <v>0</v>
      </c>
      <c r="S103" s="160">
        <f>Recognition!AR44</f>
        <v>0</v>
      </c>
      <c r="T103" s="160">
        <f>Recognition!AS44</f>
        <v>0</v>
      </c>
      <c r="U103" s="160">
        <f>Recognition!AT44</f>
        <v>0</v>
      </c>
      <c r="V103" s="160">
        <f t="shared" si="0"/>
        <v>0</v>
      </c>
    </row>
    <row r="104" spans="1:22" ht="12.75" customHeight="1" x14ac:dyDescent="0.4">
      <c r="A104" s="153" t="str">
        <f>Recognition!AA45</f>
        <v>Budget</v>
      </c>
      <c r="B104" s="153" t="str">
        <f>Recognition!AB45</f>
        <v/>
      </c>
      <c r="C104" s="153">
        <f>Recognition!AC45</f>
        <v>572</v>
      </c>
      <c r="D104" s="153" t="str">
        <f>Recognition!AD45</f>
        <v>054</v>
      </c>
      <c r="E104" s="163"/>
      <c r="H104" s="153">
        <f>Recognition!AG45</f>
        <v>110</v>
      </c>
      <c r="I104" s="153" t="str">
        <f>Recognition!AH45</f>
        <v>USD</v>
      </c>
      <c r="J104" s="160">
        <f>Recognition!AI45</f>
        <v>0</v>
      </c>
      <c r="K104" s="160">
        <f>Recognition!AJ45</f>
        <v>0</v>
      </c>
      <c r="L104" s="160">
        <f>Recognition!AK45</f>
        <v>0</v>
      </c>
      <c r="M104" s="160">
        <f>Recognition!AL45</f>
        <v>0</v>
      </c>
      <c r="N104" s="160">
        <f>Recognition!AM45</f>
        <v>0</v>
      </c>
      <c r="O104" s="160">
        <f>Recognition!AN45</f>
        <v>0</v>
      </c>
      <c r="P104" s="160">
        <f>Recognition!AO45</f>
        <v>0</v>
      </c>
      <c r="Q104" s="160">
        <f>Recognition!AP45</f>
        <v>0</v>
      </c>
      <c r="R104" s="160">
        <f>Recognition!AQ45</f>
        <v>0</v>
      </c>
      <c r="S104" s="160">
        <f>Recognition!AR45</f>
        <v>0</v>
      </c>
      <c r="T104" s="160">
        <f>Recognition!AS45</f>
        <v>0</v>
      </c>
      <c r="U104" s="160">
        <f>Recognition!AT45</f>
        <v>0</v>
      </c>
      <c r="V104" s="160">
        <f t="shared" si="0"/>
        <v>0</v>
      </c>
    </row>
    <row r="105" spans="1:22" ht="12.75" customHeight="1" x14ac:dyDescent="0.4">
      <c r="A105" s="153" t="str">
        <f>Recognition!AA49</f>
        <v>Budget</v>
      </c>
      <c r="B105" s="153" t="str">
        <f>Recognition!AB49</f>
        <v>7006-000000</v>
      </c>
      <c r="C105" s="153">
        <f>Recognition!AC49</f>
        <v>573</v>
      </c>
      <c r="D105" s="153" t="str">
        <f>Recognition!AD49</f>
        <v>054</v>
      </c>
      <c r="E105" s="163"/>
      <c r="H105" s="153">
        <f>Recognition!AG49</f>
        <v>110</v>
      </c>
      <c r="I105" s="153" t="str">
        <f>Recognition!AH49</f>
        <v>USD</v>
      </c>
      <c r="J105" s="160">
        <f>Recognition!AI49</f>
        <v>0</v>
      </c>
      <c r="K105" s="160">
        <f>Recognition!AJ49</f>
        <v>0</v>
      </c>
      <c r="L105" s="160">
        <f>Recognition!AK49</f>
        <v>0</v>
      </c>
      <c r="M105" s="160">
        <f>Recognition!AL49</f>
        <v>0</v>
      </c>
      <c r="N105" s="160">
        <f>Recognition!AM49</f>
        <v>0</v>
      </c>
      <c r="O105" s="160">
        <f>Recognition!AN49</f>
        <v>0</v>
      </c>
      <c r="P105" s="160">
        <f>Recognition!AO49</f>
        <v>0</v>
      </c>
      <c r="Q105" s="160">
        <f>Recognition!AP49</f>
        <v>0</v>
      </c>
      <c r="R105" s="160">
        <f>Recognition!AQ49</f>
        <v>0</v>
      </c>
      <c r="S105" s="160">
        <f>Recognition!AR49</f>
        <v>0</v>
      </c>
      <c r="T105" s="160">
        <f>Recognition!AS49</f>
        <v>0</v>
      </c>
      <c r="U105" s="160">
        <f>Recognition!AT49</f>
        <v>0</v>
      </c>
      <c r="V105" s="160">
        <f t="shared" si="0"/>
        <v>0</v>
      </c>
    </row>
    <row r="106" spans="1:22" ht="12.75" customHeight="1" x14ac:dyDescent="0.4">
      <c r="A106" s="153" t="str">
        <f>Recognition!AA50</f>
        <v>Budget</v>
      </c>
      <c r="B106" s="153" t="str">
        <f>Recognition!AB50</f>
        <v>7008-000000</v>
      </c>
      <c r="C106" s="153">
        <f>Recognition!AC50</f>
        <v>573</v>
      </c>
      <c r="D106" s="153" t="str">
        <f>Recognition!AD50</f>
        <v>054</v>
      </c>
      <c r="E106" s="163"/>
      <c r="H106" s="153">
        <f>Recognition!AG50</f>
        <v>110</v>
      </c>
      <c r="I106" s="153" t="str">
        <f>Recognition!AH50</f>
        <v>USD</v>
      </c>
      <c r="J106" s="160">
        <f>Recognition!AI50</f>
        <v>0</v>
      </c>
      <c r="K106" s="160">
        <f>Recognition!AJ50</f>
        <v>0</v>
      </c>
      <c r="L106" s="160">
        <f>Recognition!AK50</f>
        <v>0</v>
      </c>
      <c r="M106" s="160">
        <f>Recognition!AL50</f>
        <v>0</v>
      </c>
      <c r="N106" s="160">
        <f>Recognition!AM50</f>
        <v>0</v>
      </c>
      <c r="O106" s="160">
        <f>Recognition!AN50</f>
        <v>0</v>
      </c>
      <c r="P106" s="160">
        <f>Recognition!AO50</f>
        <v>0</v>
      </c>
      <c r="Q106" s="160">
        <f>Recognition!AP50</f>
        <v>0</v>
      </c>
      <c r="R106" s="160">
        <f>Recognition!AQ50</f>
        <v>0</v>
      </c>
      <c r="S106" s="160">
        <f>Recognition!AR50</f>
        <v>0</v>
      </c>
      <c r="T106" s="160">
        <f>Recognition!AS50</f>
        <v>0</v>
      </c>
      <c r="U106" s="160">
        <f>Recognition!AT50</f>
        <v>0</v>
      </c>
      <c r="V106" s="160">
        <f t="shared" si="0"/>
        <v>0</v>
      </c>
    </row>
    <row r="107" spans="1:22" ht="12.75" customHeight="1" x14ac:dyDescent="0.4">
      <c r="A107" s="153" t="str">
        <f>Recognition!AA51</f>
        <v>Budget</v>
      </c>
      <c r="B107" s="153" t="str">
        <f>Recognition!AB51</f>
        <v>7010-000000</v>
      </c>
      <c r="C107" s="153">
        <f>Recognition!AC51</f>
        <v>573</v>
      </c>
      <c r="D107" s="153" t="str">
        <f>Recognition!AD51</f>
        <v>054</v>
      </c>
      <c r="E107" s="163"/>
      <c r="H107" s="153">
        <f>Recognition!AG51</f>
        <v>110</v>
      </c>
      <c r="I107" s="153" t="str">
        <f>Recognition!AH51</f>
        <v>USD</v>
      </c>
      <c r="J107" s="160">
        <f>Recognition!AI51</f>
        <v>0</v>
      </c>
      <c r="K107" s="160">
        <f>Recognition!AJ51</f>
        <v>0</v>
      </c>
      <c r="L107" s="160">
        <f>Recognition!AK51</f>
        <v>0</v>
      </c>
      <c r="M107" s="160">
        <f>Recognition!AL51</f>
        <v>0</v>
      </c>
      <c r="N107" s="160">
        <f>Recognition!AM51</f>
        <v>0</v>
      </c>
      <c r="O107" s="160">
        <f>Recognition!AN51</f>
        <v>0</v>
      </c>
      <c r="P107" s="160">
        <f>Recognition!AO51</f>
        <v>0</v>
      </c>
      <c r="Q107" s="160">
        <f>Recognition!AP51</f>
        <v>0</v>
      </c>
      <c r="R107" s="160">
        <f>Recognition!AQ51</f>
        <v>0</v>
      </c>
      <c r="S107" s="160">
        <f>Recognition!AR51</f>
        <v>0</v>
      </c>
      <c r="T107" s="160">
        <f>Recognition!AS51</f>
        <v>0</v>
      </c>
      <c r="U107" s="160">
        <f>Recognition!AT51</f>
        <v>0</v>
      </c>
      <c r="V107" s="160">
        <f t="shared" si="0"/>
        <v>0</v>
      </c>
    </row>
    <row r="108" spans="1:22" ht="12.75" customHeight="1" x14ac:dyDescent="0.4">
      <c r="A108" s="153" t="str">
        <f>Recognition!AA52</f>
        <v>Budget</v>
      </c>
      <c r="B108" s="153" t="str">
        <f>Recognition!AB52</f>
        <v>7012-000000</v>
      </c>
      <c r="C108" s="153">
        <f>Recognition!AC52</f>
        <v>573</v>
      </c>
      <c r="D108" s="153" t="str">
        <f>Recognition!AD52</f>
        <v>054</v>
      </c>
      <c r="E108" s="163"/>
      <c r="H108" s="153">
        <f>Recognition!AG52</f>
        <v>110</v>
      </c>
      <c r="I108" s="153" t="str">
        <f>Recognition!AH52</f>
        <v>USD</v>
      </c>
      <c r="J108" s="160">
        <f>Recognition!AI52</f>
        <v>0</v>
      </c>
      <c r="K108" s="160">
        <f>Recognition!AJ52</f>
        <v>0</v>
      </c>
      <c r="L108" s="160">
        <f>Recognition!AK52</f>
        <v>0</v>
      </c>
      <c r="M108" s="160">
        <f>Recognition!AL52</f>
        <v>0</v>
      </c>
      <c r="N108" s="160">
        <f>Recognition!AM52</f>
        <v>0</v>
      </c>
      <c r="O108" s="160">
        <f>Recognition!AN52</f>
        <v>0</v>
      </c>
      <c r="P108" s="160">
        <f>Recognition!AO52</f>
        <v>0</v>
      </c>
      <c r="Q108" s="160">
        <f>Recognition!AP52</f>
        <v>0</v>
      </c>
      <c r="R108" s="160">
        <f>Recognition!AQ52</f>
        <v>0</v>
      </c>
      <c r="S108" s="160">
        <f>Recognition!AR52</f>
        <v>0</v>
      </c>
      <c r="T108" s="160">
        <f>Recognition!AS52</f>
        <v>0</v>
      </c>
      <c r="U108" s="160">
        <f>Recognition!AT52</f>
        <v>0</v>
      </c>
      <c r="V108" s="160">
        <f t="shared" si="0"/>
        <v>0</v>
      </c>
    </row>
    <row r="109" spans="1:22" ht="12.75" customHeight="1" x14ac:dyDescent="0.4">
      <c r="A109" s="153" t="str">
        <f>Recognition!AA53</f>
        <v>Budget</v>
      </c>
      <c r="B109" s="153" t="str">
        <f>Recognition!AB53</f>
        <v>7036-000000</v>
      </c>
      <c r="C109" s="153">
        <f>Recognition!AC53</f>
        <v>573</v>
      </c>
      <c r="D109" s="153" t="str">
        <f>Recognition!AD53</f>
        <v>054</v>
      </c>
      <c r="E109" s="163"/>
      <c r="H109" s="153">
        <f>Recognition!AG53</f>
        <v>110</v>
      </c>
      <c r="I109" s="153" t="str">
        <f>Recognition!AH53</f>
        <v>USD</v>
      </c>
      <c r="J109" s="160">
        <f>Recognition!AI53</f>
        <v>0</v>
      </c>
      <c r="K109" s="160">
        <f>Recognition!AJ53</f>
        <v>0</v>
      </c>
      <c r="L109" s="160">
        <f>Recognition!AK53</f>
        <v>0</v>
      </c>
      <c r="M109" s="160">
        <f>Recognition!AL53</f>
        <v>0</v>
      </c>
      <c r="N109" s="160">
        <f>Recognition!AM53</f>
        <v>0</v>
      </c>
      <c r="O109" s="160">
        <f>Recognition!AN53</f>
        <v>0</v>
      </c>
      <c r="P109" s="160">
        <f>Recognition!AO53</f>
        <v>0</v>
      </c>
      <c r="Q109" s="160">
        <f>Recognition!AP53</f>
        <v>0</v>
      </c>
      <c r="R109" s="160">
        <f>Recognition!AQ53</f>
        <v>0</v>
      </c>
      <c r="S109" s="160">
        <f>Recognition!AR53</f>
        <v>0</v>
      </c>
      <c r="T109" s="160">
        <f>Recognition!AS53</f>
        <v>0</v>
      </c>
      <c r="U109" s="160">
        <f>Recognition!AT53</f>
        <v>0</v>
      </c>
      <c r="V109" s="160">
        <f t="shared" si="0"/>
        <v>0</v>
      </c>
    </row>
    <row r="110" spans="1:22" ht="12.75" customHeight="1" x14ac:dyDescent="0.4">
      <c r="A110" s="153" t="str">
        <f>Recognition!AA54</f>
        <v>Budget</v>
      </c>
      <c r="B110" s="153" t="str">
        <f>Recognition!AB54</f>
        <v>7044-000000</v>
      </c>
      <c r="C110" s="153">
        <f>Recognition!AC54</f>
        <v>573</v>
      </c>
      <c r="D110" s="153" t="str">
        <f>Recognition!AD54</f>
        <v>054</v>
      </c>
      <c r="E110" s="163"/>
      <c r="H110" s="153">
        <f>Recognition!AG54</f>
        <v>110</v>
      </c>
      <c r="I110" s="153" t="str">
        <f>Recognition!AH54</f>
        <v>USD</v>
      </c>
      <c r="J110" s="160">
        <f>Recognition!AI54</f>
        <v>0</v>
      </c>
      <c r="K110" s="160">
        <f>Recognition!AJ54</f>
        <v>0</v>
      </c>
      <c r="L110" s="160">
        <f>Recognition!AK54</f>
        <v>0</v>
      </c>
      <c r="M110" s="160">
        <f>Recognition!AL54</f>
        <v>0</v>
      </c>
      <c r="N110" s="160">
        <f>Recognition!AM54</f>
        <v>0</v>
      </c>
      <c r="O110" s="160">
        <f>Recognition!AN54</f>
        <v>0</v>
      </c>
      <c r="P110" s="160">
        <f>Recognition!AO54</f>
        <v>0</v>
      </c>
      <c r="Q110" s="160">
        <f>Recognition!AP54</f>
        <v>0</v>
      </c>
      <c r="R110" s="160">
        <f>Recognition!AQ54</f>
        <v>0</v>
      </c>
      <c r="S110" s="160">
        <f>Recognition!AR54</f>
        <v>0</v>
      </c>
      <c r="T110" s="160">
        <f>Recognition!AS54</f>
        <v>0</v>
      </c>
      <c r="U110" s="160">
        <f>Recognition!AT54</f>
        <v>0</v>
      </c>
      <c r="V110" s="160">
        <f t="shared" si="0"/>
        <v>0</v>
      </c>
    </row>
    <row r="111" spans="1:22" ht="12.75" customHeight="1" x14ac:dyDescent="0.4">
      <c r="A111" s="153" t="str">
        <f>Recognition!AA55</f>
        <v>Budget</v>
      </c>
      <c r="B111" s="153" t="str">
        <f>Recognition!AB55</f>
        <v>7082-000000</v>
      </c>
      <c r="C111" s="153">
        <f>Recognition!AC55</f>
        <v>573</v>
      </c>
      <c r="D111" s="153" t="str">
        <f>Recognition!AD55</f>
        <v>054</v>
      </c>
      <c r="E111" s="163"/>
      <c r="H111" s="153">
        <f>Recognition!AG55</f>
        <v>110</v>
      </c>
      <c r="I111" s="153" t="str">
        <f>Recognition!AH55</f>
        <v>USD</v>
      </c>
      <c r="J111" s="160">
        <f>Recognition!AI55</f>
        <v>0</v>
      </c>
      <c r="K111" s="160">
        <f>Recognition!AJ55</f>
        <v>0</v>
      </c>
      <c r="L111" s="160">
        <f>Recognition!AK55</f>
        <v>0</v>
      </c>
      <c r="M111" s="160">
        <f>Recognition!AL55</f>
        <v>0</v>
      </c>
      <c r="N111" s="160">
        <f>Recognition!AM55</f>
        <v>0</v>
      </c>
      <c r="O111" s="160">
        <f>Recognition!AN55</f>
        <v>0</v>
      </c>
      <c r="P111" s="160">
        <f>Recognition!AO55</f>
        <v>0</v>
      </c>
      <c r="Q111" s="160">
        <f>Recognition!AP55</f>
        <v>0</v>
      </c>
      <c r="R111" s="160">
        <f>Recognition!AQ55</f>
        <v>0</v>
      </c>
      <c r="S111" s="160">
        <f>Recognition!AR55</f>
        <v>0</v>
      </c>
      <c r="T111" s="160">
        <f>Recognition!AS55</f>
        <v>0</v>
      </c>
      <c r="U111" s="160">
        <f>Recognition!AT55</f>
        <v>0</v>
      </c>
      <c r="V111" s="160">
        <f t="shared" si="0"/>
        <v>0</v>
      </c>
    </row>
    <row r="112" spans="1:22" ht="12.75" customHeight="1" x14ac:dyDescent="0.4">
      <c r="A112" s="153" t="str">
        <f>Recognition!AA56</f>
        <v>Budget</v>
      </c>
      <c r="B112" s="153" t="str">
        <f>Recognition!AB56</f>
        <v/>
      </c>
      <c r="C112" s="153">
        <f>Recognition!AC56</f>
        <v>573</v>
      </c>
      <c r="D112" s="153" t="str">
        <f>Recognition!AD56</f>
        <v>054</v>
      </c>
      <c r="E112" s="163"/>
      <c r="H112" s="153">
        <f>Recognition!AG56</f>
        <v>110</v>
      </c>
      <c r="I112" s="153" t="str">
        <f>Recognition!AH56</f>
        <v>USD</v>
      </c>
      <c r="J112" s="160">
        <f>Recognition!AI56</f>
        <v>0</v>
      </c>
      <c r="K112" s="160">
        <f>Recognition!AJ56</f>
        <v>0</v>
      </c>
      <c r="L112" s="160">
        <f>Recognition!AK56</f>
        <v>0</v>
      </c>
      <c r="M112" s="160">
        <f>Recognition!AL56</f>
        <v>0</v>
      </c>
      <c r="N112" s="160">
        <f>Recognition!AM56</f>
        <v>0</v>
      </c>
      <c r="O112" s="160">
        <f>Recognition!AN56</f>
        <v>0</v>
      </c>
      <c r="P112" s="160">
        <f>Recognition!AO56</f>
        <v>0</v>
      </c>
      <c r="Q112" s="160">
        <f>Recognition!AP56</f>
        <v>0</v>
      </c>
      <c r="R112" s="160">
        <f>Recognition!AQ56</f>
        <v>0</v>
      </c>
      <c r="S112" s="160">
        <f>Recognition!AR56</f>
        <v>0</v>
      </c>
      <c r="T112" s="160">
        <f>Recognition!AS56</f>
        <v>0</v>
      </c>
      <c r="U112" s="160">
        <f>Recognition!AT56</f>
        <v>0</v>
      </c>
      <c r="V112" s="160">
        <f t="shared" si="0"/>
        <v>0</v>
      </c>
    </row>
    <row r="113" spans="1:22" ht="12.75" customHeight="1" x14ac:dyDescent="0.4">
      <c r="A113" s="153" t="str">
        <f>Recognition!AA57</f>
        <v>Budget</v>
      </c>
      <c r="B113" s="153" t="str">
        <f>Recognition!AB57</f>
        <v/>
      </c>
      <c r="C113" s="153">
        <f>Recognition!AC57</f>
        <v>573</v>
      </c>
      <c r="D113" s="153" t="str">
        <f>Recognition!AD57</f>
        <v>054</v>
      </c>
      <c r="E113" s="163"/>
      <c r="H113" s="153">
        <f>Recognition!AG57</f>
        <v>110</v>
      </c>
      <c r="I113" s="153" t="str">
        <f>Recognition!AH57</f>
        <v>USD</v>
      </c>
      <c r="J113" s="160">
        <f>Recognition!AI57</f>
        <v>0</v>
      </c>
      <c r="K113" s="160">
        <f>Recognition!AJ57</f>
        <v>0</v>
      </c>
      <c r="L113" s="160">
        <f>Recognition!AK57</f>
        <v>0</v>
      </c>
      <c r="M113" s="160">
        <f>Recognition!AL57</f>
        <v>0</v>
      </c>
      <c r="N113" s="160">
        <f>Recognition!AM57</f>
        <v>0</v>
      </c>
      <c r="O113" s="160">
        <f>Recognition!AN57</f>
        <v>0</v>
      </c>
      <c r="P113" s="160">
        <f>Recognition!AO57</f>
        <v>0</v>
      </c>
      <c r="Q113" s="160">
        <f>Recognition!AP57</f>
        <v>0</v>
      </c>
      <c r="R113" s="160">
        <f>Recognition!AQ57</f>
        <v>0</v>
      </c>
      <c r="S113" s="160">
        <f>Recognition!AR57</f>
        <v>0</v>
      </c>
      <c r="T113" s="160">
        <f>Recognition!AS57</f>
        <v>0</v>
      </c>
      <c r="U113" s="160">
        <f>Recognition!AT57</f>
        <v>0</v>
      </c>
      <c r="V113" s="160">
        <f t="shared" si="0"/>
        <v>0</v>
      </c>
    </row>
    <row r="114" spans="1:22" ht="12.75" customHeight="1" x14ac:dyDescent="0.4">
      <c r="A114" s="153" t="str">
        <f>Recognition!AA58</f>
        <v>Budget</v>
      </c>
      <c r="B114" s="153" t="str">
        <f>Recognition!AB58</f>
        <v/>
      </c>
      <c r="C114" s="153">
        <f>Recognition!AC58</f>
        <v>573</v>
      </c>
      <c r="D114" s="153" t="str">
        <f>Recognition!AD58</f>
        <v>054</v>
      </c>
      <c r="E114" s="163"/>
      <c r="H114" s="153">
        <f>Recognition!AG58</f>
        <v>110</v>
      </c>
      <c r="I114" s="153" t="str">
        <f>Recognition!AH58</f>
        <v>USD</v>
      </c>
      <c r="J114" s="160">
        <f>Recognition!AI58</f>
        <v>0</v>
      </c>
      <c r="K114" s="160">
        <f>Recognition!AJ58</f>
        <v>0</v>
      </c>
      <c r="L114" s="160">
        <f>Recognition!AK58</f>
        <v>0</v>
      </c>
      <c r="M114" s="160">
        <f>Recognition!AL58</f>
        <v>0</v>
      </c>
      <c r="N114" s="160">
        <f>Recognition!AM58</f>
        <v>0</v>
      </c>
      <c r="O114" s="160">
        <f>Recognition!AN58</f>
        <v>0</v>
      </c>
      <c r="P114" s="160">
        <f>Recognition!AO58</f>
        <v>0</v>
      </c>
      <c r="Q114" s="160">
        <f>Recognition!AP58</f>
        <v>0</v>
      </c>
      <c r="R114" s="160">
        <f>Recognition!AQ58</f>
        <v>0</v>
      </c>
      <c r="S114" s="160">
        <f>Recognition!AR58</f>
        <v>0</v>
      </c>
      <c r="T114" s="160">
        <f>Recognition!AS58</f>
        <v>0</v>
      </c>
      <c r="U114" s="160">
        <f>Recognition!AT58</f>
        <v>0</v>
      </c>
      <c r="V114" s="160">
        <f t="shared" si="0"/>
        <v>0</v>
      </c>
    </row>
    <row r="115" spans="1:22" ht="12.75" customHeight="1" x14ac:dyDescent="0.4">
      <c r="A115" s="153" t="str">
        <f>Recognition!AA62</f>
        <v>Budget</v>
      </c>
      <c r="B115" s="153" t="str">
        <f>Recognition!AB62</f>
        <v>7006-000000</v>
      </c>
      <c r="C115" s="153">
        <f>Recognition!AC62</f>
        <v>574</v>
      </c>
      <c r="D115" s="153" t="str">
        <f>Recognition!AD62</f>
        <v>054</v>
      </c>
      <c r="E115" s="163"/>
      <c r="H115" s="153">
        <f>Recognition!AG62</f>
        <v>110</v>
      </c>
      <c r="I115" s="153" t="str">
        <f>Recognition!AH62</f>
        <v>USD</v>
      </c>
      <c r="J115" s="160">
        <f>Recognition!AI62</f>
        <v>0</v>
      </c>
      <c r="K115" s="160">
        <f>Recognition!AJ62</f>
        <v>0</v>
      </c>
      <c r="L115" s="160">
        <f>Recognition!AK62</f>
        <v>0</v>
      </c>
      <c r="M115" s="160">
        <f>Recognition!AL62</f>
        <v>0</v>
      </c>
      <c r="N115" s="160">
        <f>Recognition!AM62</f>
        <v>0</v>
      </c>
      <c r="O115" s="160">
        <f>Recognition!AN62</f>
        <v>0</v>
      </c>
      <c r="P115" s="160">
        <f>Recognition!AO62</f>
        <v>0</v>
      </c>
      <c r="Q115" s="160">
        <f>Recognition!AP62</f>
        <v>0</v>
      </c>
      <c r="R115" s="160">
        <f>Recognition!AQ62</f>
        <v>0</v>
      </c>
      <c r="S115" s="160">
        <f>Recognition!AR62</f>
        <v>0</v>
      </c>
      <c r="T115" s="160">
        <f>Recognition!AS62</f>
        <v>0</v>
      </c>
      <c r="U115" s="160">
        <f>Recognition!AT62</f>
        <v>0</v>
      </c>
      <c r="V115" s="160">
        <f t="shared" si="0"/>
        <v>0</v>
      </c>
    </row>
    <row r="116" spans="1:22" ht="12.75" customHeight="1" x14ac:dyDescent="0.4">
      <c r="A116" s="153" t="str">
        <f>Recognition!AA63</f>
        <v>Budget</v>
      </c>
      <c r="B116" s="153" t="str">
        <f>Recognition!AB63</f>
        <v>7008-000000</v>
      </c>
      <c r="C116" s="153">
        <f>Recognition!AC63</f>
        <v>574</v>
      </c>
      <c r="D116" s="153" t="str">
        <f>Recognition!AD63</f>
        <v>054</v>
      </c>
      <c r="E116" s="163"/>
      <c r="H116" s="153">
        <f>Recognition!AG63</f>
        <v>110</v>
      </c>
      <c r="I116" s="153" t="str">
        <f>Recognition!AH63</f>
        <v>USD</v>
      </c>
      <c r="J116" s="160">
        <f>Recognition!AI63</f>
        <v>0</v>
      </c>
      <c r="K116" s="160">
        <f>Recognition!AJ63</f>
        <v>0</v>
      </c>
      <c r="L116" s="160">
        <f>Recognition!AK63</f>
        <v>0</v>
      </c>
      <c r="M116" s="160">
        <f>Recognition!AL63</f>
        <v>0</v>
      </c>
      <c r="N116" s="160">
        <f>Recognition!AM63</f>
        <v>0</v>
      </c>
      <c r="O116" s="160">
        <f>Recognition!AN63</f>
        <v>0</v>
      </c>
      <c r="P116" s="160">
        <f>Recognition!AO63</f>
        <v>0</v>
      </c>
      <c r="Q116" s="160">
        <f>Recognition!AP63</f>
        <v>0</v>
      </c>
      <c r="R116" s="160">
        <f>Recognition!AQ63</f>
        <v>0</v>
      </c>
      <c r="S116" s="160">
        <f>Recognition!AR63</f>
        <v>0</v>
      </c>
      <c r="T116" s="160">
        <f>Recognition!AS63</f>
        <v>0</v>
      </c>
      <c r="U116" s="160">
        <f>Recognition!AT63</f>
        <v>0</v>
      </c>
      <c r="V116" s="160">
        <f t="shared" si="0"/>
        <v>0</v>
      </c>
    </row>
    <row r="117" spans="1:22" ht="12.75" customHeight="1" x14ac:dyDescent="0.4">
      <c r="A117" s="153" t="str">
        <f>Recognition!AA64</f>
        <v>Budget</v>
      </c>
      <c r="B117" s="153" t="str">
        <f>Recognition!AB64</f>
        <v>7010-000000</v>
      </c>
      <c r="C117" s="153">
        <f>Recognition!AC64</f>
        <v>574</v>
      </c>
      <c r="D117" s="153" t="str">
        <f>Recognition!AD64</f>
        <v>054</v>
      </c>
      <c r="E117" s="163"/>
      <c r="H117" s="153">
        <f>Recognition!AG64</f>
        <v>110</v>
      </c>
      <c r="I117" s="153" t="str">
        <f>Recognition!AH64</f>
        <v>USD</v>
      </c>
      <c r="J117" s="160">
        <f>Recognition!AI64</f>
        <v>0</v>
      </c>
      <c r="K117" s="160">
        <f>Recognition!AJ64</f>
        <v>0</v>
      </c>
      <c r="L117" s="160">
        <f>Recognition!AK64</f>
        <v>2400</v>
      </c>
      <c r="M117" s="160">
        <f>Recognition!AL64</f>
        <v>0</v>
      </c>
      <c r="N117" s="160">
        <f>Recognition!AM64</f>
        <v>0</v>
      </c>
      <c r="O117" s="160">
        <f>Recognition!AN64</f>
        <v>0</v>
      </c>
      <c r="P117" s="160">
        <f>Recognition!AO64</f>
        <v>0</v>
      </c>
      <c r="Q117" s="160">
        <f>Recognition!AP64</f>
        <v>0</v>
      </c>
      <c r="R117" s="160">
        <f>Recognition!AQ64</f>
        <v>0</v>
      </c>
      <c r="S117" s="160">
        <f>Recognition!AR64</f>
        <v>0</v>
      </c>
      <c r="T117" s="160">
        <f>Recognition!AS64</f>
        <v>0</v>
      </c>
      <c r="U117" s="160">
        <f>Recognition!AT64</f>
        <v>0</v>
      </c>
      <c r="V117" s="160">
        <f t="shared" si="0"/>
        <v>2400</v>
      </c>
    </row>
    <row r="118" spans="1:22" ht="12.75" customHeight="1" x14ac:dyDescent="0.4">
      <c r="A118" s="153" t="str">
        <f>Recognition!AA65</f>
        <v>Budget</v>
      </c>
      <c r="B118" s="153" t="str">
        <f>Recognition!AB65</f>
        <v>7012-000000</v>
      </c>
      <c r="C118" s="153">
        <f>Recognition!AC65</f>
        <v>574</v>
      </c>
      <c r="D118" s="153" t="str">
        <f>Recognition!AD65</f>
        <v>054</v>
      </c>
      <c r="E118" s="163"/>
      <c r="H118" s="153">
        <f>Recognition!AG65</f>
        <v>110</v>
      </c>
      <c r="I118" s="153" t="str">
        <f>Recognition!AH65</f>
        <v>USD</v>
      </c>
      <c r="J118" s="160">
        <f>Recognition!AI65</f>
        <v>0</v>
      </c>
      <c r="K118" s="160">
        <f>Recognition!AJ65</f>
        <v>0</v>
      </c>
      <c r="L118" s="160">
        <f>Recognition!AK65</f>
        <v>0</v>
      </c>
      <c r="M118" s="160">
        <f>Recognition!AL65</f>
        <v>0</v>
      </c>
      <c r="N118" s="160">
        <f>Recognition!AM65</f>
        <v>0</v>
      </c>
      <c r="O118" s="160">
        <f>Recognition!AN65</f>
        <v>0</v>
      </c>
      <c r="P118" s="160">
        <f>Recognition!AO65</f>
        <v>0</v>
      </c>
      <c r="Q118" s="160">
        <f>Recognition!AP65</f>
        <v>0</v>
      </c>
      <c r="R118" s="160">
        <f>Recognition!AQ65</f>
        <v>0</v>
      </c>
      <c r="S118" s="160">
        <f>Recognition!AR65</f>
        <v>0</v>
      </c>
      <c r="T118" s="160">
        <f>Recognition!AS65</f>
        <v>0</v>
      </c>
      <c r="U118" s="160">
        <f>Recognition!AT65</f>
        <v>0</v>
      </c>
      <c r="V118" s="160">
        <f t="shared" si="0"/>
        <v>0</v>
      </c>
    </row>
    <row r="119" spans="1:22" ht="12.75" customHeight="1" x14ac:dyDescent="0.4">
      <c r="A119" s="153" t="str">
        <f>Recognition!AA66</f>
        <v>Budget</v>
      </c>
      <c r="B119" s="153" t="str">
        <f>Recognition!AB66</f>
        <v>7036-000000</v>
      </c>
      <c r="C119" s="153">
        <f>Recognition!AC66</f>
        <v>574</v>
      </c>
      <c r="D119" s="153" t="str">
        <f>Recognition!AD66</f>
        <v>054</v>
      </c>
      <c r="E119" s="163"/>
      <c r="H119" s="153">
        <f>Recognition!AG66</f>
        <v>110</v>
      </c>
      <c r="I119" s="153" t="str">
        <f>Recognition!AH66</f>
        <v>USD</v>
      </c>
      <c r="J119" s="160">
        <f>Recognition!AI66</f>
        <v>0</v>
      </c>
      <c r="K119" s="160">
        <f>Recognition!AJ66</f>
        <v>0</v>
      </c>
      <c r="L119" s="160">
        <f>Recognition!AK66</f>
        <v>0</v>
      </c>
      <c r="M119" s="160">
        <f>Recognition!AL66</f>
        <v>0</v>
      </c>
      <c r="N119" s="160">
        <f>Recognition!AM66</f>
        <v>0</v>
      </c>
      <c r="O119" s="160">
        <f>Recognition!AN66</f>
        <v>0</v>
      </c>
      <c r="P119" s="160">
        <f>Recognition!AO66</f>
        <v>0</v>
      </c>
      <c r="Q119" s="160">
        <f>Recognition!AP66</f>
        <v>0</v>
      </c>
      <c r="R119" s="160">
        <f>Recognition!AQ66</f>
        <v>0</v>
      </c>
      <c r="S119" s="160">
        <f>Recognition!AR66</f>
        <v>0</v>
      </c>
      <c r="T119" s="160">
        <f>Recognition!AS66</f>
        <v>0</v>
      </c>
      <c r="U119" s="160">
        <f>Recognition!AT66</f>
        <v>0</v>
      </c>
      <c r="V119" s="160">
        <f t="shared" si="0"/>
        <v>0</v>
      </c>
    </row>
    <row r="120" spans="1:22" ht="12.75" customHeight="1" x14ac:dyDescent="0.4">
      <c r="A120" s="153" t="str">
        <f>Recognition!AA67</f>
        <v>Budget</v>
      </c>
      <c r="B120" s="153" t="str">
        <f>Recognition!AB67</f>
        <v>7044-000000</v>
      </c>
      <c r="C120" s="153">
        <f>Recognition!AC67</f>
        <v>574</v>
      </c>
      <c r="D120" s="153" t="str">
        <f>Recognition!AD67</f>
        <v>054</v>
      </c>
      <c r="E120" s="163"/>
      <c r="H120" s="153">
        <f>Recognition!AG67</f>
        <v>110</v>
      </c>
      <c r="I120" s="153" t="str">
        <f>Recognition!AH67</f>
        <v>USD</v>
      </c>
      <c r="J120" s="160">
        <f>Recognition!AI67</f>
        <v>0</v>
      </c>
      <c r="K120" s="160">
        <f>Recognition!AJ67</f>
        <v>0</v>
      </c>
      <c r="L120" s="160">
        <f>Recognition!AK67</f>
        <v>0</v>
      </c>
      <c r="M120" s="160">
        <f>Recognition!AL67</f>
        <v>0</v>
      </c>
      <c r="N120" s="160">
        <f>Recognition!AM67</f>
        <v>0</v>
      </c>
      <c r="O120" s="160">
        <f>Recognition!AN67</f>
        <v>0</v>
      </c>
      <c r="P120" s="160">
        <f>Recognition!AO67</f>
        <v>0</v>
      </c>
      <c r="Q120" s="160">
        <f>Recognition!AP67</f>
        <v>0</v>
      </c>
      <c r="R120" s="160">
        <f>Recognition!AQ67</f>
        <v>0</v>
      </c>
      <c r="S120" s="160">
        <f>Recognition!AR67</f>
        <v>0</v>
      </c>
      <c r="T120" s="160">
        <f>Recognition!AS67</f>
        <v>0</v>
      </c>
      <c r="U120" s="160">
        <f>Recognition!AT67</f>
        <v>0</v>
      </c>
      <c r="V120" s="160">
        <f t="shared" si="0"/>
        <v>0</v>
      </c>
    </row>
    <row r="121" spans="1:22" ht="12.75" customHeight="1" x14ac:dyDescent="0.4">
      <c r="A121" s="153" t="str">
        <f>Recognition!AA68</f>
        <v>Budget</v>
      </c>
      <c r="B121" s="153" t="str">
        <f>Recognition!AB68</f>
        <v>7082-000000</v>
      </c>
      <c r="C121" s="153">
        <f>Recognition!AC68</f>
        <v>574</v>
      </c>
      <c r="D121" s="153" t="str">
        <f>Recognition!AD68</f>
        <v>054</v>
      </c>
      <c r="E121" s="163"/>
      <c r="H121" s="153">
        <f>Recognition!AG68</f>
        <v>110</v>
      </c>
      <c r="I121" s="153" t="str">
        <f>Recognition!AH68</f>
        <v>USD</v>
      </c>
      <c r="J121" s="160">
        <f>Recognition!AI68</f>
        <v>0</v>
      </c>
      <c r="K121" s="160">
        <f>Recognition!AJ68</f>
        <v>0</v>
      </c>
      <c r="L121" s="160">
        <f>Recognition!AK68</f>
        <v>0</v>
      </c>
      <c r="M121" s="160">
        <f>Recognition!AL68</f>
        <v>0</v>
      </c>
      <c r="N121" s="160">
        <f>Recognition!AM68</f>
        <v>0</v>
      </c>
      <c r="O121" s="160">
        <f>Recognition!AN68</f>
        <v>0</v>
      </c>
      <c r="P121" s="160">
        <f>Recognition!AO68</f>
        <v>0</v>
      </c>
      <c r="Q121" s="160">
        <f>Recognition!AP68</f>
        <v>0</v>
      </c>
      <c r="R121" s="160">
        <f>Recognition!AQ68</f>
        <v>0</v>
      </c>
      <c r="S121" s="160">
        <f>Recognition!AR68</f>
        <v>0</v>
      </c>
      <c r="T121" s="160">
        <f>Recognition!AS68</f>
        <v>0</v>
      </c>
      <c r="U121" s="160">
        <f>Recognition!AT68</f>
        <v>0</v>
      </c>
      <c r="V121" s="160">
        <f t="shared" si="0"/>
        <v>0</v>
      </c>
    </row>
    <row r="122" spans="1:22" ht="12.75" customHeight="1" x14ac:dyDescent="0.4">
      <c r="A122" s="153" t="str">
        <f>Recognition!AA69</f>
        <v>Budget</v>
      </c>
      <c r="B122" s="153" t="str">
        <f>Recognition!AB69</f>
        <v/>
      </c>
      <c r="C122" s="153">
        <f>Recognition!AC69</f>
        <v>574</v>
      </c>
      <c r="D122" s="153" t="str">
        <f>Recognition!AD69</f>
        <v>054</v>
      </c>
      <c r="E122" s="163"/>
      <c r="H122" s="153">
        <f>Recognition!AG69</f>
        <v>110</v>
      </c>
      <c r="I122" s="153" t="str">
        <f>Recognition!AH69</f>
        <v>USD</v>
      </c>
      <c r="J122" s="160">
        <f>Recognition!AI69</f>
        <v>0</v>
      </c>
      <c r="K122" s="160">
        <f>Recognition!AJ69</f>
        <v>0</v>
      </c>
      <c r="L122" s="160">
        <f>Recognition!AK69</f>
        <v>0</v>
      </c>
      <c r="M122" s="160">
        <f>Recognition!AL69</f>
        <v>0</v>
      </c>
      <c r="N122" s="160">
        <f>Recognition!AM69</f>
        <v>0</v>
      </c>
      <c r="O122" s="160">
        <f>Recognition!AN69</f>
        <v>0</v>
      </c>
      <c r="P122" s="160">
        <f>Recognition!AO69</f>
        <v>0</v>
      </c>
      <c r="Q122" s="160">
        <f>Recognition!AP69</f>
        <v>0</v>
      </c>
      <c r="R122" s="160">
        <f>Recognition!AQ69</f>
        <v>0</v>
      </c>
      <c r="S122" s="160">
        <f>Recognition!AR69</f>
        <v>0</v>
      </c>
      <c r="T122" s="160">
        <f>Recognition!AS69</f>
        <v>0</v>
      </c>
      <c r="U122" s="160">
        <f>Recognition!AT69</f>
        <v>0</v>
      </c>
      <c r="V122" s="160">
        <f t="shared" si="0"/>
        <v>0</v>
      </c>
    </row>
    <row r="123" spans="1:22" ht="12.75" customHeight="1" x14ac:dyDescent="0.4">
      <c r="A123" s="153" t="str">
        <f>Recognition!AA70</f>
        <v>Budget</v>
      </c>
      <c r="B123" s="153" t="str">
        <f>Recognition!AB70</f>
        <v/>
      </c>
      <c r="C123" s="153">
        <f>Recognition!AC70</f>
        <v>574</v>
      </c>
      <c r="D123" s="153" t="str">
        <f>Recognition!AD70</f>
        <v>054</v>
      </c>
      <c r="E123" s="163"/>
      <c r="H123" s="153">
        <f>Recognition!AG70</f>
        <v>110</v>
      </c>
      <c r="I123" s="153" t="str">
        <f>Recognition!AH70</f>
        <v>USD</v>
      </c>
      <c r="J123" s="160">
        <f>Recognition!AI70</f>
        <v>0</v>
      </c>
      <c r="K123" s="160">
        <f>Recognition!AJ70</f>
        <v>0</v>
      </c>
      <c r="L123" s="160">
        <f>Recognition!AK70</f>
        <v>0</v>
      </c>
      <c r="M123" s="160">
        <f>Recognition!AL70</f>
        <v>0</v>
      </c>
      <c r="N123" s="160">
        <f>Recognition!AM70</f>
        <v>0</v>
      </c>
      <c r="O123" s="160">
        <f>Recognition!AN70</f>
        <v>0</v>
      </c>
      <c r="P123" s="160">
        <f>Recognition!AO70</f>
        <v>0</v>
      </c>
      <c r="Q123" s="160">
        <f>Recognition!AP70</f>
        <v>0</v>
      </c>
      <c r="R123" s="160">
        <f>Recognition!AQ70</f>
        <v>0</v>
      </c>
      <c r="S123" s="160">
        <f>Recognition!AR70</f>
        <v>0</v>
      </c>
      <c r="T123" s="160">
        <f>Recognition!AS70</f>
        <v>0</v>
      </c>
      <c r="U123" s="160">
        <f>Recognition!AT70</f>
        <v>0</v>
      </c>
      <c r="V123" s="160">
        <f t="shared" si="0"/>
        <v>0</v>
      </c>
    </row>
    <row r="124" spans="1:22" ht="12.75" customHeight="1" x14ac:dyDescent="0.4">
      <c r="A124" s="153" t="str">
        <f>Recognition!AA71</f>
        <v>Budget</v>
      </c>
      <c r="B124" s="153" t="str">
        <f>Recognition!AB71</f>
        <v/>
      </c>
      <c r="C124" s="153">
        <f>Recognition!AC71</f>
        <v>574</v>
      </c>
      <c r="D124" s="153" t="str">
        <f>Recognition!AD71</f>
        <v>054</v>
      </c>
      <c r="E124" s="163"/>
      <c r="H124" s="153">
        <f>Recognition!AG71</f>
        <v>110</v>
      </c>
      <c r="I124" s="153" t="str">
        <f>Recognition!AH71</f>
        <v>USD</v>
      </c>
      <c r="J124" s="160">
        <f>Recognition!AI71</f>
        <v>0</v>
      </c>
      <c r="K124" s="160">
        <f>Recognition!AJ71</f>
        <v>0</v>
      </c>
      <c r="L124" s="160">
        <f>Recognition!AK71</f>
        <v>0</v>
      </c>
      <c r="M124" s="160">
        <f>Recognition!AL71</f>
        <v>0</v>
      </c>
      <c r="N124" s="160">
        <f>Recognition!AM71</f>
        <v>0</v>
      </c>
      <c r="O124" s="160">
        <f>Recognition!AN71</f>
        <v>0</v>
      </c>
      <c r="P124" s="160">
        <f>Recognition!AO71</f>
        <v>0</v>
      </c>
      <c r="Q124" s="160">
        <f>Recognition!AP71</f>
        <v>0</v>
      </c>
      <c r="R124" s="160">
        <f>Recognition!AQ71</f>
        <v>0</v>
      </c>
      <c r="S124" s="160">
        <f>Recognition!AR71</f>
        <v>0</v>
      </c>
      <c r="T124" s="160">
        <f>Recognition!AS71</f>
        <v>0</v>
      </c>
      <c r="U124" s="160">
        <f>Recognition!AT71</f>
        <v>0</v>
      </c>
      <c r="V124" s="160">
        <f t="shared" si="0"/>
        <v>0</v>
      </c>
    </row>
    <row r="125" spans="1:22" ht="12.75" customHeight="1" x14ac:dyDescent="0.4">
      <c r="A125" s="153" t="str">
        <f>'Club Growth'!AA10</f>
        <v>Budget</v>
      </c>
      <c r="B125" s="153" t="str">
        <f>'Club Growth'!AB10</f>
        <v>7006-000000</v>
      </c>
      <c r="C125" s="153">
        <f>'Club Growth'!AC10</f>
        <v>580</v>
      </c>
      <c r="D125" s="153" t="str">
        <f>'Club Growth'!AD10</f>
        <v>054</v>
      </c>
      <c r="E125" s="163"/>
      <c r="H125" s="153">
        <f>'Club Growth'!AG10</f>
        <v>110</v>
      </c>
      <c r="I125" s="153" t="str">
        <f>'Club Growth'!AH10</f>
        <v>USD</v>
      </c>
      <c r="J125" s="160">
        <f>'Club Growth'!AI10</f>
        <v>0</v>
      </c>
      <c r="K125" s="160">
        <f>'Club Growth'!AJ10</f>
        <v>0</v>
      </c>
      <c r="L125" s="160">
        <f>'Club Growth'!AK10</f>
        <v>0</v>
      </c>
      <c r="M125" s="160">
        <f>'Club Growth'!AL10</f>
        <v>0</v>
      </c>
      <c r="N125" s="160">
        <f>'Club Growth'!AM10</f>
        <v>0</v>
      </c>
      <c r="O125" s="160">
        <f>'Club Growth'!AN10</f>
        <v>0</v>
      </c>
      <c r="P125" s="160">
        <f>'Club Growth'!AO10</f>
        <v>0</v>
      </c>
      <c r="Q125" s="160">
        <f>'Club Growth'!AP10</f>
        <v>0</v>
      </c>
      <c r="R125" s="160">
        <f>'Club Growth'!AQ10</f>
        <v>0</v>
      </c>
      <c r="S125" s="160">
        <f>'Club Growth'!AR10</f>
        <v>0</v>
      </c>
      <c r="T125" s="160">
        <f>'Club Growth'!AS10</f>
        <v>0</v>
      </c>
      <c r="U125" s="160">
        <f>'Club Growth'!AT10</f>
        <v>0</v>
      </c>
      <c r="V125" s="160">
        <f t="shared" si="0"/>
        <v>0</v>
      </c>
    </row>
    <row r="126" spans="1:22" ht="12.75" customHeight="1" x14ac:dyDescent="0.4">
      <c r="A126" s="153" t="str">
        <f>'Club Growth'!AA11</f>
        <v>Budget</v>
      </c>
      <c r="B126" s="153" t="str">
        <f>'Club Growth'!AB11</f>
        <v>7008-000000</v>
      </c>
      <c r="C126" s="153">
        <f>'Club Growth'!AC11</f>
        <v>580</v>
      </c>
      <c r="D126" s="153" t="str">
        <f>'Club Growth'!AD11</f>
        <v>054</v>
      </c>
      <c r="E126" s="163"/>
      <c r="H126" s="153">
        <f>'Club Growth'!AG11</f>
        <v>110</v>
      </c>
      <c r="I126" s="153" t="str">
        <f>'Club Growth'!AH11</f>
        <v>USD</v>
      </c>
      <c r="J126" s="160">
        <f>'Club Growth'!AI11</f>
        <v>0</v>
      </c>
      <c r="K126" s="160">
        <f>'Club Growth'!AJ11</f>
        <v>0</v>
      </c>
      <c r="L126" s="160">
        <f>'Club Growth'!AK11</f>
        <v>0</v>
      </c>
      <c r="M126" s="160">
        <f>'Club Growth'!AL11</f>
        <v>138</v>
      </c>
      <c r="N126" s="160">
        <f>'Club Growth'!AM11</f>
        <v>0</v>
      </c>
      <c r="O126" s="160">
        <f>'Club Growth'!AN11</f>
        <v>0</v>
      </c>
      <c r="P126" s="160">
        <f>'Club Growth'!AO11</f>
        <v>0</v>
      </c>
      <c r="Q126" s="160">
        <f>'Club Growth'!AP11</f>
        <v>138</v>
      </c>
      <c r="R126" s="160">
        <f>'Club Growth'!AQ11</f>
        <v>0</v>
      </c>
      <c r="S126" s="160">
        <f>'Club Growth'!AR11</f>
        <v>0</v>
      </c>
      <c r="T126" s="160">
        <f>'Club Growth'!AS11</f>
        <v>0</v>
      </c>
      <c r="U126" s="160">
        <f>'Club Growth'!AT11</f>
        <v>0</v>
      </c>
      <c r="V126" s="160">
        <f t="shared" si="0"/>
        <v>276</v>
      </c>
    </row>
    <row r="127" spans="1:22" ht="12.75" customHeight="1" x14ac:dyDescent="0.4">
      <c r="A127" s="153" t="str">
        <f>'Club Growth'!AA12</f>
        <v>Budget</v>
      </c>
      <c r="B127" s="153" t="str">
        <f>'Club Growth'!AB12</f>
        <v>7010-000000</v>
      </c>
      <c r="C127" s="153">
        <f>'Club Growth'!AC12</f>
        <v>580</v>
      </c>
      <c r="D127" s="153" t="str">
        <f>'Club Growth'!AD12</f>
        <v>054</v>
      </c>
      <c r="E127" s="163"/>
      <c r="H127" s="153">
        <f>'Club Growth'!AG12</f>
        <v>110</v>
      </c>
      <c r="I127" s="153" t="str">
        <f>'Club Growth'!AH12</f>
        <v>USD</v>
      </c>
      <c r="J127" s="160">
        <f>'Club Growth'!AI12</f>
        <v>0</v>
      </c>
      <c r="K127" s="160">
        <f>'Club Growth'!AJ12</f>
        <v>0</v>
      </c>
      <c r="L127" s="160">
        <f>'Club Growth'!AK12</f>
        <v>0</v>
      </c>
      <c r="M127" s="160">
        <f>'Club Growth'!AL12</f>
        <v>0</v>
      </c>
      <c r="N127" s="160">
        <f>'Club Growth'!AM12</f>
        <v>0</v>
      </c>
      <c r="O127" s="160">
        <f>'Club Growth'!AN12</f>
        <v>0</v>
      </c>
      <c r="P127" s="160">
        <f>'Club Growth'!AO12</f>
        <v>0</v>
      </c>
      <c r="Q127" s="160">
        <f>'Club Growth'!AP12</f>
        <v>0</v>
      </c>
      <c r="R127" s="160">
        <f>'Club Growth'!AQ12</f>
        <v>0</v>
      </c>
      <c r="S127" s="160">
        <f>'Club Growth'!AR12</f>
        <v>0</v>
      </c>
      <c r="T127" s="160">
        <f>'Club Growth'!AS12</f>
        <v>0</v>
      </c>
      <c r="U127" s="160">
        <f>'Club Growth'!AT12</f>
        <v>0</v>
      </c>
      <c r="V127" s="160">
        <f t="shared" si="0"/>
        <v>0</v>
      </c>
    </row>
    <row r="128" spans="1:22" ht="12.75" customHeight="1" x14ac:dyDescent="0.4">
      <c r="A128" s="153" t="str">
        <f>'Club Growth'!AA13</f>
        <v>Budget</v>
      </c>
      <c r="B128" s="153" t="str">
        <f>'Club Growth'!AB13</f>
        <v>7012-000000</v>
      </c>
      <c r="C128" s="153">
        <f>'Club Growth'!AC13</f>
        <v>580</v>
      </c>
      <c r="D128" s="153" t="str">
        <f>'Club Growth'!AD13</f>
        <v>054</v>
      </c>
      <c r="E128" s="163"/>
      <c r="H128" s="153">
        <f>'Club Growth'!AG13</f>
        <v>110</v>
      </c>
      <c r="I128" s="153" t="str">
        <f>'Club Growth'!AH13</f>
        <v>USD</v>
      </c>
      <c r="J128" s="160">
        <f>'Club Growth'!AI13</f>
        <v>0</v>
      </c>
      <c r="K128" s="160">
        <f>'Club Growth'!AJ13</f>
        <v>0</v>
      </c>
      <c r="L128" s="160">
        <f>'Club Growth'!AK13</f>
        <v>0</v>
      </c>
      <c r="M128" s="160">
        <f>'Club Growth'!AL13</f>
        <v>0</v>
      </c>
      <c r="N128" s="160">
        <f>'Club Growth'!AM13</f>
        <v>0</v>
      </c>
      <c r="O128" s="160">
        <f>'Club Growth'!AN13</f>
        <v>0</v>
      </c>
      <c r="P128" s="160">
        <f>'Club Growth'!AO13</f>
        <v>0</v>
      </c>
      <c r="Q128" s="160">
        <f>'Club Growth'!AP13</f>
        <v>0</v>
      </c>
      <c r="R128" s="160">
        <f>'Club Growth'!AQ13</f>
        <v>0</v>
      </c>
      <c r="S128" s="160">
        <f>'Club Growth'!AR13</f>
        <v>0</v>
      </c>
      <c r="T128" s="160">
        <f>'Club Growth'!AS13</f>
        <v>0</v>
      </c>
      <c r="U128" s="160">
        <f>'Club Growth'!AT13</f>
        <v>0</v>
      </c>
      <c r="V128" s="160">
        <f t="shared" si="0"/>
        <v>0</v>
      </c>
    </row>
    <row r="129" spans="1:22" ht="12.75" customHeight="1" x14ac:dyDescent="0.4">
      <c r="A129" s="153" t="str">
        <f>'Club Growth'!AA14</f>
        <v>Budget</v>
      </c>
      <c r="B129" s="153" t="str">
        <f>'Club Growth'!AB14</f>
        <v>7036-000000</v>
      </c>
      <c r="C129" s="153">
        <f>'Club Growth'!AC14</f>
        <v>580</v>
      </c>
      <c r="D129" s="153" t="str">
        <f>'Club Growth'!AD14</f>
        <v>054</v>
      </c>
      <c r="E129" s="163"/>
      <c r="H129" s="153">
        <f>'Club Growth'!AG14</f>
        <v>110</v>
      </c>
      <c r="I129" s="153" t="str">
        <f>'Club Growth'!AH14</f>
        <v>USD</v>
      </c>
      <c r="J129" s="160">
        <f>'Club Growth'!AI14</f>
        <v>0</v>
      </c>
      <c r="K129" s="160">
        <f>'Club Growth'!AJ14</f>
        <v>0</v>
      </c>
      <c r="L129" s="160">
        <f>'Club Growth'!AK14</f>
        <v>0</v>
      </c>
      <c r="M129" s="160">
        <f>'Club Growth'!AL14</f>
        <v>0</v>
      </c>
      <c r="N129" s="160">
        <f>'Club Growth'!AM14</f>
        <v>0</v>
      </c>
      <c r="O129" s="160">
        <f>'Club Growth'!AN14</f>
        <v>0</v>
      </c>
      <c r="P129" s="160">
        <f>'Club Growth'!AO14</f>
        <v>0</v>
      </c>
      <c r="Q129" s="160">
        <f>'Club Growth'!AP14</f>
        <v>0</v>
      </c>
      <c r="R129" s="160">
        <f>'Club Growth'!AQ14</f>
        <v>0</v>
      </c>
      <c r="S129" s="160">
        <f>'Club Growth'!AR14</f>
        <v>0</v>
      </c>
      <c r="T129" s="160">
        <f>'Club Growth'!AS14</f>
        <v>0</v>
      </c>
      <c r="U129" s="160">
        <f>'Club Growth'!AT14</f>
        <v>0</v>
      </c>
      <c r="V129" s="160">
        <f t="shared" si="0"/>
        <v>0</v>
      </c>
    </row>
    <row r="130" spans="1:22" ht="12.75" customHeight="1" x14ac:dyDescent="0.4">
      <c r="A130" s="153" t="str">
        <f>'Club Growth'!AA15</f>
        <v>Budget</v>
      </c>
      <c r="B130" s="153" t="str">
        <f>'Club Growth'!AB15</f>
        <v>7044-000000</v>
      </c>
      <c r="C130" s="153">
        <f>'Club Growth'!AC15</f>
        <v>580</v>
      </c>
      <c r="D130" s="153" t="str">
        <f>'Club Growth'!AD15</f>
        <v>054</v>
      </c>
      <c r="E130" s="163"/>
      <c r="H130" s="153">
        <f>'Club Growth'!AG15</f>
        <v>110</v>
      </c>
      <c r="I130" s="153" t="str">
        <f>'Club Growth'!AH15</f>
        <v>USD</v>
      </c>
      <c r="J130" s="160">
        <f>'Club Growth'!AI15</f>
        <v>0</v>
      </c>
      <c r="K130" s="160">
        <f>'Club Growth'!AJ15</f>
        <v>0</v>
      </c>
      <c r="L130" s="160">
        <f>'Club Growth'!AK15</f>
        <v>0</v>
      </c>
      <c r="M130" s="160">
        <f>'Club Growth'!AL15</f>
        <v>0</v>
      </c>
      <c r="N130" s="160">
        <f>'Club Growth'!AM15</f>
        <v>0</v>
      </c>
      <c r="O130" s="160">
        <f>'Club Growth'!AN15</f>
        <v>0</v>
      </c>
      <c r="P130" s="160">
        <f>'Club Growth'!AO15</f>
        <v>0</v>
      </c>
      <c r="Q130" s="160">
        <f>'Club Growth'!AP15</f>
        <v>0</v>
      </c>
      <c r="R130" s="160">
        <f>'Club Growth'!AQ15</f>
        <v>0</v>
      </c>
      <c r="S130" s="160">
        <f>'Club Growth'!AR15</f>
        <v>0</v>
      </c>
      <c r="T130" s="160">
        <f>'Club Growth'!AS15</f>
        <v>0</v>
      </c>
      <c r="U130" s="160">
        <f>'Club Growth'!AT15</f>
        <v>0</v>
      </c>
      <c r="V130" s="160">
        <f t="shared" si="0"/>
        <v>0</v>
      </c>
    </row>
    <row r="131" spans="1:22" ht="12.75" customHeight="1" x14ac:dyDescent="0.4">
      <c r="A131" s="153" t="str">
        <f>'Club Growth'!AA16</f>
        <v>Budget</v>
      </c>
      <c r="B131" s="153" t="str">
        <f>'Club Growth'!AB16</f>
        <v>7082-000000</v>
      </c>
      <c r="C131" s="153">
        <f>'Club Growth'!AC16</f>
        <v>580</v>
      </c>
      <c r="D131" s="153" t="str">
        <f>'Club Growth'!AD16</f>
        <v>054</v>
      </c>
      <c r="E131" s="163"/>
      <c r="H131" s="153">
        <f>'Club Growth'!AG16</f>
        <v>110</v>
      </c>
      <c r="I131" s="153" t="str">
        <f>'Club Growth'!AH16</f>
        <v>USD</v>
      </c>
      <c r="J131" s="160">
        <f>'Club Growth'!AI16</f>
        <v>0</v>
      </c>
      <c r="K131" s="160">
        <f>'Club Growth'!AJ16</f>
        <v>0</v>
      </c>
      <c r="L131" s="160">
        <f>'Club Growth'!AK16</f>
        <v>0</v>
      </c>
      <c r="M131" s="160">
        <f>'Club Growth'!AL16</f>
        <v>0</v>
      </c>
      <c r="N131" s="160">
        <f>'Club Growth'!AM16</f>
        <v>0</v>
      </c>
      <c r="O131" s="160">
        <f>'Club Growth'!AN16</f>
        <v>0</v>
      </c>
      <c r="P131" s="160">
        <f>'Club Growth'!AO16</f>
        <v>0</v>
      </c>
      <c r="Q131" s="160">
        <f>'Club Growth'!AP16</f>
        <v>0</v>
      </c>
      <c r="R131" s="160">
        <f>'Club Growth'!AQ16</f>
        <v>0</v>
      </c>
      <c r="S131" s="160">
        <f>'Club Growth'!AR16</f>
        <v>0</v>
      </c>
      <c r="T131" s="160">
        <f>'Club Growth'!AS16</f>
        <v>150</v>
      </c>
      <c r="U131" s="160">
        <f>'Club Growth'!AT16</f>
        <v>0</v>
      </c>
      <c r="V131" s="160">
        <f t="shared" si="0"/>
        <v>150</v>
      </c>
    </row>
    <row r="132" spans="1:22" ht="12.75" customHeight="1" x14ac:dyDescent="0.4">
      <c r="A132" s="153" t="str">
        <f>'Club Growth'!AA17</f>
        <v>Budget</v>
      </c>
      <c r="B132" s="153" t="str">
        <f>'Club Growth'!AB17</f>
        <v/>
      </c>
      <c r="C132" s="153">
        <f>'Club Growth'!AC17</f>
        <v>580</v>
      </c>
      <c r="D132" s="153" t="str">
        <f>'Club Growth'!AD17</f>
        <v>054</v>
      </c>
      <c r="E132" s="163"/>
      <c r="H132" s="153">
        <f>'Club Growth'!AG17</f>
        <v>110</v>
      </c>
      <c r="I132" s="153" t="str">
        <f>'Club Growth'!AH17</f>
        <v>USD</v>
      </c>
      <c r="J132" s="160">
        <f>'Club Growth'!AI17</f>
        <v>0</v>
      </c>
      <c r="K132" s="160">
        <f>'Club Growth'!AJ17</f>
        <v>0</v>
      </c>
      <c r="L132" s="160">
        <f>'Club Growth'!AK17</f>
        <v>0</v>
      </c>
      <c r="M132" s="160">
        <f>'Club Growth'!AL17</f>
        <v>0</v>
      </c>
      <c r="N132" s="160">
        <f>'Club Growth'!AM17</f>
        <v>0</v>
      </c>
      <c r="O132" s="160">
        <f>'Club Growth'!AN17</f>
        <v>0</v>
      </c>
      <c r="P132" s="160">
        <f>'Club Growth'!AO17</f>
        <v>0</v>
      </c>
      <c r="Q132" s="160">
        <f>'Club Growth'!AP17</f>
        <v>0</v>
      </c>
      <c r="R132" s="160">
        <f>'Club Growth'!AQ17</f>
        <v>0</v>
      </c>
      <c r="S132" s="160">
        <f>'Club Growth'!AR17</f>
        <v>0</v>
      </c>
      <c r="T132" s="160">
        <f>'Club Growth'!AS17</f>
        <v>0</v>
      </c>
      <c r="U132" s="160">
        <f>'Club Growth'!AT17</f>
        <v>0</v>
      </c>
      <c r="V132" s="160">
        <f t="shared" si="0"/>
        <v>0</v>
      </c>
    </row>
    <row r="133" spans="1:22" ht="12.75" customHeight="1" x14ac:dyDescent="0.4">
      <c r="A133" s="153" t="str">
        <f>'Club Growth'!AA18</f>
        <v>Budget</v>
      </c>
      <c r="B133" s="153" t="str">
        <f>'Club Growth'!AB18</f>
        <v/>
      </c>
      <c r="C133" s="153">
        <f>'Club Growth'!AC18</f>
        <v>580</v>
      </c>
      <c r="D133" s="153" t="str">
        <f>'Club Growth'!AD18</f>
        <v>054</v>
      </c>
      <c r="E133" s="163"/>
      <c r="H133" s="153">
        <f>'Club Growth'!AG18</f>
        <v>110</v>
      </c>
      <c r="I133" s="153" t="str">
        <f>'Club Growth'!AH18</f>
        <v>USD</v>
      </c>
      <c r="J133" s="160">
        <f>'Club Growth'!AI18</f>
        <v>0</v>
      </c>
      <c r="K133" s="160">
        <f>'Club Growth'!AJ18</f>
        <v>0</v>
      </c>
      <c r="L133" s="160">
        <f>'Club Growth'!AK18</f>
        <v>0</v>
      </c>
      <c r="M133" s="160">
        <f>'Club Growth'!AL18</f>
        <v>0</v>
      </c>
      <c r="N133" s="160">
        <f>'Club Growth'!AM18</f>
        <v>0</v>
      </c>
      <c r="O133" s="160">
        <f>'Club Growth'!AN18</f>
        <v>0</v>
      </c>
      <c r="P133" s="160">
        <f>'Club Growth'!AO18</f>
        <v>0</v>
      </c>
      <c r="Q133" s="160">
        <f>'Club Growth'!AP18</f>
        <v>0</v>
      </c>
      <c r="R133" s="160">
        <f>'Club Growth'!AQ18</f>
        <v>0</v>
      </c>
      <c r="S133" s="160">
        <f>'Club Growth'!AR18</f>
        <v>0</v>
      </c>
      <c r="T133" s="160">
        <f>'Club Growth'!AS18</f>
        <v>0</v>
      </c>
      <c r="U133" s="160">
        <f>'Club Growth'!AT18</f>
        <v>0</v>
      </c>
      <c r="V133" s="160">
        <f t="shared" si="0"/>
        <v>0</v>
      </c>
    </row>
    <row r="134" spans="1:22" ht="12.75" customHeight="1" x14ac:dyDescent="0.4">
      <c r="A134" s="153" t="str">
        <f>'Club Growth'!AA19</f>
        <v>Budget</v>
      </c>
      <c r="B134" s="153" t="str">
        <f>'Club Growth'!AB19</f>
        <v/>
      </c>
      <c r="C134" s="153">
        <f>'Club Growth'!AC19</f>
        <v>580</v>
      </c>
      <c r="D134" s="153" t="str">
        <f>'Club Growth'!AD19</f>
        <v>054</v>
      </c>
      <c r="E134" s="163"/>
      <c r="H134" s="153">
        <f>'Club Growth'!AG19</f>
        <v>110</v>
      </c>
      <c r="I134" s="153" t="str">
        <f>'Club Growth'!AH19</f>
        <v>USD</v>
      </c>
      <c r="J134" s="160">
        <f>'Club Growth'!AI19</f>
        <v>0</v>
      </c>
      <c r="K134" s="160">
        <f>'Club Growth'!AJ19</f>
        <v>0</v>
      </c>
      <c r="L134" s="160">
        <f>'Club Growth'!AK19</f>
        <v>0</v>
      </c>
      <c r="M134" s="160">
        <f>'Club Growth'!AL19</f>
        <v>0</v>
      </c>
      <c r="N134" s="160">
        <f>'Club Growth'!AM19</f>
        <v>0</v>
      </c>
      <c r="O134" s="160">
        <f>'Club Growth'!AN19</f>
        <v>0</v>
      </c>
      <c r="P134" s="160">
        <f>'Club Growth'!AO19</f>
        <v>0</v>
      </c>
      <c r="Q134" s="160">
        <f>'Club Growth'!AP19</f>
        <v>0</v>
      </c>
      <c r="R134" s="160">
        <f>'Club Growth'!AQ19</f>
        <v>0</v>
      </c>
      <c r="S134" s="160">
        <f>'Club Growth'!AR19</f>
        <v>0</v>
      </c>
      <c r="T134" s="160">
        <f>'Club Growth'!AS19</f>
        <v>0</v>
      </c>
      <c r="U134" s="160">
        <f>'Club Growth'!AT19</f>
        <v>0</v>
      </c>
      <c r="V134" s="160">
        <f t="shared" si="0"/>
        <v>0</v>
      </c>
    </row>
    <row r="135" spans="1:22" ht="12.75" customHeight="1" x14ac:dyDescent="0.4">
      <c r="A135" s="153" t="str">
        <f>'Club Growth'!AA23</f>
        <v>Budget</v>
      </c>
      <c r="B135" s="153" t="str">
        <f>'Club Growth'!AB23</f>
        <v>7006-000000</v>
      </c>
      <c r="C135" s="153">
        <f>'Club Growth'!AC23</f>
        <v>581</v>
      </c>
      <c r="D135" s="153" t="str">
        <f>'Club Growth'!AD23</f>
        <v>054</v>
      </c>
      <c r="E135" s="163"/>
      <c r="H135" s="153">
        <f>'Club Growth'!AG23</f>
        <v>110</v>
      </c>
      <c r="I135" s="153" t="str">
        <f>'Club Growth'!AH23</f>
        <v>USD</v>
      </c>
      <c r="J135" s="160">
        <f>'Club Growth'!AI23</f>
        <v>0</v>
      </c>
      <c r="K135" s="160">
        <f>'Club Growth'!AJ23</f>
        <v>0</v>
      </c>
      <c r="L135" s="160">
        <f>'Club Growth'!AK23</f>
        <v>0</v>
      </c>
      <c r="M135" s="160">
        <f>'Club Growth'!AL23</f>
        <v>0</v>
      </c>
      <c r="N135" s="160">
        <f>'Club Growth'!AM23</f>
        <v>0</v>
      </c>
      <c r="O135" s="160">
        <f>'Club Growth'!AN23</f>
        <v>0</v>
      </c>
      <c r="P135" s="160">
        <f>'Club Growth'!AO23</f>
        <v>0</v>
      </c>
      <c r="Q135" s="160">
        <f>'Club Growth'!AP23</f>
        <v>0</v>
      </c>
      <c r="R135" s="160">
        <f>'Club Growth'!AQ23</f>
        <v>0</v>
      </c>
      <c r="S135" s="160">
        <f>'Club Growth'!AR23</f>
        <v>0</v>
      </c>
      <c r="T135" s="160">
        <f>'Club Growth'!AS23</f>
        <v>0</v>
      </c>
      <c r="U135" s="160">
        <f>'Club Growth'!AT23</f>
        <v>0</v>
      </c>
      <c r="V135" s="160">
        <f t="shared" si="0"/>
        <v>0</v>
      </c>
    </row>
    <row r="136" spans="1:22" ht="12.75" customHeight="1" x14ac:dyDescent="0.4">
      <c r="A136" s="153" t="str">
        <f>'Club Growth'!AA24</f>
        <v>Budget</v>
      </c>
      <c r="B136" s="153" t="str">
        <f>'Club Growth'!AB24</f>
        <v>7008-000000</v>
      </c>
      <c r="C136" s="153">
        <f>'Club Growth'!AC24</f>
        <v>581</v>
      </c>
      <c r="D136" s="153" t="str">
        <f>'Club Growth'!AD24</f>
        <v>054</v>
      </c>
      <c r="E136" s="163"/>
      <c r="H136" s="153">
        <f>'Club Growth'!AG24</f>
        <v>110</v>
      </c>
      <c r="I136" s="153" t="str">
        <f>'Club Growth'!AH24</f>
        <v>USD</v>
      </c>
      <c r="J136" s="160">
        <f>'Club Growth'!AI24</f>
        <v>0</v>
      </c>
      <c r="K136" s="160">
        <f>'Club Growth'!AJ24</f>
        <v>0</v>
      </c>
      <c r="L136" s="160">
        <f>'Club Growth'!AK24</f>
        <v>0</v>
      </c>
      <c r="M136" s="160">
        <f>'Club Growth'!AL24</f>
        <v>0</v>
      </c>
      <c r="N136" s="160">
        <f>'Club Growth'!AM24</f>
        <v>220</v>
      </c>
      <c r="O136" s="160">
        <f>'Club Growth'!AN24</f>
        <v>0</v>
      </c>
      <c r="P136" s="160">
        <f>'Club Growth'!AO24</f>
        <v>0</v>
      </c>
      <c r="Q136" s="160">
        <f>'Club Growth'!AP24</f>
        <v>0</v>
      </c>
      <c r="R136" s="160">
        <f>'Club Growth'!AQ24</f>
        <v>0</v>
      </c>
      <c r="S136" s="160">
        <f>'Club Growth'!AR24</f>
        <v>0</v>
      </c>
      <c r="T136" s="160">
        <f>'Club Growth'!AS24</f>
        <v>0</v>
      </c>
      <c r="U136" s="160">
        <f>'Club Growth'!AT24</f>
        <v>0</v>
      </c>
      <c r="V136" s="160">
        <f t="shared" si="0"/>
        <v>220</v>
      </c>
    </row>
    <row r="137" spans="1:22" ht="12.75" customHeight="1" x14ac:dyDescent="0.4">
      <c r="A137" s="153" t="str">
        <f>'Club Growth'!AA25</f>
        <v>Budget</v>
      </c>
      <c r="B137" s="153" t="str">
        <f>'Club Growth'!AB25</f>
        <v>7010-000000</v>
      </c>
      <c r="C137" s="153">
        <f>'Club Growth'!AC25</f>
        <v>581</v>
      </c>
      <c r="D137" s="153" t="str">
        <f>'Club Growth'!AD25</f>
        <v>054</v>
      </c>
      <c r="E137" s="163"/>
      <c r="H137" s="153">
        <f>'Club Growth'!AG25</f>
        <v>110</v>
      </c>
      <c r="I137" s="153" t="str">
        <f>'Club Growth'!AH25</f>
        <v>USD</v>
      </c>
      <c r="J137" s="160">
        <f>'Club Growth'!AI25</f>
        <v>0</v>
      </c>
      <c r="K137" s="160">
        <f>'Club Growth'!AJ25</f>
        <v>0</v>
      </c>
      <c r="L137" s="160">
        <f>'Club Growth'!AK25</f>
        <v>0</v>
      </c>
      <c r="M137" s="160">
        <f>'Club Growth'!AL25</f>
        <v>0</v>
      </c>
      <c r="N137" s="160">
        <f>'Club Growth'!AM25</f>
        <v>0</v>
      </c>
      <c r="O137" s="160">
        <f>'Club Growth'!AN25</f>
        <v>0</v>
      </c>
      <c r="P137" s="160">
        <f>'Club Growth'!AO25</f>
        <v>0</v>
      </c>
      <c r="Q137" s="160">
        <f>'Club Growth'!AP25</f>
        <v>0</v>
      </c>
      <c r="R137" s="160">
        <f>'Club Growth'!AQ25</f>
        <v>0</v>
      </c>
      <c r="S137" s="160">
        <f>'Club Growth'!AR25</f>
        <v>0</v>
      </c>
      <c r="T137" s="160">
        <f>'Club Growth'!AS25</f>
        <v>0</v>
      </c>
      <c r="U137" s="160">
        <f>'Club Growth'!AT25</f>
        <v>0</v>
      </c>
      <c r="V137" s="160">
        <f t="shared" si="0"/>
        <v>0</v>
      </c>
    </row>
    <row r="138" spans="1:22" ht="12.75" customHeight="1" x14ac:dyDescent="0.4">
      <c r="A138" s="153" t="str">
        <f>'Club Growth'!AA26</f>
        <v>Budget</v>
      </c>
      <c r="B138" s="153" t="str">
        <f>'Club Growth'!AB26</f>
        <v>7012-000000</v>
      </c>
      <c r="C138" s="153">
        <f>'Club Growth'!AC26</f>
        <v>581</v>
      </c>
      <c r="D138" s="153" t="str">
        <f>'Club Growth'!AD26</f>
        <v>054</v>
      </c>
      <c r="E138" s="163"/>
      <c r="H138" s="153">
        <f>'Club Growth'!AG26</f>
        <v>110</v>
      </c>
      <c r="I138" s="153" t="str">
        <f>'Club Growth'!AH26</f>
        <v>USD</v>
      </c>
      <c r="J138" s="160">
        <f>'Club Growth'!AI26</f>
        <v>0</v>
      </c>
      <c r="K138" s="160">
        <f>'Club Growth'!AJ26</f>
        <v>0</v>
      </c>
      <c r="L138" s="160">
        <f>'Club Growth'!AK26</f>
        <v>0</v>
      </c>
      <c r="M138" s="160">
        <f>'Club Growth'!AL26</f>
        <v>0</v>
      </c>
      <c r="N138" s="160">
        <f>'Club Growth'!AM26</f>
        <v>0</v>
      </c>
      <c r="O138" s="160">
        <f>'Club Growth'!AN26</f>
        <v>0</v>
      </c>
      <c r="P138" s="160">
        <f>'Club Growth'!AO26</f>
        <v>0</v>
      </c>
      <c r="Q138" s="160">
        <f>'Club Growth'!AP26</f>
        <v>0</v>
      </c>
      <c r="R138" s="160">
        <f>'Club Growth'!AQ26</f>
        <v>0</v>
      </c>
      <c r="S138" s="160">
        <f>'Club Growth'!AR26</f>
        <v>0</v>
      </c>
      <c r="T138" s="160">
        <f>'Club Growth'!AS26</f>
        <v>0</v>
      </c>
      <c r="U138" s="160">
        <f>'Club Growth'!AT26</f>
        <v>0</v>
      </c>
      <c r="V138" s="160">
        <f t="shared" si="0"/>
        <v>0</v>
      </c>
    </row>
    <row r="139" spans="1:22" ht="12.75" customHeight="1" x14ac:dyDescent="0.4">
      <c r="A139" s="153" t="str">
        <f>'Club Growth'!AA27</f>
        <v>Budget</v>
      </c>
      <c r="B139" s="153" t="str">
        <f>'Club Growth'!AB27</f>
        <v>7036-000000</v>
      </c>
      <c r="C139" s="153">
        <f>'Club Growth'!AC27</f>
        <v>581</v>
      </c>
      <c r="D139" s="153" t="str">
        <f>'Club Growth'!AD27</f>
        <v>054</v>
      </c>
      <c r="E139" s="163"/>
      <c r="H139" s="153">
        <f>'Club Growth'!AG27</f>
        <v>110</v>
      </c>
      <c r="I139" s="153" t="str">
        <f>'Club Growth'!AH27</f>
        <v>USD</v>
      </c>
      <c r="J139" s="160">
        <f>'Club Growth'!AI27</f>
        <v>0</v>
      </c>
      <c r="K139" s="160">
        <f>'Club Growth'!AJ27</f>
        <v>0</v>
      </c>
      <c r="L139" s="160">
        <f>'Club Growth'!AK27</f>
        <v>0</v>
      </c>
      <c r="M139" s="160">
        <f>'Club Growth'!AL27</f>
        <v>0</v>
      </c>
      <c r="N139" s="160">
        <f>'Club Growth'!AM27</f>
        <v>0</v>
      </c>
      <c r="O139" s="160">
        <f>'Club Growth'!AN27</f>
        <v>0</v>
      </c>
      <c r="P139" s="160">
        <f>'Club Growth'!AO27</f>
        <v>0</v>
      </c>
      <c r="Q139" s="160">
        <f>'Club Growth'!AP27</f>
        <v>0</v>
      </c>
      <c r="R139" s="160">
        <f>'Club Growth'!AQ27</f>
        <v>0</v>
      </c>
      <c r="S139" s="160">
        <f>'Club Growth'!AR27</f>
        <v>0</v>
      </c>
      <c r="T139" s="160">
        <f>'Club Growth'!AS27</f>
        <v>0</v>
      </c>
      <c r="U139" s="160">
        <f>'Club Growth'!AT27</f>
        <v>0</v>
      </c>
      <c r="V139" s="160">
        <f t="shared" si="0"/>
        <v>0</v>
      </c>
    </row>
    <row r="140" spans="1:22" ht="12.75" customHeight="1" x14ac:dyDescent="0.4">
      <c r="A140" s="153" t="str">
        <f>'Club Growth'!AA28</f>
        <v>Budget</v>
      </c>
      <c r="B140" s="153" t="str">
        <f>'Club Growth'!AB28</f>
        <v>7044-000000</v>
      </c>
      <c r="C140" s="153">
        <f>'Club Growth'!AC28</f>
        <v>581</v>
      </c>
      <c r="D140" s="153" t="str">
        <f>'Club Growth'!AD28</f>
        <v>054</v>
      </c>
      <c r="E140" s="163"/>
      <c r="H140" s="153">
        <f>'Club Growth'!AG28</f>
        <v>110</v>
      </c>
      <c r="I140" s="153" t="str">
        <f>'Club Growth'!AH28</f>
        <v>USD</v>
      </c>
      <c r="J140" s="160">
        <f>'Club Growth'!AI28</f>
        <v>0</v>
      </c>
      <c r="K140" s="160">
        <f>'Club Growth'!AJ28</f>
        <v>0</v>
      </c>
      <c r="L140" s="160">
        <f>'Club Growth'!AK28</f>
        <v>0</v>
      </c>
      <c r="M140" s="160">
        <f>'Club Growth'!AL28</f>
        <v>0</v>
      </c>
      <c r="N140" s="160">
        <f>'Club Growth'!AM28</f>
        <v>0</v>
      </c>
      <c r="O140" s="160">
        <f>'Club Growth'!AN28</f>
        <v>0</v>
      </c>
      <c r="P140" s="160">
        <f>'Club Growth'!AO28</f>
        <v>0</v>
      </c>
      <c r="Q140" s="160">
        <f>'Club Growth'!AP28</f>
        <v>0</v>
      </c>
      <c r="R140" s="160">
        <f>'Club Growth'!AQ28</f>
        <v>0</v>
      </c>
      <c r="S140" s="160">
        <f>'Club Growth'!AR28</f>
        <v>0</v>
      </c>
      <c r="T140" s="160">
        <f>'Club Growth'!AS28</f>
        <v>0</v>
      </c>
      <c r="U140" s="160">
        <f>'Club Growth'!AT28</f>
        <v>0</v>
      </c>
      <c r="V140" s="160">
        <f t="shared" si="0"/>
        <v>0</v>
      </c>
    </row>
    <row r="141" spans="1:22" ht="12.75" customHeight="1" x14ac:dyDescent="0.4">
      <c r="A141" s="153" t="str">
        <f>'Club Growth'!AA29</f>
        <v>Budget</v>
      </c>
      <c r="B141" s="153" t="str">
        <f>'Club Growth'!AB29</f>
        <v>7082-000000</v>
      </c>
      <c r="C141" s="153">
        <f>'Club Growth'!AC29</f>
        <v>581</v>
      </c>
      <c r="D141" s="153" t="str">
        <f>'Club Growth'!AD29</f>
        <v>054</v>
      </c>
      <c r="E141" s="163"/>
      <c r="H141" s="153">
        <f>'Club Growth'!AG29</f>
        <v>110</v>
      </c>
      <c r="I141" s="153" t="str">
        <f>'Club Growth'!AH29</f>
        <v>USD</v>
      </c>
      <c r="J141" s="160">
        <f>'Club Growth'!AI29</f>
        <v>0</v>
      </c>
      <c r="K141" s="160">
        <f>'Club Growth'!AJ29</f>
        <v>0</v>
      </c>
      <c r="L141" s="160">
        <f>'Club Growth'!AK29</f>
        <v>0</v>
      </c>
      <c r="M141" s="160">
        <f>'Club Growth'!AL29</f>
        <v>0</v>
      </c>
      <c r="N141" s="160">
        <f>'Club Growth'!AM29</f>
        <v>0</v>
      </c>
      <c r="O141" s="160">
        <f>'Club Growth'!AN29</f>
        <v>0</v>
      </c>
      <c r="P141" s="160">
        <f>'Club Growth'!AO29</f>
        <v>0</v>
      </c>
      <c r="Q141" s="160">
        <f>'Club Growth'!AP29</f>
        <v>0</v>
      </c>
      <c r="R141" s="160">
        <f>'Club Growth'!AQ29</f>
        <v>0</v>
      </c>
      <c r="S141" s="160">
        <f>'Club Growth'!AR29</f>
        <v>0</v>
      </c>
      <c r="T141" s="160">
        <f>'Club Growth'!AS29</f>
        <v>0</v>
      </c>
      <c r="U141" s="160">
        <f>'Club Growth'!AT29</f>
        <v>0</v>
      </c>
      <c r="V141" s="160">
        <f t="shared" si="0"/>
        <v>0</v>
      </c>
    </row>
    <row r="142" spans="1:22" ht="12.75" customHeight="1" x14ac:dyDescent="0.4">
      <c r="A142" s="153" t="str">
        <f>'Club Growth'!AA30</f>
        <v>Budget</v>
      </c>
      <c r="B142" s="153" t="str">
        <f>'Club Growth'!AB30</f>
        <v/>
      </c>
      <c r="C142" s="153">
        <f>'Club Growth'!AC30</f>
        <v>581</v>
      </c>
      <c r="D142" s="153" t="str">
        <f>'Club Growth'!AD30</f>
        <v>054</v>
      </c>
      <c r="E142" s="163"/>
      <c r="H142" s="153">
        <f>'Club Growth'!AG30</f>
        <v>110</v>
      </c>
      <c r="I142" s="153" t="str">
        <f>'Club Growth'!AH30</f>
        <v>USD</v>
      </c>
      <c r="J142" s="160">
        <f>'Club Growth'!AI30</f>
        <v>0</v>
      </c>
      <c r="K142" s="160">
        <f>'Club Growth'!AJ30</f>
        <v>0</v>
      </c>
      <c r="L142" s="160">
        <f>'Club Growth'!AK30</f>
        <v>0</v>
      </c>
      <c r="M142" s="160">
        <f>'Club Growth'!AL30</f>
        <v>0</v>
      </c>
      <c r="N142" s="160">
        <f>'Club Growth'!AM30</f>
        <v>0</v>
      </c>
      <c r="O142" s="160">
        <f>'Club Growth'!AN30</f>
        <v>0</v>
      </c>
      <c r="P142" s="160">
        <f>'Club Growth'!AO30</f>
        <v>0</v>
      </c>
      <c r="Q142" s="160">
        <f>'Club Growth'!AP30</f>
        <v>0</v>
      </c>
      <c r="R142" s="160">
        <f>'Club Growth'!AQ30</f>
        <v>0</v>
      </c>
      <c r="S142" s="160">
        <f>'Club Growth'!AR30</f>
        <v>0</v>
      </c>
      <c r="T142" s="160">
        <f>'Club Growth'!AS30</f>
        <v>0</v>
      </c>
      <c r="U142" s="160">
        <f>'Club Growth'!AT30</f>
        <v>0</v>
      </c>
      <c r="V142" s="160">
        <f t="shared" si="0"/>
        <v>0</v>
      </c>
    </row>
    <row r="143" spans="1:22" ht="12.75" customHeight="1" x14ac:dyDescent="0.4">
      <c r="A143" s="153" t="str">
        <f>'Club Growth'!AA31</f>
        <v>Budget</v>
      </c>
      <c r="B143" s="153" t="str">
        <f>'Club Growth'!AB31</f>
        <v/>
      </c>
      <c r="C143" s="153">
        <f>'Club Growth'!AC31</f>
        <v>581</v>
      </c>
      <c r="D143" s="153" t="str">
        <f>'Club Growth'!AD31</f>
        <v>054</v>
      </c>
      <c r="E143" s="163"/>
      <c r="H143" s="153">
        <f>'Club Growth'!AG31</f>
        <v>110</v>
      </c>
      <c r="I143" s="153" t="str">
        <f>'Club Growth'!AH31</f>
        <v>USD</v>
      </c>
      <c r="J143" s="160">
        <f>'Club Growth'!AI31</f>
        <v>0</v>
      </c>
      <c r="K143" s="160">
        <f>'Club Growth'!AJ31</f>
        <v>0</v>
      </c>
      <c r="L143" s="160">
        <f>'Club Growth'!AK31</f>
        <v>0</v>
      </c>
      <c r="M143" s="160">
        <f>'Club Growth'!AL31</f>
        <v>0</v>
      </c>
      <c r="N143" s="160">
        <f>'Club Growth'!AM31</f>
        <v>0</v>
      </c>
      <c r="O143" s="160">
        <f>'Club Growth'!AN31</f>
        <v>0</v>
      </c>
      <c r="P143" s="160">
        <f>'Club Growth'!AO31</f>
        <v>0</v>
      </c>
      <c r="Q143" s="160">
        <f>'Club Growth'!AP31</f>
        <v>0</v>
      </c>
      <c r="R143" s="160">
        <f>'Club Growth'!AQ31</f>
        <v>0</v>
      </c>
      <c r="S143" s="160">
        <f>'Club Growth'!AR31</f>
        <v>0</v>
      </c>
      <c r="T143" s="160">
        <f>'Club Growth'!AS31</f>
        <v>0</v>
      </c>
      <c r="U143" s="160">
        <f>'Club Growth'!AT31</f>
        <v>0</v>
      </c>
      <c r="V143" s="160">
        <f t="shared" si="0"/>
        <v>0</v>
      </c>
    </row>
    <row r="144" spans="1:22" ht="12.75" customHeight="1" x14ac:dyDescent="0.4">
      <c r="A144" s="153" t="str">
        <f>'Club Growth'!AA32</f>
        <v>Budget</v>
      </c>
      <c r="B144" s="153" t="str">
        <f>'Club Growth'!AB32</f>
        <v/>
      </c>
      <c r="C144" s="153">
        <f>'Club Growth'!AC32</f>
        <v>581</v>
      </c>
      <c r="D144" s="153" t="str">
        <f>'Club Growth'!AD32</f>
        <v>054</v>
      </c>
      <c r="E144" s="163"/>
      <c r="H144" s="153">
        <f>'Club Growth'!AG32</f>
        <v>110</v>
      </c>
      <c r="I144" s="153" t="str">
        <f>'Club Growth'!AH32</f>
        <v>USD</v>
      </c>
      <c r="J144" s="160">
        <f>'Club Growth'!AI32</f>
        <v>0</v>
      </c>
      <c r="K144" s="160">
        <f>'Club Growth'!AJ32</f>
        <v>0</v>
      </c>
      <c r="L144" s="160">
        <f>'Club Growth'!AK32</f>
        <v>0</v>
      </c>
      <c r="M144" s="160">
        <f>'Club Growth'!AL32</f>
        <v>0</v>
      </c>
      <c r="N144" s="160">
        <f>'Club Growth'!AM32</f>
        <v>0</v>
      </c>
      <c r="O144" s="160">
        <f>'Club Growth'!AN32</f>
        <v>0</v>
      </c>
      <c r="P144" s="160">
        <f>'Club Growth'!AO32</f>
        <v>0</v>
      </c>
      <c r="Q144" s="160">
        <f>'Club Growth'!AP32</f>
        <v>0</v>
      </c>
      <c r="R144" s="160">
        <f>'Club Growth'!AQ32</f>
        <v>0</v>
      </c>
      <c r="S144" s="160">
        <f>'Club Growth'!AR32</f>
        <v>0</v>
      </c>
      <c r="T144" s="160">
        <f>'Club Growth'!AS32</f>
        <v>0</v>
      </c>
      <c r="U144" s="160">
        <f>'Club Growth'!AT32</f>
        <v>0</v>
      </c>
      <c r="V144" s="160">
        <f t="shared" si="0"/>
        <v>0</v>
      </c>
    </row>
    <row r="145" spans="1:22" ht="12.75" customHeight="1" x14ac:dyDescent="0.4">
      <c r="A145" s="153" t="str">
        <f>'Club Growth'!AA36</f>
        <v>Budget</v>
      </c>
      <c r="B145" s="153" t="str">
        <f>'Club Growth'!AB36</f>
        <v>7006-000000</v>
      </c>
      <c r="C145" s="153">
        <f>'Club Growth'!AC36</f>
        <v>582</v>
      </c>
      <c r="D145" s="153" t="str">
        <f>'Club Growth'!AD36</f>
        <v>054</v>
      </c>
      <c r="E145" s="163"/>
      <c r="H145" s="153">
        <f>'Club Growth'!AG36</f>
        <v>110</v>
      </c>
      <c r="I145" s="153" t="str">
        <f>'Club Growth'!AH36</f>
        <v>USD</v>
      </c>
      <c r="J145" s="160">
        <f>'Club Growth'!AI36</f>
        <v>0</v>
      </c>
      <c r="K145" s="160">
        <f>'Club Growth'!AJ36</f>
        <v>0</v>
      </c>
      <c r="L145" s="160">
        <f>'Club Growth'!AK36</f>
        <v>0</v>
      </c>
      <c r="M145" s="160">
        <f>'Club Growth'!AL36</f>
        <v>0</v>
      </c>
      <c r="N145" s="160">
        <f>'Club Growth'!AM36</f>
        <v>0</v>
      </c>
      <c r="O145" s="160">
        <f>'Club Growth'!AN36</f>
        <v>0</v>
      </c>
      <c r="P145" s="160">
        <f>'Club Growth'!AO36</f>
        <v>230</v>
      </c>
      <c r="Q145" s="160">
        <f>'Club Growth'!AP36</f>
        <v>0</v>
      </c>
      <c r="R145" s="160">
        <f>'Club Growth'!AQ36</f>
        <v>0</v>
      </c>
      <c r="S145" s="160">
        <f>'Club Growth'!AR36</f>
        <v>0</v>
      </c>
      <c r="T145" s="160">
        <f>'Club Growth'!AS36</f>
        <v>0</v>
      </c>
      <c r="U145" s="160">
        <f>'Club Growth'!AT36</f>
        <v>0</v>
      </c>
      <c r="V145" s="160">
        <f t="shared" si="0"/>
        <v>230</v>
      </c>
    </row>
    <row r="146" spans="1:22" ht="12.75" customHeight="1" x14ac:dyDescent="0.4">
      <c r="A146" s="153" t="str">
        <f>'Club Growth'!AA37</f>
        <v>Budget</v>
      </c>
      <c r="B146" s="153" t="str">
        <f>'Club Growth'!AB37</f>
        <v>7008-000000</v>
      </c>
      <c r="C146" s="153">
        <f>'Club Growth'!AC37</f>
        <v>582</v>
      </c>
      <c r="D146" s="153" t="str">
        <f>'Club Growth'!AD37</f>
        <v>054</v>
      </c>
      <c r="E146" s="163"/>
      <c r="H146" s="153">
        <f>'Club Growth'!AG37</f>
        <v>110</v>
      </c>
      <c r="I146" s="153" t="str">
        <f>'Club Growth'!AH37</f>
        <v>USD</v>
      </c>
      <c r="J146" s="160">
        <f>'Club Growth'!AI37</f>
        <v>0</v>
      </c>
      <c r="K146" s="160">
        <f>'Club Growth'!AJ37</f>
        <v>0</v>
      </c>
      <c r="L146" s="160">
        <f>'Club Growth'!AK37</f>
        <v>0</v>
      </c>
      <c r="M146" s="160">
        <f>'Club Growth'!AL37</f>
        <v>0</v>
      </c>
      <c r="N146" s="160">
        <f>'Club Growth'!AM37</f>
        <v>0</v>
      </c>
      <c r="O146" s="160">
        <f>'Club Growth'!AN37</f>
        <v>0</v>
      </c>
      <c r="P146" s="160" t="e">
        <f>'Club Growth'!AO37</f>
        <v>#REF!</v>
      </c>
      <c r="Q146" s="160">
        <f>'Club Growth'!AP37</f>
        <v>0</v>
      </c>
      <c r="R146" s="160">
        <f>'Club Growth'!AQ37</f>
        <v>0</v>
      </c>
      <c r="S146" s="160">
        <f>'Club Growth'!AR37</f>
        <v>0</v>
      </c>
      <c r="T146" s="160">
        <f>'Club Growth'!AS37</f>
        <v>0</v>
      </c>
      <c r="U146" s="160">
        <f>'Club Growth'!AT37</f>
        <v>0</v>
      </c>
      <c r="V146" s="160" t="e">
        <f t="shared" si="0"/>
        <v>#REF!</v>
      </c>
    </row>
    <row r="147" spans="1:22" ht="12.75" customHeight="1" x14ac:dyDescent="0.4">
      <c r="A147" s="153" t="str">
        <f>'Club Growth'!AA38</f>
        <v>Budget</v>
      </c>
      <c r="B147" s="153" t="str">
        <f>'Club Growth'!AB38</f>
        <v>7010-000000</v>
      </c>
      <c r="C147" s="153">
        <f>'Club Growth'!AC38</f>
        <v>582</v>
      </c>
      <c r="D147" s="153" t="str">
        <f>'Club Growth'!AD38</f>
        <v>054</v>
      </c>
      <c r="E147" s="163"/>
      <c r="H147" s="153">
        <f>'Club Growth'!AG38</f>
        <v>110</v>
      </c>
      <c r="I147" s="153" t="str">
        <f>'Club Growth'!AH38</f>
        <v>USD</v>
      </c>
      <c r="J147" s="160">
        <f>'Club Growth'!AI38</f>
        <v>0</v>
      </c>
      <c r="K147" s="160">
        <f>'Club Growth'!AJ38</f>
        <v>0</v>
      </c>
      <c r="L147" s="160">
        <f>'Club Growth'!AK38</f>
        <v>0</v>
      </c>
      <c r="M147" s="160">
        <f>'Club Growth'!AL38</f>
        <v>0</v>
      </c>
      <c r="N147" s="160">
        <f>'Club Growth'!AM38</f>
        <v>0</v>
      </c>
      <c r="O147" s="160">
        <f>'Club Growth'!AN38</f>
        <v>0</v>
      </c>
      <c r="P147" s="160">
        <f>'Club Growth'!AO38</f>
        <v>0</v>
      </c>
      <c r="Q147" s="160">
        <f>'Club Growth'!AP38</f>
        <v>0</v>
      </c>
      <c r="R147" s="160">
        <f>'Club Growth'!AQ38</f>
        <v>0</v>
      </c>
      <c r="S147" s="160">
        <f>'Club Growth'!AR38</f>
        <v>0</v>
      </c>
      <c r="T147" s="160">
        <f>'Club Growth'!AS38</f>
        <v>0</v>
      </c>
      <c r="U147" s="160">
        <f>'Club Growth'!AT38</f>
        <v>0</v>
      </c>
      <c r="V147" s="160">
        <f t="shared" si="0"/>
        <v>0</v>
      </c>
    </row>
    <row r="148" spans="1:22" ht="12.75" customHeight="1" x14ac:dyDescent="0.4">
      <c r="A148" s="153" t="str">
        <f>'Club Growth'!AA39</f>
        <v>Budget</v>
      </c>
      <c r="B148" s="153" t="str">
        <f>'Club Growth'!AB39</f>
        <v>7012-000000</v>
      </c>
      <c r="C148" s="153">
        <f>'Club Growth'!AC39</f>
        <v>582</v>
      </c>
      <c r="D148" s="153" t="str">
        <f>'Club Growth'!AD39</f>
        <v>054</v>
      </c>
      <c r="E148" s="163"/>
      <c r="H148" s="153">
        <f>'Club Growth'!AG39</f>
        <v>110</v>
      </c>
      <c r="I148" s="153" t="str">
        <f>'Club Growth'!AH39</f>
        <v>USD</v>
      </c>
      <c r="J148" s="160">
        <f>'Club Growth'!AI39</f>
        <v>0</v>
      </c>
      <c r="K148" s="160">
        <f>'Club Growth'!AJ39</f>
        <v>0</v>
      </c>
      <c r="L148" s="160">
        <f>'Club Growth'!AK39</f>
        <v>0</v>
      </c>
      <c r="M148" s="160">
        <f>'Club Growth'!AL39</f>
        <v>0</v>
      </c>
      <c r="N148" s="160">
        <f>'Club Growth'!AM39</f>
        <v>0</v>
      </c>
      <c r="O148" s="160">
        <f>'Club Growth'!AN39</f>
        <v>0</v>
      </c>
      <c r="P148" s="160">
        <f>'Club Growth'!AO39</f>
        <v>0</v>
      </c>
      <c r="Q148" s="160">
        <f>'Club Growth'!AP39</f>
        <v>0</v>
      </c>
      <c r="R148" s="160">
        <f>'Club Growth'!AQ39</f>
        <v>0</v>
      </c>
      <c r="S148" s="160">
        <f>'Club Growth'!AR39</f>
        <v>0</v>
      </c>
      <c r="T148" s="160">
        <f>'Club Growth'!AS39</f>
        <v>0</v>
      </c>
      <c r="U148" s="160">
        <f>'Club Growth'!AT39</f>
        <v>0</v>
      </c>
      <c r="V148" s="160">
        <f t="shared" si="0"/>
        <v>0</v>
      </c>
    </row>
    <row r="149" spans="1:22" ht="12.75" customHeight="1" x14ac:dyDescent="0.4">
      <c r="A149" s="153" t="str">
        <f>'Club Growth'!AA40</f>
        <v>Budget</v>
      </c>
      <c r="B149" s="153" t="str">
        <f>'Club Growth'!AB40</f>
        <v>7036-000000</v>
      </c>
      <c r="C149" s="153">
        <f>'Club Growth'!AC40</f>
        <v>582</v>
      </c>
      <c r="D149" s="153" t="str">
        <f>'Club Growth'!AD40</f>
        <v>054</v>
      </c>
      <c r="E149" s="163"/>
      <c r="H149" s="153">
        <f>'Club Growth'!AG40</f>
        <v>110</v>
      </c>
      <c r="I149" s="153" t="str">
        <f>'Club Growth'!AH40</f>
        <v>USD</v>
      </c>
      <c r="J149" s="160">
        <f>'Club Growth'!AI40</f>
        <v>0</v>
      </c>
      <c r="K149" s="160">
        <f>'Club Growth'!AJ40</f>
        <v>0</v>
      </c>
      <c r="L149" s="160">
        <f>'Club Growth'!AK40</f>
        <v>0</v>
      </c>
      <c r="M149" s="160">
        <f>'Club Growth'!AL40</f>
        <v>0</v>
      </c>
      <c r="N149" s="160">
        <f>'Club Growth'!AM40</f>
        <v>0</v>
      </c>
      <c r="O149" s="160">
        <f>'Club Growth'!AN40</f>
        <v>0</v>
      </c>
      <c r="P149" s="160">
        <f>'Club Growth'!AO40</f>
        <v>0</v>
      </c>
      <c r="Q149" s="160">
        <f>'Club Growth'!AP40</f>
        <v>0</v>
      </c>
      <c r="R149" s="160">
        <f>'Club Growth'!AQ40</f>
        <v>0</v>
      </c>
      <c r="S149" s="160">
        <f>'Club Growth'!AR40</f>
        <v>0</v>
      </c>
      <c r="T149" s="160">
        <f>'Club Growth'!AS40</f>
        <v>0</v>
      </c>
      <c r="U149" s="160">
        <f>'Club Growth'!AT40</f>
        <v>0</v>
      </c>
      <c r="V149" s="160">
        <f t="shared" si="0"/>
        <v>0</v>
      </c>
    </row>
    <row r="150" spans="1:22" ht="12.75" customHeight="1" x14ac:dyDescent="0.4">
      <c r="A150" s="153" t="str">
        <f>'Club Growth'!AA41</f>
        <v>Budget</v>
      </c>
      <c r="B150" s="153" t="str">
        <f>'Club Growth'!AB41</f>
        <v>7044-000000</v>
      </c>
      <c r="C150" s="153">
        <f>'Club Growth'!AC41</f>
        <v>582</v>
      </c>
      <c r="D150" s="153" t="str">
        <f>'Club Growth'!AD41</f>
        <v>054</v>
      </c>
      <c r="E150" s="163"/>
      <c r="H150" s="153">
        <f>'Club Growth'!AG41</f>
        <v>110</v>
      </c>
      <c r="I150" s="153" t="str">
        <f>'Club Growth'!AH41</f>
        <v>USD</v>
      </c>
      <c r="J150" s="160">
        <f>'Club Growth'!AI41</f>
        <v>0</v>
      </c>
      <c r="K150" s="160">
        <f>'Club Growth'!AJ41</f>
        <v>0</v>
      </c>
      <c r="L150" s="160">
        <f>'Club Growth'!AK41</f>
        <v>0</v>
      </c>
      <c r="M150" s="160">
        <f>'Club Growth'!AL41</f>
        <v>0</v>
      </c>
      <c r="N150" s="160">
        <f>'Club Growth'!AM41</f>
        <v>0</v>
      </c>
      <c r="O150" s="160">
        <f>'Club Growth'!AN41</f>
        <v>0</v>
      </c>
      <c r="P150" s="160">
        <f>'Club Growth'!AO41</f>
        <v>0</v>
      </c>
      <c r="Q150" s="160">
        <f>'Club Growth'!AP41</f>
        <v>0</v>
      </c>
      <c r="R150" s="160">
        <f>'Club Growth'!AQ41</f>
        <v>0</v>
      </c>
      <c r="S150" s="160">
        <f>'Club Growth'!AR41</f>
        <v>0</v>
      </c>
      <c r="T150" s="160">
        <f>'Club Growth'!AS41</f>
        <v>0</v>
      </c>
      <c r="U150" s="160">
        <f>'Club Growth'!AT41</f>
        <v>0</v>
      </c>
      <c r="V150" s="160">
        <f t="shared" si="0"/>
        <v>0</v>
      </c>
    </row>
    <row r="151" spans="1:22" ht="12.75" customHeight="1" x14ac:dyDescent="0.4">
      <c r="A151" s="153" t="str">
        <f>'Club Growth'!AA42</f>
        <v>Budget</v>
      </c>
      <c r="B151" s="153" t="str">
        <f>'Club Growth'!AB42</f>
        <v>7082-000000</v>
      </c>
      <c r="C151" s="153">
        <f>'Club Growth'!AC42</f>
        <v>582</v>
      </c>
      <c r="D151" s="153" t="str">
        <f>'Club Growth'!AD42</f>
        <v>054</v>
      </c>
      <c r="E151" s="163"/>
      <c r="H151" s="153">
        <f>'Club Growth'!AG42</f>
        <v>110</v>
      </c>
      <c r="I151" s="153" t="str">
        <f>'Club Growth'!AH42</f>
        <v>USD</v>
      </c>
      <c r="J151" s="160">
        <f>'Club Growth'!AI42</f>
        <v>0</v>
      </c>
      <c r="K151" s="160">
        <f>'Club Growth'!AJ42</f>
        <v>0</v>
      </c>
      <c r="L151" s="160">
        <f>'Club Growth'!AK42</f>
        <v>0</v>
      </c>
      <c r="M151" s="160">
        <f>'Club Growth'!AL42</f>
        <v>0</v>
      </c>
      <c r="N151" s="160">
        <f>'Club Growth'!AM42</f>
        <v>0</v>
      </c>
      <c r="O151" s="160">
        <f>'Club Growth'!AN42</f>
        <v>0</v>
      </c>
      <c r="P151" s="160">
        <f>'Club Growth'!AO42</f>
        <v>0</v>
      </c>
      <c r="Q151" s="160">
        <f>'Club Growth'!AP42</f>
        <v>0</v>
      </c>
      <c r="R151" s="160">
        <f>'Club Growth'!AQ42</f>
        <v>0</v>
      </c>
      <c r="S151" s="160">
        <f>'Club Growth'!AR42</f>
        <v>0</v>
      </c>
      <c r="T151" s="160">
        <f>'Club Growth'!AS42</f>
        <v>0</v>
      </c>
      <c r="U151" s="160">
        <f>'Club Growth'!AT42</f>
        <v>0</v>
      </c>
      <c r="V151" s="160">
        <f t="shared" si="0"/>
        <v>0</v>
      </c>
    </row>
    <row r="152" spans="1:22" ht="12.75" customHeight="1" x14ac:dyDescent="0.4">
      <c r="A152" s="153" t="str">
        <f>'Club Growth'!AA43</f>
        <v>Budget</v>
      </c>
      <c r="B152" s="153" t="str">
        <f>'Club Growth'!AB43</f>
        <v/>
      </c>
      <c r="C152" s="153">
        <f>'Club Growth'!AC43</f>
        <v>582</v>
      </c>
      <c r="D152" s="153" t="str">
        <f>'Club Growth'!AD43</f>
        <v>054</v>
      </c>
      <c r="E152" s="163"/>
      <c r="H152" s="153">
        <f>'Club Growth'!AG43</f>
        <v>110</v>
      </c>
      <c r="I152" s="153" t="str">
        <f>'Club Growth'!AH43</f>
        <v>USD</v>
      </c>
      <c r="J152" s="160">
        <f>'Club Growth'!AI43</f>
        <v>0</v>
      </c>
      <c r="K152" s="160">
        <f>'Club Growth'!AJ43</f>
        <v>0</v>
      </c>
      <c r="L152" s="160">
        <f>'Club Growth'!AK43</f>
        <v>0</v>
      </c>
      <c r="M152" s="160">
        <f>'Club Growth'!AL43</f>
        <v>0</v>
      </c>
      <c r="N152" s="160">
        <f>'Club Growth'!AM43</f>
        <v>0</v>
      </c>
      <c r="O152" s="160">
        <f>'Club Growth'!AN43</f>
        <v>0</v>
      </c>
      <c r="P152" s="160">
        <f>'Club Growth'!AO43</f>
        <v>0</v>
      </c>
      <c r="Q152" s="160">
        <f>'Club Growth'!AP43</f>
        <v>0</v>
      </c>
      <c r="R152" s="160">
        <f>'Club Growth'!AQ43</f>
        <v>0</v>
      </c>
      <c r="S152" s="160">
        <f>'Club Growth'!AR43</f>
        <v>0</v>
      </c>
      <c r="T152" s="160">
        <f>'Club Growth'!AS43</f>
        <v>0</v>
      </c>
      <c r="U152" s="160">
        <f>'Club Growth'!AT43</f>
        <v>0</v>
      </c>
      <c r="V152" s="160">
        <f t="shared" si="0"/>
        <v>0</v>
      </c>
    </row>
    <row r="153" spans="1:22" ht="12.75" customHeight="1" x14ac:dyDescent="0.4">
      <c r="A153" s="153" t="str">
        <f>'Club Growth'!AA44</f>
        <v>Budget</v>
      </c>
      <c r="B153" s="153" t="str">
        <f>'Club Growth'!AB44</f>
        <v/>
      </c>
      <c r="C153" s="153">
        <f>'Club Growth'!AC44</f>
        <v>582</v>
      </c>
      <c r="D153" s="153" t="str">
        <f>'Club Growth'!AD44</f>
        <v>054</v>
      </c>
      <c r="E153" s="163"/>
      <c r="H153" s="153">
        <f>'Club Growth'!AG44</f>
        <v>110</v>
      </c>
      <c r="I153" s="153" t="str">
        <f>'Club Growth'!AH44</f>
        <v>USD</v>
      </c>
      <c r="J153" s="160">
        <f>'Club Growth'!AI44</f>
        <v>0</v>
      </c>
      <c r="K153" s="160">
        <f>'Club Growth'!AJ44</f>
        <v>0</v>
      </c>
      <c r="L153" s="160">
        <f>'Club Growth'!AK44</f>
        <v>0</v>
      </c>
      <c r="M153" s="160">
        <f>'Club Growth'!AL44</f>
        <v>0</v>
      </c>
      <c r="N153" s="160">
        <f>'Club Growth'!AM44</f>
        <v>0</v>
      </c>
      <c r="O153" s="160">
        <f>'Club Growth'!AN44</f>
        <v>0</v>
      </c>
      <c r="P153" s="160">
        <f>'Club Growth'!AO44</f>
        <v>0</v>
      </c>
      <c r="Q153" s="160">
        <f>'Club Growth'!AP44</f>
        <v>0</v>
      </c>
      <c r="R153" s="160">
        <f>'Club Growth'!AQ44</f>
        <v>0</v>
      </c>
      <c r="S153" s="160">
        <f>'Club Growth'!AR44</f>
        <v>0</v>
      </c>
      <c r="T153" s="160">
        <f>'Club Growth'!AS44</f>
        <v>0</v>
      </c>
      <c r="U153" s="160">
        <f>'Club Growth'!AT44</f>
        <v>0</v>
      </c>
      <c r="V153" s="160">
        <f t="shared" si="0"/>
        <v>0</v>
      </c>
    </row>
    <row r="154" spans="1:22" ht="12.75" customHeight="1" x14ac:dyDescent="0.4">
      <c r="A154" s="153" t="str">
        <f>'Club Growth'!AA45</f>
        <v>Budget</v>
      </c>
      <c r="B154" s="153" t="str">
        <f>'Club Growth'!AB45</f>
        <v/>
      </c>
      <c r="C154" s="153">
        <f>'Club Growth'!AC45</f>
        <v>582</v>
      </c>
      <c r="D154" s="153" t="str">
        <f>'Club Growth'!AD45</f>
        <v>054</v>
      </c>
      <c r="E154" s="163"/>
      <c r="H154" s="153">
        <f>'Club Growth'!AG45</f>
        <v>110</v>
      </c>
      <c r="I154" s="153" t="str">
        <f>'Club Growth'!AH45</f>
        <v>USD</v>
      </c>
      <c r="J154" s="160">
        <f>'Club Growth'!AI45</f>
        <v>0</v>
      </c>
      <c r="K154" s="160">
        <f>'Club Growth'!AJ45</f>
        <v>0</v>
      </c>
      <c r="L154" s="160">
        <f>'Club Growth'!AK45</f>
        <v>0</v>
      </c>
      <c r="M154" s="160">
        <f>'Club Growth'!AL45</f>
        <v>0</v>
      </c>
      <c r="N154" s="160">
        <f>'Club Growth'!AM45</f>
        <v>0</v>
      </c>
      <c r="O154" s="160">
        <f>'Club Growth'!AN45</f>
        <v>0</v>
      </c>
      <c r="P154" s="160">
        <f>'Club Growth'!AO45</f>
        <v>0</v>
      </c>
      <c r="Q154" s="160">
        <f>'Club Growth'!AP45</f>
        <v>0</v>
      </c>
      <c r="R154" s="160">
        <f>'Club Growth'!AQ45</f>
        <v>0</v>
      </c>
      <c r="S154" s="160">
        <f>'Club Growth'!AR45</f>
        <v>0</v>
      </c>
      <c r="T154" s="160">
        <f>'Club Growth'!AS45</f>
        <v>0</v>
      </c>
      <c r="U154" s="160">
        <f>'Club Growth'!AT45</f>
        <v>0</v>
      </c>
      <c r="V154" s="160">
        <f t="shared" si="0"/>
        <v>0</v>
      </c>
    </row>
    <row r="155" spans="1:22" ht="12.75" customHeight="1" x14ac:dyDescent="0.4">
      <c r="A155" s="153" t="str">
        <f>'Club Growth'!AA49</f>
        <v>Budget</v>
      </c>
      <c r="B155" s="153" t="str">
        <f>'Club Growth'!AB49</f>
        <v>7006-000000</v>
      </c>
      <c r="C155" s="153">
        <f>'Club Growth'!AC49</f>
        <v>583</v>
      </c>
      <c r="D155" s="153" t="str">
        <f>'Club Growth'!AD49</f>
        <v>054</v>
      </c>
      <c r="E155" s="163"/>
      <c r="H155" s="153">
        <f>'Club Growth'!AG49</f>
        <v>110</v>
      </c>
      <c r="I155" s="153" t="str">
        <f>'Club Growth'!AH49</f>
        <v>USD</v>
      </c>
      <c r="J155" s="160">
        <f>'Club Growth'!AI49</f>
        <v>0</v>
      </c>
      <c r="K155" s="160">
        <f>'Club Growth'!AJ49</f>
        <v>0</v>
      </c>
      <c r="L155" s="160">
        <f>'Club Growth'!AK49</f>
        <v>0</v>
      </c>
      <c r="M155" s="160">
        <f>'Club Growth'!AL49</f>
        <v>0</v>
      </c>
      <c r="N155" s="160">
        <f>'Club Growth'!AM49</f>
        <v>0</v>
      </c>
      <c r="O155" s="160">
        <f>'Club Growth'!AN49</f>
        <v>0</v>
      </c>
      <c r="P155" s="160">
        <f>'Club Growth'!AO49</f>
        <v>250</v>
      </c>
      <c r="Q155" s="160">
        <f>'Club Growth'!AP49</f>
        <v>0</v>
      </c>
      <c r="R155" s="160">
        <f>'Club Growth'!AQ49</f>
        <v>0</v>
      </c>
      <c r="S155" s="160">
        <f>'Club Growth'!AR49</f>
        <v>0</v>
      </c>
      <c r="T155" s="160">
        <f>'Club Growth'!AS49</f>
        <v>0</v>
      </c>
      <c r="U155" s="160">
        <f>'Club Growth'!AT49</f>
        <v>0</v>
      </c>
      <c r="V155" s="160">
        <f t="shared" si="0"/>
        <v>250</v>
      </c>
    </row>
    <row r="156" spans="1:22" ht="12.75" customHeight="1" x14ac:dyDescent="0.4">
      <c r="A156" s="153" t="str">
        <f>'Club Growth'!AA50</f>
        <v>Budget</v>
      </c>
      <c r="B156" s="153" t="str">
        <f>'Club Growth'!AB50</f>
        <v>7008-000000</v>
      </c>
      <c r="C156" s="153">
        <f>'Club Growth'!AC50</f>
        <v>583</v>
      </c>
      <c r="D156" s="153" t="str">
        <f>'Club Growth'!AD50</f>
        <v>054</v>
      </c>
      <c r="E156" s="163"/>
      <c r="H156" s="153">
        <f>'Club Growth'!AG50</f>
        <v>110</v>
      </c>
      <c r="I156" s="153" t="str">
        <f>'Club Growth'!AH50</f>
        <v>USD</v>
      </c>
      <c r="J156" s="160">
        <f>'Club Growth'!AI50</f>
        <v>0</v>
      </c>
      <c r="K156" s="160">
        <f>'Club Growth'!AJ50</f>
        <v>0</v>
      </c>
      <c r="L156" s="160">
        <f>'Club Growth'!AK50</f>
        <v>0</v>
      </c>
      <c r="M156" s="160">
        <f>'Club Growth'!AL50</f>
        <v>0</v>
      </c>
      <c r="N156" s="160">
        <f>'Club Growth'!AM50</f>
        <v>0</v>
      </c>
      <c r="O156" s="160">
        <f>'Club Growth'!AN50</f>
        <v>0</v>
      </c>
      <c r="P156" s="160">
        <f>'Club Growth'!AO50</f>
        <v>0</v>
      </c>
      <c r="Q156" s="160">
        <f>'Club Growth'!AP50</f>
        <v>0</v>
      </c>
      <c r="R156" s="160">
        <f>'Club Growth'!AQ50</f>
        <v>0</v>
      </c>
      <c r="S156" s="160">
        <f>'Club Growth'!AR50</f>
        <v>0</v>
      </c>
      <c r="T156" s="160">
        <f>'Club Growth'!AS50</f>
        <v>0</v>
      </c>
      <c r="U156" s="160">
        <f>'Club Growth'!AT50</f>
        <v>0</v>
      </c>
      <c r="V156" s="160">
        <f t="shared" si="0"/>
        <v>0</v>
      </c>
    </row>
    <row r="157" spans="1:22" ht="12.75" customHeight="1" x14ac:dyDescent="0.4">
      <c r="A157" s="153" t="str">
        <f>'Club Growth'!AA51</f>
        <v>Budget</v>
      </c>
      <c r="B157" s="153" t="str">
        <f>'Club Growth'!AB51</f>
        <v>7010-000000</v>
      </c>
      <c r="C157" s="153">
        <f>'Club Growth'!AC51</f>
        <v>583</v>
      </c>
      <c r="D157" s="153" t="str">
        <f>'Club Growth'!AD51</f>
        <v>054</v>
      </c>
      <c r="E157" s="163"/>
      <c r="H157" s="153">
        <f>'Club Growth'!AG51</f>
        <v>110</v>
      </c>
      <c r="I157" s="153" t="str">
        <f>'Club Growth'!AH51</f>
        <v>USD</v>
      </c>
      <c r="J157" s="160">
        <f>'Club Growth'!AI51</f>
        <v>0</v>
      </c>
      <c r="K157" s="160">
        <f>'Club Growth'!AJ51</f>
        <v>0</v>
      </c>
      <c r="L157" s="160">
        <f>'Club Growth'!AK51</f>
        <v>0</v>
      </c>
      <c r="M157" s="160">
        <f>'Club Growth'!AL51</f>
        <v>0</v>
      </c>
      <c r="N157" s="160">
        <f>'Club Growth'!AM51</f>
        <v>0</v>
      </c>
      <c r="O157" s="160">
        <f>'Club Growth'!AN51</f>
        <v>0</v>
      </c>
      <c r="P157" s="160">
        <f>'Club Growth'!AO51</f>
        <v>0</v>
      </c>
      <c r="Q157" s="160">
        <f>'Club Growth'!AP51</f>
        <v>0</v>
      </c>
      <c r="R157" s="160">
        <f>'Club Growth'!AQ51</f>
        <v>0</v>
      </c>
      <c r="S157" s="160">
        <f>'Club Growth'!AR51</f>
        <v>0</v>
      </c>
      <c r="T157" s="160">
        <f>'Club Growth'!AS51</f>
        <v>0</v>
      </c>
      <c r="U157" s="160">
        <f>'Club Growth'!AT51</f>
        <v>0</v>
      </c>
      <c r="V157" s="160">
        <f t="shared" si="0"/>
        <v>0</v>
      </c>
    </row>
    <row r="158" spans="1:22" ht="12.75" customHeight="1" x14ac:dyDescent="0.4">
      <c r="A158" s="153" t="str">
        <f>'Club Growth'!AA52</f>
        <v>Budget</v>
      </c>
      <c r="B158" s="153" t="str">
        <f>'Club Growth'!AB52</f>
        <v>7012-000000</v>
      </c>
      <c r="C158" s="153">
        <f>'Club Growth'!AC52</f>
        <v>583</v>
      </c>
      <c r="D158" s="153" t="str">
        <f>'Club Growth'!AD52</f>
        <v>054</v>
      </c>
      <c r="E158" s="163"/>
      <c r="H158" s="153">
        <f>'Club Growth'!AG52</f>
        <v>110</v>
      </c>
      <c r="I158" s="153" t="str">
        <f>'Club Growth'!AH52</f>
        <v>USD</v>
      </c>
      <c r="J158" s="160">
        <f>'Club Growth'!AI52</f>
        <v>0</v>
      </c>
      <c r="K158" s="160">
        <f>'Club Growth'!AJ52</f>
        <v>0</v>
      </c>
      <c r="L158" s="160">
        <f>'Club Growth'!AK52</f>
        <v>0</v>
      </c>
      <c r="M158" s="160">
        <f>'Club Growth'!AL52</f>
        <v>0</v>
      </c>
      <c r="N158" s="160">
        <f>'Club Growth'!AM52</f>
        <v>0</v>
      </c>
      <c r="O158" s="160">
        <f>'Club Growth'!AN52</f>
        <v>0</v>
      </c>
      <c r="P158" s="160">
        <f>'Club Growth'!AO52</f>
        <v>0</v>
      </c>
      <c r="Q158" s="160">
        <f>'Club Growth'!AP52</f>
        <v>0</v>
      </c>
      <c r="R158" s="160">
        <f>'Club Growth'!AQ52</f>
        <v>0</v>
      </c>
      <c r="S158" s="160">
        <f>'Club Growth'!AR52</f>
        <v>0</v>
      </c>
      <c r="T158" s="160">
        <f>'Club Growth'!AS52</f>
        <v>0</v>
      </c>
      <c r="U158" s="160">
        <f>'Club Growth'!AT52</f>
        <v>0</v>
      </c>
      <c r="V158" s="160">
        <f t="shared" si="0"/>
        <v>0</v>
      </c>
    </row>
    <row r="159" spans="1:22" ht="12.75" customHeight="1" x14ac:dyDescent="0.4">
      <c r="A159" s="153" t="str">
        <f>'Club Growth'!AA53</f>
        <v>Budget</v>
      </c>
      <c r="B159" s="153" t="str">
        <f>'Club Growth'!AB53</f>
        <v>7036-000000</v>
      </c>
      <c r="C159" s="153">
        <f>'Club Growth'!AC53</f>
        <v>583</v>
      </c>
      <c r="D159" s="153" t="str">
        <f>'Club Growth'!AD53</f>
        <v>054</v>
      </c>
      <c r="E159" s="163"/>
      <c r="H159" s="153">
        <f>'Club Growth'!AG53</f>
        <v>110</v>
      </c>
      <c r="I159" s="153" t="str">
        <f>'Club Growth'!AH53</f>
        <v>USD</v>
      </c>
      <c r="J159" s="160">
        <f>'Club Growth'!AI53</f>
        <v>0</v>
      </c>
      <c r="K159" s="160">
        <f>'Club Growth'!AJ53</f>
        <v>0</v>
      </c>
      <c r="L159" s="160">
        <f>'Club Growth'!AK53</f>
        <v>0</v>
      </c>
      <c r="M159" s="160">
        <f>'Club Growth'!AL53</f>
        <v>0</v>
      </c>
      <c r="N159" s="160">
        <f>'Club Growth'!AM53</f>
        <v>0</v>
      </c>
      <c r="O159" s="160">
        <f>'Club Growth'!AN53</f>
        <v>0</v>
      </c>
      <c r="P159" s="160">
        <f>'Club Growth'!AO53</f>
        <v>0</v>
      </c>
      <c r="Q159" s="160">
        <f>'Club Growth'!AP53</f>
        <v>0</v>
      </c>
      <c r="R159" s="160">
        <f>'Club Growth'!AQ53</f>
        <v>0</v>
      </c>
      <c r="S159" s="160">
        <f>'Club Growth'!AR53</f>
        <v>0</v>
      </c>
      <c r="T159" s="160">
        <f>'Club Growth'!AS53</f>
        <v>0</v>
      </c>
      <c r="U159" s="160">
        <f>'Club Growth'!AT53</f>
        <v>0</v>
      </c>
      <c r="V159" s="160">
        <f t="shared" si="0"/>
        <v>0</v>
      </c>
    </row>
    <row r="160" spans="1:22" ht="12.75" customHeight="1" x14ac:dyDescent="0.4">
      <c r="A160" s="153" t="str">
        <f>'Club Growth'!AA54</f>
        <v>Budget</v>
      </c>
      <c r="B160" s="153" t="str">
        <f>'Club Growth'!AB54</f>
        <v>7044-000000</v>
      </c>
      <c r="C160" s="153">
        <f>'Club Growth'!AC54</f>
        <v>583</v>
      </c>
      <c r="D160" s="153" t="str">
        <f>'Club Growth'!AD54</f>
        <v>054</v>
      </c>
      <c r="E160" s="163"/>
      <c r="H160" s="153">
        <f>'Club Growth'!AG54</f>
        <v>110</v>
      </c>
      <c r="I160" s="153" t="str">
        <f>'Club Growth'!AH54</f>
        <v>USD</v>
      </c>
      <c r="J160" s="160">
        <f>'Club Growth'!AI54</f>
        <v>0</v>
      </c>
      <c r="K160" s="160">
        <f>'Club Growth'!AJ54</f>
        <v>0</v>
      </c>
      <c r="L160" s="160">
        <f>'Club Growth'!AK54</f>
        <v>0</v>
      </c>
      <c r="M160" s="160">
        <f>'Club Growth'!AL54</f>
        <v>0</v>
      </c>
      <c r="N160" s="160">
        <f>'Club Growth'!AM54</f>
        <v>0</v>
      </c>
      <c r="O160" s="160">
        <f>'Club Growth'!AN54</f>
        <v>0</v>
      </c>
      <c r="P160" s="160">
        <f>'Club Growth'!AO54</f>
        <v>0</v>
      </c>
      <c r="Q160" s="160">
        <f>'Club Growth'!AP54</f>
        <v>0</v>
      </c>
      <c r="R160" s="160">
        <f>'Club Growth'!AQ54</f>
        <v>0</v>
      </c>
      <c r="S160" s="160">
        <f>'Club Growth'!AR54</f>
        <v>0</v>
      </c>
      <c r="T160" s="160">
        <f>'Club Growth'!AS54</f>
        <v>0</v>
      </c>
      <c r="U160" s="160">
        <f>'Club Growth'!AT54</f>
        <v>0</v>
      </c>
      <c r="V160" s="160">
        <f t="shared" si="0"/>
        <v>0</v>
      </c>
    </row>
    <row r="161" spans="1:22" ht="12.75" customHeight="1" x14ac:dyDescent="0.4">
      <c r="A161" s="153" t="str">
        <f>'Club Growth'!AA55</f>
        <v>Budget</v>
      </c>
      <c r="B161" s="153" t="str">
        <f>'Club Growth'!AB55</f>
        <v>7082-000000</v>
      </c>
      <c r="C161" s="153">
        <f>'Club Growth'!AC55</f>
        <v>583</v>
      </c>
      <c r="D161" s="153" t="str">
        <f>'Club Growth'!AD55</f>
        <v>054</v>
      </c>
      <c r="E161" s="163"/>
      <c r="H161" s="153">
        <f>'Club Growth'!AG55</f>
        <v>110</v>
      </c>
      <c r="I161" s="153" t="str">
        <f>'Club Growth'!AH55</f>
        <v>USD</v>
      </c>
      <c r="J161" s="160">
        <f>'Club Growth'!AI55</f>
        <v>0</v>
      </c>
      <c r="K161" s="160">
        <f>'Club Growth'!AJ55</f>
        <v>0</v>
      </c>
      <c r="L161" s="160">
        <f>'Club Growth'!AK55</f>
        <v>0</v>
      </c>
      <c r="M161" s="160">
        <f>'Club Growth'!AL55</f>
        <v>0</v>
      </c>
      <c r="N161" s="160">
        <f>'Club Growth'!AM55</f>
        <v>0</v>
      </c>
      <c r="O161" s="160">
        <f>'Club Growth'!AN55</f>
        <v>0</v>
      </c>
      <c r="P161" s="160">
        <f>'Club Growth'!AO55</f>
        <v>0</v>
      </c>
      <c r="Q161" s="160">
        <f>'Club Growth'!AP55</f>
        <v>0</v>
      </c>
      <c r="R161" s="160">
        <f>'Club Growth'!AQ55</f>
        <v>0</v>
      </c>
      <c r="S161" s="160">
        <f>'Club Growth'!AR55</f>
        <v>0</v>
      </c>
      <c r="T161" s="160">
        <f>'Club Growth'!AS55</f>
        <v>0</v>
      </c>
      <c r="U161" s="160">
        <f>'Club Growth'!AT55</f>
        <v>0</v>
      </c>
      <c r="V161" s="160">
        <f t="shared" si="0"/>
        <v>0</v>
      </c>
    </row>
    <row r="162" spans="1:22" ht="12.75" customHeight="1" x14ac:dyDescent="0.4">
      <c r="A162" s="153" t="str">
        <f>'Club Growth'!AA56</f>
        <v>Budget</v>
      </c>
      <c r="B162" s="153" t="str">
        <f>'Club Growth'!AB56</f>
        <v/>
      </c>
      <c r="C162" s="153">
        <f>'Club Growth'!AC56</f>
        <v>583</v>
      </c>
      <c r="D162" s="153" t="str">
        <f>'Club Growth'!AD56</f>
        <v>054</v>
      </c>
      <c r="E162" s="163"/>
      <c r="H162" s="153">
        <f>'Club Growth'!AG56</f>
        <v>110</v>
      </c>
      <c r="I162" s="153" t="str">
        <f>'Club Growth'!AH56</f>
        <v>USD</v>
      </c>
      <c r="J162" s="160">
        <f>'Club Growth'!AI56</f>
        <v>0</v>
      </c>
      <c r="K162" s="160">
        <f>'Club Growth'!AJ56</f>
        <v>0</v>
      </c>
      <c r="L162" s="160">
        <f>'Club Growth'!AK56</f>
        <v>0</v>
      </c>
      <c r="M162" s="160">
        <f>'Club Growth'!AL56</f>
        <v>0</v>
      </c>
      <c r="N162" s="160">
        <f>'Club Growth'!AM56</f>
        <v>0</v>
      </c>
      <c r="O162" s="160">
        <f>'Club Growth'!AN56</f>
        <v>0</v>
      </c>
      <c r="P162" s="160">
        <f>'Club Growth'!AO56</f>
        <v>0</v>
      </c>
      <c r="Q162" s="160">
        <f>'Club Growth'!AP56</f>
        <v>0</v>
      </c>
      <c r="R162" s="160">
        <f>'Club Growth'!AQ56</f>
        <v>0</v>
      </c>
      <c r="S162" s="160">
        <f>'Club Growth'!AR56</f>
        <v>0</v>
      </c>
      <c r="T162" s="160">
        <f>'Club Growth'!AS56</f>
        <v>0</v>
      </c>
      <c r="U162" s="160">
        <f>'Club Growth'!AT56</f>
        <v>0</v>
      </c>
      <c r="V162" s="160">
        <f t="shared" si="0"/>
        <v>0</v>
      </c>
    </row>
    <row r="163" spans="1:22" ht="12.75" customHeight="1" x14ac:dyDescent="0.4">
      <c r="A163" s="153" t="str">
        <f>'Club Growth'!AA57</f>
        <v>Budget</v>
      </c>
      <c r="B163" s="153" t="str">
        <f>'Club Growth'!AB57</f>
        <v/>
      </c>
      <c r="C163" s="153">
        <f>'Club Growth'!AC57</f>
        <v>583</v>
      </c>
      <c r="D163" s="153" t="str">
        <f>'Club Growth'!AD57</f>
        <v>054</v>
      </c>
      <c r="E163" s="163"/>
      <c r="H163" s="153">
        <f>'Club Growth'!AG57</f>
        <v>110</v>
      </c>
      <c r="I163" s="153" t="str">
        <f>'Club Growth'!AH57</f>
        <v>USD</v>
      </c>
      <c r="J163" s="160">
        <f>'Club Growth'!AI57</f>
        <v>0</v>
      </c>
      <c r="K163" s="160">
        <f>'Club Growth'!AJ57</f>
        <v>0</v>
      </c>
      <c r="L163" s="160">
        <f>'Club Growth'!AK57</f>
        <v>0</v>
      </c>
      <c r="M163" s="160">
        <f>'Club Growth'!AL57</f>
        <v>0</v>
      </c>
      <c r="N163" s="160">
        <f>'Club Growth'!AM57</f>
        <v>0</v>
      </c>
      <c r="O163" s="160">
        <f>'Club Growth'!AN57</f>
        <v>0</v>
      </c>
      <c r="P163" s="160">
        <f>'Club Growth'!AO57</f>
        <v>0</v>
      </c>
      <c r="Q163" s="160">
        <f>'Club Growth'!AP57</f>
        <v>0</v>
      </c>
      <c r="R163" s="160">
        <f>'Club Growth'!AQ57</f>
        <v>0</v>
      </c>
      <c r="S163" s="160">
        <f>'Club Growth'!AR57</f>
        <v>0</v>
      </c>
      <c r="T163" s="160">
        <f>'Club Growth'!AS57</f>
        <v>0</v>
      </c>
      <c r="U163" s="160">
        <f>'Club Growth'!AT57</f>
        <v>0</v>
      </c>
      <c r="V163" s="160">
        <f t="shared" si="0"/>
        <v>0</v>
      </c>
    </row>
    <row r="164" spans="1:22" ht="12.75" customHeight="1" x14ac:dyDescent="0.4">
      <c r="A164" s="153" t="str">
        <f>'Club Growth'!AA58</f>
        <v>Budget</v>
      </c>
      <c r="B164" s="153" t="str">
        <f>'Club Growth'!AB58</f>
        <v/>
      </c>
      <c r="C164" s="153">
        <f>'Club Growth'!AC58</f>
        <v>583</v>
      </c>
      <c r="D164" s="153" t="str">
        <f>'Club Growth'!AD58</f>
        <v>054</v>
      </c>
      <c r="E164" s="163"/>
      <c r="H164" s="153">
        <f>'Club Growth'!AG58</f>
        <v>110</v>
      </c>
      <c r="I164" s="153" t="str">
        <f>'Club Growth'!AH58</f>
        <v>USD</v>
      </c>
      <c r="J164" s="160">
        <f>'Club Growth'!AI58</f>
        <v>0</v>
      </c>
      <c r="K164" s="160">
        <f>'Club Growth'!AJ58</f>
        <v>0</v>
      </c>
      <c r="L164" s="160">
        <f>'Club Growth'!AK58</f>
        <v>0</v>
      </c>
      <c r="M164" s="160">
        <f>'Club Growth'!AL58</f>
        <v>0</v>
      </c>
      <c r="N164" s="160">
        <f>'Club Growth'!AM58</f>
        <v>0</v>
      </c>
      <c r="O164" s="160">
        <f>'Club Growth'!AN58</f>
        <v>0</v>
      </c>
      <c r="P164" s="160">
        <f>'Club Growth'!AO58</f>
        <v>0</v>
      </c>
      <c r="Q164" s="160">
        <f>'Club Growth'!AP58</f>
        <v>0</v>
      </c>
      <c r="R164" s="160">
        <f>'Club Growth'!AQ58</f>
        <v>0</v>
      </c>
      <c r="S164" s="160">
        <f>'Club Growth'!AR58</f>
        <v>0</v>
      </c>
      <c r="T164" s="160">
        <f>'Club Growth'!AS58</f>
        <v>0</v>
      </c>
      <c r="U164" s="160">
        <f>'Club Growth'!AT58</f>
        <v>0</v>
      </c>
      <c r="V164" s="160">
        <f t="shared" si="0"/>
        <v>0</v>
      </c>
    </row>
    <row r="165" spans="1:22" ht="12.75" customHeight="1" x14ac:dyDescent="0.4">
      <c r="A165" s="153" t="str">
        <f>'Club Growth'!AA62</f>
        <v>Budget</v>
      </c>
      <c r="B165" s="153" t="str">
        <f>'Club Growth'!AB62</f>
        <v>7006-000000</v>
      </c>
      <c r="C165" s="153">
        <f>'Club Growth'!AC62</f>
        <v>584</v>
      </c>
      <c r="D165" s="153" t="str">
        <f>'Club Growth'!AD62</f>
        <v>054</v>
      </c>
      <c r="E165" s="163"/>
      <c r="H165" s="153">
        <f>'Club Growth'!AG62</f>
        <v>110</v>
      </c>
      <c r="I165" s="153" t="str">
        <f>'Club Growth'!AH62</f>
        <v>USD</v>
      </c>
      <c r="J165" s="160">
        <f>'Club Growth'!AI62</f>
        <v>0</v>
      </c>
      <c r="K165" s="160">
        <f>'Club Growth'!AJ62</f>
        <v>0</v>
      </c>
      <c r="L165" s="160">
        <f>'Club Growth'!AK62</f>
        <v>0</v>
      </c>
      <c r="M165" s="160">
        <f>'Club Growth'!AL62</f>
        <v>0</v>
      </c>
      <c r="N165" s="160">
        <f>'Club Growth'!AM62</f>
        <v>0</v>
      </c>
      <c r="O165" s="160">
        <f>'Club Growth'!AN62</f>
        <v>0</v>
      </c>
      <c r="P165" s="160">
        <f>'Club Growth'!AO62</f>
        <v>0</v>
      </c>
      <c r="Q165" s="160">
        <f>'Club Growth'!AP62</f>
        <v>0</v>
      </c>
      <c r="R165" s="160">
        <f>'Club Growth'!AQ62</f>
        <v>0</v>
      </c>
      <c r="S165" s="160">
        <f>'Club Growth'!AR62</f>
        <v>0</v>
      </c>
      <c r="T165" s="160">
        <f>'Club Growth'!AS62</f>
        <v>0</v>
      </c>
      <c r="U165" s="160">
        <f>'Club Growth'!AT62</f>
        <v>0</v>
      </c>
      <c r="V165" s="160">
        <f t="shared" si="0"/>
        <v>0</v>
      </c>
    </row>
    <row r="166" spans="1:22" ht="12.75" customHeight="1" x14ac:dyDescent="0.4">
      <c r="A166" s="153" t="str">
        <f>'Club Growth'!AA63</f>
        <v>Budget</v>
      </c>
      <c r="B166" s="153" t="str">
        <f>'Club Growth'!AB63</f>
        <v>7008-000000</v>
      </c>
      <c r="C166" s="153">
        <f>'Club Growth'!AC63</f>
        <v>584</v>
      </c>
      <c r="D166" s="153" t="str">
        <f>'Club Growth'!AD63</f>
        <v>054</v>
      </c>
      <c r="E166" s="163"/>
      <c r="H166" s="153">
        <f>'Club Growth'!AG63</f>
        <v>110</v>
      </c>
      <c r="I166" s="153" t="str">
        <f>'Club Growth'!AH63</f>
        <v>USD</v>
      </c>
      <c r="J166" s="160">
        <f>'Club Growth'!AI63</f>
        <v>0</v>
      </c>
      <c r="K166" s="160">
        <f>'Club Growth'!AJ63</f>
        <v>0</v>
      </c>
      <c r="L166" s="160">
        <f>'Club Growth'!AK63</f>
        <v>0</v>
      </c>
      <c r="M166" s="160">
        <f>'Club Growth'!AL63</f>
        <v>0</v>
      </c>
      <c r="N166" s="160">
        <f>'Club Growth'!AM63</f>
        <v>0</v>
      </c>
      <c r="O166" s="160">
        <f>'Club Growth'!AN63</f>
        <v>0</v>
      </c>
      <c r="P166" s="160">
        <f>'Club Growth'!AO63</f>
        <v>0</v>
      </c>
      <c r="Q166" s="160">
        <f>'Club Growth'!AP63</f>
        <v>0</v>
      </c>
      <c r="R166" s="160">
        <f>'Club Growth'!AQ63</f>
        <v>0</v>
      </c>
      <c r="S166" s="160">
        <f>'Club Growth'!AR63</f>
        <v>0</v>
      </c>
      <c r="T166" s="160">
        <f>'Club Growth'!AS63</f>
        <v>0</v>
      </c>
      <c r="U166" s="160">
        <f>'Club Growth'!AT63</f>
        <v>0</v>
      </c>
      <c r="V166" s="160">
        <f t="shared" si="0"/>
        <v>0</v>
      </c>
    </row>
    <row r="167" spans="1:22" ht="12.75" customHeight="1" x14ac:dyDescent="0.4">
      <c r="A167" s="153" t="str">
        <f>'Club Growth'!AA64</f>
        <v>Budget</v>
      </c>
      <c r="B167" s="153" t="str">
        <f>'Club Growth'!AB64</f>
        <v>7010-000000</v>
      </c>
      <c r="C167" s="153">
        <f>'Club Growth'!AC64</f>
        <v>584</v>
      </c>
      <c r="D167" s="153" t="str">
        <f>'Club Growth'!AD64</f>
        <v>054</v>
      </c>
      <c r="E167" s="163"/>
      <c r="H167" s="153">
        <f>'Club Growth'!AG64</f>
        <v>110</v>
      </c>
      <c r="I167" s="153" t="str">
        <f>'Club Growth'!AH64</f>
        <v>USD</v>
      </c>
      <c r="J167" s="160">
        <f>'Club Growth'!AI64</f>
        <v>0</v>
      </c>
      <c r="K167" s="160">
        <f>'Club Growth'!AJ64</f>
        <v>0</v>
      </c>
      <c r="L167" s="160">
        <f>'Club Growth'!AK64</f>
        <v>0</v>
      </c>
      <c r="M167" s="160">
        <f>'Club Growth'!AL64</f>
        <v>0</v>
      </c>
      <c r="N167" s="160">
        <f>'Club Growth'!AM64</f>
        <v>0</v>
      </c>
      <c r="O167" s="160">
        <f>'Club Growth'!AN64</f>
        <v>0</v>
      </c>
      <c r="P167" s="160">
        <f>'Club Growth'!AO64</f>
        <v>0</v>
      </c>
      <c r="Q167" s="160">
        <f>'Club Growth'!AP64</f>
        <v>0</v>
      </c>
      <c r="R167" s="160">
        <f>'Club Growth'!AQ64</f>
        <v>0</v>
      </c>
      <c r="S167" s="160">
        <f>'Club Growth'!AR64</f>
        <v>0</v>
      </c>
      <c r="T167" s="160">
        <f>'Club Growth'!AS64</f>
        <v>0</v>
      </c>
      <c r="U167" s="160">
        <f>'Club Growth'!AT64</f>
        <v>0</v>
      </c>
      <c r="V167" s="160">
        <f t="shared" si="0"/>
        <v>0</v>
      </c>
    </row>
    <row r="168" spans="1:22" ht="12.75" customHeight="1" x14ac:dyDescent="0.4">
      <c r="A168" s="153" t="str">
        <f>'Club Growth'!AA65</f>
        <v>Budget</v>
      </c>
      <c r="B168" s="153" t="str">
        <f>'Club Growth'!AB65</f>
        <v>7012-000000</v>
      </c>
      <c r="C168" s="153">
        <f>'Club Growth'!AC65</f>
        <v>584</v>
      </c>
      <c r="D168" s="153" t="str">
        <f>'Club Growth'!AD65</f>
        <v>054</v>
      </c>
      <c r="E168" s="163"/>
      <c r="H168" s="153">
        <f>'Club Growth'!AG65</f>
        <v>110</v>
      </c>
      <c r="I168" s="153" t="str">
        <f>'Club Growth'!AH65</f>
        <v>USD</v>
      </c>
      <c r="J168" s="160">
        <f>'Club Growth'!AI65</f>
        <v>0</v>
      </c>
      <c r="K168" s="160">
        <f>'Club Growth'!AJ65</f>
        <v>0</v>
      </c>
      <c r="L168" s="160">
        <f>'Club Growth'!AK65</f>
        <v>0</v>
      </c>
      <c r="M168" s="160">
        <f>'Club Growth'!AL65</f>
        <v>0</v>
      </c>
      <c r="N168" s="160">
        <f>'Club Growth'!AM65</f>
        <v>0</v>
      </c>
      <c r="O168" s="160">
        <f>'Club Growth'!AN65</f>
        <v>0</v>
      </c>
      <c r="P168" s="160">
        <f>'Club Growth'!AO65</f>
        <v>0</v>
      </c>
      <c r="Q168" s="160">
        <f>'Club Growth'!AP65</f>
        <v>0</v>
      </c>
      <c r="R168" s="160">
        <f>'Club Growth'!AQ65</f>
        <v>0</v>
      </c>
      <c r="S168" s="160">
        <f>'Club Growth'!AR65</f>
        <v>0</v>
      </c>
      <c r="T168" s="160">
        <f>'Club Growth'!AS65</f>
        <v>0</v>
      </c>
      <c r="U168" s="160">
        <f>'Club Growth'!AT65</f>
        <v>0</v>
      </c>
      <c r="V168" s="160">
        <f t="shared" si="0"/>
        <v>0</v>
      </c>
    </row>
    <row r="169" spans="1:22" ht="12.75" customHeight="1" x14ac:dyDescent="0.4">
      <c r="A169" s="153" t="str">
        <f>'Club Growth'!AA66</f>
        <v>Budget</v>
      </c>
      <c r="B169" s="153" t="str">
        <f>'Club Growth'!AB66</f>
        <v>7036-000000</v>
      </c>
      <c r="C169" s="153">
        <f>'Club Growth'!AC66</f>
        <v>584</v>
      </c>
      <c r="D169" s="153" t="str">
        <f>'Club Growth'!AD66</f>
        <v>054</v>
      </c>
      <c r="E169" s="163"/>
      <c r="H169" s="153">
        <f>'Club Growth'!AG66</f>
        <v>110</v>
      </c>
      <c r="I169" s="153" t="str">
        <f>'Club Growth'!AH66</f>
        <v>USD</v>
      </c>
      <c r="J169" s="160">
        <f>'Club Growth'!AI66</f>
        <v>0</v>
      </c>
      <c r="K169" s="160">
        <f>'Club Growth'!AJ66</f>
        <v>0</v>
      </c>
      <c r="L169" s="160">
        <f>'Club Growth'!AK66</f>
        <v>0</v>
      </c>
      <c r="M169" s="160">
        <f>'Club Growth'!AL66</f>
        <v>0</v>
      </c>
      <c r="N169" s="160">
        <f>'Club Growth'!AM66</f>
        <v>0</v>
      </c>
      <c r="O169" s="160">
        <f>'Club Growth'!AN66</f>
        <v>0</v>
      </c>
      <c r="P169" s="160">
        <f>'Club Growth'!AO66</f>
        <v>0</v>
      </c>
      <c r="Q169" s="160">
        <f>'Club Growth'!AP66</f>
        <v>0</v>
      </c>
      <c r="R169" s="160">
        <f>'Club Growth'!AQ66</f>
        <v>0</v>
      </c>
      <c r="S169" s="160">
        <f>'Club Growth'!AR66</f>
        <v>0</v>
      </c>
      <c r="T169" s="160">
        <f>'Club Growth'!AS66</f>
        <v>0</v>
      </c>
      <c r="U169" s="160">
        <f>'Club Growth'!AT66</f>
        <v>0</v>
      </c>
      <c r="V169" s="160">
        <f t="shared" si="0"/>
        <v>0</v>
      </c>
    </row>
    <row r="170" spans="1:22" ht="12.75" customHeight="1" x14ac:dyDescent="0.4">
      <c r="A170" s="153" t="str">
        <f>'Club Growth'!AA67</f>
        <v>Budget</v>
      </c>
      <c r="B170" s="153" t="str">
        <f>'Club Growth'!AB67</f>
        <v>7044-000000</v>
      </c>
      <c r="C170" s="153">
        <f>'Club Growth'!AC67</f>
        <v>584</v>
      </c>
      <c r="D170" s="153" t="str">
        <f>'Club Growth'!AD67</f>
        <v>054</v>
      </c>
      <c r="E170" s="163"/>
      <c r="H170" s="153">
        <f>'Club Growth'!AG67</f>
        <v>110</v>
      </c>
      <c r="I170" s="153" t="str">
        <f>'Club Growth'!AH67</f>
        <v>USD</v>
      </c>
      <c r="J170" s="160">
        <f>'Club Growth'!AI67</f>
        <v>0</v>
      </c>
      <c r="K170" s="160">
        <f>'Club Growth'!AJ67</f>
        <v>0</v>
      </c>
      <c r="L170" s="160">
        <f>'Club Growth'!AK67</f>
        <v>0</v>
      </c>
      <c r="M170" s="160">
        <f>'Club Growth'!AL67</f>
        <v>0</v>
      </c>
      <c r="N170" s="160">
        <f>'Club Growth'!AM67</f>
        <v>0</v>
      </c>
      <c r="O170" s="160">
        <f>'Club Growth'!AN67</f>
        <v>0</v>
      </c>
      <c r="P170" s="160">
        <f>'Club Growth'!AO67</f>
        <v>0</v>
      </c>
      <c r="Q170" s="160">
        <f>'Club Growth'!AP67</f>
        <v>0</v>
      </c>
      <c r="R170" s="160">
        <f>'Club Growth'!AQ67</f>
        <v>0</v>
      </c>
      <c r="S170" s="160">
        <f>'Club Growth'!AR67</f>
        <v>0</v>
      </c>
      <c r="T170" s="160">
        <f>'Club Growth'!AS67</f>
        <v>0</v>
      </c>
      <c r="U170" s="160">
        <f>'Club Growth'!AT67</f>
        <v>0</v>
      </c>
      <c r="V170" s="160">
        <f t="shared" si="0"/>
        <v>0</v>
      </c>
    </row>
    <row r="171" spans="1:22" ht="12.75" customHeight="1" x14ac:dyDescent="0.4">
      <c r="A171" s="153" t="str">
        <f>'Club Growth'!AA68</f>
        <v>Budget</v>
      </c>
      <c r="B171" s="153" t="str">
        <f>'Club Growth'!AB68</f>
        <v>7082-000000</v>
      </c>
      <c r="C171" s="153">
        <f>'Club Growth'!AC68</f>
        <v>584</v>
      </c>
      <c r="D171" s="153" t="str">
        <f>'Club Growth'!AD68</f>
        <v>054</v>
      </c>
      <c r="E171" s="163"/>
      <c r="H171" s="153">
        <f>'Club Growth'!AG68</f>
        <v>110</v>
      </c>
      <c r="I171" s="153" t="str">
        <f>'Club Growth'!AH68</f>
        <v>USD</v>
      </c>
      <c r="J171" s="160">
        <f>'Club Growth'!AI68</f>
        <v>0</v>
      </c>
      <c r="K171" s="160">
        <f>'Club Growth'!AJ68</f>
        <v>0</v>
      </c>
      <c r="L171" s="160">
        <f>'Club Growth'!AK68</f>
        <v>0</v>
      </c>
      <c r="M171" s="160">
        <f>'Club Growth'!AL68</f>
        <v>0</v>
      </c>
      <c r="N171" s="160">
        <f>'Club Growth'!AM68</f>
        <v>0</v>
      </c>
      <c r="O171" s="160">
        <f>'Club Growth'!AN68</f>
        <v>0</v>
      </c>
      <c r="P171" s="160">
        <f>'Club Growth'!AO68</f>
        <v>0</v>
      </c>
      <c r="Q171" s="160">
        <f>'Club Growth'!AP68</f>
        <v>0</v>
      </c>
      <c r="R171" s="160">
        <f>'Club Growth'!AQ68</f>
        <v>0</v>
      </c>
      <c r="S171" s="160">
        <f>'Club Growth'!AR68</f>
        <v>0</v>
      </c>
      <c r="T171" s="160">
        <f>'Club Growth'!AS68</f>
        <v>0</v>
      </c>
      <c r="U171" s="160">
        <f>'Club Growth'!AT68</f>
        <v>0</v>
      </c>
      <c r="V171" s="160">
        <f t="shared" si="0"/>
        <v>0</v>
      </c>
    </row>
    <row r="172" spans="1:22" ht="12.75" customHeight="1" x14ac:dyDescent="0.4">
      <c r="A172" s="153" t="str">
        <f>'Club Growth'!AA69</f>
        <v>Budget</v>
      </c>
      <c r="B172" s="153" t="str">
        <f>'Club Growth'!AB69</f>
        <v/>
      </c>
      <c r="C172" s="153">
        <f>'Club Growth'!AC69</f>
        <v>584</v>
      </c>
      <c r="D172" s="153" t="str">
        <f>'Club Growth'!AD69</f>
        <v>054</v>
      </c>
      <c r="E172" s="163"/>
      <c r="H172" s="153">
        <f>'Club Growth'!AG69</f>
        <v>110</v>
      </c>
      <c r="I172" s="153" t="str">
        <f>'Club Growth'!AH69</f>
        <v>USD</v>
      </c>
      <c r="J172" s="160">
        <f>'Club Growth'!AI69</f>
        <v>0</v>
      </c>
      <c r="K172" s="160">
        <f>'Club Growth'!AJ69</f>
        <v>0</v>
      </c>
      <c r="L172" s="160">
        <f>'Club Growth'!AK69</f>
        <v>0</v>
      </c>
      <c r="M172" s="160">
        <f>'Club Growth'!AL69</f>
        <v>0</v>
      </c>
      <c r="N172" s="160">
        <f>'Club Growth'!AM69</f>
        <v>0</v>
      </c>
      <c r="O172" s="160">
        <f>'Club Growth'!AN69</f>
        <v>0</v>
      </c>
      <c r="P172" s="160">
        <f>'Club Growth'!AO69</f>
        <v>0</v>
      </c>
      <c r="Q172" s="160">
        <f>'Club Growth'!AP69</f>
        <v>0</v>
      </c>
      <c r="R172" s="160">
        <f>'Club Growth'!AQ69</f>
        <v>0</v>
      </c>
      <c r="S172" s="160">
        <f>'Club Growth'!AR69</f>
        <v>0</v>
      </c>
      <c r="T172" s="160">
        <f>'Club Growth'!AS69</f>
        <v>0</v>
      </c>
      <c r="U172" s="160">
        <f>'Club Growth'!AT69</f>
        <v>0</v>
      </c>
      <c r="V172" s="160">
        <f t="shared" si="0"/>
        <v>0</v>
      </c>
    </row>
    <row r="173" spans="1:22" ht="12.75" customHeight="1" x14ac:dyDescent="0.4">
      <c r="A173" s="153" t="str">
        <f>'Club Growth'!AA70</f>
        <v>Budget</v>
      </c>
      <c r="B173" s="153" t="str">
        <f>'Club Growth'!AB70</f>
        <v/>
      </c>
      <c r="C173" s="153">
        <f>'Club Growth'!AC70</f>
        <v>584</v>
      </c>
      <c r="D173" s="153" t="str">
        <f>'Club Growth'!AD70</f>
        <v>054</v>
      </c>
      <c r="E173" s="163"/>
      <c r="H173" s="153">
        <f>'Club Growth'!AG70</f>
        <v>110</v>
      </c>
      <c r="I173" s="153" t="str">
        <f>'Club Growth'!AH70</f>
        <v>USD</v>
      </c>
      <c r="J173" s="160">
        <f>'Club Growth'!AI70</f>
        <v>0</v>
      </c>
      <c r="K173" s="160">
        <f>'Club Growth'!AJ70</f>
        <v>0</v>
      </c>
      <c r="L173" s="160">
        <f>'Club Growth'!AK70</f>
        <v>0</v>
      </c>
      <c r="M173" s="160">
        <f>'Club Growth'!AL70</f>
        <v>0</v>
      </c>
      <c r="N173" s="160">
        <f>'Club Growth'!AM70</f>
        <v>0</v>
      </c>
      <c r="O173" s="160">
        <f>'Club Growth'!AN70</f>
        <v>0</v>
      </c>
      <c r="P173" s="160">
        <f>'Club Growth'!AO70</f>
        <v>0</v>
      </c>
      <c r="Q173" s="160">
        <f>'Club Growth'!AP70</f>
        <v>0</v>
      </c>
      <c r="R173" s="160">
        <f>'Club Growth'!AQ70</f>
        <v>0</v>
      </c>
      <c r="S173" s="160">
        <f>'Club Growth'!AR70</f>
        <v>0</v>
      </c>
      <c r="T173" s="160">
        <f>'Club Growth'!AS70</f>
        <v>0</v>
      </c>
      <c r="U173" s="160">
        <f>'Club Growth'!AT70</f>
        <v>0</v>
      </c>
      <c r="V173" s="160">
        <f t="shared" si="0"/>
        <v>0</v>
      </c>
    </row>
    <row r="174" spans="1:22" ht="12.75" customHeight="1" x14ac:dyDescent="0.4">
      <c r="A174" s="153" t="str">
        <f>'Club Growth'!AA71</f>
        <v>Budget</v>
      </c>
      <c r="B174" s="153" t="str">
        <f>'Club Growth'!AB71</f>
        <v/>
      </c>
      <c r="C174" s="153">
        <f>'Club Growth'!AC71</f>
        <v>584</v>
      </c>
      <c r="D174" s="153" t="str">
        <f>'Club Growth'!AD71</f>
        <v>054</v>
      </c>
      <c r="E174" s="163"/>
      <c r="H174" s="153">
        <f>'Club Growth'!AG71</f>
        <v>110</v>
      </c>
      <c r="I174" s="153" t="str">
        <f>'Club Growth'!AH71</f>
        <v>USD</v>
      </c>
      <c r="J174" s="160">
        <f>'Club Growth'!AI71</f>
        <v>0</v>
      </c>
      <c r="K174" s="160">
        <f>'Club Growth'!AJ71</f>
        <v>0</v>
      </c>
      <c r="L174" s="160">
        <f>'Club Growth'!AK71</f>
        <v>0</v>
      </c>
      <c r="M174" s="160">
        <f>'Club Growth'!AL71</f>
        <v>0</v>
      </c>
      <c r="N174" s="160">
        <f>'Club Growth'!AM71</f>
        <v>0</v>
      </c>
      <c r="O174" s="160">
        <f>'Club Growth'!AN71</f>
        <v>0</v>
      </c>
      <c r="P174" s="160">
        <f>'Club Growth'!AO71</f>
        <v>0</v>
      </c>
      <c r="Q174" s="160">
        <f>'Club Growth'!AP71</f>
        <v>0</v>
      </c>
      <c r="R174" s="160">
        <f>'Club Growth'!AQ71</f>
        <v>0</v>
      </c>
      <c r="S174" s="160">
        <f>'Club Growth'!AR71</f>
        <v>0</v>
      </c>
      <c r="T174" s="160">
        <f>'Club Growth'!AS71</f>
        <v>0</v>
      </c>
      <c r="U174" s="160">
        <f>'Club Growth'!AT71</f>
        <v>0</v>
      </c>
      <c r="V174" s="160">
        <f t="shared" si="0"/>
        <v>0</v>
      </c>
    </row>
    <row r="175" spans="1:22" ht="12.75" customHeight="1" x14ac:dyDescent="0.4">
      <c r="A175" s="153" t="str">
        <f>'Club Growth'!AA75</f>
        <v>Budget</v>
      </c>
      <c r="B175" s="153" t="str">
        <f>'Club Growth'!AB75</f>
        <v>7006-000000</v>
      </c>
      <c r="C175" s="153">
        <f>'Club Growth'!AC75</f>
        <v>585</v>
      </c>
      <c r="D175" s="153" t="str">
        <f>'Club Growth'!AD75</f>
        <v>054</v>
      </c>
      <c r="E175" s="163"/>
      <c r="H175" s="153">
        <f>'Club Growth'!AG75</f>
        <v>110</v>
      </c>
      <c r="I175" s="153" t="str">
        <f>'Club Growth'!AH75</f>
        <v>USD</v>
      </c>
      <c r="J175" s="160">
        <f>'Club Growth'!AI75</f>
        <v>0</v>
      </c>
      <c r="K175" s="160">
        <f>'Club Growth'!AJ75</f>
        <v>0</v>
      </c>
      <c r="L175" s="160">
        <f>'Club Growth'!AK75</f>
        <v>0</v>
      </c>
      <c r="M175" s="160">
        <f>'Club Growth'!AL75</f>
        <v>0</v>
      </c>
      <c r="N175" s="160">
        <f>'Club Growth'!AM75</f>
        <v>0</v>
      </c>
      <c r="O175" s="160">
        <f>'Club Growth'!AN75</f>
        <v>0</v>
      </c>
      <c r="P175" s="160">
        <f>'Club Growth'!AO75</f>
        <v>0</v>
      </c>
      <c r="Q175" s="160">
        <f>'Club Growth'!AP75</f>
        <v>0</v>
      </c>
      <c r="R175" s="160">
        <f>'Club Growth'!AQ75</f>
        <v>0</v>
      </c>
      <c r="S175" s="160">
        <f>'Club Growth'!AR75</f>
        <v>0</v>
      </c>
      <c r="T175" s="160">
        <f>'Club Growth'!AS75</f>
        <v>0</v>
      </c>
      <c r="U175" s="160">
        <f>'Club Growth'!AT75</f>
        <v>0</v>
      </c>
      <c r="V175" s="160">
        <f t="shared" si="0"/>
        <v>0</v>
      </c>
    </row>
    <row r="176" spans="1:22" ht="12.75" customHeight="1" x14ac:dyDescent="0.4">
      <c r="A176" s="153" t="str">
        <f>'Club Growth'!AA76</f>
        <v>Budget</v>
      </c>
      <c r="B176" s="153" t="str">
        <f>'Club Growth'!AB76</f>
        <v>7008-000000</v>
      </c>
      <c r="C176" s="153">
        <f>'Club Growth'!AC76</f>
        <v>585</v>
      </c>
      <c r="D176" s="153" t="str">
        <f>'Club Growth'!AD76</f>
        <v>054</v>
      </c>
      <c r="E176" s="163"/>
      <c r="H176" s="153">
        <f>'Club Growth'!AG76</f>
        <v>110</v>
      </c>
      <c r="I176" s="153" t="str">
        <f>'Club Growth'!AH76</f>
        <v>USD</v>
      </c>
      <c r="J176" s="160">
        <f>'Club Growth'!AI76</f>
        <v>0</v>
      </c>
      <c r="K176" s="160">
        <f>'Club Growth'!AJ76</f>
        <v>0</v>
      </c>
      <c r="L176" s="160">
        <f>'Club Growth'!AK76</f>
        <v>0</v>
      </c>
      <c r="M176" s="160">
        <f>'Club Growth'!AL76</f>
        <v>0</v>
      </c>
      <c r="N176" s="160">
        <f>'Club Growth'!AM76</f>
        <v>0</v>
      </c>
      <c r="O176" s="160">
        <f>'Club Growth'!AN76</f>
        <v>0</v>
      </c>
      <c r="P176" s="160">
        <f>'Club Growth'!AO76</f>
        <v>0</v>
      </c>
      <c r="Q176" s="160">
        <f>'Club Growth'!AP76</f>
        <v>0</v>
      </c>
      <c r="R176" s="160">
        <f>'Club Growth'!AQ76</f>
        <v>0</v>
      </c>
      <c r="S176" s="160">
        <f>'Club Growth'!AR76</f>
        <v>0</v>
      </c>
      <c r="T176" s="160">
        <f>'Club Growth'!AS76</f>
        <v>0</v>
      </c>
      <c r="U176" s="160">
        <f>'Club Growth'!AT76</f>
        <v>0</v>
      </c>
      <c r="V176" s="160">
        <f t="shared" si="0"/>
        <v>0</v>
      </c>
    </row>
    <row r="177" spans="1:22" ht="12.75" customHeight="1" x14ac:dyDescent="0.4">
      <c r="A177" s="153" t="str">
        <f>'Club Growth'!AA77</f>
        <v>Budget</v>
      </c>
      <c r="B177" s="153" t="str">
        <f>'Club Growth'!AB77</f>
        <v>7010-000000</v>
      </c>
      <c r="C177" s="153">
        <f>'Club Growth'!AC77</f>
        <v>585</v>
      </c>
      <c r="D177" s="153" t="str">
        <f>'Club Growth'!AD77</f>
        <v>054</v>
      </c>
      <c r="E177" s="163"/>
      <c r="H177" s="153">
        <f>'Club Growth'!AG77</f>
        <v>110</v>
      </c>
      <c r="I177" s="153" t="str">
        <f>'Club Growth'!AH77</f>
        <v>USD</v>
      </c>
      <c r="J177" s="160">
        <f>'Club Growth'!AI77</f>
        <v>0</v>
      </c>
      <c r="K177" s="160">
        <f>'Club Growth'!AJ77</f>
        <v>0</v>
      </c>
      <c r="L177" s="160">
        <f>'Club Growth'!AK77</f>
        <v>0</v>
      </c>
      <c r="M177" s="160">
        <f>'Club Growth'!AL77</f>
        <v>0</v>
      </c>
      <c r="N177" s="160">
        <f>'Club Growth'!AM77</f>
        <v>0</v>
      </c>
      <c r="O177" s="160">
        <f>'Club Growth'!AN77</f>
        <v>0</v>
      </c>
      <c r="P177" s="160">
        <f>'Club Growth'!AO77</f>
        <v>0</v>
      </c>
      <c r="Q177" s="160">
        <f>'Club Growth'!AP77</f>
        <v>0</v>
      </c>
      <c r="R177" s="160">
        <f>'Club Growth'!AQ77</f>
        <v>0</v>
      </c>
      <c r="S177" s="160">
        <f>'Club Growth'!AR77</f>
        <v>0</v>
      </c>
      <c r="T177" s="160">
        <f>'Club Growth'!AS77</f>
        <v>0</v>
      </c>
      <c r="U177" s="160">
        <f>'Club Growth'!AT77</f>
        <v>0</v>
      </c>
      <c r="V177" s="160">
        <f t="shared" si="0"/>
        <v>0</v>
      </c>
    </row>
    <row r="178" spans="1:22" ht="12.75" customHeight="1" x14ac:dyDescent="0.4">
      <c r="A178" s="153" t="str">
        <f>'Club Growth'!AA78</f>
        <v>Budget</v>
      </c>
      <c r="B178" s="153" t="str">
        <f>'Club Growth'!AB78</f>
        <v>7012-000000</v>
      </c>
      <c r="C178" s="153">
        <f>'Club Growth'!AC78</f>
        <v>585</v>
      </c>
      <c r="D178" s="153" t="str">
        <f>'Club Growth'!AD78</f>
        <v>054</v>
      </c>
      <c r="E178" s="163"/>
      <c r="H178" s="153">
        <f>'Club Growth'!AG78</f>
        <v>110</v>
      </c>
      <c r="I178" s="153" t="str">
        <f>'Club Growth'!AH78</f>
        <v>USD</v>
      </c>
      <c r="J178" s="160">
        <f>'Club Growth'!AI78</f>
        <v>0</v>
      </c>
      <c r="K178" s="160">
        <f>'Club Growth'!AJ78</f>
        <v>0</v>
      </c>
      <c r="L178" s="160">
        <f>'Club Growth'!AK78</f>
        <v>0</v>
      </c>
      <c r="M178" s="160">
        <f>'Club Growth'!AL78</f>
        <v>0</v>
      </c>
      <c r="N178" s="160">
        <f>'Club Growth'!AM78</f>
        <v>0</v>
      </c>
      <c r="O178" s="160">
        <f>'Club Growth'!AN78</f>
        <v>0</v>
      </c>
      <c r="P178" s="160">
        <f>'Club Growth'!AO78</f>
        <v>0</v>
      </c>
      <c r="Q178" s="160">
        <f>'Club Growth'!AP78</f>
        <v>0</v>
      </c>
      <c r="R178" s="160">
        <f>'Club Growth'!AQ78</f>
        <v>0</v>
      </c>
      <c r="S178" s="160">
        <f>'Club Growth'!AR78</f>
        <v>0</v>
      </c>
      <c r="T178" s="160">
        <f>'Club Growth'!AS78</f>
        <v>0</v>
      </c>
      <c r="U178" s="160">
        <f>'Club Growth'!AT78</f>
        <v>0</v>
      </c>
      <c r="V178" s="160">
        <f t="shared" si="0"/>
        <v>0</v>
      </c>
    </row>
    <row r="179" spans="1:22" ht="12.75" customHeight="1" x14ac:dyDescent="0.4">
      <c r="A179" s="153" t="str">
        <f>'Club Growth'!AA79</f>
        <v>Budget</v>
      </c>
      <c r="B179" s="153" t="str">
        <f>'Club Growth'!AB79</f>
        <v>7036-000000</v>
      </c>
      <c r="C179" s="153">
        <f>'Club Growth'!AC79</f>
        <v>585</v>
      </c>
      <c r="D179" s="153" t="str">
        <f>'Club Growth'!AD79</f>
        <v>054</v>
      </c>
      <c r="E179" s="163"/>
      <c r="H179" s="153">
        <f>'Club Growth'!AG79</f>
        <v>110</v>
      </c>
      <c r="I179" s="153" t="str">
        <f>'Club Growth'!AH79</f>
        <v>USD</v>
      </c>
      <c r="J179" s="160">
        <f>'Club Growth'!AI79</f>
        <v>0</v>
      </c>
      <c r="K179" s="160">
        <f>'Club Growth'!AJ79</f>
        <v>0</v>
      </c>
      <c r="L179" s="160">
        <f>'Club Growth'!AK79</f>
        <v>0</v>
      </c>
      <c r="M179" s="160">
        <f>'Club Growth'!AL79</f>
        <v>0</v>
      </c>
      <c r="N179" s="160">
        <f>'Club Growth'!AM79</f>
        <v>0</v>
      </c>
      <c r="O179" s="160">
        <f>'Club Growth'!AN79</f>
        <v>0</v>
      </c>
      <c r="P179" s="160">
        <f>'Club Growth'!AO79</f>
        <v>0</v>
      </c>
      <c r="Q179" s="160">
        <f>'Club Growth'!AP79</f>
        <v>0</v>
      </c>
      <c r="R179" s="160">
        <f>'Club Growth'!AQ79</f>
        <v>0</v>
      </c>
      <c r="S179" s="160">
        <f>'Club Growth'!AR79</f>
        <v>0</v>
      </c>
      <c r="T179" s="160">
        <f>'Club Growth'!AS79</f>
        <v>0</v>
      </c>
      <c r="U179" s="160">
        <f>'Club Growth'!AT79</f>
        <v>0</v>
      </c>
      <c r="V179" s="160">
        <f t="shared" si="0"/>
        <v>0</v>
      </c>
    </row>
    <row r="180" spans="1:22" ht="12.75" customHeight="1" x14ac:dyDescent="0.4">
      <c r="A180" s="153" t="str">
        <f>'Club Growth'!AA80</f>
        <v>Budget</v>
      </c>
      <c r="B180" s="153" t="str">
        <f>'Club Growth'!AB80</f>
        <v>7044-000000</v>
      </c>
      <c r="C180" s="153">
        <f>'Club Growth'!AC80</f>
        <v>585</v>
      </c>
      <c r="D180" s="153" t="str">
        <f>'Club Growth'!AD80</f>
        <v>054</v>
      </c>
      <c r="E180" s="163"/>
      <c r="H180" s="153">
        <f>'Club Growth'!AG80</f>
        <v>110</v>
      </c>
      <c r="I180" s="153" t="str">
        <f>'Club Growth'!AH80</f>
        <v>USD</v>
      </c>
      <c r="J180" s="160">
        <f>'Club Growth'!AI80</f>
        <v>0</v>
      </c>
      <c r="K180" s="160">
        <f>'Club Growth'!AJ80</f>
        <v>0</v>
      </c>
      <c r="L180" s="160">
        <f>'Club Growth'!AK80</f>
        <v>0</v>
      </c>
      <c r="M180" s="160">
        <f>'Club Growth'!AL80</f>
        <v>0</v>
      </c>
      <c r="N180" s="160">
        <f>'Club Growth'!AM80</f>
        <v>0</v>
      </c>
      <c r="O180" s="160">
        <f>'Club Growth'!AN80</f>
        <v>0</v>
      </c>
      <c r="P180" s="160">
        <f>'Club Growth'!AO80</f>
        <v>0</v>
      </c>
      <c r="Q180" s="160">
        <f>'Club Growth'!AP80</f>
        <v>0</v>
      </c>
      <c r="R180" s="160">
        <f>'Club Growth'!AQ80</f>
        <v>0</v>
      </c>
      <c r="S180" s="160">
        <f>'Club Growth'!AR80</f>
        <v>0</v>
      </c>
      <c r="T180" s="160">
        <f>'Club Growth'!AS80</f>
        <v>0</v>
      </c>
      <c r="U180" s="160">
        <f>'Club Growth'!AT80</f>
        <v>0</v>
      </c>
      <c r="V180" s="160">
        <f t="shared" si="0"/>
        <v>0</v>
      </c>
    </row>
    <row r="181" spans="1:22" ht="12.75" customHeight="1" x14ac:dyDescent="0.4">
      <c r="A181" s="153" t="str">
        <f>'Club Growth'!AA81</f>
        <v>Budget</v>
      </c>
      <c r="B181" s="153" t="str">
        <f>'Club Growth'!AB81</f>
        <v>7082-000000</v>
      </c>
      <c r="C181" s="153">
        <f>'Club Growth'!AC81</f>
        <v>585</v>
      </c>
      <c r="D181" s="153" t="str">
        <f>'Club Growth'!AD81</f>
        <v>054</v>
      </c>
      <c r="E181" s="163"/>
      <c r="H181" s="153">
        <f>'Club Growth'!AG81</f>
        <v>110</v>
      </c>
      <c r="I181" s="153" t="str">
        <f>'Club Growth'!AH81</f>
        <v>USD</v>
      </c>
      <c r="J181" s="160">
        <f>'Club Growth'!AI81</f>
        <v>0</v>
      </c>
      <c r="K181" s="160">
        <f>'Club Growth'!AJ81</f>
        <v>0</v>
      </c>
      <c r="L181" s="160">
        <f>'Club Growth'!AK81</f>
        <v>0</v>
      </c>
      <c r="M181" s="160">
        <f>'Club Growth'!AL81</f>
        <v>0</v>
      </c>
      <c r="N181" s="160">
        <f>'Club Growth'!AM81</f>
        <v>0</v>
      </c>
      <c r="O181" s="160">
        <f>'Club Growth'!AN81</f>
        <v>0</v>
      </c>
      <c r="P181" s="160">
        <f>'Club Growth'!AO81</f>
        <v>250</v>
      </c>
      <c r="Q181" s="160">
        <f>'Club Growth'!AP81</f>
        <v>0</v>
      </c>
      <c r="R181" s="160">
        <f>'Club Growth'!AQ81</f>
        <v>0</v>
      </c>
      <c r="S181" s="160">
        <f>'Club Growth'!AR81</f>
        <v>0</v>
      </c>
      <c r="T181" s="160">
        <f>'Club Growth'!AS81</f>
        <v>0</v>
      </c>
      <c r="U181" s="160">
        <f>'Club Growth'!AT81</f>
        <v>0</v>
      </c>
      <c r="V181" s="160">
        <f t="shared" si="0"/>
        <v>250</v>
      </c>
    </row>
    <row r="182" spans="1:22" ht="12.75" customHeight="1" x14ac:dyDescent="0.4">
      <c r="A182" s="153" t="str">
        <f>'Club Growth'!AA82</f>
        <v>Budget</v>
      </c>
      <c r="B182" s="153" t="str">
        <f>'Club Growth'!AB82</f>
        <v/>
      </c>
      <c r="C182" s="153">
        <f>'Club Growth'!AC82</f>
        <v>585</v>
      </c>
      <c r="D182" s="153" t="str">
        <f>'Club Growth'!AD82</f>
        <v>054</v>
      </c>
      <c r="E182" s="163"/>
      <c r="H182" s="153">
        <f>'Club Growth'!AG82</f>
        <v>110</v>
      </c>
      <c r="I182" s="153" t="str">
        <f>'Club Growth'!AH82</f>
        <v>USD</v>
      </c>
      <c r="J182" s="160">
        <f>'Club Growth'!AI82</f>
        <v>0</v>
      </c>
      <c r="K182" s="160">
        <f>'Club Growth'!AJ82</f>
        <v>0</v>
      </c>
      <c r="L182" s="160">
        <f>'Club Growth'!AK82</f>
        <v>0</v>
      </c>
      <c r="M182" s="160">
        <f>'Club Growth'!AL82</f>
        <v>0</v>
      </c>
      <c r="N182" s="160">
        <f>'Club Growth'!AM82</f>
        <v>0</v>
      </c>
      <c r="O182" s="160">
        <f>'Club Growth'!AN82</f>
        <v>0</v>
      </c>
      <c r="P182" s="160">
        <f>'Club Growth'!AO82</f>
        <v>0</v>
      </c>
      <c r="Q182" s="160">
        <f>'Club Growth'!AP82</f>
        <v>0</v>
      </c>
      <c r="R182" s="160">
        <f>'Club Growth'!AQ82</f>
        <v>0</v>
      </c>
      <c r="S182" s="160">
        <f>'Club Growth'!AR82</f>
        <v>0</v>
      </c>
      <c r="T182" s="160">
        <f>'Club Growth'!AS82</f>
        <v>0</v>
      </c>
      <c r="U182" s="160">
        <f>'Club Growth'!AT82</f>
        <v>0</v>
      </c>
      <c r="V182" s="160">
        <f t="shared" si="0"/>
        <v>0</v>
      </c>
    </row>
    <row r="183" spans="1:22" ht="12.75" customHeight="1" x14ac:dyDescent="0.4">
      <c r="A183" s="153" t="str">
        <f>'Club Growth'!AA83</f>
        <v>Budget</v>
      </c>
      <c r="B183" s="153" t="str">
        <f>'Club Growth'!AB83</f>
        <v/>
      </c>
      <c r="C183" s="153">
        <f>'Club Growth'!AC83</f>
        <v>585</v>
      </c>
      <c r="D183" s="153" t="str">
        <f>'Club Growth'!AD83</f>
        <v>054</v>
      </c>
      <c r="E183" s="163"/>
      <c r="H183" s="153">
        <f>'Club Growth'!AG83</f>
        <v>110</v>
      </c>
      <c r="I183" s="153" t="str">
        <f>'Club Growth'!AH83</f>
        <v>USD</v>
      </c>
      <c r="J183" s="160">
        <f>'Club Growth'!AI83</f>
        <v>0</v>
      </c>
      <c r="K183" s="160">
        <f>'Club Growth'!AJ83</f>
        <v>0</v>
      </c>
      <c r="L183" s="160">
        <f>'Club Growth'!AK83</f>
        <v>0</v>
      </c>
      <c r="M183" s="160">
        <f>'Club Growth'!AL83</f>
        <v>0</v>
      </c>
      <c r="N183" s="160">
        <f>'Club Growth'!AM83</f>
        <v>0</v>
      </c>
      <c r="O183" s="160">
        <f>'Club Growth'!AN83</f>
        <v>0</v>
      </c>
      <c r="P183" s="160">
        <f>'Club Growth'!AO83</f>
        <v>0</v>
      </c>
      <c r="Q183" s="160">
        <f>'Club Growth'!AP83</f>
        <v>0</v>
      </c>
      <c r="R183" s="160">
        <f>'Club Growth'!AQ83</f>
        <v>0</v>
      </c>
      <c r="S183" s="160">
        <f>'Club Growth'!AR83</f>
        <v>0</v>
      </c>
      <c r="T183" s="160">
        <f>'Club Growth'!AS83</f>
        <v>0</v>
      </c>
      <c r="U183" s="160">
        <f>'Club Growth'!AT83</f>
        <v>0</v>
      </c>
      <c r="V183" s="160">
        <f t="shared" si="0"/>
        <v>0</v>
      </c>
    </row>
    <row r="184" spans="1:22" ht="12.75" customHeight="1" x14ac:dyDescent="0.4">
      <c r="A184" s="153" t="str">
        <f>'Club Growth'!AA84</f>
        <v>Budget</v>
      </c>
      <c r="B184" s="153" t="str">
        <f>'Club Growth'!AB84</f>
        <v/>
      </c>
      <c r="C184" s="153">
        <f>'Club Growth'!AC84</f>
        <v>585</v>
      </c>
      <c r="D184" s="153" t="str">
        <f>'Club Growth'!AD84</f>
        <v>054</v>
      </c>
      <c r="E184" s="163"/>
      <c r="H184" s="153">
        <f>'Club Growth'!AG84</f>
        <v>110</v>
      </c>
      <c r="I184" s="153" t="str">
        <f>'Club Growth'!AH84</f>
        <v>USD</v>
      </c>
      <c r="J184" s="160">
        <f>'Club Growth'!AI84</f>
        <v>0</v>
      </c>
      <c r="K184" s="160">
        <f>'Club Growth'!AJ84</f>
        <v>0</v>
      </c>
      <c r="L184" s="160">
        <f>'Club Growth'!AK84</f>
        <v>0</v>
      </c>
      <c r="M184" s="160">
        <f>'Club Growth'!AL84</f>
        <v>0</v>
      </c>
      <c r="N184" s="160">
        <f>'Club Growth'!AM84</f>
        <v>0</v>
      </c>
      <c r="O184" s="160">
        <f>'Club Growth'!AN84</f>
        <v>0</v>
      </c>
      <c r="P184" s="160">
        <f>'Club Growth'!AO84</f>
        <v>0</v>
      </c>
      <c r="Q184" s="160">
        <f>'Club Growth'!AP84</f>
        <v>0</v>
      </c>
      <c r="R184" s="160">
        <f>'Club Growth'!AQ84</f>
        <v>0</v>
      </c>
      <c r="S184" s="160">
        <f>'Club Growth'!AR84</f>
        <v>0</v>
      </c>
      <c r="T184" s="160">
        <f>'Club Growth'!AS84</f>
        <v>0</v>
      </c>
      <c r="U184" s="160">
        <f>'Club Growth'!AT84</f>
        <v>0</v>
      </c>
      <c r="V184" s="160">
        <f t="shared" si="0"/>
        <v>0</v>
      </c>
    </row>
    <row r="185" spans="1:22" ht="12.75" customHeight="1" x14ac:dyDescent="0.4">
      <c r="A185" s="153" t="str">
        <f>'Public Relations'!AA9</f>
        <v>Budget</v>
      </c>
      <c r="B185" s="153" t="str">
        <f>'Public Relations'!AB9</f>
        <v>7008-000000</v>
      </c>
      <c r="C185" s="153">
        <f>'Public Relations'!AC9</f>
        <v>601</v>
      </c>
      <c r="D185" s="163" t="str">
        <f>'Public Relations'!AD9</f>
        <v>054</v>
      </c>
      <c r="E185" s="163"/>
      <c r="H185" s="153">
        <f>'Public Relations'!AG9</f>
        <v>110</v>
      </c>
      <c r="I185" s="153">
        <f>'Public Relations'!AH9</f>
        <v>0</v>
      </c>
      <c r="J185" s="160">
        <f>'Public Relations'!AI9</f>
        <v>0</v>
      </c>
      <c r="K185" s="160">
        <f>'Public Relations'!AJ9</f>
        <v>0</v>
      </c>
      <c r="L185" s="160">
        <f>'Public Relations'!AK9</f>
        <v>0</v>
      </c>
      <c r="M185" s="160">
        <f>'Public Relations'!AL9</f>
        <v>0</v>
      </c>
      <c r="N185" s="160">
        <f>'Public Relations'!AM9</f>
        <v>0</v>
      </c>
      <c r="O185" s="160">
        <f>'Public Relations'!AN9</f>
        <v>0</v>
      </c>
      <c r="P185" s="160">
        <f>'Public Relations'!AO9</f>
        <v>0</v>
      </c>
      <c r="Q185" s="160">
        <f>'Public Relations'!AP9</f>
        <v>0</v>
      </c>
      <c r="R185" s="160">
        <f>'Public Relations'!AQ9</f>
        <v>0</v>
      </c>
      <c r="S185" s="160">
        <f>'Public Relations'!AR9</f>
        <v>0</v>
      </c>
      <c r="T185" s="160">
        <f>'Public Relations'!AS9</f>
        <v>0</v>
      </c>
      <c r="U185" s="160">
        <f>'Public Relations'!AT9</f>
        <v>0</v>
      </c>
      <c r="V185" s="160">
        <f t="shared" si="0"/>
        <v>0</v>
      </c>
    </row>
    <row r="186" spans="1:22" ht="12.75" customHeight="1" x14ac:dyDescent="0.4">
      <c r="A186" s="153" t="str">
        <f>'Public Relations'!AA10</f>
        <v>Budget</v>
      </c>
      <c r="B186" s="153" t="str">
        <f>'Public Relations'!AB10</f>
        <v>7012-000000</v>
      </c>
      <c r="C186" s="153">
        <f>'Public Relations'!AC10</f>
        <v>601</v>
      </c>
      <c r="D186" s="163" t="str">
        <f>'Public Relations'!AD10</f>
        <v>054</v>
      </c>
      <c r="E186" s="163"/>
      <c r="H186" s="153">
        <f>'Public Relations'!AG10</f>
        <v>110</v>
      </c>
      <c r="I186" s="153">
        <f>'Public Relations'!AH10</f>
        <v>0</v>
      </c>
      <c r="J186" s="160">
        <f>'Public Relations'!AI10</f>
        <v>0</v>
      </c>
      <c r="K186" s="160">
        <f>'Public Relations'!AJ10</f>
        <v>0</v>
      </c>
      <c r="L186" s="160">
        <f>'Public Relations'!AK10</f>
        <v>0</v>
      </c>
      <c r="M186" s="160">
        <f>'Public Relations'!AL10</f>
        <v>0</v>
      </c>
      <c r="N186" s="160">
        <f>'Public Relations'!AM10</f>
        <v>0</v>
      </c>
      <c r="O186" s="160">
        <f>'Public Relations'!AN10</f>
        <v>0</v>
      </c>
      <c r="P186" s="160">
        <f>'Public Relations'!AO10</f>
        <v>0</v>
      </c>
      <c r="Q186" s="160">
        <f>'Public Relations'!AP10</f>
        <v>0</v>
      </c>
      <c r="R186" s="160">
        <f>'Public Relations'!AQ10</f>
        <v>0</v>
      </c>
      <c r="S186" s="160">
        <f>'Public Relations'!AR10</f>
        <v>0</v>
      </c>
      <c r="T186" s="160">
        <f>'Public Relations'!AS10</f>
        <v>0</v>
      </c>
      <c r="U186" s="160">
        <f>'Public Relations'!AT10</f>
        <v>0</v>
      </c>
      <c r="V186" s="160">
        <f t="shared" si="0"/>
        <v>0</v>
      </c>
    </row>
    <row r="187" spans="1:22" ht="12.75" customHeight="1" x14ac:dyDescent="0.4">
      <c r="A187" s="153" t="str">
        <f>'Public Relations'!AA11</f>
        <v>Budget</v>
      </c>
      <c r="B187" s="153" t="str">
        <f>'Public Relations'!AB11</f>
        <v>7014-000000</v>
      </c>
      <c r="C187" s="153">
        <f>'Public Relations'!AC11</f>
        <v>601</v>
      </c>
      <c r="D187" s="163" t="str">
        <f>'Public Relations'!AD11</f>
        <v>054</v>
      </c>
      <c r="E187" s="163"/>
      <c r="H187" s="153">
        <f>'Public Relations'!AG11</f>
        <v>110</v>
      </c>
      <c r="I187" s="153">
        <f>'Public Relations'!AH11</f>
        <v>0</v>
      </c>
      <c r="J187" s="160">
        <f>'Public Relations'!AI11</f>
        <v>0</v>
      </c>
      <c r="K187" s="160">
        <f>'Public Relations'!AJ11</f>
        <v>0</v>
      </c>
      <c r="L187" s="160">
        <f>'Public Relations'!AK11</f>
        <v>0</v>
      </c>
      <c r="M187" s="160">
        <f>'Public Relations'!AL11</f>
        <v>0</v>
      </c>
      <c r="N187" s="160">
        <f>'Public Relations'!AM11</f>
        <v>0</v>
      </c>
      <c r="O187" s="160">
        <f>'Public Relations'!AN11</f>
        <v>0</v>
      </c>
      <c r="P187" s="160">
        <f>'Public Relations'!AO11</f>
        <v>0</v>
      </c>
      <c r="Q187" s="160">
        <f>'Public Relations'!AP11</f>
        <v>0</v>
      </c>
      <c r="R187" s="160">
        <f>'Public Relations'!AQ11</f>
        <v>0</v>
      </c>
      <c r="S187" s="160">
        <f>'Public Relations'!AR11</f>
        <v>0</v>
      </c>
      <c r="T187" s="160">
        <f>'Public Relations'!AS11</f>
        <v>0</v>
      </c>
      <c r="U187" s="160">
        <f>'Public Relations'!AT11</f>
        <v>0</v>
      </c>
      <c r="V187" s="160">
        <f t="shared" si="0"/>
        <v>0</v>
      </c>
    </row>
    <row r="188" spans="1:22" ht="12.75" customHeight="1" x14ac:dyDescent="0.4">
      <c r="A188" s="153" t="str">
        <f>'Public Relations'!AA12</f>
        <v>Budget</v>
      </c>
      <c r="B188" s="153" t="str">
        <f>'Public Relations'!AB12</f>
        <v>7020-000000</v>
      </c>
      <c r="C188" s="153">
        <f>'Public Relations'!AC12</f>
        <v>601</v>
      </c>
      <c r="D188" s="163" t="str">
        <f>'Public Relations'!AD12</f>
        <v>054</v>
      </c>
      <c r="E188" s="163"/>
      <c r="H188" s="153">
        <f>'Public Relations'!AG12</f>
        <v>110</v>
      </c>
      <c r="I188" s="153">
        <f>'Public Relations'!AH12</f>
        <v>0</v>
      </c>
      <c r="J188" s="160">
        <f>'Public Relations'!AI12</f>
        <v>0</v>
      </c>
      <c r="K188" s="160">
        <f>'Public Relations'!AJ12</f>
        <v>0</v>
      </c>
      <c r="L188" s="160">
        <f>'Public Relations'!AK12</f>
        <v>0</v>
      </c>
      <c r="M188" s="160">
        <f>'Public Relations'!AL12</f>
        <v>0</v>
      </c>
      <c r="N188" s="160">
        <f>'Public Relations'!AM12</f>
        <v>0</v>
      </c>
      <c r="O188" s="160">
        <f>'Public Relations'!AN12</f>
        <v>0</v>
      </c>
      <c r="P188" s="160">
        <f>'Public Relations'!AO12</f>
        <v>0</v>
      </c>
      <c r="Q188" s="160">
        <f>'Public Relations'!AP12</f>
        <v>0</v>
      </c>
      <c r="R188" s="160">
        <f>'Public Relations'!AQ12</f>
        <v>0</v>
      </c>
      <c r="S188" s="160">
        <f>'Public Relations'!AR12</f>
        <v>0</v>
      </c>
      <c r="T188" s="160">
        <f>'Public Relations'!AS12</f>
        <v>0</v>
      </c>
      <c r="U188" s="160">
        <f>'Public Relations'!AT12</f>
        <v>0</v>
      </c>
      <c r="V188" s="160">
        <f t="shared" si="0"/>
        <v>0</v>
      </c>
    </row>
    <row r="189" spans="1:22" ht="12.75" customHeight="1" x14ac:dyDescent="0.4">
      <c r="A189" s="153" t="str">
        <f>'Public Relations'!AA13</f>
        <v>Budget</v>
      </c>
      <c r="B189" s="153" t="str">
        <f>'Public Relations'!AB13</f>
        <v>7024-000000</v>
      </c>
      <c r="C189" s="153">
        <f>'Public Relations'!AC13</f>
        <v>601</v>
      </c>
      <c r="D189" s="163" t="str">
        <f>'Public Relations'!AD13</f>
        <v>054</v>
      </c>
      <c r="E189" s="163"/>
      <c r="H189" s="153">
        <f>'Public Relations'!AG13</f>
        <v>110</v>
      </c>
      <c r="I189" s="153">
        <f>'Public Relations'!AH13</f>
        <v>0</v>
      </c>
      <c r="J189" s="160">
        <f>'Public Relations'!AI13</f>
        <v>0</v>
      </c>
      <c r="K189" s="160">
        <f>'Public Relations'!AJ13</f>
        <v>0</v>
      </c>
      <c r="L189" s="160">
        <f>'Public Relations'!AK13</f>
        <v>0</v>
      </c>
      <c r="M189" s="160">
        <f>'Public Relations'!AL13</f>
        <v>0</v>
      </c>
      <c r="N189" s="160">
        <f>'Public Relations'!AM13</f>
        <v>0</v>
      </c>
      <c r="O189" s="160">
        <f>'Public Relations'!AN13</f>
        <v>0</v>
      </c>
      <c r="P189" s="160">
        <f>'Public Relations'!AO13</f>
        <v>0</v>
      </c>
      <c r="Q189" s="160">
        <f>'Public Relations'!AP13</f>
        <v>0</v>
      </c>
      <c r="R189" s="160">
        <f>'Public Relations'!AQ13</f>
        <v>0</v>
      </c>
      <c r="S189" s="160">
        <f>'Public Relations'!AR13</f>
        <v>0</v>
      </c>
      <c r="T189" s="160">
        <f>'Public Relations'!AS13</f>
        <v>0</v>
      </c>
      <c r="U189" s="160">
        <f>'Public Relations'!AT13</f>
        <v>0</v>
      </c>
      <c r="V189" s="160">
        <f t="shared" si="0"/>
        <v>0</v>
      </c>
    </row>
    <row r="190" spans="1:22" ht="12.75" customHeight="1" x14ac:dyDescent="0.4">
      <c r="A190" s="153" t="str">
        <f>'Public Relations'!AA14</f>
        <v>Budget</v>
      </c>
      <c r="B190" s="153" t="str">
        <f>'Public Relations'!AB14</f>
        <v>7026-000000</v>
      </c>
      <c r="C190" s="153">
        <f>'Public Relations'!AC14</f>
        <v>601</v>
      </c>
      <c r="D190" s="163" t="str">
        <f>'Public Relations'!AD14</f>
        <v>054</v>
      </c>
      <c r="E190" s="163"/>
      <c r="H190" s="153">
        <f>'Public Relations'!AG14</f>
        <v>110</v>
      </c>
      <c r="I190" s="153">
        <f>'Public Relations'!AH14</f>
        <v>0</v>
      </c>
      <c r="J190" s="160">
        <f>'Public Relations'!AI14</f>
        <v>0</v>
      </c>
      <c r="K190" s="160">
        <f>'Public Relations'!AJ14</f>
        <v>0</v>
      </c>
      <c r="L190" s="160">
        <f>'Public Relations'!AK14</f>
        <v>0</v>
      </c>
      <c r="M190" s="160">
        <f>'Public Relations'!AL14</f>
        <v>0</v>
      </c>
      <c r="N190" s="160">
        <f>'Public Relations'!AM14</f>
        <v>0</v>
      </c>
      <c r="O190" s="160">
        <f>'Public Relations'!AN14</f>
        <v>0</v>
      </c>
      <c r="P190" s="160">
        <f>'Public Relations'!AO14</f>
        <v>0</v>
      </c>
      <c r="Q190" s="160">
        <f>'Public Relations'!AP14</f>
        <v>0</v>
      </c>
      <c r="R190" s="160">
        <f>'Public Relations'!AQ14</f>
        <v>0</v>
      </c>
      <c r="S190" s="160">
        <f>'Public Relations'!AR14</f>
        <v>0</v>
      </c>
      <c r="T190" s="160">
        <f>'Public Relations'!AS14</f>
        <v>0</v>
      </c>
      <c r="U190" s="160">
        <f>'Public Relations'!AT14</f>
        <v>0</v>
      </c>
      <c r="V190" s="160">
        <f t="shared" si="0"/>
        <v>0</v>
      </c>
    </row>
    <row r="191" spans="1:22" ht="12.75" customHeight="1" x14ac:dyDescent="0.4">
      <c r="A191" s="153" t="str">
        <f>'Public Relations'!AA15</f>
        <v>Budget</v>
      </c>
      <c r="B191" s="153" t="str">
        <f>'Public Relations'!AB15</f>
        <v>7028-000000</v>
      </c>
      <c r="C191" s="153">
        <f>'Public Relations'!AC15</f>
        <v>601</v>
      </c>
      <c r="D191" s="163" t="str">
        <f>'Public Relations'!AD15</f>
        <v>054</v>
      </c>
      <c r="E191" s="163"/>
      <c r="H191" s="153">
        <f>'Public Relations'!AG15</f>
        <v>110</v>
      </c>
      <c r="I191" s="153">
        <f>'Public Relations'!AH15</f>
        <v>0</v>
      </c>
      <c r="J191" s="160">
        <f>'Public Relations'!AI15</f>
        <v>0</v>
      </c>
      <c r="K191" s="160">
        <f>'Public Relations'!AJ15</f>
        <v>0</v>
      </c>
      <c r="L191" s="160">
        <f>'Public Relations'!AK15</f>
        <v>0</v>
      </c>
      <c r="M191" s="160">
        <f>'Public Relations'!AL15</f>
        <v>0</v>
      </c>
      <c r="N191" s="160">
        <f>'Public Relations'!AM15</f>
        <v>0</v>
      </c>
      <c r="O191" s="160">
        <f>'Public Relations'!AN15</f>
        <v>0</v>
      </c>
      <c r="P191" s="160">
        <f>'Public Relations'!AO15</f>
        <v>0</v>
      </c>
      <c r="Q191" s="160">
        <f>'Public Relations'!AP15</f>
        <v>0</v>
      </c>
      <c r="R191" s="160">
        <f>'Public Relations'!AQ15</f>
        <v>0</v>
      </c>
      <c r="S191" s="160">
        <f>'Public Relations'!AR15</f>
        <v>0</v>
      </c>
      <c r="T191" s="160">
        <f>'Public Relations'!AS15</f>
        <v>0</v>
      </c>
      <c r="U191" s="160">
        <f>'Public Relations'!AT15</f>
        <v>0</v>
      </c>
      <c r="V191" s="160">
        <f t="shared" si="0"/>
        <v>0</v>
      </c>
    </row>
    <row r="192" spans="1:22" ht="12.75" customHeight="1" x14ac:dyDescent="0.4">
      <c r="A192" s="153" t="str">
        <f>'Public Relations'!AA16</f>
        <v>Budget</v>
      </c>
      <c r="B192" s="153" t="str">
        <f>'Public Relations'!AB16</f>
        <v>7042-000000</v>
      </c>
      <c r="C192" s="153">
        <f>'Public Relations'!AC16</f>
        <v>601</v>
      </c>
      <c r="D192" s="163" t="str">
        <f>'Public Relations'!AD16</f>
        <v>054</v>
      </c>
      <c r="E192" s="163"/>
      <c r="H192" s="153">
        <f>'Public Relations'!AG16</f>
        <v>110</v>
      </c>
      <c r="I192" s="153">
        <f>'Public Relations'!AH16</f>
        <v>0</v>
      </c>
      <c r="J192" s="160">
        <f>'Public Relations'!AI16</f>
        <v>0</v>
      </c>
      <c r="K192" s="160">
        <f>'Public Relations'!AJ16</f>
        <v>0</v>
      </c>
      <c r="L192" s="160">
        <f>'Public Relations'!AK16</f>
        <v>0</v>
      </c>
      <c r="M192" s="160">
        <f>'Public Relations'!AL16</f>
        <v>0</v>
      </c>
      <c r="N192" s="160">
        <f>'Public Relations'!AM16</f>
        <v>0</v>
      </c>
      <c r="O192" s="160">
        <f>'Public Relations'!AN16</f>
        <v>0</v>
      </c>
      <c r="P192" s="160">
        <f>'Public Relations'!AO16</f>
        <v>0</v>
      </c>
      <c r="Q192" s="160">
        <f>'Public Relations'!AP16</f>
        <v>0</v>
      </c>
      <c r="R192" s="160">
        <f>'Public Relations'!AQ16</f>
        <v>0</v>
      </c>
      <c r="S192" s="160">
        <f>'Public Relations'!AR16</f>
        <v>0</v>
      </c>
      <c r="T192" s="160">
        <f>'Public Relations'!AS16</f>
        <v>0</v>
      </c>
      <c r="U192" s="160">
        <f>'Public Relations'!AT16</f>
        <v>0</v>
      </c>
      <c r="V192" s="160">
        <f t="shared" si="0"/>
        <v>0</v>
      </c>
    </row>
    <row r="193" spans="1:22" ht="12.75" customHeight="1" x14ac:dyDescent="0.4">
      <c r="A193" s="153" t="str">
        <f>'Public Relations'!AA17</f>
        <v>Budget</v>
      </c>
      <c r="B193" s="153" t="str">
        <f>'Public Relations'!AB17</f>
        <v>7044-000000</v>
      </c>
      <c r="C193" s="153">
        <f>'Public Relations'!AC17</f>
        <v>601</v>
      </c>
      <c r="D193" s="163" t="str">
        <f>'Public Relations'!AD17</f>
        <v>054</v>
      </c>
      <c r="E193" s="163"/>
      <c r="H193" s="153">
        <f>'Public Relations'!AG17</f>
        <v>110</v>
      </c>
      <c r="I193" s="153">
        <f>'Public Relations'!AH17</f>
        <v>0</v>
      </c>
      <c r="J193" s="160">
        <f>'Public Relations'!AI17</f>
        <v>0</v>
      </c>
      <c r="K193" s="160">
        <f>'Public Relations'!AJ17</f>
        <v>0</v>
      </c>
      <c r="L193" s="160">
        <f>'Public Relations'!AK17</f>
        <v>0</v>
      </c>
      <c r="M193" s="160">
        <f>'Public Relations'!AL17</f>
        <v>0</v>
      </c>
      <c r="N193" s="160">
        <f>'Public Relations'!AM17</f>
        <v>0</v>
      </c>
      <c r="O193" s="160">
        <f>'Public Relations'!AN17</f>
        <v>0</v>
      </c>
      <c r="P193" s="160">
        <f>'Public Relations'!AO17</f>
        <v>0</v>
      </c>
      <c r="Q193" s="160">
        <f>'Public Relations'!AP17</f>
        <v>0</v>
      </c>
      <c r="R193" s="160">
        <f>'Public Relations'!AQ17</f>
        <v>0</v>
      </c>
      <c r="S193" s="160">
        <f>'Public Relations'!AR17</f>
        <v>0</v>
      </c>
      <c r="T193" s="160">
        <f>'Public Relations'!AS17</f>
        <v>0</v>
      </c>
      <c r="U193" s="160">
        <f>'Public Relations'!AT17</f>
        <v>0</v>
      </c>
      <c r="V193" s="160">
        <f t="shared" si="0"/>
        <v>0</v>
      </c>
    </row>
    <row r="194" spans="1:22" ht="12.75" customHeight="1" x14ac:dyDescent="0.4">
      <c r="A194" s="153" t="str">
        <f>'Public Relations'!AA18</f>
        <v>Budget</v>
      </c>
      <c r="B194" s="153" t="str">
        <f>'Public Relations'!AB18</f>
        <v>7036-000000</v>
      </c>
      <c r="C194" s="153">
        <f>'Public Relations'!AC18</f>
        <v>601</v>
      </c>
      <c r="D194" s="163" t="str">
        <f>'Public Relations'!AD18</f>
        <v>054</v>
      </c>
      <c r="E194" s="163"/>
      <c r="H194" s="153">
        <f>'Public Relations'!AG18</f>
        <v>110</v>
      </c>
      <c r="I194" s="153">
        <f>'Public Relations'!AH18</f>
        <v>0</v>
      </c>
      <c r="J194" s="160">
        <f>'Public Relations'!AI18</f>
        <v>0</v>
      </c>
      <c r="K194" s="160">
        <f>'Public Relations'!AJ18</f>
        <v>0</v>
      </c>
      <c r="L194" s="160">
        <f>'Public Relations'!AK18</f>
        <v>0</v>
      </c>
      <c r="M194" s="160">
        <f>'Public Relations'!AL18</f>
        <v>120</v>
      </c>
      <c r="N194" s="160">
        <f>'Public Relations'!AM18</f>
        <v>125</v>
      </c>
      <c r="O194" s="160">
        <f>'Public Relations'!AN18</f>
        <v>120</v>
      </c>
      <c r="P194" s="160">
        <f>'Public Relations'!AO18</f>
        <v>125</v>
      </c>
      <c r="Q194" s="160">
        <f>'Public Relations'!AP18</f>
        <v>120</v>
      </c>
      <c r="R194" s="160">
        <f>'Public Relations'!AQ18</f>
        <v>125</v>
      </c>
      <c r="S194" s="160">
        <f>'Public Relations'!AR18</f>
        <v>120</v>
      </c>
      <c r="T194" s="160">
        <f>'Public Relations'!AS18</f>
        <v>125</v>
      </c>
      <c r="U194" s="160">
        <f>'Public Relations'!AT18</f>
        <v>120</v>
      </c>
      <c r="V194" s="160">
        <f t="shared" si="0"/>
        <v>1100</v>
      </c>
    </row>
    <row r="195" spans="1:22" ht="12.75" customHeight="1" x14ac:dyDescent="0.4">
      <c r="A195" s="153" t="str">
        <f>'Public Relations'!AA19</f>
        <v>Budget</v>
      </c>
      <c r="B195" s="153" t="str">
        <f>'Public Relations'!AB19</f>
        <v/>
      </c>
      <c r="C195" s="153">
        <f>'Public Relations'!AC19</f>
        <v>601</v>
      </c>
      <c r="D195" s="163" t="str">
        <f>'Public Relations'!AD19</f>
        <v>054</v>
      </c>
      <c r="E195" s="163"/>
      <c r="H195" s="153">
        <f>'Public Relations'!AG19</f>
        <v>110</v>
      </c>
      <c r="I195" s="153">
        <f>'Public Relations'!AH19</f>
        <v>0</v>
      </c>
      <c r="J195" s="160">
        <f>'Public Relations'!AI19</f>
        <v>0</v>
      </c>
      <c r="K195" s="160">
        <f>'Public Relations'!AJ19</f>
        <v>0</v>
      </c>
      <c r="L195" s="160">
        <f>'Public Relations'!AK19</f>
        <v>0</v>
      </c>
      <c r="M195" s="160">
        <f>'Public Relations'!AL19</f>
        <v>0</v>
      </c>
      <c r="N195" s="160">
        <f>'Public Relations'!AM19</f>
        <v>0</v>
      </c>
      <c r="O195" s="160">
        <f>'Public Relations'!AN19</f>
        <v>0</v>
      </c>
      <c r="P195" s="160">
        <f>'Public Relations'!AO19</f>
        <v>0</v>
      </c>
      <c r="Q195" s="160">
        <f>'Public Relations'!AP19</f>
        <v>0</v>
      </c>
      <c r="R195" s="160">
        <f>'Public Relations'!AQ19</f>
        <v>0</v>
      </c>
      <c r="S195" s="160">
        <f>'Public Relations'!AR19</f>
        <v>0</v>
      </c>
      <c r="T195" s="160">
        <f>'Public Relations'!AS19</f>
        <v>0</v>
      </c>
      <c r="U195" s="160">
        <f>'Public Relations'!AT19</f>
        <v>0</v>
      </c>
      <c r="V195" s="160">
        <f t="shared" si="0"/>
        <v>0</v>
      </c>
    </row>
    <row r="196" spans="1:22" ht="12.75" customHeight="1" x14ac:dyDescent="0.4">
      <c r="A196" s="153" t="str">
        <f>'Public Relations'!AA20</f>
        <v>Budget</v>
      </c>
      <c r="B196" s="153" t="str">
        <f>'Public Relations'!AB20</f>
        <v/>
      </c>
      <c r="C196" s="153">
        <f>'Public Relations'!AC20</f>
        <v>601</v>
      </c>
      <c r="D196" s="163" t="str">
        <f>'Public Relations'!AD20</f>
        <v>054</v>
      </c>
      <c r="E196" s="163"/>
      <c r="H196" s="153">
        <f>'Public Relations'!AG20</f>
        <v>110</v>
      </c>
      <c r="I196" s="153">
        <f>'Public Relations'!AH20</f>
        <v>0</v>
      </c>
      <c r="J196" s="160">
        <f>'Public Relations'!AI20</f>
        <v>0</v>
      </c>
      <c r="K196" s="160">
        <f>'Public Relations'!AJ20</f>
        <v>0</v>
      </c>
      <c r="L196" s="160">
        <f>'Public Relations'!AK20</f>
        <v>0</v>
      </c>
      <c r="M196" s="160">
        <f>'Public Relations'!AL20</f>
        <v>0</v>
      </c>
      <c r="N196" s="160">
        <f>'Public Relations'!AM20</f>
        <v>0</v>
      </c>
      <c r="O196" s="160">
        <f>'Public Relations'!AN20</f>
        <v>0</v>
      </c>
      <c r="P196" s="160">
        <f>'Public Relations'!AO20</f>
        <v>0</v>
      </c>
      <c r="Q196" s="160">
        <f>'Public Relations'!AP20</f>
        <v>0</v>
      </c>
      <c r="R196" s="160">
        <f>'Public Relations'!AQ20</f>
        <v>0</v>
      </c>
      <c r="S196" s="160">
        <f>'Public Relations'!AR20</f>
        <v>0</v>
      </c>
      <c r="T196" s="160">
        <f>'Public Relations'!AS20</f>
        <v>0</v>
      </c>
      <c r="U196" s="160">
        <f>'Public Relations'!AT20</f>
        <v>0</v>
      </c>
      <c r="V196" s="160">
        <f t="shared" si="0"/>
        <v>0</v>
      </c>
    </row>
    <row r="197" spans="1:22" ht="12.75" customHeight="1" x14ac:dyDescent="0.4">
      <c r="A197" s="153" t="str">
        <f>'Public Relations'!AA21</f>
        <v>Budget</v>
      </c>
      <c r="B197" s="153" t="str">
        <f>'Public Relations'!AB21</f>
        <v/>
      </c>
      <c r="C197" s="153">
        <f>'Public Relations'!AC21</f>
        <v>601</v>
      </c>
      <c r="D197" s="163" t="str">
        <f>'Public Relations'!AD21</f>
        <v>054</v>
      </c>
      <c r="E197" s="163"/>
      <c r="H197" s="153">
        <f>'Public Relations'!AG21</f>
        <v>110</v>
      </c>
      <c r="I197" s="153">
        <f>'Public Relations'!AH21</f>
        <v>0</v>
      </c>
      <c r="J197" s="160">
        <f>'Public Relations'!AI21</f>
        <v>0</v>
      </c>
      <c r="K197" s="160">
        <f>'Public Relations'!AJ21</f>
        <v>0</v>
      </c>
      <c r="L197" s="160">
        <f>'Public Relations'!AK21</f>
        <v>0</v>
      </c>
      <c r="M197" s="160">
        <f>'Public Relations'!AL21</f>
        <v>0</v>
      </c>
      <c r="N197" s="160">
        <f>'Public Relations'!AM21</f>
        <v>0</v>
      </c>
      <c r="O197" s="160">
        <f>'Public Relations'!AN21</f>
        <v>0</v>
      </c>
      <c r="P197" s="160">
        <f>'Public Relations'!AO21</f>
        <v>0</v>
      </c>
      <c r="Q197" s="160">
        <f>'Public Relations'!AP21</f>
        <v>0</v>
      </c>
      <c r="R197" s="160">
        <f>'Public Relations'!AQ21</f>
        <v>0</v>
      </c>
      <c r="S197" s="160">
        <f>'Public Relations'!AR21</f>
        <v>0</v>
      </c>
      <c r="T197" s="160">
        <f>'Public Relations'!AS21</f>
        <v>0</v>
      </c>
      <c r="U197" s="160">
        <f>'Public Relations'!AT21</f>
        <v>0</v>
      </c>
      <c r="V197" s="160">
        <f t="shared" si="0"/>
        <v>0</v>
      </c>
    </row>
    <row r="198" spans="1:22" ht="12.75" customHeight="1" x14ac:dyDescent="0.4">
      <c r="A198" s="153" t="str">
        <f>'Public Relations'!AA22</f>
        <v>Budget</v>
      </c>
      <c r="B198" s="153" t="str">
        <f>'Public Relations'!AB22</f>
        <v/>
      </c>
      <c r="C198" s="153">
        <f>'Public Relations'!AC22</f>
        <v>601</v>
      </c>
      <c r="D198" s="163" t="str">
        <f>'Public Relations'!AD22</f>
        <v>054</v>
      </c>
      <c r="E198" s="163"/>
      <c r="H198" s="153">
        <f>'Public Relations'!AG22</f>
        <v>110</v>
      </c>
      <c r="I198" s="153">
        <f>'Public Relations'!AH22</f>
        <v>0</v>
      </c>
      <c r="J198" s="160">
        <f>'Public Relations'!AI22</f>
        <v>0</v>
      </c>
      <c r="K198" s="160">
        <f>'Public Relations'!AJ22</f>
        <v>0</v>
      </c>
      <c r="L198" s="160">
        <f>'Public Relations'!AK22</f>
        <v>0</v>
      </c>
      <c r="M198" s="160">
        <f>'Public Relations'!AL22</f>
        <v>0</v>
      </c>
      <c r="N198" s="160">
        <f>'Public Relations'!AM22</f>
        <v>0</v>
      </c>
      <c r="O198" s="160">
        <f>'Public Relations'!AN22</f>
        <v>0</v>
      </c>
      <c r="P198" s="160">
        <f>'Public Relations'!AO22</f>
        <v>0</v>
      </c>
      <c r="Q198" s="160">
        <f>'Public Relations'!AP22</f>
        <v>0</v>
      </c>
      <c r="R198" s="160">
        <f>'Public Relations'!AQ22</f>
        <v>0</v>
      </c>
      <c r="S198" s="160">
        <f>'Public Relations'!AR22</f>
        <v>0</v>
      </c>
      <c r="T198" s="160">
        <f>'Public Relations'!AS22</f>
        <v>0</v>
      </c>
      <c r="U198" s="160">
        <f>'Public Relations'!AT22</f>
        <v>0</v>
      </c>
      <c r="V198" s="160">
        <f t="shared" si="0"/>
        <v>0</v>
      </c>
    </row>
    <row r="199" spans="1:22" ht="12.75" customHeight="1" x14ac:dyDescent="0.4">
      <c r="A199" s="153" t="str">
        <f>'Public Relations'!AA23</f>
        <v>Budget</v>
      </c>
      <c r="B199" s="153" t="str">
        <f>'Public Relations'!AB23</f>
        <v/>
      </c>
      <c r="C199" s="153">
        <f>'Public Relations'!AC23</f>
        <v>601</v>
      </c>
      <c r="D199" s="163" t="str">
        <f>'Public Relations'!AD23</f>
        <v>054</v>
      </c>
      <c r="E199" s="163"/>
      <c r="H199" s="153">
        <f>'Public Relations'!AG23</f>
        <v>110</v>
      </c>
      <c r="I199" s="153">
        <f>'Public Relations'!AH23</f>
        <v>0</v>
      </c>
      <c r="J199" s="160">
        <f>'Public Relations'!AI23</f>
        <v>0</v>
      </c>
      <c r="K199" s="160">
        <f>'Public Relations'!AJ23</f>
        <v>0</v>
      </c>
      <c r="L199" s="160">
        <f>'Public Relations'!AK23</f>
        <v>0</v>
      </c>
      <c r="M199" s="160">
        <f>'Public Relations'!AL23</f>
        <v>0</v>
      </c>
      <c r="N199" s="160">
        <f>'Public Relations'!AM23</f>
        <v>0</v>
      </c>
      <c r="O199" s="160">
        <f>'Public Relations'!AN23</f>
        <v>0</v>
      </c>
      <c r="P199" s="160">
        <f>'Public Relations'!AO23</f>
        <v>0</v>
      </c>
      <c r="Q199" s="160">
        <f>'Public Relations'!AP23</f>
        <v>0</v>
      </c>
      <c r="R199" s="160">
        <f>'Public Relations'!AQ23</f>
        <v>0</v>
      </c>
      <c r="S199" s="160">
        <f>'Public Relations'!AR23</f>
        <v>0</v>
      </c>
      <c r="T199" s="160">
        <f>'Public Relations'!AS23</f>
        <v>0</v>
      </c>
      <c r="U199" s="160">
        <f>'Public Relations'!AT23</f>
        <v>0</v>
      </c>
      <c r="V199" s="160">
        <f t="shared" si="0"/>
        <v>0</v>
      </c>
    </row>
    <row r="200" spans="1:22" ht="12.75" customHeight="1" x14ac:dyDescent="0.4">
      <c r="A200" s="153" t="str">
        <f>'Public Relations'!AA24</f>
        <v>Budget</v>
      </c>
      <c r="B200" s="153" t="str">
        <f>'Public Relations'!AB24</f>
        <v/>
      </c>
      <c r="C200" s="153">
        <f>'Public Relations'!AC24</f>
        <v>601</v>
      </c>
      <c r="D200" s="163" t="str">
        <f>'Public Relations'!AD24</f>
        <v>054</v>
      </c>
      <c r="E200" s="163"/>
      <c r="H200" s="153">
        <f>'Public Relations'!AG24</f>
        <v>110</v>
      </c>
      <c r="I200" s="153">
        <f>'Public Relations'!AH24</f>
        <v>0</v>
      </c>
      <c r="J200" s="160">
        <f>'Public Relations'!AI24</f>
        <v>0</v>
      </c>
      <c r="K200" s="160">
        <f>'Public Relations'!AJ24</f>
        <v>0</v>
      </c>
      <c r="L200" s="160">
        <f>'Public Relations'!AK24</f>
        <v>0</v>
      </c>
      <c r="M200" s="160">
        <f>'Public Relations'!AL24</f>
        <v>0</v>
      </c>
      <c r="N200" s="160">
        <f>'Public Relations'!AM24</f>
        <v>0</v>
      </c>
      <c r="O200" s="160">
        <f>'Public Relations'!AN24</f>
        <v>0</v>
      </c>
      <c r="P200" s="160">
        <f>'Public Relations'!AO24</f>
        <v>0</v>
      </c>
      <c r="Q200" s="160">
        <f>'Public Relations'!AP24</f>
        <v>0</v>
      </c>
      <c r="R200" s="160">
        <f>'Public Relations'!AQ24</f>
        <v>0</v>
      </c>
      <c r="S200" s="160">
        <f>'Public Relations'!AR24</f>
        <v>0</v>
      </c>
      <c r="T200" s="160">
        <f>'Public Relations'!AS24</f>
        <v>0</v>
      </c>
      <c r="U200" s="160">
        <f>'Public Relations'!AT24</f>
        <v>0</v>
      </c>
      <c r="V200" s="160">
        <f t="shared" si="0"/>
        <v>0</v>
      </c>
    </row>
    <row r="201" spans="1:22" ht="12.75" customHeight="1" x14ac:dyDescent="0.4">
      <c r="A201" s="153" t="str">
        <f>'Public Relations'!AA25</f>
        <v>Budget</v>
      </c>
      <c r="B201" s="153" t="str">
        <f>'Public Relations'!AB25</f>
        <v/>
      </c>
      <c r="C201" s="153">
        <f>'Public Relations'!AC25</f>
        <v>601</v>
      </c>
      <c r="D201" s="163" t="str">
        <f>'Public Relations'!AD25</f>
        <v>054</v>
      </c>
      <c r="E201" s="163"/>
      <c r="H201" s="153">
        <f>'Public Relations'!AG25</f>
        <v>110</v>
      </c>
      <c r="I201" s="153">
        <f>'Public Relations'!AH25</f>
        <v>0</v>
      </c>
      <c r="J201" s="160">
        <f>'Public Relations'!AI25</f>
        <v>0</v>
      </c>
      <c r="K201" s="160">
        <f>'Public Relations'!AJ25</f>
        <v>0</v>
      </c>
      <c r="L201" s="160">
        <f>'Public Relations'!AK25</f>
        <v>0</v>
      </c>
      <c r="M201" s="160">
        <f>'Public Relations'!AL25</f>
        <v>0</v>
      </c>
      <c r="N201" s="160">
        <f>'Public Relations'!AM25</f>
        <v>0</v>
      </c>
      <c r="O201" s="160">
        <f>'Public Relations'!AN25</f>
        <v>0</v>
      </c>
      <c r="P201" s="160">
        <f>'Public Relations'!AO25</f>
        <v>0</v>
      </c>
      <c r="Q201" s="160">
        <f>'Public Relations'!AP25</f>
        <v>0</v>
      </c>
      <c r="R201" s="160">
        <f>'Public Relations'!AQ25</f>
        <v>0</v>
      </c>
      <c r="S201" s="160">
        <f>'Public Relations'!AR25</f>
        <v>0</v>
      </c>
      <c r="T201" s="160">
        <f>'Public Relations'!AS25</f>
        <v>0</v>
      </c>
      <c r="U201" s="160">
        <f>'Public Relations'!AT25</f>
        <v>0</v>
      </c>
      <c r="V201" s="160">
        <f t="shared" si="0"/>
        <v>0</v>
      </c>
    </row>
    <row r="202" spans="1:22" ht="12.75" customHeight="1" x14ac:dyDescent="0.4">
      <c r="A202" s="153" t="str">
        <f>'Public Relations'!AA26</f>
        <v>Budget</v>
      </c>
      <c r="B202" s="153" t="str">
        <f>'Public Relations'!AB26</f>
        <v/>
      </c>
      <c r="C202" s="153">
        <f>'Public Relations'!AC26</f>
        <v>601</v>
      </c>
      <c r="D202" s="163" t="str">
        <f>'Public Relations'!AD26</f>
        <v>054</v>
      </c>
      <c r="E202" s="163"/>
      <c r="H202" s="153">
        <f>'Public Relations'!AG26</f>
        <v>110</v>
      </c>
      <c r="I202" s="153">
        <f>'Public Relations'!AH26</f>
        <v>0</v>
      </c>
      <c r="J202" s="160">
        <f>'Public Relations'!AI26</f>
        <v>0</v>
      </c>
      <c r="K202" s="160">
        <f>'Public Relations'!AJ26</f>
        <v>0</v>
      </c>
      <c r="L202" s="160">
        <f>'Public Relations'!AK26</f>
        <v>0</v>
      </c>
      <c r="M202" s="160">
        <f>'Public Relations'!AL26</f>
        <v>0</v>
      </c>
      <c r="N202" s="160">
        <f>'Public Relations'!AM26</f>
        <v>0</v>
      </c>
      <c r="O202" s="160">
        <f>'Public Relations'!AN26</f>
        <v>0</v>
      </c>
      <c r="P202" s="160">
        <f>'Public Relations'!AO26</f>
        <v>0</v>
      </c>
      <c r="Q202" s="160">
        <f>'Public Relations'!AP26</f>
        <v>0</v>
      </c>
      <c r="R202" s="160">
        <f>'Public Relations'!AQ26</f>
        <v>0</v>
      </c>
      <c r="S202" s="160">
        <f>'Public Relations'!AR26</f>
        <v>0</v>
      </c>
      <c r="T202" s="160">
        <f>'Public Relations'!AS26</f>
        <v>0</v>
      </c>
      <c r="U202" s="160">
        <f>'Public Relations'!AT26</f>
        <v>0</v>
      </c>
      <c r="V202" s="160">
        <f t="shared" si="0"/>
        <v>0</v>
      </c>
    </row>
    <row r="203" spans="1:22" ht="12.75" customHeight="1" x14ac:dyDescent="0.4">
      <c r="A203" s="153" t="str">
        <f>'Public Relations'!AA27</f>
        <v>Budget</v>
      </c>
      <c r="B203" s="153" t="str">
        <f>'Public Relations'!AB27</f>
        <v/>
      </c>
      <c r="C203" s="153">
        <f>'Public Relations'!AC27</f>
        <v>601</v>
      </c>
      <c r="D203" s="163" t="str">
        <f>'Public Relations'!AD27</f>
        <v>054</v>
      </c>
      <c r="E203" s="163"/>
      <c r="H203" s="153">
        <f>'Public Relations'!AG27</f>
        <v>110</v>
      </c>
      <c r="I203" s="153">
        <f>'Public Relations'!AH27</f>
        <v>0</v>
      </c>
      <c r="J203" s="160">
        <f>'Public Relations'!AI27</f>
        <v>0</v>
      </c>
      <c r="K203" s="160">
        <f>'Public Relations'!AJ27</f>
        <v>0</v>
      </c>
      <c r="L203" s="160">
        <f>'Public Relations'!AK27</f>
        <v>0</v>
      </c>
      <c r="M203" s="160">
        <f>'Public Relations'!AL27</f>
        <v>0</v>
      </c>
      <c r="N203" s="160">
        <f>'Public Relations'!AM27</f>
        <v>0</v>
      </c>
      <c r="O203" s="160">
        <f>'Public Relations'!AN27</f>
        <v>0</v>
      </c>
      <c r="P203" s="160">
        <f>'Public Relations'!AO27</f>
        <v>0</v>
      </c>
      <c r="Q203" s="160">
        <f>'Public Relations'!AP27</f>
        <v>0</v>
      </c>
      <c r="R203" s="160">
        <f>'Public Relations'!AQ27</f>
        <v>0</v>
      </c>
      <c r="S203" s="160">
        <f>'Public Relations'!AR27</f>
        <v>0</v>
      </c>
      <c r="T203" s="160">
        <f>'Public Relations'!AS27</f>
        <v>0</v>
      </c>
      <c r="U203" s="160">
        <f>'Public Relations'!AT27</f>
        <v>0</v>
      </c>
      <c r="V203" s="160">
        <f t="shared" si="0"/>
        <v>0</v>
      </c>
    </row>
    <row r="204" spans="1:22" ht="12.75" customHeight="1" x14ac:dyDescent="0.4">
      <c r="A204" s="153" t="str">
        <f>'Education and Training'!AA9</f>
        <v>Budget</v>
      </c>
      <c r="B204" s="153" t="str">
        <f>'Education and Training'!AB9</f>
        <v>6025-000000</v>
      </c>
      <c r="C204" s="153">
        <f>'Education and Training'!AC9</f>
        <v>799</v>
      </c>
      <c r="D204" s="163" t="str">
        <f>'Education and Training'!AD9</f>
        <v>054</v>
      </c>
      <c r="E204" s="163" t="str">
        <f>'Education and Training'!AE9</f>
        <v>R100</v>
      </c>
      <c r="H204" s="153">
        <f>'Education and Training'!AG9</f>
        <v>110</v>
      </c>
      <c r="I204" s="153">
        <f>'Education and Training'!AH9</f>
        <v>0</v>
      </c>
      <c r="J204" s="160">
        <f>'Education and Training'!AI9</f>
        <v>0</v>
      </c>
      <c r="K204" s="160">
        <f>'Education and Training'!AJ9</f>
        <v>0</v>
      </c>
      <c r="L204" s="160">
        <f>'Education and Training'!AK9</f>
        <v>0</v>
      </c>
      <c r="M204" s="160">
        <f>'Education and Training'!AL9</f>
        <v>0</v>
      </c>
      <c r="N204" s="160">
        <f>'Education and Training'!AM9</f>
        <v>0</v>
      </c>
      <c r="O204" s="160">
        <f>'Education and Training'!AN9</f>
        <v>0</v>
      </c>
      <c r="P204" s="160">
        <f>'Education and Training'!AO9</f>
        <v>0</v>
      </c>
      <c r="Q204" s="160">
        <f>'Education and Training'!AP9</f>
        <v>0</v>
      </c>
      <c r="R204" s="160">
        <f>'Education and Training'!AQ9</f>
        <v>0</v>
      </c>
      <c r="S204" s="160">
        <f>'Education and Training'!AR9</f>
        <v>0</v>
      </c>
      <c r="T204" s="160">
        <f>'Education and Training'!AS9</f>
        <v>0</v>
      </c>
      <c r="U204" s="160">
        <f>'Education and Training'!AT9</f>
        <v>0</v>
      </c>
      <c r="V204" s="160">
        <f t="shared" si="0"/>
        <v>0</v>
      </c>
    </row>
    <row r="205" spans="1:22" ht="12.75" customHeight="1" x14ac:dyDescent="0.4">
      <c r="A205" s="153" t="str">
        <f>'Education and Training'!AA10</f>
        <v>Budget</v>
      </c>
      <c r="B205" s="153" t="str">
        <f>'Education and Training'!AB10</f>
        <v>6025-000000</v>
      </c>
      <c r="C205" s="153">
        <f>'Education and Training'!AC10</f>
        <v>799</v>
      </c>
      <c r="D205" s="163" t="str">
        <f>'Education and Training'!AD10</f>
        <v>054</v>
      </c>
      <c r="E205" s="163" t="str">
        <f>'Education and Training'!AE10</f>
        <v>R200</v>
      </c>
      <c r="H205" s="153">
        <f>'Education and Training'!AG10</f>
        <v>110</v>
      </c>
      <c r="I205" s="153">
        <f>'Education and Training'!AH10</f>
        <v>0</v>
      </c>
      <c r="J205" s="160">
        <f>'Education and Training'!AI10</f>
        <v>0</v>
      </c>
      <c r="K205" s="160">
        <f>'Education and Training'!AJ10</f>
        <v>0</v>
      </c>
      <c r="L205" s="160">
        <f>'Education and Training'!AK10</f>
        <v>0</v>
      </c>
      <c r="M205" s="160">
        <f>'Education and Training'!AL10</f>
        <v>0</v>
      </c>
      <c r="N205" s="160">
        <f>'Education and Training'!AM10</f>
        <v>0</v>
      </c>
      <c r="O205" s="160">
        <f>'Education and Training'!AN10</f>
        <v>0</v>
      </c>
      <c r="P205" s="160">
        <f>'Education and Training'!AO10</f>
        <v>0</v>
      </c>
      <c r="Q205" s="160">
        <f>'Education and Training'!AP10</f>
        <v>0</v>
      </c>
      <c r="R205" s="160">
        <f>'Education and Training'!AQ10</f>
        <v>0</v>
      </c>
      <c r="S205" s="160">
        <f>'Education and Training'!AR10</f>
        <v>0</v>
      </c>
      <c r="T205" s="160">
        <f>'Education and Training'!AS10</f>
        <v>0</v>
      </c>
      <c r="U205" s="160">
        <f>'Education and Training'!AT10</f>
        <v>0</v>
      </c>
      <c r="V205" s="160">
        <f t="shared" si="0"/>
        <v>0</v>
      </c>
    </row>
    <row r="206" spans="1:22" ht="12.75" customHeight="1" x14ac:dyDescent="0.4">
      <c r="A206" s="153" t="str">
        <f>'Education and Training'!AA11</f>
        <v>Budget</v>
      </c>
      <c r="B206" s="153" t="str">
        <f>'Education and Training'!AB11</f>
        <v>6025-000000</v>
      </c>
      <c r="C206" s="153">
        <f>'Education and Training'!AC11</f>
        <v>799</v>
      </c>
      <c r="D206" s="163" t="str">
        <f>'Education and Training'!AD11</f>
        <v>054</v>
      </c>
      <c r="E206" s="163" t="str">
        <f>'Education and Training'!AE11</f>
        <v>R300</v>
      </c>
      <c r="H206" s="153">
        <f>'Education and Training'!AG11</f>
        <v>110</v>
      </c>
      <c r="I206" s="153">
        <f>'Education and Training'!AH11</f>
        <v>0</v>
      </c>
      <c r="J206" s="160">
        <f>'Education and Training'!AI11</f>
        <v>0</v>
      </c>
      <c r="K206" s="160">
        <f>'Education and Training'!AJ11</f>
        <v>0</v>
      </c>
      <c r="L206" s="160">
        <f>'Education and Training'!AK11</f>
        <v>0</v>
      </c>
      <c r="M206" s="160">
        <f>'Education and Training'!AL11</f>
        <v>0</v>
      </c>
      <c r="N206" s="160">
        <f>'Education and Training'!AM11</f>
        <v>0</v>
      </c>
      <c r="O206" s="160">
        <f>'Education and Training'!AN11</f>
        <v>0</v>
      </c>
      <c r="P206" s="160">
        <f>'Education and Training'!AO11</f>
        <v>0</v>
      </c>
      <c r="Q206" s="160">
        <f>'Education and Training'!AP11</f>
        <v>0</v>
      </c>
      <c r="R206" s="160">
        <f>'Education and Training'!AQ11</f>
        <v>0</v>
      </c>
      <c r="S206" s="160">
        <f>'Education and Training'!AR11</f>
        <v>0</v>
      </c>
      <c r="T206" s="160">
        <f>'Education and Training'!AS11</f>
        <v>0</v>
      </c>
      <c r="U206" s="160">
        <f>'Education and Training'!AT11</f>
        <v>0</v>
      </c>
      <c r="V206" s="160">
        <f t="shared" si="0"/>
        <v>0</v>
      </c>
    </row>
    <row r="207" spans="1:22" ht="12.75" customHeight="1" x14ac:dyDescent="0.4">
      <c r="A207" s="153" t="str">
        <f>'Education and Training'!AA12</f>
        <v>Budget</v>
      </c>
      <c r="B207" s="153" t="str">
        <f>'Education and Training'!AB12</f>
        <v>6025-000000</v>
      </c>
      <c r="C207" s="153">
        <f>'Education and Training'!AC12</f>
        <v>799</v>
      </c>
      <c r="D207" s="163" t="str">
        <f>'Education and Training'!AD12</f>
        <v>054</v>
      </c>
      <c r="E207" s="163" t="str">
        <f>'Education and Training'!AE12</f>
        <v>R400</v>
      </c>
      <c r="H207" s="153">
        <f>'Education and Training'!AG12</f>
        <v>110</v>
      </c>
      <c r="I207" s="153">
        <f>'Education and Training'!AH12</f>
        <v>0</v>
      </c>
      <c r="J207" s="160">
        <f>'Education and Training'!AI12</f>
        <v>0</v>
      </c>
      <c r="K207" s="160">
        <f>'Education and Training'!AJ12</f>
        <v>0</v>
      </c>
      <c r="L207" s="160">
        <f>'Education and Training'!AK12</f>
        <v>0</v>
      </c>
      <c r="M207" s="160">
        <f>'Education and Training'!AL12</f>
        <v>0</v>
      </c>
      <c r="N207" s="160">
        <f>'Education and Training'!AM12</f>
        <v>0</v>
      </c>
      <c r="O207" s="160">
        <f>'Education and Training'!AN12</f>
        <v>0</v>
      </c>
      <c r="P207" s="160">
        <f>'Education and Training'!AO12</f>
        <v>0</v>
      </c>
      <c r="Q207" s="160">
        <f>'Education and Training'!AP12</f>
        <v>0</v>
      </c>
      <c r="R207" s="160">
        <f>'Education and Training'!AQ12</f>
        <v>0</v>
      </c>
      <c r="S207" s="160">
        <f>'Education and Training'!AR12</f>
        <v>0</v>
      </c>
      <c r="T207" s="160">
        <f>'Education and Training'!AS12</f>
        <v>0</v>
      </c>
      <c r="U207" s="160">
        <f>'Education and Training'!AT12</f>
        <v>0</v>
      </c>
      <c r="V207" s="160">
        <f t="shared" si="0"/>
        <v>0</v>
      </c>
    </row>
    <row r="208" spans="1:22" ht="12.75" customHeight="1" x14ac:dyDescent="0.4">
      <c r="A208" s="153" t="str">
        <f>'Education and Training'!AA13</f>
        <v>Budget</v>
      </c>
      <c r="B208" s="153" t="str">
        <f>'Education and Training'!AB13</f>
        <v>6025-000000</v>
      </c>
      <c r="C208" s="153">
        <f>'Education and Training'!AC13</f>
        <v>799</v>
      </c>
      <c r="D208" s="163" t="str">
        <f>'Education and Training'!AD13</f>
        <v>054</v>
      </c>
      <c r="E208" s="163" t="str">
        <f>'Education and Training'!AE13</f>
        <v>R500</v>
      </c>
      <c r="H208" s="153">
        <f>'Education and Training'!AG13</f>
        <v>110</v>
      </c>
      <c r="I208" s="153">
        <f>'Education and Training'!AH13</f>
        <v>0</v>
      </c>
      <c r="J208" s="160">
        <f>'Education and Training'!AI13</f>
        <v>0</v>
      </c>
      <c r="K208" s="160">
        <f>'Education and Training'!AJ13</f>
        <v>0</v>
      </c>
      <c r="L208" s="160">
        <f>'Education and Training'!AK13</f>
        <v>0</v>
      </c>
      <c r="M208" s="160">
        <f>'Education and Training'!AL13</f>
        <v>0</v>
      </c>
      <c r="N208" s="160">
        <f>'Education and Training'!AM13</f>
        <v>0</v>
      </c>
      <c r="O208" s="160">
        <f>'Education and Training'!AN13</f>
        <v>0</v>
      </c>
      <c r="P208" s="160">
        <f>'Education and Training'!AO13</f>
        <v>0</v>
      </c>
      <c r="Q208" s="160">
        <f>'Education and Training'!AP13</f>
        <v>0</v>
      </c>
      <c r="R208" s="160">
        <f>'Education and Training'!AQ13</f>
        <v>0</v>
      </c>
      <c r="S208" s="160">
        <f>'Education and Training'!AR13</f>
        <v>0</v>
      </c>
      <c r="T208" s="160">
        <f>'Education and Training'!AS13</f>
        <v>0</v>
      </c>
      <c r="U208" s="160">
        <f>'Education and Training'!AT13</f>
        <v>0</v>
      </c>
      <c r="V208" s="160">
        <f t="shared" si="0"/>
        <v>0</v>
      </c>
    </row>
    <row r="209" spans="1:22" ht="12.75" customHeight="1" x14ac:dyDescent="0.4">
      <c r="A209" s="153" t="str">
        <f>'Education and Training'!AA14</f>
        <v>Budget</v>
      </c>
      <c r="B209" s="153" t="str">
        <f>'Education and Training'!AB14</f>
        <v>6025-000000</v>
      </c>
      <c r="C209" s="153">
        <f>'Education and Training'!AC14</f>
        <v>799</v>
      </c>
      <c r="D209" s="163" t="str">
        <f>'Education and Training'!AD14</f>
        <v>054</v>
      </c>
      <c r="E209" s="163" t="str">
        <f>'Education and Training'!AE14</f>
        <v>R600</v>
      </c>
      <c r="H209" s="153">
        <f>'Education and Training'!AG14</f>
        <v>110</v>
      </c>
      <c r="I209" s="153">
        <f>'Education and Training'!AH14</f>
        <v>0</v>
      </c>
      <c r="J209" s="160">
        <f>'Education and Training'!AI14</f>
        <v>0</v>
      </c>
      <c r="K209" s="160">
        <f>'Education and Training'!AJ14</f>
        <v>0</v>
      </c>
      <c r="L209" s="160">
        <f>'Education and Training'!AK14</f>
        <v>0</v>
      </c>
      <c r="M209" s="160">
        <f>'Education and Training'!AL14</f>
        <v>0</v>
      </c>
      <c r="N209" s="160">
        <f>'Education and Training'!AM14</f>
        <v>0</v>
      </c>
      <c r="O209" s="160">
        <f>'Education and Training'!AN14</f>
        <v>0</v>
      </c>
      <c r="P209" s="160">
        <f>'Education and Training'!AO14</f>
        <v>0</v>
      </c>
      <c r="Q209" s="160">
        <f>'Education and Training'!AP14</f>
        <v>0</v>
      </c>
      <c r="R209" s="160">
        <f>'Education and Training'!AQ14</f>
        <v>0</v>
      </c>
      <c r="S209" s="160">
        <f>'Education and Training'!AR14</f>
        <v>0</v>
      </c>
      <c r="T209" s="160">
        <f>'Education and Training'!AS14</f>
        <v>0</v>
      </c>
      <c r="U209" s="160">
        <f>'Education and Training'!AT14</f>
        <v>0</v>
      </c>
      <c r="V209" s="160">
        <f t="shared" si="0"/>
        <v>0</v>
      </c>
    </row>
    <row r="210" spans="1:22" ht="12.75" customHeight="1" x14ac:dyDescent="0.4">
      <c r="A210" s="153" t="str">
        <f>'Education and Training'!AA15</f>
        <v>Budget</v>
      </c>
      <c r="B210" s="153" t="str">
        <f>'Education and Training'!AB15</f>
        <v>6025-000000</v>
      </c>
      <c r="C210" s="153">
        <f>'Education and Training'!AC15</f>
        <v>799</v>
      </c>
      <c r="D210" s="163" t="str">
        <f>'Education and Training'!AD15</f>
        <v>054</v>
      </c>
      <c r="E210" s="163" t="str">
        <f>'Education and Training'!AE15</f>
        <v>R700</v>
      </c>
      <c r="H210" s="153">
        <f>'Education and Training'!AG15</f>
        <v>110</v>
      </c>
      <c r="I210" s="153">
        <f>'Education and Training'!AH15</f>
        <v>0</v>
      </c>
      <c r="J210" s="160">
        <f>'Education and Training'!AI15</f>
        <v>0</v>
      </c>
      <c r="K210" s="160">
        <f>'Education and Training'!AJ15</f>
        <v>0</v>
      </c>
      <c r="L210" s="160">
        <f>'Education and Training'!AK15</f>
        <v>0</v>
      </c>
      <c r="M210" s="160">
        <f>'Education and Training'!AL15</f>
        <v>0</v>
      </c>
      <c r="N210" s="160">
        <f>'Education and Training'!AM15</f>
        <v>0</v>
      </c>
      <c r="O210" s="160">
        <f>'Education and Training'!AN15</f>
        <v>0</v>
      </c>
      <c r="P210" s="160">
        <f>'Education and Training'!AO15</f>
        <v>0</v>
      </c>
      <c r="Q210" s="160">
        <f>'Education and Training'!AP15</f>
        <v>0</v>
      </c>
      <c r="R210" s="160">
        <f>'Education and Training'!AQ15</f>
        <v>0</v>
      </c>
      <c r="S210" s="160">
        <f>'Education and Training'!AR15</f>
        <v>0</v>
      </c>
      <c r="T210" s="160">
        <f>'Education and Training'!AS15</f>
        <v>0</v>
      </c>
      <c r="U210" s="160">
        <f>'Education and Training'!AT15</f>
        <v>0</v>
      </c>
      <c r="V210" s="160">
        <f t="shared" si="0"/>
        <v>0</v>
      </c>
    </row>
    <row r="211" spans="1:22" ht="12.75" customHeight="1" x14ac:dyDescent="0.4">
      <c r="A211" s="153" t="str">
        <f>'Education and Training'!AA16</f>
        <v>Budget</v>
      </c>
      <c r="B211" s="153" t="str">
        <f>'Education and Training'!AB16</f>
        <v>6025-000000</v>
      </c>
      <c r="C211" s="153">
        <f>'Education and Training'!AC16</f>
        <v>799</v>
      </c>
      <c r="D211" s="163" t="str">
        <f>'Education and Training'!AD16</f>
        <v>054</v>
      </c>
      <c r="E211" s="163" t="str">
        <f>'Education and Training'!AE16</f>
        <v>R800</v>
      </c>
      <c r="H211" s="153">
        <f>'Education and Training'!AG16</f>
        <v>110</v>
      </c>
      <c r="I211" s="153">
        <f>'Education and Training'!AH16</f>
        <v>0</v>
      </c>
      <c r="J211" s="160">
        <f>'Education and Training'!AI16</f>
        <v>0</v>
      </c>
      <c r="K211" s="160">
        <f>'Education and Training'!AJ16</f>
        <v>0</v>
      </c>
      <c r="L211" s="160">
        <f>'Education and Training'!AK16</f>
        <v>0</v>
      </c>
      <c r="M211" s="160">
        <f>'Education and Training'!AL16</f>
        <v>0</v>
      </c>
      <c r="N211" s="160">
        <f>'Education and Training'!AM16</f>
        <v>0</v>
      </c>
      <c r="O211" s="160">
        <f>'Education and Training'!AN16</f>
        <v>0</v>
      </c>
      <c r="P211" s="160">
        <f>'Education and Training'!AO16</f>
        <v>0</v>
      </c>
      <c r="Q211" s="160">
        <f>'Education and Training'!AP16</f>
        <v>0</v>
      </c>
      <c r="R211" s="160">
        <f>'Education and Training'!AQ16</f>
        <v>0</v>
      </c>
      <c r="S211" s="160">
        <f>'Education and Training'!AR16</f>
        <v>0</v>
      </c>
      <c r="T211" s="160">
        <f>'Education and Training'!AS16</f>
        <v>0</v>
      </c>
      <c r="U211" s="160">
        <f>'Education and Training'!AT16</f>
        <v>0</v>
      </c>
      <c r="V211" s="160">
        <f t="shared" si="0"/>
        <v>0</v>
      </c>
    </row>
    <row r="212" spans="1:22" ht="12.75" customHeight="1" x14ac:dyDescent="0.4">
      <c r="A212" s="153" t="str">
        <f>'Education and Training'!AA17</f>
        <v>Budget</v>
      </c>
      <c r="B212" s="153" t="str">
        <f>'Education and Training'!AB17</f>
        <v>6050-000000</v>
      </c>
      <c r="C212" s="153">
        <f>'Education and Training'!AC17</f>
        <v>799</v>
      </c>
      <c r="D212" s="163" t="str">
        <f>'Education and Training'!AD17</f>
        <v>054</v>
      </c>
      <c r="E212" s="163"/>
      <c r="H212" s="153">
        <f>'Education and Training'!AG17</f>
        <v>110</v>
      </c>
      <c r="I212" s="153">
        <f>'Education and Training'!AH17</f>
        <v>0</v>
      </c>
      <c r="J212" s="160">
        <f>'Education and Training'!AI17</f>
        <v>0</v>
      </c>
      <c r="K212" s="160">
        <f>'Education and Training'!AJ17</f>
        <v>0</v>
      </c>
      <c r="L212" s="160">
        <f>'Education and Training'!AK17</f>
        <v>0</v>
      </c>
      <c r="M212" s="160">
        <f>'Education and Training'!AL17</f>
        <v>0</v>
      </c>
      <c r="N212" s="160">
        <f>'Education and Training'!AM17</f>
        <v>0</v>
      </c>
      <c r="O212" s="160">
        <f>'Education and Training'!AN17</f>
        <v>0</v>
      </c>
      <c r="P212" s="160">
        <f>'Education and Training'!AO17</f>
        <v>0</v>
      </c>
      <c r="Q212" s="160">
        <f>'Education and Training'!AP17</f>
        <v>0</v>
      </c>
      <c r="R212" s="160">
        <f>'Education and Training'!AQ17</f>
        <v>0</v>
      </c>
      <c r="S212" s="160">
        <f>'Education and Training'!AR17</f>
        <v>0</v>
      </c>
      <c r="T212" s="160">
        <f>'Education and Training'!AS17</f>
        <v>0</v>
      </c>
      <c r="U212" s="160">
        <f>'Education and Training'!AT17</f>
        <v>0</v>
      </c>
      <c r="V212" s="160">
        <f t="shared" si="0"/>
        <v>0</v>
      </c>
    </row>
    <row r="213" spans="1:22" ht="12.75" customHeight="1" x14ac:dyDescent="0.4">
      <c r="A213" s="153" t="str">
        <f>'Education and Training'!AA18</f>
        <v>Budget</v>
      </c>
      <c r="B213" s="153" t="str">
        <f>'Education and Training'!AB18</f>
        <v>6055-000000</v>
      </c>
      <c r="C213" s="153">
        <f>'Education and Training'!AC18</f>
        <v>799</v>
      </c>
      <c r="D213" s="163" t="str">
        <f>'Education and Training'!AD18</f>
        <v>054</v>
      </c>
      <c r="E213" s="163"/>
      <c r="H213" s="153">
        <f>'Education and Training'!AG18</f>
        <v>110</v>
      </c>
      <c r="I213" s="153">
        <f>'Education and Training'!AH18</f>
        <v>0</v>
      </c>
      <c r="J213" s="160">
        <f>'Education and Training'!AI18</f>
        <v>0</v>
      </c>
      <c r="K213" s="160">
        <f>'Education and Training'!AJ18</f>
        <v>0</v>
      </c>
      <c r="L213" s="160">
        <f>'Education and Training'!AK18</f>
        <v>0</v>
      </c>
      <c r="M213" s="160">
        <f>'Education and Training'!AL18</f>
        <v>0</v>
      </c>
      <c r="N213" s="160">
        <f>'Education and Training'!AM18</f>
        <v>0</v>
      </c>
      <c r="O213" s="160">
        <f>'Education and Training'!AN18</f>
        <v>0</v>
      </c>
      <c r="P213" s="160">
        <f>'Education and Training'!AO18</f>
        <v>0</v>
      </c>
      <c r="Q213" s="160">
        <f>'Education and Training'!AP18</f>
        <v>0</v>
      </c>
      <c r="R213" s="160">
        <f>'Education and Training'!AQ18</f>
        <v>0</v>
      </c>
      <c r="S213" s="160">
        <f>'Education and Training'!AR18</f>
        <v>0</v>
      </c>
      <c r="T213" s="160">
        <f>'Education and Training'!AS18</f>
        <v>0</v>
      </c>
      <c r="U213" s="160">
        <f>'Education and Training'!AT18</f>
        <v>0</v>
      </c>
      <c r="V213" s="160">
        <f t="shared" si="0"/>
        <v>0</v>
      </c>
    </row>
    <row r="214" spans="1:22" ht="12.75" customHeight="1" x14ac:dyDescent="0.4">
      <c r="A214" s="153" t="str">
        <f>'Education and Training'!AA19</f>
        <v>Budget</v>
      </c>
      <c r="B214" s="153" t="str">
        <f>'Education and Training'!AB19</f>
        <v>6060-000000</v>
      </c>
      <c r="C214" s="153">
        <f>'Education and Training'!AC19</f>
        <v>799</v>
      </c>
      <c r="D214" s="163" t="str">
        <f>'Education and Training'!AD19</f>
        <v>054</v>
      </c>
      <c r="E214" s="163"/>
      <c r="H214" s="153">
        <f>'Education and Training'!AG19</f>
        <v>110</v>
      </c>
      <c r="I214" s="153">
        <f>'Education and Training'!AH19</f>
        <v>0</v>
      </c>
      <c r="J214" s="160">
        <f>'Education and Training'!AI19</f>
        <v>0</v>
      </c>
      <c r="K214" s="160">
        <f>'Education and Training'!AJ19</f>
        <v>0</v>
      </c>
      <c r="L214" s="160">
        <f>'Education and Training'!AK19</f>
        <v>0</v>
      </c>
      <c r="M214" s="160">
        <f>'Education and Training'!AL19</f>
        <v>0</v>
      </c>
      <c r="N214" s="160">
        <f>'Education and Training'!AM19</f>
        <v>0</v>
      </c>
      <c r="O214" s="160">
        <f>'Education and Training'!AN19</f>
        <v>0</v>
      </c>
      <c r="P214" s="160">
        <f>'Education and Training'!AO19</f>
        <v>0</v>
      </c>
      <c r="Q214" s="160">
        <f>'Education and Training'!AP19</f>
        <v>0</v>
      </c>
      <c r="R214" s="160">
        <f>'Education and Training'!AQ19</f>
        <v>0</v>
      </c>
      <c r="S214" s="160">
        <f>'Education and Training'!AR19</f>
        <v>0</v>
      </c>
      <c r="T214" s="160">
        <f>'Education and Training'!AS19</f>
        <v>0</v>
      </c>
      <c r="U214" s="160">
        <f>'Education and Training'!AT19</f>
        <v>0</v>
      </c>
      <c r="V214" s="160">
        <f t="shared" si="0"/>
        <v>0</v>
      </c>
    </row>
    <row r="215" spans="1:22" ht="12.75" customHeight="1" x14ac:dyDescent="0.4">
      <c r="A215" s="153" t="str">
        <f>'Education and Training'!AA20</f>
        <v>Budget</v>
      </c>
      <c r="B215" s="153" t="str">
        <f>'Education and Training'!AB20</f>
        <v>6030-000000</v>
      </c>
      <c r="C215" s="153">
        <f>'Education and Training'!AC20</f>
        <v>799</v>
      </c>
      <c r="D215" s="163" t="str">
        <f>'Education and Training'!AD20</f>
        <v>054</v>
      </c>
      <c r="E215" s="163"/>
      <c r="H215" s="153">
        <f>'Education and Training'!AG20</f>
        <v>110</v>
      </c>
      <c r="I215" s="153">
        <f>'Education and Training'!AH20</f>
        <v>0</v>
      </c>
      <c r="J215" s="160">
        <f>'Education and Training'!AI20</f>
        <v>0</v>
      </c>
      <c r="K215" s="160">
        <f>'Education and Training'!AJ20</f>
        <v>0</v>
      </c>
      <c r="L215" s="160">
        <f>'Education and Training'!AK20</f>
        <v>0</v>
      </c>
      <c r="M215" s="160">
        <f>'Education and Training'!AL20</f>
        <v>0</v>
      </c>
      <c r="N215" s="160">
        <f>'Education and Training'!AM20</f>
        <v>0</v>
      </c>
      <c r="O215" s="160">
        <f>'Education and Training'!AN20</f>
        <v>0</v>
      </c>
      <c r="P215" s="160">
        <f>'Education and Training'!AO20</f>
        <v>0</v>
      </c>
      <c r="Q215" s="160">
        <f>'Education and Training'!AP20</f>
        <v>0</v>
      </c>
      <c r="R215" s="160">
        <f>'Education and Training'!AQ20</f>
        <v>0</v>
      </c>
      <c r="S215" s="160">
        <f>'Education and Training'!AR20</f>
        <v>0</v>
      </c>
      <c r="T215" s="160">
        <f>'Education and Training'!AS20</f>
        <v>0</v>
      </c>
      <c r="U215" s="160">
        <f>'Education and Training'!AT20</f>
        <v>0</v>
      </c>
      <c r="V215" s="160">
        <f t="shared" si="0"/>
        <v>0</v>
      </c>
    </row>
    <row r="216" spans="1:22" ht="12.75" customHeight="1" x14ac:dyDescent="0.4">
      <c r="A216" s="153" t="str">
        <f>'Education and Training'!AA21</f>
        <v>Budget</v>
      </c>
      <c r="B216" s="153" t="str">
        <f>'Education and Training'!AB21</f>
        <v>6035-000000</v>
      </c>
      <c r="C216" s="153">
        <f>'Education and Training'!AC21</f>
        <v>799</v>
      </c>
      <c r="D216" s="163" t="str">
        <f>'Education and Training'!AD21</f>
        <v>054</v>
      </c>
      <c r="E216" s="163"/>
      <c r="H216" s="153">
        <f>'Education and Training'!AG21</f>
        <v>110</v>
      </c>
      <c r="I216" s="153">
        <f>'Education and Training'!AH21</f>
        <v>0</v>
      </c>
      <c r="J216" s="160">
        <f>'Education and Training'!AI21</f>
        <v>0</v>
      </c>
      <c r="K216" s="160">
        <f>'Education and Training'!AJ21</f>
        <v>0</v>
      </c>
      <c r="L216" s="160">
        <f>'Education and Training'!AK21</f>
        <v>0</v>
      </c>
      <c r="M216" s="160">
        <f>'Education and Training'!AL21</f>
        <v>0</v>
      </c>
      <c r="N216" s="160">
        <f>'Education and Training'!AM21</f>
        <v>0</v>
      </c>
      <c r="O216" s="160">
        <f>'Education and Training'!AN21</f>
        <v>0</v>
      </c>
      <c r="P216" s="160">
        <f>'Education and Training'!AO21</f>
        <v>0</v>
      </c>
      <c r="Q216" s="160">
        <f>'Education and Training'!AP21</f>
        <v>0</v>
      </c>
      <c r="R216" s="160">
        <f>'Education and Training'!AQ21</f>
        <v>0</v>
      </c>
      <c r="S216" s="160">
        <f>'Education and Training'!AR21</f>
        <v>0</v>
      </c>
      <c r="T216" s="160">
        <f>'Education and Training'!AS21</f>
        <v>0</v>
      </c>
      <c r="U216" s="160">
        <f>'Education and Training'!AT21</f>
        <v>0</v>
      </c>
      <c r="V216" s="160">
        <f t="shared" si="0"/>
        <v>0</v>
      </c>
    </row>
    <row r="217" spans="1:22" ht="12.75" customHeight="1" x14ac:dyDescent="0.4">
      <c r="A217" s="153" t="str">
        <f>'Education and Training'!AA22</f>
        <v>Budget</v>
      </c>
      <c r="B217" s="153" t="str">
        <f>'Education and Training'!AB22</f>
        <v>6010-000000</v>
      </c>
      <c r="C217" s="153">
        <f>'Education and Training'!AC22</f>
        <v>799</v>
      </c>
      <c r="D217" s="163" t="str">
        <f>'Education and Training'!AD22</f>
        <v>054</v>
      </c>
      <c r="E217" s="163"/>
      <c r="H217" s="153">
        <f>'Education and Training'!AG22</f>
        <v>110</v>
      </c>
      <c r="I217" s="153">
        <f>'Education and Training'!AH22</f>
        <v>0</v>
      </c>
      <c r="J217" s="160">
        <f>'Education and Training'!AI22</f>
        <v>0</v>
      </c>
      <c r="K217" s="160">
        <f>'Education and Training'!AJ22</f>
        <v>0</v>
      </c>
      <c r="L217" s="160">
        <f>'Education and Training'!AK22</f>
        <v>0</v>
      </c>
      <c r="M217" s="160">
        <f>'Education and Training'!AL22</f>
        <v>0</v>
      </c>
      <c r="N217" s="160">
        <f>'Education and Training'!AM22</f>
        <v>0</v>
      </c>
      <c r="O217" s="160">
        <f>'Education and Training'!AN22</f>
        <v>0</v>
      </c>
      <c r="P217" s="160">
        <f>'Education and Training'!AO22</f>
        <v>0</v>
      </c>
      <c r="Q217" s="160">
        <f>'Education and Training'!AP22</f>
        <v>0</v>
      </c>
      <c r="R217" s="160">
        <f>'Education and Training'!AQ22</f>
        <v>0</v>
      </c>
      <c r="S217" s="160">
        <f>'Education and Training'!AR22</f>
        <v>0</v>
      </c>
      <c r="T217" s="160">
        <f>'Education and Training'!AS22</f>
        <v>0</v>
      </c>
      <c r="U217" s="160">
        <f>'Education and Training'!AT22</f>
        <v>0</v>
      </c>
      <c r="V217" s="160">
        <f t="shared" si="0"/>
        <v>0</v>
      </c>
    </row>
    <row r="218" spans="1:22" ht="12.75" customHeight="1" x14ac:dyDescent="0.4">
      <c r="A218" s="153" t="str">
        <f>'Education and Training'!AA23</f>
        <v>Budget</v>
      </c>
      <c r="B218" s="153" t="str">
        <f>'Education and Training'!AB23</f>
        <v>6020-000000</v>
      </c>
      <c r="C218" s="153">
        <f>'Education and Training'!AC23</f>
        <v>799</v>
      </c>
      <c r="D218" s="163" t="str">
        <f>'Education and Training'!AD23</f>
        <v>054</v>
      </c>
      <c r="E218" s="163"/>
      <c r="H218" s="153">
        <f>'Education and Training'!AG23</f>
        <v>110</v>
      </c>
      <c r="I218" s="153">
        <f>'Education and Training'!AH23</f>
        <v>0</v>
      </c>
      <c r="J218" s="160">
        <f>'Education and Training'!AI23</f>
        <v>0</v>
      </c>
      <c r="K218" s="160">
        <f>'Education and Training'!AJ23</f>
        <v>0</v>
      </c>
      <c r="L218" s="160">
        <f>'Education and Training'!AK23</f>
        <v>0</v>
      </c>
      <c r="M218" s="160">
        <f>'Education and Training'!AL23</f>
        <v>0</v>
      </c>
      <c r="N218" s="160">
        <f>'Education and Training'!AM23</f>
        <v>0</v>
      </c>
      <c r="O218" s="160">
        <f>'Education and Training'!AN23</f>
        <v>0</v>
      </c>
      <c r="P218" s="160">
        <f>'Education and Training'!AO23</f>
        <v>0</v>
      </c>
      <c r="Q218" s="160">
        <f>'Education and Training'!AP23</f>
        <v>0</v>
      </c>
      <c r="R218" s="160">
        <f>'Education and Training'!AQ23</f>
        <v>0</v>
      </c>
      <c r="S218" s="160">
        <f>'Education and Training'!AR23</f>
        <v>0</v>
      </c>
      <c r="T218" s="160">
        <f>'Education and Training'!AS23</f>
        <v>0</v>
      </c>
      <c r="U218" s="160">
        <f>'Education and Training'!AT23</f>
        <v>0</v>
      </c>
      <c r="V218" s="160">
        <f t="shared" si="0"/>
        <v>0</v>
      </c>
    </row>
    <row r="219" spans="1:22" ht="12.75" customHeight="1" x14ac:dyDescent="0.4">
      <c r="A219" s="153" t="str">
        <f>'Education and Training'!AA28</f>
        <v>Budget</v>
      </c>
      <c r="B219" s="153" t="str">
        <f>'Education and Training'!AB28</f>
        <v>7006-000000</v>
      </c>
      <c r="C219" s="153">
        <f>'Education and Training'!AC28</f>
        <v>701</v>
      </c>
      <c r="D219" s="163" t="str">
        <f>'Education and Training'!AD28</f>
        <v>054</v>
      </c>
      <c r="E219" s="163"/>
      <c r="H219" s="153">
        <f>'Education and Training'!AG28</f>
        <v>110</v>
      </c>
      <c r="I219" s="153" t="str">
        <f>'Education and Training'!AH28</f>
        <v>USD</v>
      </c>
      <c r="J219" s="160">
        <f>'Education and Training'!AI28</f>
        <v>0</v>
      </c>
      <c r="K219" s="160">
        <f>'Education and Training'!AJ28</f>
        <v>0</v>
      </c>
      <c r="L219" s="160">
        <f>'Education and Training'!AK28</f>
        <v>0</v>
      </c>
      <c r="M219" s="160">
        <f>'Education and Training'!AL28</f>
        <v>0</v>
      </c>
      <c r="N219" s="160">
        <f>'Education and Training'!AM28</f>
        <v>0</v>
      </c>
      <c r="O219" s="160">
        <f>'Education and Training'!AN28</f>
        <v>0</v>
      </c>
      <c r="P219" s="160">
        <f>'Education and Training'!AO28</f>
        <v>0</v>
      </c>
      <c r="Q219" s="160">
        <f>'Education and Training'!AP28</f>
        <v>0</v>
      </c>
      <c r="R219" s="160">
        <f>'Education and Training'!AQ28</f>
        <v>0</v>
      </c>
      <c r="S219" s="160">
        <f>'Education and Training'!AR28</f>
        <v>0</v>
      </c>
      <c r="T219" s="160">
        <f>'Education and Training'!AS28</f>
        <v>0</v>
      </c>
      <c r="U219" s="160">
        <f>'Education and Training'!AT28</f>
        <v>0</v>
      </c>
      <c r="V219" s="160">
        <f t="shared" si="0"/>
        <v>0</v>
      </c>
    </row>
    <row r="220" spans="1:22" ht="12.75" customHeight="1" x14ac:dyDescent="0.4">
      <c r="A220" s="153" t="str">
        <f>'Education and Training'!AA29</f>
        <v>Budget</v>
      </c>
      <c r="B220" s="153" t="str">
        <f>'Education and Training'!AB29</f>
        <v>7008-000000</v>
      </c>
      <c r="C220" s="153">
        <f>'Education and Training'!AC29</f>
        <v>701</v>
      </c>
      <c r="D220" s="163" t="str">
        <f>'Education and Training'!AD29</f>
        <v>054</v>
      </c>
      <c r="E220" s="163"/>
      <c r="H220" s="153">
        <f>'Education and Training'!AG29</f>
        <v>110</v>
      </c>
      <c r="I220" s="153" t="str">
        <f>'Education and Training'!AH29</f>
        <v>USD</v>
      </c>
      <c r="J220" s="160">
        <f>'Education and Training'!AI29</f>
        <v>0</v>
      </c>
      <c r="K220" s="160">
        <f>'Education and Training'!AJ29</f>
        <v>0</v>
      </c>
      <c r="L220" s="160">
        <f>'Education and Training'!AK29</f>
        <v>0</v>
      </c>
      <c r="M220" s="160">
        <f>'Education and Training'!AL29</f>
        <v>0</v>
      </c>
      <c r="N220" s="160">
        <f>'Education and Training'!AM29</f>
        <v>0</v>
      </c>
      <c r="O220" s="160">
        <f>'Education and Training'!AN29</f>
        <v>0</v>
      </c>
      <c r="P220" s="160">
        <f>'Education and Training'!AO29</f>
        <v>0</v>
      </c>
      <c r="Q220" s="160">
        <f>'Education and Training'!AP29</f>
        <v>0</v>
      </c>
      <c r="R220" s="160">
        <f>'Education and Training'!AQ29</f>
        <v>0</v>
      </c>
      <c r="S220" s="160">
        <f>'Education and Training'!AR29</f>
        <v>0</v>
      </c>
      <c r="T220" s="160">
        <f>'Education and Training'!AS29</f>
        <v>0</v>
      </c>
      <c r="U220" s="160">
        <f>'Education and Training'!AT29</f>
        <v>0</v>
      </c>
      <c r="V220" s="160">
        <f t="shared" si="0"/>
        <v>0</v>
      </c>
    </row>
    <row r="221" spans="1:22" ht="12.75" customHeight="1" x14ac:dyDescent="0.4">
      <c r="A221" s="153" t="str">
        <f>'Education and Training'!AA30</f>
        <v>Budget</v>
      </c>
      <c r="B221" s="153" t="str">
        <f>'Education and Training'!AB30</f>
        <v>7010-000000</v>
      </c>
      <c r="C221" s="153">
        <f>'Education and Training'!AC30</f>
        <v>701</v>
      </c>
      <c r="D221" s="163" t="str">
        <f>'Education and Training'!AD30</f>
        <v>054</v>
      </c>
      <c r="E221" s="163"/>
      <c r="H221" s="153">
        <f>'Education and Training'!AG30</f>
        <v>110</v>
      </c>
      <c r="I221" s="153" t="str">
        <f>'Education and Training'!AH30</f>
        <v>USD</v>
      </c>
      <c r="J221" s="160">
        <f>'Education and Training'!AI30</f>
        <v>0</v>
      </c>
      <c r="K221" s="160">
        <f>'Education and Training'!AJ30</f>
        <v>0</v>
      </c>
      <c r="L221" s="160">
        <f>'Education and Training'!AK30</f>
        <v>0</v>
      </c>
      <c r="M221" s="160">
        <f>'Education and Training'!AL30</f>
        <v>0</v>
      </c>
      <c r="N221" s="160">
        <f>'Education and Training'!AM30</f>
        <v>0</v>
      </c>
      <c r="O221" s="160">
        <f>'Education and Training'!AN30</f>
        <v>0</v>
      </c>
      <c r="P221" s="160">
        <f>'Education and Training'!AO30</f>
        <v>0</v>
      </c>
      <c r="Q221" s="160">
        <f>'Education and Training'!AP30</f>
        <v>0</v>
      </c>
      <c r="R221" s="160">
        <f>'Education and Training'!AQ30</f>
        <v>0</v>
      </c>
      <c r="S221" s="160">
        <f>'Education and Training'!AR30</f>
        <v>0</v>
      </c>
      <c r="T221" s="160">
        <f>'Education and Training'!AS30</f>
        <v>0</v>
      </c>
      <c r="U221" s="160">
        <f>'Education and Training'!AT30</f>
        <v>0</v>
      </c>
      <c r="V221" s="160">
        <f t="shared" si="0"/>
        <v>0</v>
      </c>
    </row>
    <row r="222" spans="1:22" ht="12.75" customHeight="1" x14ac:dyDescent="0.4">
      <c r="A222" s="153" t="str">
        <f>'Education and Training'!AA31</f>
        <v>Budget</v>
      </c>
      <c r="B222" s="153" t="str">
        <f>'Education and Training'!AB31</f>
        <v>7080-000000</v>
      </c>
      <c r="C222" s="153">
        <f>'Education and Training'!AC31</f>
        <v>701</v>
      </c>
      <c r="D222" s="163" t="str">
        <f>'Education and Training'!AD31</f>
        <v>054</v>
      </c>
      <c r="E222" s="163"/>
      <c r="H222" s="153">
        <f>'Education and Training'!AG31</f>
        <v>110</v>
      </c>
      <c r="I222" s="153" t="str">
        <f>'Education and Training'!AH31</f>
        <v>USD</v>
      </c>
      <c r="J222" s="160">
        <f>'Education and Training'!AI31</f>
        <v>0</v>
      </c>
      <c r="K222" s="160">
        <f>'Education and Training'!AJ31</f>
        <v>0</v>
      </c>
      <c r="L222" s="160">
        <f>'Education and Training'!AK31</f>
        <v>0</v>
      </c>
      <c r="M222" s="160">
        <f>'Education and Training'!AL31</f>
        <v>0</v>
      </c>
      <c r="N222" s="160">
        <f>'Education and Training'!AM31</f>
        <v>0</v>
      </c>
      <c r="O222" s="160">
        <f>'Education and Training'!AN31</f>
        <v>0</v>
      </c>
      <c r="P222" s="160">
        <f>'Education and Training'!AO31</f>
        <v>0</v>
      </c>
      <c r="Q222" s="160">
        <f>'Education and Training'!AP31</f>
        <v>0</v>
      </c>
      <c r="R222" s="160">
        <f>'Education and Training'!AQ31</f>
        <v>0</v>
      </c>
      <c r="S222" s="160">
        <f>'Education and Training'!AR31</f>
        <v>0</v>
      </c>
      <c r="T222" s="160">
        <f>'Education and Training'!AS31</f>
        <v>0</v>
      </c>
      <c r="U222" s="160">
        <f>'Education and Training'!AT31</f>
        <v>0</v>
      </c>
      <c r="V222" s="160">
        <f t="shared" si="0"/>
        <v>0</v>
      </c>
    </row>
    <row r="223" spans="1:22" ht="12.75" customHeight="1" x14ac:dyDescent="0.4">
      <c r="A223" s="153" t="str">
        <f>'Education and Training'!AA32</f>
        <v>Budget</v>
      </c>
      <c r="B223" s="153" t="str">
        <f>'Education and Training'!AB32</f>
        <v>7082-000000</v>
      </c>
      <c r="C223" s="153">
        <f>'Education and Training'!AC32</f>
        <v>701</v>
      </c>
      <c r="D223" s="163" t="str">
        <f>'Education and Training'!AD32</f>
        <v>054</v>
      </c>
      <c r="E223" s="163"/>
      <c r="H223" s="153">
        <f>'Education and Training'!AG32</f>
        <v>110</v>
      </c>
      <c r="I223" s="153" t="str">
        <f>'Education and Training'!AH32</f>
        <v>USD</v>
      </c>
      <c r="J223" s="160">
        <f>'Education and Training'!AI32</f>
        <v>0</v>
      </c>
      <c r="K223" s="160">
        <f>'Education and Training'!AJ32</f>
        <v>0</v>
      </c>
      <c r="L223" s="160">
        <f>'Education and Training'!AK32</f>
        <v>0</v>
      </c>
      <c r="M223" s="160">
        <f>'Education and Training'!AL32</f>
        <v>60</v>
      </c>
      <c r="N223" s="160">
        <f>'Education and Training'!AM32</f>
        <v>15</v>
      </c>
      <c r="O223" s="160">
        <f>'Education and Training'!AN32</f>
        <v>15</v>
      </c>
      <c r="P223" s="160">
        <f>'Education and Training'!AO32</f>
        <v>15</v>
      </c>
      <c r="Q223" s="160">
        <f>'Education and Training'!AP32</f>
        <v>15</v>
      </c>
      <c r="R223" s="160">
        <f>'Education and Training'!AQ32</f>
        <v>15</v>
      </c>
      <c r="S223" s="160">
        <f>'Education and Training'!AR32</f>
        <v>15</v>
      </c>
      <c r="T223" s="160">
        <f>'Education and Training'!AS32</f>
        <v>15</v>
      </c>
      <c r="U223" s="160">
        <f>'Education and Training'!AT32</f>
        <v>15</v>
      </c>
      <c r="V223" s="160">
        <f t="shared" si="0"/>
        <v>180</v>
      </c>
    </row>
    <row r="224" spans="1:22" ht="12.75" customHeight="1" x14ac:dyDescent="0.4">
      <c r="A224" s="153" t="str">
        <f>'Education and Training'!AA33</f>
        <v>Budget</v>
      </c>
      <c r="B224" s="153" t="str">
        <f>'Education and Training'!AB33</f>
        <v/>
      </c>
      <c r="C224" s="153">
        <f>'Education and Training'!AC33</f>
        <v>701</v>
      </c>
      <c r="D224" s="163" t="str">
        <f>'Education and Training'!AD33</f>
        <v>054</v>
      </c>
      <c r="E224" s="163"/>
      <c r="H224" s="153">
        <f>'Education and Training'!AG33</f>
        <v>110</v>
      </c>
      <c r="I224" s="153" t="str">
        <f>'Education and Training'!AH33</f>
        <v>USD</v>
      </c>
      <c r="J224" s="160">
        <f>'Education and Training'!AI33</f>
        <v>0</v>
      </c>
      <c r="K224" s="160">
        <f>'Education and Training'!AJ33</f>
        <v>0</v>
      </c>
      <c r="L224" s="160">
        <f>'Education and Training'!AK33</f>
        <v>0</v>
      </c>
      <c r="M224" s="160">
        <f>'Education and Training'!AL33</f>
        <v>0</v>
      </c>
      <c r="N224" s="160">
        <f>'Education and Training'!AM33</f>
        <v>0</v>
      </c>
      <c r="O224" s="160">
        <f>'Education and Training'!AN33</f>
        <v>0</v>
      </c>
      <c r="P224" s="160">
        <f>'Education and Training'!AO33</f>
        <v>0</v>
      </c>
      <c r="Q224" s="160">
        <f>'Education and Training'!AP33</f>
        <v>0</v>
      </c>
      <c r="R224" s="160">
        <f>'Education and Training'!AQ33</f>
        <v>0</v>
      </c>
      <c r="S224" s="160">
        <f>'Education and Training'!AR33</f>
        <v>0</v>
      </c>
      <c r="T224" s="160">
        <f>'Education and Training'!AS33</f>
        <v>0</v>
      </c>
      <c r="U224" s="160">
        <f>'Education and Training'!AT33</f>
        <v>0</v>
      </c>
      <c r="V224" s="160">
        <f t="shared" si="0"/>
        <v>0</v>
      </c>
    </row>
    <row r="225" spans="1:22" ht="12.75" customHeight="1" x14ac:dyDescent="0.4">
      <c r="A225" s="153" t="str">
        <f>'Education and Training'!AA34</f>
        <v>Budget</v>
      </c>
      <c r="B225" s="153" t="str">
        <f>'Education and Training'!AB34</f>
        <v/>
      </c>
      <c r="C225" s="153">
        <f>'Education and Training'!AC34</f>
        <v>701</v>
      </c>
      <c r="D225" s="163" t="str">
        <f>'Education and Training'!AD34</f>
        <v>054</v>
      </c>
      <c r="E225" s="163"/>
      <c r="H225" s="153">
        <f>'Education and Training'!AG34</f>
        <v>110</v>
      </c>
      <c r="I225" s="153" t="str">
        <f>'Education and Training'!AH34</f>
        <v>USD</v>
      </c>
      <c r="J225" s="160">
        <f>'Education and Training'!AI34</f>
        <v>0</v>
      </c>
      <c r="K225" s="160">
        <f>'Education and Training'!AJ34</f>
        <v>0</v>
      </c>
      <c r="L225" s="160">
        <f>'Education and Training'!AK34</f>
        <v>0</v>
      </c>
      <c r="M225" s="160">
        <f>'Education and Training'!AL34</f>
        <v>0</v>
      </c>
      <c r="N225" s="160">
        <f>'Education and Training'!AM34</f>
        <v>0</v>
      </c>
      <c r="O225" s="160">
        <f>'Education and Training'!AN34</f>
        <v>0</v>
      </c>
      <c r="P225" s="160">
        <f>'Education and Training'!AO34</f>
        <v>0</v>
      </c>
      <c r="Q225" s="160">
        <f>'Education and Training'!AP34</f>
        <v>0</v>
      </c>
      <c r="R225" s="160">
        <f>'Education and Training'!AQ34</f>
        <v>0</v>
      </c>
      <c r="S225" s="160">
        <f>'Education and Training'!AR34</f>
        <v>0</v>
      </c>
      <c r="T225" s="160">
        <f>'Education and Training'!AS34</f>
        <v>0</v>
      </c>
      <c r="U225" s="160">
        <f>'Education and Training'!AT34</f>
        <v>0</v>
      </c>
      <c r="V225" s="160">
        <f t="shared" si="0"/>
        <v>0</v>
      </c>
    </row>
    <row r="226" spans="1:22" ht="12.75" customHeight="1" x14ac:dyDescent="0.4">
      <c r="A226" s="153" t="str">
        <f>'Education and Training'!AA35</f>
        <v>Budget</v>
      </c>
      <c r="B226" s="153" t="str">
        <f>'Education and Training'!AB35</f>
        <v/>
      </c>
      <c r="C226" s="153">
        <f>'Education and Training'!AC35</f>
        <v>701</v>
      </c>
      <c r="D226" s="163" t="str">
        <f>'Education and Training'!AD35</f>
        <v>054</v>
      </c>
      <c r="E226" s="163"/>
      <c r="H226" s="153">
        <f>'Education and Training'!AG35</f>
        <v>110</v>
      </c>
      <c r="I226" s="153" t="str">
        <f>'Education and Training'!AH35</f>
        <v>USD</v>
      </c>
      <c r="J226" s="160">
        <f>'Education and Training'!AI35</f>
        <v>0</v>
      </c>
      <c r="K226" s="160">
        <f>'Education and Training'!AJ35</f>
        <v>0</v>
      </c>
      <c r="L226" s="160">
        <f>'Education and Training'!AK35</f>
        <v>0</v>
      </c>
      <c r="M226" s="160">
        <f>'Education and Training'!AL35</f>
        <v>0</v>
      </c>
      <c r="N226" s="160">
        <f>'Education and Training'!AM35</f>
        <v>0</v>
      </c>
      <c r="O226" s="160">
        <f>'Education and Training'!AN35</f>
        <v>0</v>
      </c>
      <c r="P226" s="160">
        <f>'Education and Training'!AO35</f>
        <v>0</v>
      </c>
      <c r="Q226" s="160">
        <f>'Education and Training'!AP35</f>
        <v>0</v>
      </c>
      <c r="R226" s="160">
        <f>'Education and Training'!AQ35</f>
        <v>0</v>
      </c>
      <c r="S226" s="160">
        <f>'Education and Training'!AR35</f>
        <v>0</v>
      </c>
      <c r="T226" s="160">
        <f>'Education and Training'!AS35</f>
        <v>0</v>
      </c>
      <c r="U226" s="160">
        <f>'Education and Training'!AT35</f>
        <v>0</v>
      </c>
      <c r="V226" s="160">
        <f t="shared" si="0"/>
        <v>0</v>
      </c>
    </row>
    <row r="227" spans="1:22" ht="12.75" customHeight="1" x14ac:dyDescent="0.4">
      <c r="A227" s="153" t="str">
        <f>'Education and Training'!AA36</f>
        <v>Budget</v>
      </c>
      <c r="B227" s="153" t="str">
        <f>'Education and Training'!AB36</f>
        <v/>
      </c>
      <c r="C227" s="153">
        <f>'Education and Training'!AC36</f>
        <v>701</v>
      </c>
      <c r="D227" s="163" t="str">
        <f>'Education and Training'!AD36</f>
        <v>054</v>
      </c>
      <c r="E227" s="163"/>
      <c r="H227" s="153">
        <f>'Education and Training'!AG36</f>
        <v>110</v>
      </c>
      <c r="I227" s="153" t="str">
        <f>'Education and Training'!AH36</f>
        <v>USD</v>
      </c>
      <c r="J227" s="160">
        <f>'Education and Training'!AI36</f>
        <v>0</v>
      </c>
      <c r="K227" s="160">
        <f>'Education and Training'!AJ36</f>
        <v>0</v>
      </c>
      <c r="L227" s="160">
        <f>'Education and Training'!AK36</f>
        <v>0</v>
      </c>
      <c r="M227" s="160">
        <f>'Education and Training'!AL36</f>
        <v>0</v>
      </c>
      <c r="N227" s="160">
        <f>'Education and Training'!AM36</f>
        <v>0</v>
      </c>
      <c r="O227" s="160">
        <f>'Education and Training'!AN36</f>
        <v>0</v>
      </c>
      <c r="P227" s="160">
        <f>'Education and Training'!AO36</f>
        <v>0</v>
      </c>
      <c r="Q227" s="160">
        <f>'Education and Training'!AP36</f>
        <v>0</v>
      </c>
      <c r="R227" s="160">
        <f>'Education and Training'!AQ36</f>
        <v>0</v>
      </c>
      <c r="S227" s="160">
        <f>'Education and Training'!AR36</f>
        <v>0</v>
      </c>
      <c r="T227" s="160">
        <f>'Education and Training'!AS36</f>
        <v>0</v>
      </c>
      <c r="U227" s="160">
        <f>'Education and Training'!AT36</f>
        <v>0</v>
      </c>
      <c r="V227" s="160">
        <f t="shared" si="0"/>
        <v>0</v>
      </c>
    </row>
    <row r="228" spans="1:22" ht="12.75" customHeight="1" x14ac:dyDescent="0.4">
      <c r="A228" s="153" t="str">
        <f>'Education and Training'!AA41</f>
        <v>Budget</v>
      </c>
      <c r="B228" s="153" t="str">
        <f>'Education and Training'!AB41</f>
        <v>7006-000000</v>
      </c>
      <c r="C228" s="153">
        <f>'Education and Training'!AC41</f>
        <v>702</v>
      </c>
      <c r="D228" s="163" t="str">
        <f>'Education and Training'!AD41</f>
        <v>054</v>
      </c>
      <c r="E228" s="163"/>
      <c r="H228" s="153">
        <f>'Education and Training'!AG41</f>
        <v>110</v>
      </c>
      <c r="I228" s="153" t="str">
        <f>'Education and Training'!AH41</f>
        <v>USD</v>
      </c>
      <c r="J228" s="160">
        <f>'Education and Training'!AI41</f>
        <v>0</v>
      </c>
      <c r="K228" s="160">
        <f>'Education and Training'!AJ41</f>
        <v>0</v>
      </c>
      <c r="L228" s="160">
        <f>'Education and Training'!AK41</f>
        <v>0</v>
      </c>
      <c r="M228" s="160">
        <f>'Education and Training'!AL41</f>
        <v>0</v>
      </c>
      <c r="N228" s="160">
        <f>'Education and Training'!AM41</f>
        <v>0</v>
      </c>
      <c r="O228" s="160">
        <f>'Education and Training'!AN41</f>
        <v>0</v>
      </c>
      <c r="P228" s="160">
        <f>'Education and Training'!AO41</f>
        <v>0</v>
      </c>
      <c r="Q228" s="160">
        <f>'Education and Training'!AP41</f>
        <v>0</v>
      </c>
      <c r="R228" s="160">
        <f>'Education and Training'!AQ41</f>
        <v>0</v>
      </c>
      <c r="S228" s="160">
        <f>'Education and Training'!AR41</f>
        <v>0</v>
      </c>
      <c r="T228" s="160">
        <f>'Education and Training'!AS41</f>
        <v>0</v>
      </c>
      <c r="U228" s="160">
        <f>'Education and Training'!AT41</f>
        <v>0</v>
      </c>
      <c r="V228" s="160">
        <f t="shared" si="0"/>
        <v>0</v>
      </c>
    </row>
    <row r="229" spans="1:22" ht="12.75" customHeight="1" x14ac:dyDescent="0.4">
      <c r="A229" s="153" t="str">
        <f>'Education and Training'!AA42</f>
        <v>Budget</v>
      </c>
      <c r="B229" s="153" t="str">
        <f>'Education and Training'!AB42</f>
        <v>7010-000000</v>
      </c>
      <c r="C229" s="153">
        <f>'Education and Training'!AC42</f>
        <v>702</v>
      </c>
      <c r="D229" s="163" t="str">
        <f>'Education and Training'!AD42</f>
        <v>054</v>
      </c>
      <c r="E229" s="163"/>
      <c r="H229" s="153">
        <f>'Education and Training'!AG42</f>
        <v>110</v>
      </c>
      <c r="I229" s="153" t="str">
        <f>'Education and Training'!AH42</f>
        <v>USD</v>
      </c>
      <c r="J229" s="160">
        <f>'Education and Training'!AI42</f>
        <v>0</v>
      </c>
      <c r="K229" s="160">
        <f>'Education and Training'!AJ42</f>
        <v>0</v>
      </c>
      <c r="L229" s="160">
        <f>'Education and Training'!AK42</f>
        <v>0</v>
      </c>
      <c r="M229" s="160">
        <f>'Education and Training'!AL42</f>
        <v>0</v>
      </c>
      <c r="N229" s="160">
        <f>'Education and Training'!AM42</f>
        <v>0</v>
      </c>
      <c r="O229" s="160">
        <f>'Education and Training'!AN42</f>
        <v>0</v>
      </c>
      <c r="P229" s="160">
        <f>'Education and Training'!AO42</f>
        <v>0</v>
      </c>
      <c r="Q229" s="160">
        <f>'Education and Training'!AP42</f>
        <v>0</v>
      </c>
      <c r="R229" s="160">
        <f>'Education and Training'!AQ42</f>
        <v>0</v>
      </c>
      <c r="S229" s="160">
        <f>'Education and Training'!AR42</f>
        <v>0</v>
      </c>
      <c r="T229" s="160">
        <f>'Education and Training'!AS42</f>
        <v>0</v>
      </c>
      <c r="U229" s="160">
        <f>'Education and Training'!AT42</f>
        <v>0</v>
      </c>
      <c r="V229" s="160">
        <f t="shared" si="0"/>
        <v>0</v>
      </c>
    </row>
    <row r="230" spans="1:22" ht="12.75" customHeight="1" x14ac:dyDescent="0.4">
      <c r="A230" s="153" t="str">
        <f>'Education and Training'!AA43</f>
        <v>Budget</v>
      </c>
      <c r="B230" s="153" t="str">
        <f>'Education and Training'!AB43</f>
        <v>7014-000000</v>
      </c>
      <c r="C230" s="153">
        <f>'Education and Training'!AC43</f>
        <v>702</v>
      </c>
      <c r="D230" s="163" t="str">
        <f>'Education and Training'!AD43</f>
        <v>054</v>
      </c>
      <c r="E230" s="163"/>
      <c r="H230" s="153">
        <f>'Education and Training'!AG43</f>
        <v>110</v>
      </c>
      <c r="I230" s="153" t="str">
        <f>'Education and Training'!AH43</f>
        <v>USD</v>
      </c>
      <c r="J230" s="160">
        <f>'Education and Training'!AI43</f>
        <v>0</v>
      </c>
      <c r="K230" s="160">
        <f>'Education and Training'!AJ43</f>
        <v>0</v>
      </c>
      <c r="L230" s="160">
        <f>'Education and Training'!AK43</f>
        <v>0</v>
      </c>
      <c r="M230" s="160">
        <f>'Education and Training'!AL43</f>
        <v>0</v>
      </c>
      <c r="N230" s="160">
        <f>'Education and Training'!AM43</f>
        <v>0</v>
      </c>
      <c r="O230" s="160">
        <f>'Education and Training'!AN43</f>
        <v>0</v>
      </c>
      <c r="P230" s="160">
        <f>'Education and Training'!AO43</f>
        <v>0</v>
      </c>
      <c r="Q230" s="160">
        <f>'Education and Training'!AP43</f>
        <v>0</v>
      </c>
      <c r="R230" s="160">
        <f>'Education and Training'!AQ43</f>
        <v>0</v>
      </c>
      <c r="S230" s="160">
        <f>'Education and Training'!AR43</f>
        <v>0</v>
      </c>
      <c r="T230" s="160">
        <f>'Education and Training'!AS43</f>
        <v>0</v>
      </c>
      <c r="U230" s="160">
        <f>'Education and Training'!AT43</f>
        <v>0</v>
      </c>
      <c r="V230" s="160">
        <f t="shared" si="0"/>
        <v>0</v>
      </c>
    </row>
    <row r="231" spans="1:22" ht="12.75" customHeight="1" x14ac:dyDescent="0.4">
      <c r="A231" s="153" t="str">
        <f>'Education and Training'!AA44</f>
        <v>Budget</v>
      </c>
      <c r="B231" s="153" t="str">
        <f>'Education and Training'!AB44</f>
        <v>7042-000000</v>
      </c>
      <c r="C231" s="153">
        <f>'Education and Training'!AC44</f>
        <v>702</v>
      </c>
      <c r="D231" s="163" t="str">
        <f>'Education and Training'!AD44</f>
        <v>054</v>
      </c>
      <c r="E231" s="163"/>
      <c r="H231" s="153">
        <f>'Education and Training'!AG44</f>
        <v>110</v>
      </c>
      <c r="I231" s="153" t="str">
        <f>'Education and Training'!AH44</f>
        <v>USD</v>
      </c>
      <c r="J231" s="160">
        <f>'Education and Training'!AI44</f>
        <v>0</v>
      </c>
      <c r="K231" s="160">
        <f>'Education and Training'!AJ44</f>
        <v>0</v>
      </c>
      <c r="L231" s="160">
        <f>'Education and Training'!AK44</f>
        <v>0</v>
      </c>
      <c r="M231" s="160">
        <f>'Education and Training'!AL44</f>
        <v>0</v>
      </c>
      <c r="N231" s="160">
        <f>'Education and Training'!AM44</f>
        <v>0</v>
      </c>
      <c r="O231" s="160">
        <f>'Education and Training'!AN44</f>
        <v>0</v>
      </c>
      <c r="P231" s="160">
        <f>'Education and Training'!AO44</f>
        <v>0</v>
      </c>
      <c r="Q231" s="160">
        <f>'Education and Training'!AP44</f>
        <v>0</v>
      </c>
      <c r="R231" s="160">
        <f>'Education and Training'!AQ44</f>
        <v>0</v>
      </c>
      <c r="S231" s="160">
        <f>'Education and Training'!AR44</f>
        <v>0</v>
      </c>
      <c r="T231" s="160">
        <f>'Education and Training'!AS44</f>
        <v>0</v>
      </c>
      <c r="U231" s="160">
        <f>'Education and Training'!AT44</f>
        <v>0</v>
      </c>
      <c r="V231" s="160">
        <f t="shared" si="0"/>
        <v>0</v>
      </c>
    </row>
    <row r="232" spans="1:22" ht="12.75" customHeight="1" x14ac:dyDescent="0.4">
      <c r="A232" s="153" t="str">
        <f>'Education and Training'!AA45</f>
        <v>Budget</v>
      </c>
      <c r="B232" s="153" t="str">
        <f>'Education and Training'!AB45</f>
        <v/>
      </c>
      <c r="C232" s="153">
        <f>'Education and Training'!AC45</f>
        <v>702</v>
      </c>
      <c r="D232" s="163" t="str">
        <f>'Education and Training'!AD45</f>
        <v>054</v>
      </c>
      <c r="E232" s="163"/>
      <c r="H232" s="153">
        <f>'Education and Training'!AG45</f>
        <v>110</v>
      </c>
      <c r="I232" s="153" t="str">
        <f>'Education and Training'!AH45</f>
        <v>USD</v>
      </c>
      <c r="J232" s="160">
        <f>'Education and Training'!AI45</f>
        <v>0</v>
      </c>
      <c r="K232" s="160">
        <f>'Education and Training'!AJ45</f>
        <v>0</v>
      </c>
      <c r="L232" s="160">
        <f>'Education and Training'!AK45</f>
        <v>0</v>
      </c>
      <c r="M232" s="160">
        <f>'Education and Training'!AL45</f>
        <v>0</v>
      </c>
      <c r="N232" s="160">
        <f>'Education and Training'!AM45</f>
        <v>0</v>
      </c>
      <c r="O232" s="160">
        <f>'Education and Training'!AN45</f>
        <v>0</v>
      </c>
      <c r="P232" s="160">
        <f>'Education and Training'!AO45</f>
        <v>0</v>
      </c>
      <c r="Q232" s="160">
        <f>'Education and Training'!AP45</f>
        <v>0</v>
      </c>
      <c r="R232" s="160">
        <f>'Education and Training'!AQ45</f>
        <v>0</v>
      </c>
      <c r="S232" s="160">
        <f>'Education and Training'!AR45</f>
        <v>0</v>
      </c>
      <c r="T232" s="160">
        <f>'Education and Training'!AS45</f>
        <v>0</v>
      </c>
      <c r="U232" s="160">
        <f>'Education and Training'!AT45</f>
        <v>0</v>
      </c>
      <c r="V232" s="160">
        <f t="shared" si="0"/>
        <v>0</v>
      </c>
    </row>
    <row r="233" spans="1:22" ht="12.75" customHeight="1" x14ac:dyDescent="0.4">
      <c r="A233" s="153" t="str">
        <f>'Education and Training'!AA46</f>
        <v>Budget</v>
      </c>
      <c r="B233" s="153" t="str">
        <f>'Education and Training'!AB46</f>
        <v/>
      </c>
      <c r="C233" s="153">
        <f>'Education and Training'!AC46</f>
        <v>702</v>
      </c>
      <c r="D233" s="163" t="str">
        <f>'Education and Training'!AD46</f>
        <v>054</v>
      </c>
      <c r="E233" s="163"/>
      <c r="H233" s="153">
        <f>'Education and Training'!AG46</f>
        <v>110</v>
      </c>
      <c r="I233" s="153" t="str">
        <f>'Education and Training'!AH46</f>
        <v>USD</v>
      </c>
      <c r="J233" s="160">
        <f>'Education and Training'!AI46</f>
        <v>0</v>
      </c>
      <c r="K233" s="160">
        <f>'Education and Training'!AJ46</f>
        <v>0</v>
      </c>
      <c r="L233" s="160">
        <f>'Education and Training'!AK46</f>
        <v>0</v>
      </c>
      <c r="M233" s="160">
        <f>'Education and Training'!AL46</f>
        <v>0</v>
      </c>
      <c r="N233" s="160">
        <f>'Education and Training'!AM46</f>
        <v>0</v>
      </c>
      <c r="O233" s="160">
        <f>'Education and Training'!AN46</f>
        <v>0</v>
      </c>
      <c r="P233" s="160">
        <f>'Education and Training'!AO46</f>
        <v>0</v>
      </c>
      <c r="Q233" s="160">
        <f>'Education and Training'!AP46</f>
        <v>0</v>
      </c>
      <c r="R233" s="160">
        <f>'Education and Training'!AQ46</f>
        <v>0</v>
      </c>
      <c r="S233" s="160">
        <f>'Education and Training'!AR46</f>
        <v>0</v>
      </c>
      <c r="T233" s="160">
        <f>'Education and Training'!AS46</f>
        <v>0</v>
      </c>
      <c r="U233" s="160">
        <f>'Education and Training'!AT46</f>
        <v>0</v>
      </c>
      <c r="V233" s="160">
        <f t="shared" si="0"/>
        <v>0</v>
      </c>
    </row>
    <row r="234" spans="1:22" ht="12.75" customHeight="1" x14ac:dyDescent="0.4">
      <c r="A234" s="153" t="str">
        <f>'Education and Training'!AA47</f>
        <v>Budget</v>
      </c>
      <c r="B234" s="153" t="str">
        <f>'Education and Training'!AB47</f>
        <v/>
      </c>
      <c r="C234" s="153">
        <f>'Education and Training'!AC47</f>
        <v>702</v>
      </c>
      <c r="D234" s="163" t="str">
        <f>'Education and Training'!AD47</f>
        <v>054</v>
      </c>
      <c r="E234" s="163"/>
      <c r="H234" s="153">
        <f>'Education and Training'!AG47</f>
        <v>110</v>
      </c>
      <c r="I234" s="153" t="str">
        <f>'Education and Training'!AH47</f>
        <v>USD</v>
      </c>
      <c r="J234" s="160">
        <f>'Education and Training'!AI47</f>
        <v>0</v>
      </c>
      <c r="K234" s="160">
        <f>'Education and Training'!AJ47</f>
        <v>0</v>
      </c>
      <c r="L234" s="160">
        <f>'Education and Training'!AK47</f>
        <v>0</v>
      </c>
      <c r="M234" s="160">
        <f>'Education and Training'!AL47</f>
        <v>0</v>
      </c>
      <c r="N234" s="160">
        <f>'Education and Training'!AM47</f>
        <v>0</v>
      </c>
      <c r="O234" s="160">
        <f>'Education and Training'!AN47</f>
        <v>0</v>
      </c>
      <c r="P234" s="160">
        <f>'Education and Training'!AO47</f>
        <v>0</v>
      </c>
      <c r="Q234" s="160">
        <f>'Education and Training'!AP47</f>
        <v>0</v>
      </c>
      <c r="R234" s="160">
        <f>'Education and Training'!AQ47</f>
        <v>0</v>
      </c>
      <c r="S234" s="160">
        <f>'Education and Training'!AR47</f>
        <v>0</v>
      </c>
      <c r="T234" s="160">
        <f>'Education and Training'!AS47</f>
        <v>0</v>
      </c>
      <c r="U234" s="160">
        <f>'Education and Training'!AT47</f>
        <v>0</v>
      </c>
      <c r="V234" s="160">
        <f t="shared" si="0"/>
        <v>0</v>
      </c>
    </row>
    <row r="235" spans="1:22" ht="12.75" customHeight="1" x14ac:dyDescent="0.4">
      <c r="A235" s="153" t="str">
        <f>'Education and Training'!AA48</f>
        <v>Budget</v>
      </c>
      <c r="B235" s="153" t="str">
        <f>'Education and Training'!AB48</f>
        <v/>
      </c>
      <c r="C235" s="153">
        <f>'Education and Training'!AC48</f>
        <v>702</v>
      </c>
      <c r="D235" s="163" t="str">
        <f>'Education and Training'!AD48</f>
        <v>054</v>
      </c>
      <c r="E235" s="163"/>
      <c r="H235" s="153">
        <f>'Education and Training'!AG48</f>
        <v>110</v>
      </c>
      <c r="I235" s="153" t="str">
        <f>'Education and Training'!AH48</f>
        <v>USD</v>
      </c>
      <c r="J235" s="160">
        <f>'Education and Training'!AI48</f>
        <v>0</v>
      </c>
      <c r="K235" s="160">
        <f>'Education and Training'!AJ48</f>
        <v>0</v>
      </c>
      <c r="L235" s="160">
        <f>'Education and Training'!AK48</f>
        <v>0</v>
      </c>
      <c r="M235" s="160">
        <f>'Education and Training'!AL48</f>
        <v>0</v>
      </c>
      <c r="N235" s="160">
        <f>'Education and Training'!AM48</f>
        <v>0</v>
      </c>
      <c r="O235" s="160">
        <f>'Education and Training'!AN48</f>
        <v>0</v>
      </c>
      <c r="P235" s="160">
        <f>'Education and Training'!AO48</f>
        <v>0</v>
      </c>
      <c r="Q235" s="160">
        <f>'Education and Training'!AP48</f>
        <v>0</v>
      </c>
      <c r="R235" s="160">
        <f>'Education and Training'!AQ48</f>
        <v>0</v>
      </c>
      <c r="S235" s="160">
        <f>'Education and Training'!AR48</f>
        <v>0</v>
      </c>
      <c r="T235" s="160">
        <f>'Education and Training'!AS48</f>
        <v>0</v>
      </c>
      <c r="U235" s="160">
        <f>'Education and Training'!AT48</f>
        <v>0</v>
      </c>
      <c r="V235" s="160">
        <f t="shared" si="0"/>
        <v>0</v>
      </c>
    </row>
    <row r="236" spans="1:22" ht="12.75" customHeight="1" x14ac:dyDescent="0.4">
      <c r="A236" s="153" t="str">
        <f>'Education and Training'!AA52</f>
        <v>Budget</v>
      </c>
      <c r="B236" s="153" t="str">
        <f>'Education and Training'!AB52</f>
        <v>7004-000000</v>
      </c>
      <c r="C236" s="153">
        <f>'Education and Training'!AC52</f>
        <v>703</v>
      </c>
      <c r="D236" s="163" t="str">
        <f>'Education and Training'!AD52</f>
        <v>054</v>
      </c>
      <c r="E236" s="163"/>
      <c r="H236" s="153">
        <f>'Education and Training'!AG52</f>
        <v>110</v>
      </c>
      <c r="I236" s="153" t="str">
        <f>'Education and Training'!AH52</f>
        <v>USD</v>
      </c>
      <c r="J236" s="160">
        <f>'Education and Training'!AI52</f>
        <v>0</v>
      </c>
      <c r="K236" s="160">
        <f>'Education and Training'!AJ52</f>
        <v>0</v>
      </c>
      <c r="L236" s="160">
        <f>'Education and Training'!AK52</f>
        <v>0</v>
      </c>
      <c r="M236" s="160">
        <f>'Education and Training'!AL52</f>
        <v>0</v>
      </c>
      <c r="N236" s="160">
        <f>'Education and Training'!AM52</f>
        <v>0</v>
      </c>
      <c r="O236" s="160">
        <f>'Education and Training'!AN52</f>
        <v>0</v>
      </c>
      <c r="P236" s="160">
        <f>'Education and Training'!AO52</f>
        <v>0</v>
      </c>
      <c r="Q236" s="160">
        <f>'Education and Training'!AP52</f>
        <v>0</v>
      </c>
      <c r="R236" s="160">
        <f>'Education and Training'!AQ52</f>
        <v>0</v>
      </c>
      <c r="S236" s="160">
        <f>'Education and Training'!AR52</f>
        <v>0</v>
      </c>
      <c r="T236" s="160">
        <f>'Education and Training'!AS52</f>
        <v>0</v>
      </c>
      <c r="U236" s="160">
        <f>'Education and Training'!AT52</f>
        <v>128</v>
      </c>
      <c r="V236" s="160">
        <f t="shared" si="0"/>
        <v>128</v>
      </c>
    </row>
    <row r="237" spans="1:22" ht="12.75" customHeight="1" x14ac:dyDescent="0.4">
      <c r="A237" s="153" t="str">
        <f>'Education and Training'!AA53</f>
        <v>Budget</v>
      </c>
      <c r="B237" s="153" t="str">
        <f>'Education and Training'!AB53</f>
        <v>7006-000000</v>
      </c>
      <c r="C237" s="153">
        <f>'Education and Training'!AC53</f>
        <v>703</v>
      </c>
      <c r="D237" s="163" t="str">
        <f>'Education and Training'!AD53</f>
        <v>054</v>
      </c>
      <c r="E237" s="163"/>
      <c r="H237" s="153">
        <f>'Education and Training'!AG53</f>
        <v>110</v>
      </c>
      <c r="I237" s="153" t="str">
        <f>'Education and Training'!AH53</f>
        <v>USD</v>
      </c>
      <c r="J237" s="160">
        <f>'Education and Training'!AI53</f>
        <v>0</v>
      </c>
      <c r="K237" s="160">
        <f>'Education and Training'!AJ53</f>
        <v>0</v>
      </c>
      <c r="L237" s="160">
        <f>'Education and Training'!AK53</f>
        <v>0</v>
      </c>
      <c r="M237" s="160">
        <f>'Education and Training'!AL53</f>
        <v>0</v>
      </c>
      <c r="N237" s="160">
        <f>'Education and Training'!AM53</f>
        <v>0</v>
      </c>
      <c r="O237" s="160">
        <f>'Education and Training'!AN53</f>
        <v>0</v>
      </c>
      <c r="P237" s="160">
        <f>'Education and Training'!AO53</f>
        <v>0</v>
      </c>
      <c r="Q237" s="160">
        <f>'Education and Training'!AP53</f>
        <v>0</v>
      </c>
      <c r="R237" s="160">
        <f>'Education and Training'!AQ53</f>
        <v>0</v>
      </c>
      <c r="S237" s="160">
        <f>'Education and Training'!AR53</f>
        <v>0</v>
      </c>
      <c r="T237" s="160">
        <f>'Education and Training'!AS53</f>
        <v>0</v>
      </c>
      <c r="U237" s="160">
        <f>'Education and Training'!AT53</f>
        <v>0</v>
      </c>
      <c r="V237" s="160">
        <f t="shared" si="0"/>
        <v>0</v>
      </c>
    </row>
    <row r="238" spans="1:22" ht="12.75" customHeight="1" x14ac:dyDescent="0.4">
      <c r="A238" s="153" t="str">
        <f>'Education and Training'!AA54</f>
        <v>Budget</v>
      </c>
      <c r="B238" s="153" t="str">
        <f>'Education and Training'!AB54</f>
        <v>7012-000000</v>
      </c>
      <c r="C238" s="153">
        <f>'Education and Training'!AC54</f>
        <v>703</v>
      </c>
      <c r="D238" s="163" t="str">
        <f>'Education and Training'!AD54</f>
        <v>054</v>
      </c>
      <c r="E238" s="163"/>
      <c r="H238" s="153">
        <f>'Education and Training'!AG54</f>
        <v>110</v>
      </c>
      <c r="I238" s="153" t="str">
        <f>'Education and Training'!AH54</f>
        <v>USD</v>
      </c>
      <c r="J238" s="160">
        <f>'Education and Training'!AI54</f>
        <v>0</v>
      </c>
      <c r="K238" s="160">
        <f>'Education and Training'!AJ54</f>
        <v>0</v>
      </c>
      <c r="L238" s="160">
        <f>'Education and Training'!AK54</f>
        <v>0</v>
      </c>
      <c r="M238" s="160">
        <f>'Education and Training'!AL54</f>
        <v>0</v>
      </c>
      <c r="N238" s="160">
        <f>'Education and Training'!AM54</f>
        <v>0</v>
      </c>
      <c r="O238" s="160">
        <f>'Education and Training'!AN54</f>
        <v>100</v>
      </c>
      <c r="P238" s="160">
        <f>'Education and Training'!AO54</f>
        <v>0</v>
      </c>
      <c r="Q238" s="160">
        <f>'Education and Training'!AP54</f>
        <v>0</v>
      </c>
      <c r="R238" s="160">
        <f>'Education and Training'!AQ54</f>
        <v>0</v>
      </c>
      <c r="S238" s="160">
        <f>'Education and Training'!AR54</f>
        <v>0</v>
      </c>
      <c r="T238" s="160">
        <f>'Education and Training'!AS54</f>
        <v>0</v>
      </c>
      <c r="U238" s="160">
        <f>'Education and Training'!AT54</f>
        <v>0</v>
      </c>
      <c r="V238" s="160">
        <f t="shared" si="0"/>
        <v>100</v>
      </c>
    </row>
    <row r="239" spans="1:22" ht="12.75" customHeight="1" x14ac:dyDescent="0.4">
      <c r="A239" s="153" t="str">
        <f>'Education and Training'!AA55</f>
        <v>Budget</v>
      </c>
      <c r="B239" s="153" t="str">
        <f>'Education and Training'!AB55</f>
        <v>7014-000000</v>
      </c>
      <c r="C239" s="153">
        <f>'Education and Training'!AC55</f>
        <v>703</v>
      </c>
      <c r="D239" s="163" t="str">
        <f>'Education and Training'!AD55</f>
        <v>054</v>
      </c>
      <c r="E239" s="163"/>
      <c r="H239" s="153">
        <f>'Education and Training'!AG55</f>
        <v>110</v>
      </c>
      <c r="I239" s="153" t="str">
        <f>'Education and Training'!AH55</f>
        <v>USD</v>
      </c>
      <c r="J239" s="160">
        <f>'Education and Training'!AI55</f>
        <v>0</v>
      </c>
      <c r="K239" s="160">
        <f>'Education and Training'!AJ55</f>
        <v>0</v>
      </c>
      <c r="L239" s="160">
        <f>'Education and Training'!AK55</f>
        <v>0</v>
      </c>
      <c r="M239" s="160">
        <f>'Education and Training'!AL55</f>
        <v>0</v>
      </c>
      <c r="N239" s="160">
        <f>'Education and Training'!AM55</f>
        <v>0</v>
      </c>
      <c r="O239" s="160">
        <f>'Education and Training'!AN55</f>
        <v>500</v>
      </c>
      <c r="P239" s="160">
        <f>'Education and Training'!AO55</f>
        <v>0</v>
      </c>
      <c r="Q239" s="160">
        <f>'Education and Training'!AP55</f>
        <v>0</v>
      </c>
      <c r="R239" s="160">
        <f>'Education and Training'!AQ55</f>
        <v>0</v>
      </c>
      <c r="S239" s="160">
        <f>'Education and Training'!AR55</f>
        <v>0</v>
      </c>
      <c r="T239" s="160">
        <f>'Education and Training'!AS55</f>
        <v>0</v>
      </c>
      <c r="U239" s="160">
        <f>'Education and Training'!AT55</f>
        <v>500</v>
      </c>
      <c r="V239" s="160">
        <f t="shared" si="0"/>
        <v>1000</v>
      </c>
    </row>
    <row r="240" spans="1:22" ht="12.75" customHeight="1" x14ac:dyDescent="0.4">
      <c r="A240" s="153" t="str">
        <f>'Education and Training'!AA56</f>
        <v>Budget</v>
      </c>
      <c r="B240" s="153" t="str">
        <f>'Education and Training'!AB56</f>
        <v/>
      </c>
      <c r="C240" s="153">
        <f>'Education and Training'!AC56</f>
        <v>703</v>
      </c>
      <c r="D240" s="163" t="str">
        <f>'Education and Training'!AD56</f>
        <v>054</v>
      </c>
      <c r="E240" s="163"/>
      <c r="H240" s="153">
        <f>'Education and Training'!AG56</f>
        <v>110</v>
      </c>
      <c r="I240" s="153" t="str">
        <f>'Education and Training'!AH56</f>
        <v>USD</v>
      </c>
      <c r="J240" s="160">
        <f>'Education and Training'!AI56</f>
        <v>0</v>
      </c>
      <c r="K240" s="160">
        <f>'Education and Training'!AJ56</f>
        <v>0</v>
      </c>
      <c r="L240" s="160">
        <f>'Education and Training'!AK56</f>
        <v>0</v>
      </c>
      <c r="M240" s="160">
        <f>'Education and Training'!AL56</f>
        <v>0</v>
      </c>
      <c r="N240" s="160">
        <f>'Education and Training'!AM56</f>
        <v>0</v>
      </c>
      <c r="O240" s="160">
        <f>'Education and Training'!AN56</f>
        <v>0</v>
      </c>
      <c r="P240" s="160">
        <f>'Education and Training'!AO56</f>
        <v>0</v>
      </c>
      <c r="Q240" s="160">
        <f>'Education and Training'!AP56</f>
        <v>0</v>
      </c>
      <c r="R240" s="160">
        <f>'Education and Training'!AQ56</f>
        <v>0</v>
      </c>
      <c r="S240" s="160">
        <f>'Education and Training'!AR56</f>
        <v>0</v>
      </c>
      <c r="T240" s="160">
        <f>'Education and Training'!AS56</f>
        <v>0</v>
      </c>
      <c r="U240" s="160">
        <f>'Education and Training'!AT56</f>
        <v>0</v>
      </c>
      <c r="V240" s="160">
        <f t="shared" si="0"/>
        <v>0</v>
      </c>
    </row>
    <row r="241" spans="1:22" ht="12.75" customHeight="1" x14ac:dyDescent="0.4">
      <c r="A241" s="153" t="str">
        <f>'Education and Training'!AA57</f>
        <v>Budget</v>
      </c>
      <c r="B241" s="153" t="str">
        <f>'Education and Training'!AB57</f>
        <v/>
      </c>
      <c r="C241" s="153">
        <f>'Education and Training'!AC57</f>
        <v>703</v>
      </c>
      <c r="D241" s="163" t="str">
        <f>'Education and Training'!AD57</f>
        <v>054</v>
      </c>
      <c r="E241" s="163"/>
      <c r="H241" s="153">
        <f>'Education and Training'!AG57</f>
        <v>110</v>
      </c>
      <c r="I241" s="153" t="str">
        <f>'Education and Training'!AH57</f>
        <v>USD</v>
      </c>
      <c r="J241" s="160">
        <f>'Education and Training'!AI57</f>
        <v>0</v>
      </c>
      <c r="K241" s="160">
        <f>'Education and Training'!AJ57</f>
        <v>0</v>
      </c>
      <c r="L241" s="160">
        <f>'Education and Training'!AK57</f>
        <v>0</v>
      </c>
      <c r="M241" s="160">
        <f>'Education and Training'!AL57</f>
        <v>0</v>
      </c>
      <c r="N241" s="160">
        <f>'Education and Training'!AM57</f>
        <v>0</v>
      </c>
      <c r="O241" s="160">
        <f>'Education and Training'!AN57</f>
        <v>0</v>
      </c>
      <c r="P241" s="160">
        <f>'Education and Training'!AO57</f>
        <v>0</v>
      </c>
      <c r="Q241" s="160">
        <f>'Education and Training'!AP57</f>
        <v>0</v>
      </c>
      <c r="R241" s="160">
        <f>'Education and Training'!AQ57</f>
        <v>0</v>
      </c>
      <c r="S241" s="160">
        <f>'Education and Training'!AR57</f>
        <v>0</v>
      </c>
      <c r="T241" s="160">
        <f>'Education and Training'!AS57</f>
        <v>0</v>
      </c>
      <c r="U241" s="160">
        <f>'Education and Training'!AT57</f>
        <v>0</v>
      </c>
      <c r="V241" s="160">
        <f t="shared" si="0"/>
        <v>0</v>
      </c>
    </row>
    <row r="242" spans="1:22" ht="12.75" customHeight="1" x14ac:dyDescent="0.4">
      <c r="A242" s="153" t="str">
        <f>'Education and Training'!AA58</f>
        <v>Budget</v>
      </c>
      <c r="B242" s="153" t="str">
        <f>'Education and Training'!AB58</f>
        <v/>
      </c>
      <c r="C242" s="153">
        <f>'Education and Training'!AC58</f>
        <v>703</v>
      </c>
      <c r="D242" s="163" t="str">
        <f>'Education and Training'!AD58</f>
        <v>054</v>
      </c>
      <c r="E242" s="163"/>
      <c r="H242" s="153">
        <f>'Education and Training'!AG58</f>
        <v>110</v>
      </c>
      <c r="I242" s="153" t="str">
        <f>'Education and Training'!AH58</f>
        <v>USD</v>
      </c>
      <c r="J242" s="160">
        <f>'Education and Training'!AI58</f>
        <v>0</v>
      </c>
      <c r="K242" s="160">
        <f>'Education and Training'!AJ58</f>
        <v>0</v>
      </c>
      <c r="L242" s="160">
        <f>'Education and Training'!AK58</f>
        <v>0</v>
      </c>
      <c r="M242" s="160">
        <f>'Education and Training'!AL58</f>
        <v>0</v>
      </c>
      <c r="N242" s="160">
        <f>'Education and Training'!AM58</f>
        <v>0</v>
      </c>
      <c r="O242" s="160">
        <f>'Education and Training'!AN58</f>
        <v>0</v>
      </c>
      <c r="P242" s="160">
        <f>'Education and Training'!AO58</f>
        <v>0</v>
      </c>
      <c r="Q242" s="160">
        <f>'Education and Training'!AP58</f>
        <v>0</v>
      </c>
      <c r="R242" s="160">
        <f>'Education and Training'!AQ58</f>
        <v>0</v>
      </c>
      <c r="S242" s="160">
        <f>'Education and Training'!AR58</f>
        <v>0</v>
      </c>
      <c r="T242" s="160">
        <f>'Education and Training'!AS58</f>
        <v>0</v>
      </c>
      <c r="U242" s="160">
        <f>'Education and Training'!AT58</f>
        <v>0</v>
      </c>
      <c r="V242" s="160">
        <f t="shared" si="0"/>
        <v>0</v>
      </c>
    </row>
    <row r="243" spans="1:22" ht="12.75" customHeight="1" x14ac:dyDescent="0.4">
      <c r="A243" s="153" t="str">
        <f>'Education and Training'!AA59</f>
        <v>Budget</v>
      </c>
      <c r="B243" s="153" t="str">
        <f>'Education and Training'!AB59</f>
        <v/>
      </c>
      <c r="C243" s="153">
        <f>'Education and Training'!AC59</f>
        <v>703</v>
      </c>
      <c r="D243" s="163" t="str">
        <f>'Education and Training'!AD59</f>
        <v>054</v>
      </c>
      <c r="E243" s="163"/>
      <c r="H243" s="153">
        <f>'Education and Training'!AG59</f>
        <v>110</v>
      </c>
      <c r="I243" s="153" t="str">
        <f>'Education and Training'!AH59</f>
        <v>USD</v>
      </c>
      <c r="J243" s="160">
        <f>'Education and Training'!AI59</f>
        <v>0</v>
      </c>
      <c r="K243" s="160">
        <f>'Education and Training'!AJ59</f>
        <v>0</v>
      </c>
      <c r="L243" s="160">
        <f>'Education and Training'!AK59</f>
        <v>0</v>
      </c>
      <c r="M243" s="160">
        <f>'Education and Training'!AL59</f>
        <v>0</v>
      </c>
      <c r="N243" s="160">
        <f>'Education and Training'!AM59</f>
        <v>0</v>
      </c>
      <c r="O243" s="160">
        <f>'Education and Training'!AN59</f>
        <v>0</v>
      </c>
      <c r="P243" s="160">
        <f>'Education and Training'!AO59</f>
        <v>0</v>
      </c>
      <c r="Q243" s="160">
        <f>'Education and Training'!AP59</f>
        <v>0</v>
      </c>
      <c r="R243" s="160">
        <f>'Education and Training'!AQ59</f>
        <v>0</v>
      </c>
      <c r="S243" s="160">
        <f>'Education and Training'!AR59</f>
        <v>0</v>
      </c>
      <c r="T243" s="160">
        <f>'Education and Training'!AS59</f>
        <v>0</v>
      </c>
      <c r="U243" s="160">
        <f>'Education and Training'!AT59</f>
        <v>0</v>
      </c>
      <c r="V243" s="160">
        <f t="shared" si="0"/>
        <v>0</v>
      </c>
    </row>
    <row r="244" spans="1:22" ht="12.75" customHeight="1" x14ac:dyDescent="0.4">
      <c r="A244" s="153" t="str">
        <f>'Education and Training'!AA63</f>
        <v>Budget</v>
      </c>
      <c r="B244" s="153" t="str">
        <f>'Education and Training'!AB63</f>
        <v>7006-000000</v>
      </c>
      <c r="C244" s="153">
        <f>'Education and Training'!AC63</f>
        <v>704</v>
      </c>
      <c r="D244" s="163" t="str">
        <f>'Education and Training'!AD63</f>
        <v>054</v>
      </c>
      <c r="E244" s="163"/>
      <c r="H244" s="153">
        <f>'Education and Training'!AG63</f>
        <v>110</v>
      </c>
      <c r="I244" s="153" t="str">
        <f>'Education and Training'!AH63</f>
        <v>USD</v>
      </c>
      <c r="J244" s="160">
        <f>'Education and Training'!AI63</f>
        <v>0</v>
      </c>
      <c r="K244" s="160">
        <f>'Education and Training'!AJ63</f>
        <v>0</v>
      </c>
      <c r="L244" s="160">
        <f>'Education and Training'!AK63</f>
        <v>0</v>
      </c>
      <c r="M244" s="160">
        <f>'Education and Training'!AL63</f>
        <v>0</v>
      </c>
      <c r="N244" s="160">
        <f>'Education and Training'!AM63</f>
        <v>0</v>
      </c>
      <c r="O244" s="160">
        <f>'Education and Training'!AN63</f>
        <v>0</v>
      </c>
      <c r="P244" s="160">
        <f>'Education and Training'!AO63</f>
        <v>0</v>
      </c>
      <c r="Q244" s="160">
        <f>'Education and Training'!AP63</f>
        <v>0</v>
      </c>
      <c r="R244" s="160">
        <f>'Education and Training'!AQ63</f>
        <v>0</v>
      </c>
      <c r="S244" s="160">
        <f>'Education and Training'!AR63</f>
        <v>0</v>
      </c>
      <c r="T244" s="160">
        <f>'Education and Training'!AS63</f>
        <v>0</v>
      </c>
      <c r="U244" s="160">
        <f>'Education and Training'!AT63</f>
        <v>0</v>
      </c>
      <c r="V244" s="160">
        <f t="shared" si="0"/>
        <v>0</v>
      </c>
    </row>
    <row r="245" spans="1:22" ht="12.75" customHeight="1" x14ac:dyDescent="0.4">
      <c r="A245" s="153" t="str">
        <f>'Education and Training'!AA64</f>
        <v>Budget</v>
      </c>
      <c r="B245" s="153" t="str">
        <f>'Education and Training'!AB64</f>
        <v>7010-000000</v>
      </c>
      <c r="C245" s="153">
        <f>'Education and Training'!AC64</f>
        <v>704</v>
      </c>
      <c r="D245" s="163" t="str">
        <f>'Education and Training'!AD64</f>
        <v>054</v>
      </c>
      <c r="E245" s="163"/>
      <c r="H245" s="153">
        <f>'Education and Training'!AG64</f>
        <v>110</v>
      </c>
      <c r="I245" s="153" t="str">
        <f>'Education and Training'!AH64</f>
        <v>USD</v>
      </c>
      <c r="J245" s="160">
        <f>'Education and Training'!AI64</f>
        <v>0</v>
      </c>
      <c r="K245" s="160">
        <f>'Education and Training'!AJ64</f>
        <v>0</v>
      </c>
      <c r="L245" s="160">
        <f>'Education and Training'!AK64</f>
        <v>0</v>
      </c>
      <c r="M245" s="160">
        <f>'Education and Training'!AL64</f>
        <v>0</v>
      </c>
      <c r="N245" s="160">
        <f>'Education and Training'!AM64</f>
        <v>0</v>
      </c>
      <c r="O245" s="160">
        <f>'Education and Training'!AN64</f>
        <v>0</v>
      </c>
      <c r="P245" s="160">
        <f>'Education and Training'!AO64</f>
        <v>0</v>
      </c>
      <c r="Q245" s="160">
        <f>'Education and Training'!AP64</f>
        <v>0</v>
      </c>
      <c r="R245" s="160">
        <f>'Education and Training'!AQ64</f>
        <v>0</v>
      </c>
      <c r="S245" s="160">
        <f>'Education and Training'!AR64</f>
        <v>0</v>
      </c>
      <c r="T245" s="160">
        <f>'Education and Training'!AS64</f>
        <v>0</v>
      </c>
      <c r="U245" s="160">
        <f>'Education and Training'!AT64</f>
        <v>0</v>
      </c>
      <c r="V245" s="160">
        <f t="shared" si="0"/>
        <v>0</v>
      </c>
    </row>
    <row r="246" spans="1:22" ht="12.75" customHeight="1" x14ac:dyDescent="0.4">
      <c r="A246" s="153" t="str">
        <f>'Education and Training'!AA65</f>
        <v>Budget</v>
      </c>
      <c r="B246" s="153" t="str">
        <f>'Education and Training'!AB65</f>
        <v/>
      </c>
      <c r="C246" s="153">
        <f>'Education and Training'!AC65</f>
        <v>704</v>
      </c>
      <c r="D246" s="163" t="str">
        <f>'Education and Training'!AD65</f>
        <v>054</v>
      </c>
      <c r="E246" s="163"/>
      <c r="H246" s="153">
        <f>'Education and Training'!AG65</f>
        <v>110</v>
      </c>
      <c r="I246" s="153" t="str">
        <f>'Education and Training'!AH65</f>
        <v>USD</v>
      </c>
      <c r="J246" s="160">
        <f>'Education and Training'!AI65</f>
        <v>0</v>
      </c>
      <c r="K246" s="160">
        <f>'Education and Training'!AJ65</f>
        <v>0</v>
      </c>
      <c r="L246" s="160">
        <f>'Education and Training'!AK65</f>
        <v>0</v>
      </c>
      <c r="M246" s="160">
        <f>'Education and Training'!AL65</f>
        <v>0</v>
      </c>
      <c r="N246" s="160">
        <f>'Education and Training'!AM65</f>
        <v>0</v>
      </c>
      <c r="O246" s="160">
        <f>'Education and Training'!AN65</f>
        <v>0</v>
      </c>
      <c r="P246" s="160">
        <f>'Education and Training'!AO65</f>
        <v>0</v>
      </c>
      <c r="Q246" s="160">
        <f>'Education and Training'!AP65</f>
        <v>0</v>
      </c>
      <c r="R246" s="160">
        <f>'Education and Training'!AQ65</f>
        <v>0</v>
      </c>
      <c r="S246" s="160">
        <f>'Education and Training'!AR65</f>
        <v>0</v>
      </c>
      <c r="T246" s="160">
        <f>'Education and Training'!AS65</f>
        <v>0</v>
      </c>
      <c r="U246" s="160">
        <f>'Education and Training'!AT65</f>
        <v>0</v>
      </c>
      <c r="V246" s="160">
        <f t="shared" si="0"/>
        <v>0</v>
      </c>
    </row>
    <row r="247" spans="1:22" ht="12.75" customHeight="1" x14ac:dyDescent="0.4">
      <c r="A247" s="153" t="str">
        <f>'Education and Training'!AA66</f>
        <v>Budget</v>
      </c>
      <c r="B247" s="153" t="str">
        <f>'Education and Training'!AB66</f>
        <v/>
      </c>
      <c r="C247" s="153">
        <f>'Education and Training'!AC66</f>
        <v>704</v>
      </c>
      <c r="D247" s="163" t="str">
        <f>'Education and Training'!AD66</f>
        <v>054</v>
      </c>
      <c r="E247" s="163"/>
      <c r="H247" s="153">
        <f>'Education and Training'!AG66</f>
        <v>110</v>
      </c>
      <c r="I247" s="153" t="str">
        <f>'Education and Training'!AH66</f>
        <v>USD</v>
      </c>
      <c r="J247" s="160">
        <f>'Education and Training'!AI66</f>
        <v>0</v>
      </c>
      <c r="K247" s="160">
        <f>'Education and Training'!AJ66</f>
        <v>0</v>
      </c>
      <c r="L247" s="160">
        <f>'Education and Training'!AK66</f>
        <v>0</v>
      </c>
      <c r="M247" s="160">
        <f>'Education and Training'!AL66</f>
        <v>0</v>
      </c>
      <c r="N247" s="160">
        <f>'Education and Training'!AM66</f>
        <v>0</v>
      </c>
      <c r="O247" s="160">
        <f>'Education and Training'!AN66</f>
        <v>0</v>
      </c>
      <c r="P247" s="160">
        <f>'Education and Training'!AO66</f>
        <v>0</v>
      </c>
      <c r="Q247" s="160">
        <f>'Education and Training'!AP66</f>
        <v>0</v>
      </c>
      <c r="R247" s="160">
        <f>'Education and Training'!AQ66</f>
        <v>0</v>
      </c>
      <c r="S247" s="160">
        <f>'Education and Training'!AR66</f>
        <v>0</v>
      </c>
      <c r="T247" s="160">
        <f>'Education and Training'!AS66</f>
        <v>0</v>
      </c>
      <c r="U247" s="160">
        <f>'Education and Training'!AT66</f>
        <v>0</v>
      </c>
      <c r="V247" s="160">
        <f t="shared" si="0"/>
        <v>0</v>
      </c>
    </row>
    <row r="248" spans="1:22" ht="12.75" customHeight="1" x14ac:dyDescent="0.4">
      <c r="A248" s="153" t="str">
        <f>'Education and Training'!AA67</f>
        <v>Budget</v>
      </c>
      <c r="B248" s="153" t="str">
        <f>'Education and Training'!AB67</f>
        <v/>
      </c>
      <c r="C248" s="153">
        <f>'Education and Training'!AC67</f>
        <v>704</v>
      </c>
      <c r="D248" s="163" t="str">
        <f>'Education and Training'!AD67</f>
        <v>054</v>
      </c>
      <c r="E248" s="163"/>
      <c r="H248" s="153">
        <f>'Education and Training'!AG67</f>
        <v>110</v>
      </c>
      <c r="I248" s="153" t="str">
        <f>'Education and Training'!AH67</f>
        <v>USD</v>
      </c>
      <c r="J248" s="160">
        <f>'Education and Training'!AI67</f>
        <v>0</v>
      </c>
      <c r="K248" s="160">
        <f>'Education and Training'!AJ67</f>
        <v>0</v>
      </c>
      <c r="L248" s="160">
        <f>'Education and Training'!AK67</f>
        <v>0</v>
      </c>
      <c r="M248" s="160">
        <f>'Education and Training'!AL67</f>
        <v>0</v>
      </c>
      <c r="N248" s="160">
        <f>'Education and Training'!AM67</f>
        <v>0</v>
      </c>
      <c r="O248" s="160">
        <f>'Education and Training'!AN67</f>
        <v>0</v>
      </c>
      <c r="P248" s="160">
        <f>'Education and Training'!AO67</f>
        <v>0</v>
      </c>
      <c r="Q248" s="160">
        <f>'Education and Training'!AP67</f>
        <v>0</v>
      </c>
      <c r="R248" s="160">
        <f>'Education and Training'!AQ67</f>
        <v>0</v>
      </c>
      <c r="S248" s="160">
        <f>'Education and Training'!AR67</f>
        <v>0</v>
      </c>
      <c r="T248" s="160">
        <f>'Education and Training'!AS67</f>
        <v>0</v>
      </c>
      <c r="U248" s="160">
        <f>'Education and Training'!AT67</f>
        <v>0</v>
      </c>
      <c r="V248" s="160">
        <f t="shared" si="0"/>
        <v>0</v>
      </c>
    </row>
    <row r="249" spans="1:22" ht="12.75" customHeight="1" x14ac:dyDescent="0.4">
      <c r="A249" s="153" t="str">
        <f>'Education and Training'!AA68</f>
        <v>Budget</v>
      </c>
      <c r="B249" s="153" t="str">
        <f>'Education and Training'!AB68</f>
        <v/>
      </c>
      <c r="C249" s="153">
        <f>'Education and Training'!AC68</f>
        <v>704</v>
      </c>
      <c r="D249" s="163" t="str">
        <f>'Education and Training'!AD68</f>
        <v>054</v>
      </c>
      <c r="E249" s="163"/>
      <c r="H249" s="153">
        <f>'Education and Training'!AG68</f>
        <v>110</v>
      </c>
      <c r="I249" s="153" t="str">
        <f>'Education and Training'!AH68</f>
        <v>USD</v>
      </c>
      <c r="J249" s="160">
        <f>'Education and Training'!AI68</f>
        <v>0</v>
      </c>
      <c r="K249" s="160">
        <f>'Education and Training'!AJ68</f>
        <v>0</v>
      </c>
      <c r="L249" s="160">
        <f>'Education and Training'!AK68</f>
        <v>0</v>
      </c>
      <c r="M249" s="160">
        <f>'Education and Training'!AL68</f>
        <v>0</v>
      </c>
      <c r="N249" s="160">
        <f>'Education and Training'!AM68</f>
        <v>0</v>
      </c>
      <c r="O249" s="160">
        <f>'Education and Training'!AN68</f>
        <v>0</v>
      </c>
      <c r="P249" s="160">
        <f>'Education and Training'!AO68</f>
        <v>0</v>
      </c>
      <c r="Q249" s="160">
        <f>'Education and Training'!AP68</f>
        <v>0</v>
      </c>
      <c r="R249" s="160">
        <f>'Education and Training'!AQ68</f>
        <v>0</v>
      </c>
      <c r="S249" s="160">
        <f>'Education and Training'!AR68</f>
        <v>0</v>
      </c>
      <c r="T249" s="160">
        <f>'Education and Training'!AS68</f>
        <v>0</v>
      </c>
      <c r="U249" s="160">
        <f>'Education and Training'!AT68</f>
        <v>0</v>
      </c>
      <c r="V249" s="160">
        <f t="shared" si="0"/>
        <v>0</v>
      </c>
    </row>
    <row r="250" spans="1:22" ht="12.75" customHeight="1" x14ac:dyDescent="0.4">
      <c r="A250" s="153" t="str">
        <f>'Education and Training'!AA72</f>
        <v>Budget</v>
      </c>
      <c r="B250" s="153" t="str">
        <f>'Education and Training'!AB72</f>
        <v>7004-000000</v>
      </c>
      <c r="C250" s="153">
        <f>'Education and Training'!AC72</f>
        <v>706</v>
      </c>
      <c r="D250" s="163" t="str">
        <f>'Education and Training'!AD72</f>
        <v>054</v>
      </c>
      <c r="E250" s="163"/>
      <c r="H250" s="153">
        <f>'Education and Training'!AG72</f>
        <v>110</v>
      </c>
      <c r="I250" s="153" t="str">
        <f>'Education and Training'!AH72</f>
        <v>USD</v>
      </c>
      <c r="J250" s="160">
        <f>'Education and Training'!AI72</f>
        <v>0</v>
      </c>
      <c r="K250" s="160">
        <f>'Education and Training'!AJ72</f>
        <v>0</v>
      </c>
      <c r="L250" s="160">
        <f>'Education and Training'!AK72</f>
        <v>0</v>
      </c>
      <c r="M250" s="160">
        <f>'Education and Training'!AL72</f>
        <v>0</v>
      </c>
      <c r="N250" s="160">
        <f>'Education and Training'!AM72</f>
        <v>0</v>
      </c>
      <c r="O250" s="160">
        <f>'Education and Training'!AN72</f>
        <v>0</v>
      </c>
      <c r="P250" s="160">
        <f>'Education and Training'!AO72</f>
        <v>0</v>
      </c>
      <c r="Q250" s="160">
        <f>'Education and Training'!AP72</f>
        <v>0</v>
      </c>
      <c r="R250" s="160">
        <f>'Education and Training'!AQ72</f>
        <v>0</v>
      </c>
      <c r="S250" s="160">
        <f>'Education and Training'!AR72</f>
        <v>0</v>
      </c>
      <c r="T250" s="160">
        <f>'Education and Training'!AS72</f>
        <v>0</v>
      </c>
      <c r="U250" s="160">
        <f>'Education and Training'!AT72</f>
        <v>0</v>
      </c>
      <c r="V250" s="160">
        <f t="shared" si="0"/>
        <v>0</v>
      </c>
    </row>
    <row r="251" spans="1:22" ht="12.75" customHeight="1" x14ac:dyDescent="0.4">
      <c r="A251" s="153" t="str">
        <f>'Education and Training'!AA73</f>
        <v>Budget</v>
      </c>
      <c r="B251" s="153" t="str">
        <f>'Education and Training'!AB73</f>
        <v>7006-000000</v>
      </c>
      <c r="C251" s="153">
        <f>'Education and Training'!AC73</f>
        <v>706</v>
      </c>
      <c r="D251" s="163" t="str">
        <f>'Education and Training'!AD73</f>
        <v>054</v>
      </c>
      <c r="E251" s="163"/>
      <c r="H251" s="153">
        <f>'Education and Training'!AG73</f>
        <v>110</v>
      </c>
      <c r="I251" s="153" t="str">
        <f>'Education and Training'!AH73</f>
        <v>USD</v>
      </c>
      <c r="J251" s="160">
        <f>'Education and Training'!AI73</f>
        <v>0</v>
      </c>
      <c r="K251" s="160">
        <f>'Education and Training'!AJ73</f>
        <v>0</v>
      </c>
      <c r="L251" s="160">
        <f>'Education and Training'!AK73</f>
        <v>0</v>
      </c>
      <c r="M251" s="160">
        <f>'Education and Training'!AL73</f>
        <v>0</v>
      </c>
      <c r="N251" s="160">
        <f>'Education and Training'!AM73</f>
        <v>0</v>
      </c>
      <c r="O251" s="160">
        <f>'Education and Training'!AN73</f>
        <v>0</v>
      </c>
      <c r="P251" s="160">
        <f>'Education and Training'!AO73</f>
        <v>0</v>
      </c>
      <c r="Q251" s="160">
        <f>'Education and Training'!AP73</f>
        <v>0</v>
      </c>
      <c r="R251" s="160">
        <f>'Education and Training'!AQ73</f>
        <v>0</v>
      </c>
      <c r="S251" s="160">
        <f>'Education and Training'!AR73</f>
        <v>0</v>
      </c>
      <c r="T251" s="160">
        <f>'Education and Training'!AS73</f>
        <v>0</v>
      </c>
      <c r="U251" s="160">
        <f>'Education and Training'!AT73</f>
        <v>0</v>
      </c>
      <c r="V251" s="160">
        <f t="shared" si="0"/>
        <v>0</v>
      </c>
    </row>
    <row r="252" spans="1:22" ht="12.75" customHeight="1" x14ac:dyDescent="0.4">
      <c r="A252" s="153" t="str">
        <f>'Education and Training'!AA74</f>
        <v>Budget</v>
      </c>
      <c r="B252" s="153" t="str">
        <f>'Education and Training'!AB74</f>
        <v>7010-000000</v>
      </c>
      <c r="C252" s="153">
        <f>'Education and Training'!AC74</f>
        <v>706</v>
      </c>
      <c r="D252" s="163" t="str">
        <f>'Education and Training'!AD74</f>
        <v>054</v>
      </c>
      <c r="E252" s="163"/>
      <c r="H252" s="153">
        <f>'Education and Training'!AG74</f>
        <v>110</v>
      </c>
      <c r="I252" s="153" t="str">
        <f>'Education and Training'!AH74</f>
        <v>USD</v>
      </c>
      <c r="J252" s="160">
        <f>'Education and Training'!AI74</f>
        <v>0</v>
      </c>
      <c r="K252" s="160">
        <f>'Education and Training'!AJ74</f>
        <v>0</v>
      </c>
      <c r="L252" s="160">
        <f>'Education and Training'!AK74</f>
        <v>0</v>
      </c>
      <c r="M252" s="160">
        <f>'Education and Training'!AL74</f>
        <v>0</v>
      </c>
      <c r="N252" s="160">
        <f>'Education and Training'!AM74</f>
        <v>0</v>
      </c>
      <c r="O252" s="160">
        <f>'Education and Training'!AN74</f>
        <v>0</v>
      </c>
      <c r="P252" s="160">
        <f>'Education and Training'!AO74</f>
        <v>0</v>
      </c>
      <c r="Q252" s="160">
        <f>'Education and Training'!AP74</f>
        <v>0</v>
      </c>
      <c r="R252" s="160">
        <f>'Education and Training'!AQ74</f>
        <v>0</v>
      </c>
      <c r="S252" s="160">
        <f>'Education and Training'!AR74</f>
        <v>0</v>
      </c>
      <c r="T252" s="160">
        <f>'Education and Training'!AS74</f>
        <v>0</v>
      </c>
      <c r="U252" s="160">
        <f>'Education and Training'!AT74</f>
        <v>0</v>
      </c>
      <c r="V252" s="160">
        <f t="shared" si="0"/>
        <v>0</v>
      </c>
    </row>
    <row r="253" spans="1:22" ht="12.75" customHeight="1" x14ac:dyDescent="0.4">
      <c r="A253" s="153" t="str">
        <f>'Education and Training'!AA75</f>
        <v>Budget</v>
      </c>
      <c r="B253" s="153" t="str">
        <f>'Education and Training'!AB75</f>
        <v>7082-000000</v>
      </c>
      <c r="C253" s="153">
        <f>'Education and Training'!AC75</f>
        <v>706</v>
      </c>
      <c r="D253" s="163" t="str">
        <f>'Education and Training'!AD75</f>
        <v>054</v>
      </c>
      <c r="E253" s="163"/>
      <c r="H253" s="153">
        <f>'Education and Training'!AG75</f>
        <v>110</v>
      </c>
      <c r="I253" s="153" t="str">
        <f>'Education and Training'!AH75</f>
        <v>USD</v>
      </c>
      <c r="J253" s="160">
        <f>'Education and Training'!AI75</f>
        <v>0</v>
      </c>
      <c r="K253" s="160">
        <f>'Education and Training'!AJ75</f>
        <v>0</v>
      </c>
      <c r="L253" s="160">
        <f>'Education and Training'!AK75</f>
        <v>0</v>
      </c>
      <c r="M253" s="160">
        <f>'Education and Training'!AL75</f>
        <v>0</v>
      </c>
      <c r="N253" s="160">
        <f>'Education and Training'!AM75</f>
        <v>0</v>
      </c>
      <c r="O253" s="160">
        <f>'Education and Training'!AN75</f>
        <v>0</v>
      </c>
      <c r="P253" s="160">
        <f>'Education and Training'!AO75</f>
        <v>0</v>
      </c>
      <c r="Q253" s="160">
        <f>'Education and Training'!AP75</f>
        <v>380</v>
      </c>
      <c r="R253" s="160">
        <f>'Education and Training'!AQ75</f>
        <v>0</v>
      </c>
      <c r="S253" s="160">
        <f>'Education and Training'!AR75</f>
        <v>0</v>
      </c>
      <c r="T253" s="160">
        <f>'Education and Training'!AS75</f>
        <v>0</v>
      </c>
      <c r="U253" s="160">
        <f>'Education and Training'!AT75</f>
        <v>0</v>
      </c>
      <c r="V253" s="160">
        <f t="shared" si="0"/>
        <v>380</v>
      </c>
    </row>
    <row r="254" spans="1:22" ht="12.75" customHeight="1" x14ac:dyDescent="0.4">
      <c r="A254" s="153" t="str">
        <f>'Education and Training'!AA76</f>
        <v>Budget</v>
      </c>
      <c r="B254" s="153" t="str">
        <f>'Education and Training'!AB76</f>
        <v>7080-000000</v>
      </c>
      <c r="C254" s="153">
        <f>'Education and Training'!AC76</f>
        <v>706</v>
      </c>
      <c r="D254" s="163" t="str">
        <f>'Education and Training'!AD76</f>
        <v>054</v>
      </c>
      <c r="E254" s="163"/>
      <c r="H254" s="153">
        <f>'Education and Training'!AG76</f>
        <v>110</v>
      </c>
      <c r="I254" s="153" t="str">
        <f>'Education and Training'!AH76</f>
        <v>USD</v>
      </c>
      <c r="J254" s="160">
        <f>'Education and Training'!AI76</f>
        <v>0</v>
      </c>
      <c r="K254" s="160">
        <f>'Education and Training'!AJ76</f>
        <v>0</v>
      </c>
      <c r="L254" s="160">
        <f>'Education and Training'!AK76</f>
        <v>0</v>
      </c>
      <c r="M254" s="160">
        <f>'Education and Training'!AL76</f>
        <v>0</v>
      </c>
      <c r="N254" s="160">
        <f>'Education and Training'!AM76</f>
        <v>0</v>
      </c>
      <c r="O254" s="160">
        <f>'Education and Training'!AN76</f>
        <v>0</v>
      </c>
      <c r="P254" s="160">
        <f>'Education and Training'!AO76</f>
        <v>75</v>
      </c>
      <c r="Q254" s="160">
        <f>'Education and Training'!AP76</f>
        <v>0</v>
      </c>
      <c r="R254" s="160">
        <f>'Education and Training'!AQ76</f>
        <v>0</v>
      </c>
      <c r="S254" s="160">
        <f>'Education and Training'!AR76</f>
        <v>0</v>
      </c>
      <c r="T254" s="160">
        <f>'Education and Training'!AS76</f>
        <v>0</v>
      </c>
      <c r="U254" s="160">
        <f>'Education and Training'!AT76</f>
        <v>0</v>
      </c>
      <c r="V254" s="160">
        <f t="shared" si="0"/>
        <v>75</v>
      </c>
    </row>
    <row r="255" spans="1:22" ht="12.75" customHeight="1" x14ac:dyDescent="0.4">
      <c r="A255" s="153" t="str">
        <f>'Education and Training'!AA77</f>
        <v>Budget</v>
      </c>
      <c r="B255" s="153" t="str">
        <f>'Education and Training'!AB77</f>
        <v/>
      </c>
      <c r="C255" s="153">
        <f>'Education and Training'!AC77</f>
        <v>706</v>
      </c>
      <c r="D255" s="163" t="str">
        <f>'Education and Training'!AD77</f>
        <v>054</v>
      </c>
      <c r="E255" s="163"/>
      <c r="H255" s="153">
        <f>'Education and Training'!AG77</f>
        <v>110</v>
      </c>
      <c r="I255" s="153" t="str">
        <f>'Education and Training'!AH77</f>
        <v>USD</v>
      </c>
      <c r="J255" s="160">
        <f>'Education and Training'!AI77</f>
        <v>0</v>
      </c>
      <c r="K255" s="160">
        <f>'Education and Training'!AJ77</f>
        <v>0</v>
      </c>
      <c r="L255" s="160">
        <f>'Education and Training'!AK77</f>
        <v>0</v>
      </c>
      <c r="M255" s="160">
        <f>'Education and Training'!AL77</f>
        <v>0</v>
      </c>
      <c r="N255" s="160">
        <f>'Education and Training'!AM77</f>
        <v>0</v>
      </c>
      <c r="O255" s="160">
        <f>'Education and Training'!AN77</f>
        <v>0</v>
      </c>
      <c r="P255" s="160">
        <f>'Education and Training'!AO77</f>
        <v>0</v>
      </c>
      <c r="Q255" s="160">
        <f>'Education and Training'!AP77</f>
        <v>0</v>
      </c>
      <c r="R255" s="160">
        <f>'Education and Training'!AQ77</f>
        <v>0</v>
      </c>
      <c r="S255" s="160">
        <f>'Education and Training'!AR77</f>
        <v>0</v>
      </c>
      <c r="T255" s="160">
        <f>'Education and Training'!AS77</f>
        <v>0</v>
      </c>
      <c r="U255" s="160">
        <f>'Education and Training'!AT77</f>
        <v>0</v>
      </c>
      <c r="V255" s="160">
        <f t="shared" si="0"/>
        <v>0</v>
      </c>
    </row>
    <row r="256" spans="1:22" ht="12.75" customHeight="1" x14ac:dyDescent="0.4">
      <c r="A256" s="153" t="str">
        <f>'Education and Training'!AA78</f>
        <v>Budget</v>
      </c>
      <c r="B256" s="153" t="str">
        <f>'Education and Training'!AB78</f>
        <v/>
      </c>
      <c r="C256" s="153">
        <f>'Education and Training'!AC78</f>
        <v>706</v>
      </c>
      <c r="D256" s="163" t="str">
        <f>'Education and Training'!AD78</f>
        <v>054</v>
      </c>
      <c r="E256" s="163"/>
      <c r="H256" s="153">
        <f>'Education and Training'!AG78</f>
        <v>110</v>
      </c>
      <c r="I256" s="153" t="str">
        <f>'Education and Training'!AH78</f>
        <v>USD</v>
      </c>
      <c r="J256" s="160">
        <f>'Education and Training'!AI78</f>
        <v>0</v>
      </c>
      <c r="K256" s="160">
        <f>'Education and Training'!AJ78</f>
        <v>0</v>
      </c>
      <c r="L256" s="160">
        <f>'Education and Training'!AK78</f>
        <v>0</v>
      </c>
      <c r="M256" s="160">
        <f>'Education and Training'!AL78</f>
        <v>0</v>
      </c>
      <c r="N256" s="160">
        <f>'Education and Training'!AM78</f>
        <v>0</v>
      </c>
      <c r="O256" s="160">
        <f>'Education and Training'!AN78</f>
        <v>0</v>
      </c>
      <c r="P256" s="160">
        <f>'Education and Training'!AO78</f>
        <v>0</v>
      </c>
      <c r="Q256" s="160">
        <f>'Education and Training'!AP78</f>
        <v>0</v>
      </c>
      <c r="R256" s="160">
        <f>'Education and Training'!AQ78</f>
        <v>0</v>
      </c>
      <c r="S256" s="160">
        <f>'Education and Training'!AR78</f>
        <v>0</v>
      </c>
      <c r="T256" s="160">
        <f>'Education and Training'!AS78</f>
        <v>0</v>
      </c>
      <c r="U256" s="160">
        <f>'Education and Training'!AT78</f>
        <v>0</v>
      </c>
      <c r="V256" s="160">
        <f t="shared" si="0"/>
        <v>0</v>
      </c>
    </row>
    <row r="257" spans="1:22" ht="12.75" customHeight="1" x14ac:dyDescent="0.4">
      <c r="A257" s="153" t="str">
        <f>'Education and Training'!AA79</f>
        <v>Budget</v>
      </c>
      <c r="B257" s="153" t="str">
        <f>'Education and Training'!AB79</f>
        <v/>
      </c>
      <c r="C257" s="153">
        <f>'Education and Training'!AC79</f>
        <v>706</v>
      </c>
      <c r="D257" s="163" t="str">
        <f>'Education and Training'!AD79</f>
        <v>054</v>
      </c>
      <c r="E257" s="163"/>
      <c r="H257" s="153">
        <f>'Education and Training'!AG79</f>
        <v>110</v>
      </c>
      <c r="I257" s="153" t="str">
        <f>'Education and Training'!AH79</f>
        <v>USD</v>
      </c>
      <c r="J257" s="160">
        <f>'Education and Training'!AI79</f>
        <v>0</v>
      </c>
      <c r="K257" s="160">
        <f>'Education and Training'!AJ79</f>
        <v>0</v>
      </c>
      <c r="L257" s="160">
        <f>'Education and Training'!AK79</f>
        <v>0</v>
      </c>
      <c r="M257" s="160">
        <f>'Education and Training'!AL79</f>
        <v>0</v>
      </c>
      <c r="N257" s="160">
        <f>'Education and Training'!AM79</f>
        <v>0</v>
      </c>
      <c r="O257" s="160">
        <f>'Education and Training'!AN79</f>
        <v>0</v>
      </c>
      <c r="P257" s="160">
        <f>'Education and Training'!AO79</f>
        <v>0</v>
      </c>
      <c r="Q257" s="160">
        <f>'Education and Training'!AP79</f>
        <v>0</v>
      </c>
      <c r="R257" s="160">
        <f>'Education and Training'!AQ79</f>
        <v>0</v>
      </c>
      <c r="S257" s="160">
        <f>'Education and Training'!AR79</f>
        <v>0</v>
      </c>
      <c r="T257" s="160">
        <f>'Education and Training'!AS79</f>
        <v>0</v>
      </c>
      <c r="U257" s="160">
        <f>'Education and Training'!AT79</f>
        <v>0</v>
      </c>
      <c r="V257" s="160">
        <f t="shared" si="0"/>
        <v>0</v>
      </c>
    </row>
    <row r="258" spans="1:22" ht="12.75" customHeight="1" x14ac:dyDescent="0.4">
      <c r="A258" s="153" t="str">
        <f>'Education and Training'!AA83</f>
        <v>Budget</v>
      </c>
      <c r="B258" s="153" t="str">
        <f>'Education and Training'!AB83</f>
        <v>7004-000000</v>
      </c>
      <c r="C258" s="153">
        <f>'Education and Training'!AC83</f>
        <v>705</v>
      </c>
      <c r="D258" s="163" t="str">
        <f>'Education and Training'!AD83</f>
        <v>054</v>
      </c>
      <c r="E258" s="163"/>
      <c r="H258" s="153">
        <f>'Education and Training'!AG83</f>
        <v>110</v>
      </c>
      <c r="I258" s="153" t="str">
        <f>'Education and Training'!AH83</f>
        <v>USD</v>
      </c>
      <c r="J258" s="160">
        <f>'Education and Training'!AI83</f>
        <v>0</v>
      </c>
      <c r="K258" s="160">
        <f>'Education and Training'!AJ83</f>
        <v>0</v>
      </c>
      <c r="L258" s="160">
        <f>'Education and Training'!AK83</f>
        <v>0</v>
      </c>
      <c r="M258" s="160">
        <f>'Education and Training'!AL83</f>
        <v>0</v>
      </c>
      <c r="N258" s="160">
        <f>'Education and Training'!AM83</f>
        <v>0</v>
      </c>
      <c r="O258" s="160">
        <f>'Education and Training'!AN83</f>
        <v>0</v>
      </c>
      <c r="P258" s="160">
        <f>'Education and Training'!AO83</f>
        <v>0</v>
      </c>
      <c r="Q258" s="160">
        <f>'Education and Training'!AP83</f>
        <v>0</v>
      </c>
      <c r="R258" s="160">
        <f>'Education and Training'!AQ83</f>
        <v>0</v>
      </c>
      <c r="S258" s="160">
        <f>'Education and Training'!AR83</f>
        <v>0</v>
      </c>
      <c r="T258" s="160">
        <f>'Education and Training'!AS83</f>
        <v>0</v>
      </c>
      <c r="U258" s="160">
        <f>'Education and Training'!AT83</f>
        <v>0</v>
      </c>
      <c r="V258" s="160">
        <f t="shared" si="0"/>
        <v>0</v>
      </c>
    </row>
    <row r="259" spans="1:22" ht="12.75" customHeight="1" x14ac:dyDescent="0.4">
      <c r="A259" s="153" t="str">
        <f>'Education and Training'!AA84</f>
        <v>Budget</v>
      </c>
      <c r="B259" s="153" t="str">
        <f>'Education and Training'!AB84</f>
        <v>7006-000000</v>
      </c>
      <c r="C259" s="153">
        <f>'Education and Training'!AC84</f>
        <v>705</v>
      </c>
      <c r="D259" s="163" t="str">
        <f>'Education and Training'!AD84</f>
        <v>054</v>
      </c>
      <c r="E259" s="163"/>
      <c r="H259" s="153">
        <f>'Education and Training'!AG84</f>
        <v>110</v>
      </c>
      <c r="I259" s="153" t="str">
        <f>'Education and Training'!AH84</f>
        <v>USD</v>
      </c>
      <c r="J259" s="160">
        <f>'Education and Training'!AI84</f>
        <v>0</v>
      </c>
      <c r="K259" s="160">
        <f>'Education and Training'!AJ84</f>
        <v>0</v>
      </c>
      <c r="L259" s="160">
        <f>'Education and Training'!AK84</f>
        <v>0</v>
      </c>
      <c r="M259" s="160">
        <f>'Education and Training'!AL84</f>
        <v>0</v>
      </c>
      <c r="N259" s="160">
        <f>'Education and Training'!AM84</f>
        <v>0</v>
      </c>
      <c r="O259" s="160">
        <f>'Education and Training'!AN84</f>
        <v>0</v>
      </c>
      <c r="P259" s="160">
        <f>'Education and Training'!AO84</f>
        <v>0</v>
      </c>
      <c r="Q259" s="160">
        <f>'Education and Training'!AP84</f>
        <v>0</v>
      </c>
      <c r="R259" s="160">
        <f>'Education and Training'!AQ84</f>
        <v>0</v>
      </c>
      <c r="S259" s="160">
        <f>'Education and Training'!AR84</f>
        <v>0</v>
      </c>
      <c r="T259" s="160">
        <f>'Education and Training'!AS84</f>
        <v>0</v>
      </c>
      <c r="U259" s="160">
        <f>'Education and Training'!AT84</f>
        <v>0</v>
      </c>
      <c r="V259" s="160">
        <f t="shared" ref="V259:V444" si="1">SUM(J259:U259)</f>
        <v>0</v>
      </c>
    </row>
    <row r="260" spans="1:22" ht="12.75" customHeight="1" x14ac:dyDescent="0.4">
      <c r="A260" s="153" t="str">
        <f>'Education and Training'!AA85</f>
        <v>Budget</v>
      </c>
      <c r="B260" s="153" t="str">
        <f>'Education and Training'!AB85</f>
        <v>7010-000000</v>
      </c>
      <c r="C260" s="153">
        <f>'Education and Training'!AC85</f>
        <v>705</v>
      </c>
      <c r="D260" s="163" t="str">
        <f>'Education and Training'!AD85</f>
        <v>054</v>
      </c>
      <c r="E260" s="163"/>
      <c r="H260" s="153">
        <f>'Education and Training'!AG85</f>
        <v>110</v>
      </c>
      <c r="I260" s="153" t="str">
        <f>'Education and Training'!AH85</f>
        <v>USD</v>
      </c>
      <c r="J260" s="160">
        <f>'Education and Training'!AI85</f>
        <v>0</v>
      </c>
      <c r="K260" s="160">
        <f>'Education and Training'!AJ85</f>
        <v>0</v>
      </c>
      <c r="L260" s="160">
        <f>'Education and Training'!AK85</f>
        <v>0</v>
      </c>
      <c r="M260" s="160">
        <f>'Education and Training'!AL85</f>
        <v>0</v>
      </c>
      <c r="N260" s="160">
        <f>'Education and Training'!AM85</f>
        <v>0</v>
      </c>
      <c r="O260" s="160">
        <f>'Education and Training'!AN85</f>
        <v>0</v>
      </c>
      <c r="P260" s="160">
        <f>'Education and Training'!AO85</f>
        <v>0</v>
      </c>
      <c r="Q260" s="160">
        <f>'Education and Training'!AP85</f>
        <v>0</v>
      </c>
      <c r="R260" s="160">
        <f>'Education and Training'!AQ85</f>
        <v>0</v>
      </c>
      <c r="S260" s="160">
        <f>'Education and Training'!AR85</f>
        <v>0</v>
      </c>
      <c r="T260" s="160">
        <f>'Education and Training'!AS85</f>
        <v>0</v>
      </c>
      <c r="U260" s="160">
        <f>'Education and Training'!AT85</f>
        <v>0</v>
      </c>
      <c r="V260" s="160">
        <f t="shared" si="1"/>
        <v>0</v>
      </c>
    </row>
    <row r="261" spans="1:22" ht="12.75" customHeight="1" x14ac:dyDescent="0.4">
      <c r="A261" s="153" t="str">
        <f>'Education and Training'!AA86</f>
        <v>Budget</v>
      </c>
      <c r="B261" s="153" t="str">
        <f>'Education and Training'!AB86</f>
        <v>7082-000000</v>
      </c>
      <c r="C261" s="153">
        <f>'Education and Training'!AC86</f>
        <v>705</v>
      </c>
      <c r="D261" s="163" t="str">
        <f>'Education and Training'!AD86</f>
        <v>054</v>
      </c>
      <c r="E261" s="163"/>
      <c r="H261" s="153">
        <f>'Education and Training'!AG86</f>
        <v>110</v>
      </c>
      <c r="I261" s="153" t="str">
        <f>'Education and Training'!AH86</f>
        <v>USD</v>
      </c>
      <c r="J261" s="160">
        <f>'Education and Training'!AI86</f>
        <v>0</v>
      </c>
      <c r="K261" s="160">
        <f>'Education and Training'!AJ86</f>
        <v>0</v>
      </c>
      <c r="L261" s="160">
        <f>'Education and Training'!AK86</f>
        <v>0</v>
      </c>
      <c r="M261" s="160">
        <f>'Education and Training'!AL86</f>
        <v>232</v>
      </c>
      <c r="N261" s="160">
        <f>'Education and Training'!AM86</f>
        <v>0</v>
      </c>
      <c r="O261" s="160">
        <f>'Education and Training'!AN86</f>
        <v>0</v>
      </c>
      <c r="P261" s="160">
        <f>'Education and Training'!AO86</f>
        <v>175</v>
      </c>
      <c r="Q261" s="160">
        <f>'Education and Training'!AP86</f>
        <v>0</v>
      </c>
      <c r="R261" s="160">
        <f>'Education and Training'!AQ86</f>
        <v>0</v>
      </c>
      <c r="S261" s="160">
        <f>'Education and Training'!AR86</f>
        <v>150</v>
      </c>
      <c r="T261" s="160">
        <f>'Education and Training'!AS86</f>
        <v>175</v>
      </c>
      <c r="U261" s="160">
        <f>'Education and Training'!AT86</f>
        <v>0</v>
      </c>
      <c r="V261" s="160">
        <f t="shared" si="1"/>
        <v>732</v>
      </c>
    </row>
    <row r="262" spans="1:22" ht="12.75" customHeight="1" x14ac:dyDescent="0.4">
      <c r="A262" s="153" t="str">
        <f>'Education and Training'!AA87</f>
        <v>Budget</v>
      </c>
      <c r="B262" s="153" t="str">
        <f>'Education and Training'!AB87</f>
        <v/>
      </c>
      <c r="C262" s="153">
        <f>'Education and Training'!AC87</f>
        <v>705</v>
      </c>
      <c r="D262" s="163" t="str">
        <f>'Education and Training'!AD87</f>
        <v>054</v>
      </c>
      <c r="E262" s="163"/>
      <c r="H262" s="153">
        <f>'Education and Training'!AG87</f>
        <v>110</v>
      </c>
      <c r="I262" s="153" t="str">
        <f>'Education and Training'!AH87</f>
        <v>USD</v>
      </c>
      <c r="J262" s="160">
        <f>'Education and Training'!AI87</f>
        <v>0</v>
      </c>
      <c r="K262" s="160">
        <f>'Education and Training'!AJ87</f>
        <v>0</v>
      </c>
      <c r="L262" s="160">
        <f>'Education and Training'!AK87</f>
        <v>0</v>
      </c>
      <c r="M262" s="160">
        <f>'Education and Training'!AL87</f>
        <v>0</v>
      </c>
      <c r="N262" s="160">
        <f>'Education and Training'!AM87</f>
        <v>0</v>
      </c>
      <c r="O262" s="160">
        <f>'Education and Training'!AN87</f>
        <v>0</v>
      </c>
      <c r="P262" s="160">
        <f>'Education and Training'!AO87</f>
        <v>0</v>
      </c>
      <c r="Q262" s="160">
        <f>'Education and Training'!AP87</f>
        <v>0</v>
      </c>
      <c r="R262" s="160">
        <f>'Education and Training'!AQ87</f>
        <v>0</v>
      </c>
      <c r="S262" s="160">
        <f>'Education and Training'!AR87</f>
        <v>0</v>
      </c>
      <c r="T262" s="160">
        <f>'Education and Training'!AS87</f>
        <v>0</v>
      </c>
      <c r="U262" s="160">
        <f>'Education and Training'!AT87</f>
        <v>0</v>
      </c>
      <c r="V262" s="160">
        <f t="shared" si="1"/>
        <v>0</v>
      </c>
    </row>
    <row r="263" spans="1:22" ht="12.75" customHeight="1" x14ac:dyDescent="0.4">
      <c r="A263" s="153" t="str">
        <f>'Education and Training'!AA88</f>
        <v>Budget</v>
      </c>
      <c r="B263" s="153" t="str">
        <f>'Education and Training'!AB88</f>
        <v/>
      </c>
      <c r="C263" s="153">
        <f>'Education and Training'!AC88</f>
        <v>705</v>
      </c>
      <c r="D263" s="163" t="str">
        <f>'Education and Training'!AD88</f>
        <v>054</v>
      </c>
      <c r="E263" s="163"/>
      <c r="H263" s="153">
        <f>'Education and Training'!AG88</f>
        <v>110</v>
      </c>
      <c r="I263" s="153" t="str">
        <f>'Education and Training'!AH88</f>
        <v>USD</v>
      </c>
      <c r="J263" s="160">
        <f>'Education and Training'!AI88</f>
        <v>0</v>
      </c>
      <c r="K263" s="160">
        <f>'Education and Training'!AJ88</f>
        <v>0</v>
      </c>
      <c r="L263" s="160">
        <f>'Education and Training'!AK88</f>
        <v>0</v>
      </c>
      <c r="M263" s="160">
        <f>'Education and Training'!AL88</f>
        <v>0</v>
      </c>
      <c r="N263" s="160">
        <f>'Education and Training'!AM88</f>
        <v>0</v>
      </c>
      <c r="O263" s="160">
        <f>'Education and Training'!AN88</f>
        <v>0</v>
      </c>
      <c r="P263" s="160">
        <f>'Education and Training'!AO88</f>
        <v>0</v>
      </c>
      <c r="Q263" s="160">
        <f>'Education and Training'!AP88</f>
        <v>0</v>
      </c>
      <c r="R263" s="160">
        <f>'Education and Training'!AQ88</f>
        <v>0</v>
      </c>
      <c r="S263" s="160">
        <f>'Education and Training'!AR88</f>
        <v>0</v>
      </c>
      <c r="T263" s="160">
        <f>'Education and Training'!AS88</f>
        <v>0</v>
      </c>
      <c r="U263" s="160">
        <f>'Education and Training'!AT88</f>
        <v>0</v>
      </c>
      <c r="V263" s="160">
        <f t="shared" si="1"/>
        <v>0</v>
      </c>
    </row>
    <row r="264" spans="1:22" ht="12.75" customHeight="1" x14ac:dyDescent="0.4">
      <c r="A264" s="153" t="str">
        <f>'Education and Training'!AA89</f>
        <v>Budget</v>
      </c>
      <c r="B264" s="153" t="str">
        <f>'Education and Training'!AB89</f>
        <v/>
      </c>
      <c r="C264" s="153">
        <f>'Education and Training'!AC89</f>
        <v>705</v>
      </c>
      <c r="D264" s="163" t="str">
        <f>'Education and Training'!AD89</f>
        <v>054</v>
      </c>
      <c r="E264" s="163"/>
      <c r="H264" s="153">
        <f>'Education and Training'!AG89</f>
        <v>110</v>
      </c>
      <c r="I264" s="153" t="str">
        <f>'Education and Training'!AH89</f>
        <v>USD</v>
      </c>
      <c r="J264" s="160">
        <f>'Education and Training'!AI89</f>
        <v>0</v>
      </c>
      <c r="K264" s="160">
        <f>'Education and Training'!AJ89</f>
        <v>0</v>
      </c>
      <c r="L264" s="160">
        <f>'Education and Training'!AK89</f>
        <v>0</v>
      </c>
      <c r="M264" s="160">
        <f>'Education and Training'!AL89</f>
        <v>0</v>
      </c>
      <c r="N264" s="160">
        <f>'Education and Training'!AM89</f>
        <v>0</v>
      </c>
      <c r="O264" s="160">
        <f>'Education and Training'!AN89</f>
        <v>0</v>
      </c>
      <c r="P264" s="160">
        <f>'Education and Training'!AO89</f>
        <v>0</v>
      </c>
      <c r="Q264" s="160">
        <f>'Education and Training'!AP89</f>
        <v>0</v>
      </c>
      <c r="R264" s="160">
        <f>'Education and Training'!AQ89</f>
        <v>0</v>
      </c>
      <c r="S264" s="160">
        <f>'Education and Training'!AR89</f>
        <v>0</v>
      </c>
      <c r="T264" s="160">
        <f>'Education and Training'!AS89</f>
        <v>0</v>
      </c>
      <c r="U264" s="160">
        <f>'Education and Training'!AT89</f>
        <v>0</v>
      </c>
      <c r="V264" s="160">
        <f t="shared" si="1"/>
        <v>0</v>
      </c>
    </row>
    <row r="265" spans="1:22" ht="12.75" customHeight="1" x14ac:dyDescent="0.4">
      <c r="A265" s="153" t="str">
        <f>'Education and Training'!AA90</f>
        <v>Budget</v>
      </c>
      <c r="B265" s="153" t="str">
        <f>'Education and Training'!AB90</f>
        <v/>
      </c>
      <c r="C265" s="153">
        <f>'Education and Training'!AC90</f>
        <v>705</v>
      </c>
      <c r="D265" s="163" t="str">
        <f>'Education and Training'!AD90</f>
        <v>054</v>
      </c>
      <c r="E265" s="163"/>
      <c r="H265" s="153">
        <f>'Education and Training'!AG90</f>
        <v>110</v>
      </c>
      <c r="I265" s="153" t="str">
        <f>'Education and Training'!AH90</f>
        <v>USD</v>
      </c>
      <c r="J265" s="160">
        <f>'Education and Training'!AI90</f>
        <v>0</v>
      </c>
      <c r="K265" s="160">
        <f>'Education and Training'!AJ90</f>
        <v>0</v>
      </c>
      <c r="L265" s="160">
        <f>'Education and Training'!AK90</f>
        <v>0</v>
      </c>
      <c r="M265" s="160">
        <f>'Education and Training'!AL90</f>
        <v>0</v>
      </c>
      <c r="N265" s="160">
        <f>'Education and Training'!AM90</f>
        <v>0</v>
      </c>
      <c r="O265" s="160">
        <f>'Education and Training'!AN90</f>
        <v>0</v>
      </c>
      <c r="P265" s="160">
        <f>'Education and Training'!AO90</f>
        <v>0</v>
      </c>
      <c r="Q265" s="160">
        <f>'Education and Training'!AP90</f>
        <v>0</v>
      </c>
      <c r="R265" s="160">
        <f>'Education and Training'!AQ90</f>
        <v>0</v>
      </c>
      <c r="S265" s="160">
        <f>'Education and Training'!AR90</f>
        <v>0</v>
      </c>
      <c r="T265" s="160">
        <f>'Education and Training'!AS90</f>
        <v>0</v>
      </c>
      <c r="U265" s="160">
        <f>'Education and Training'!AT90</f>
        <v>0</v>
      </c>
      <c r="V265" s="160">
        <f t="shared" si="1"/>
        <v>0</v>
      </c>
    </row>
    <row r="266" spans="1:22" ht="12.75" customHeight="1" x14ac:dyDescent="0.4">
      <c r="A266" s="153" t="str">
        <f>'Speech Contest'!AA9</f>
        <v>Budget</v>
      </c>
      <c r="B266" s="153" t="str">
        <f>'Speech Contest'!AB9</f>
        <v>6010-000000</v>
      </c>
      <c r="C266" s="153">
        <f>'Speech Contest'!AC9</f>
        <v>800</v>
      </c>
      <c r="D266" s="163" t="str">
        <f>'Speech Contest'!AD9</f>
        <v>054</v>
      </c>
      <c r="E266" s="163"/>
      <c r="H266" s="153">
        <f>'Speech Contest'!AG9</f>
        <v>110</v>
      </c>
      <c r="I266" s="153" t="str">
        <f>'Speech Contest'!AH9</f>
        <v>USD</v>
      </c>
      <c r="J266" s="160">
        <f>'Speech Contest'!AI9</f>
        <v>0</v>
      </c>
      <c r="K266" s="160">
        <f>'Speech Contest'!AJ9</f>
        <v>0</v>
      </c>
      <c r="L266" s="160">
        <f>'Speech Contest'!AK9</f>
        <v>0</v>
      </c>
      <c r="M266" s="160">
        <f>'Speech Contest'!AL9</f>
        <v>0</v>
      </c>
      <c r="N266" s="160">
        <f>'Speech Contest'!AM9</f>
        <v>0</v>
      </c>
      <c r="O266" s="160">
        <f>'Speech Contest'!AN9</f>
        <v>0</v>
      </c>
      <c r="P266" s="160">
        <f>'Speech Contest'!AO9</f>
        <v>0</v>
      </c>
      <c r="Q266" s="160">
        <f>'Speech Contest'!AP9</f>
        <v>0</v>
      </c>
      <c r="R266" s="160">
        <f>'Speech Contest'!AQ9</f>
        <v>0</v>
      </c>
      <c r="S266" s="160">
        <f>'Speech Contest'!AR9</f>
        <v>0</v>
      </c>
      <c r="T266" s="160">
        <f>'Speech Contest'!AS9</f>
        <v>0</v>
      </c>
      <c r="U266" s="160">
        <f>'Speech Contest'!AT9</f>
        <v>0</v>
      </c>
      <c r="V266" s="160">
        <f t="shared" si="1"/>
        <v>0</v>
      </c>
    </row>
    <row r="267" spans="1:22" ht="12.75" customHeight="1" x14ac:dyDescent="0.4">
      <c r="A267" s="153" t="str">
        <f>'Speech Contest'!AA10</f>
        <v>Budget</v>
      </c>
      <c r="B267" s="153" t="str">
        <f>'Speech Contest'!AB10</f>
        <v>6015-000000</v>
      </c>
      <c r="C267" s="153">
        <f>'Speech Contest'!AC10</f>
        <v>800</v>
      </c>
      <c r="D267" s="163" t="str">
        <f>'Speech Contest'!AD10</f>
        <v>054</v>
      </c>
      <c r="E267" s="163"/>
      <c r="H267" s="153">
        <f>'Speech Contest'!AG10</f>
        <v>110</v>
      </c>
      <c r="I267" s="153" t="str">
        <f>'Speech Contest'!AH10</f>
        <v>USD</v>
      </c>
      <c r="J267" s="160">
        <f>'Speech Contest'!AI10</f>
        <v>0</v>
      </c>
      <c r="K267" s="160">
        <f>'Speech Contest'!AJ10</f>
        <v>0</v>
      </c>
      <c r="L267" s="160">
        <f>'Speech Contest'!AK10</f>
        <v>0</v>
      </c>
      <c r="M267" s="160">
        <f>'Speech Contest'!AL10</f>
        <v>0</v>
      </c>
      <c r="N267" s="160">
        <f>'Speech Contest'!AM10</f>
        <v>0</v>
      </c>
      <c r="O267" s="160">
        <f>'Speech Contest'!AN10</f>
        <v>0</v>
      </c>
      <c r="P267" s="160">
        <f>'Speech Contest'!AO10</f>
        <v>0</v>
      </c>
      <c r="Q267" s="160">
        <f>'Speech Contest'!AP10</f>
        <v>0</v>
      </c>
      <c r="R267" s="160">
        <f>'Speech Contest'!AQ10</f>
        <v>0</v>
      </c>
      <c r="S267" s="160">
        <f>'Speech Contest'!AR10</f>
        <v>0</v>
      </c>
      <c r="T267" s="160">
        <f>'Speech Contest'!AS10</f>
        <v>0</v>
      </c>
      <c r="U267" s="160">
        <f>'Speech Contest'!AT10</f>
        <v>0</v>
      </c>
      <c r="V267" s="160">
        <f t="shared" si="1"/>
        <v>0</v>
      </c>
    </row>
    <row r="268" spans="1:22" ht="12.75" customHeight="1" x14ac:dyDescent="0.4">
      <c r="A268" s="153" t="str">
        <f>'Speech Contest'!AA11</f>
        <v>Budget</v>
      </c>
      <c r="B268" s="153" t="str">
        <f>'Speech Contest'!AB11</f>
        <v>6020-000000</v>
      </c>
      <c r="C268" s="153">
        <f>'Speech Contest'!AC11</f>
        <v>800</v>
      </c>
      <c r="D268" s="163" t="str">
        <f>'Speech Contest'!AD11</f>
        <v>054</v>
      </c>
      <c r="E268" s="163"/>
      <c r="H268" s="153">
        <f>'Speech Contest'!AG11</f>
        <v>110</v>
      </c>
      <c r="I268" s="153" t="str">
        <f>'Speech Contest'!AH11</f>
        <v>USD</v>
      </c>
      <c r="J268" s="160">
        <f>'Speech Contest'!AI11</f>
        <v>0</v>
      </c>
      <c r="K268" s="160">
        <f>'Speech Contest'!AJ11</f>
        <v>0</v>
      </c>
      <c r="L268" s="160">
        <f>'Speech Contest'!AK11</f>
        <v>0</v>
      </c>
      <c r="M268" s="160">
        <f>'Speech Contest'!AL11</f>
        <v>0</v>
      </c>
      <c r="N268" s="160">
        <f>'Speech Contest'!AM11</f>
        <v>0</v>
      </c>
      <c r="O268" s="160">
        <f>'Speech Contest'!AN11</f>
        <v>0</v>
      </c>
      <c r="P268" s="160">
        <f>'Speech Contest'!AO11</f>
        <v>0</v>
      </c>
      <c r="Q268" s="160">
        <f>'Speech Contest'!AP11</f>
        <v>0</v>
      </c>
      <c r="R268" s="160">
        <f>'Speech Contest'!AQ11</f>
        <v>0</v>
      </c>
      <c r="S268" s="160">
        <f>'Speech Contest'!AR11</f>
        <v>0</v>
      </c>
      <c r="T268" s="160">
        <f>'Speech Contest'!AS11</f>
        <v>0</v>
      </c>
      <c r="U268" s="160">
        <f>'Speech Contest'!AT11</f>
        <v>0</v>
      </c>
      <c r="V268" s="160">
        <f t="shared" si="1"/>
        <v>0</v>
      </c>
    </row>
    <row r="269" spans="1:22" ht="12.75" customHeight="1" x14ac:dyDescent="0.4">
      <c r="A269" s="153" t="str">
        <f>'Speech Contest'!AA12</f>
        <v>Budget</v>
      </c>
      <c r="B269" s="153" t="str">
        <f>'Speech Contest'!AB12</f>
        <v>6025-000000</v>
      </c>
      <c r="C269" s="153">
        <f>'Speech Contest'!AC12</f>
        <v>800</v>
      </c>
      <c r="D269" s="163" t="str">
        <f>'Speech Contest'!AD12</f>
        <v>054</v>
      </c>
      <c r="E269" s="163"/>
      <c r="H269" s="153">
        <f>'Speech Contest'!AG12</f>
        <v>110</v>
      </c>
      <c r="I269" s="153" t="str">
        <f>'Speech Contest'!AH12</f>
        <v>USD</v>
      </c>
      <c r="J269" s="160">
        <f>'Speech Contest'!AI12</f>
        <v>0</v>
      </c>
      <c r="K269" s="160">
        <f>'Speech Contest'!AJ12</f>
        <v>0</v>
      </c>
      <c r="L269" s="160">
        <f>'Speech Contest'!AK12</f>
        <v>0</v>
      </c>
      <c r="M269" s="160">
        <f>'Speech Contest'!AL12</f>
        <v>0</v>
      </c>
      <c r="N269" s="160">
        <f>'Speech Contest'!AM12</f>
        <v>0</v>
      </c>
      <c r="O269" s="160">
        <f>'Speech Contest'!AN12</f>
        <v>0</v>
      </c>
      <c r="P269" s="160">
        <f>'Speech Contest'!AO12</f>
        <v>0</v>
      </c>
      <c r="Q269" s="160">
        <f>'Speech Contest'!AP12</f>
        <v>0</v>
      </c>
      <c r="R269" s="160">
        <f>'Speech Contest'!AQ12</f>
        <v>0</v>
      </c>
      <c r="S269" s="160">
        <f>'Speech Contest'!AR12</f>
        <v>0</v>
      </c>
      <c r="T269" s="160">
        <f>'Speech Contest'!AS12</f>
        <v>0</v>
      </c>
      <c r="U269" s="160">
        <f>'Speech Contest'!AT12</f>
        <v>0</v>
      </c>
      <c r="V269" s="160">
        <f t="shared" si="1"/>
        <v>0</v>
      </c>
    </row>
    <row r="270" spans="1:22" ht="12.75" customHeight="1" x14ac:dyDescent="0.4">
      <c r="A270" s="153" t="str">
        <f>'Speech Contest'!AA13</f>
        <v>Budget</v>
      </c>
      <c r="B270" s="153" t="str">
        <f>'Speech Contest'!AB13</f>
        <v>6030-000000</v>
      </c>
      <c r="C270" s="153">
        <f>'Speech Contest'!AC13</f>
        <v>800</v>
      </c>
      <c r="D270" s="163" t="str">
        <f>'Speech Contest'!AD13</f>
        <v>054</v>
      </c>
      <c r="E270" s="163"/>
      <c r="H270" s="153">
        <f>'Speech Contest'!AG13</f>
        <v>110</v>
      </c>
      <c r="I270" s="153" t="str">
        <f>'Speech Contest'!AH13</f>
        <v>USD</v>
      </c>
      <c r="J270" s="160">
        <f>'Speech Contest'!AI13</f>
        <v>0</v>
      </c>
      <c r="K270" s="160">
        <f>'Speech Contest'!AJ13</f>
        <v>0</v>
      </c>
      <c r="L270" s="160">
        <f>'Speech Contest'!AK13</f>
        <v>0</v>
      </c>
      <c r="M270" s="160">
        <f>'Speech Contest'!AL13</f>
        <v>0</v>
      </c>
      <c r="N270" s="160">
        <f>'Speech Contest'!AM13</f>
        <v>0</v>
      </c>
      <c r="O270" s="160">
        <f>'Speech Contest'!AN13</f>
        <v>0</v>
      </c>
      <c r="P270" s="160">
        <f>'Speech Contest'!AO13</f>
        <v>0</v>
      </c>
      <c r="Q270" s="160">
        <f>'Speech Contest'!AP13</f>
        <v>0</v>
      </c>
      <c r="R270" s="160">
        <f>'Speech Contest'!AQ13</f>
        <v>0</v>
      </c>
      <c r="S270" s="160">
        <f>'Speech Contest'!AR13</f>
        <v>0</v>
      </c>
      <c r="T270" s="160">
        <f>'Speech Contest'!AS13</f>
        <v>0</v>
      </c>
      <c r="U270" s="160">
        <f>'Speech Contest'!AT13</f>
        <v>0</v>
      </c>
      <c r="V270" s="160">
        <f t="shared" si="1"/>
        <v>0</v>
      </c>
    </row>
    <row r="271" spans="1:22" ht="12.75" customHeight="1" x14ac:dyDescent="0.4">
      <c r="A271" s="153" t="str">
        <f>'Speech Contest'!AA14</f>
        <v>Budget</v>
      </c>
      <c r="B271" s="153" t="str">
        <f>'Speech Contest'!AB14</f>
        <v>6035-000000</v>
      </c>
      <c r="C271" s="153">
        <f>'Speech Contest'!AC14</f>
        <v>800</v>
      </c>
      <c r="D271" s="163" t="str">
        <f>'Speech Contest'!AD14</f>
        <v>054</v>
      </c>
      <c r="E271" s="163"/>
      <c r="H271" s="153">
        <f>'Speech Contest'!AG14</f>
        <v>110</v>
      </c>
      <c r="I271" s="153" t="str">
        <f>'Speech Contest'!AH14</f>
        <v>USD</v>
      </c>
      <c r="J271" s="160">
        <f>'Speech Contest'!AI14</f>
        <v>0</v>
      </c>
      <c r="K271" s="160">
        <f>'Speech Contest'!AJ14</f>
        <v>0</v>
      </c>
      <c r="L271" s="160">
        <f>'Speech Contest'!AK14</f>
        <v>0</v>
      </c>
      <c r="M271" s="160">
        <f>'Speech Contest'!AL14</f>
        <v>0</v>
      </c>
      <c r="N271" s="160">
        <f>'Speech Contest'!AM14</f>
        <v>0</v>
      </c>
      <c r="O271" s="160">
        <f>'Speech Contest'!AN14</f>
        <v>0</v>
      </c>
      <c r="P271" s="160">
        <f>'Speech Contest'!AO14</f>
        <v>0</v>
      </c>
      <c r="Q271" s="160">
        <f>'Speech Contest'!AP14</f>
        <v>0</v>
      </c>
      <c r="R271" s="160">
        <f>'Speech Contest'!AQ14</f>
        <v>0</v>
      </c>
      <c r="S271" s="160">
        <f>'Speech Contest'!AR14</f>
        <v>0</v>
      </c>
      <c r="T271" s="160">
        <f>'Speech Contest'!AS14</f>
        <v>0</v>
      </c>
      <c r="U271" s="160">
        <f>'Speech Contest'!AT14</f>
        <v>0</v>
      </c>
      <c r="V271" s="160">
        <f t="shared" si="1"/>
        <v>0</v>
      </c>
    </row>
    <row r="272" spans="1:22" ht="12.75" customHeight="1" x14ac:dyDescent="0.4">
      <c r="A272" s="153" t="str">
        <f>'Speech Contest'!AA15</f>
        <v>Budget</v>
      </c>
      <c r="B272" s="153" t="str">
        <f>'Speech Contest'!AB15</f>
        <v>6050-000000</v>
      </c>
      <c r="C272" s="153">
        <f>'Speech Contest'!AC15</f>
        <v>800</v>
      </c>
      <c r="D272" s="163" t="str">
        <f>'Speech Contest'!AD15</f>
        <v>054</v>
      </c>
      <c r="E272" s="163"/>
      <c r="H272" s="153">
        <f>'Speech Contest'!AG15</f>
        <v>110</v>
      </c>
      <c r="I272" s="153" t="str">
        <f>'Speech Contest'!AH15</f>
        <v>USD</v>
      </c>
      <c r="J272" s="160">
        <f>'Speech Contest'!AI15</f>
        <v>0</v>
      </c>
      <c r="K272" s="160">
        <f>'Speech Contest'!AJ15</f>
        <v>0</v>
      </c>
      <c r="L272" s="160">
        <f>'Speech Contest'!AK15</f>
        <v>0</v>
      </c>
      <c r="M272" s="160">
        <f>'Speech Contest'!AL15</f>
        <v>0</v>
      </c>
      <c r="N272" s="160">
        <f>'Speech Contest'!AM15</f>
        <v>0</v>
      </c>
      <c r="O272" s="160">
        <f>'Speech Contest'!AN15</f>
        <v>0</v>
      </c>
      <c r="P272" s="160">
        <f>'Speech Contest'!AO15</f>
        <v>0</v>
      </c>
      <c r="Q272" s="160">
        <f>'Speech Contest'!AP15</f>
        <v>0</v>
      </c>
      <c r="R272" s="160">
        <f>'Speech Contest'!AQ15</f>
        <v>0</v>
      </c>
      <c r="S272" s="160">
        <f>'Speech Contest'!AR15</f>
        <v>0</v>
      </c>
      <c r="T272" s="160">
        <f>'Speech Contest'!AS15</f>
        <v>0</v>
      </c>
      <c r="U272" s="160">
        <f>'Speech Contest'!AT15</f>
        <v>0</v>
      </c>
      <c r="V272" s="160">
        <f t="shared" si="1"/>
        <v>0</v>
      </c>
    </row>
    <row r="273" spans="1:22" ht="12.75" customHeight="1" x14ac:dyDescent="0.4">
      <c r="A273" s="153" t="str">
        <f>'Speech Contest'!AA16</f>
        <v>Budget</v>
      </c>
      <c r="B273" s="153" t="str">
        <f>'Speech Contest'!AB16</f>
        <v>6055-000000</v>
      </c>
      <c r="C273" s="153">
        <f>'Speech Contest'!AC16</f>
        <v>800</v>
      </c>
      <c r="D273" s="163" t="str">
        <f>'Speech Contest'!AD16</f>
        <v>054</v>
      </c>
      <c r="E273" s="163"/>
      <c r="H273" s="153">
        <f>'Speech Contest'!AG16</f>
        <v>110</v>
      </c>
      <c r="I273" s="153" t="str">
        <f>'Speech Contest'!AH16</f>
        <v>USD</v>
      </c>
      <c r="J273" s="160">
        <f>'Speech Contest'!AI16</f>
        <v>0</v>
      </c>
      <c r="K273" s="160">
        <f>'Speech Contest'!AJ16</f>
        <v>0</v>
      </c>
      <c r="L273" s="160">
        <f>'Speech Contest'!AK16</f>
        <v>0</v>
      </c>
      <c r="M273" s="160">
        <f>'Speech Contest'!AL16</f>
        <v>0</v>
      </c>
      <c r="N273" s="160">
        <f>'Speech Contest'!AM16</f>
        <v>0</v>
      </c>
      <c r="O273" s="160">
        <f>'Speech Contest'!AN16</f>
        <v>0</v>
      </c>
      <c r="P273" s="160">
        <f>'Speech Contest'!AO16</f>
        <v>0</v>
      </c>
      <c r="Q273" s="160">
        <f>'Speech Contest'!AP16</f>
        <v>0</v>
      </c>
      <c r="R273" s="160">
        <f>'Speech Contest'!AQ16</f>
        <v>0</v>
      </c>
      <c r="S273" s="160">
        <f>'Speech Contest'!AR16</f>
        <v>0</v>
      </c>
      <c r="T273" s="160">
        <f>'Speech Contest'!AS16</f>
        <v>0</v>
      </c>
      <c r="U273" s="160">
        <f>'Speech Contest'!AT16</f>
        <v>0</v>
      </c>
      <c r="V273" s="160">
        <f t="shared" si="1"/>
        <v>0</v>
      </c>
    </row>
    <row r="274" spans="1:22" ht="12.75" customHeight="1" x14ac:dyDescent="0.4">
      <c r="A274" s="153" t="str">
        <f>'Speech Contest'!AA20</f>
        <v>Budget</v>
      </c>
      <c r="B274" s="153" t="str">
        <f>'Speech Contest'!AB20</f>
        <v>7006-000000</v>
      </c>
      <c r="C274" s="153">
        <f>'Speech Contest'!AC20</f>
        <v>801</v>
      </c>
      <c r="D274" s="163" t="str">
        <f>'Speech Contest'!AD20</f>
        <v>054</v>
      </c>
      <c r="E274" s="163"/>
      <c r="H274" s="153">
        <f>'Speech Contest'!AG20</f>
        <v>110</v>
      </c>
      <c r="I274" s="153" t="str">
        <f>'Speech Contest'!AH20</f>
        <v>USD</v>
      </c>
      <c r="J274" s="160">
        <f>'Speech Contest'!AI20</f>
        <v>0</v>
      </c>
      <c r="K274" s="160">
        <f>'Speech Contest'!AJ20</f>
        <v>0</v>
      </c>
      <c r="L274" s="160">
        <f>'Speech Contest'!AK20</f>
        <v>0</v>
      </c>
      <c r="M274" s="160">
        <f>'Speech Contest'!AL20</f>
        <v>0</v>
      </c>
      <c r="N274" s="160">
        <f>'Speech Contest'!AM20</f>
        <v>0</v>
      </c>
      <c r="O274" s="160">
        <f>'Speech Contest'!AN20</f>
        <v>0</v>
      </c>
      <c r="P274" s="160">
        <f>'Speech Contest'!AO20</f>
        <v>0</v>
      </c>
      <c r="Q274" s="160">
        <f>'Speech Contest'!AP20</f>
        <v>0</v>
      </c>
      <c r="R274" s="160">
        <f>'Speech Contest'!AQ20</f>
        <v>0</v>
      </c>
      <c r="S274" s="160">
        <f>'Speech Contest'!AR20</f>
        <v>0</v>
      </c>
      <c r="T274" s="160">
        <f>'Speech Contest'!AS20</f>
        <v>0</v>
      </c>
      <c r="U274" s="160">
        <f>'Speech Contest'!AT20</f>
        <v>0</v>
      </c>
      <c r="V274" s="160">
        <f t="shared" si="1"/>
        <v>0</v>
      </c>
    </row>
    <row r="275" spans="1:22" ht="12.75" customHeight="1" x14ac:dyDescent="0.4">
      <c r="A275" s="153" t="str">
        <f>'Speech Contest'!AA21</f>
        <v>Budget</v>
      </c>
      <c r="B275" s="153" t="str">
        <f>'Speech Contest'!AB21</f>
        <v>7010-000000</v>
      </c>
      <c r="C275" s="153">
        <f>'Speech Contest'!AC21</f>
        <v>801</v>
      </c>
      <c r="D275" s="163" t="str">
        <f>'Speech Contest'!AD21</f>
        <v>054</v>
      </c>
      <c r="E275" s="163"/>
      <c r="H275" s="153">
        <f>'Speech Contest'!AG21</f>
        <v>110</v>
      </c>
      <c r="I275" s="153" t="str">
        <f>'Speech Contest'!AH21</f>
        <v>USD</v>
      </c>
      <c r="J275" s="160">
        <f>'Speech Contest'!AI21</f>
        <v>0</v>
      </c>
      <c r="K275" s="160">
        <f>'Speech Contest'!AJ21</f>
        <v>0</v>
      </c>
      <c r="L275" s="160">
        <f>'Speech Contest'!AK21</f>
        <v>0</v>
      </c>
      <c r="M275" s="160">
        <f>'Speech Contest'!AL21</f>
        <v>0</v>
      </c>
      <c r="N275" s="160">
        <f>'Speech Contest'!AM21</f>
        <v>0</v>
      </c>
      <c r="O275" s="160">
        <f>'Speech Contest'!AN21</f>
        <v>0</v>
      </c>
      <c r="P275" s="160">
        <f>'Speech Contest'!AO21</f>
        <v>0</v>
      </c>
      <c r="Q275" s="160">
        <f>'Speech Contest'!AP21</f>
        <v>100</v>
      </c>
      <c r="R275" s="160">
        <f>'Speech Contest'!AQ21</f>
        <v>0</v>
      </c>
      <c r="S275" s="160">
        <f>'Speech Contest'!AR21</f>
        <v>0</v>
      </c>
      <c r="T275" s="160">
        <f>'Speech Contest'!AS21</f>
        <v>0</v>
      </c>
      <c r="U275" s="160">
        <f>'Speech Contest'!AT21</f>
        <v>0</v>
      </c>
      <c r="V275" s="160">
        <f t="shared" si="1"/>
        <v>100</v>
      </c>
    </row>
    <row r="276" spans="1:22" ht="12.75" customHeight="1" x14ac:dyDescent="0.4">
      <c r="A276" s="153" t="str">
        <f>'Speech Contest'!AA22</f>
        <v>Budget</v>
      </c>
      <c r="B276" s="153" t="str">
        <f>'Speech Contest'!AB22</f>
        <v>7012-000000</v>
      </c>
      <c r="C276" s="153">
        <f>'Speech Contest'!AC22</f>
        <v>801</v>
      </c>
      <c r="D276" s="163" t="str">
        <f>'Speech Contest'!AD22</f>
        <v>054</v>
      </c>
      <c r="E276" s="163"/>
      <c r="H276" s="153">
        <f>'Speech Contest'!AG22</f>
        <v>110</v>
      </c>
      <c r="I276" s="153" t="str">
        <f>'Speech Contest'!AH22</f>
        <v>USD</v>
      </c>
      <c r="J276" s="160">
        <f>'Speech Contest'!AI22</f>
        <v>0</v>
      </c>
      <c r="K276" s="160">
        <f>'Speech Contest'!AJ22</f>
        <v>0</v>
      </c>
      <c r="L276" s="160">
        <f>'Speech Contest'!AK22</f>
        <v>0</v>
      </c>
      <c r="M276" s="160">
        <f>'Speech Contest'!AL22</f>
        <v>0</v>
      </c>
      <c r="N276" s="160">
        <f>'Speech Contest'!AM22</f>
        <v>0</v>
      </c>
      <c r="O276" s="160">
        <f>'Speech Contest'!AN22</f>
        <v>0</v>
      </c>
      <c r="P276" s="160">
        <f>'Speech Contest'!AO22</f>
        <v>0</v>
      </c>
      <c r="Q276" s="160">
        <f>'Speech Contest'!AP22</f>
        <v>0</v>
      </c>
      <c r="R276" s="160">
        <f>'Speech Contest'!AQ22</f>
        <v>0</v>
      </c>
      <c r="S276" s="160">
        <f>'Speech Contest'!AR22</f>
        <v>0</v>
      </c>
      <c r="T276" s="160">
        <f>'Speech Contest'!AS22</f>
        <v>0</v>
      </c>
      <c r="U276" s="160">
        <f>'Speech Contest'!AT22</f>
        <v>0</v>
      </c>
      <c r="V276" s="160">
        <f t="shared" si="1"/>
        <v>0</v>
      </c>
    </row>
    <row r="277" spans="1:22" ht="12.75" customHeight="1" x14ac:dyDescent="0.4">
      <c r="A277" s="153" t="str">
        <f>'Speech Contest'!AA23</f>
        <v>Budget</v>
      </c>
      <c r="B277" s="153" t="str">
        <f>'Speech Contest'!AB23</f>
        <v>7014-000000</v>
      </c>
      <c r="C277" s="153">
        <f>'Speech Contest'!AC23</f>
        <v>801</v>
      </c>
      <c r="D277" s="163" t="str">
        <f>'Speech Contest'!AD23</f>
        <v>054</v>
      </c>
      <c r="E277" s="163"/>
      <c r="H277" s="153">
        <f>'Speech Contest'!AG23</f>
        <v>110</v>
      </c>
      <c r="I277" s="153" t="str">
        <f>'Speech Contest'!AH23</f>
        <v>USD</v>
      </c>
      <c r="J277" s="160">
        <f>'Speech Contest'!AI23</f>
        <v>0</v>
      </c>
      <c r="K277" s="160">
        <f>'Speech Contest'!AJ23</f>
        <v>0</v>
      </c>
      <c r="L277" s="160">
        <f>'Speech Contest'!AK23</f>
        <v>0</v>
      </c>
      <c r="M277" s="160">
        <f>'Speech Contest'!AL23</f>
        <v>0</v>
      </c>
      <c r="N277" s="160">
        <f>'Speech Contest'!AM23</f>
        <v>0</v>
      </c>
      <c r="O277" s="160">
        <f>'Speech Contest'!AN23</f>
        <v>0</v>
      </c>
      <c r="P277" s="160">
        <f>'Speech Contest'!AO23</f>
        <v>0</v>
      </c>
      <c r="Q277" s="160">
        <f>'Speech Contest'!AP23</f>
        <v>0</v>
      </c>
      <c r="R277" s="160">
        <f>'Speech Contest'!AQ23</f>
        <v>0</v>
      </c>
      <c r="S277" s="160">
        <f>'Speech Contest'!AR23</f>
        <v>0</v>
      </c>
      <c r="T277" s="160">
        <f>'Speech Contest'!AS23</f>
        <v>0</v>
      </c>
      <c r="U277" s="160">
        <f>'Speech Contest'!AT23</f>
        <v>0</v>
      </c>
      <c r="V277" s="160">
        <f t="shared" si="1"/>
        <v>0</v>
      </c>
    </row>
    <row r="278" spans="1:22" ht="12.75" customHeight="1" x14ac:dyDescent="0.4">
      <c r="A278" s="153" t="str">
        <f>'Speech Contest'!AA24</f>
        <v>Budget</v>
      </c>
      <c r="B278" s="153" t="str">
        <f>'Speech Contest'!AB24</f>
        <v>7090-000000</v>
      </c>
      <c r="C278" s="153">
        <f>'Speech Contest'!AC24</f>
        <v>801</v>
      </c>
      <c r="D278" s="163" t="str">
        <f>'Speech Contest'!AD24</f>
        <v>054</v>
      </c>
      <c r="E278" s="163"/>
      <c r="H278" s="153">
        <f>'Speech Contest'!AG24</f>
        <v>110</v>
      </c>
      <c r="I278" s="153" t="str">
        <f>'Speech Contest'!AH24</f>
        <v>USD</v>
      </c>
      <c r="J278" s="160">
        <f>'Speech Contest'!AI24</f>
        <v>0</v>
      </c>
      <c r="K278" s="160">
        <f>'Speech Contest'!AJ24</f>
        <v>0</v>
      </c>
      <c r="L278" s="160">
        <f>'Speech Contest'!AK24</f>
        <v>0</v>
      </c>
      <c r="M278" s="160">
        <f>'Speech Contest'!AL24</f>
        <v>0</v>
      </c>
      <c r="N278" s="160">
        <f>'Speech Contest'!AM24</f>
        <v>0</v>
      </c>
      <c r="O278" s="160">
        <f>'Speech Contest'!AN24</f>
        <v>0</v>
      </c>
      <c r="P278" s="160">
        <f>'Speech Contest'!AO24</f>
        <v>0</v>
      </c>
      <c r="Q278" s="160">
        <f>'Speech Contest'!AP24</f>
        <v>0</v>
      </c>
      <c r="R278" s="160">
        <f>'Speech Contest'!AQ24</f>
        <v>0</v>
      </c>
      <c r="S278" s="160">
        <f>'Speech Contest'!AR24</f>
        <v>0</v>
      </c>
      <c r="T278" s="160">
        <f>'Speech Contest'!AS24</f>
        <v>0</v>
      </c>
      <c r="U278" s="160">
        <f>'Speech Contest'!AT24</f>
        <v>0</v>
      </c>
      <c r="V278" s="160">
        <f t="shared" si="1"/>
        <v>0</v>
      </c>
    </row>
    <row r="279" spans="1:22" ht="12.75" customHeight="1" x14ac:dyDescent="0.4">
      <c r="A279" s="153" t="str">
        <f>'Speech Contest'!AA25</f>
        <v>Budget</v>
      </c>
      <c r="B279" s="153" t="str">
        <f>'Speech Contest'!AB25</f>
        <v/>
      </c>
      <c r="C279" s="153">
        <f>'Speech Contest'!AC25</f>
        <v>801</v>
      </c>
      <c r="D279" s="163" t="str">
        <f>'Speech Contest'!AD25</f>
        <v>054</v>
      </c>
      <c r="E279" s="163"/>
      <c r="H279" s="153">
        <f>'Speech Contest'!AG25</f>
        <v>110</v>
      </c>
      <c r="I279" s="153" t="str">
        <f>'Speech Contest'!AH25</f>
        <v>USD</v>
      </c>
      <c r="J279" s="160">
        <f>'Speech Contest'!AI25</f>
        <v>0</v>
      </c>
      <c r="K279" s="160">
        <f>'Speech Contest'!AJ25</f>
        <v>0</v>
      </c>
      <c r="L279" s="160">
        <f>'Speech Contest'!AK25</f>
        <v>0</v>
      </c>
      <c r="M279" s="160">
        <f>'Speech Contest'!AL25</f>
        <v>0</v>
      </c>
      <c r="N279" s="160">
        <f>'Speech Contest'!AM25</f>
        <v>0</v>
      </c>
      <c r="O279" s="160">
        <f>'Speech Contest'!AN25</f>
        <v>0</v>
      </c>
      <c r="P279" s="160">
        <f>'Speech Contest'!AO25</f>
        <v>0</v>
      </c>
      <c r="Q279" s="160">
        <f>'Speech Contest'!AP25</f>
        <v>0</v>
      </c>
      <c r="R279" s="160">
        <f>'Speech Contest'!AQ25</f>
        <v>0</v>
      </c>
      <c r="S279" s="160">
        <f>'Speech Contest'!AR25</f>
        <v>0</v>
      </c>
      <c r="T279" s="160">
        <f>'Speech Contest'!AS25</f>
        <v>0</v>
      </c>
      <c r="U279" s="160">
        <f>'Speech Contest'!AT25</f>
        <v>0</v>
      </c>
      <c r="V279" s="160">
        <f t="shared" si="1"/>
        <v>0</v>
      </c>
    </row>
    <row r="280" spans="1:22" ht="12.75" customHeight="1" x14ac:dyDescent="0.4">
      <c r="A280" s="153" t="str">
        <f>'Speech Contest'!AA26</f>
        <v>Budget</v>
      </c>
      <c r="B280" s="153" t="str">
        <f>'Speech Contest'!AB26</f>
        <v/>
      </c>
      <c r="C280" s="153">
        <f>'Speech Contest'!AC26</f>
        <v>801</v>
      </c>
      <c r="D280" s="163" t="str">
        <f>'Speech Contest'!AD26</f>
        <v>054</v>
      </c>
      <c r="E280" s="163"/>
      <c r="H280" s="153">
        <f>'Speech Contest'!AG26</f>
        <v>110</v>
      </c>
      <c r="I280" s="153" t="str">
        <f>'Speech Contest'!AH26</f>
        <v>USD</v>
      </c>
      <c r="J280" s="160">
        <f>'Speech Contest'!AI26</f>
        <v>0</v>
      </c>
      <c r="K280" s="160">
        <f>'Speech Contest'!AJ26</f>
        <v>0</v>
      </c>
      <c r="L280" s="160">
        <f>'Speech Contest'!AK26</f>
        <v>0</v>
      </c>
      <c r="M280" s="160">
        <f>'Speech Contest'!AL26</f>
        <v>0</v>
      </c>
      <c r="N280" s="160">
        <f>'Speech Contest'!AM26</f>
        <v>0</v>
      </c>
      <c r="O280" s="160">
        <f>'Speech Contest'!AN26</f>
        <v>0</v>
      </c>
      <c r="P280" s="160">
        <f>'Speech Contest'!AO26</f>
        <v>0</v>
      </c>
      <c r="Q280" s="160">
        <f>'Speech Contest'!AP26</f>
        <v>0</v>
      </c>
      <c r="R280" s="160">
        <f>'Speech Contest'!AQ26</f>
        <v>0</v>
      </c>
      <c r="S280" s="160">
        <f>'Speech Contest'!AR26</f>
        <v>0</v>
      </c>
      <c r="T280" s="160">
        <f>'Speech Contest'!AS26</f>
        <v>0</v>
      </c>
      <c r="U280" s="160">
        <f>'Speech Contest'!AT26</f>
        <v>0</v>
      </c>
      <c r="V280" s="160">
        <f t="shared" si="1"/>
        <v>0</v>
      </c>
    </row>
    <row r="281" spans="1:22" ht="12.75" customHeight="1" x14ac:dyDescent="0.4">
      <c r="A281" s="153" t="str">
        <f>'Speech Contest'!AA27</f>
        <v>Budget</v>
      </c>
      <c r="B281" s="153" t="str">
        <f>'Speech Contest'!AB27</f>
        <v/>
      </c>
      <c r="C281" s="153">
        <f>'Speech Contest'!AC27</f>
        <v>801</v>
      </c>
      <c r="D281" s="163" t="str">
        <f>'Speech Contest'!AD27</f>
        <v>054</v>
      </c>
      <c r="E281" s="163"/>
      <c r="H281" s="153">
        <f>'Speech Contest'!AG27</f>
        <v>110</v>
      </c>
      <c r="I281" s="153" t="str">
        <f>'Speech Contest'!AH27</f>
        <v>USD</v>
      </c>
      <c r="J281" s="160">
        <f>'Speech Contest'!AI27</f>
        <v>0</v>
      </c>
      <c r="K281" s="160">
        <f>'Speech Contest'!AJ27</f>
        <v>0</v>
      </c>
      <c r="L281" s="160">
        <f>'Speech Contest'!AK27</f>
        <v>0</v>
      </c>
      <c r="M281" s="160">
        <f>'Speech Contest'!AL27</f>
        <v>0</v>
      </c>
      <c r="N281" s="160">
        <f>'Speech Contest'!AM27</f>
        <v>0</v>
      </c>
      <c r="O281" s="160">
        <f>'Speech Contest'!AN27</f>
        <v>0</v>
      </c>
      <c r="P281" s="160">
        <f>'Speech Contest'!AO27</f>
        <v>0</v>
      </c>
      <c r="Q281" s="160">
        <f>'Speech Contest'!AP27</f>
        <v>0</v>
      </c>
      <c r="R281" s="160">
        <f>'Speech Contest'!AQ27</f>
        <v>0</v>
      </c>
      <c r="S281" s="160">
        <f>'Speech Contest'!AR27</f>
        <v>0</v>
      </c>
      <c r="T281" s="160">
        <f>'Speech Contest'!AS27</f>
        <v>0</v>
      </c>
      <c r="U281" s="160">
        <f>'Speech Contest'!AT27</f>
        <v>0</v>
      </c>
      <c r="V281" s="160">
        <f t="shared" si="1"/>
        <v>0</v>
      </c>
    </row>
    <row r="282" spans="1:22" ht="12.75" customHeight="1" x14ac:dyDescent="0.4">
      <c r="A282" s="153" t="str">
        <f>'Speech Contest'!AA31</f>
        <v>Budget</v>
      </c>
      <c r="B282" s="153" t="str">
        <f>'Speech Contest'!AB31</f>
        <v>7006-000000</v>
      </c>
      <c r="C282" s="153">
        <f>'Speech Contest'!AC31</f>
        <v>802</v>
      </c>
      <c r="D282" s="163" t="str">
        <f>'Speech Contest'!AD31</f>
        <v>054</v>
      </c>
      <c r="E282" s="163"/>
      <c r="H282" s="153">
        <f>'Speech Contest'!AG31</f>
        <v>110</v>
      </c>
      <c r="I282" s="153" t="str">
        <f>'Speech Contest'!AH31</f>
        <v>USD</v>
      </c>
      <c r="J282" s="160">
        <f>'Speech Contest'!AI31</f>
        <v>0</v>
      </c>
      <c r="K282" s="160">
        <f>'Speech Contest'!AJ31</f>
        <v>0</v>
      </c>
      <c r="L282" s="160">
        <f>'Speech Contest'!AK31</f>
        <v>0</v>
      </c>
      <c r="M282" s="160">
        <f>'Speech Contest'!AL31</f>
        <v>0</v>
      </c>
      <c r="N282" s="160">
        <f>'Speech Contest'!AM31</f>
        <v>0</v>
      </c>
      <c r="O282" s="160">
        <f>'Speech Contest'!AN31</f>
        <v>0</v>
      </c>
      <c r="P282" s="160">
        <f>'Speech Contest'!AO31</f>
        <v>0</v>
      </c>
      <c r="Q282" s="160">
        <f>'Speech Contest'!AP31</f>
        <v>0</v>
      </c>
      <c r="R282" s="160">
        <f>'Speech Contest'!AQ31</f>
        <v>0</v>
      </c>
      <c r="S282" s="160">
        <f>'Speech Contest'!AR31</f>
        <v>0</v>
      </c>
      <c r="T282" s="160">
        <f>'Speech Contest'!AS31</f>
        <v>0</v>
      </c>
      <c r="U282" s="160">
        <f>'Speech Contest'!AT31</f>
        <v>0</v>
      </c>
      <c r="V282" s="160">
        <f t="shared" si="1"/>
        <v>0</v>
      </c>
    </row>
    <row r="283" spans="1:22" ht="12.75" customHeight="1" x14ac:dyDescent="0.4">
      <c r="A283" s="153" t="str">
        <f>'Speech Contest'!AA32</f>
        <v>Budget</v>
      </c>
      <c r="B283" s="153" t="str">
        <f>'Speech Contest'!AB32</f>
        <v>7010-000000</v>
      </c>
      <c r="C283" s="153">
        <f>'Speech Contest'!AC32</f>
        <v>802</v>
      </c>
      <c r="D283" s="163" t="str">
        <f>'Speech Contest'!AD32</f>
        <v>054</v>
      </c>
      <c r="E283" s="163"/>
      <c r="H283" s="153">
        <f>'Speech Contest'!AG32</f>
        <v>110</v>
      </c>
      <c r="I283" s="153" t="str">
        <f>'Speech Contest'!AH32</f>
        <v>USD</v>
      </c>
      <c r="J283" s="160">
        <f>'Speech Contest'!AI32</f>
        <v>0</v>
      </c>
      <c r="K283" s="160">
        <f>'Speech Contest'!AJ32</f>
        <v>0</v>
      </c>
      <c r="L283" s="160">
        <f>'Speech Contest'!AK32</f>
        <v>0</v>
      </c>
      <c r="M283" s="160">
        <f>'Speech Contest'!AL32</f>
        <v>0</v>
      </c>
      <c r="N283" s="160">
        <f>'Speech Contest'!AM32</f>
        <v>0</v>
      </c>
      <c r="O283" s="160">
        <f>'Speech Contest'!AN32</f>
        <v>0</v>
      </c>
      <c r="P283" s="160">
        <f>'Speech Contest'!AO32</f>
        <v>0</v>
      </c>
      <c r="Q283" s="160">
        <f>'Speech Contest'!AP32</f>
        <v>0</v>
      </c>
      <c r="R283" s="160">
        <f>'Speech Contest'!AQ32</f>
        <v>350</v>
      </c>
      <c r="S283" s="160">
        <f>'Speech Contest'!AR32</f>
        <v>0</v>
      </c>
      <c r="T283" s="160">
        <f>'Speech Contest'!AS32</f>
        <v>0</v>
      </c>
      <c r="U283" s="160">
        <f>'Speech Contest'!AT32</f>
        <v>0</v>
      </c>
      <c r="V283" s="160">
        <f t="shared" si="1"/>
        <v>350</v>
      </c>
    </row>
    <row r="284" spans="1:22" ht="12.75" customHeight="1" x14ac:dyDescent="0.4">
      <c r="A284" s="153" t="str">
        <f>'Speech Contest'!AA33</f>
        <v>Budget</v>
      </c>
      <c r="B284" s="153" t="str">
        <f>'Speech Contest'!AB33</f>
        <v>7012-000000</v>
      </c>
      <c r="C284" s="153">
        <f>'Speech Contest'!AC33</f>
        <v>802</v>
      </c>
      <c r="D284" s="163" t="str">
        <f>'Speech Contest'!AD33</f>
        <v>054</v>
      </c>
      <c r="E284" s="163"/>
      <c r="H284" s="153">
        <f>'Speech Contest'!AG33</f>
        <v>110</v>
      </c>
      <c r="I284" s="153" t="str">
        <f>'Speech Contest'!AH33</f>
        <v>USD</v>
      </c>
      <c r="J284" s="160">
        <f>'Speech Contest'!AI33</f>
        <v>0</v>
      </c>
      <c r="K284" s="160">
        <f>'Speech Contest'!AJ33</f>
        <v>0</v>
      </c>
      <c r="L284" s="160">
        <f>'Speech Contest'!AK33</f>
        <v>0</v>
      </c>
      <c r="M284" s="160">
        <f>'Speech Contest'!AL33</f>
        <v>0</v>
      </c>
      <c r="N284" s="160">
        <f>'Speech Contest'!AM33</f>
        <v>0</v>
      </c>
      <c r="O284" s="160">
        <f>'Speech Contest'!AN33</f>
        <v>0</v>
      </c>
      <c r="P284" s="160">
        <f>'Speech Contest'!AO33</f>
        <v>0</v>
      </c>
      <c r="Q284" s="160">
        <f>'Speech Contest'!AP33</f>
        <v>0</v>
      </c>
      <c r="R284" s="160">
        <f>'Speech Contest'!AQ33</f>
        <v>0</v>
      </c>
      <c r="S284" s="160">
        <f>'Speech Contest'!AR33</f>
        <v>0</v>
      </c>
      <c r="T284" s="160">
        <f>'Speech Contest'!AS33</f>
        <v>0</v>
      </c>
      <c r="U284" s="160">
        <f>'Speech Contest'!AT33</f>
        <v>0</v>
      </c>
      <c r="V284" s="160">
        <f t="shared" si="1"/>
        <v>0</v>
      </c>
    </row>
    <row r="285" spans="1:22" ht="12.75" customHeight="1" x14ac:dyDescent="0.4">
      <c r="A285" s="153" t="str">
        <f>'Speech Contest'!AA34</f>
        <v>Budget</v>
      </c>
      <c r="B285" s="153" t="str">
        <f>'Speech Contest'!AB34</f>
        <v>7014-000000</v>
      </c>
      <c r="C285" s="153">
        <f>'Speech Contest'!AC34</f>
        <v>802</v>
      </c>
      <c r="D285" s="163" t="str">
        <f>'Speech Contest'!AD34</f>
        <v>054</v>
      </c>
      <c r="E285" s="163"/>
      <c r="H285" s="153">
        <f>'Speech Contest'!AG34</f>
        <v>110</v>
      </c>
      <c r="I285" s="153" t="str">
        <f>'Speech Contest'!AH34</f>
        <v>USD</v>
      </c>
      <c r="J285" s="160">
        <f>'Speech Contest'!AI34</f>
        <v>0</v>
      </c>
      <c r="K285" s="160">
        <f>'Speech Contest'!AJ34</f>
        <v>0</v>
      </c>
      <c r="L285" s="160">
        <f>'Speech Contest'!AK34</f>
        <v>0</v>
      </c>
      <c r="M285" s="160">
        <f>'Speech Contest'!AL34</f>
        <v>0</v>
      </c>
      <c r="N285" s="160">
        <f>'Speech Contest'!AM34</f>
        <v>0</v>
      </c>
      <c r="O285" s="160">
        <f>'Speech Contest'!AN34</f>
        <v>0</v>
      </c>
      <c r="P285" s="160">
        <f>'Speech Contest'!AO34</f>
        <v>0</v>
      </c>
      <c r="Q285" s="160">
        <f>'Speech Contest'!AP34</f>
        <v>0</v>
      </c>
      <c r="R285" s="160">
        <f>'Speech Contest'!AQ34</f>
        <v>0</v>
      </c>
      <c r="S285" s="160">
        <f>'Speech Contest'!AR34</f>
        <v>0</v>
      </c>
      <c r="T285" s="160">
        <f>'Speech Contest'!AS34</f>
        <v>0</v>
      </c>
      <c r="U285" s="160">
        <f>'Speech Contest'!AT34</f>
        <v>0</v>
      </c>
      <c r="V285" s="160">
        <f t="shared" si="1"/>
        <v>0</v>
      </c>
    </row>
    <row r="286" spans="1:22" ht="12.75" customHeight="1" x14ac:dyDescent="0.4">
      <c r="A286" s="153" t="str">
        <f>'Speech Contest'!AA35</f>
        <v>Budget</v>
      </c>
      <c r="B286" s="153" t="str">
        <f>'Speech Contest'!AB35</f>
        <v>7090-000000</v>
      </c>
      <c r="C286" s="153">
        <f>'Speech Contest'!AC35</f>
        <v>802</v>
      </c>
      <c r="D286" s="163" t="str">
        <f>'Speech Contest'!AD35</f>
        <v>054</v>
      </c>
      <c r="E286" s="163"/>
      <c r="H286" s="153">
        <f>'Speech Contest'!AG35</f>
        <v>110</v>
      </c>
      <c r="I286" s="153" t="str">
        <f>'Speech Contest'!AH35</f>
        <v>USD</v>
      </c>
      <c r="J286" s="160">
        <f>'Speech Contest'!AI35</f>
        <v>0</v>
      </c>
      <c r="K286" s="160">
        <f>'Speech Contest'!AJ35</f>
        <v>0</v>
      </c>
      <c r="L286" s="160">
        <f>'Speech Contest'!AK35</f>
        <v>0</v>
      </c>
      <c r="M286" s="160">
        <f>'Speech Contest'!AL35</f>
        <v>0</v>
      </c>
      <c r="N286" s="160">
        <f>'Speech Contest'!AM35</f>
        <v>0</v>
      </c>
      <c r="O286" s="160">
        <f>'Speech Contest'!AN35</f>
        <v>0</v>
      </c>
      <c r="P286" s="160">
        <f>'Speech Contest'!AO35</f>
        <v>0</v>
      </c>
      <c r="Q286" s="160">
        <f>'Speech Contest'!AP35</f>
        <v>0</v>
      </c>
      <c r="R286" s="160">
        <f>'Speech Contest'!AQ35</f>
        <v>0</v>
      </c>
      <c r="S286" s="160">
        <f>'Speech Contest'!AR35</f>
        <v>0</v>
      </c>
      <c r="T286" s="160">
        <f>'Speech Contest'!AS35</f>
        <v>0</v>
      </c>
      <c r="U286" s="160">
        <f>'Speech Contest'!AT35</f>
        <v>0</v>
      </c>
      <c r="V286" s="160">
        <f t="shared" si="1"/>
        <v>0</v>
      </c>
    </row>
    <row r="287" spans="1:22" ht="12.75" customHeight="1" x14ac:dyDescent="0.4">
      <c r="A287" s="153" t="str">
        <f>'Speech Contest'!AA36</f>
        <v>Budget</v>
      </c>
      <c r="B287" s="153" t="str">
        <f>'Speech Contest'!AB36</f>
        <v/>
      </c>
      <c r="C287" s="153">
        <f>'Speech Contest'!AC36</f>
        <v>802</v>
      </c>
      <c r="D287" s="163" t="str">
        <f>'Speech Contest'!AD36</f>
        <v>054</v>
      </c>
      <c r="E287" s="163"/>
      <c r="H287" s="153">
        <f>'Speech Contest'!AG36</f>
        <v>110</v>
      </c>
      <c r="I287" s="153" t="str">
        <f>'Speech Contest'!AH36</f>
        <v>USD</v>
      </c>
      <c r="J287" s="160">
        <f>'Speech Contest'!AI36</f>
        <v>0</v>
      </c>
      <c r="K287" s="160">
        <f>'Speech Contest'!AJ36</f>
        <v>0</v>
      </c>
      <c r="L287" s="160">
        <f>'Speech Contest'!AK36</f>
        <v>0</v>
      </c>
      <c r="M287" s="160">
        <f>'Speech Contest'!AL36</f>
        <v>0</v>
      </c>
      <c r="N287" s="160">
        <f>'Speech Contest'!AM36</f>
        <v>0</v>
      </c>
      <c r="O287" s="160">
        <f>'Speech Contest'!AN36</f>
        <v>0</v>
      </c>
      <c r="P287" s="160">
        <f>'Speech Contest'!AO36</f>
        <v>0</v>
      </c>
      <c r="Q287" s="160">
        <f>'Speech Contest'!AP36</f>
        <v>0</v>
      </c>
      <c r="R287" s="160">
        <f>'Speech Contest'!AQ36</f>
        <v>0</v>
      </c>
      <c r="S287" s="160">
        <f>'Speech Contest'!AR36</f>
        <v>0</v>
      </c>
      <c r="T287" s="160">
        <f>'Speech Contest'!AS36</f>
        <v>0</v>
      </c>
      <c r="U287" s="160">
        <f>'Speech Contest'!AT36</f>
        <v>0</v>
      </c>
      <c r="V287" s="160">
        <f t="shared" si="1"/>
        <v>0</v>
      </c>
    </row>
    <row r="288" spans="1:22" ht="12.75" customHeight="1" x14ac:dyDescent="0.4">
      <c r="A288" s="153" t="str">
        <f>'Speech Contest'!AA37</f>
        <v>Budget</v>
      </c>
      <c r="B288" s="153" t="str">
        <f>'Speech Contest'!AB37</f>
        <v/>
      </c>
      <c r="C288" s="153">
        <f>'Speech Contest'!AC37</f>
        <v>802</v>
      </c>
      <c r="D288" s="163" t="str">
        <f>'Speech Contest'!AD37</f>
        <v>054</v>
      </c>
      <c r="E288" s="163"/>
      <c r="H288" s="153">
        <f>'Speech Contest'!AG37</f>
        <v>110</v>
      </c>
      <c r="I288" s="153" t="str">
        <f>'Speech Contest'!AH37</f>
        <v>USD</v>
      </c>
      <c r="J288" s="160">
        <f>'Speech Contest'!AI37</f>
        <v>0</v>
      </c>
      <c r="K288" s="160">
        <f>'Speech Contest'!AJ37</f>
        <v>0</v>
      </c>
      <c r="L288" s="160">
        <f>'Speech Contest'!AK37</f>
        <v>0</v>
      </c>
      <c r="M288" s="160">
        <f>'Speech Contest'!AL37</f>
        <v>0</v>
      </c>
      <c r="N288" s="160">
        <f>'Speech Contest'!AM37</f>
        <v>0</v>
      </c>
      <c r="O288" s="160">
        <f>'Speech Contest'!AN37</f>
        <v>0</v>
      </c>
      <c r="P288" s="160">
        <f>'Speech Contest'!AO37</f>
        <v>0</v>
      </c>
      <c r="Q288" s="160">
        <f>'Speech Contest'!AP37</f>
        <v>0</v>
      </c>
      <c r="R288" s="160">
        <f>'Speech Contest'!AQ37</f>
        <v>0</v>
      </c>
      <c r="S288" s="160">
        <f>'Speech Contest'!AR37</f>
        <v>0</v>
      </c>
      <c r="T288" s="160">
        <f>'Speech Contest'!AS37</f>
        <v>0</v>
      </c>
      <c r="U288" s="160">
        <f>'Speech Contest'!AT37</f>
        <v>0</v>
      </c>
      <c r="V288" s="160">
        <f t="shared" si="1"/>
        <v>0</v>
      </c>
    </row>
    <row r="289" spans="1:22" ht="12.75" customHeight="1" x14ac:dyDescent="0.4">
      <c r="A289" s="153" t="str">
        <f>'Speech Contest'!AA38</f>
        <v>Budget</v>
      </c>
      <c r="B289" s="153" t="str">
        <f>'Speech Contest'!AB38</f>
        <v/>
      </c>
      <c r="C289" s="153">
        <f>'Speech Contest'!AC38</f>
        <v>802</v>
      </c>
      <c r="D289" s="163" t="str">
        <f>'Speech Contest'!AD38</f>
        <v>054</v>
      </c>
      <c r="E289" s="163"/>
      <c r="H289" s="153">
        <f>'Speech Contest'!AG38</f>
        <v>110</v>
      </c>
      <c r="I289" s="153" t="str">
        <f>'Speech Contest'!AH38</f>
        <v>USD</v>
      </c>
      <c r="J289" s="160">
        <f>'Speech Contest'!AI38</f>
        <v>0</v>
      </c>
      <c r="K289" s="160">
        <f>'Speech Contest'!AJ38</f>
        <v>0</v>
      </c>
      <c r="L289" s="160">
        <f>'Speech Contest'!AK38</f>
        <v>0</v>
      </c>
      <c r="M289" s="160">
        <f>'Speech Contest'!AL38</f>
        <v>0</v>
      </c>
      <c r="N289" s="160">
        <f>'Speech Contest'!AM38</f>
        <v>0</v>
      </c>
      <c r="O289" s="160">
        <f>'Speech Contest'!AN38</f>
        <v>0</v>
      </c>
      <c r="P289" s="160">
        <f>'Speech Contest'!AO38</f>
        <v>0</v>
      </c>
      <c r="Q289" s="160">
        <f>'Speech Contest'!AP38</f>
        <v>0</v>
      </c>
      <c r="R289" s="160">
        <f>'Speech Contest'!AQ38</f>
        <v>0</v>
      </c>
      <c r="S289" s="160">
        <f>'Speech Contest'!AR38</f>
        <v>0</v>
      </c>
      <c r="T289" s="160">
        <f>'Speech Contest'!AS38</f>
        <v>0</v>
      </c>
      <c r="U289" s="160">
        <f>'Speech Contest'!AT38</f>
        <v>0</v>
      </c>
      <c r="V289" s="160">
        <f t="shared" si="1"/>
        <v>0</v>
      </c>
    </row>
    <row r="290" spans="1:22" ht="12.75" customHeight="1" x14ac:dyDescent="0.4">
      <c r="A290" s="153" t="str">
        <f>'Speech Contest'!AA42</f>
        <v>Budget</v>
      </c>
      <c r="B290" s="153" t="str">
        <f>'Speech Contest'!AB42</f>
        <v>7006-000000</v>
      </c>
      <c r="C290" s="153">
        <f>'Speech Contest'!AC42</f>
        <v>803</v>
      </c>
      <c r="D290" s="163" t="str">
        <f>'Speech Contest'!AD42</f>
        <v>054</v>
      </c>
      <c r="E290" s="163"/>
      <c r="H290" s="153">
        <f>'Speech Contest'!AG42</f>
        <v>110</v>
      </c>
      <c r="I290" s="153" t="str">
        <f>'Speech Contest'!AH42</f>
        <v>USD</v>
      </c>
      <c r="J290" s="160">
        <f>'Speech Contest'!AI42</f>
        <v>0</v>
      </c>
      <c r="K290" s="160">
        <f>'Speech Contest'!AJ42</f>
        <v>0</v>
      </c>
      <c r="L290" s="160">
        <f>'Speech Contest'!AK42</f>
        <v>0</v>
      </c>
      <c r="M290" s="160">
        <f>'Speech Contest'!AL42</f>
        <v>0</v>
      </c>
      <c r="N290" s="160">
        <f>'Speech Contest'!AM42</f>
        <v>0</v>
      </c>
      <c r="O290" s="160">
        <f>'Speech Contest'!AN42</f>
        <v>0</v>
      </c>
      <c r="P290" s="160">
        <f>'Speech Contest'!AO42</f>
        <v>0</v>
      </c>
      <c r="Q290" s="160">
        <f>'Speech Contest'!AP42</f>
        <v>0</v>
      </c>
      <c r="R290" s="160">
        <f>'Speech Contest'!AQ42</f>
        <v>0</v>
      </c>
      <c r="S290" s="160">
        <f>'Speech Contest'!AR42</f>
        <v>0</v>
      </c>
      <c r="T290" s="160">
        <f>'Speech Contest'!AS42</f>
        <v>0</v>
      </c>
      <c r="U290" s="160">
        <f>'Speech Contest'!AT42</f>
        <v>0</v>
      </c>
      <c r="V290" s="160">
        <f t="shared" si="1"/>
        <v>0</v>
      </c>
    </row>
    <row r="291" spans="1:22" ht="12.75" customHeight="1" x14ac:dyDescent="0.4">
      <c r="A291" s="153" t="str">
        <f>'Speech Contest'!AA43</f>
        <v>Budget</v>
      </c>
      <c r="B291" s="153" t="str">
        <f>'Speech Contest'!AB43</f>
        <v>7010-000000</v>
      </c>
      <c r="C291" s="153">
        <f>'Speech Contest'!AC43</f>
        <v>803</v>
      </c>
      <c r="D291" s="163" t="str">
        <f>'Speech Contest'!AD43</f>
        <v>054</v>
      </c>
      <c r="E291" s="163"/>
      <c r="H291" s="153">
        <f>'Speech Contest'!AG43</f>
        <v>110</v>
      </c>
      <c r="I291" s="153" t="str">
        <f>'Speech Contest'!AH43</f>
        <v>USD</v>
      </c>
      <c r="J291" s="160">
        <f>'Speech Contest'!AI43</f>
        <v>0</v>
      </c>
      <c r="K291" s="160">
        <f>'Speech Contest'!AJ43</f>
        <v>0</v>
      </c>
      <c r="L291" s="160">
        <f>'Speech Contest'!AK43</f>
        <v>0</v>
      </c>
      <c r="M291" s="160">
        <f>'Speech Contest'!AL43</f>
        <v>0</v>
      </c>
      <c r="N291" s="160">
        <f>'Speech Contest'!AM43</f>
        <v>0</v>
      </c>
      <c r="O291" s="160">
        <f>'Speech Contest'!AN43</f>
        <v>0</v>
      </c>
      <c r="P291" s="160">
        <f>'Speech Contest'!AO43</f>
        <v>0</v>
      </c>
      <c r="Q291" s="160">
        <f>'Speech Contest'!AP43</f>
        <v>0</v>
      </c>
      <c r="R291" s="160">
        <f>'Speech Contest'!AQ43</f>
        <v>0</v>
      </c>
      <c r="S291" s="160">
        <f>'Speech Contest'!AR43</f>
        <v>300</v>
      </c>
      <c r="T291" s="160">
        <f>'Speech Contest'!AS43</f>
        <v>0</v>
      </c>
      <c r="U291" s="160">
        <f>'Speech Contest'!AT43</f>
        <v>0</v>
      </c>
      <c r="V291" s="160">
        <f t="shared" si="1"/>
        <v>300</v>
      </c>
    </row>
    <row r="292" spans="1:22" ht="12.75" customHeight="1" x14ac:dyDescent="0.4">
      <c r="A292" s="153" t="str">
        <f>'Speech Contest'!AA44</f>
        <v>Budget</v>
      </c>
      <c r="B292" s="153" t="str">
        <f>'Speech Contest'!AB44</f>
        <v>7012-000000</v>
      </c>
      <c r="C292" s="153">
        <f>'Speech Contest'!AC44</f>
        <v>803</v>
      </c>
      <c r="D292" s="163" t="str">
        <f>'Speech Contest'!AD44</f>
        <v>054</v>
      </c>
      <c r="E292" s="163"/>
      <c r="H292" s="153">
        <f>'Speech Contest'!AG44</f>
        <v>110</v>
      </c>
      <c r="I292" s="153" t="str">
        <f>'Speech Contest'!AH44</f>
        <v>USD</v>
      </c>
      <c r="J292" s="160">
        <f>'Speech Contest'!AI44</f>
        <v>0</v>
      </c>
      <c r="K292" s="160">
        <f>'Speech Contest'!AJ44</f>
        <v>0</v>
      </c>
      <c r="L292" s="160">
        <f>'Speech Contest'!AK44</f>
        <v>0</v>
      </c>
      <c r="M292" s="160">
        <f>'Speech Contest'!AL44</f>
        <v>0</v>
      </c>
      <c r="N292" s="160">
        <f>'Speech Contest'!AM44</f>
        <v>0</v>
      </c>
      <c r="O292" s="160">
        <f>'Speech Contest'!AN44</f>
        <v>0</v>
      </c>
      <c r="P292" s="160">
        <f>'Speech Contest'!AO44</f>
        <v>0</v>
      </c>
      <c r="Q292" s="160">
        <f>'Speech Contest'!AP44</f>
        <v>0</v>
      </c>
      <c r="R292" s="160">
        <f>'Speech Contest'!AQ44</f>
        <v>0</v>
      </c>
      <c r="S292" s="160">
        <f>'Speech Contest'!AR44</f>
        <v>0</v>
      </c>
      <c r="T292" s="160">
        <f>'Speech Contest'!AS44</f>
        <v>0</v>
      </c>
      <c r="U292" s="160">
        <f>'Speech Contest'!AT44</f>
        <v>0</v>
      </c>
      <c r="V292" s="160">
        <f t="shared" si="1"/>
        <v>0</v>
      </c>
    </row>
    <row r="293" spans="1:22" ht="12.75" customHeight="1" x14ac:dyDescent="0.4">
      <c r="A293" s="153" t="str">
        <f>'Speech Contest'!AA45</f>
        <v>Budget</v>
      </c>
      <c r="B293" s="153" t="str">
        <f>'Speech Contest'!AB45</f>
        <v>7014-000000</v>
      </c>
      <c r="C293" s="153">
        <f>'Speech Contest'!AC45</f>
        <v>803</v>
      </c>
      <c r="D293" s="163" t="str">
        <f>'Speech Contest'!AD45</f>
        <v>054</v>
      </c>
      <c r="E293" s="163"/>
      <c r="H293" s="153">
        <f>'Speech Contest'!AG45</f>
        <v>110</v>
      </c>
      <c r="I293" s="153" t="str">
        <f>'Speech Contest'!AH45</f>
        <v>USD</v>
      </c>
      <c r="J293" s="160">
        <f>'Speech Contest'!AI45</f>
        <v>0</v>
      </c>
      <c r="K293" s="160">
        <f>'Speech Contest'!AJ45</f>
        <v>0</v>
      </c>
      <c r="L293" s="160">
        <f>'Speech Contest'!AK45</f>
        <v>0</v>
      </c>
      <c r="M293" s="160">
        <f>'Speech Contest'!AL45</f>
        <v>0</v>
      </c>
      <c r="N293" s="160">
        <f>'Speech Contest'!AM45</f>
        <v>0</v>
      </c>
      <c r="O293" s="160">
        <f>'Speech Contest'!AN45</f>
        <v>0</v>
      </c>
      <c r="P293" s="160">
        <f>'Speech Contest'!AO45</f>
        <v>0</v>
      </c>
      <c r="Q293" s="160">
        <f>'Speech Contest'!AP45</f>
        <v>0</v>
      </c>
      <c r="R293" s="160">
        <f>'Speech Contest'!AQ45</f>
        <v>0</v>
      </c>
      <c r="S293" s="160">
        <f>'Speech Contest'!AR45</f>
        <v>0</v>
      </c>
      <c r="T293" s="160">
        <f>'Speech Contest'!AS45</f>
        <v>0</v>
      </c>
      <c r="U293" s="160">
        <f>'Speech Contest'!AT45</f>
        <v>0</v>
      </c>
      <c r="V293" s="160">
        <f t="shared" si="1"/>
        <v>0</v>
      </c>
    </row>
    <row r="294" spans="1:22" ht="12.75" customHeight="1" x14ac:dyDescent="0.4">
      <c r="A294" s="153" t="str">
        <f>'Speech Contest'!AA46</f>
        <v>Budget</v>
      </c>
      <c r="B294" s="153" t="str">
        <f>'Speech Contest'!AB46</f>
        <v>7090-000000</v>
      </c>
      <c r="C294" s="153">
        <f>'Speech Contest'!AC46</f>
        <v>803</v>
      </c>
      <c r="D294" s="163" t="str">
        <f>'Speech Contest'!AD46</f>
        <v>054</v>
      </c>
      <c r="E294" s="163"/>
      <c r="H294" s="153">
        <f>'Speech Contest'!AG46</f>
        <v>110</v>
      </c>
      <c r="I294" s="153" t="str">
        <f>'Speech Contest'!AH46</f>
        <v>USD</v>
      </c>
      <c r="J294" s="160">
        <f>'Speech Contest'!AI46</f>
        <v>0</v>
      </c>
      <c r="K294" s="160">
        <f>'Speech Contest'!AJ46</f>
        <v>0</v>
      </c>
      <c r="L294" s="160">
        <f>'Speech Contest'!AK46</f>
        <v>0</v>
      </c>
      <c r="M294" s="160">
        <f>'Speech Contest'!AL46</f>
        <v>0</v>
      </c>
      <c r="N294" s="160">
        <f>'Speech Contest'!AM46</f>
        <v>0</v>
      </c>
      <c r="O294" s="160">
        <f>'Speech Contest'!AN46</f>
        <v>0</v>
      </c>
      <c r="P294" s="160">
        <f>'Speech Contest'!AO46</f>
        <v>0</v>
      </c>
      <c r="Q294" s="160">
        <f>'Speech Contest'!AP46</f>
        <v>0</v>
      </c>
      <c r="R294" s="160">
        <f>'Speech Contest'!AQ46</f>
        <v>0</v>
      </c>
      <c r="S294" s="160">
        <f>'Speech Contest'!AR46</f>
        <v>0</v>
      </c>
      <c r="T294" s="160">
        <f>'Speech Contest'!AS46</f>
        <v>0</v>
      </c>
      <c r="U294" s="160">
        <f>'Speech Contest'!AT46</f>
        <v>0</v>
      </c>
      <c r="V294" s="160">
        <f t="shared" si="1"/>
        <v>0</v>
      </c>
    </row>
    <row r="295" spans="1:22" ht="12.75" customHeight="1" x14ac:dyDescent="0.4">
      <c r="A295" s="153" t="str">
        <f>'Speech Contest'!AA47</f>
        <v>Budget</v>
      </c>
      <c r="B295" s="153" t="str">
        <f>'Speech Contest'!AB47</f>
        <v/>
      </c>
      <c r="C295" s="153">
        <f>'Speech Contest'!AC47</f>
        <v>803</v>
      </c>
      <c r="D295" s="163" t="str">
        <f>'Speech Contest'!AD47</f>
        <v>054</v>
      </c>
      <c r="E295" s="163"/>
      <c r="H295" s="153">
        <f>'Speech Contest'!AG47</f>
        <v>110</v>
      </c>
      <c r="I295" s="153" t="str">
        <f>'Speech Contest'!AH47</f>
        <v>USD</v>
      </c>
      <c r="J295" s="160">
        <f>'Speech Contest'!AI47</f>
        <v>0</v>
      </c>
      <c r="K295" s="160">
        <f>'Speech Contest'!AJ47</f>
        <v>0</v>
      </c>
      <c r="L295" s="160">
        <f>'Speech Contest'!AK47</f>
        <v>0</v>
      </c>
      <c r="M295" s="160">
        <f>'Speech Contest'!AL47</f>
        <v>0</v>
      </c>
      <c r="N295" s="160">
        <f>'Speech Contest'!AM47</f>
        <v>0</v>
      </c>
      <c r="O295" s="160">
        <f>'Speech Contest'!AN47</f>
        <v>0</v>
      </c>
      <c r="P295" s="160">
        <f>'Speech Contest'!AO47</f>
        <v>0</v>
      </c>
      <c r="Q295" s="160">
        <f>'Speech Contest'!AP47</f>
        <v>0</v>
      </c>
      <c r="R295" s="160">
        <f>'Speech Contest'!AQ47</f>
        <v>0</v>
      </c>
      <c r="S295" s="160">
        <f>'Speech Contest'!AR47</f>
        <v>0</v>
      </c>
      <c r="T295" s="160">
        <f>'Speech Contest'!AS47</f>
        <v>0</v>
      </c>
      <c r="U295" s="160">
        <f>'Speech Contest'!AT47</f>
        <v>0</v>
      </c>
      <c r="V295" s="160">
        <f t="shared" si="1"/>
        <v>0</v>
      </c>
    </row>
    <row r="296" spans="1:22" ht="12.75" customHeight="1" x14ac:dyDescent="0.4">
      <c r="A296" s="153" t="str">
        <f>'Speech Contest'!AA48</f>
        <v>Budget</v>
      </c>
      <c r="B296" s="153" t="str">
        <f>'Speech Contest'!AB48</f>
        <v/>
      </c>
      <c r="C296" s="153">
        <f>'Speech Contest'!AC48</f>
        <v>803</v>
      </c>
      <c r="D296" s="163" t="str">
        <f>'Speech Contest'!AD48</f>
        <v>054</v>
      </c>
      <c r="E296" s="163"/>
      <c r="H296" s="153">
        <f>'Speech Contest'!AG48</f>
        <v>110</v>
      </c>
      <c r="I296" s="153" t="str">
        <f>'Speech Contest'!AH48</f>
        <v>USD</v>
      </c>
      <c r="J296" s="160">
        <f>'Speech Contest'!AI48</f>
        <v>0</v>
      </c>
      <c r="K296" s="160">
        <f>'Speech Contest'!AJ48</f>
        <v>0</v>
      </c>
      <c r="L296" s="160">
        <f>'Speech Contest'!AK48</f>
        <v>0</v>
      </c>
      <c r="M296" s="160">
        <f>'Speech Contest'!AL48</f>
        <v>0</v>
      </c>
      <c r="N296" s="160">
        <f>'Speech Contest'!AM48</f>
        <v>0</v>
      </c>
      <c r="O296" s="160">
        <f>'Speech Contest'!AN48</f>
        <v>0</v>
      </c>
      <c r="P296" s="160">
        <f>'Speech Contest'!AO48</f>
        <v>0</v>
      </c>
      <c r="Q296" s="160">
        <f>'Speech Contest'!AP48</f>
        <v>0</v>
      </c>
      <c r="R296" s="160">
        <f>'Speech Contest'!AQ48</f>
        <v>0</v>
      </c>
      <c r="S296" s="160">
        <f>'Speech Contest'!AR48</f>
        <v>0</v>
      </c>
      <c r="T296" s="160">
        <f>'Speech Contest'!AS48</f>
        <v>0</v>
      </c>
      <c r="U296" s="160">
        <f>'Speech Contest'!AT48</f>
        <v>0</v>
      </c>
      <c r="V296" s="160">
        <f t="shared" si="1"/>
        <v>0</v>
      </c>
    </row>
    <row r="297" spans="1:22" ht="12.75" customHeight="1" x14ac:dyDescent="0.4">
      <c r="A297" s="153" t="str">
        <f>'Speech Contest'!AA49</f>
        <v>Budget</v>
      </c>
      <c r="B297" s="153" t="str">
        <f>'Speech Contest'!AB49</f>
        <v/>
      </c>
      <c r="C297" s="153">
        <f>'Speech Contest'!AC49</f>
        <v>803</v>
      </c>
      <c r="D297" s="163" t="str">
        <f>'Speech Contest'!AD49</f>
        <v>054</v>
      </c>
      <c r="E297" s="163"/>
      <c r="H297" s="153">
        <f>'Speech Contest'!AG49</f>
        <v>110</v>
      </c>
      <c r="I297" s="153" t="str">
        <f>'Speech Contest'!AH49</f>
        <v>USD</v>
      </c>
      <c r="J297" s="160">
        <f>'Speech Contest'!AI49</f>
        <v>0</v>
      </c>
      <c r="K297" s="160">
        <f>'Speech Contest'!AJ49</f>
        <v>0</v>
      </c>
      <c r="L297" s="160">
        <f>'Speech Contest'!AK49</f>
        <v>0</v>
      </c>
      <c r="M297" s="160">
        <f>'Speech Contest'!AL49</f>
        <v>0</v>
      </c>
      <c r="N297" s="160">
        <f>'Speech Contest'!AM49</f>
        <v>0</v>
      </c>
      <c r="O297" s="160">
        <f>'Speech Contest'!AN49</f>
        <v>0</v>
      </c>
      <c r="P297" s="160">
        <f>'Speech Contest'!AO49</f>
        <v>0</v>
      </c>
      <c r="Q297" s="160">
        <f>'Speech Contest'!AP49</f>
        <v>0</v>
      </c>
      <c r="R297" s="160">
        <f>'Speech Contest'!AQ49</f>
        <v>0</v>
      </c>
      <c r="S297" s="160">
        <f>'Speech Contest'!AR49</f>
        <v>0</v>
      </c>
      <c r="T297" s="160">
        <f>'Speech Contest'!AS49</f>
        <v>0</v>
      </c>
      <c r="U297" s="160">
        <f>'Speech Contest'!AT49</f>
        <v>0</v>
      </c>
      <c r="V297" s="160">
        <f t="shared" si="1"/>
        <v>0</v>
      </c>
    </row>
    <row r="298" spans="1:22" ht="12.75" customHeight="1" x14ac:dyDescent="0.4">
      <c r="A298" s="153" t="str">
        <f>Administration!AA9</f>
        <v>Budget</v>
      </c>
      <c r="B298" s="153" t="str">
        <f>Administration!AB9</f>
        <v>7004-000000</v>
      </c>
      <c r="C298" s="153">
        <f>Administration!AC9</f>
        <v>900</v>
      </c>
      <c r="D298" s="163" t="str">
        <f>Administration!AD9</f>
        <v>054</v>
      </c>
      <c r="E298" s="163"/>
      <c r="H298" s="153">
        <f>Administration!AG9</f>
        <v>110</v>
      </c>
      <c r="I298" s="153" t="str">
        <f>Administration!AH9</f>
        <v>USD</v>
      </c>
      <c r="J298" s="160">
        <f>Administration!AI9</f>
        <v>0</v>
      </c>
      <c r="K298" s="160">
        <f>Administration!AJ9</f>
        <v>300</v>
      </c>
      <c r="L298" s="160">
        <f>Administration!AK9</f>
        <v>0</v>
      </c>
      <c r="M298" s="160">
        <f>Administration!AL9</f>
        <v>0</v>
      </c>
      <c r="N298" s="160">
        <f>Administration!AM9</f>
        <v>0</v>
      </c>
      <c r="O298" s="160">
        <f>Administration!AN9</f>
        <v>0</v>
      </c>
      <c r="P298" s="160">
        <f>Administration!AO9</f>
        <v>0</v>
      </c>
      <c r="Q298" s="160">
        <f>Administration!AP9</f>
        <v>0</v>
      </c>
      <c r="R298" s="160">
        <f>Administration!AQ9</f>
        <v>0</v>
      </c>
      <c r="S298" s="160">
        <f>Administration!AR9</f>
        <v>0</v>
      </c>
      <c r="T298" s="160">
        <f>Administration!AS9</f>
        <v>0</v>
      </c>
      <c r="U298" s="160">
        <f>Administration!AT9</f>
        <v>0</v>
      </c>
      <c r="V298" s="160">
        <f t="shared" si="1"/>
        <v>300</v>
      </c>
    </row>
    <row r="299" spans="1:22" ht="12.75" customHeight="1" x14ac:dyDescent="0.4">
      <c r="A299" s="153" t="str">
        <f>Administration!AA10</f>
        <v>Budget</v>
      </c>
      <c r="B299" s="153" t="str">
        <f>Administration!AB10</f>
        <v>7008-000000</v>
      </c>
      <c r="C299" s="153">
        <f>Administration!AC10</f>
        <v>900</v>
      </c>
      <c r="D299" s="163" t="str">
        <f>Administration!AD10</f>
        <v>054</v>
      </c>
      <c r="E299" s="163"/>
      <c r="H299" s="153">
        <f>Administration!AG10</f>
        <v>110</v>
      </c>
      <c r="I299" s="153" t="str">
        <f>Administration!AH10</f>
        <v>USD</v>
      </c>
      <c r="J299" s="160">
        <f>Administration!AI10</f>
        <v>0</v>
      </c>
      <c r="K299" s="160">
        <f>Administration!AJ10</f>
        <v>0</v>
      </c>
      <c r="L299" s="160">
        <f>Administration!AK10</f>
        <v>0</v>
      </c>
      <c r="M299" s="160">
        <f>Administration!AL10</f>
        <v>0</v>
      </c>
      <c r="N299" s="160">
        <f>Administration!AM10</f>
        <v>0</v>
      </c>
      <c r="O299" s="160">
        <f>Administration!AN10</f>
        <v>0</v>
      </c>
      <c r="P299" s="160">
        <f>Administration!AO10</f>
        <v>0</v>
      </c>
      <c r="Q299" s="160">
        <f>Administration!AP10</f>
        <v>0</v>
      </c>
      <c r="R299" s="160">
        <f>Administration!AQ10</f>
        <v>0</v>
      </c>
      <c r="S299" s="160">
        <f>Administration!AR10</f>
        <v>0</v>
      </c>
      <c r="T299" s="160">
        <f>Administration!AS10</f>
        <v>0</v>
      </c>
      <c r="U299" s="160">
        <f>Administration!AT10</f>
        <v>0</v>
      </c>
      <c r="V299" s="160">
        <f t="shared" si="1"/>
        <v>0</v>
      </c>
    </row>
    <row r="300" spans="1:22" ht="12.75" customHeight="1" x14ac:dyDescent="0.4">
      <c r="A300" s="153" t="str">
        <f>Administration!AA11</f>
        <v>Budget</v>
      </c>
      <c r="B300" s="153" t="str">
        <f>Administration!AB11</f>
        <v>7010-000000</v>
      </c>
      <c r="C300" s="153">
        <f>Administration!AC11</f>
        <v>900</v>
      </c>
      <c r="D300" s="163" t="str">
        <f>Administration!AD11</f>
        <v>054</v>
      </c>
      <c r="E300" s="163"/>
      <c r="H300" s="153">
        <f>Administration!AG11</f>
        <v>110</v>
      </c>
      <c r="I300" s="153" t="str">
        <f>Administration!AH11</f>
        <v>USD</v>
      </c>
      <c r="J300" s="160">
        <f>Administration!AI11</f>
        <v>0</v>
      </c>
      <c r="K300" s="160">
        <f>Administration!AJ11</f>
        <v>0</v>
      </c>
      <c r="L300" s="160">
        <f>Administration!AK11</f>
        <v>0</v>
      </c>
      <c r="M300" s="160">
        <f>Administration!AL11</f>
        <v>0</v>
      </c>
      <c r="N300" s="160">
        <f>Administration!AM11</f>
        <v>0</v>
      </c>
      <c r="O300" s="160">
        <f>Administration!AN11</f>
        <v>0</v>
      </c>
      <c r="P300" s="160">
        <f>Administration!AO11</f>
        <v>0</v>
      </c>
      <c r="Q300" s="160">
        <f>Administration!AP11</f>
        <v>0</v>
      </c>
      <c r="R300" s="160">
        <f>Administration!AQ11</f>
        <v>0</v>
      </c>
      <c r="S300" s="160">
        <f>Administration!AR11</f>
        <v>0</v>
      </c>
      <c r="T300" s="160">
        <f>Administration!AS11</f>
        <v>0</v>
      </c>
      <c r="U300" s="160">
        <f>Administration!AT11</f>
        <v>0</v>
      </c>
      <c r="V300" s="160">
        <f t="shared" si="1"/>
        <v>0</v>
      </c>
    </row>
    <row r="301" spans="1:22" ht="12.75" customHeight="1" x14ac:dyDescent="0.4">
      <c r="A301" s="153" t="str">
        <f>Administration!AA12</f>
        <v>Budget</v>
      </c>
      <c r="B301" s="153" t="str">
        <f>Administration!AB12</f>
        <v>7012-000000</v>
      </c>
      <c r="C301" s="153">
        <f>Administration!AC12</f>
        <v>900</v>
      </c>
      <c r="D301" s="163" t="str">
        <f>Administration!AD12</f>
        <v>054</v>
      </c>
      <c r="E301" s="163"/>
      <c r="H301" s="153">
        <f>Administration!AG12</f>
        <v>110</v>
      </c>
      <c r="I301" s="153" t="str">
        <f>Administration!AH12</f>
        <v>USD</v>
      </c>
      <c r="J301" s="160">
        <f>Administration!AI12</f>
        <v>0</v>
      </c>
      <c r="K301" s="160">
        <f>Administration!AJ12</f>
        <v>0</v>
      </c>
      <c r="L301" s="160">
        <f>Administration!AK12</f>
        <v>0</v>
      </c>
      <c r="M301" s="160">
        <f>Administration!AL12</f>
        <v>0</v>
      </c>
      <c r="N301" s="160">
        <f>Administration!AM12</f>
        <v>0</v>
      </c>
      <c r="O301" s="160">
        <f>Administration!AN12</f>
        <v>0</v>
      </c>
      <c r="P301" s="160">
        <f>Administration!AO12</f>
        <v>0</v>
      </c>
      <c r="Q301" s="160">
        <f>Administration!AP12</f>
        <v>0</v>
      </c>
      <c r="R301" s="160">
        <f>Administration!AQ12</f>
        <v>0</v>
      </c>
      <c r="S301" s="160">
        <f>Administration!AR12</f>
        <v>0</v>
      </c>
      <c r="T301" s="160">
        <f>Administration!AS12</f>
        <v>0</v>
      </c>
      <c r="U301" s="160">
        <f>Administration!AT12</f>
        <v>0</v>
      </c>
      <c r="V301" s="160">
        <f t="shared" si="1"/>
        <v>0</v>
      </c>
    </row>
    <row r="302" spans="1:22" ht="12.75" customHeight="1" x14ac:dyDescent="0.4">
      <c r="A302" s="153" t="str">
        <f>Administration!AA13</f>
        <v>Budget</v>
      </c>
      <c r="B302" s="153" t="str">
        <f>Administration!AB13</f>
        <v>7014-000000</v>
      </c>
      <c r="C302" s="153">
        <f>Administration!AC13</f>
        <v>900</v>
      </c>
      <c r="D302" s="163" t="str">
        <f>Administration!AD13</f>
        <v>054</v>
      </c>
      <c r="E302" s="163"/>
      <c r="H302" s="153">
        <f>Administration!AG13</f>
        <v>110</v>
      </c>
      <c r="I302" s="153" t="str">
        <f>Administration!AH13</f>
        <v>USD</v>
      </c>
      <c r="J302" s="160">
        <f>Administration!AI13</f>
        <v>75</v>
      </c>
      <c r="K302" s="160">
        <f>Administration!AJ13</f>
        <v>0</v>
      </c>
      <c r="L302" s="160">
        <f>Administration!AK13</f>
        <v>0</v>
      </c>
      <c r="M302" s="160">
        <f>Administration!AL13</f>
        <v>75</v>
      </c>
      <c r="N302" s="160">
        <f>Administration!AM13</f>
        <v>75</v>
      </c>
      <c r="O302" s="160">
        <f>Administration!AN13</f>
        <v>75</v>
      </c>
      <c r="P302" s="160">
        <f>Administration!AO13</f>
        <v>75</v>
      </c>
      <c r="Q302" s="160">
        <f>Administration!AP13</f>
        <v>0</v>
      </c>
      <c r="R302" s="160">
        <f>Administration!AQ13</f>
        <v>0</v>
      </c>
      <c r="S302" s="160">
        <f>Administration!AR13</f>
        <v>0</v>
      </c>
      <c r="T302" s="160">
        <f>Administration!AS13</f>
        <v>75</v>
      </c>
      <c r="U302" s="160">
        <f>Administration!AT13</f>
        <v>75</v>
      </c>
      <c r="V302" s="160">
        <f t="shared" si="1"/>
        <v>525</v>
      </c>
    </row>
    <row r="303" spans="1:22" ht="12.75" customHeight="1" x14ac:dyDescent="0.4">
      <c r="A303" s="153" t="str">
        <f>Administration!AA14</f>
        <v>Budget</v>
      </c>
      <c r="B303" s="153" t="str">
        <f>Administration!AB14</f>
        <v>7020-000000</v>
      </c>
      <c r="C303" s="153">
        <f>Administration!AC14</f>
        <v>900</v>
      </c>
      <c r="D303" s="163" t="str">
        <f>Administration!AD14</f>
        <v>054</v>
      </c>
      <c r="E303" s="163"/>
      <c r="H303" s="153">
        <f>Administration!AG14</f>
        <v>110</v>
      </c>
      <c r="I303" s="153" t="str">
        <f>Administration!AH14</f>
        <v>USD</v>
      </c>
      <c r="J303" s="160">
        <f>Administration!AI14</f>
        <v>0</v>
      </c>
      <c r="K303" s="160">
        <f>Administration!AJ14</f>
        <v>0</v>
      </c>
      <c r="L303" s="160">
        <f>Administration!AK14</f>
        <v>0</v>
      </c>
      <c r="M303" s="160">
        <f>Administration!AL14</f>
        <v>0</v>
      </c>
      <c r="N303" s="160">
        <f>Administration!AM14</f>
        <v>0</v>
      </c>
      <c r="O303" s="160">
        <f>Administration!AN14</f>
        <v>0</v>
      </c>
      <c r="P303" s="160">
        <f>Administration!AO14</f>
        <v>0</v>
      </c>
      <c r="Q303" s="160">
        <f>Administration!AP14</f>
        <v>0</v>
      </c>
      <c r="R303" s="160">
        <f>Administration!AQ14</f>
        <v>0</v>
      </c>
      <c r="S303" s="160">
        <f>Administration!AR14</f>
        <v>0</v>
      </c>
      <c r="T303" s="160">
        <f>Administration!AS14</f>
        <v>0</v>
      </c>
      <c r="U303" s="160">
        <f>Administration!AT14</f>
        <v>0</v>
      </c>
      <c r="V303" s="160">
        <f t="shared" si="1"/>
        <v>0</v>
      </c>
    </row>
    <row r="304" spans="1:22" ht="12.75" customHeight="1" x14ac:dyDescent="0.4">
      <c r="A304" s="153" t="str">
        <f>Administration!AA15</f>
        <v>Budget</v>
      </c>
      <c r="B304" s="153" t="str">
        <f>Administration!AB15</f>
        <v>7022-000000</v>
      </c>
      <c r="C304" s="153">
        <f>Administration!AC15</f>
        <v>900</v>
      </c>
      <c r="D304" s="163" t="str">
        <f>Administration!AD15</f>
        <v>054</v>
      </c>
      <c r="E304" s="163"/>
      <c r="H304" s="153">
        <f>Administration!AG15</f>
        <v>110</v>
      </c>
      <c r="I304" s="153" t="str">
        <f>Administration!AH15</f>
        <v>USD</v>
      </c>
      <c r="J304" s="160">
        <f>Administration!AI15</f>
        <v>0</v>
      </c>
      <c r="K304" s="160">
        <f>Administration!AJ15</f>
        <v>0</v>
      </c>
      <c r="L304" s="160">
        <f>Administration!AK15</f>
        <v>0</v>
      </c>
      <c r="M304" s="160">
        <f>Administration!AL15</f>
        <v>150</v>
      </c>
      <c r="N304" s="160">
        <f>Administration!AM15</f>
        <v>0</v>
      </c>
      <c r="O304" s="160">
        <f>Administration!AN15</f>
        <v>0</v>
      </c>
      <c r="P304" s="160">
        <f>Administration!AO15</f>
        <v>0</v>
      </c>
      <c r="Q304" s="160">
        <f>Administration!AP15</f>
        <v>0</v>
      </c>
      <c r="R304" s="160">
        <f>Administration!AQ15</f>
        <v>0</v>
      </c>
      <c r="S304" s="160">
        <f>Administration!AR15</f>
        <v>0</v>
      </c>
      <c r="T304" s="160">
        <f>Administration!AS15</f>
        <v>0</v>
      </c>
      <c r="U304" s="160">
        <f>Administration!AT15</f>
        <v>0</v>
      </c>
      <c r="V304" s="160">
        <f t="shared" si="1"/>
        <v>150</v>
      </c>
    </row>
    <row r="305" spans="1:22" ht="12.75" customHeight="1" x14ac:dyDescent="0.4">
      <c r="A305" s="153" t="str">
        <f>Administration!AA16</f>
        <v>Budget</v>
      </c>
      <c r="B305" s="153" t="str">
        <f>Administration!AB16</f>
        <v>7026-000000</v>
      </c>
      <c r="C305" s="153">
        <f>Administration!AC16</f>
        <v>900</v>
      </c>
      <c r="D305" s="163" t="str">
        <f>Administration!AD16</f>
        <v>054</v>
      </c>
      <c r="E305" s="163"/>
      <c r="H305" s="153">
        <f>Administration!AG16</f>
        <v>110</v>
      </c>
      <c r="I305" s="153" t="str">
        <f>Administration!AH16</f>
        <v>USD</v>
      </c>
      <c r="J305" s="160">
        <f>Administration!AI16</f>
        <v>0</v>
      </c>
      <c r="K305" s="160">
        <f>Administration!AJ16</f>
        <v>0</v>
      </c>
      <c r="L305" s="160">
        <f>Administration!AK16</f>
        <v>0</v>
      </c>
      <c r="M305" s="160">
        <f>Administration!AL16</f>
        <v>380</v>
      </c>
      <c r="N305" s="160">
        <f>Administration!AM16</f>
        <v>0</v>
      </c>
      <c r="O305" s="160">
        <f>Administration!AN16</f>
        <v>0</v>
      </c>
      <c r="P305" s="160">
        <f>Administration!AO16</f>
        <v>0</v>
      </c>
      <c r="Q305" s="160">
        <f>Administration!AP16</f>
        <v>0</v>
      </c>
      <c r="R305" s="160">
        <f>Administration!AQ16</f>
        <v>0</v>
      </c>
      <c r="S305" s="160">
        <f>Administration!AR16</f>
        <v>0</v>
      </c>
      <c r="T305" s="160">
        <f>Administration!AS16</f>
        <v>0</v>
      </c>
      <c r="U305" s="160">
        <f>Administration!AT16</f>
        <v>0</v>
      </c>
      <c r="V305" s="160">
        <f t="shared" si="1"/>
        <v>380</v>
      </c>
    </row>
    <row r="306" spans="1:22" ht="12.75" customHeight="1" x14ac:dyDescent="0.4">
      <c r="A306" s="153" t="str">
        <f>Administration!AA17</f>
        <v>Budget</v>
      </c>
      <c r="B306" s="153" t="str">
        <f>Administration!AB17</f>
        <v>7030-000000</v>
      </c>
      <c r="C306" s="153">
        <f>Administration!AC17</f>
        <v>900</v>
      </c>
      <c r="D306" s="163" t="str">
        <f>Administration!AD17</f>
        <v>054</v>
      </c>
      <c r="E306" s="163"/>
      <c r="H306" s="153">
        <f>Administration!AG17</f>
        <v>110</v>
      </c>
      <c r="I306" s="153" t="str">
        <f>Administration!AH17</f>
        <v>USD</v>
      </c>
      <c r="J306" s="160">
        <f>Administration!AI17</f>
        <v>0</v>
      </c>
      <c r="K306" s="160">
        <f>Administration!AJ17</f>
        <v>0</v>
      </c>
      <c r="L306" s="160">
        <f>Administration!AK17</f>
        <v>0</v>
      </c>
      <c r="M306" s="160">
        <f>Administration!AL17</f>
        <v>0</v>
      </c>
      <c r="N306" s="160">
        <f>Administration!AM17</f>
        <v>0</v>
      </c>
      <c r="O306" s="160">
        <f>Administration!AN17</f>
        <v>0</v>
      </c>
      <c r="P306" s="160">
        <f>Administration!AO17</f>
        <v>0</v>
      </c>
      <c r="Q306" s="160">
        <f>Administration!AP17</f>
        <v>0</v>
      </c>
      <c r="R306" s="160">
        <f>Administration!AQ17</f>
        <v>0</v>
      </c>
      <c r="S306" s="160">
        <f>Administration!AR17</f>
        <v>0</v>
      </c>
      <c r="T306" s="160">
        <f>Administration!AS17</f>
        <v>0</v>
      </c>
      <c r="U306" s="160">
        <f>Administration!AT17</f>
        <v>0</v>
      </c>
      <c r="V306" s="160">
        <f t="shared" si="1"/>
        <v>0</v>
      </c>
    </row>
    <row r="307" spans="1:22" ht="12.75" customHeight="1" x14ac:dyDescent="0.4">
      <c r="A307" s="153" t="str">
        <f>Administration!AA18</f>
        <v>Budget</v>
      </c>
      <c r="B307" s="153" t="str">
        <f>Administration!AB18</f>
        <v>7032-000000</v>
      </c>
      <c r="C307" s="153">
        <f>Administration!AC18</f>
        <v>900</v>
      </c>
      <c r="D307" s="163" t="str">
        <f>Administration!AD18</f>
        <v>054</v>
      </c>
      <c r="E307" s="163"/>
      <c r="H307" s="153">
        <f>Administration!AG18</f>
        <v>110</v>
      </c>
      <c r="I307" s="153" t="str">
        <f>Administration!AH18</f>
        <v>USD</v>
      </c>
      <c r="J307" s="160">
        <f>Administration!AI18</f>
        <v>0</v>
      </c>
      <c r="K307" s="160">
        <f>Administration!AJ18</f>
        <v>0</v>
      </c>
      <c r="L307" s="160">
        <f>Administration!AK18</f>
        <v>0</v>
      </c>
      <c r="M307" s="160">
        <f>Administration!AL18</f>
        <v>0</v>
      </c>
      <c r="N307" s="160">
        <f>Administration!AM18</f>
        <v>0</v>
      </c>
      <c r="O307" s="160">
        <f>Administration!AN18</f>
        <v>0</v>
      </c>
      <c r="P307" s="160">
        <f>Administration!AO18</f>
        <v>0</v>
      </c>
      <c r="Q307" s="160">
        <f>Administration!AP18</f>
        <v>0</v>
      </c>
      <c r="R307" s="160">
        <f>Administration!AQ18</f>
        <v>0</v>
      </c>
      <c r="S307" s="160">
        <f>Administration!AR18</f>
        <v>0</v>
      </c>
      <c r="T307" s="160">
        <f>Administration!AS18</f>
        <v>0</v>
      </c>
      <c r="U307" s="160">
        <f>Administration!AT18</f>
        <v>0</v>
      </c>
      <c r="V307" s="160">
        <f t="shared" si="1"/>
        <v>0</v>
      </c>
    </row>
    <row r="308" spans="1:22" ht="12.75" customHeight="1" x14ac:dyDescent="0.4">
      <c r="A308" s="153" t="str">
        <f>Administration!AA19</f>
        <v>Budget</v>
      </c>
      <c r="B308" s="153" t="str">
        <f>Administration!AB19</f>
        <v>7034-000000</v>
      </c>
      <c r="C308" s="153">
        <f>Administration!AC19</f>
        <v>900</v>
      </c>
      <c r="D308" s="163" t="str">
        <f>Administration!AD19</f>
        <v>054</v>
      </c>
      <c r="E308" s="163"/>
      <c r="H308" s="153">
        <f>Administration!AG19</f>
        <v>110</v>
      </c>
      <c r="I308" s="153" t="str">
        <f>Administration!AH19</f>
        <v>USD</v>
      </c>
      <c r="J308" s="160">
        <f>Administration!AI19</f>
        <v>0</v>
      </c>
      <c r="K308" s="160">
        <f>Administration!AJ19</f>
        <v>0</v>
      </c>
      <c r="L308" s="160">
        <f>Administration!AK19</f>
        <v>0</v>
      </c>
      <c r="M308" s="160">
        <f>Administration!AL19</f>
        <v>0</v>
      </c>
      <c r="N308" s="160">
        <f>Administration!AM19</f>
        <v>0</v>
      </c>
      <c r="O308" s="160">
        <f>Administration!AN19</f>
        <v>0</v>
      </c>
      <c r="P308" s="160">
        <f>Administration!AO19</f>
        <v>0</v>
      </c>
      <c r="Q308" s="160">
        <f>Administration!AP19</f>
        <v>0</v>
      </c>
      <c r="R308" s="160">
        <f>Administration!AQ19</f>
        <v>0</v>
      </c>
      <c r="S308" s="160">
        <f>Administration!AR19</f>
        <v>0</v>
      </c>
      <c r="T308" s="160">
        <f>Administration!AS19</f>
        <v>0</v>
      </c>
      <c r="U308" s="160">
        <f>Administration!AT19</f>
        <v>0</v>
      </c>
      <c r="V308" s="160">
        <f t="shared" si="1"/>
        <v>0</v>
      </c>
    </row>
    <row r="309" spans="1:22" ht="12.75" customHeight="1" x14ac:dyDescent="0.4">
      <c r="A309" s="153" t="str">
        <f>Administration!AA20</f>
        <v>Budget</v>
      </c>
      <c r="B309" s="153" t="str">
        <f>Administration!AB20</f>
        <v>7044-000000</v>
      </c>
      <c r="C309" s="153">
        <f>Administration!AC20</f>
        <v>900</v>
      </c>
      <c r="D309" s="163" t="str">
        <f>Administration!AD20</f>
        <v>054</v>
      </c>
      <c r="E309" s="163"/>
      <c r="H309" s="153">
        <f>Administration!AG20</f>
        <v>110</v>
      </c>
      <c r="I309" s="153" t="str">
        <f>Administration!AH20</f>
        <v>USD</v>
      </c>
      <c r="J309" s="160">
        <f>Administration!AI20</f>
        <v>0</v>
      </c>
      <c r="K309" s="160">
        <f>Administration!AJ20</f>
        <v>0</v>
      </c>
      <c r="L309" s="160">
        <f>Administration!AK20</f>
        <v>0</v>
      </c>
      <c r="M309" s="160">
        <f>Administration!AL20</f>
        <v>0</v>
      </c>
      <c r="N309" s="160">
        <f>Administration!AM20</f>
        <v>0</v>
      </c>
      <c r="O309" s="160">
        <f>Administration!AN20</f>
        <v>0</v>
      </c>
      <c r="P309" s="160">
        <f>Administration!AO20</f>
        <v>0</v>
      </c>
      <c r="Q309" s="160">
        <f>Administration!AP20</f>
        <v>0</v>
      </c>
      <c r="R309" s="160">
        <f>Administration!AQ20</f>
        <v>0</v>
      </c>
      <c r="S309" s="160">
        <f>Administration!AR20</f>
        <v>0</v>
      </c>
      <c r="T309" s="160">
        <f>Administration!AS20</f>
        <v>0</v>
      </c>
      <c r="U309" s="160">
        <f>Administration!AT20</f>
        <v>0</v>
      </c>
      <c r="V309" s="160">
        <f t="shared" si="1"/>
        <v>0</v>
      </c>
    </row>
    <row r="310" spans="1:22" ht="12.75" customHeight="1" x14ac:dyDescent="0.4">
      <c r="A310" s="153" t="str">
        <f>Administration!AA21</f>
        <v>Budget</v>
      </c>
      <c r="B310" s="153" t="str">
        <f>Administration!AB21</f>
        <v>7046-000000</v>
      </c>
      <c r="C310" s="153">
        <f>Administration!AC21</f>
        <v>900</v>
      </c>
      <c r="D310" s="163" t="str">
        <f>Administration!AD21</f>
        <v>054</v>
      </c>
      <c r="E310" s="163"/>
      <c r="H310" s="153">
        <f>Administration!AG21</f>
        <v>110</v>
      </c>
      <c r="I310" s="153" t="str">
        <f>Administration!AH21</f>
        <v>USD</v>
      </c>
      <c r="J310" s="160">
        <f>Administration!AI21</f>
        <v>0</v>
      </c>
      <c r="K310" s="160">
        <f>Administration!AJ21</f>
        <v>0</v>
      </c>
      <c r="L310" s="160">
        <f>Administration!AK21</f>
        <v>0</v>
      </c>
      <c r="M310" s="160">
        <f>Administration!AL21</f>
        <v>0</v>
      </c>
      <c r="N310" s="160">
        <f>Administration!AM21</f>
        <v>0</v>
      </c>
      <c r="O310" s="160">
        <f>Administration!AN21</f>
        <v>0</v>
      </c>
      <c r="P310" s="160">
        <f>Administration!AO21</f>
        <v>0</v>
      </c>
      <c r="Q310" s="160">
        <f>Administration!AP21</f>
        <v>0</v>
      </c>
      <c r="R310" s="160">
        <f>Administration!AQ21</f>
        <v>0</v>
      </c>
      <c r="S310" s="160">
        <f>Administration!AR21</f>
        <v>0</v>
      </c>
      <c r="T310" s="160">
        <f>Administration!AS21</f>
        <v>0</v>
      </c>
      <c r="U310" s="160">
        <f>Administration!AT21</f>
        <v>0</v>
      </c>
      <c r="V310" s="160">
        <f t="shared" si="1"/>
        <v>0</v>
      </c>
    </row>
    <row r="311" spans="1:22" ht="12.75" customHeight="1" x14ac:dyDescent="0.4">
      <c r="A311" s="153" t="str">
        <f>Administration!AA22</f>
        <v>Budget</v>
      </c>
      <c r="B311" s="153" t="str">
        <f>Administration!AB22</f>
        <v>7048-000000</v>
      </c>
      <c r="C311" s="153">
        <f>Administration!AC22</f>
        <v>900</v>
      </c>
      <c r="D311" s="163" t="str">
        <f>Administration!AD22</f>
        <v>054</v>
      </c>
      <c r="E311" s="163"/>
      <c r="H311" s="153">
        <f>Administration!AG22</f>
        <v>110</v>
      </c>
      <c r="I311" s="153" t="str">
        <f>Administration!AH22</f>
        <v>USD</v>
      </c>
      <c r="J311" s="160">
        <f>Administration!AI22</f>
        <v>0</v>
      </c>
      <c r="K311" s="160">
        <f>Administration!AJ22</f>
        <v>0</v>
      </c>
      <c r="L311" s="160">
        <f>Administration!AK22</f>
        <v>0</v>
      </c>
      <c r="M311" s="160">
        <f>Administration!AL22</f>
        <v>0</v>
      </c>
      <c r="N311" s="160">
        <f>Administration!AM22</f>
        <v>0</v>
      </c>
      <c r="O311" s="160">
        <f>Administration!AN22</f>
        <v>0</v>
      </c>
      <c r="P311" s="160">
        <f>Administration!AO22</f>
        <v>0</v>
      </c>
      <c r="Q311" s="160">
        <f>Administration!AP22</f>
        <v>0</v>
      </c>
      <c r="R311" s="160">
        <f>Administration!AQ22</f>
        <v>0</v>
      </c>
      <c r="S311" s="160">
        <f>Administration!AR22</f>
        <v>0</v>
      </c>
      <c r="T311" s="160">
        <f>Administration!AS22</f>
        <v>0</v>
      </c>
      <c r="U311" s="160">
        <f>Administration!AT22</f>
        <v>0</v>
      </c>
      <c r="V311" s="160">
        <f t="shared" si="1"/>
        <v>0</v>
      </c>
    </row>
    <row r="312" spans="1:22" ht="12.75" customHeight="1" x14ac:dyDescent="0.4">
      <c r="A312" s="153" t="str">
        <f>Administration!AA23</f>
        <v>Budget</v>
      </c>
      <c r="B312" s="153" t="str">
        <f>Administration!AB23</f>
        <v>7070-000000</v>
      </c>
      <c r="C312" s="153">
        <f>Administration!AC23</f>
        <v>900</v>
      </c>
      <c r="D312" s="163" t="str">
        <f>Administration!AD23</f>
        <v>054</v>
      </c>
      <c r="E312" s="163"/>
      <c r="H312" s="153">
        <f>Administration!AG23</f>
        <v>110</v>
      </c>
      <c r="I312" s="153" t="str">
        <f>Administration!AH23</f>
        <v>USD</v>
      </c>
      <c r="J312" s="160">
        <f>Administration!AI23</f>
        <v>0</v>
      </c>
      <c r="K312" s="160">
        <f>Administration!AJ23</f>
        <v>0</v>
      </c>
      <c r="L312" s="160">
        <f>Administration!AK23</f>
        <v>0</v>
      </c>
      <c r="M312" s="160">
        <f>Administration!AL23</f>
        <v>0</v>
      </c>
      <c r="N312" s="160">
        <f>Administration!AM23</f>
        <v>0</v>
      </c>
      <c r="O312" s="160">
        <f>Administration!AN23</f>
        <v>0</v>
      </c>
      <c r="P312" s="160">
        <f>Administration!AO23</f>
        <v>0</v>
      </c>
      <c r="Q312" s="160">
        <f>Administration!AP23</f>
        <v>0</v>
      </c>
      <c r="R312" s="160">
        <f>Administration!AQ23</f>
        <v>0</v>
      </c>
      <c r="S312" s="160">
        <f>Administration!AR23</f>
        <v>0</v>
      </c>
      <c r="T312" s="160">
        <f>Administration!AS23</f>
        <v>0</v>
      </c>
      <c r="U312" s="160">
        <f>Administration!AT23</f>
        <v>0</v>
      </c>
      <c r="V312" s="160">
        <f t="shared" si="1"/>
        <v>0</v>
      </c>
    </row>
    <row r="313" spans="1:22" ht="12.75" customHeight="1" x14ac:dyDescent="0.4">
      <c r="A313" s="153" t="str">
        <f>Administration!AA24</f>
        <v>Budget</v>
      </c>
      <c r="B313" s="153" t="str">
        <f>Administration!AB24</f>
        <v>7084-000000</v>
      </c>
      <c r="C313" s="153">
        <f>Administration!AC24</f>
        <v>900</v>
      </c>
      <c r="D313" s="163" t="str">
        <f>Administration!AD24</f>
        <v>054</v>
      </c>
      <c r="E313" s="163"/>
      <c r="H313" s="153">
        <f>Administration!AG24</f>
        <v>110</v>
      </c>
      <c r="I313" s="153" t="str">
        <f>Administration!AH24</f>
        <v>USD</v>
      </c>
      <c r="J313" s="160">
        <f>Administration!AI24</f>
        <v>0</v>
      </c>
      <c r="K313" s="160">
        <f>Administration!AJ24</f>
        <v>0</v>
      </c>
      <c r="L313" s="160">
        <f>Administration!AK24</f>
        <v>0</v>
      </c>
      <c r="M313" s="160">
        <f>Administration!AL24</f>
        <v>0</v>
      </c>
      <c r="N313" s="160">
        <f>Administration!AM24</f>
        <v>0</v>
      </c>
      <c r="O313" s="160">
        <f>Administration!AN24</f>
        <v>0</v>
      </c>
      <c r="P313" s="160">
        <f>Administration!AO24</f>
        <v>0</v>
      </c>
      <c r="Q313" s="160">
        <f>Administration!AP24</f>
        <v>0</v>
      </c>
      <c r="R313" s="160">
        <f>Administration!AQ24</f>
        <v>0</v>
      </c>
      <c r="S313" s="160">
        <f>Administration!AR24</f>
        <v>0</v>
      </c>
      <c r="T313" s="160">
        <f>Administration!AS24</f>
        <v>0</v>
      </c>
      <c r="U313" s="160">
        <f>Administration!AT24</f>
        <v>0</v>
      </c>
      <c r="V313" s="160">
        <f t="shared" si="1"/>
        <v>0</v>
      </c>
    </row>
    <row r="314" spans="1:22" ht="12.75" customHeight="1" x14ac:dyDescent="0.4">
      <c r="A314" s="153" t="str">
        <f>Administration!AA25</f>
        <v>Budget</v>
      </c>
      <c r="B314" s="153" t="str">
        <f>Administration!AB25</f>
        <v>7088-000000</v>
      </c>
      <c r="C314" s="153">
        <f>Administration!AC25</f>
        <v>900</v>
      </c>
      <c r="D314" s="163" t="str">
        <f>Administration!AD25</f>
        <v>054</v>
      </c>
      <c r="E314" s="163"/>
      <c r="H314" s="153">
        <f>Administration!AG25</f>
        <v>110</v>
      </c>
      <c r="I314" s="153" t="str">
        <f>Administration!AH25</f>
        <v>USD</v>
      </c>
      <c r="J314" s="160">
        <f>Administration!AI25</f>
        <v>0</v>
      </c>
      <c r="K314" s="160">
        <f>Administration!AJ25</f>
        <v>0</v>
      </c>
      <c r="L314" s="160">
        <f>Administration!AK25</f>
        <v>0</v>
      </c>
      <c r="M314" s="160">
        <f>Administration!AL25</f>
        <v>0</v>
      </c>
      <c r="N314" s="160">
        <f>Administration!AM25</f>
        <v>0</v>
      </c>
      <c r="O314" s="160">
        <f>Administration!AN25</f>
        <v>0</v>
      </c>
      <c r="P314" s="160">
        <f>Administration!AO25</f>
        <v>0</v>
      </c>
      <c r="Q314" s="160">
        <f>Administration!AP25</f>
        <v>0</v>
      </c>
      <c r="R314" s="160">
        <f>Administration!AQ25</f>
        <v>0</v>
      </c>
      <c r="S314" s="160">
        <f>Administration!AR25</f>
        <v>0</v>
      </c>
      <c r="T314" s="160">
        <f>Administration!AS25</f>
        <v>0</v>
      </c>
      <c r="U314" s="160">
        <f>Administration!AT25</f>
        <v>0</v>
      </c>
      <c r="V314" s="160">
        <f t="shared" si="1"/>
        <v>0</v>
      </c>
    </row>
    <row r="315" spans="1:22" ht="12.75" customHeight="1" x14ac:dyDescent="0.4">
      <c r="A315" s="153" t="str">
        <f>Administration!AA26</f>
        <v>Budget</v>
      </c>
      <c r="B315" s="153" t="str">
        <f>Administration!AB26</f>
        <v>7090-000000</v>
      </c>
      <c r="C315" s="153">
        <f>Administration!AC26</f>
        <v>900</v>
      </c>
      <c r="D315" s="163" t="str">
        <f>Administration!AD26</f>
        <v>054</v>
      </c>
      <c r="E315" s="163"/>
      <c r="H315" s="153">
        <f>Administration!AG26</f>
        <v>110</v>
      </c>
      <c r="I315" s="153" t="str">
        <f>Administration!AH26</f>
        <v>USD</v>
      </c>
      <c r="J315" s="160">
        <f>Administration!AI26</f>
        <v>0</v>
      </c>
      <c r="K315" s="160">
        <f>Administration!AJ26</f>
        <v>0</v>
      </c>
      <c r="L315" s="160">
        <f>Administration!AK26</f>
        <v>0</v>
      </c>
      <c r="M315" s="160">
        <f>Administration!AL26</f>
        <v>0</v>
      </c>
      <c r="N315" s="160">
        <f>Administration!AM26</f>
        <v>0</v>
      </c>
      <c r="O315" s="160">
        <f>Administration!AN26</f>
        <v>0</v>
      </c>
      <c r="P315" s="160">
        <f>Administration!AO26</f>
        <v>0</v>
      </c>
      <c r="Q315" s="160">
        <f>Administration!AP26</f>
        <v>0</v>
      </c>
      <c r="R315" s="160">
        <f>Administration!AQ26</f>
        <v>0</v>
      </c>
      <c r="S315" s="160">
        <f>Administration!AR26</f>
        <v>0</v>
      </c>
      <c r="T315" s="160">
        <f>Administration!AS26</f>
        <v>0</v>
      </c>
      <c r="U315" s="160">
        <f>Administration!AT26</f>
        <v>0</v>
      </c>
      <c r="V315" s="160">
        <f t="shared" si="1"/>
        <v>0</v>
      </c>
    </row>
    <row r="316" spans="1:22" ht="12.75" customHeight="1" x14ac:dyDescent="0.4">
      <c r="A316" s="153" t="str">
        <f>Administration!AA27</f>
        <v>Budget</v>
      </c>
      <c r="B316" s="153" t="str">
        <f>Administration!AB27</f>
        <v/>
      </c>
      <c r="C316" s="153">
        <f>Administration!AC27</f>
        <v>900</v>
      </c>
      <c r="D316" s="163" t="str">
        <f>Administration!AD27</f>
        <v>054</v>
      </c>
      <c r="E316" s="163"/>
      <c r="H316" s="153">
        <f>Administration!AG27</f>
        <v>110</v>
      </c>
      <c r="I316" s="153" t="str">
        <f>Administration!AH27</f>
        <v>USD</v>
      </c>
      <c r="J316" s="160">
        <f>Administration!AI27</f>
        <v>0</v>
      </c>
      <c r="K316" s="160">
        <f>Administration!AJ27</f>
        <v>0</v>
      </c>
      <c r="L316" s="160">
        <f>Administration!AK27</f>
        <v>0</v>
      </c>
      <c r="M316" s="160">
        <f>Administration!AL27</f>
        <v>0</v>
      </c>
      <c r="N316" s="160">
        <f>Administration!AM27</f>
        <v>0</v>
      </c>
      <c r="O316" s="160">
        <f>Administration!AN27</f>
        <v>0</v>
      </c>
      <c r="P316" s="160">
        <f>Administration!AO27</f>
        <v>0</v>
      </c>
      <c r="Q316" s="160">
        <f>Administration!AP27</f>
        <v>0</v>
      </c>
      <c r="R316" s="160">
        <f>Administration!AQ27</f>
        <v>0</v>
      </c>
      <c r="S316" s="160">
        <f>Administration!AR27</f>
        <v>0</v>
      </c>
      <c r="T316" s="160">
        <f>Administration!AS27</f>
        <v>0</v>
      </c>
      <c r="U316" s="160">
        <f>Administration!AT27</f>
        <v>0</v>
      </c>
      <c r="V316" s="160">
        <f t="shared" si="1"/>
        <v>0</v>
      </c>
    </row>
    <row r="317" spans="1:22" ht="12.75" customHeight="1" x14ac:dyDescent="0.4">
      <c r="A317" s="153" t="str">
        <f>Administration!AA28</f>
        <v>Budget</v>
      </c>
      <c r="B317" s="153" t="str">
        <f>Administration!AB28</f>
        <v/>
      </c>
      <c r="C317" s="153">
        <f>Administration!AC28</f>
        <v>900</v>
      </c>
      <c r="D317" s="163" t="str">
        <f>Administration!AD28</f>
        <v>054</v>
      </c>
      <c r="E317" s="163"/>
      <c r="H317" s="153">
        <f>Administration!AG28</f>
        <v>110</v>
      </c>
      <c r="I317" s="153" t="str">
        <f>Administration!AH28</f>
        <v>USD</v>
      </c>
      <c r="J317" s="160">
        <f>Administration!AI28</f>
        <v>0</v>
      </c>
      <c r="K317" s="160">
        <f>Administration!AJ28</f>
        <v>0</v>
      </c>
      <c r="L317" s="160">
        <f>Administration!AK28</f>
        <v>0</v>
      </c>
      <c r="M317" s="160">
        <f>Administration!AL28</f>
        <v>0</v>
      </c>
      <c r="N317" s="160">
        <f>Administration!AM28</f>
        <v>0</v>
      </c>
      <c r="O317" s="160">
        <f>Administration!AN28</f>
        <v>0</v>
      </c>
      <c r="P317" s="160">
        <f>Administration!AO28</f>
        <v>0</v>
      </c>
      <c r="Q317" s="160">
        <f>Administration!AP28</f>
        <v>0</v>
      </c>
      <c r="R317" s="160">
        <f>Administration!AQ28</f>
        <v>0</v>
      </c>
      <c r="S317" s="160">
        <f>Administration!AR28</f>
        <v>0</v>
      </c>
      <c r="T317" s="160">
        <f>Administration!AS28</f>
        <v>0</v>
      </c>
      <c r="U317" s="160">
        <f>Administration!AT28</f>
        <v>0</v>
      </c>
      <c r="V317" s="160">
        <f t="shared" si="1"/>
        <v>0</v>
      </c>
    </row>
    <row r="318" spans="1:22" ht="12.75" customHeight="1" x14ac:dyDescent="0.4">
      <c r="A318" s="153" t="str">
        <f>Administration!AA29</f>
        <v>Budget</v>
      </c>
      <c r="B318" s="153" t="str">
        <f>Administration!AB29</f>
        <v/>
      </c>
      <c r="C318" s="153">
        <f>Administration!AC29</f>
        <v>900</v>
      </c>
      <c r="D318" s="163" t="str">
        <f>Administration!AD29</f>
        <v>054</v>
      </c>
      <c r="E318" s="163"/>
      <c r="H318" s="153">
        <f>Administration!AG29</f>
        <v>110</v>
      </c>
      <c r="I318" s="153" t="str">
        <f>Administration!AH29</f>
        <v>USD</v>
      </c>
      <c r="J318" s="160">
        <f>Administration!AI29</f>
        <v>0</v>
      </c>
      <c r="K318" s="160">
        <f>Administration!AJ29</f>
        <v>0</v>
      </c>
      <c r="L318" s="160">
        <f>Administration!AK29</f>
        <v>0</v>
      </c>
      <c r="M318" s="160">
        <f>Administration!AL29</f>
        <v>0</v>
      </c>
      <c r="N318" s="160">
        <f>Administration!AM29</f>
        <v>0</v>
      </c>
      <c r="O318" s="160">
        <f>Administration!AN29</f>
        <v>0</v>
      </c>
      <c r="P318" s="160">
        <f>Administration!AO29</f>
        <v>0</v>
      </c>
      <c r="Q318" s="160">
        <f>Administration!AP29</f>
        <v>0</v>
      </c>
      <c r="R318" s="160">
        <f>Administration!AQ29</f>
        <v>0</v>
      </c>
      <c r="S318" s="160">
        <f>Administration!AR29</f>
        <v>0</v>
      </c>
      <c r="T318" s="160">
        <f>Administration!AS29</f>
        <v>0</v>
      </c>
      <c r="U318" s="160">
        <f>Administration!AT29</f>
        <v>0</v>
      </c>
      <c r="V318" s="160">
        <f t="shared" si="1"/>
        <v>0</v>
      </c>
    </row>
    <row r="319" spans="1:22" ht="12.75" customHeight="1" x14ac:dyDescent="0.4">
      <c r="A319" s="153" t="str">
        <f>Administration!AA30</f>
        <v>Budget</v>
      </c>
      <c r="B319" s="153" t="str">
        <f>Administration!AB30</f>
        <v/>
      </c>
      <c r="C319" s="153">
        <f>Administration!AC30</f>
        <v>900</v>
      </c>
      <c r="D319" s="163" t="str">
        <f>Administration!AD30</f>
        <v>054</v>
      </c>
      <c r="E319" s="163"/>
      <c r="H319" s="153">
        <f>Administration!AG30</f>
        <v>110</v>
      </c>
      <c r="I319" s="153" t="str">
        <f>Administration!AH30</f>
        <v>USD</v>
      </c>
      <c r="J319" s="160">
        <f>Administration!AI30</f>
        <v>0</v>
      </c>
      <c r="K319" s="160">
        <f>Administration!AJ30</f>
        <v>0</v>
      </c>
      <c r="L319" s="160">
        <f>Administration!AK30</f>
        <v>0</v>
      </c>
      <c r="M319" s="160">
        <f>Administration!AL30</f>
        <v>0</v>
      </c>
      <c r="N319" s="160">
        <f>Administration!AM30</f>
        <v>0</v>
      </c>
      <c r="O319" s="160">
        <f>Administration!AN30</f>
        <v>0</v>
      </c>
      <c r="P319" s="160">
        <f>Administration!AO30</f>
        <v>0</v>
      </c>
      <c r="Q319" s="160">
        <f>Administration!AP30</f>
        <v>0</v>
      </c>
      <c r="R319" s="160">
        <f>Administration!AQ30</f>
        <v>0</v>
      </c>
      <c r="S319" s="160">
        <f>Administration!AR30</f>
        <v>0</v>
      </c>
      <c r="T319" s="160">
        <f>Administration!AS30</f>
        <v>0</v>
      </c>
      <c r="U319" s="160">
        <f>Administration!AT30</f>
        <v>0</v>
      </c>
      <c r="V319" s="160">
        <f t="shared" si="1"/>
        <v>0</v>
      </c>
    </row>
    <row r="320" spans="1:22" ht="12.75" customHeight="1" x14ac:dyDescent="0.4">
      <c r="A320" s="153" t="str">
        <f>Administration!AA31</f>
        <v>Budget</v>
      </c>
      <c r="B320" s="153" t="str">
        <f>Administration!AB31</f>
        <v/>
      </c>
      <c r="C320" s="153">
        <f>Administration!AC31</f>
        <v>900</v>
      </c>
      <c r="D320" s="163" t="str">
        <f>Administration!AD31</f>
        <v>054</v>
      </c>
      <c r="E320" s="163"/>
      <c r="H320" s="153">
        <f>Administration!AG31</f>
        <v>110</v>
      </c>
      <c r="I320" s="153" t="str">
        <f>Administration!AH31</f>
        <v>USD</v>
      </c>
      <c r="J320" s="160">
        <f>Administration!AI31</f>
        <v>0</v>
      </c>
      <c r="K320" s="160">
        <f>Administration!AJ31</f>
        <v>0</v>
      </c>
      <c r="L320" s="160">
        <f>Administration!AK31</f>
        <v>0</v>
      </c>
      <c r="M320" s="160">
        <f>Administration!AL31</f>
        <v>0</v>
      </c>
      <c r="N320" s="160">
        <f>Administration!AM31</f>
        <v>0</v>
      </c>
      <c r="O320" s="160">
        <f>Administration!AN31</f>
        <v>0</v>
      </c>
      <c r="P320" s="160">
        <f>Administration!AO31</f>
        <v>0</v>
      </c>
      <c r="Q320" s="160">
        <f>Administration!AP31</f>
        <v>0</v>
      </c>
      <c r="R320" s="160">
        <f>Administration!AQ31</f>
        <v>0</v>
      </c>
      <c r="S320" s="160">
        <f>Administration!AR31</f>
        <v>0</v>
      </c>
      <c r="T320" s="160">
        <f>Administration!AS31</f>
        <v>0</v>
      </c>
      <c r="U320" s="160">
        <f>Administration!AT31</f>
        <v>0</v>
      </c>
      <c r="V320" s="160">
        <f t="shared" si="1"/>
        <v>0</v>
      </c>
    </row>
    <row r="321" spans="1:22" ht="12.75" customHeight="1" x14ac:dyDescent="0.4">
      <c r="A321" s="153" t="str">
        <f>Administration!AA32</f>
        <v>Budget</v>
      </c>
      <c r="B321" s="153" t="str">
        <f>Administration!AB32</f>
        <v/>
      </c>
      <c r="C321" s="153">
        <f>Administration!AC32</f>
        <v>900</v>
      </c>
      <c r="D321" s="163" t="str">
        <f>Administration!AD32</f>
        <v>054</v>
      </c>
      <c r="E321" s="163"/>
      <c r="H321" s="153">
        <f>Administration!AG32</f>
        <v>110</v>
      </c>
      <c r="I321" s="153" t="str">
        <f>Administration!AH32</f>
        <v>USD</v>
      </c>
      <c r="J321" s="160">
        <f>Administration!AI32</f>
        <v>0</v>
      </c>
      <c r="K321" s="160">
        <f>Administration!AJ32</f>
        <v>0</v>
      </c>
      <c r="L321" s="160">
        <f>Administration!AK32</f>
        <v>0</v>
      </c>
      <c r="M321" s="160">
        <f>Administration!AL32</f>
        <v>0</v>
      </c>
      <c r="N321" s="160">
        <f>Administration!AM32</f>
        <v>0</v>
      </c>
      <c r="O321" s="160">
        <f>Administration!AN32</f>
        <v>0</v>
      </c>
      <c r="P321" s="160">
        <f>Administration!AO32</f>
        <v>0</v>
      </c>
      <c r="Q321" s="160">
        <f>Administration!AP32</f>
        <v>0</v>
      </c>
      <c r="R321" s="160">
        <f>Administration!AQ32</f>
        <v>0</v>
      </c>
      <c r="S321" s="160">
        <f>Administration!AR32</f>
        <v>0</v>
      </c>
      <c r="T321" s="160">
        <f>Administration!AS32</f>
        <v>0</v>
      </c>
      <c r="U321" s="160">
        <f>Administration!AT32</f>
        <v>0</v>
      </c>
      <c r="V321" s="160">
        <f t="shared" si="1"/>
        <v>0</v>
      </c>
    </row>
    <row r="322" spans="1:22" ht="12.75" customHeight="1" x14ac:dyDescent="0.4">
      <c r="A322" s="153" t="str">
        <f>Administration!AA33</f>
        <v>Budget</v>
      </c>
      <c r="B322" s="153" t="str">
        <f>Administration!AB33</f>
        <v/>
      </c>
      <c r="C322" s="153">
        <f>Administration!AC33</f>
        <v>900</v>
      </c>
      <c r="D322" s="163" t="str">
        <f>Administration!AD33</f>
        <v>054</v>
      </c>
      <c r="E322" s="163"/>
      <c r="H322" s="153">
        <f>Administration!AG33</f>
        <v>110</v>
      </c>
      <c r="I322" s="153" t="str">
        <f>Administration!AH33</f>
        <v>USD</v>
      </c>
      <c r="J322" s="160">
        <f>Administration!AI33</f>
        <v>0</v>
      </c>
      <c r="K322" s="160">
        <f>Administration!AJ33</f>
        <v>0</v>
      </c>
      <c r="L322" s="160">
        <f>Administration!AK33</f>
        <v>0</v>
      </c>
      <c r="M322" s="160">
        <f>Administration!AL33</f>
        <v>0</v>
      </c>
      <c r="N322" s="160">
        <f>Administration!AM33</f>
        <v>0</v>
      </c>
      <c r="O322" s="160">
        <f>Administration!AN33</f>
        <v>0</v>
      </c>
      <c r="P322" s="160">
        <f>Administration!AO33</f>
        <v>0</v>
      </c>
      <c r="Q322" s="160">
        <f>Administration!AP33</f>
        <v>0</v>
      </c>
      <c r="R322" s="160">
        <f>Administration!AQ33</f>
        <v>0</v>
      </c>
      <c r="S322" s="160">
        <f>Administration!AR33</f>
        <v>0</v>
      </c>
      <c r="T322" s="160">
        <f>Administration!AS33</f>
        <v>0</v>
      </c>
      <c r="U322" s="160">
        <f>Administration!AT33</f>
        <v>0</v>
      </c>
      <c r="V322" s="160">
        <f t="shared" si="1"/>
        <v>0</v>
      </c>
    </row>
    <row r="323" spans="1:22" ht="12.75" customHeight="1" x14ac:dyDescent="0.4">
      <c r="A323" s="153" t="str">
        <f>Administration!AA34</f>
        <v>Budget</v>
      </c>
      <c r="B323" s="153" t="str">
        <f>Administration!AB34</f>
        <v/>
      </c>
      <c r="C323" s="153">
        <f>Administration!AC34</f>
        <v>900</v>
      </c>
      <c r="D323" s="163" t="str">
        <f>Administration!AD34</f>
        <v>054</v>
      </c>
      <c r="E323" s="163"/>
      <c r="H323" s="153">
        <f>Administration!AG34</f>
        <v>110</v>
      </c>
      <c r="I323" s="153" t="str">
        <f>Administration!AH34</f>
        <v>USD</v>
      </c>
      <c r="J323" s="160">
        <f>Administration!AI34</f>
        <v>0</v>
      </c>
      <c r="K323" s="160">
        <f>Administration!AJ34</f>
        <v>0</v>
      </c>
      <c r="L323" s="160">
        <f>Administration!AK34</f>
        <v>0</v>
      </c>
      <c r="M323" s="160">
        <f>Administration!AL34</f>
        <v>0</v>
      </c>
      <c r="N323" s="160">
        <f>Administration!AM34</f>
        <v>0</v>
      </c>
      <c r="O323" s="160">
        <f>Administration!AN34</f>
        <v>0</v>
      </c>
      <c r="P323" s="160">
        <f>Administration!AO34</f>
        <v>0</v>
      </c>
      <c r="Q323" s="160">
        <f>Administration!AP34</f>
        <v>0</v>
      </c>
      <c r="R323" s="160">
        <f>Administration!AQ34</f>
        <v>0</v>
      </c>
      <c r="S323" s="160">
        <f>Administration!AR34</f>
        <v>0</v>
      </c>
      <c r="T323" s="160">
        <f>Administration!AS34</f>
        <v>0</v>
      </c>
      <c r="U323" s="160">
        <f>Administration!AT34</f>
        <v>0</v>
      </c>
      <c r="V323" s="160">
        <f t="shared" si="1"/>
        <v>0</v>
      </c>
    </row>
    <row r="324" spans="1:22" ht="12.75" customHeight="1" x14ac:dyDescent="0.4">
      <c r="A324" s="153" t="str">
        <f>'Food and Meals'!AA10</f>
        <v>Budget</v>
      </c>
      <c r="B324" s="153" t="str">
        <f>'Food and Meals'!AB10</f>
        <v>7078-000000</v>
      </c>
      <c r="C324" s="153">
        <f>'Food and Meals'!AC10</f>
        <v>910</v>
      </c>
      <c r="D324" s="163" t="str">
        <f>'Food and Meals'!AD10</f>
        <v>054</v>
      </c>
      <c r="E324" s="163"/>
      <c r="H324" s="153">
        <f>'Food and Meals'!AG10</f>
        <v>110</v>
      </c>
      <c r="I324" s="153" t="str">
        <f>'Food and Meals'!AH10</f>
        <v>USD</v>
      </c>
      <c r="J324" s="160">
        <f>'Food and Meals'!AI10</f>
        <v>0</v>
      </c>
      <c r="K324" s="160">
        <f>'Food and Meals'!AJ10</f>
        <v>0</v>
      </c>
      <c r="L324" s="160">
        <f>'Food and Meals'!AK10</f>
        <v>0</v>
      </c>
      <c r="M324" s="160">
        <f>'Food and Meals'!AL10</f>
        <v>0</v>
      </c>
      <c r="N324" s="160">
        <f>'Food and Meals'!AM10</f>
        <v>0</v>
      </c>
      <c r="O324" s="160">
        <f>'Food and Meals'!AN10</f>
        <v>0</v>
      </c>
      <c r="P324" s="160">
        <f>'Food and Meals'!AO10</f>
        <v>120</v>
      </c>
      <c r="Q324" s="160">
        <f>'Food and Meals'!AP10</f>
        <v>0</v>
      </c>
      <c r="R324" s="160">
        <f>'Food and Meals'!AQ10</f>
        <v>0</v>
      </c>
      <c r="S324" s="160">
        <f>'Food and Meals'!AR10</f>
        <v>0</v>
      </c>
      <c r="T324" s="160">
        <f>'Food and Meals'!AS10</f>
        <v>0</v>
      </c>
      <c r="U324" s="160">
        <f>'Food and Meals'!AT10</f>
        <v>0</v>
      </c>
      <c r="V324" s="160">
        <f t="shared" si="1"/>
        <v>120</v>
      </c>
    </row>
    <row r="325" spans="1:22" ht="12.75" customHeight="1" x14ac:dyDescent="0.4">
      <c r="A325" s="153" t="str">
        <f>'Food and Meals'!AA11</f>
        <v>Budget</v>
      </c>
      <c r="B325" s="153" t="str">
        <f>'Food and Meals'!AB11</f>
        <v>7016-000000</v>
      </c>
      <c r="C325" s="153">
        <f>'Food and Meals'!AC11</f>
        <v>910</v>
      </c>
      <c r="D325" s="163" t="str">
        <f>'Food and Meals'!AD11</f>
        <v>054</v>
      </c>
      <c r="E325" s="163"/>
      <c r="H325" s="153">
        <f>'Food and Meals'!AG11</f>
        <v>110</v>
      </c>
      <c r="I325" s="153" t="str">
        <f>'Food and Meals'!AH11</f>
        <v>USD</v>
      </c>
      <c r="J325" s="160">
        <f>'Food and Meals'!AI11</f>
        <v>0</v>
      </c>
      <c r="K325" s="160">
        <f>'Food and Meals'!AJ11</f>
        <v>0</v>
      </c>
      <c r="L325" s="160">
        <f>'Food and Meals'!AK11</f>
        <v>0</v>
      </c>
      <c r="M325" s="160">
        <f>'Food and Meals'!AL11</f>
        <v>0</v>
      </c>
      <c r="N325" s="160">
        <f>'Food and Meals'!AM11</f>
        <v>0</v>
      </c>
      <c r="O325" s="160">
        <f>'Food and Meals'!AN11</f>
        <v>0</v>
      </c>
      <c r="P325" s="160">
        <f>'Food and Meals'!AO11</f>
        <v>0</v>
      </c>
      <c r="Q325" s="160">
        <f>'Food and Meals'!AP11</f>
        <v>0</v>
      </c>
      <c r="R325" s="160">
        <f>'Food and Meals'!AQ11</f>
        <v>0</v>
      </c>
      <c r="S325" s="160">
        <f>'Food and Meals'!AR11</f>
        <v>0</v>
      </c>
      <c r="T325" s="160">
        <f>'Food and Meals'!AS11</f>
        <v>0</v>
      </c>
      <c r="U325" s="160">
        <f>'Food and Meals'!AT11</f>
        <v>0</v>
      </c>
      <c r="V325" s="160">
        <f t="shared" si="1"/>
        <v>0</v>
      </c>
    </row>
    <row r="326" spans="1:22" ht="12.75" customHeight="1" x14ac:dyDescent="0.4">
      <c r="A326" s="153" t="str">
        <f>'Food and Meals'!AA15</f>
        <v>Budget</v>
      </c>
      <c r="B326" s="153" t="str">
        <f>'Food and Meals'!AB15</f>
        <v>7078-000000</v>
      </c>
      <c r="C326" s="153">
        <f>'Food and Meals'!AC15</f>
        <v>911</v>
      </c>
      <c r="D326" s="163" t="str">
        <f>'Food and Meals'!AD15</f>
        <v>054</v>
      </c>
      <c r="E326" s="163"/>
      <c r="H326" s="153">
        <f>'Food and Meals'!AG15</f>
        <v>110</v>
      </c>
      <c r="I326" s="153" t="str">
        <f>'Food and Meals'!AH15</f>
        <v>USD</v>
      </c>
      <c r="J326" s="160">
        <f>'Food and Meals'!AI15</f>
        <v>0</v>
      </c>
      <c r="K326" s="160">
        <f>'Food and Meals'!AJ15</f>
        <v>0</v>
      </c>
      <c r="L326" s="160">
        <f>'Food and Meals'!AK15</f>
        <v>0</v>
      </c>
      <c r="M326" s="160">
        <f>'Food and Meals'!AL15</f>
        <v>0</v>
      </c>
      <c r="N326" s="160">
        <f>'Food and Meals'!AM15</f>
        <v>0</v>
      </c>
      <c r="O326" s="160">
        <f>'Food and Meals'!AN15</f>
        <v>0</v>
      </c>
      <c r="P326" s="160">
        <f>'Food and Meals'!AO15</f>
        <v>120</v>
      </c>
      <c r="Q326" s="160">
        <f>'Food and Meals'!AP15</f>
        <v>0</v>
      </c>
      <c r="R326" s="160">
        <f>'Food and Meals'!AQ15</f>
        <v>0</v>
      </c>
      <c r="S326" s="160">
        <f>'Food and Meals'!AR15</f>
        <v>0</v>
      </c>
      <c r="T326" s="160">
        <f>'Food and Meals'!AS15</f>
        <v>0</v>
      </c>
      <c r="U326" s="160">
        <f>'Food and Meals'!AT15</f>
        <v>0</v>
      </c>
      <c r="V326" s="160">
        <f t="shared" si="1"/>
        <v>120</v>
      </c>
    </row>
    <row r="327" spans="1:22" ht="12.75" customHeight="1" x14ac:dyDescent="0.4">
      <c r="A327" s="153" t="str">
        <f>'Food and Meals'!AA16</f>
        <v>Budget</v>
      </c>
      <c r="B327" s="153" t="str">
        <f>'Food and Meals'!AB16</f>
        <v>7016-000000</v>
      </c>
      <c r="C327" s="153">
        <f>'Food and Meals'!AC16</f>
        <v>911</v>
      </c>
      <c r="D327" s="163" t="str">
        <f>'Food and Meals'!AD16</f>
        <v>054</v>
      </c>
      <c r="E327" s="163"/>
      <c r="H327" s="153">
        <f>'Food and Meals'!AG16</f>
        <v>110</v>
      </c>
      <c r="I327" s="153" t="str">
        <f>'Food and Meals'!AH16</f>
        <v>USD</v>
      </c>
      <c r="J327" s="160">
        <f>'Food and Meals'!AI16</f>
        <v>0</v>
      </c>
      <c r="K327" s="160">
        <f>'Food and Meals'!AJ16</f>
        <v>0</v>
      </c>
      <c r="L327" s="160">
        <f>'Food and Meals'!AK16</f>
        <v>0</v>
      </c>
      <c r="M327" s="160">
        <f>'Food and Meals'!AL16</f>
        <v>0</v>
      </c>
      <c r="N327" s="160">
        <f>'Food and Meals'!AM16</f>
        <v>0</v>
      </c>
      <c r="O327" s="160">
        <f>'Food and Meals'!AN16</f>
        <v>0</v>
      </c>
      <c r="P327" s="160">
        <f>'Food and Meals'!AO16</f>
        <v>0</v>
      </c>
      <c r="Q327" s="160">
        <f>'Food and Meals'!AP16</f>
        <v>0</v>
      </c>
      <c r="R327" s="160">
        <f>'Food and Meals'!AQ16</f>
        <v>0</v>
      </c>
      <c r="S327" s="160">
        <f>'Food and Meals'!AR16</f>
        <v>0</v>
      </c>
      <c r="T327" s="160">
        <f>'Food and Meals'!AS16</f>
        <v>0</v>
      </c>
      <c r="U327" s="160">
        <f>'Food and Meals'!AT16</f>
        <v>0</v>
      </c>
      <c r="V327" s="160">
        <f t="shared" si="1"/>
        <v>0</v>
      </c>
    </row>
    <row r="328" spans="1:22" ht="12.75" customHeight="1" x14ac:dyDescent="0.4">
      <c r="A328" s="153" t="str">
        <f>'Food and Meals'!AA20</f>
        <v>Budget</v>
      </c>
      <c r="B328" s="153" t="str">
        <f>'Food and Meals'!AB20</f>
        <v>7078-000000</v>
      </c>
      <c r="C328" s="153">
        <f>'Food and Meals'!AC20</f>
        <v>912</v>
      </c>
      <c r="D328" s="163" t="str">
        <f>'Food and Meals'!AD20</f>
        <v>054</v>
      </c>
      <c r="E328" s="163"/>
      <c r="H328" s="153">
        <f>'Food and Meals'!AG20</f>
        <v>110</v>
      </c>
      <c r="I328" s="153" t="str">
        <f>'Food and Meals'!AH20</f>
        <v>USD</v>
      </c>
      <c r="J328" s="160">
        <f>'Food and Meals'!AI20</f>
        <v>0</v>
      </c>
      <c r="K328" s="160">
        <f>'Food and Meals'!AJ20</f>
        <v>0</v>
      </c>
      <c r="L328" s="160">
        <f>'Food and Meals'!AK20</f>
        <v>0</v>
      </c>
      <c r="M328" s="160">
        <f>'Food and Meals'!AL20</f>
        <v>0</v>
      </c>
      <c r="N328" s="160">
        <f>'Food and Meals'!AM20</f>
        <v>0</v>
      </c>
      <c r="O328" s="160">
        <f>'Food and Meals'!AN20</f>
        <v>0</v>
      </c>
      <c r="P328" s="160">
        <f>'Food and Meals'!AO20</f>
        <v>120</v>
      </c>
      <c r="Q328" s="160">
        <f>'Food and Meals'!AP20</f>
        <v>0</v>
      </c>
      <c r="R328" s="160">
        <f>'Food and Meals'!AQ20</f>
        <v>0</v>
      </c>
      <c r="S328" s="160">
        <f>'Food and Meals'!AR20</f>
        <v>0</v>
      </c>
      <c r="T328" s="160">
        <f>'Food and Meals'!AS20</f>
        <v>0</v>
      </c>
      <c r="U328" s="160">
        <f>'Food and Meals'!AT20</f>
        <v>0</v>
      </c>
      <c r="V328" s="160">
        <f t="shared" si="1"/>
        <v>120</v>
      </c>
    </row>
    <row r="329" spans="1:22" ht="12.75" customHeight="1" x14ac:dyDescent="0.4">
      <c r="A329" s="153" t="str">
        <f>'Food and Meals'!AA21</f>
        <v>Budget</v>
      </c>
      <c r="B329" s="153" t="str">
        <f>'Food and Meals'!AB21</f>
        <v>7016-000000</v>
      </c>
      <c r="C329" s="153">
        <f>'Food and Meals'!AC21</f>
        <v>912</v>
      </c>
      <c r="D329" s="163" t="str">
        <f>'Food and Meals'!AD21</f>
        <v>054</v>
      </c>
      <c r="E329" s="163"/>
      <c r="H329" s="153">
        <f>'Food and Meals'!AG21</f>
        <v>110</v>
      </c>
      <c r="I329" s="153" t="str">
        <f>'Food and Meals'!AH21</f>
        <v>USD</v>
      </c>
      <c r="J329" s="160">
        <f>'Food and Meals'!AI21</f>
        <v>0</v>
      </c>
      <c r="K329" s="160">
        <f>'Food and Meals'!AJ21</f>
        <v>0</v>
      </c>
      <c r="L329" s="160">
        <f>'Food and Meals'!AK21</f>
        <v>0</v>
      </c>
      <c r="M329" s="160">
        <f>'Food and Meals'!AL21</f>
        <v>0</v>
      </c>
      <c r="N329" s="160">
        <f>'Food and Meals'!AM21</f>
        <v>0</v>
      </c>
      <c r="O329" s="160">
        <f>'Food and Meals'!AN21</f>
        <v>0</v>
      </c>
      <c r="P329" s="160">
        <f>'Food and Meals'!AO21</f>
        <v>0</v>
      </c>
      <c r="Q329" s="160">
        <f>'Food and Meals'!AP21</f>
        <v>0</v>
      </c>
      <c r="R329" s="160">
        <f>'Food and Meals'!AQ21</f>
        <v>0</v>
      </c>
      <c r="S329" s="160">
        <f>'Food and Meals'!AR21</f>
        <v>0</v>
      </c>
      <c r="T329" s="160">
        <f>'Food and Meals'!AS21</f>
        <v>0</v>
      </c>
      <c r="U329" s="160">
        <f>'Food and Meals'!AT21</f>
        <v>0</v>
      </c>
      <c r="V329" s="160">
        <f t="shared" si="1"/>
        <v>0</v>
      </c>
    </row>
    <row r="330" spans="1:22" ht="12.75" customHeight="1" x14ac:dyDescent="0.4">
      <c r="A330" s="153" t="str">
        <f>'Food and Meals'!AA25</f>
        <v>Budget</v>
      </c>
      <c r="B330" s="153" t="str">
        <f>'Food and Meals'!AB25</f>
        <v>7078-000000</v>
      </c>
      <c r="C330" s="153">
        <f>'Food and Meals'!AC25</f>
        <v>913</v>
      </c>
      <c r="D330" s="163" t="str">
        <f>'Food and Meals'!AD25</f>
        <v>054</v>
      </c>
      <c r="E330" s="163"/>
      <c r="H330" s="153">
        <f>'Food and Meals'!AG25</f>
        <v>110</v>
      </c>
      <c r="I330" s="153" t="str">
        <f>'Food and Meals'!AH25</f>
        <v>USD</v>
      </c>
      <c r="J330" s="160">
        <f>'Food and Meals'!AI25</f>
        <v>0</v>
      </c>
      <c r="K330" s="160">
        <f>'Food and Meals'!AJ25</f>
        <v>0</v>
      </c>
      <c r="L330" s="160">
        <f>'Food and Meals'!AK25</f>
        <v>0</v>
      </c>
      <c r="M330" s="160">
        <f>'Food and Meals'!AL25</f>
        <v>0</v>
      </c>
      <c r="N330" s="160">
        <f>'Food and Meals'!AM25</f>
        <v>0</v>
      </c>
      <c r="O330" s="160">
        <f>'Food and Meals'!AN25</f>
        <v>0</v>
      </c>
      <c r="P330" s="160">
        <f>'Food and Meals'!AO25</f>
        <v>0</v>
      </c>
      <c r="Q330" s="160">
        <f>'Food and Meals'!AP25</f>
        <v>0</v>
      </c>
      <c r="R330" s="160">
        <f>'Food and Meals'!AQ25</f>
        <v>0</v>
      </c>
      <c r="S330" s="160">
        <f>'Food and Meals'!AR25</f>
        <v>0</v>
      </c>
      <c r="T330" s="160">
        <f>'Food and Meals'!AS25</f>
        <v>0</v>
      </c>
      <c r="U330" s="160">
        <f>'Food and Meals'!AT25</f>
        <v>0</v>
      </c>
      <c r="V330" s="160">
        <f t="shared" si="1"/>
        <v>0</v>
      </c>
    </row>
    <row r="331" spans="1:22" ht="12.75" customHeight="1" x14ac:dyDescent="0.4">
      <c r="A331" s="153" t="str">
        <f>'Food and Meals'!AA26</f>
        <v>Budget</v>
      </c>
      <c r="B331" s="153" t="str">
        <f>'Food and Meals'!AB26</f>
        <v>7016-000000</v>
      </c>
      <c r="C331" s="153">
        <f>'Food and Meals'!AC26</f>
        <v>913</v>
      </c>
      <c r="D331" s="163" t="str">
        <f>'Food and Meals'!AD26</f>
        <v>054</v>
      </c>
      <c r="E331" s="163"/>
      <c r="H331" s="153">
        <f>'Food and Meals'!AG26</f>
        <v>110</v>
      </c>
      <c r="I331" s="153" t="str">
        <f>'Food and Meals'!AH26</f>
        <v>USD</v>
      </c>
      <c r="J331" s="160">
        <f>'Food and Meals'!AI26</f>
        <v>0</v>
      </c>
      <c r="K331" s="160">
        <f>'Food and Meals'!AJ26</f>
        <v>0</v>
      </c>
      <c r="L331" s="160">
        <f>'Food and Meals'!AK26</f>
        <v>0</v>
      </c>
      <c r="M331" s="160">
        <f>'Food and Meals'!AL26</f>
        <v>0</v>
      </c>
      <c r="N331" s="160">
        <f>'Food and Meals'!AM26</f>
        <v>0</v>
      </c>
      <c r="O331" s="160">
        <f>'Food and Meals'!AN26</f>
        <v>0</v>
      </c>
      <c r="P331" s="160">
        <f>'Food and Meals'!AO26</f>
        <v>0</v>
      </c>
      <c r="Q331" s="160">
        <f>'Food and Meals'!AP26</f>
        <v>0</v>
      </c>
      <c r="R331" s="160">
        <f>'Food and Meals'!AQ26</f>
        <v>0</v>
      </c>
      <c r="S331" s="160">
        <f>'Food and Meals'!AR26</f>
        <v>0</v>
      </c>
      <c r="T331" s="160">
        <f>'Food and Meals'!AS26</f>
        <v>0</v>
      </c>
      <c r="U331" s="160">
        <f>'Food and Meals'!AT26</f>
        <v>0</v>
      </c>
      <c r="V331" s="160">
        <f t="shared" si="1"/>
        <v>0</v>
      </c>
    </row>
    <row r="332" spans="1:22" ht="12.75" customHeight="1" x14ac:dyDescent="0.4">
      <c r="A332" s="153" t="str">
        <f>'Food and Meals'!AA30</f>
        <v>Budget</v>
      </c>
      <c r="B332" s="153" t="str">
        <f>'Food and Meals'!AB30</f>
        <v>7078-000000</v>
      </c>
      <c r="C332" s="153">
        <f>'Food and Meals'!AC30</f>
        <v>914</v>
      </c>
      <c r="D332" s="163" t="str">
        <f>'Food and Meals'!AD30</f>
        <v>054</v>
      </c>
      <c r="E332" s="163"/>
      <c r="H332" s="153">
        <f>'Food and Meals'!AG30</f>
        <v>110</v>
      </c>
      <c r="I332" s="153" t="str">
        <f>'Food and Meals'!AH30</f>
        <v>USD</v>
      </c>
      <c r="J332" s="160">
        <f>'Food and Meals'!AI30</f>
        <v>0</v>
      </c>
      <c r="K332" s="160">
        <f>'Food and Meals'!AJ30</f>
        <v>0</v>
      </c>
      <c r="L332" s="160">
        <f>'Food and Meals'!AK30</f>
        <v>0</v>
      </c>
      <c r="M332" s="160">
        <f>'Food and Meals'!AL30</f>
        <v>0</v>
      </c>
      <c r="N332" s="160">
        <f>'Food and Meals'!AM30</f>
        <v>0</v>
      </c>
      <c r="O332" s="160">
        <f>'Food and Meals'!AN30</f>
        <v>0</v>
      </c>
      <c r="P332" s="160">
        <f>'Food and Meals'!AO30</f>
        <v>0</v>
      </c>
      <c r="Q332" s="160">
        <f>'Food and Meals'!AP30</f>
        <v>0</v>
      </c>
      <c r="R332" s="160">
        <f>'Food and Meals'!AQ30</f>
        <v>0</v>
      </c>
      <c r="S332" s="160">
        <f>'Food and Meals'!AR30</f>
        <v>0</v>
      </c>
      <c r="T332" s="160">
        <f>'Food and Meals'!AS30</f>
        <v>0</v>
      </c>
      <c r="U332" s="160">
        <f>'Food and Meals'!AT30</f>
        <v>0</v>
      </c>
      <c r="V332" s="160">
        <f t="shared" si="1"/>
        <v>0</v>
      </c>
    </row>
    <row r="333" spans="1:22" ht="12.75" customHeight="1" x14ac:dyDescent="0.4">
      <c r="A333" s="153" t="str">
        <f>'Food and Meals'!AA31</f>
        <v>Budget</v>
      </c>
      <c r="B333" s="153" t="str">
        <f>'Food and Meals'!AB31</f>
        <v>7016-000000</v>
      </c>
      <c r="C333" s="153">
        <f>'Food and Meals'!AC31</f>
        <v>914</v>
      </c>
      <c r="D333" s="163" t="str">
        <f>'Food and Meals'!AD31</f>
        <v>054</v>
      </c>
      <c r="E333" s="163"/>
      <c r="H333" s="153">
        <f>'Food and Meals'!AG31</f>
        <v>110</v>
      </c>
      <c r="I333" s="153" t="str">
        <f>'Food and Meals'!AH31</f>
        <v>USD</v>
      </c>
      <c r="J333" s="160">
        <f>'Food and Meals'!AI31</f>
        <v>0</v>
      </c>
      <c r="K333" s="160">
        <f>'Food and Meals'!AJ31</f>
        <v>0</v>
      </c>
      <c r="L333" s="160">
        <f>'Food and Meals'!AK31</f>
        <v>0</v>
      </c>
      <c r="M333" s="160">
        <f>'Food and Meals'!AL31</f>
        <v>0</v>
      </c>
      <c r="N333" s="160">
        <f>'Food and Meals'!AM31</f>
        <v>0</v>
      </c>
      <c r="O333" s="160">
        <f>'Food and Meals'!AN31</f>
        <v>0</v>
      </c>
      <c r="P333" s="160">
        <f>'Food and Meals'!AO31</f>
        <v>0</v>
      </c>
      <c r="Q333" s="160">
        <f>'Food and Meals'!AP31</f>
        <v>0</v>
      </c>
      <c r="R333" s="160">
        <f>'Food and Meals'!AQ31</f>
        <v>0</v>
      </c>
      <c r="S333" s="160">
        <f>'Food and Meals'!AR31</f>
        <v>0</v>
      </c>
      <c r="T333" s="160">
        <f>'Food and Meals'!AS31</f>
        <v>0</v>
      </c>
      <c r="U333" s="160">
        <f>'Food and Meals'!AT31</f>
        <v>0</v>
      </c>
      <c r="V333" s="160">
        <f t="shared" si="1"/>
        <v>0</v>
      </c>
    </row>
    <row r="334" spans="1:22" ht="12.75" customHeight="1" x14ac:dyDescent="0.4">
      <c r="A334" s="153" t="str">
        <f>'Food and Meals'!AA35</f>
        <v>Budget</v>
      </c>
      <c r="B334" s="153" t="str">
        <f>'Food and Meals'!AB35</f>
        <v>7078-000000</v>
      </c>
      <c r="C334" s="153">
        <f>'Food and Meals'!AC35</f>
        <v>915</v>
      </c>
      <c r="D334" s="163" t="str">
        <f>'Food and Meals'!AD35</f>
        <v>054</v>
      </c>
      <c r="E334" s="163"/>
      <c r="H334" s="153">
        <f>'Food and Meals'!AG35</f>
        <v>110</v>
      </c>
      <c r="I334" s="153" t="str">
        <f>'Food and Meals'!AH35</f>
        <v>USD</v>
      </c>
      <c r="J334" s="160">
        <f>'Food and Meals'!AI35</f>
        <v>0</v>
      </c>
      <c r="K334" s="160">
        <f>'Food and Meals'!AJ35</f>
        <v>0</v>
      </c>
      <c r="L334" s="160">
        <f>'Food and Meals'!AK35</f>
        <v>0</v>
      </c>
      <c r="M334" s="160">
        <f>'Food and Meals'!AL35</f>
        <v>0</v>
      </c>
      <c r="N334" s="160">
        <f>'Food and Meals'!AM35</f>
        <v>0</v>
      </c>
      <c r="O334" s="160">
        <f>'Food and Meals'!AN35</f>
        <v>0</v>
      </c>
      <c r="P334" s="160">
        <f>'Food and Meals'!AO35</f>
        <v>0</v>
      </c>
      <c r="Q334" s="160">
        <f>'Food and Meals'!AP35</f>
        <v>0</v>
      </c>
      <c r="R334" s="160">
        <f>'Food and Meals'!AQ35</f>
        <v>0</v>
      </c>
      <c r="S334" s="160">
        <f>'Food and Meals'!AR35</f>
        <v>0</v>
      </c>
      <c r="T334" s="160">
        <f>'Food and Meals'!AS35</f>
        <v>0</v>
      </c>
      <c r="U334" s="160">
        <f>'Food and Meals'!AT35</f>
        <v>0</v>
      </c>
      <c r="V334" s="160">
        <f t="shared" si="1"/>
        <v>0</v>
      </c>
    </row>
    <row r="335" spans="1:22" ht="12.75" customHeight="1" x14ac:dyDescent="0.4">
      <c r="A335" s="153" t="str">
        <f>'Food and Meals'!AA36</f>
        <v>Budget</v>
      </c>
      <c r="B335" s="153" t="str">
        <f>'Food and Meals'!AB36</f>
        <v>7016-000000</v>
      </c>
      <c r="C335" s="153">
        <f>'Food and Meals'!AC36</f>
        <v>915</v>
      </c>
      <c r="D335" s="163" t="str">
        <f>'Food and Meals'!AD36</f>
        <v>054</v>
      </c>
      <c r="E335" s="163"/>
      <c r="H335" s="153">
        <f>'Food and Meals'!AG36</f>
        <v>110</v>
      </c>
      <c r="I335" s="153" t="str">
        <f>'Food and Meals'!AH36</f>
        <v>USD</v>
      </c>
      <c r="J335" s="160">
        <f>'Food and Meals'!AI36</f>
        <v>0</v>
      </c>
      <c r="K335" s="160">
        <f>'Food and Meals'!AJ36</f>
        <v>0</v>
      </c>
      <c r="L335" s="160">
        <f>'Food and Meals'!AK36</f>
        <v>0</v>
      </c>
      <c r="M335" s="160">
        <f>'Food and Meals'!AL36</f>
        <v>0</v>
      </c>
      <c r="N335" s="160">
        <f>'Food and Meals'!AM36</f>
        <v>0</v>
      </c>
      <c r="O335" s="160">
        <f>'Food and Meals'!AN36</f>
        <v>0</v>
      </c>
      <c r="P335" s="160">
        <f>'Food and Meals'!AO36</f>
        <v>0</v>
      </c>
      <c r="Q335" s="160">
        <f>'Food and Meals'!AP36</f>
        <v>0</v>
      </c>
      <c r="R335" s="160">
        <f>'Food and Meals'!AQ36</f>
        <v>0</v>
      </c>
      <c r="S335" s="160">
        <f>'Food and Meals'!AR36</f>
        <v>0</v>
      </c>
      <c r="T335" s="160">
        <f>'Food and Meals'!AS36</f>
        <v>0</v>
      </c>
      <c r="U335" s="160">
        <f>'Food and Meals'!AT36</f>
        <v>0</v>
      </c>
      <c r="V335" s="160">
        <f t="shared" si="1"/>
        <v>0</v>
      </c>
    </row>
    <row r="336" spans="1:22" ht="12.75" customHeight="1" x14ac:dyDescent="0.4">
      <c r="A336" s="153" t="str">
        <f>'Food and Meals'!AA40</f>
        <v>Budget</v>
      </c>
      <c r="B336" s="153" t="str">
        <f>'Food and Meals'!AB40</f>
        <v>7078-000000</v>
      </c>
      <c r="C336" s="153">
        <f>'Food and Meals'!AC40</f>
        <v>916</v>
      </c>
      <c r="D336" s="163" t="str">
        <f>'Food and Meals'!AD40</f>
        <v>054</v>
      </c>
      <c r="E336" s="163"/>
      <c r="H336" s="153">
        <f>'Food and Meals'!AG40</f>
        <v>110</v>
      </c>
      <c r="I336" s="153" t="str">
        <f>'Food and Meals'!AH40</f>
        <v>USD</v>
      </c>
      <c r="J336" s="160">
        <f>'Food and Meals'!AI40</f>
        <v>0</v>
      </c>
      <c r="K336" s="160">
        <f>'Food and Meals'!AJ40</f>
        <v>0</v>
      </c>
      <c r="L336" s="160">
        <f>'Food and Meals'!AK40</f>
        <v>0</v>
      </c>
      <c r="M336" s="160">
        <f>'Food and Meals'!AL40</f>
        <v>0</v>
      </c>
      <c r="N336" s="160">
        <f>'Food and Meals'!AM40</f>
        <v>0</v>
      </c>
      <c r="O336" s="160">
        <f>'Food and Meals'!AN40</f>
        <v>0</v>
      </c>
      <c r="P336" s="160">
        <f>'Food and Meals'!AO40</f>
        <v>0</v>
      </c>
      <c r="Q336" s="160">
        <f>'Food and Meals'!AP40</f>
        <v>0</v>
      </c>
      <c r="R336" s="160">
        <f>'Food and Meals'!AQ40</f>
        <v>0</v>
      </c>
      <c r="S336" s="160">
        <f>'Food and Meals'!AR40</f>
        <v>0</v>
      </c>
      <c r="T336" s="160">
        <f>'Food and Meals'!AS40</f>
        <v>0</v>
      </c>
      <c r="U336" s="160">
        <f>'Food and Meals'!AT40</f>
        <v>0</v>
      </c>
      <c r="V336" s="160">
        <f t="shared" si="1"/>
        <v>0</v>
      </c>
    </row>
    <row r="337" spans="1:22" ht="12.75" customHeight="1" x14ac:dyDescent="0.4">
      <c r="A337" s="153" t="str">
        <f>'Food and Meals'!AA41</f>
        <v>Budget</v>
      </c>
      <c r="B337" s="153" t="str">
        <f>'Food and Meals'!AB41</f>
        <v>7016-000000</v>
      </c>
      <c r="C337" s="153">
        <f>'Food and Meals'!AC41</f>
        <v>916</v>
      </c>
      <c r="D337" s="163" t="str">
        <f>'Food and Meals'!AD41</f>
        <v>054</v>
      </c>
      <c r="E337" s="163"/>
      <c r="H337" s="153">
        <f>'Food and Meals'!AG41</f>
        <v>110</v>
      </c>
      <c r="I337" s="153" t="str">
        <f>'Food and Meals'!AH41</f>
        <v>USD</v>
      </c>
      <c r="J337" s="160">
        <f>'Food and Meals'!AI41</f>
        <v>0</v>
      </c>
      <c r="K337" s="160">
        <f>'Food and Meals'!AJ41</f>
        <v>0</v>
      </c>
      <c r="L337" s="160">
        <f>'Food and Meals'!AK41</f>
        <v>0</v>
      </c>
      <c r="M337" s="160">
        <f>'Food and Meals'!AL41</f>
        <v>0</v>
      </c>
      <c r="N337" s="160">
        <f>'Food and Meals'!AM41</f>
        <v>0</v>
      </c>
      <c r="O337" s="160">
        <f>'Food and Meals'!AN41</f>
        <v>0</v>
      </c>
      <c r="P337" s="160">
        <f>'Food and Meals'!AO41</f>
        <v>0</v>
      </c>
      <c r="Q337" s="160">
        <f>'Food and Meals'!AP41</f>
        <v>0</v>
      </c>
      <c r="R337" s="160">
        <f>'Food and Meals'!AQ41</f>
        <v>0</v>
      </c>
      <c r="S337" s="160">
        <f>'Food and Meals'!AR41</f>
        <v>0</v>
      </c>
      <c r="T337" s="160">
        <f>'Food and Meals'!AS41</f>
        <v>0</v>
      </c>
      <c r="U337" s="160">
        <f>'Food and Meals'!AT41</f>
        <v>0</v>
      </c>
      <c r="V337" s="160">
        <f t="shared" si="1"/>
        <v>0</v>
      </c>
    </row>
    <row r="338" spans="1:22" ht="12.75" customHeight="1" x14ac:dyDescent="0.4">
      <c r="A338" s="153" t="str">
        <f>'Food and Meals'!AA45</f>
        <v>Budget</v>
      </c>
      <c r="B338" s="153" t="str">
        <f>'Food and Meals'!AB45</f>
        <v>7078-000000</v>
      </c>
      <c r="C338" s="153">
        <f>'Food and Meals'!AC45</f>
        <v>917</v>
      </c>
      <c r="D338" s="163" t="str">
        <f>'Food and Meals'!AD45</f>
        <v>054</v>
      </c>
      <c r="E338" s="163"/>
      <c r="H338" s="153">
        <f>'Food and Meals'!AG45</f>
        <v>110</v>
      </c>
      <c r="I338" s="153" t="str">
        <f>'Food and Meals'!AH45</f>
        <v>USD</v>
      </c>
      <c r="J338" s="160">
        <f>'Food and Meals'!AI45</f>
        <v>0</v>
      </c>
      <c r="K338" s="160">
        <f>'Food and Meals'!AJ45</f>
        <v>0</v>
      </c>
      <c r="L338" s="160">
        <f>'Food and Meals'!AK45</f>
        <v>0</v>
      </c>
      <c r="M338" s="160">
        <f>'Food and Meals'!AL45</f>
        <v>0</v>
      </c>
      <c r="N338" s="160">
        <f>'Food and Meals'!AM45</f>
        <v>0</v>
      </c>
      <c r="O338" s="160">
        <f>'Food and Meals'!AN45</f>
        <v>0</v>
      </c>
      <c r="P338" s="160">
        <f>'Food and Meals'!AO45</f>
        <v>0</v>
      </c>
      <c r="Q338" s="160">
        <f>'Food and Meals'!AP45</f>
        <v>0</v>
      </c>
      <c r="R338" s="160">
        <f>'Food and Meals'!AQ45</f>
        <v>0</v>
      </c>
      <c r="S338" s="160">
        <f>'Food and Meals'!AR45</f>
        <v>0</v>
      </c>
      <c r="T338" s="160">
        <f>'Food and Meals'!AS45</f>
        <v>0</v>
      </c>
      <c r="U338" s="160">
        <f>'Food and Meals'!AT45</f>
        <v>0</v>
      </c>
      <c r="V338" s="160">
        <f t="shared" si="1"/>
        <v>0</v>
      </c>
    </row>
    <row r="339" spans="1:22" ht="12.75" customHeight="1" x14ac:dyDescent="0.4">
      <c r="A339" s="153" t="str">
        <f>'Food and Meals'!AA46</f>
        <v>Budget</v>
      </c>
      <c r="B339" s="153" t="str">
        <f>'Food and Meals'!AB46</f>
        <v>7016-000000</v>
      </c>
      <c r="C339" s="153">
        <f>'Food and Meals'!AC46</f>
        <v>917</v>
      </c>
      <c r="D339" s="163" t="str">
        <f>'Food and Meals'!AD46</f>
        <v>054</v>
      </c>
      <c r="E339" s="163"/>
      <c r="H339" s="153">
        <f>'Food and Meals'!AG46</f>
        <v>110</v>
      </c>
      <c r="I339" s="153" t="str">
        <f>'Food and Meals'!AH46</f>
        <v>USD</v>
      </c>
      <c r="J339" s="160">
        <f>'Food and Meals'!AI46</f>
        <v>0</v>
      </c>
      <c r="K339" s="160">
        <f>'Food and Meals'!AJ46</f>
        <v>0</v>
      </c>
      <c r="L339" s="160">
        <f>'Food and Meals'!AK46</f>
        <v>0</v>
      </c>
      <c r="M339" s="160">
        <f>'Food and Meals'!AL46</f>
        <v>0</v>
      </c>
      <c r="N339" s="160">
        <f>'Food and Meals'!AM46</f>
        <v>0</v>
      </c>
      <c r="O339" s="160">
        <f>'Food and Meals'!AN46</f>
        <v>0</v>
      </c>
      <c r="P339" s="160">
        <f>'Food and Meals'!AO46</f>
        <v>0</v>
      </c>
      <c r="Q339" s="160">
        <f>'Food and Meals'!AP46</f>
        <v>0</v>
      </c>
      <c r="R339" s="160">
        <f>'Food and Meals'!AQ46</f>
        <v>0</v>
      </c>
      <c r="S339" s="160">
        <f>'Food and Meals'!AR46</f>
        <v>0</v>
      </c>
      <c r="T339" s="160">
        <f>'Food and Meals'!AS46</f>
        <v>0</v>
      </c>
      <c r="U339" s="160">
        <f>'Food and Meals'!AT46</f>
        <v>0</v>
      </c>
      <c r="V339" s="160">
        <f t="shared" si="1"/>
        <v>0</v>
      </c>
    </row>
    <row r="340" spans="1:22" ht="12.75" customHeight="1" x14ac:dyDescent="0.4">
      <c r="A340" s="153" t="str">
        <f>'Food and Meals'!AA50</f>
        <v>Budget</v>
      </c>
      <c r="B340" s="153" t="str">
        <f>'Food and Meals'!AB50</f>
        <v>7078-000000</v>
      </c>
      <c r="C340" s="153">
        <f>'Food and Meals'!AC50</f>
        <v>918</v>
      </c>
      <c r="D340" s="163" t="str">
        <f>'Food and Meals'!AD50</f>
        <v>054</v>
      </c>
      <c r="E340" s="163"/>
      <c r="H340" s="153">
        <f>'Food and Meals'!AG50</f>
        <v>110</v>
      </c>
      <c r="I340" s="153" t="str">
        <f>'Food and Meals'!AH50</f>
        <v>USD</v>
      </c>
      <c r="J340" s="160">
        <f>'Food and Meals'!AI50</f>
        <v>0</v>
      </c>
      <c r="K340" s="160">
        <f>'Food and Meals'!AJ50</f>
        <v>0</v>
      </c>
      <c r="L340" s="160">
        <f>'Food and Meals'!AK50</f>
        <v>0</v>
      </c>
      <c r="M340" s="160">
        <f>'Food and Meals'!AL50</f>
        <v>0</v>
      </c>
      <c r="N340" s="160">
        <f>'Food and Meals'!AM50</f>
        <v>0</v>
      </c>
      <c r="O340" s="160">
        <f>'Food and Meals'!AN50</f>
        <v>0</v>
      </c>
      <c r="P340" s="160">
        <f>'Food and Meals'!AO50</f>
        <v>0</v>
      </c>
      <c r="Q340" s="160">
        <f>'Food and Meals'!AP50</f>
        <v>0</v>
      </c>
      <c r="R340" s="160">
        <f>'Food and Meals'!AQ50</f>
        <v>0</v>
      </c>
      <c r="S340" s="160">
        <f>'Food and Meals'!AR50</f>
        <v>0</v>
      </c>
      <c r="T340" s="160">
        <f>'Food and Meals'!AS50</f>
        <v>0</v>
      </c>
      <c r="U340" s="160">
        <f>'Food and Meals'!AT50</f>
        <v>0</v>
      </c>
      <c r="V340" s="160">
        <f t="shared" si="1"/>
        <v>0</v>
      </c>
    </row>
    <row r="341" spans="1:22" ht="12.75" customHeight="1" x14ac:dyDescent="0.4">
      <c r="A341" s="153" t="str">
        <f>'Food and Meals'!AA51</f>
        <v>Budget</v>
      </c>
      <c r="B341" s="153" t="str">
        <f>'Food and Meals'!AB51</f>
        <v>7016-000000</v>
      </c>
      <c r="C341" s="153">
        <f>'Food and Meals'!AC51</f>
        <v>918</v>
      </c>
      <c r="D341" s="163" t="str">
        <f>'Food and Meals'!AD51</f>
        <v>054</v>
      </c>
      <c r="E341" s="163"/>
      <c r="H341" s="153">
        <f>'Food and Meals'!AG51</f>
        <v>110</v>
      </c>
      <c r="I341" s="153" t="str">
        <f>'Food and Meals'!AH51</f>
        <v>USD</v>
      </c>
      <c r="J341" s="160">
        <f>'Food and Meals'!AI51</f>
        <v>0</v>
      </c>
      <c r="K341" s="160">
        <f>'Food and Meals'!AJ51</f>
        <v>0</v>
      </c>
      <c r="L341" s="160">
        <f>'Food and Meals'!AK51</f>
        <v>0</v>
      </c>
      <c r="M341" s="160">
        <f>'Food and Meals'!AL51</f>
        <v>0</v>
      </c>
      <c r="N341" s="160">
        <f>'Food and Meals'!AM51</f>
        <v>0</v>
      </c>
      <c r="O341" s="160">
        <f>'Food and Meals'!AN51</f>
        <v>0</v>
      </c>
      <c r="P341" s="160">
        <f>'Food and Meals'!AO51</f>
        <v>0</v>
      </c>
      <c r="Q341" s="160">
        <f>'Food and Meals'!AP51</f>
        <v>0</v>
      </c>
      <c r="R341" s="160">
        <f>'Food and Meals'!AQ51</f>
        <v>0</v>
      </c>
      <c r="S341" s="160">
        <f>'Food and Meals'!AR51</f>
        <v>0</v>
      </c>
      <c r="T341" s="160">
        <f>'Food and Meals'!AS51</f>
        <v>0</v>
      </c>
      <c r="U341" s="160">
        <f>'Food and Meals'!AT51</f>
        <v>0</v>
      </c>
      <c r="V341" s="160">
        <f t="shared" si="1"/>
        <v>0</v>
      </c>
    </row>
    <row r="342" spans="1:22" ht="12.75" customHeight="1" x14ac:dyDescent="0.4">
      <c r="A342" s="153" t="str">
        <f>'Food and Meals'!AA55</f>
        <v>Budget</v>
      </c>
      <c r="B342" s="153" t="str">
        <f>'Food and Meals'!AB55</f>
        <v>7078-000000</v>
      </c>
      <c r="C342" s="153">
        <f>'Food and Meals'!AC55</f>
        <v>919</v>
      </c>
      <c r="D342" s="163" t="str">
        <f>'Food and Meals'!AD55</f>
        <v>054</v>
      </c>
      <c r="E342" s="163"/>
      <c r="H342" s="153">
        <f>'Food and Meals'!AG55</f>
        <v>110</v>
      </c>
      <c r="I342" s="153" t="str">
        <f>'Food and Meals'!AH55</f>
        <v>USD</v>
      </c>
      <c r="J342" s="160">
        <f>'Food and Meals'!AI55</f>
        <v>0</v>
      </c>
      <c r="K342" s="160">
        <f>'Food and Meals'!AJ55</f>
        <v>0</v>
      </c>
      <c r="L342" s="160">
        <f>'Food and Meals'!AK55</f>
        <v>0</v>
      </c>
      <c r="M342" s="160">
        <f>'Food and Meals'!AL55</f>
        <v>0</v>
      </c>
      <c r="N342" s="160">
        <f>'Food and Meals'!AM55</f>
        <v>0</v>
      </c>
      <c r="O342" s="160">
        <f>'Food and Meals'!AN55</f>
        <v>0</v>
      </c>
      <c r="P342" s="160">
        <f>'Food and Meals'!AO55</f>
        <v>0</v>
      </c>
      <c r="Q342" s="160">
        <f>'Food and Meals'!AP55</f>
        <v>0</v>
      </c>
      <c r="R342" s="160">
        <f>'Food and Meals'!AQ55</f>
        <v>0</v>
      </c>
      <c r="S342" s="160">
        <f>'Food and Meals'!AR55</f>
        <v>0</v>
      </c>
      <c r="T342" s="160">
        <f>'Food and Meals'!AS55</f>
        <v>0</v>
      </c>
      <c r="U342" s="160">
        <f>'Food and Meals'!AT55</f>
        <v>0</v>
      </c>
      <c r="V342" s="160">
        <f t="shared" si="1"/>
        <v>0</v>
      </c>
    </row>
    <row r="343" spans="1:22" ht="12.75" customHeight="1" x14ac:dyDescent="0.4">
      <c r="A343" s="153" t="str">
        <f>'Food and Meals'!AA56</f>
        <v>Budget</v>
      </c>
      <c r="B343" s="153" t="str">
        <f>'Food and Meals'!AB56</f>
        <v>7016-000000</v>
      </c>
      <c r="C343" s="153">
        <f>'Food and Meals'!AC56</f>
        <v>919</v>
      </c>
      <c r="D343" s="163" t="str">
        <f>'Food and Meals'!AD56</f>
        <v>054</v>
      </c>
      <c r="E343" s="163"/>
      <c r="H343" s="153">
        <f>'Food and Meals'!AG56</f>
        <v>110</v>
      </c>
      <c r="I343" s="153" t="str">
        <f>'Food and Meals'!AH56</f>
        <v>USD</v>
      </c>
      <c r="J343" s="160">
        <f>'Food and Meals'!AI56</f>
        <v>0</v>
      </c>
      <c r="K343" s="160">
        <f>'Food and Meals'!AJ56</f>
        <v>0</v>
      </c>
      <c r="L343" s="160">
        <f>'Food and Meals'!AK56</f>
        <v>0</v>
      </c>
      <c r="M343" s="160">
        <f>'Food and Meals'!AL56</f>
        <v>0</v>
      </c>
      <c r="N343" s="160">
        <f>'Food and Meals'!AM56</f>
        <v>0</v>
      </c>
      <c r="O343" s="160">
        <f>'Food and Meals'!AN56</f>
        <v>0</v>
      </c>
      <c r="P343" s="160">
        <f>'Food and Meals'!AO56</f>
        <v>0</v>
      </c>
      <c r="Q343" s="160">
        <f>'Food and Meals'!AP56</f>
        <v>0</v>
      </c>
      <c r="R343" s="160">
        <f>'Food and Meals'!AQ56</f>
        <v>0</v>
      </c>
      <c r="S343" s="160">
        <f>'Food and Meals'!AR56</f>
        <v>0</v>
      </c>
      <c r="T343" s="160">
        <f>'Food and Meals'!AS56</f>
        <v>0</v>
      </c>
      <c r="U343" s="160">
        <f>'Food and Meals'!AT56</f>
        <v>0</v>
      </c>
      <c r="V343" s="160">
        <f t="shared" si="1"/>
        <v>0</v>
      </c>
    </row>
    <row r="344" spans="1:22" ht="12.75" customHeight="1" x14ac:dyDescent="0.4">
      <c r="A344" s="153" t="str">
        <f>'Food and Meals'!AA60</f>
        <v>Budget</v>
      </c>
      <c r="B344" s="153" t="str">
        <f>'Food and Meals'!AB60</f>
        <v>7078-000000</v>
      </c>
      <c r="C344" s="153">
        <f>'Food and Meals'!AC60</f>
        <v>920</v>
      </c>
      <c r="D344" s="163" t="str">
        <f>'Food and Meals'!AD60</f>
        <v>054</v>
      </c>
      <c r="E344" s="163"/>
      <c r="H344" s="153">
        <f>'Food and Meals'!AG60</f>
        <v>110</v>
      </c>
      <c r="I344" s="153" t="str">
        <f>'Food and Meals'!AH60</f>
        <v>USD</v>
      </c>
      <c r="J344" s="160">
        <f>'Food and Meals'!AI60</f>
        <v>0</v>
      </c>
      <c r="K344" s="160">
        <f>'Food and Meals'!AJ60</f>
        <v>0</v>
      </c>
      <c r="L344" s="160">
        <f>'Food and Meals'!AK60</f>
        <v>0</v>
      </c>
      <c r="M344" s="160">
        <f>'Food and Meals'!AL60</f>
        <v>0</v>
      </c>
      <c r="N344" s="160">
        <f>'Food and Meals'!AM60</f>
        <v>0</v>
      </c>
      <c r="O344" s="160">
        <f>'Food and Meals'!AN60</f>
        <v>0</v>
      </c>
      <c r="P344" s="160">
        <f>'Food and Meals'!AO60</f>
        <v>0</v>
      </c>
      <c r="Q344" s="160">
        <f>'Food and Meals'!AP60</f>
        <v>0</v>
      </c>
      <c r="R344" s="160">
        <f>'Food and Meals'!AQ60</f>
        <v>0</v>
      </c>
      <c r="S344" s="160">
        <f>'Food and Meals'!AR60</f>
        <v>0</v>
      </c>
      <c r="T344" s="160">
        <f>'Food and Meals'!AS60</f>
        <v>0</v>
      </c>
      <c r="U344" s="160">
        <f>'Food and Meals'!AT60</f>
        <v>0</v>
      </c>
      <c r="V344" s="160">
        <f t="shared" si="1"/>
        <v>0</v>
      </c>
    </row>
    <row r="345" spans="1:22" ht="12.75" customHeight="1" x14ac:dyDescent="0.4">
      <c r="A345" s="153" t="str">
        <f>'Food and Meals'!AA61</f>
        <v>Budget</v>
      </c>
      <c r="B345" s="153" t="str">
        <f>'Food and Meals'!AB61</f>
        <v>7016-000000</v>
      </c>
      <c r="C345" s="153">
        <f>'Food and Meals'!AC61</f>
        <v>920</v>
      </c>
      <c r="D345" s="163" t="str">
        <f>'Food and Meals'!AD61</f>
        <v>054</v>
      </c>
      <c r="E345" s="163"/>
      <c r="H345" s="153">
        <f>'Food and Meals'!AG61</f>
        <v>110</v>
      </c>
      <c r="I345" s="153" t="str">
        <f>'Food and Meals'!AH61</f>
        <v>USD</v>
      </c>
      <c r="J345" s="160">
        <f>'Food and Meals'!AI61</f>
        <v>0</v>
      </c>
      <c r="K345" s="160">
        <f>'Food and Meals'!AJ61</f>
        <v>0</v>
      </c>
      <c r="L345" s="160">
        <f>'Food and Meals'!AK61</f>
        <v>0</v>
      </c>
      <c r="M345" s="160">
        <f>'Food and Meals'!AL61</f>
        <v>0</v>
      </c>
      <c r="N345" s="160">
        <f>'Food and Meals'!AM61</f>
        <v>0</v>
      </c>
      <c r="O345" s="160">
        <f>'Food and Meals'!AN61</f>
        <v>0</v>
      </c>
      <c r="P345" s="160">
        <f>'Food and Meals'!AO61</f>
        <v>0</v>
      </c>
      <c r="Q345" s="160">
        <f>'Food and Meals'!AP61</f>
        <v>0</v>
      </c>
      <c r="R345" s="160">
        <f>'Food and Meals'!AQ61</f>
        <v>0</v>
      </c>
      <c r="S345" s="160">
        <f>'Food and Meals'!AR61</f>
        <v>0</v>
      </c>
      <c r="T345" s="160">
        <f>'Food and Meals'!AS61</f>
        <v>0</v>
      </c>
      <c r="U345" s="160">
        <f>'Food and Meals'!AT61</f>
        <v>0</v>
      </c>
      <c r="V345" s="160">
        <f t="shared" si="1"/>
        <v>0</v>
      </c>
    </row>
    <row r="346" spans="1:22" ht="12.75" customHeight="1" x14ac:dyDescent="0.4">
      <c r="A346" s="153" t="str">
        <f>'Food and Meals'!AA65</f>
        <v>Budget</v>
      </c>
      <c r="B346" s="153" t="str">
        <f>'Food and Meals'!AB65</f>
        <v>7078-000000</v>
      </c>
      <c r="C346" s="153">
        <f>'Food and Meals'!AC65</f>
        <v>921</v>
      </c>
      <c r="D346" s="163" t="str">
        <f>'Food and Meals'!AD65</f>
        <v>054</v>
      </c>
      <c r="E346" s="163"/>
      <c r="H346" s="153">
        <f>'Food and Meals'!AG65</f>
        <v>110</v>
      </c>
      <c r="I346" s="153" t="str">
        <f>'Food and Meals'!AH65</f>
        <v>USD</v>
      </c>
      <c r="J346" s="160">
        <f>'Food and Meals'!AI65</f>
        <v>0</v>
      </c>
      <c r="K346" s="160">
        <f>'Food and Meals'!AJ65</f>
        <v>0</v>
      </c>
      <c r="L346" s="160">
        <f>'Food and Meals'!AK65</f>
        <v>0</v>
      </c>
      <c r="M346" s="160">
        <f>'Food and Meals'!AL65</f>
        <v>0</v>
      </c>
      <c r="N346" s="160">
        <f>'Food and Meals'!AM65</f>
        <v>0</v>
      </c>
      <c r="O346" s="160">
        <f>'Food and Meals'!AN65</f>
        <v>0</v>
      </c>
      <c r="P346" s="160">
        <f>'Food and Meals'!AO65</f>
        <v>0</v>
      </c>
      <c r="Q346" s="160">
        <f>'Food and Meals'!AP65</f>
        <v>0</v>
      </c>
      <c r="R346" s="160">
        <f>'Food and Meals'!AQ65</f>
        <v>0</v>
      </c>
      <c r="S346" s="160">
        <f>'Food and Meals'!AR65</f>
        <v>0</v>
      </c>
      <c r="T346" s="160">
        <f>'Food and Meals'!AS65</f>
        <v>0</v>
      </c>
      <c r="U346" s="160">
        <f>'Food and Meals'!AT65</f>
        <v>0</v>
      </c>
      <c r="V346" s="160">
        <f t="shared" si="1"/>
        <v>0</v>
      </c>
    </row>
    <row r="347" spans="1:22" ht="12.75" customHeight="1" x14ac:dyDescent="0.4">
      <c r="A347" s="153" t="str">
        <f>'Food and Meals'!AA66</f>
        <v>Budget</v>
      </c>
      <c r="B347" s="153" t="str">
        <f>'Food and Meals'!AB66</f>
        <v>7016-000000</v>
      </c>
      <c r="C347" s="153">
        <f>'Food and Meals'!AC66</f>
        <v>921</v>
      </c>
      <c r="D347" s="163" t="str">
        <f>'Food and Meals'!AD66</f>
        <v>054</v>
      </c>
      <c r="E347" s="163"/>
      <c r="H347" s="153">
        <f>'Food and Meals'!AG66</f>
        <v>110</v>
      </c>
      <c r="I347" s="153" t="str">
        <f>'Food and Meals'!AH66</f>
        <v>USD</v>
      </c>
      <c r="J347" s="160">
        <f>'Food and Meals'!AI66</f>
        <v>0</v>
      </c>
      <c r="K347" s="160">
        <f>'Food and Meals'!AJ66</f>
        <v>0</v>
      </c>
      <c r="L347" s="160">
        <f>'Food and Meals'!AK66</f>
        <v>0</v>
      </c>
      <c r="M347" s="160">
        <f>'Food and Meals'!AL66</f>
        <v>0</v>
      </c>
      <c r="N347" s="160">
        <f>'Food and Meals'!AM66</f>
        <v>0</v>
      </c>
      <c r="O347" s="160">
        <f>'Food and Meals'!AN66</f>
        <v>0</v>
      </c>
      <c r="P347" s="160">
        <f>'Food and Meals'!AO66</f>
        <v>0</v>
      </c>
      <c r="Q347" s="160">
        <f>'Food and Meals'!AP66</f>
        <v>0</v>
      </c>
      <c r="R347" s="160">
        <f>'Food and Meals'!AQ66</f>
        <v>0</v>
      </c>
      <c r="S347" s="160">
        <f>'Food and Meals'!AR66</f>
        <v>0</v>
      </c>
      <c r="T347" s="160">
        <f>'Food and Meals'!AS66</f>
        <v>0</v>
      </c>
      <c r="U347" s="160">
        <f>'Food and Meals'!AT66</f>
        <v>0</v>
      </c>
      <c r="V347" s="160">
        <f t="shared" si="1"/>
        <v>0</v>
      </c>
    </row>
    <row r="348" spans="1:22" ht="12.75" customHeight="1" x14ac:dyDescent="0.4">
      <c r="A348" s="153" t="str">
        <f>'Food and Meals'!AA70</f>
        <v>Budget</v>
      </c>
      <c r="B348" s="153" t="str">
        <f>'Food and Meals'!AB70</f>
        <v>7078-000000</v>
      </c>
      <c r="C348" s="153">
        <f>'Food and Meals'!AC70</f>
        <v>922</v>
      </c>
      <c r="D348" s="163" t="str">
        <f>'Food and Meals'!AD70</f>
        <v>054</v>
      </c>
      <c r="E348" s="163"/>
      <c r="H348" s="153">
        <f>'Food and Meals'!AG70</f>
        <v>110</v>
      </c>
      <c r="I348" s="153" t="str">
        <f>'Food and Meals'!AH70</f>
        <v>USD</v>
      </c>
      <c r="J348" s="160">
        <f>'Food and Meals'!AI70</f>
        <v>0</v>
      </c>
      <c r="K348" s="160">
        <f>'Food and Meals'!AJ70</f>
        <v>0</v>
      </c>
      <c r="L348" s="160">
        <f>'Food and Meals'!AK70</f>
        <v>0</v>
      </c>
      <c r="M348" s="160">
        <f>'Food and Meals'!AL70</f>
        <v>1200</v>
      </c>
      <c r="N348" s="160">
        <f>'Food and Meals'!AM70</f>
        <v>0</v>
      </c>
      <c r="O348" s="160">
        <f>'Food and Meals'!AN70</f>
        <v>0</v>
      </c>
      <c r="P348" s="160">
        <f>'Food and Meals'!AO70</f>
        <v>300</v>
      </c>
      <c r="Q348" s="160">
        <f>'Food and Meals'!AP70</f>
        <v>0</v>
      </c>
      <c r="R348" s="160">
        <f>'Food and Meals'!AQ70</f>
        <v>0</v>
      </c>
      <c r="S348" s="160">
        <f>'Food and Meals'!AR70</f>
        <v>0</v>
      </c>
      <c r="T348" s="160">
        <f>'Food and Meals'!AS70</f>
        <v>0</v>
      </c>
      <c r="U348" s="160">
        <f>'Food and Meals'!AT70</f>
        <v>300</v>
      </c>
      <c r="V348" s="160">
        <f t="shared" si="1"/>
        <v>1800</v>
      </c>
    </row>
    <row r="349" spans="1:22" ht="12.75" customHeight="1" x14ac:dyDescent="0.4">
      <c r="A349" s="153" t="str">
        <f>'Food and Meals'!AA71</f>
        <v>Budget</v>
      </c>
      <c r="B349" s="153" t="str">
        <f>'Food and Meals'!AB71</f>
        <v>7016-000000</v>
      </c>
      <c r="C349" s="153">
        <f>'Food and Meals'!AC71</f>
        <v>922</v>
      </c>
      <c r="D349" s="163" t="str">
        <f>'Food and Meals'!AD71</f>
        <v>054</v>
      </c>
      <c r="E349" s="163"/>
      <c r="H349" s="153">
        <f>'Food and Meals'!AG71</f>
        <v>110</v>
      </c>
      <c r="I349" s="153" t="str">
        <f>'Food and Meals'!AH71</f>
        <v>USD</v>
      </c>
      <c r="J349" s="160">
        <f>'Food and Meals'!AI71</f>
        <v>0</v>
      </c>
      <c r="K349" s="160">
        <f>'Food and Meals'!AJ71</f>
        <v>0</v>
      </c>
      <c r="L349" s="160">
        <f>'Food and Meals'!AK71</f>
        <v>0</v>
      </c>
      <c r="M349" s="160">
        <f>'Food and Meals'!AL71</f>
        <v>25</v>
      </c>
      <c r="N349" s="160">
        <f>'Food and Meals'!AM71</f>
        <v>0</v>
      </c>
      <c r="O349" s="160">
        <f>'Food and Meals'!AN71</f>
        <v>0</v>
      </c>
      <c r="P349" s="160">
        <f>'Food and Meals'!AO71</f>
        <v>0</v>
      </c>
      <c r="Q349" s="160">
        <f>'Food and Meals'!AP71</f>
        <v>0</v>
      </c>
      <c r="R349" s="160">
        <f>'Food and Meals'!AQ71</f>
        <v>0</v>
      </c>
      <c r="S349" s="160">
        <f>'Food and Meals'!AR71</f>
        <v>0</v>
      </c>
      <c r="T349" s="160">
        <f>'Food and Meals'!AS71</f>
        <v>0</v>
      </c>
      <c r="U349" s="160">
        <f>'Food and Meals'!AT71</f>
        <v>0</v>
      </c>
      <c r="V349" s="160">
        <f t="shared" si="1"/>
        <v>25</v>
      </c>
    </row>
    <row r="350" spans="1:22" ht="12.75" customHeight="1" x14ac:dyDescent="0.4">
      <c r="A350" s="153" t="str">
        <f>Travel!AA10</f>
        <v>Budget</v>
      </c>
      <c r="B350" s="153" t="str">
        <f>Travel!AB10</f>
        <v>7056-000000</v>
      </c>
      <c r="C350" s="153">
        <f>Travel!AC10</f>
        <v>951</v>
      </c>
      <c r="D350" s="163" t="str">
        <f>Travel!AD10</f>
        <v>054</v>
      </c>
      <c r="E350" s="163"/>
      <c r="H350" s="153">
        <f>Travel!AG10</f>
        <v>110</v>
      </c>
      <c r="I350" s="153" t="str">
        <f>Travel!AH10</f>
        <v>USD</v>
      </c>
      <c r="J350" s="160">
        <f>Travel!AI10</f>
        <v>0</v>
      </c>
      <c r="K350" s="160">
        <f>Travel!AJ10</f>
        <v>0</v>
      </c>
      <c r="L350" s="160">
        <f>Travel!AK10</f>
        <v>0</v>
      </c>
      <c r="M350" s="160">
        <f>Travel!AL10</f>
        <v>0</v>
      </c>
      <c r="N350" s="160">
        <f>Travel!AM10</f>
        <v>0</v>
      </c>
      <c r="O350" s="160">
        <f>Travel!AN10</f>
        <v>0</v>
      </c>
      <c r="P350" s="160">
        <f>Travel!AO10</f>
        <v>0</v>
      </c>
      <c r="Q350" s="160">
        <f>Travel!AP10</f>
        <v>0</v>
      </c>
      <c r="R350" s="160">
        <f>Travel!AQ10</f>
        <v>0</v>
      </c>
      <c r="S350" s="160">
        <f>Travel!AR10</f>
        <v>0</v>
      </c>
      <c r="T350" s="160">
        <f>Travel!AS10</f>
        <v>0</v>
      </c>
      <c r="U350" s="160">
        <f>Travel!AT10</f>
        <v>0</v>
      </c>
      <c r="V350" s="160">
        <f t="shared" si="1"/>
        <v>0</v>
      </c>
    </row>
    <row r="351" spans="1:22" ht="12.75" customHeight="1" x14ac:dyDescent="0.4">
      <c r="A351" s="153" t="str">
        <f>Travel!AA11</f>
        <v>Budget</v>
      </c>
      <c r="B351" s="153" t="str">
        <f>Travel!AB11</f>
        <v>7060-000000</v>
      </c>
      <c r="C351" s="153">
        <f>Travel!AC11</f>
        <v>951</v>
      </c>
      <c r="D351" s="163" t="str">
        <f>Travel!AD11</f>
        <v>054</v>
      </c>
      <c r="E351" s="163"/>
      <c r="H351" s="153">
        <f>Travel!AG11</f>
        <v>110</v>
      </c>
      <c r="I351" s="153" t="str">
        <f>Travel!AH11</f>
        <v>USD</v>
      </c>
      <c r="J351" s="160">
        <f>Travel!AI11</f>
        <v>0</v>
      </c>
      <c r="K351" s="160">
        <f>Travel!AJ11</f>
        <v>0</v>
      </c>
      <c r="L351" s="160">
        <f>Travel!AK11</f>
        <v>0</v>
      </c>
      <c r="M351" s="160">
        <f>Travel!AL11</f>
        <v>0</v>
      </c>
      <c r="N351" s="160">
        <f>Travel!AM11</f>
        <v>0</v>
      </c>
      <c r="O351" s="160">
        <f>Travel!AN11</f>
        <v>0</v>
      </c>
      <c r="P351" s="160">
        <f>Travel!AO11</f>
        <v>0</v>
      </c>
      <c r="Q351" s="160">
        <f>Travel!AP11</f>
        <v>0</v>
      </c>
      <c r="R351" s="160">
        <f>Travel!AQ11</f>
        <v>0</v>
      </c>
      <c r="S351" s="160">
        <f>Travel!AR11</f>
        <v>0</v>
      </c>
      <c r="T351" s="160">
        <f>Travel!AS11</f>
        <v>0</v>
      </c>
      <c r="U351" s="160">
        <f>Travel!AT11</f>
        <v>0</v>
      </c>
      <c r="V351" s="160">
        <f t="shared" si="1"/>
        <v>0</v>
      </c>
    </row>
    <row r="352" spans="1:22" ht="12.75" customHeight="1" x14ac:dyDescent="0.4">
      <c r="A352" s="153" t="str">
        <f>Travel!AA12</f>
        <v>Budget</v>
      </c>
      <c r="B352" s="153" t="str">
        <f>Travel!AB12</f>
        <v>7062-000000</v>
      </c>
      <c r="C352" s="153">
        <f>Travel!AC12</f>
        <v>951</v>
      </c>
      <c r="D352" s="163" t="str">
        <f>Travel!AD12</f>
        <v>054</v>
      </c>
      <c r="E352" s="163"/>
      <c r="H352" s="153">
        <f>Travel!AG12</f>
        <v>110</v>
      </c>
      <c r="I352" s="153" t="str">
        <f>Travel!AH12</f>
        <v>USD</v>
      </c>
      <c r="J352" s="160">
        <f>Travel!AI12</f>
        <v>0</v>
      </c>
      <c r="K352" s="160">
        <f>Travel!AJ12</f>
        <v>0</v>
      </c>
      <c r="L352" s="160">
        <f>Travel!AK12</f>
        <v>0</v>
      </c>
      <c r="M352" s="160">
        <f>Travel!AL12</f>
        <v>0</v>
      </c>
      <c r="N352" s="160">
        <f>Travel!AM12</f>
        <v>0</v>
      </c>
      <c r="O352" s="160">
        <f>Travel!AN12</f>
        <v>0</v>
      </c>
      <c r="P352" s="160">
        <f>Travel!AO12</f>
        <v>0</v>
      </c>
      <c r="Q352" s="160">
        <f>Travel!AP12</f>
        <v>0</v>
      </c>
      <c r="R352" s="160">
        <f>Travel!AQ12</f>
        <v>0</v>
      </c>
      <c r="S352" s="160">
        <f>Travel!AR12</f>
        <v>0</v>
      </c>
      <c r="T352" s="160">
        <f>Travel!AS12</f>
        <v>0</v>
      </c>
      <c r="U352" s="160">
        <f>Travel!AT12</f>
        <v>0</v>
      </c>
      <c r="V352" s="160">
        <f t="shared" si="1"/>
        <v>0</v>
      </c>
    </row>
    <row r="353" spans="1:22" ht="12.75" customHeight="1" x14ac:dyDescent="0.4">
      <c r="A353" s="153" t="str">
        <f>Travel!AA13</f>
        <v>Budget</v>
      </c>
      <c r="B353" s="153" t="str">
        <f>Travel!AB13</f>
        <v>7064-000000</v>
      </c>
      <c r="C353" s="153">
        <f>Travel!AC13</f>
        <v>951</v>
      </c>
      <c r="D353" s="163" t="str">
        <f>Travel!AD13</f>
        <v>054</v>
      </c>
      <c r="E353" s="163"/>
      <c r="H353" s="153">
        <f>Travel!AG13</f>
        <v>110</v>
      </c>
      <c r="I353" s="153" t="str">
        <f>Travel!AH13</f>
        <v>USD</v>
      </c>
      <c r="J353" s="160">
        <f>Travel!AI13</f>
        <v>0</v>
      </c>
      <c r="K353" s="160">
        <f>Travel!AJ13</f>
        <v>0</v>
      </c>
      <c r="L353" s="160">
        <f>Travel!AK13</f>
        <v>0</v>
      </c>
      <c r="M353" s="160">
        <f>Travel!AL13</f>
        <v>0</v>
      </c>
      <c r="N353" s="160">
        <f>Travel!AM13</f>
        <v>0</v>
      </c>
      <c r="O353" s="160">
        <f>Travel!AN13</f>
        <v>0</v>
      </c>
      <c r="P353" s="160">
        <f>Travel!AO13</f>
        <v>0</v>
      </c>
      <c r="Q353" s="160">
        <f>Travel!AP13</f>
        <v>0</v>
      </c>
      <c r="R353" s="160">
        <f>Travel!AQ13</f>
        <v>0</v>
      </c>
      <c r="S353" s="160">
        <f>Travel!AR13</f>
        <v>0</v>
      </c>
      <c r="T353" s="160">
        <f>Travel!AS13</f>
        <v>0</v>
      </c>
      <c r="U353" s="160">
        <f>Travel!AT13</f>
        <v>0</v>
      </c>
      <c r="V353" s="160">
        <f t="shared" si="1"/>
        <v>0</v>
      </c>
    </row>
    <row r="354" spans="1:22" ht="12.75" customHeight="1" x14ac:dyDescent="0.4">
      <c r="A354" s="153" t="str">
        <f>Travel!AA14</f>
        <v>Budget</v>
      </c>
      <c r="B354" s="153" t="str">
        <f>Travel!AB14</f>
        <v>7066-000000</v>
      </c>
      <c r="C354" s="153">
        <f>Travel!AC14</f>
        <v>951</v>
      </c>
      <c r="D354" s="163" t="str">
        <f>Travel!AD14</f>
        <v>054</v>
      </c>
      <c r="E354" s="163"/>
      <c r="H354" s="153">
        <f>Travel!AG14</f>
        <v>110</v>
      </c>
      <c r="I354" s="153" t="str">
        <f>Travel!AH14</f>
        <v>USD</v>
      </c>
      <c r="J354" s="160">
        <f>Travel!AI14</f>
        <v>0</v>
      </c>
      <c r="K354" s="160">
        <f>Travel!AJ14</f>
        <v>0</v>
      </c>
      <c r="L354" s="160">
        <f>Travel!AK14</f>
        <v>0</v>
      </c>
      <c r="M354" s="160">
        <f>Travel!AL14</f>
        <v>0</v>
      </c>
      <c r="N354" s="160">
        <f>Travel!AM14</f>
        <v>0</v>
      </c>
      <c r="O354" s="160">
        <f>Travel!AN14</f>
        <v>0</v>
      </c>
      <c r="P354" s="160">
        <f>Travel!AO14</f>
        <v>0</v>
      </c>
      <c r="Q354" s="160">
        <f>Travel!AP14</f>
        <v>0</v>
      </c>
      <c r="R354" s="160">
        <f>Travel!AQ14</f>
        <v>0</v>
      </c>
      <c r="S354" s="160">
        <f>Travel!AR14</f>
        <v>0</v>
      </c>
      <c r="T354" s="160">
        <f>Travel!AS14</f>
        <v>0</v>
      </c>
      <c r="U354" s="160">
        <f>Travel!AT14</f>
        <v>0</v>
      </c>
      <c r="V354" s="160">
        <f t="shared" si="1"/>
        <v>0</v>
      </c>
    </row>
    <row r="355" spans="1:22" ht="12.75" customHeight="1" x14ac:dyDescent="0.4">
      <c r="A355" s="153" t="str">
        <f>Travel!AA15</f>
        <v>Budget</v>
      </c>
      <c r="B355" s="153" t="str">
        <f>Travel!AB15</f>
        <v>7068-000000</v>
      </c>
      <c r="C355" s="153">
        <f>Travel!AC15</f>
        <v>951</v>
      </c>
      <c r="D355" s="163" t="str">
        <f>Travel!AD15</f>
        <v>054</v>
      </c>
      <c r="E355" s="163"/>
      <c r="H355" s="153">
        <f>Travel!AG15</f>
        <v>110</v>
      </c>
      <c r="I355" s="153" t="str">
        <f>Travel!AH15</f>
        <v>USD</v>
      </c>
      <c r="J355" s="160">
        <f>Travel!AI15</f>
        <v>0</v>
      </c>
      <c r="K355" s="160">
        <f>Travel!AJ15</f>
        <v>0</v>
      </c>
      <c r="L355" s="160">
        <f>Travel!AK15</f>
        <v>0</v>
      </c>
      <c r="M355" s="160">
        <f>Travel!AL15</f>
        <v>0</v>
      </c>
      <c r="N355" s="160">
        <f>Travel!AM15</f>
        <v>0</v>
      </c>
      <c r="O355" s="160">
        <f>Travel!AN15</f>
        <v>0</v>
      </c>
      <c r="P355" s="160">
        <f>Travel!AO15</f>
        <v>0</v>
      </c>
      <c r="Q355" s="160">
        <f>Travel!AP15</f>
        <v>0</v>
      </c>
      <c r="R355" s="160">
        <f>Travel!AQ15</f>
        <v>0</v>
      </c>
      <c r="S355" s="160">
        <f>Travel!AR15</f>
        <v>0</v>
      </c>
      <c r="T355" s="160">
        <f>Travel!AS15</f>
        <v>0</v>
      </c>
      <c r="U355" s="160">
        <f>Travel!AT15</f>
        <v>0</v>
      </c>
      <c r="V355" s="160">
        <f t="shared" si="1"/>
        <v>0</v>
      </c>
    </row>
    <row r="356" spans="1:22" ht="12.75" customHeight="1" x14ac:dyDescent="0.4">
      <c r="A356" s="153" t="str">
        <f>Travel!AA16</f>
        <v>Budget</v>
      </c>
      <c r="B356" s="153" t="str">
        <f>Travel!AB16</f>
        <v>7072-000000</v>
      </c>
      <c r="C356" s="153">
        <f>Travel!AC16</f>
        <v>951</v>
      </c>
      <c r="D356" s="163" t="str">
        <f>Travel!AD16</f>
        <v>054</v>
      </c>
      <c r="E356" s="163"/>
      <c r="H356" s="153">
        <f>Travel!AG16</f>
        <v>110</v>
      </c>
      <c r="I356" s="153" t="str">
        <f>Travel!AH16</f>
        <v>USD</v>
      </c>
      <c r="J356" s="160">
        <f>Travel!AI16</f>
        <v>0</v>
      </c>
      <c r="K356" s="160">
        <f>Travel!AJ16</f>
        <v>0</v>
      </c>
      <c r="L356" s="160">
        <f>Travel!AK16</f>
        <v>0</v>
      </c>
      <c r="M356" s="160">
        <f>Travel!AL16</f>
        <v>0</v>
      </c>
      <c r="N356" s="160">
        <f>Travel!AM16</f>
        <v>0</v>
      </c>
      <c r="O356" s="160">
        <f>Travel!AN16</f>
        <v>0</v>
      </c>
      <c r="P356" s="160">
        <f>Travel!AO16</f>
        <v>0</v>
      </c>
      <c r="Q356" s="160">
        <f>Travel!AP16</f>
        <v>0</v>
      </c>
      <c r="R356" s="160">
        <f>Travel!AQ16</f>
        <v>0</v>
      </c>
      <c r="S356" s="160">
        <f>Travel!AR16</f>
        <v>0</v>
      </c>
      <c r="T356" s="160">
        <f>Travel!AS16</f>
        <v>0</v>
      </c>
      <c r="U356" s="160">
        <f>Travel!AT16</f>
        <v>0</v>
      </c>
      <c r="V356" s="160">
        <f t="shared" si="1"/>
        <v>0</v>
      </c>
    </row>
    <row r="357" spans="1:22" ht="12.75" customHeight="1" x14ac:dyDescent="0.4">
      <c r="A357" s="153" t="str">
        <f>Travel!AA20</f>
        <v>Budget</v>
      </c>
      <c r="B357" s="153" t="str">
        <f>Travel!AB20</f>
        <v>7056-000000</v>
      </c>
      <c r="C357" s="153">
        <f>Travel!AC20</f>
        <v>952</v>
      </c>
      <c r="D357" s="163" t="str">
        <f>Travel!AD20</f>
        <v>054</v>
      </c>
      <c r="E357" s="163"/>
      <c r="H357" s="153">
        <f>Travel!AG20</f>
        <v>110</v>
      </c>
      <c r="I357" s="153" t="str">
        <f>Travel!AH20</f>
        <v>USD</v>
      </c>
      <c r="J357" s="160">
        <f>Travel!AI20</f>
        <v>0</v>
      </c>
      <c r="K357" s="160">
        <f>Travel!AJ20</f>
        <v>0</v>
      </c>
      <c r="L357" s="160">
        <f>Travel!AK20</f>
        <v>0</v>
      </c>
      <c r="M357" s="160">
        <f>Travel!AL20</f>
        <v>0</v>
      </c>
      <c r="N357" s="160">
        <f>Travel!AM20</f>
        <v>0</v>
      </c>
      <c r="O357" s="160">
        <f>Travel!AN20</f>
        <v>0</v>
      </c>
      <c r="P357" s="160">
        <f>Travel!AO20</f>
        <v>0</v>
      </c>
      <c r="Q357" s="160">
        <f>Travel!AP20</f>
        <v>0</v>
      </c>
      <c r="R357" s="160">
        <f>Travel!AQ20</f>
        <v>0</v>
      </c>
      <c r="S357" s="160">
        <f>Travel!AR20</f>
        <v>0</v>
      </c>
      <c r="T357" s="160">
        <f>Travel!AS20</f>
        <v>0</v>
      </c>
      <c r="U357" s="160">
        <f>Travel!AT20</f>
        <v>0</v>
      </c>
      <c r="V357" s="160">
        <f t="shared" si="1"/>
        <v>0</v>
      </c>
    </row>
    <row r="358" spans="1:22" ht="12.75" customHeight="1" x14ac:dyDescent="0.4">
      <c r="A358" s="153" t="str">
        <f>Travel!AA21</f>
        <v>Budget</v>
      </c>
      <c r="B358" s="153" t="str">
        <f>Travel!AB21</f>
        <v>7060-000000</v>
      </c>
      <c r="C358" s="153">
        <f>Travel!AC21</f>
        <v>952</v>
      </c>
      <c r="D358" s="163" t="str">
        <f>Travel!AD21</f>
        <v>054</v>
      </c>
      <c r="E358" s="163"/>
      <c r="H358" s="153">
        <f>Travel!AG21</f>
        <v>110</v>
      </c>
      <c r="I358" s="153" t="str">
        <f>Travel!AH21</f>
        <v>USD</v>
      </c>
      <c r="J358" s="160">
        <f>Travel!AI21</f>
        <v>0</v>
      </c>
      <c r="K358" s="160">
        <f>Travel!AJ21</f>
        <v>0</v>
      </c>
      <c r="L358" s="160">
        <f>Travel!AK21</f>
        <v>0</v>
      </c>
      <c r="M358" s="160">
        <f>Travel!AL21</f>
        <v>0</v>
      </c>
      <c r="N358" s="160">
        <f>Travel!AM21</f>
        <v>0</v>
      </c>
      <c r="O358" s="160">
        <f>Travel!AN21</f>
        <v>0</v>
      </c>
      <c r="P358" s="160">
        <f>Travel!AO21</f>
        <v>0</v>
      </c>
      <c r="Q358" s="160">
        <f>Travel!AP21</f>
        <v>0</v>
      </c>
      <c r="R358" s="160">
        <f>Travel!AQ21</f>
        <v>0</v>
      </c>
      <c r="S358" s="160">
        <f>Travel!AR21</f>
        <v>0</v>
      </c>
      <c r="T358" s="160">
        <f>Travel!AS21</f>
        <v>0</v>
      </c>
      <c r="U358" s="160">
        <f>Travel!AT21</f>
        <v>0</v>
      </c>
      <c r="V358" s="160">
        <f t="shared" si="1"/>
        <v>0</v>
      </c>
    </row>
    <row r="359" spans="1:22" ht="12.75" customHeight="1" x14ac:dyDescent="0.4">
      <c r="A359" s="153" t="str">
        <f>Travel!AA22</f>
        <v>Budget</v>
      </c>
      <c r="B359" s="153" t="str">
        <f>Travel!AB22</f>
        <v>7062-000000</v>
      </c>
      <c r="C359" s="153">
        <f>Travel!AC22</f>
        <v>952</v>
      </c>
      <c r="D359" s="163" t="str">
        <f>Travel!AD22</f>
        <v>054</v>
      </c>
      <c r="E359" s="163"/>
      <c r="H359" s="153">
        <f>Travel!AG22</f>
        <v>110</v>
      </c>
      <c r="I359" s="153" t="str">
        <f>Travel!AH22</f>
        <v>USD</v>
      </c>
      <c r="J359" s="160">
        <f>Travel!AI22</f>
        <v>0</v>
      </c>
      <c r="K359" s="160">
        <f>Travel!AJ22</f>
        <v>0</v>
      </c>
      <c r="L359" s="160">
        <f>Travel!AK22</f>
        <v>0</v>
      </c>
      <c r="M359" s="160">
        <f>Travel!AL22</f>
        <v>0</v>
      </c>
      <c r="N359" s="160">
        <f>Travel!AM22</f>
        <v>0</v>
      </c>
      <c r="O359" s="160">
        <f>Travel!AN22</f>
        <v>0</v>
      </c>
      <c r="P359" s="160">
        <f>Travel!AO22</f>
        <v>0</v>
      </c>
      <c r="Q359" s="160">
        <f>Travel!AP22</f>
        <v>0</v>
      </c>
      <c r="R359" s="160">
        <f>Travel!AQ22</f>
        <v>0</v>
      </c>
      <c r="S359" s="160">
        <f>Travel!AR22</f>
        <v>0</v>
      </c>
      <c r="T359" s="160">
        <f>Travel!AS22</f>
        <v>0</v>
      </c>
      <c r="U359" s="160">
        <f>Travel!AT22</f>
        <v>0</v>
      </c>
      <c r="V359" s="160">
        <f t="shared" si="1"/>
        <v>0</v>
      </c>
    </row>
    <row r="360" spans="1:22" ht="12.75" customHeight="1" x14ac:dyDescent="0.4">
      <c r="A360" s="153" t="str">
        <f>Travel!AA23</f>
        <v>Budget</v>
      </c>
      <c r="B360" s="153" t="str">
        <f>Travel!AB23</f>
        <v>7064-000000</v>
      </c>
      <c r="C360" s="153">
        <f>Travel!AC23</f>
        <v>952</v>
      </c>
      <c r="D360" s="163" t="str">
        <f>Travel!AD23</f>
        <v>054</v>
      </c>
      <c r="E360" s="163"/>
      <c r="H360" s="153">
        <f>Travel!AG23</f>
        <v>110</v>
      </c>
      <c r="I360" s="153" t="str">
        <f>Travel!AH23</f>
        <v>USD</v>
      </c>
      <c r="J360" s="160">
        <f>Travel!AI23</f>
        <v>0</v>
      </c>
      <c r="K360" s="160">
        <f>Travel!AJ23</f>
        <v>0</v>
      </c>
      <c r="L360" s="160">
        <f>Travel!AK23</f>
        <v>0</v>
      </c>
      <c r="M360" s="160">
        <f>Travel!AL23</f>
        <v>0</v>
      </c>
      <c r="N360" s="160">
        <f>Travel!AM23</f>
        <v>0</v>
      </c>
      <c r="O360" s="160">
        <f>Travel!AN23</f>
        <v>0</v>
      </c>
      <c r="P360" s="160">
        <f>Travel!AO23</f>
        <v>0</v>
      </c>
      <c r="Q360" s="160">
        <f>Travel!AP23</f>
        <v>0</v>
      </c>
      <c r="R360" s="160">
        <f>Travel!AQ23</f>
        <v>0</v>
      </c>
      <c r="S360" s="160">
        <f>Travel!AR23</f>
        <v>0</v>
      </c>
      <c r="T360" s="160">
        <f>Travel!AS23</f>
        <v>0</v>
      </c>
      <c r="U360" s="160">
        <f>Travel!AT23</f>
        <v>0</v>
      </c>
      <c r="V360" s="160">
        <f t="shared" si="1"/>
        <v>0</v>
      </c>
    </row>
    <row r="361" spans="1:22" ht="12.75" customHeight="1" x14ac:dyDescent="0.4">
      <c r="A361" s="153" t="str">
        <f>Travel!AA24</f>
        <v>Budget</v>
      </c>
      <c r="B361" s="153" t="str">
        <f>Travel!AB24</f>
        <v>7066-000000</v>
      </c>
      <c r="C361" s="153">
        <f>Travel!AC24</f>
        <v>952</v>
      </c>
      <c r="D361" s="163" t="str">
        <f>Travel!AD24</f>
        <v>054</v>
      </c>
      <c r="E361" s="163"/>
      <c r="H361" s="153">
        <f>Travel!AG24</f>
        <v>110</v>
      </c>
      <c r="I361" s="153" t="str">
        <f>Travel!AH24</f>
        <v>USD</v>
      </c>
      <c r="J361" s="160">
        <f>Travel!AI24</f>
        <v>0</v>
      </c>
      <c r="K361" s="160">
        <f>Travel!AJ24</f>
        <v>0</v>
      </c>
      <c r="L361" s="160">
        <f>Travel!AK24</f>
        <v>0</v>
      </c>
      <c r="M361" s="160">
        <f>Travel!AL24</f>
        <v>0</v>
      </c>
      <c r="N361" s="160">
        <f>Travel!AM24</f>
        <v>0</v>
      </c>
      <c r="O361" s="160">
        <f>Travel!AN24</f>
        <v>0</v>
      </c>
      <c r="P361" s="160">
        <f>Travel!AO24</f>
        <v>0</v>
      </c>
      <c r="Q361" s="160">
        <f>Travel!AP24</f>
        <v>0</v>
      </c>
      <c r="R361" s="160">
        <f>Travel!AQ24</f>
        <v>0</v>
      </c>
      <c r="S361" s="160">
        <f>Travel!AR24</f>
        <v>0</v>
      </c>
      <c r="T361" s="160">
        <f>Travel!AS24</f>
        <v>0</v>
      </c>
      <c r="U361" s="160">
        <f>Travel!AT24</f>
        <v>0</v>
      </c>
      <c r="V361" s="160">
        <f t="shared" si="1"/>
        <v>0</v>
      </c>
    </row>
    <row r="362" spans="1:22" ht="12.75" customHeight="1" x14ac:dyDescent="0.4">
      <c r="A362" s="153" t="str">
        <f>Travel!AA25</f>
        <v>Budget</v>
      </c>
      <c r="B362" s="153" t="str">
        <f>Travel!AB25</f>
        <v>7068-000000</v>
      </c>
      <c r="C362" s="153">
        <f>Travel!AC25</f>
        <v>952</v>
      </c>
      <c r="D362" s="163" t="str">
        <f>Travel!AD25</f>
        <v>054</v>
      </c>
      <c r="E362" s="163"/>
      <c r="H362" s="153">
        <f>Travel!AG25</f>
        <v>110</v>
      </c>
      <c r="I362" s="153" t="str">
        <f>Travel!AH25</f>
        <v>USD</v>
      </c>
      <c r="J362" s="160">
        <f>Travel!AI25</f>
        <v>0</v>
      </c>
      <c r="K362" s="160">
        <f>Travel!AJ25</f>
        <v>0</v>
      </c>
      <c r="L362" s="160">
        <f>Travel!AK25</f>
        <v>0</v>
      </c>
      <c r="M362" s="160">
        <f>Travel!AL25</f>
        <v>0</v>
      </c>
      <c r="N362" s="160">
        <f>Travel!AM25</f>
        <v>0</v>
      </c>
      <c r="O362" s="160">
        <f>Travel!AN25</f>
        <v>0</v>
      </c>
      <c r="P362" s="160">
        <f>Travel!AO25</f>
        <v>0</v>
      </c>
      <c r="Q362" s="160">
        <f>Travel!AP25</f>
        <v>0</v>
      </c>
      <c r="R362" s="160">
        <f>Travel!AQ25</f>
        <v>0</v>
      </c>
      <c r="S362" s="160">
        <f>Travel!AR25</f>
        <v>0</v>
      </c>
      <c r="T362" s="160">
        <f>Travel!AS25</f>
        <v>0</v>
      </c>
      <c r="U362" s="160">
        <f>Travel!AT25</f>
        <v>0</v>
      </c>
      <c r="V362" s="160">
        <f t="shared" si="1"/>
        <v>0</v>
      </c>
    </row>
    <row r="363" spans="1:22" ht="12.75" customHeight="1" x14ac:dyDescent="0.4">
      <c r="A363" s="153" t="str">
        <f>Travel!AA26</f>
        <v>Budget</v>
      </c>
      <c r="B363" s="153" t="str">
        <f>Travel!AB26</f>
        <v>7072-000000</v>
      </c>
      <c r="C363" s="153">
        <f>Travel!AC26</f>
        <v>952</v>
      </c>
      <c r="D363" s="163" t="str">
        <f>Travel!AD26</f>
        <v>054</v>
      </c>
      <c r="E363" s="163"/>
      <c r="H363" s="153">
        <f>Travel!AG26</f>
        <v>110</v>
      </c>
      <c r="I363" s="153" t="str">
        <f>Travel!AH26</f>
        <v>USD</v>
      </c>
      <c r="J363" s="160">
        <f>Travel!AI26</f>
        <v>0</v>
      </c>
      <c r="K363" s="160">
        <f>Travel!AJ26</f>
        <v>0</v>
      </c>
      <c r="L363" s="160">
        <f>Travel!AK26</f>
        <v>0</v>
      </c>
      <c r="M363" s="160">
        <f>Travel!AL26</f>
        <v>0</v>
      </c>
      <c r="N363" s="160">
        <f>Travel!AM26</f>
        <v>0</v>
      </c>
      <c r="O363" s="160">
        <f>Travel!AN26</f>
        <v>0</v>
      </c>
      <c r="P363" s="160">
        <f>Travel!AO26</f>
        <v>0</v>
      </c>
      <c r="Q363" s="160">
        <f>Travel!AP26</f>
        <v>0</v>
      </c>
      <c r="R363" s="160">
        <f>Travel!AQ26</f>
        <v>0</v>
      </c>
      <c r="S363" s="160">
        <f>Travel!AR26</f>
        <v>0</v>
      </c>
      <c r="T363" s="160">
        <f>Travel!AS26</f>
        <v>0</v>
      </c>
      <c r="U363" s="160">
        <f>Travel!AT26</f>
        <v>0</v>
      </c>
      <c r="V363" s="160">
        <f t="shared" si="1"/>
        <v>0</v>
      </c>
    </row>
    <row r="364" spans="1:22" ht="12.75" customHeight="1" x14ac:dyDescent="0.4">
      <c r="A364" s="153" t="str">
        <f>Travel!AA30</f>
        <v>Budget</v>
      </c>
      <c r="B364" s="153" t="str">
        <f>Travel!AB30</f>
        <v>7056-000000</v>
      </c>
      <c r="C364" s="153">
        <f>Travel!AC30</f>
        <v>953</v>
      </c>
      <c r="D364" s="163" t="str">
        <f>Travel!AD30</f>
        <v>054</v>
      </c>
      <c r="E364" s="163"/>
      <c r="H364" s="153">
        <f>Travel!AG30</f>
        <v>110</v>
      </c>
      <c r="I364" s="153" t="str">
        <f>Travel!AH30</f>
        <v>USD</v>
      </c>
      <c r="J364" s="160">
        <f>Travel!AI30</f>
        <v>0</v>
      </c>
      <c r="K364" s="160">
        <f>Travel!AJ30</f>
        <v>0</v>
      </c>
      <c r="L364" s="160">
        <f>Travel!AK30</f>
        <v>0</v>
      </c>
      <c r="M364" s="160">
        <f>Travel!AL30</f>
        <v>0</v>
      </c>
      <c r="N364" s="160">
        <f>Travel!AM30</f>
        <v>0</v>
      </c>
      <c r="O364" s="160">
        <f>Travel!AN30</f>
        <v>0</v>
      </c>
      <c r="P364" s="160">
        <f>Travel!AO30</f>
        <v>0</v>
      </c>
      <c r="Q364" s="160">
        <f>Travel!AP30</f>
        <v>0</v>
      </c>
      <c r="R364" s="160">
        <f>Travel!AQ30</f>
        <v>0</v>
      </c>
      <c r="S364" s="160">
        <f>Travel!AR30</f>
        <v>0</v>
      </c>
      <c r="T364" s="160">
        <f>Travel!AS30</f>
        <v>0</v>
      </c>
      <c r="U364" s="160">
        <f>Travel!AT30</f>
        <v>0</v>
      </c>
      <c r="V364" s="160">
        <f t="shared" si="1"/>
        <v>0</v>
      </c>
    </row>
    <row r="365" spans="1:22" ht="12.75" customHeight="1" x14ac:dyDescent="0.4">
      <c r="A365" s="153" t="str">
        <f>Travel!AA31</f>
        <v>Budget</v>
      </c>
      <c r="B365" s="153" t="str">
        <f>Travel!AB31</f>
        <v>7060-000000</v>
      </c>
      <c r="C365" s="153">
        <f>Travel!AC31</f>
        <v>953</v>
      </c>
      <c r="D365" s="163" t="str">
        <f>Travel!AD31</f>
        <v>054</v>
      </c>
      <c r="E365" s="163"/>
      <c r="H365" s="153">
        <f>Travel!AG31</f>
        <v>110</v>
      </c>
      <c r="I365" s="153" t="str">
        <f>Travel!AH31</f>
        <v>USD</v>
      </c>
      <c r="J365" s="160">
        <f>Travel!AI31</f>
        <v>0</v>
      </c>
      <c r="K365" s="160">
        <f>Travel!AJ31</f>
        <v>0</v>
      </c>
      <c r="L365" s="160">
        <f>Travel!AK31</f>
        <v>0</v>
      </c>
      <c r="M365" s="160">
        <f>Travel!AL31</f>
        <v>0</v>
      </c>
      <c r="N365" s="160">
        <f>Travel!AM31</f>
        <v>0</v>
      </c>
      <c r="O365" s="160">
        <f>Travel!AN31</f>
        <v>0</v>
      </c>
      <c r="P365" s="160">
        <f>Travel!AO31</f>
        <v>0</v>
      </c>
      <c r="Q365" s="160">
        <f>Travel!AP31</f>
        <v>0</v>
      </c>
      <c r="R365" s="160">
        <f>Travel!AQ31</f>
        <v>0</v>
      </c>
      <c r="S365" s="160">
        <f>Travel!AR31</f>
        <v>0</v>
      </c>
      <c r="T365" s="160">
        <f>Travel!AS31</f>
        <v>0</v>
      </c>
      <c r="U365" s="160">
        <f>Travel!AT31</f>
        <v>0</v>
      </c>
      <c r="V365" s="160">
        <f t="shared" si="1"/>
        <v>0</v>
      </c>
    </row>
    <row r="366" spans="1:22" ht="12.75" customHeight="1" x14ac:dyDescent="0.4">
      <c r="A366" s="153" t="str">
        <f>Travel!AA32</f>
        <v>Budget</v>
      </c>
      <c r="B366" s="153" t="str">
        <f>Travel!AB32</f>
        <v>7062-000000</v>
      </c>
      <c r="C366" s="153">
        <f>Travel!AC32</f>
        <v>953</v>
      </c>
      <c r="D366" s="163" t="str">
        <f>Travel!AD32</f>
        <v>054</v>
      </c>
      <c r="E366" s="163"/>
      <c r="H366" s="153">
        <f>Travel!AG32</f>
        <v>110</v>
      </c>
      <c r="I366" s="153" t="str">
        <f>Travel!AH32</f>
        <v>USD</v>
      </c>
      <c r="J366" s="160">
        <f>Travel!AI32</f>
        <v>0</v>
      </c>
      <c r="K366" s="160">
        <f>Travel!AJ32</f>
        <v>0</v>
      </c>
      <c r="L366" s="160">
        <f>Travel!AK32</f>
        <v>0</v>
      </c>
      <c r="M366" s="160">
        <f>Travel!AL32</f>
        <v>0</v>
      </c>
      <c r="N366" s="160">
        <f>Travel!AM32</f>
        <v>0</v>
      </c>
      <c r="O366" s="160">
        <f>Travel!AN32</f>
        <v>0</v>
      </c>
      <c r="P366" s="160">
        <f>Travel!AO32</f>
        <v>0</v>
      </c>
      <c r="Q366" s="160">
        <f>Travel!AP32</f>
        <v>0</v>
      </c>
      <c r="R366" s="160">
        <f>Travel!AQ32</f>
        <v>0</v>
      </c>
      <c r="S366" s="160">
        <f>Travel!AR32</f>
        <v>0</v>
      </c>
      <c r="T366" s="160">
        <f>Travel!AS32</f>
        <v>0</v>
      </c>
      <c r="U366" s="160">
        <f>Travel!AT32</f>
        <v>0</v>
      </c>
      <c r="V366" s="160">
        <f t="shared" si="1"/>
        <v>0</v>
      </c>
    </row>
    <row r="367" spans="1:22" ht="12.75" customHeight="1" x14ac:dyDescent="0.4">
      <c r="A367" s="153" t="str">
        <f>Travel!AA33</f>
        <v>Budget</v>
      </c>
      <c r="B367" s="153" t="str">
        <f>Travel!AB33</f>
        <v>7064-000000</v>
      </c>
      <c r="C367" s="153">
        <f>Travel!AC33</f>
        <v>953</v>
      </c>
      <c r="D367" s="163" t="str">
        <f>Travel!AD33</f>
        <v>054</v>
      </c>
      <c r="E367" s="163"/>
      <c r="H367" s="153">
        <f>Travel!AG33</f>
        <v>110</v>
      </c>
      <c r="I367" s="153" t="str">
        <f>Travel!AH33</f>
        <v>USD</v>
      </c>
      <c r="J367" s="160">
        <f>Travel!AI33</f>
        <v>0</v>
      </c>
      <c r="K367" s="160">
        <f>Travel!AJ33</f>
        <v>0</v>
      </c>
      <c r="L367" s="160">
        <f>Travel!AK33</f>
        <v>0</v>
      </c>
      <c r="M367" s="160">
        <f>Travel!AL33</f>
        <v>0</v>
      </c>
      <c r="N367" s="160">
        <f>Travel!AM33</f>
        <v>0</v>
      </c>
      <c r="O367" s="160">
        <f>Travel!AN33</f>
        <v>0</v>
      </c>
      <c r="P367" s="160">
        <f>Travel!AO33</f>
        <v>0</v>
      </c>
      <c r="Q367" s="160">
        <f>Travel!AP33</f>
        <v>0</v>
      </c>
      <c r="R367" s="160">
        <f>Travel!AQ33</f>
        <v>0</v>
      </c>
      <c r="S367" s="160">
        <f>Travel!AR33</f>
        <v>0</v>
      </c>
      <c r="T367" s="160">
        <f>Travel!AS33</f>
        <v>0</v>
      </c>
      <c r="U367" s="160">
        <f>Travel!AT33</f>
        <v>0</v>
      </c>
      <c r="V367" s="160">
        <f t="shared" si="1"/>
        <v>0</v>
      </c>
    </row>
    <row r="368" spans="1:22" ht="12.75" customHeight="1" x14ac:dyDescent="0.4">
      <c r="A368" s="153" t="str">
        <f>Travel!AA34</f>
        <v>Budget</v>
      </c>
      <c r="B368" s="153" t="str">
        <f>Travel!AB34</f>
        <v>7066-000000</v>
      </c>
      <c r="C368" s="153">
        <f>Travel!AC34</f>
        <v>953</v>
      </c>
      <c r="D368" s="163" t="str">
        <f>Travel!AD34</f>
        <v>054</v>
      </c>
      <c r="E368" s="163"/>
      <c r="H368" s="153">
        <f>Travel!AG34</f>
        <v>110</v>
      </c>
      <c r="I368" s="153" t="str">
        <f>Travel!AH34</f>
        <v>USD</v>
      </c>
      <c r="J368" s="160">
        <f>Travel!AI34</f>
        <v>0</v>
      </c>
      <c r="K368" s="160">
        <f>Travel!AJ34</f>
        <v>0</v>
      </c>
      <c r="L368" s="160">
        <f>Travel!AK34</f>
        <v>0</v>
      </c>
      <c r="M368" s="160">
        <f>Travel!AL34</f>
        <v>0</v>
      </c>
      <c r="N368" s="160">
        <f>Travel!AM34</f>
        <v>0</v>
      </c>
      <c r="O368" s="160">
        <f>Travel!AN34</f>
        <v>0</v>
      </c>
      <c r="P368" s="160">
        <f>Travel!AO34</f>
        <v>0</v>
      </c>
      <c r="Q368" s="160">
        <f>Travel!AP34</f>
        <v>0</v>
      </c>
      <c r="R368" s="160">
        <f>Travel!AQ34</f>
        <v>0</v>
      </c>
      <c r="S368" s="160">
        <f>Travel!AR34</f>
        <v>0</v>
      </c>
      <c r="T368" s="160">
        <f>Travel!AS34</f>
        <v>0</v>
      </c>
      <c r="U368" s="160">
        <f>Travel!AT34</f>
        <v>0</v>
      </c>
      <c r="V368" s="160">
        <f t="shared" si="1"/>
        <v>0</v>
      </c>
    </row>
    <row r="369" spans="1:22" ht="12.75" customHeight="1" x14ac:dyDescent="0.4">
      <c r="A369" s="153" t="str">
        <f>Travel!AA35</f>
        <v>Budget</v>
      </c>
      <c r="B369" s="153" t="str">
        <f>Travel!AB35</f>
        <v>7068-000000</v>
      </c>
      <c r="C369" s="153">
        <f>Travel!AC35</f>
        <v>953</v>
      </c>
      <c r="D369" s="163" t="str">
        <f>Travel!AD35</f>
        <v>054</v>
      </c>
      <c r="E369" s="163"/>
      <c r="H369" s="153">
        <f>Travel!AG35</f>
        <v>110</v>
      </c>
      <c r="I369" s="153" t="str">
        <f>Travel!AH35</f>
        <v>USD</v>
      </c>
      <c r="J369" s="160">
        <f>Travel!AI35</f>
        <v>0</v>
      </c>
      <c r="K369" s="160">
        <f>Travel!AJ35</f>
        <v>0</v>
      </c>
      <c r="L369" s="160">
        <f>Travel!AK35</f>
        <v>0</v>
      </c>
      <c r="M369" s="160">
        <f>Travel!AL35</f>
        <v>0</v>
      </c>
      <c r="N369" s="160">
        <f>Travel!AM35</f>
        <v>0</v>
      </c>
      <c r="O369" s="160">
        <f>Travel!AN35</f>
        <v>0</v>
      </c>
      <c r="P369" s="160">
        <f>Travel!AO35</f>
        <v>0</v>
      </c>
      <c r="Q369" s="160">
        <f>Travel!AP35</f>
        <v>0</v>
      </c>
      <c r="R369" s="160">
        <f>Travel!AQ35</f>
        <v>0</v>
      </c>
      <c r="S369" s="160">
        <f>Travel!AR35</f>
        <v>0</v>
      </c>
      <c r="T369" s="160">
        <f>Travel!AS35</f>
        <v>0</v>
      </c>
      <c r="U369" s="160">
        <f>Travel!AT35</f>
        <v>0</v>
      </c>
      <c r="V369" s="160">
        <f t="shared" si="1"/>
        <v>0</v>
      </c>
    </row>
    <row r="370" spans="1:22" ht="12.75" customHeight="1" x14ac:dyDescent="0.4">
      <c r="A370" s="153" t="str">
        <f>Travel!AA36</f>
        <v>Budget</v>
      </c>
      <c r="B370" s="153" t="str">
        <f>Travel!AB36</f>
        <v>7072-000000</v>
      </c>
      <c r="C370" s="153">
        <f>Travel!AC36</f>
        <v>953</v>
      </c>
      <c r="D370" s="163" t="str">
        <f>Travel!AD36</f>
        <v>054</v>
      </c>
      <c r="E370" s="163"/>
      <c r="H370" s="153">
        <f>Travel!AG36</f>
        <v>110</v>
      </c>
      <c r="I370" s="153" t="str">
        <f>Travel!AH36</f>
        <v>USD</v>
      </c>
      <c r="J370" s="160">
        <f>Travel!AI36</f>
        <v>0</v>
      </c>
      <c r="K370" s="160">
        <f>Travel!AJ36</f>
        <v>0</v>
      </c>
      <c r="L370" s="160">
        <f>Travel!AK36</f>
        <v>0</v>
      </c>
      <c r="M370" s="160">
        <f>Travel!AL36</f>
        <v>0</v>
      </c>
      <c r="N370" s="160">
        <f>Travel!AM36</f>
        <v>0</v>
      </c>
      <c r="O370" s="160">
        <f>Travel!AN36</f>
        <v>0</v>
      </c>
      <c r="P370" s="160">
        <f>Travel!AO36</f>
        <v>0</v>
      </c>
      <c r="Q370" s="160">
        <f>Travel!AP36</f>
        <v>0</v>
      </c>
      <c r="R370" s="160">
        <f>Travel!AQ36</f>
        <v>0</v>
      </c>
      <c r="S370" s="160">
        <f>Travel!AR36</f>
        <v>0</v>
      </c>
      <c r="T370" s="160">
        <f>Travel!AS36</f>
        <v>0</v>
      </c>
      <c r="U370" s="160">
        <f>Travel!AT36</f>
        <v>0</v>
      </c>
      <c r="V370" s="160">
        <f t="shared" si="1"/>
        <v>0</v>
      </c>
    </row>
    <row r="371" spans="1:22" ht="12.75" customHeight="1" x14ac:dyDescent="0.4">
      <c r="A371" s="153" t="str">
        <f>Travel!AA40</f>
        <v>Budget</v>
      </c>
      <c r="B371" s="153" t="str">
        <f>Travel!AB40</f>
        <v>7060-000000</v>
      </c>
      <c r="C371" s="153">
        <f>Travel!AC40</f>
        <v>954</v>
      </c>
      <c r="D371" s="163" t="str">
        <f>Travel!AD40</f>
        <v>054</v>
      </c>
      <c r="E371" s="163"/>
      <c r="H371" s="153">
        <f>Travel!AG40</f>
        <v>110</v>
      </c>
      <c r="I371" s="153" t="str">
        <f>Travel!AH40</f>
        <v>USD</v>
      </c>
      <c r="J371" s="160">
        <f>Travel!AI40</f>
        <v>0</v>
      </c>
      <c r="K371" s="160">
        <f>Travel!AJ40</f>
        <v>0</v>
      </c>
      <c r="L371" s="160">
        <f>Travel!AK40</f>
        <v>0</v>
      </c>
      <c r="M371" s="160">
        <f>Travel!AL40</f>
        <v>0</v>
      </c>
      <c r="N371" s="160">
        <f>Travel!AM40</f>
        <v>0</v>
      </c>
      <c r="O371" s="160">
        <f>Travel!AN40</f>
        <v>0</v>
      </c>
      <c r="P371" s="160">
        <f>Travel!AO40</f>
        <v>0</v>
      </c>
      <c r="Q371" s="160">
        <f>Travel!AP40</f>
        <v>0</v>
      </c>
      <c r="R371" s="160">
        <f>Travel!AQ40</f>
        <v>0</v>
      </c>
      <c r="S371" s="160">
        <f>Travel!AR40</f>
        <v>0</v>
      </c>
      <c r="T371" s="160">
        <f>Travel!AS40</f>
        <v>0</v>
      </c>
      <c r="U371" s="160">
        <f>Travel!AT40</f>
        <v>0</v>
      </c>
      <c r="V371" s="160">
        <f t="shared" si="1"/>
        <v>0</v>
      </c>
    </row>
    <row r="372" spans="1:22" ht="12.75" customHeight="1" x14ac:dyDescent="0.4">
      <c r="A372" s="153" t="str">
        <f>Travel!AA41</f>
        <v>Budget</v>
      </c>
      <c r="B372" s="153" t="str">
        <f>Travel!AB41</f>
        <v>7062-000000</v>
      </c>
      <c r="C372" s="153">
        <f>Travel!AC41</f>
        <v>954</v>
      </c>
      <c r="D372" s="163" t="str">
        <f>Travel!AD41</f>
        <v>054</v>
      </c>
      <c r="E372" s="163"/>
      <c r="H372" s="153">
        <f>Travel!AG41</f>
        <v>110</v>
      </c>
      <c r="I372" s="153" t="str">
        <f>Travel!AH41</f>
        <v>USD</v>
      </c>
      <c r="J372" s="160">
        <f>Travel!AI41</f>
        <v>0</v>
      </c>
      <c r="K372" s="160">
        <f>Travel!AJ41</f>
        <v>0</v>
      </c>
      <c r="L372" s="160">
        <f>Travel!AK41</f>
        <v>0</v>
      </c>
      <c r="M372" s="160">
        <f>Travel!AL41</f>
        <v>0</v>
      </c>
      <c r="N372" s="160">
        <f>Travel!AM41</f>
        <v>0</v>
      </c>
      <c r="O372" s="160">
        <f>Travel!AN41</f>
        <v>0</v>
      </c>
      <c r="P372" s="160">
        <f>Travel!AO41</f>
        <v>0</v>
      </c>
      <c r="Q372" s="160">
        <f>Travel!AP41</f>
        <v>0</v>
      </c>
      <c r="R372" s="160">
        <f>Travel!AQ41</f>
        <v>0</v>
      </c>
      <c r="S372" s="160">
        <f>Travel!AR41</f>
        <v>0</v>
      </c>
      <c r="T372" s="160">
        <f>Travel!AS41</f>
        <v>0</v>
      </c>
      <c r="U372" s="160">
        <f>Travel!AT41</f>
        <v>0</v>
      </c>
      <c r="V372" s="160">
        <f t="shared" si="1"/>
        <v>0</v>
      </c>
    </row>
    <row r="373" spans="1:22" ht="12.75" customHeight="1" x14ac:dyDescent="0.4">
      <c r="A373" s="153" t="str">
        <f>Travel!AA42</f>
        <v>Budget</v>
      </c>
      <c r="B373" s="153" t="str">
        <f>Travel!AB42</f>
        <v>7064-000000</v>
      </c>
      <c r="C373" s="153">
        <f>Travel!AC42</f>
        <v>954</v>
      </c>
      <c r="D373" s="163" t="str">
        <f>Travel!AD42</f>
        <v>054</v>
      </c>
      <c r="E373" s="163"/>
      <c r="H373" s="153">
        <f>Travel!AG42</f>
        <v>110</v>
      </c>
      <c r="I373" s="153" t="str">
        <f>Travel!AH42</f>
        <v>USD</v>
      </c>
      <c r="J373" s="160">
        <f>Travel!AI42</f>
        <v>0</v>
      </c>
      <c r="K373" s="160">
        <f>Travel!AJ42</f>
        <v>0</v>
      </c>
      <c r="L373" s="160">
        <f>Travel!AK42</f>
        <v>0</v>
      </c>
      <c r="M373" s="160">
        <f>Travel!AL42</f>
        <v>0</v>
      </c>
      <c r="N373" s="160">
        <f>Travel!AM42</f>
        <v>0</v>
      </c>
      <c r="O373" s="160">
        <f>Travel!AN42</f>
        <v>0</v>
      </c>
      <c r="P373" s="160">
        <f>Travel!AO42</f>
        <v>0</v>
      </c>
      <c r="Q373" s="160">
        <f>Travel!AP42</f>
        <v>0</v>
      </c>
      <c r="R373" s="160">
        <f>Travel!AQ42</f>
        <v>0</v>
      </c>
      <c r="S373" s="160">
        <f>Travel!AR42</f>
        <v>0</v>
      </c>
      <c r="T373" s="160">
        <f>Travel!AS42</f>
        <v>0</v>
      </c>
      <c r="U373" s="160">
        <f>Travel!AT42</f>
        <v>0</v>
      </c>
      <c r="V373" s="160">
        <f t="shared" si="1"/>
        <v>0</v>
      </c>
    </row>
    <row r="374" spans="1:22" ht="12.75" customHeight="1" x14ac:dyDescent="0.4">
      <c r="A374" s="153" t="str">
        <f>Travel!AA43</f>
        <v>Budget</v>
      </c>
      <c r="B374" s="153" t="str">
        <f>Travel!AB43</f>
        <v>7066-000000</v>
      </c>
      <c r="C374" s="153">
        <f>Travel!AC43</f>
        <v>954</v>
      </c>
      <c r="D374" s="163" t="str">
        <f>Travel!AD43</f>
        <v>054</v>
      </c>
      <c r="E374" s="163"/>
      <c r="H374" s="153">
        <f>Travel!AG43</f>
        <v>110</v>
      </c>
      <c r="I374" s="153" t="str">
        <f>Travel!AH43</f>
        <v>USD</v>
      </c>
      <c r="J374" s="160">
        <f>Travel!AI43</f>
        <v>0</v>
      </c>
      <c r="K374" s="160">
        <f>Travel!AJ43</f>
        <v>0</v>
      </c>
      <c r="L374" s="160">
        <f>Travel!AK43</f>
        <v>0</v>
      </c>
      <c r="M374" s="160">
        <f>Travel!AL43</f>
        <v>0</v>
      </c>
      <c r="N374" s="160">
        <f>Travel!AM43</f>
        <v>0</v>
      </c>
      <c r="O374" s="160">
        <f>Travel!AN43</f>
        <v>0</v>
      </c>
      <c r="P374" s="160">
        <f>Travel!AO43</f>
        <v>0</v>
      </c>
      <c r="Q374" s="160">
        <f>Travel!AP43</f>
        <v>0</v>
      </c>
      <c r="R374" s="160">
        <f>Travel!AQ43</f>
        <v>0</v>
      </c>
      <c r="S374" s="160">
        <f>Travel!AR43</f>
        <v>0</v>
      </c>
      <c r="T374" s="160">
        <f>Travel!AS43</f>
        <v>0</v>
      </c>
      <c r="U374" s="160">
        <f>Travel!AT43</f>
        <v>0</v>
      </c>
      <c r="V374" s="160">
        <f t="shared" si="1"/>
        <v>0</v>
      </c>
    </row>
    <row r="375" spans="1:22" ht="12.75" customHeight="1" x14ac:dyDescent="0.4">
      <c r="A375" s="153" t="str">
        <f>Travel!AA44</f>
        <v>Budget</v>
      </c>
      <c r="B375" s="153" t="str">
        <f>Travel!AB44</f>
        <v>7068-000000</v>
      </c>
      <c r="C375" s="153">
        <f>Travel!AC44</f>
        <v>954</v>
      </c>
      <c r="D375" s="163" t="str">
        <f>Travel!AD44</f>
        <v>054</v>
      </c>
      <c r="E375" s="163"/>
      <c r="H375" s="153">
        <f>Travel!AG44</f>
        <v>110</v>
      </c>
      <c r="I375" s="153" t="str">
        <f>Travel!AH44</f>
        <v>USD</v>
      </c>
      <c r="J375" s="160">
        <f>Travel!AI44</f>
        <v>0</v>
      </c>
      <c r="K375" s="160">
        <f>Travel!AJ44</f>
        <v>0</v>
      </c>
      <c r="L375" s="160">
        <f>Travel!AK44</f>
        <v>0</v>
      </c>
      <c r="M375" s="160">
        <f>Travel!AL44</f>
        <v>0</v>
      </c>
      <c r="N375" s="160">
        <f>Travel!AM44</f>
        <v>0</v>
      </c>
      <c r="O375" s="160">
        <f>Travel!AN44</f>
        <v>0</v>
      </c>
      <c r="P375" s="160">
        <f>Travel!AO44</f>
        <v>0</v>
      </c>
      <c r="Q375" s="160">
        <f>Travel!AP44</f>
        <v>0</v>
      </c>
      <c r="R375" s="160">
        <f>Travel!AQ44</f>
        <v>0</v>
      </c>
      <c r="S375" s="160">
        <f>Travel!AR44</f>
        <v>0</v>
      </c>
      <c r="T375" s="160">
        <f>Travel!AS44</f>
        <v>0</v>
      </c>
      <c r="U375" s="160">
        <f>Travel!AT44</f>
        <v>0</v>
      </c>
      <c r="V375" s="160">
        <f t="shared" si="1"/>
        <v>0</v>
      </c>
    </row>
    <row r="376" spans="1:22" ht="12.75" customHeight="1" x14ac:dyDescent="0.4">
      <c r="A376" s="153" t="str">
        <f>Travel!AA45</f>
        <v>Budget</v>
      </c>
      <c r="B376" s="153" t="str">
        <f>Travel!AB45</f>
        <v>7072-000000</v>
      </c>
      <c r="C376" s="153">
        <f>Travel!AC45</f>
        <v>954</v>
      </c>
      <c r="D376" s="163" t="str">
        <f>Travel!AD45</f>
        <v>054</v>
      </c>
      <c r="E376" s="163"/>
      <c r="H376" s="153">
        <f>Travel!AG45</f>
        <v>110</v>
      </c>
      <c r="I376" s="153" t="str">
        <f>Travel!AH45</f>
        <v>USD</v>
      </c>
      <c r="J376" s="160">
        <f>Travel!AI45</f>
        <v>0</v>
      </c>
      <c r="K376" s="160">
        <f>Travel!AJ45</f>
        <v>0</v>
      </c>
      <c r="L376" s="160">
        <f>Travel!AK45</f>
        <v>0</v>
      </c>
      <c r="M376" s="160">
        <f>Travel!AL45</f>
        <v>0</v>
      </c>
      <c r="N376" s="160">
        <f>Travel!AM45</f>
        <v>0</v>
      </c>
      <c r="O376" s="160">
        <f>Travel!AN45</f>
        <v>0</v>
      </c>
      <c r="P376" s="160">
        <f>Travel!AO45</f>
        <v>0</v>
      </c>
      <c r="Q376" s="160">
        <f>Travel!AP45</f>
        <v>0</v>
      </c>
      <c r="R376" s="160">
        <f>Travel!AQ45</f>
        <v>0</v>
      </c>
      <c r="S376" s="160">
        <f>Travel!AR45</f>
        <v>0</v>
      </c>
      <c r="T376" s="160">
        <f>Travel!AS45</f>
        <v>0</v>
      </c>
      <c r="U376" s="160">
        <f>Travel!AT45</f>
        <v>0</v>
      </c>
      <c r="V376" s="160">
        <f t="shared" si="1"/>
        <v>0</v>
      </c>
    </row>
    <row r="377" spans="1:22" ht="12.75" customHeight="1" x14ac:dyDescent="0.4">
      <c r="A377" s="153" t="str">
        <f>Travel!AA49</f>
        <v>Budget</v>
      </c>
      <c r="B377" s="153" t="str">
        <f>Travel!AB49</f>
        <v>7060-000000</v>
      </c>
      <c r="C377" s="153">
        <f>Travel!AC49</f>
        <v>955</v>
      </c>
      <c r="D377" s="163" t="str">
        <f>Travel!AD49</f>
        <v>054</v>
      </c>
      <c r="E377" s="163"/>
      <c r="H377" s="153">
        <f>Travel!AG49</f>
        <v>110</v>
      </c>
      <c r="I377" s="153" t="str">
        <f>Travel!AH49</f>
        <v>USD</v>
      </c>
      <c r="J377" s="160">
        <f>Travel!AI49</f>
        <v>0</v>
      </c>
      <c r="K377" s="160">
        <f>Travel!AJ49</f>
        <v>0</v>
      </c>
      <c r="L377" s="160">
        <f>Travel!AK49</f>
        <v>0</v>
      </c>
      <c r="M377" s="160">
        <f>Travel!AL49</f>
        <v>0</v>
      </c>
      <c r="N377" s="160">
        <f>Travel!AM49</f>
        <v>0</v>
      </c>
      <c r="O377" s="160">
        <f>Travel!AN49</f>
        <v>0</v>
      </c>
      <c r="P377" s="160">
        <f>Travel!AO49</f>
        <v>0</v>
      </c>
      <c r="Q377" s="160">
        <f>Travel!AP49</f>
        <v>0</v>
      </c>
      <c r="R377" s="160">
        <f>Travel!AQ49</f>
        <v>0</v>
      </c>
      <c r="S377" s="160">
        <f>Travel!AR49</f>
        <v>0</v>
      </c>
      <c r="T377" s="160">
        <f>Travel!AS49</f>
        <v>0</v>
      </c>
      <c r="U377" s="160">
        <f>Travel!AT49</f>
        <v>0</v>
      </c>
      <c r="V377" s="160">
        <f t="shared" si="1"/>
        <v>0</v>
      </c>
    </row>
    <row r="378" spans="1:22" ht="12.75" customHeight="1" x14ac:dyDescent="0.4">
      <c r="A378" s="153" t="str">
        <f>Travel!AA50</f>
        <v>Budget</v>
      </c>
      <c r="B378" s="153" t="str">
        <f>Travel!AB50</f>
        <v>7062-000000</v>
      </c>
      <c r="C378" s="153">
        <f>Travel!AC50</f>
        <v>955</v>
      </c>
      <c r="D378" s="163" t="str">
        <f>Travel!AD50</f>
        <v>054</v>
      </c>
      <c r="E378" s="163"/>
      <c r="H378" s="153">
        <f>Travel!AG50</f>
        <v>110</v>
      </c>
      <c r="I378" s="153" t="str">
        <f>Travel!AH50</f>
        <v>USD</v>
      </c>
      <c r="J378" s="160">
        <f>Travel!AI50</f>
        <v>0</v>
      </c>
      <c r="K378" s="160">
        <f>Travel!AJ50</f>
        <v>0</v>
      </c>
      <c r="L378" s="160">
        <f>Travel!AK50</f>
        <v>0</v>
      </c>
      <c r="M378" s="160">
        <f>Travel!AL50</f>
        <v>0</v>
      </c>
      <c r="N378" s="160">
        <f>Travel!AM50</f>
        <v>0</v>
      </c>
      <c r="O378" s="160">
        <f>Travel!AN50</f>
        <v>0</v>
      </c>
      <c r="P378" s="160">
        <f>Travel!AO50</f>
        <v>0</v>
      </c>
      <c r="Q378" s="160">
        <f>Travel!AP50</f>
        <v>0</v>
      </c>
      <c r="R378" s="160">
        <f>Travel!AQ50</f>
        <v>0</v>
      </c>
      <c r="S378" s="160">
        <f>Travel!AR50</f>
        <v>0</v>
      </c>
      <c r="T378" s="160">
        <f>Travel!AS50</f>
        <v>0</v>
      </c>
      <c r="U378" s="160">
        <f>Travel!AT50</f>
        <v>0</v>
      </c>
      <c r="V378" s="160">
        <f t="shared" si="1"/>
        <v>0</v>
      </c>
    </row>
    <row r="379" spans="1:22" ht="12.75" customHeight="1" x14ac:dyDescent="0.4">
      <c r="A379" s="153" t="str">
        <f>Travel!AA51</f>
        <v>Budget</v>
      </c>
      <c r="B379" s="153" t="str">
        <f>Travel!AB51</f>
        <v>7064-000000</v>
      </c>
      <c r="C379" s="153">
        <f>Travel!AC51</f>
        <v>955</v>
      </c>
      <c r="D379" s="163" t="str">
        <f>Travel!AD51</f>
        <v>054</v>
      </c>
      <c r="E379" s="163"/>
      <c r="H379" s="153">
        <f>Travel!AG51</f>
        <v>110</v>
      </c>
      <c r="I379" s="153" t="str">
        <f>Travel!AH51</f>
        <v>USD</v>
      </c>
      <c r="J379" s="160">
        <f>Travel!AI51</f>
        <v>0</v>
      </c>
      <c r="K379" s="160">
        <f>Travel!AJ51</f>
        <v>0</v>
      </c>
      <c r="L379" s="160">
        <f>Travel!AK51</f>
        <v>0</v>
      </c>
      <c r="M379" s="160">
        <f>Travel!AL51</f>
        <v>0</v>
      </c>
      <c r="N379" s="160">
        <f>Travel!AM51</f>
        <v>0</v>
      </c>
      <c r="O379" s="160">
        <f>Travel!AN51</f>
        <v>0</v>
      </c>
      <c r="P379" s="160">
        <f>Travel!AO51</f>
        <v>0</v>
      </c>
      <c r="Q379" s="160">
        <f>Travel!AP51</f>
        <v>0</v>
      </c>
      <c r="R379" s="160">
        <f>Travel!AQ51</f>
        <v>0</v>
      </c>
      <c r="S379" s="160">
        <f>Travel!AR51</f>
        <v>0</v>
      </c>
      <c r="T379" s="160">
        <f>Travel!AS51</f>
        <v>0</v>
      </c>
      <c r="U379" s="160">
        <f>Travel!AT51</f>
        <v>0</v>
      </c>
      <c r="V379" s="160">
        <f t="shared" si="1"/>
        <v>0</v>
      </c>
    </row>
    <row r="380" spans="1:22" ht="12.75" customHeight="1" x14ac:dyDescent="0.4">
      <c r="A380" s="153" t="str">
        <f>Travel!AA52</f>
        <v>Budget</v>
      </c>
      <c r="B380" s="153" t="str">
        <f>Travel!AB52</f>
        <v>7066-000000</v>
      </c>
      <c r="C380" s="153">
        <f>Travel!AC52</f>
        <v>955</v>
      </c>
      <c r="D380" s="163" t="str">
        <f>Travel!AD52</f>
        <v>054</v>
      </c>
      <c r="E380" s="163"/>
      <c r="H380" s="153">
        <f>Travel!AG52</f>
        <v>110</v>
      </c>
      <c r="I380" s="153" t="str">
        <f>Travel!AH52</f>
        <v>USD</v>
      </c>
      <c r="J380" s="160">
        <f>Travel!AI52</f>
        <v>0</v>
      </c>
      <c r="K380" s="160">
        <f>Travel!AJ52</f>
        <v>0</v>
      </c>
      <c r="L380" s="160">
        <f>Travel!AK52</f>
        <v>0</v>
      </c>
      <c r="M380" s="160">
        <f>Travel!AL52</f>
        <v>0</v>
      </c>
      <c r="N380" s="160">
        <f>Travel!AM52</f>
        <v>0</v>
      </c>
      <c r="O380" s="160">
        <f>Travel!AN52</f>
        <v>0</v>
      </c>
      <c r="P380" s="160">
        <f>Travel!AO52</f>
        <v>0</v>
      </c>
      <c r="Q380" s="160">
        <f>Travel!AP52</f>
        <v>0</v>
      </c>
      <c r="R380" s="160">
        <f>Travel!AQ52</f>
        <v>0</v>
      </c>
      <c r="S380" s="160">
        <f>Travel!AR52</f>
        <v>0</v>
      </c>
      <c r="T380" s="160">
        <f>Travel!AS52</f>
        <v>0</v>
      </c>
      <c r="U380" s="160">
        <f>Travel!AT52</f>
        <v>0</v>
      </c>
      <c r="V380" s="160">
        <f t="shared" si="1"/>
        <v>0</v>
      </c>
    </row>
    <row r="381" spans="1:22" ht="12.75" customHeight="1" x14ac:dyDescent="0.4">
      <c r="A381" s="153" t="str">
        <f>Travel!AA53</f>
        <v>Budget</v>
      </c>
      <c r="B381" s="153" t="str">
        <f>Travel!AB53</f>
        <v>7068-000000</v>
      </c>
      <c r="C381" s="153">
        <f>Travel!AC53</f>
        <v>955</v>
      </c>
      <c r="D381" s="163" t="str">
        <f>Travel!AD53</f>
        <v>054</v>
      </c>
      <c r="E381" s="163"/>
      <c r="H381" s="153">
        <f>Travel!AG53</f>
        <v>110</v>
      </c>
      <c r="I381" s="153" t="str">
        <f>Travel!AH53</f>
        <v>USD</v>
      </c>
      <c r="J381" s="160">
        <f>Travel!AI53</f>
        <v>0</v>
      </c>
      <c r="K381" s="160">
        <f>Travel!AJ53</f>
        <v>0</v>
      </c>
      <c r="L381" s="160">
        <f>Travel!AK53</f>
        <v>0</v>
      </c>
      <c r="M381" s="160">
        <f>Travel!AL53</f>
        <v>0</v>
      </c>
      <c r="N381" s="160">
        <f>Travel!AM53</f>
        <v>0</v>
      </c>
      <c r="O381" s="160">
        <f>Travel!AN53</f>
        <v>0</v>
      </c>
      <c r="P381" s="160">
        <f>Travel!AO53</f>
        <v>0</v>
      </c>
      <c r="Q381" s="160">
        <f>Travel!AP53</f>
        <v>0</v>
      </c>
      <c r="R381" s="160">
        <f>Travel!AQ53</f>
        <v>0</v>
      </c>
      <c r="S381" s="160">
        <f>Travel!AR53</f>
        <v>0</v>
      </c>
      <c r="T381" s="160">
        <f>Travel!AS53</f>
        <v>0</v>
      </c>
      <c r="U381" s="160">
        <f>Travel!AT53</f>
        <v>0</v>
      </c>
      <c r="V381" s="160">
        <f t="shared" si="1"/>
        <v>0</v>
      </c>
    </row>
    <row r="382" spans="1:22" ht="12.75" customHeight="1" x14ac:dyDescent="0.4">
      <c r="A382" s="153" t="str">
        <f>Travel!AA54</f>
        <v>Budget</v>
      </c>
      <c r="B382" s="153" t="str">
        <f>Travel!AB54</f>
        <v>7072-000000</v>
      </c>
      <c r="C382" s="153">
        <f>Travel!AC54</f>
        <v>955</v>
      </c>
      <c r="D382" s="163" t="str">
        <f>Travel!AD54</f>
        <v>054</v>
      </c>
      <c r="E382" s="163"/>
      <c r="H382" s="153">
        <f>Travel!AG54</f>
        <v>110</v>
      </c>
      <c r="I382" s="153" t="str">
        <f>Travel!AH54</f>
        <v>USD</v>
      </c>
      <c r="J382" s="160">
        <f>Travel!AI54</f>
        <v>0</v>
      </c>
      <c r="K382" s="160">
        <f>Travel!AJ54</f>
        <v>0</v>
      </c>
      <c r="L382" s="160">
        <f>Travel!AK54</f>
        <v>0</v>
      </c>
      <c r="M382" s="160">
        <f>Travel!AL54</f>
        <v>0</v>
      </c>
      <c r="N382" s="160">
        <f>Travel!AM54</f>
        <v>0</v>
      </c>
      <c r="O382" s="160">
        <f>Travel!AN54</f>
        <v>0</v>
      </c>
      <c r="P382" s="160">
        <f>Travel!AO54</f>
        <v>0</v>
      </c>
      <c r="Q382" s="160">
        <f>Travel!AP54</f>
        <v>0</v>
      </c>
      <c r="R382" s="160">
        <f>Travel!AQ54</f>
        <v>0</v>
      </c>
      <c r="S382" s="160">
        <f>Travel!AR54</f>
        <v>0</v>
      </c>
      <c r="T382" s="160">
        <f>Travel!AS54</f>
        <v>0</v>
      </c>
      <c r="U382" s="160">
        <f>Travel!AT54</f>
        <v>0</v>
      </c>
      <c r="V382" s="160">
        <f t="shared" si="1"/>
        <v>0</v>
      </c>
    </row>
    <row r="383" spans="1:22" ht="12.75" customHeight="1" x14ac:dyDescent="0.4">
      <c r="A383" s="153" t="str">
        <f>Travel!AA58</f>
        <v>Budget</v>
      </c>
      <c r="B383" s="153" t="str">
        <f>Travel!AB58</f>
        <v>7060-000000</v>
      </c>
      <c r="C383" s="153">
        <f>Travel!AC58</f>
        <v>956</v>
      </c>
      <c r="D383" s="163" t="str">
        <f>Travel!AD58</f>
        <v>054</v>
      </c>
      <c r="E383" s="163"/>
      <c r="H383" s="153">
        <f>Travel!AG58</f>
        <v>110</v>
      </c>
      <c r="I383" s="153" t="str">
        <f>Travel!AH58</f>
        <v>USD</v>
      </c>
      <c r="J383" s="160">
        <f>Travel!AI58</f>
        <v>0</v>
      </c>
      <c r="K383" s="160">
        <f>Travel!AJ58</f>
        <v>0</v>
      </c>
      <c r="L383" s="160">
        <f>Travel!AK58</f>
        <v>0</v>
      </c>
      <c r="M383" s="160">
        <f>Travel!AL58</f>
        <v>0</v>
      </c>
      <c r="N383" s="160">
        <f>Travel!AM58</f>
        <v>0</v>
      </c>
      <c r="O383" s="160">
        <f>Travel!AN58</f>
        <v>0</v>
      </c>
      <c r="P383" s="160">
        <f>Travel!AO58</f>
        <v>0</v>
      </c>
      <c r="Q383" s="160">
        <f>Travel!AP58</f>
        <v>0</v>
      </c>
      <c r="R383" s="160">
        <f>Travel!AQ58</f>
        <v>0</v>
      </c>
      <c r="S383" s="160">
        <f>Travel!AR58</f>
        <v>0</v>
      </c>
      <c r="T383" s="160">
        <f>Travel!AS58</f>
        <v>0</v>
      </c>
      <c r="U383" s="160">
        <f>Travel!AT58</f>
        <v>0</v>
      </c>
      <c r="V383" s="160">
        <f t="shared" si="1"/>
        <v>0</v>
      </c>
    </row>
    <row r="384" spans="1:22" ht="12.75" customHeight="1" x14ac:dyDescent="0.4">
      <c r="A384" s="153" t="str">
        <f>Travel!AA59</f>
        <v>Budget</v>
      </c>
      <c r="B384" s="153" t="str">
        <f>Travel!AB59</f>
        <v>7062-000000</v>
      </c>
      <c r="C384" s="153">
        <f>Travel!AC59</f>
        <v>956</v>
      </c>
      <c r="D384" s="163" t="str">
        <f>Travel!AD59</f>
        <v>054</v>
      </c>
      <c r="E384" s="163"/>
      <c r="H384" s="153">
        <f>Travel!AG59</f>
        <v>110</v>
      </c>
      <c r="I384" s="153" t="str">
        <f>Travel!AH59</f>
        <v>USD</v>
      </c>
      <c r="J384" s="160">
        <f>Travel!AI59</f>
        <v>0</v>
      </c>
      <c r="K384" s="160">
        <f>Travel!AJ59</f>
        <v>0</v>
      </c>
      <c r="L384" s="160">
        <f>Travel!AK59</f>
        <v>0</v>
      </c>
      <c r="M384" s="160">
        <f>Travel!AL59</f>
        <v>0</v>
      </c>
      <c r="N384" s="160">
        <f>Travel!AM59</f>
        <v>0</v>
      </c>
      <c r="O384" s="160">
        <f>Travel!AN59</f>
        <v>0</v>
      </c>
      <c r="P384" s="160">
        <f>Travel!AO59</f>
        <v>0</v>
      </c>
      <c r="Q384" s="160">
        <f>Travel!AP59</f>
        <v>0</v>
      </c>
      <c r="R384" s="160">
        <f>Travel!AQ59</f>
        <v>0</v>
      </c>
      <c r="S384" s="160">
        <f>Travel!AR59</f>
        <v>0</v>
      </c>
      <c r="T384" s="160">
        <f>Travel!AS59</f>
        <v>0</v>
      </c>
      <c r="U384" s="160">
        <f>Travel!AT59</f>
        <v>0</v>
      </c>
      <c r="V384" s="160">
        <f t="shared" si="1"/>
        <v>0</v>
      </c>
    </row>
    <row r="385" spans="1:22" ht="12.75" customHeight="1" x14ac:dyDescent="0.4">
      <c r="A385" s="153" t="str">
        <f>Travel!AA60</f>
        <v>Budget</v>
      </c>
      <c r="B385" s="153" t="str">
        <f>Travel!AB60</f>
        <v>7064-000000</v>
      </c>
      <c r="C385" s="153">
        <f>Travel!AC60</f>
        <v>956</v>
      </c>
      <c r="D385" s="163" t="str">
        <f>Travel!AD60</f>
        <v>054</v>
      </c>
      <c r="E385" s="163"/>
      <c r="H385" s="153">
        <f>Travel!AG60</f>
        <v>110</v>
      </c>
      <c r="I385" s="153" t="str">
        <f>Travel!AH60</f>
        <v>USD</v>
      </c>
      <c r="J385" s="160">
        <f>Travel!AI60</f>
        <v>0</v>
      </c>
      <c r="K385" s="160">
        <f>Travel!AJ60</f>
        <v>0</v>
      </c>
      <c r="L385" s="160">
        <f>Travel!AK60</f>
        <v>0</v>
      </c>
      <c r="M385" s="160">
        <f>Travel!AL60</f>
        <v>0</v>
      </c>
      <c r="N385" s="160">
        <f>Travel!AM60</f>
        <v>0</v>
      </c>
      <c r="O385" s="160">
        <f>Travel!AN60</f>
        <v>0</v>
      </c>
      <c r="P385" s="160">
        <f>Travel!AO60</f>
        <v>0</v>
      </c>
      <c r="Q385" s="160">
        <f>Travel!AP60</f>
        <v>0</v>
      </c>
      <c r="R385" s="160">
        <f>Travel!AQ60</f>
        <v>0</v>
      </c>
      <c r="S385" s="160">
        <f>Travel!AR60</f>
        <v>0</v>
      </c>
      <c r="T385" s="160">
        <f>Travel!AS60</f>
        <v>0</v>
      </c>
      <c r="U385" s="160">
        <f>Travel!AT60</f>
        <v>0</v>
      </c>
      <c r="V385" s="160">
        <f t="shared" si="1"/>
        <v>0</v>
      </c>
    </row>
    <row r="386" spans="1:22" ht="12.75" customHeight="1" x14ac:dyDescent="0.4">
      <c r="A386" s="153" t="str">
        <f>Travel!AA61</f>
        <v>Budget</v>
      </c>
      <c r="B386" s="153" t="str">
        <f>Travel!AB61</f>
        <v>7066-000000</v>
      </c>
      <c r="C386" s="153">
        <f>Travel!AC61</f>
        <v>956</v>
      </c>
      <c r="D386" s="163" t="str">
        <f>Travel!AD61</f>
        <v>054</v>
      </c>
      <c r="E386" s="163"/>
      <c r="H386" s="153">
        <f>Travel!AG61</f>
        <v>110</v>
      </c>
      <c r="I386" s="153" t="str">
        <f>Travel!AH61</f>
        <v>USD</v>
      </c>
      <c r="J386" s="160">
        <f>Travel!AI61</f>
        <v>0</v>
      </c>
      <c r="K386" s="160">
        <f>Travel!AJ61</f>
        <v>0</v>
      </c>
      <c r="L386" s="160">
        <f>Travel!AK61</f>
        <v>0</v>
      </c>
      <c r="M386" s="160">
        <f>Travel!AL61</f>
        <v>0</v>
      </c>
      <c r="N386" s="160">
        <f>Travel!AM61</f>
        <v>0</v>
      </c>
      <c r="O386" s="160">
        <f>Travel!AN61</f>
        <v>0</v>
      </c>
      <c r="P386" s="160">
        <f>Travel!AO61</f>
        <v>0</v>
      </c>
      <c r="Q386" s="160">
        <f>Travel!AP61</f>
        <v>0</v>
      </c>
      <c r="R386" s="160">
        <f>Travel!AQ61</f>
        <v>0</v>
      </c>
      <c r="S386" s="160">
        <f>Travel!AR61</f>
        <v>0</v>
      </c>
      <c r="T386" s="160">
        <f>Travel!AS61</f>
        <v>0</v>
      </c>
      <c r="U386" s="160">
        <f>Travel!AT61</f>
        <v>0</v>
      </c>
      <c r="V386" s="160">
        <f t="shared" si="1"/>
        <v>0</v>
      </c>
    </row>
    <row r="387" spans="1:22" ht="12.75" customHeight="1" x14ac:dyDescent="0.4">
      <c r="A387" s="153" t="str">
        <f>Travel!AA62</f>
        <v>Budget</v>
      </c>
      <c r="B387" s="153" t="str">
        <f>Travel!AB62</f>
        <v>7068-000000</v>
      </c>
      <c r="C387" s="153">
        <f>Travel!AC62</f>
        <v>956</v>
      </c>
      <c r="D387" s="163" t="str">
        <f>Travel!AD62</f>
        <v>054</v>
      </c>
      <c r="E387" s="163"/>
      <c r="H387" s="153">
        <f>Travel!AG62</f>
        <v>110</v>
      </c>
      <c r="I387" s="153" t="str">
        <f>Travel!AH62</f>
        <v>USD</v>
      </c>
      <c r="J387" s="160">
        <f>Travel!AI62</f>
        <v>0</v>
      </c>
      <c r="K387" s="160">
        <f>Travel!AJ62</f>
        <v>0</v>
      </c>
      <c r="L387" s="160">
        <f>Travel!AK62</f>
        <v>0</v>
      </c>
      <c r="M387" s="160">
        <f>Travel!AL62</f>
        <v>0</v>
      </c>
      <c r="N387" s="160">
        <f>Travel!AM62</f>
        <v>0</v>
      </c>
      <c r="O387" s="160">
        <f>Travel!AN62</f>
        <v>0</v>
      </c>
      <c r="P387" s="160">
        <f>Travel!AO62</f>
        <v>0</v>
      </c>
      <c r="Q387" s="160">
        <f>Travel!AP62</f>
        <v>0</v>
      </c>
      <c r="R387" s="160">
        <f>Travel!AQ62</f>
        <v>0</v>
      </c>
      <c r="S387" s="160">
        <f>Travel!AR62</f>
        <v>0</v>
      </c>
      <c r="T387" s="160">
        <f>Travel!AS62</f>
        <v>0</v>
      </c>
      <c r="U387" s="160">
        <f>Travel!AT62</f>
        <v>0</v>
      </c>
      <c r="V387" s="160">
        <f t="shared" si="1"/>
        <v>0</v>
      </c>
    </row>
    <row r="388" spans="1:22" ht="12.75" customHeight="1" x14ac:dyDescent="0.4">
      <c r="A388" s="153" t="str">
        <f>Travel!AA63</f>
        <v>Budget</v>
      </c>
      <c r="B388" s="153" t="str">
        <f>Travel!AB63</f>
        <v>7072-000000</v>
      </c>
      <c r="C388" s="153">
        <f>Travel!AC63</f>
        <v>956</v>
      </c>
      <c r="D388" s="163" t="str">
        <f>Travel!AD63</f>
        <v>054</v>
      </c>
      <c r="E388" s="163"/>
      <c r="H388" s="153">
        <f>Travel!AG63</f>
        <v>110</v>
      </c>
      <c r="I388" s="153" t="str">
        <f>Travel!AH63</f>
        <v>USD</v>
      </c>
      <c r="J388" s="160">
        <f>Travel!AI63</f>
        <v>0</v>
      </c>
      <c r="K388" s="160">
        <f>Travel!AJ63</f>
        <v>0</v>
      </c>
      <c r="L388" s="160">
        <f>Travel!AK63</f>
        <v>0</v>
      </c>
      <c r="M388" s="160">
        <f>Travel!AL63</f>
        <v>0</v>
      </c>
      <c r="N388" s="160">
        <f>Travel!AM63</f>
        <v>0</v>
      </c>
      <c r="O388" s="160">
        <f>Travel!AN63</f>
        <v>0</v>
      </c>
      <c r="P388" s="160">
        <f>Travel!AO63</f>
        <v>0</v>
      </c>
      <c r="Q388" s="160">
        <f>Travel!AP63</f>
        <v>0</v>
      </c>
      <c r="R388" s="160">
        <f>Travel!AQ63</f>
        <v>0</v>
      </c>
      <c r="S388" s="160">
        <f>Travel!AR63</f>
        <v>0</v>
      </c>
      <c r="T388" s="160">
        <f>Travel!AS63</f>
        <v>0</v>
      </c>
      <c r="U388" s="160">
        <f>Travel!AT63</f>
        <v>0</v>
      </c>
      <c r="V388" s="160">
        <f t="shared" si="1"/>
        <v>0</v>
      </c>
    </row>
    <row r="389" spans="1:22" ht="12.75" customHeight="1" x14ac:dyDescent="0.4">
      <c r="A389" s="153" t="str">
        <f>Travel!AA67</f>
        <v>Budget</v>
      </c>
      <c r="B389" s="153" t="str">
        <f>Travel!AB67</f>
        <v>7060-000000</v>
      </c>
      <c r="C389" s="153">
        <f>Travel!AC67</f>
        <v>957</v>
      </c>
      <c r="D389" s="163" t="str">
        <f>Travel!AD67</f>
        <v>054</v>
      </c>
      <c r="E389" s="163"/>
      <c r="H389" s="153">
        <f>Travel!AG67</f>
        <v>110</v>
      </c>
      <c r="I389" s="153" t="str">
        <f>Travel!AH67</f>
        <v>USD</v>
      </c>
      <c r="J389" s="160">
        <f>Travel!AI67</f>
        <v>0</v>
      </c>
      <c r="K389" s="160">
        <f>Travel!AJ67</f>
        <v>0</v>
      </c>
      <c r="L389" s="160">
        <f>Travel!AK67</f>
        <v>0</v>
      </c>
      <c r="M389" s="160">
        <f>Travel!AL67</f>
        <v>0</v>
      </c>
      <c r="N389" s="160">
        <f>Travel!AM67</f>
        <v>0</v>
      </c>
      <c r="O389" s="160">
        <f>Travel!AN67</f>
        <v>0</v>
      </c>
      <c r="P389" s="160">
        <f>Travel!AO67</f>
        <v>0</v>
      </c>
      <c r="Q389" s="160">
        <f>Travel!AP67</f>
        <v>0</v>
      </c>
      <c r="R389" s="160">
        <f>Travel!AQ67</f>
        <v>0</v>
      </c>
      <c r="S389" s="160">
        <f>Travel!AR67</f>
        <v>0</v>
      </c>
      <c r="T389" s="160">
        <f>Travel!AS67</f>
        <v>0</v>
      </c>
      <c r="U389" s="160">
        <f>Travel!AT67</f>
        <v>0</v>
      </c>
      <c r="V389" s="160">
        <f t="shared" si="1"/>
        <v>0</v>
      </c>
    </row>
    <row r="390" spans="1:22" ht="12.75" customHeight="1" x14ac:dyDescent="0.4">
      <c r="A390" s="153" t="str">
        <f>Travel!AA68</f>
        <v>Budget</v>
      </c>
      <c r="B390" s="153" t="str">
        <f>Travel!AB68</f>
        <v>7062-000000</v>
      </c>
      <c r="C390" s="153">
        <f>Travel!AC68</f>
        <v>957</v>
      </c>
      <c r="D390" s="163" t="str">
        <f>Travel!AD68</f>
        <v>054</v>
      </c>
      <c r="E390" s="163"/>
      <c r="H390" s="153">
        <f>Travel!AG68</f>
        <v>110</v>
      </c>
      <c r="I390" s="153" t="str">
        <f>Travel!AH68</f>
        <v>USD</v>
      </c>
      <c r="J390" s="160">
        <f>Travel!AI68</f>
        <v>0</v>
      </c>
      <c r="K390" s="160">
        <f>Travel!AJ68</f>
        <v>0</v>
      </c>
      <c r="L390" s="160">
        <f>Travel!AK68</f>
        <v>0</v>
      </c>
      <c r="M390" s="160">
        <f>Travel!AL68</f>
        <v>0</v>
      </c>
      <c r="N390" s="160">
        <f>Travel!AM68</f>
        <v>0</v>
      </c>
      <c r="O390" s="160">
        <f>Travel!AN68</f>
        <v>0</v>
      </c>
      <c r="P390" s="160">
        <f>Travel!AO68</f>
        <v>0</v>
      </c>
      <c r="Q390" s="160">
        <f>Travel!AP68</f>
        <v>0</v>
      </c>
      <c r="R390" s="160">
        <f>Travel!AQ68</f>
        <v>0</v>
      </c>
      <c r="S390" s="160">
        <f>Travel!AR68</f>
        <v>0</v>
      </c>
      <c r="T390" s="160">
        <f>Travel!AS68</f>
        <v>0</v>
      </c>
      <c r="U390" s="160">
        <f>Travel!AT68</f>
        <v>0</v>
      </c>
      <c r="V390" s="160">
        <f t="shared" si="1"/>
        <v>0</v>
      </c>
    </row>
    <row r="391" spans="1:22" ht="12.75" customHeight="1" x14ac:dyDescent="0.4">
      <c r="A391" s="153" t="str">
        <f>Travel!AA69</f>
        <v>Budget</v>
      </c>
      <c r="B391" s="153" t="str">
        <f>Travel!AB69</f>
        <v>7064-000000</v>
      </c>
      <c r="C391" s="153">
        <f>Travel!AC69</f>
        <v>957</v>
      </c>
      <c r="D391" s="163" t="str">
        <f>Travel!AD69</f>
        <v>054</v>
      </c>
      <c r="E391" s="163"/>
      <c r="H391" s="153">
        <f>Travel!AG69</f>
        <v>110</v>
      </c>
      <c r="I391" s="153" t="str">
        <f>Travel!AH69</f>
        <v>USD</v>
      </c>
      <c r="J391" s="160">
        <f>Travel!AI69</f>
        <v>0</v>
      </c>
      <c r="K391" s="160">
        <f>Travel!AJ69</f>
        <v>0</v>
      </c>
      <c r="L391" s="160">
        <f>Travel!AK69</f>
        <v>0</v>
      </c>
      <c r="M391" s="160">
        <f>Travel!AL69</f>
        <v>0</v>
      </c>
      <c r="N391" s="160">
        <f>Travel!AM69</f>
        <v>0</v>
      </c>
      <c r="O391" s="160">
        <f>Travel!AN69</f>
        <v>0</v>
      </c>
      <c r="P391" s="160">
        <f>Travel!AO69</f>
        <v>0</v>
      </c>
      <c r="Q391" s="160">
        <f>Travel!AP69</f>
        <v>0</v>
      </c>
      <c r="R391" s="160">
        <f>Travel!AQ69</f>
        <v>0</v>
      </c>
      <c r="S391" s="160">
        <f>Travel!AR69</f>
        <v>0</v>
      </c>
      <c r="T391" s="160">
        <f>Travel!AS69</f>
        <v>0</v>
      </c>
      <c r="U391" s="160">
        <f>Travel!AT69</f>
        <v>0</v>
      </c>
      <c r="V391" s="160">
        <f t="shared" si="1"/>
        <v>0</v>
      </c>
    </row>
    <row r="392" spans="1:22" ht="12.75" customHeight="1" x14ac:dyDescent="0.4">
      <c r="A392" s="153" t="str">
        <f>Travel!AA70</f>
        <v>Budget</v>
      </c>
      <c r="B392" s="153" t="str">
        <f>Travel!AB70</f>
        <v>7066-000000</v>
      </c>
      <c r="C392" s="153">
        <f>Travel!AC70</f>
        <v>957</v>
      </c>
      <c r="D392" s="163" t="str">
        <f>Travel!AD70</f>
        <v>054</v>
      </c>
      <c r="E392" s="163"/>
      <c r="H392" s="153">
        <f>Travel!AG70</f>
        <v>110</v>
      </c>
      <c r="I392" s="153" t="str">
        <f>Travel!AH70</f>
        <v>USD</v>
      </c>
      <c r="J392" s="160">
        <f>Travel!AI70</f>
        <v>0</v>
      </c>
      <c r="K392" s="160">
        <f>Travel!AJ70</f>
        <v>0</v>
      </c>
      <c r="L392" s="160">
        <f>Travel!AK70</f>
        <v>0</v>
      </c>
      <c r="M392" s="160">
        <f>Travel!AL70</f>
        <v>0</v>
      </c>
      <c r="N392" s="160">
        <f>Travel!AM70</f>
        <v>0</v>
      </c>
      <c r="O392" s="160">
        <f>Travel!AN70</f>
        <v>0</v>
      </c>
      <c r="P392" s="160">
        <f>Travel!AO70</f>
        <v>0</v>
      </c>
      <c r="Q392" s="160">
        <f>Travel!AP70</f>
        <v>0</v>
      </c>
      <c r="R392" s="160">
        <f>Travel!AQ70</f>
        <v>0</v>
      </c>
      <c r="S392" s="160">
        <f>Travel!AR70</f>
        <v>0</v>
      </c>
      <c r="T392" s="160">
        <f>Travel!AS70</f>
        <v>0</v>
      </c>
      <c r="U392" s="160">
        <f>Travel!AT70</f>
        <v>0</v>
      </c>
      <c r="V392" s="160">
        <f t="shared" si="1"/>
        <v>0</v>
      </c>
    </row>
    <row r="393" spans="1:22" ht="12.75" customHeight="1" x14ac:dyDescent="0.4">
      <c r="A393" s="153" t="str">
        <f>Travel!AA71</f>
        <v>Budget</v>
      </c>
      <c r="B393" s="153" t="str">
        <f>Travel!AB71</f>
        <v>7068-000000</v>
      </c>
      <c r="C393" s="153">
        <f>Travel!AC71</f>
        <v>957</v>
      </c>
      <c r="D393" s="163" t="str">
        <f>Travel!AD71</f>
        <v>054</v>
      </c>
      <c r="E393" s="163"/>
      <c r="H393" s="153">
        <f>Travel!AG71</f>
        <v>110</v>
      </c>
      <c r="I393" s="153" t="str">
        <f>Travel!AH71</f>
        <v>USD</v>
      </c>
      <c r="J393" s="160">
        <f>Travel!AI71</f>
        <v>0</v>
      </c>
      <c r="K393" s="160">
        <f>Travel!AJ71</f>
        <v>0</v>
      </c>
      <c r="L393" s="160">
        <f>Travel!AK71</f>
        <v>0</v>
      </c>
      <c r="M393" s="160">
        <f>Travel!AL71</f>
        <v>0</v>
      </c>
      <c r="N393" s="160">
        <f>Travel!AM71</f>
        <v>0</v>
      </c>
      <c r="O393" s="160">
        <f>Travel!AN71</f>
        <v>0</v>
      </c>
      <c r="P393" s="160">
        <f>Travel!AO71</f>
        <v>0</v>
      </c>
      <c r="Q393" s="160">
        <f>Travel!AP71</f>
        <v>0</v>
      </c>
      <c r="R393" s="160">
        <f>Travel!AQ71</f>
        <v>0</v>
      </c>
      <c r="S393" s="160">
        <f>Travel!AR71</f>
        <v>0</v>
      </c>
      <c r="T393" s="160">
        <f>Travel!AS71</f>
        <v>0</v>
      </c>
      <c r="U393" s="160">
        <f>Travel!AT71</f>
        <v>0</v>
      </c>
      <c r="V393" s="160">
        <f t="shared" si="1"/>
        <v>0</v>
      </c>
    </row>
    <row r="394" spans="1:22" ht="12.75" customHeight="1" x14ac:dyDescent="0.4">
      <c r="A394" s="153" t="str">
        <f>Travel!AA72</f>
        <v>Budget</v>
      </c>
      <c r="B394" s="153" t="str">
        <f>Travel!AB72</f>
        <v>7072-000000</v>
      </c>
      <c r="C394" s="153">
        <f>Travel!AC72</f>
        <v>957</v>
      </c>
      <c r="D394" s="163" t="str">
        <f>Travel!AD72</f>
        <v>054</v>
      </c>
      <c r="E394" s="163"/>
      <c r="H394" s="153">
        <f>Travel!AG72</f>
        <v>110</v>
      </c>
      <c r="I394" s="153" t="str">
        <f>Travel!AH72</f>
        <v>USD</v>
      </c>
      <c r="J394" s="160">
        <f>Travel!AI72</f>
        <v>0</v>
      </c>
      <c r="K394" s="160">
        <f>Travel!AJ72</f>
        <v>0</v>
      </c>
      <c r="L394" s="160">
        <f>Travel!AK72</f>
        <v>0</v>
      </c>
      <c r="M394" s="160">
        <f>Travel!AL72</f>
        <v>0</v>
      </c>
      <c r="N394" s="160">
        <f>Travel!AM72</f>
        <v>0</v>
      </c>
      <c r="O394" s="160">
        <f>Travel!AN72</f>
        <v>0</v>
      </c>
      <c r="P394" s="160">
        <f>Travel!AO72</f>
        <v>0</v>
      </c>
      <c r="Q394" s="160">
        <f>Travel!AP72</f>
        <v>0</v>
      </c>
      <c r="R394" s="160">
        <f>Travel!AQ72</f>
        <v>0</v>
      </c>
      <c r="S394" s="160">
        <f>Travel!AR72</f>
        <v>0</v>
      </c>
      <c r="T394" s="160">
        <f>Travel!AS72</f>
        <v>0</v>
      </c>
      <c r="U394" s="160">
        <f>Travel!AT72</f>
        <v>0</v>
      </c>
      <c r="V394" s="160">
        <f t="shared" si="1"/>
        <v>0</v>
      </c>
    </row>
    <row r="395" spans="1:22" ht="12.75" customHeight="1" x14ac:dyDescent="0.4">
      <c r="A395" s="153" t="str">
        <f>Travel!AA76</f>
        <v>Budget</v>
      </c>
      <c r="B395" s="153" t="str">
        <f>Travel!AB76</f>
        <v>7060-000000</v>
      </c>
      <c r="C395" s="153">
        <f>Travel!AC76</f>
        <v>958</v>
      </c>
      <c r="D395" s="163" t="str">
        <f>Travel!AD76</f>
        <v>054</v>
      </c>
      <c r="E395" s="163"/>
      <c r="H395" s="153">
        <f>Travel!AG76</f>
        <v>110</v>
      </c>
      <c r="I395" s="153" t="str">
        <f>Travel!AH76</f>
        <v>USD</v>
      </c>
      <c r="J395" s="160">
        <f>Travel!AI76</f>
        <v>0</v>
      </c>
      <c r="K395" s="160">
        <f>Travel!AJ76</f>
        <v>0</v>
      </c>
      <c r="L395" s="160">
        <f>Travel!AK76</f>
        <v>0</v>
      </c>
      <c r="M395" s="160">
        <f>Travel!AL76</f>
        <v>0</v>
      </c>
      <c r="N395" s="160">
        <f>Travel!AM76</f>
        <v>0</v>
      </c>
      <c r="O395" s="160">
        <f>Travel!AN76</f>
        <v>0</v>
      </c>
      <c r="P395" s="160">
        <f>Travel!AO76</f>
        <v>0</v>
      </c>
      <c r="Q395" s="160">
        <f>Travel!AP76</f>
        <v>0</v>
      </c>
      <c r="R395" s="160">
        <f>Travel!AQ76</f>
        <v>0</v>
      </c>
      <c r="S395" s="160">
        <f>Travel!AR76</f>
        <v>0</v>
      </c>
      <c r="T395" s="160">
        <f>Travel!AS76</f>
        <v>0</v>
      </c>
      <c r="U395" s="160">
        <f>Travel!AT76</f>
        <v>0</v>
      </c>
      <c r="V395" s="160">
        <f t="shared" si="1"/>
        <v>0</v>
      </c>
    </row>
    <row r="396" spans="1:22" ht="12.75" customHeight="1" x14ac:dyDescent="0.4">
      <c r="A396" s="153" t="str">
        <f>Travel!AA77</f>
        <v>Budget</v>
      </c>
      <c r="B396" s="153" t="str">
        <f>Travel!AB77</f>
        <v>7062-000000</v>
      </c>
      <c r="C396" s="153">
        <f>Travel!AC77</f>
        <v>958</v>
      </c>
      <c r="D396" s="163" t="str">
        <f>Travel!AD77</f>
        <v>054</v>
      </c>
      <c r="E396" s="163"/>
      <c r="H396" s="153">
        <f>Travel!AG77</f>
        <v>110</v>
      </c>
      <c r="I396" s="153" t="str">
        <f>Travel!AH77</f>
        <v>USD</v>
      </c>
      <c r="J396" s="160">
        <f>Travel!AI77</f>
        <v>0</v>
      </c>
      <c r="K396" s="160">
        <f>Travel!AJ77</f>
        <v>0</v>
      </c>
      <c r="L396" s="160">
        <f>Travel!AK77</f>
        <v>0</v>
      </c>
      <c r="M396" s="160">
        <f>Travel!AL77</f>
        <v>0</v>
      </c>
      <c r="N396" s="160">
        <f>Travel!AM77</f>
        <v>0</v>
      </c>
      <c r="O396" s="160">
        <f>Travel!AN77</f>
        <v>0</v>
      </c>
      <c r="P396" s="160">
        <f>Travel!AO77</f>
        <v>0</v>
      </c>
      <c r="Q396" s="160">
        <f>Travel!AP77</f>
        <v>0</v>
      </c>
      <c r="R396" s="160">
        <f>Travel!AQ77</f>
        <v>0</v>
      </c>
      <c r="S396" s="160">
        <f>Travel!AR77</f>
        <v>0</v>
      </c>
      <c r="T396" s="160">
        <f>Travel!AS77</f>
        <v>0</v>
      </c>
      <c r="U396" s="160">
        <f>Travel!AT77</f>
        <v>0</v>
      </c>
      <c r="V396" s="160">
        <f t="shared" si="1"/>
        <v>0</v>
      </c>
    </row>
    <row r="397" spans="1:22" ht="12.75" customHeight="1" x14ac:dyDescent="0.4">
      <c r="A397" s="153" t="str">
        <f>Travel!AA78</f>
        <v>Budget</v>
      </c>
      <c r="B397" s="153" t="str">
        <f>Travel!AB78</f>
        <v>7064-000000</v>
      </c>
      <c r="C397" s="153">
        <f>Travel!AC78</f>
        <v>958</v>
      </c>
      <c r="D397" s="163" t="str">
        <f>Travel!AD78</f>
        <v>054</v>
      </c>
      <c r="E397" s="163"/>
      <c r="H397" s="153">
        <f>Travel!AG78</f>
        <v>110</v>
      </c>
      <c r="I397" s="153" t="str">
        <f>Travel!AH78</f>
        <v>USD</v>
      </c>
      <c r="J397" s="160">
        <f>Travel!AI78</f>
        <v>0</v>
      </c>
      <c r="K397" s="160">
        <f>Travel!AJ78</f>
        <v>0</v>
      </c>
      <c r="L397" s="160">
        <f>Travel!AK78</f>
        <v>0</v>
      </c>
      <c r="M397" s="160">
        <f>Travel!AL78</f>
        <v>0</v>
      </c>
      <c r="N397" s="160">
        <f>Travel!AM78</f>
        <v>0</v>
      </c>
      <c r="O397" s="160">
        <f>Travel!AN78</f>
        <v>0</v>
      </c>
      <c r="P397" s="160">
        <f>Travel!AO78</f>
        <v>0</v>
      </c>
      <c r="Q397" s="160">
        <f>Travel!AP78</f>
        <v>0</v>
      </c>
      <c r="R397" s="160">
        <f>Travel!AQ78</f>
        <v>0</v>
      </c>
      <c r="S397" s="160">
        <f>Travel!AR78</f>
        <v>0</v>
      </c>
      <c r="T397" s="160">
        <f>Travel!AS78</f>
        <v>0</v>
      </c>
      <c r="U397" s="160">
        <f>Travel!AT78</f>
        <v>0</v>
      </c>
      <c r="V397" s="160">
        <f t="shared" si="1"/>
        <v>0</v>
      </c>
    </row>
    <row r="398" spans="1:22" ht="12.75" customHeight="1" x14ac:dyDescent="0.4">
      <c r="A398" s="153" t="str">
        <f>Travel!AA79</f>
        <v>Budget</v>
      </c>
      <c r="B398" s="153" t="str">
        <f>Travel!AB79</f>
        <v>7066-000000</v>
      </c>
      <c r="C398" s="153">
        <f>Travel!AC79</f>
        <v>958</v>
      </c>
      <c r="D398" s="163" t="str">
        <f>Travel!AD79</f>
        <v>054</v>
      </c>
      <c r="E398" s="163"/>
      <c r="H398" s="153">
        <f>Travel!AG79</f>
        <v>110</v>
      </c>
      <c r="I398" s="153" t="str">
        <f>Travel!AH79</f>
        <v>USD</v>
      </c>
      <c r="J398" s="160">
        <f>Travel!AI79</f>
        <v>0</v>
      </c>
      <c r="K398" s="160">
        <f>Travel!AJ79</f>
        <v>0</v>
      </c>
      <c r="L398" s="160">
        <f>Travel!AK79</f>
        <v>0</v>
      </c>
      <c r="M398" s="160">
        <f>Travel!AL79</f>
        <v>0</v>
      </c>
      <c r="N398" s="160">
        <f>Travel!AM79</f>
        <v>0</v>
      </c>
      <c r="O398" s="160">
        <f>Travel!AN79</f>
        <v>0</v>
      </c>
      <c r="P398" s="160">
        <f>Travel!AO79</f>
        <v>0</v>
      </c>
      <c r="Q398" s="160">
        <f>Travel!AP79</f>
        <v>0</v>
      </c>
      <c r="R398" s="160">
        <f>Travel!AQ79</f>
        <v>0</v>
      </c>
      <c r="S398" s="160">
        <f>Travel!AR79</f>
        <v>0</v>
      </c>
      <c r="T398" s="160">
        <f>Travel!AS79</f>
        <v>0</v>
      </c>
      <c r="U398" s="160">
        <f>Travel!AT79</f>
        <v>0</v>
      </c>
      <c r="V398" s="160">
        <f t="shared" si="1"/>
        <v>0</v>
      </c>
    </row>
    <row r="399" spans="1:22" ht="12.75" customHeight="1" x14ac:dyDescent="0.4">
      <c r="A399" s="153" t="str">
        <f>Travel!AA80</f>
        <v>Budget</v>
      </c>
      <c r="B399" s="153" t="str">
        <f>Travel!AB80</f>
        <v>7068-000000</v>
      </c>
      <c r="C399" s="153">
        <f>Travel!AC80</f>
        <v>958</v>
      </c>
      <c r="D399" s="163" t="str">
        <f>Travel!AD80</f>
        <v>054</v>
      </c>
      <c r="E399" s="163"/>
      <c r="H399" s="153">
        <f>Travel!AG80</f>
        <v>110</v>
      </c>
      <c r="I399" s="153" t="str">
        <f>Travel!AH80</f>
        <v>USD</v>
      </c>
      <c r="J399" s="160">
        <f>Travel!AI80</f>
        <v>0</v>
      </c>
      <c r="K399" s="160">
        <f>Travel!AJ80</f>
        <v>0</v>
      </c>
      <c r="L399" s="160">
        <f>Travel!AK80</f>
        <v>0</v>
      </c>
      <c r="M399" s="160">
        <f>Travel!AL80</f>
        <v>0</v>
      </c>
      <c r="N399" s="160">
        <f>Travel!AM80</f>
        <v>0</v>
      </c>
      <c r="O399" s="160">
        <f>Travel!AN80</f>
        <v>0</v>
      </c>
      <c r="P399" s="160">
        <f>Travel!AO80</f>
        <v>0</v>
      </c>
      <c r="Q399" s="160">
        <f>Travel!AP80</f>
        <v>0</v>
      </c>
      <c r="R399" s="160">
        <f>Travel!AQ80</f>
        <v>0</v>
      </c>
      <c r="S399" s="160">
        <f>Travel!AR80</f>
        <v>0</v>
      </c>
      <c r="T399" s="160">
        <f>Travel!AS80</f>
        <v>0</v>
      </c>
      <c r="U399" s="160">
        <f>Travel!AT80</f>
        <v>0</v>
      </c>
      <c r="V399" s="160">
        <f t="shared" si="1"/>
        <v>0</v>
      </c>
    </row>
    <row r="400" spans="1:22" ht="12.75" customHeight="1" x14ac:dyDescent="0.4">
      <c r="A400" s="153" t="str">
        <f>Travel!AA81</f>
        <v>Budget</v>
      </c>
      <c r="B400" s="153" t="str">
        <f>Travel!AB81</f>
        <v>7072-000000</v>
      </c>
      <c r="C400" s="153">
        <f>Travel!AC81</f>
        <v>958</v>
      </c>
      <c r="D400" s="163" t="str">
        <f>Travel!AD81</f>
        <v>054</v>
      </c>
      <c r="E400" s="163"/>
      <c r="H400" s="153">
        <f>Travel!AG81</f>
        <v>110</v>
      </c>
      <c r="I400" s="153" t="str">
        <f>Travel!AH81</f>
        <v>USD</v>
      </c>
      <c r="J400" s="160">
        <f>Travel!AI81</f>
        <v>0</v>
      </c>
      <c r="K400" s="160">
        <f>Travel!AJ81</f>
        <v>0</v>
      </c>
      <c r="L400" s="160">
        <f>Travel!AK81</f>
        <v>0</v>
      </c>
      <c r="M400" s="160">
        <f>Travel!AL81</f>
        <v>0</v>
      </c>
      <c r="N400" s="160">
        <f>Travel!AM81</f>
        <v>0</v>
      </c>
      <c r="O400" s="160">
        <f>Travel!AN81</f>
        <v>0</v>
      </c>
      <c r="P400" s="160">
        <f>Travel!AO81</f>
        <v>0</v>
      </c>
      <c r="Q400" s="160">
        <f>Travel!AP81</f>
        <v>0</v>
      </c>
      <c r="R400" s="160">
        <f>Travel!AQ81</f>
        <v>0</v>
      </c>
      <c r="S400" s="160">
        <f>Travel!AR81</f>
        <v>0</v>
      </c>
      <c r="T400" s="160">
        <f>Travel!AS81</f>
        <v>0</v>
      </c>
      <c r="U400" s="160">
        <f>Travel!AT81</f>
        <v>0</v>
      </c>
      <c r="V400" s="160">
        <f t="shared" si="1"/>
        <v>0</v>
      </c>
    </row>
    <row r="401" spans="1:22" ht="12.75" customHeight="1" x14ac:dyDescent="0.4">
      <c r="A401" s="153" t="str">
        <f>Travel!AA85</f>
        <v>Budget</v>
      </c>
      <c r="B401" s="153" t="str">
        <f>Travel!AB85</f>
        <v>7060-000000</v>
      </c>
      <c r="C401" s="153">
        <f>Travel!AC85</f>
        <v>959</v>
      </c>
      <c r="D401" s="163" t="str">
        <f>Travel!AD85</f>
        <v>054</v>
      </c>
      <c r="E401" s="163"/>
      <c r="H401" s="153">
        <f>Travel!AG85</f>
        <v>110</v>
      </c>
      <c r="I401" s="153" t="str">
        <f>Travel!AH85</f>
        <v>USD</v>
      </c>
      <c r="J401" s="160">
        <f>Travel!AI85</f>
        <v>0</v>
      </c>
      <c r="K401" s="160">
        <f>Travel!AJ85</f>
        <v>0</v>
      </c>
      <c r="L401" s="160">
        <f>Travel!AK85</f>
        <v>0</v>
      </c>
      <c r="M401" s="160">
        <f>Travel!AL85</f>
        <v>0</v>
      </c>
      <c r="N401" s="160">
        <f>Travel!AM85</f>
        <v>0</v>
      </c>
      <c r="O401" s="160">
        <f>Travel!AN85</f>
        <v>0</v>
      </c>
      <c r="P401" s="160">
        <f>Travel!AO85</f>
        <v>0</v>
      </c>
      <c r="Q401" s="160">
        <f>Travel!AP85</f>
        <v>0</v>
      </c>
      <c r="R401" s="160">
        <f>Travel!AQ85</f>
        <v>0</v>
      </c>
      <c r="S401" s="160">
        <f>Travel!AR85</f>
        <v>0</v>
      </c>
      <c r="T401" s="160">
        <f>Travel!AS85</f>
        <v>0</v>
      </c>
      <c r="U401" s="160">
        <f>Travel!AT85</f>
        <v>0</v>
      </c>
      <c r="V401" s="160">
        <f t="shared" si="1"/>
        <v>0</v>
      </c>
    </row>
    <row r="402" spans="1:22" ht="12.75" customHeight="1" x14ac:dyDescent="0.4">
      <c r="A402" s="153" t="str">
        <f>Travel!AA86</f>
        <v>Budget</v>
      </c>
      <c r="B402" s="153" t="str">
        <f>Travel!AB86</f>
        <v>7062-000000</v>
      </c>
      <c r="C402" s="153">
        <f>Travel!AC86</f>
        <v>959</v>
      </c>
      <c r="D402" s="163" t="str">
        <f>Travel!AD86</f>
        <v>054</v>
      </c>
      <c r="E402" s="163"/>
      <c r="H402" s="153">
        <f>Travel!AG86</f>
        <v>110</v>
      </c>
      <c r="I402" s="153" t="str">
        <f>Travel!AH86</f>
        <v>USD</v>
      </c>
      <c r="J402" s="160">
        <f>Travel!AI86</f>
        <v>0</v>
      </c>
      <c r="K402" s="160">
        <f>Travel!AJ86</f>
        <v>0</v>
      </c>
      <c r="L402" s="160">
        <f>Travel!AK86</f>
        <v>0</v>
      </c>
      <c r="M402" s="160">
        <f>Travel!AL86</f>
        <v>0</v>
      </c>
      <c r="N402" s="160">
        <f>Travel!AM86</f>
        <v>0</v>
      </c>
      <c r="O402" s="160">
        <f>Travel!AN86</f>
        <v>0</v>
      </c>
      <c r="P402" s="160">
        <f>Travel!AO86</f>
        <v>0</v>
      </c>
      <c r="Q402" s="160">
        <f>Travel!AP86</f>
        <v>0</v>
      </c>
      <c r="R402" s="160">
        <f>Travel!AQ86</f>
        <v>0</v>
      </c>
      <c r="S402" s="160">
        <f>Travel!AR86</f>
        <v>0</v>
      </c>
      <c r="T402" s="160">
        <f>Travel!AS86</f>
        <v>0</v>
      </c>
      <c r="U402" s="160">
        <f>Travel!AT86</f>
        <v>0</v>
      </c>
      <c r="V402" s="160">
        <f t="shared" si="1"/>
        <v>0</v>
      </c>
    </row>
    <row r="403" spans="1:22" ht="12.75" customHeight="1" x14ac:dyDescent="0.4">
      <c r="A403" s="153" t="str">
        <f>Travel!AA87</f>
        <v>Budget</v>
      </c>
      <c r="B403" s="153" t="str">
        <f>Travel!AB87</f>
        <v>7064-000000</v>
      </c>
      <c r="C403" s="153">
        <f>Travel!AC87</f>
        <v>959</v>
      </c>
      <c r="D403" s="163" t="str">
        <f>Travel!AD87</f>
        <v>054</v>
      </c>
      <c r="E403" s="163"/>
      <c r="H403" s="153">
        <f>Travel!AG87</f>
        <v>110</v>
      </c>
      <c r="I403" s="153" t="str">
        <f>Travel!AH87</f>
        <v>USD</v>
      </c>
      <c r="J403" s="160">
        <f>Travel!AI87</f>
        <v>0</v>
      </c>
      <c r="K403" s="160">
        <f>Travel!AJ87</f>
        <v>0</v>
      </c>
      <c r="L403" s="160">
        <f>Travel!AK87</f>
        <v>0</v>
      </c>
      <c r="M403" s="160">
        <f>Travel!AL87</f>
        <v>0</v>
      </c>
      <c r="N403" s="160">
        <f>Travel!AM87</f>
        <v>0</v>
      </c>
      <c r="O403" s="160">
        <f>Travel!AN87</f>
        <v>0</v>
      </c>
      <c r="P403" s="160">
        <f>Travel!AO87</f>
        <v>0</v>
      </c>
      <c r="Q403" s="160">
        <f>Travel!AP87</f>
        <v>0</v>
      </c>
      <c r="R403" s="160">
        <f>Travel!AQ87</f>
        <v>0</v>
      </c>
      <c r="S403" s="160">
        <f>Travel!AR87</f>
        <v>0</v>
      </c>
      <c r="T403" s="160">
        <f>Travel!AS87</f>
        <v>0</v>
      </c>
      <c r="U403" s="160">
        <f>Travel!AT87</f>
        <v>0</v>
      </c>
      <c r="V403" s="160">
        <f t="shared" si="1"/>
        <v>0</v>
      </c>
    </row>
    <row r="404" spans="1:22" ht="12.75" customHeight="1" x14ac:dyDescent="0.4">
      <c r="A404" s="153" t="str">
        <f>Travel!AA88</f>
        <v>Budget</v>
      </c>
      <c r="B404" s="153" t="str">
        <f>Travel!AB88</f>
        <v>7066-000000</v>
      </c>
      <c r="C404" s="153">
        <f>Travel!AC88</f>
        <v>959</v>
      </c>
      <c r="D404" s="163" t="str">
        <f>Travel!AD88</f>
        <v>054</v>
      </c>
      <c r="E404" s="163"/>
      <c r="H404" s="153">
        <f>Travel!AG88</f>
        <v>110</v>
      </c>
      <c r="I404" s="153" t="str">
        <f>Travel!AH88</f>
        <v>USD</v>
      </c>
      <c r="J404" s="160">
        <f>Travel!AI88</f>
        <v>0</v>
      </c>
      <c r="K404" s="160">
        <f>Travel!AJ88</f>
        <v>0</v>
      </c>
      <c r="L404" s="160">
        <f>Travel!AK88</f>
        <v>0</v>
      </c>
      <c r="M404" s="160">
        <f>Travel!AL88</f>
        <v>0</v>
      </c>
      <c r="N404" s="160">
        <f>Travel!AM88</f>
        <v>0</v>
      </c>
      <c r="O404" s="160">
        <f>Travel!AN88</f>
        <v>0</v>
      </c>
      <c r="P404" s="160">
        <f>Travel!AO88</f>
        <v>0</v>
      </c>
      <c r="Q404" s="160">
        <f>Travel!AP88</f>
        <v>0</v>
      </c>
      <c r="R404" s="160">
        <f>Travel!AQ88</f>
        <v>0</v>
      </c>
      <c r="S404" s="160">
        <f>Travel!AR88</f>
        <v>0</v>
      </c>
      <c r="T404" s="160">
        <f>Travel!AS88</f>
        <v>0</v>
      </c>
      <c r="U404" s="160">
        <f>Travel!AT88</f>
        <v>0</v>
      </c>
      <c r="V404" s="160">
        <f t="shared" si="1"/>
        <v>0</v>
      </c>
    </row>
    <row r="405" spans="1:22" ht="12.75" customHeight="1" x14ac:dyDescent="0.4">
      <c r="A405" s="153" t="str">
        <f>Travel!AA89</f>
        <v>Budget</v>
      </c>
      <c r="B405" s="153" t="str">
        <f>Travel!AB89</f>
        <v>7068-000000</v>
      </c>
      <c r="C405" s="153">
        <f>Travel!AC89</f>
        <v>959</v>
      </c>
      <c r="D405" s="163" t="str">
        <f>Travel!AD89</f>
        <v>054</v>
      </c>
      <c r="E405" s="163"/>
      <c r="H405" s="153">
        <f>Travel!AG89</f>
        <v>110</v>
      </c>
      <c r="I405" s="153" t="str">
        <f>Travel!AH89</f>
        <v>USD</v>
      </c>
      <c r="J405" s="160">
        <f>Travel!AI89</f>
        <v>0</v>
      </c>
      <c r="K405" s="160">
        <f>Travel!AJ89</f>
        <v>0</v>
      </c>
      <c r="L405" s="160">
        <f>Travel!AK89</f>
        <v>0</v>
      </c>
      <c r="M405" s="160">
        <f>Travel!AL89</f>
        <v>0</v>
      </c>
      <c r="N405" s="160">
        <f>Travel!AM89</f>
        <v>0</v>
      </c>
      <c r="O405" s="160">
        <f>Travel!AN89</f>
        <v>0</v>
      </c>
      <c r="P405" s="160">
        <f>Travel!AO89</f>
        <v>0</v>
      </c>
      <c r="Q405" s="160">
        <f>Travel!AP89</f>
        <v>0</v>
      </c>
      <c r="R405" s="160">
        <f>Travel!AQ89</f>
        <v>0</v>
      </c>
      <c r="S405" s="160">
        <f>Travel!AR89</f>
        <v>0</v>
      </c>
      <c r="T405" s="160">
        <f>Travel!AS89</f>
        <v>0</v>
      </c>
      <c r="U405" s="160">
        <f>Travel!AT89</f>
        <v>0</v>
      </c>
      <c r="V405" s="160">
        <f t="shared" si="1"/>
        <v>0</v>
      </c>
    </row>
    <row r="406" spans="1:22" ht="12.75" customHeight="1" x14ac:dyDescent="0.4">
      <c r="A406" s="153" t="str">
        <f>Travel!AA90</f>
        <v>Budget</v>
      </c>
      <c r="B406" s="153" t="str">
        <f>Travel!AB90</f>
        <v>7072-000000</v>
      </c>
      <c r="C406" s="153">
        <f>Travel!AC90</f>
        <v>959</v>
      </c>
      <c r="D406" s="163" t="str">
        <f>Travel!AD90</f>
        <v>054</v>
      </c>
      <c r="E406" s="163"/>
      <c r="H406" s="153">
        <f>Travel!AG90</f>
        <v>110</v>
      </c>
      <c r="I406" s="153" t="str">
        <f>Travel!AH90</f>
        <v>USD</v>
      </c>
      <c r="J406" s="160">
        <f>Travel!AI90</f>
        <v>0</v>
      </c>
      <c r="K406" s="160">
        <f>Travel!AJ90</f>
        <v>0</v>
      </c>
      <c r="L406" s="160">
        <f>Travel!AK90</f>
        <v>0</v>
      </c>
      <c r="M406" s="160">
        <f>Travel!AL90</f>
        <v>0</v>
      </c>
      <c r="N406" s="160">
        <f>Travel!AM90</f>
        <v>0</v>
      </c>
      <c r="O406" s="160">
        <f>Travel!AN90</f>
        <v>0</v>
      </c>
      <c r="P406" s="160">
        <f>Travel!AO90</f>
        <v>0</v>
      </c>
      <c r="Q406" s="160">
        <f>Travel!AP90</f>
        <v>0</v>
      </c>
      <c r="R406" s="160">
        <f>Travel!AQ90</f>
        <v>0</v>
      </c>
      <c r="S406" s="160">
        <f>Travel!AR90</f>
        <v>0</v>
      </c>
      <c r="T406" s="160">
        <f>Travel!AS90</f>
        <v>0</v>
      </c>
      <c r="U406" s="160">
        <f>Travel!AT90</f>
        <v>0</v>
      </c>
      <c r="V406" s="160">
        <f t="shared" si="1"/>
        <v>0</v>
      </c>
    </row>
    <row r="407" spans="1:22" ht="12.75" customHeight="1" x14ac:dyDescent="0.4">
      <c r="A407" s="153" t="str">
        <f>Travel!AA94</f>
        <v>Budget</v>
      </c>
      <c r="B407" s="153" t="str">
        <f>Travel!AB94</f>
        <v>7060-000000</v>
      </c>
      <c r="C407" s="153">
        <f>Travel!AC94</f>
        <v>960</v>
      </c>
      <c r="D407" s="163" t="str">
        <f>Travel!AD94</f>
        <v>054</v>
      </c>
      <c r="E407" s="163"/>
      <c r="H407" s="153">
        <f>Travel!AG94</f>
        <v>110</v>
      </c>
      <c r="I407" s="153" t="str">
        <f>Travel!AH94</f>
        <v>USD</v>
      </c>
      <c r="J407" s="160">
        <f>Travel!AI94</f>
        <v>0</v>
      </c>
      <c r="K407" s="160">
        <f>Travel!AJ94</f>
        <v>0</v>
      </c>
      <c r="L407" s="160">
        <f>Travel!AK94</f>
        <v>0</v>
      </c>
      <c r="M407" s="160">
        <f>Travel!AL94</f>
        <v>0</v>
      </c>
      <c r="N407" s="160">
        <f>Travel!AM94</f>
        <v>0</v>
      </c>
      <c r="O407" s="160">
        <f>Travel!AN94</f>
        <v>0</v>
      </c>
      <c r="P407" s="160">
        <f>Travel!AO94</f>
        <v>0</v>
      </c>
      <c r="Q407" s="160">
        <f>Travel!AP94</f>
        <v>0</v>
      </c>
      <c r="R407" s="160">
        <f>Travel!AQ94</f>
        <v>0</v>
      </c>
      <c r="S407" s="160">
        <f>Travel!AR94</f>
        <v>0</v>
      </c>
      <c r="T407" s="160">
        <f>Travel!AS94</f>
        <v>0</v>
      </c>
      <c r="U407" s="160">
        <f>Travel!AT94</f>
        <v>0</v>
      </c>
      <c r="V407" s="160">
        <f t="shared" si="1"/>
        <v>0</v>
      </c>
    </row>
    <row r="408" spans="1:22" ht="12.75" customHeight="1" x14ac:dyDescent="0.4">
      <c r="A408" s="153" t="str">
        <f>Travel!AA95</f>
        <v>Budget</v>
      </c>
      <c r="B408" s="153" t="str">
        <f>Travel!AB95</f>
        <v>7062-000000</v>
      </c>
      <c r="C408" s="153">
        <f>Travel!AC95</f>
        <v>960</v>
      </c>
      <c r="D408" s="163" t="str">
        <f>Travel!AD95</f>
        <v>054</v>
      </c>
      <c r="E408" s="163"/>
      <c r="H408" s="153">
        <f>Travel!AG95</f>
        <v>110</v>
      </c>
      <c r="I408" s="153" t="str">
        <f>Travel!AH95</f>
        <v>USD</v>
      </c>
      <c r="J408" s="160">
        <f>Travel!AI95</f>
        <v>0</v>
      </c>
      <c r="K408" s="160">
        <f>Travel!AJ95</f>
        <v>0</v>
      </c>
      <c r="L408" s="160">
        <f>Travel!AK95</f>
        <v>0</v>
      </c>
      <c r="M408" s="160">
        <f>Travel!AL95</f>
        <v>0</v>
      </c>
      <c r="N408" s="160">
        <f>Travel!AM95</f>
        <v>0</v>
      </c>
      <c r="O408" s="160">
        <f>Travel!AN95</f>
        <v>0</v>
      </c>
      <c r="P408" s="160">
        <f>Travel!AO95</f>
        <v>0</v>
      </c>
      <c r="Q408" s="160">
        <f>Travel!AP95</f>
        <v>0</v>
      </c>
      <c r="R408" s="160">
        <f>Travel!AQ95</f>
        <v>0</v>
      </c>
      <c r="S408" s="160">
        <f>Travel!AR95</f>
        <v>0</v>
      </c>
      <c r="T408" s="160">
        <f>Travel!AS95</f>
        <v>0</v>
      </c>
      <c r="U408" s="160">
        <f>Travel!AT95</f>
        <v>0</v>
      </c>
      <c r="V408" s="160">
        <f t="shared" si="1"/>
        <v>0</v>
      </c>
    </row>
    <row r="409" spans="1:22" ht="12.75" customHeight="1" x14ac:dyDescent="0.4">
      <c r="A409" s="153" t="str">
        <f>Travel!AA96</f>
        <v>Budget</v>
      </c>
      <c r="B409" s="153" t="str">
        <f>Travel!AB96</f>
        <v>7064-000000</v>
      </c>
      <c r="C409" s="153">
        <f>Travel!AC96</f>
        <v>960</v>
      </c>
      <c r="D409" s="163" t="str">
        <f>Travel!AD96</f>
        <v>054</v>
      </c>
      <c r="E409" s="163"/>
      <c r="H409" s="153">
        <f>Travel!AG96</f>
        <v>110</v>
      </c>
      <c r="I409" s="153" t="str">
        <f>Travel!AH96</f>
        <v>USD</v>
      </c>
      <c r="J409" s="160">
        <f>Travel!AI96</f>
        <v>0</v>
      </c>
      <c r="K409" s="160">
        <f>Travel!AJ96</f>
        <v>0</v>
      </c>
      <c r="L409" s="160">
        <f>Travel!AK96</f>
        <v>0</v>
      </c>
      <c r="M409" s="160">
        <f>Travel!AL96</f>
        <v>0</v>
      </c>
      <c r="N409" s="160">
        <f>Travel!AM96</f>
        <v>0</v>
      </c>
      <c r="O409" s="160">
        <f>Travel!AN96</f>
        <v>0</v>
      </c>
      <c r="P409" s="160">
        <f>Travel!AO96</f>
        <v>0</v>
      </c>
      <c r="Q409" s="160">
        <f>Travel!AP96</f>
        <v>0</v>
      </c>
      <c r="R409" s="160">
        <f>Travel!AQ96</f>
        <v>0</v>
      </c>
      <c r="S409" s="160">
        <f>Travel!AR96</f>
        <v>0</v>
      </c>
      <c r="T409" s="160">
        <f>Travel!AS96</f>
        <v>0</v>
      </c>
      <c r="U409" s="160">
        <f>Travel!AT96</f>
        <v>0</v>
      </c>
      <c r="V409" s="160">
        <f t="shared" si="1"/>
        <v>0</v>
      </c>
    </row>
    <row r="410" spans="1:22" ht="12.75" customHeight="1" x14ac:dyDescent="0.4">
      <c r="A410" s="153" t="str">
        <f>Travel!AA97</f>
        <v>Budget</v>
      </c>
      <c r="B410" s="153" t="str">
        <f>Travel!AB97</f>
        <v>7066-000000</v>
      </c>
      <c r="C410" s="153">
        <f>Travel!AC97</f>
        <v>960</v>
      </c>
      <c r="D410" s="163" t="str">
        <f>Travel!AD97</f>
        <v>054</v>
      </c>
      <c r="E410" s="163"/>
      <c r="H410" s="153">
        <f>Travel!AG97</f>
        <v>110</v>
      </c>
      <c r="I410" s="153" t="str">
        <f>Travel!AH97</f>
        <v>USD</v>
      </c>
      <c r="J410" s="160">
        <f>Travel!AI97</f>
        <v>0</v>
      </c>
      <c r="K410" s="160">
        <f>Travel!AJ97</f>
        <v>0</v>
      </c>
      <c r="L410" s="160">
        <f>Travel!AK97</f>
        <v>0</v>
      </c>
      <c r="M410" s="160">
        <f>Travel!AL97</f>
        <v>0</v>
      </c>
      <c r="N410" s="160">
        <f>Travel!AM97</f>
        <v>0</v>
      </c>
      <c r="O410" s="160">
        <f>Travel!AN97</f>
        <v>0</v>
      </c>
      <c r="P410" s="160">
        <f>Travel!AO97</f>
        <v>0</v>
      </c>
      <c r="Q410" s="160">
        <f>Travel!AP97</f>
        <v>0</v>
      </c>
      <c r="R410" s="160">
        <f>Travel!AQ97</f>
        <v>0</v>
      </c>
      <c r="S410" s="160">
        <f>Travel!AR97</f>
        <v>0</v>
      </c>
      <c r="T410" s="160">
        <f>Travel!AS97</f>
        <v>0</v>
      </c>
      <c r="U410" s="160">
        <f>Travel!AT97</f>
        <v>0</v>
      </c>
      <c r="V410" s="160">
        <f t="shared" si="1"/>
        <v>0</v>
      </c>
    </row>
    <row r="411" spans="1:22" ht="12.75" customHeight="1" x14ac:dyDescent="0.4">
      <c r="A411" s="153" t="str">
        <f>Travel!AA98</f>
        <v>Budget</v>
      </c>
      <c r="B411" s="153" t="str">
        <f>Travel!AB98</f>
        <v>7068-000000</v>
      </c>
      <c r="C411" s="153">
        <f>Travel!AC98</f>
        <v>960</v>
      </c>
      <c r="D411" s="163" t="str">
        <f>Travel!AD98</f>
        <v>054</v>
      </c>
      <c r="E411" s="163"/>
      <c r="H411" s="153">
        <f>Travel!AG98</f>
        <v>110</v>
      </c>
      <c r="I411" s="153" t="str">
        <f>Travel!AH98</f>
        <v>USD</v>
      </c>
      <c r="J411" s="160">
        <f>Travel!AI98</f>
        <v>0</v>
      </c>
      <c r="K411" s="160">
        <f>Travel!AJ98</f>
        <v>0</v>
      </c>
      <c r="L411" s="160">
        <f>Travel!AK98</f>
        <v>0</v>
      </c>
      <c r="M411" s="160">
        <f>Travel!AL98</f>
        <v>0</v>
      </c>
      <c r="N411" s="160">
        <f>Travel!AM98</f>
        <v>0</v>
      </c>
      <c r="O411" s="160">
        <f>Travel!AN98</f>
        <v>0</v>
      </c>
      <c r="P411" s="160">
        <f>Travel!AO98</f>
        <v>0</v>
      </c>
      <c r="Q411" s="160">
        <f>Travel!AP98</f>
        <v>0</v>
      </c>
      <c r="R411" s="160">
        <f>Travel!AQ98</f>
        <v>0</v>
      </c>
      <c r="S411" s="160">
        <f>Travel!AR98</f>
        <v>0</v>
      </c>
      <c r="T411" s="160">
        <f>Travel!AS98</f>
        <v>0</v>
      </c>
      <c r="U411" s="160">
        <f>Travel!AT98</f>
        <v>0</v>
      </c>
      <c r="V411" s="160">
        <f t="shared" si="1"/>
        <v>0</v>
      </c>
    </row>
    <row r="412" spans="1:22" ht="12.75" customHeight="1" x14ac:dyDescent="0.4">
      <c r="A412" s="153" t="str">
        <f>Travel!AA99</f>
        <v>Budget</v>
      </c>
      <c r="B412" s="153" t="str">
        <f>Travel!AB99</f>
        <v>7072-000000</v>
      </c>
      <c r="C412" s="153">
        <f>Travel!AC99</f>
        <v>960</v>
      </c>
      <c r="D412" s="163" t="str">
        <f>Travel!AD99</f>
        <v>054</v>
      </c>
      <c r="E412" s="163"/>
      <c r="H412" s="153">
        <f>Travel!AG99</f>
        <v>110</v>
      </c>
      <c r="I412" s="153" t="str">
        <f>Travel!AH99</f>
        <v>USD</v>
      </c>
      <c r="J412" s="160">
        <f>Travel!AI99</f>
        <v>0</v>
      </c>
      <c r="K412" s="160">
        <f>Travel!AJ99</f>
        <v>0</v>
      </c>
      <c r="L412" s="160">
        <f>Travel!AK99</f>
        <v>0</v>
      </c>
      <c r="M412" s="160">
        <f>Travel!AL99</f>
        <v>0</v>
      </c>
      <c r="N412" s="160">
        <f>Travel!AM99</f>
        <v>0</v>
      </c>
      <c r="O412" s="160">
        <f>Travel!AN99</f>
        <v>0</v>
      </c>
      <c r="P412" s="160">
        <f>Travel!AO99</f>
        <v>0</v>
      </c>
      <c r="Q412" s="160">
        <f>Travel!AP99</f>
        <v>0</v>
      </c>
      <c r="R412" s="160">
        <f>Travel!AQ99</f>
        <v>0</v>
      </c>
      <c r="S412" s="160">
        <f>Travel!AR99</f>
        <v>0</v>
      </c>
      <c r="T412" s="160">
        <f>Travel!AS99</f>
        <v>0</v>
      </c>
      <c r="U412" s="160">
        <f>Travel!AT99</f>
        <v>0</v>
      </c>
      <c r="V412" s="160">
        <f t="shared" si="1"/>
        <v>0</v>
      </c>
    </row>
    <row r="413" spans="1:22" ht="12.75" customHeight="1" x14ac:dyDescent="0.4">
      <c r="A413" s="153" t="str">
        <f>Travel!AA103</f>
        <v>Budget</v>
      </c>
      <c r="B413" s="153" t="str">
        <f>Travel!AB103</f>
        <v>7060-000000</v>
      </c>
      <c r="C413" s="153">
        <f>Travel!AC103</f>
        <v>961</v>
      </c>
      <c r="D413" s="163" t="str">
        <f>Travel!AD103</f>
        <v>054</v>
      </c>
      <c r="E413" s="163"/>
      <c r="H413" s="153">
        <f>Travel!AG103</f>
        <v>110</v>
      </c>
      <c r="I413" s="153" t="str">
        <f>Travel!AH103</f>
        <v>USD</v>
      </c>
      <c r="J413" s="160">
        <f>Travel!AI103</f>
        <v>0</v>
      </c>
      <c r="K413" s="160">
        <f>Travel!AJ103</f>
        <v>0</v>
      </c>
      <c r="L413" s="160">
        <f>Travel!AK103</f>
        <v>0</v>
      </c>
      <c r="M413" s="160">
        <f>Travel!AL103</f>
        <v>0</v>
      </c>
      <c r="N413" s="160">
        <f>Travel!AM103</f>
        <v>0</v>
      </c>
      <c r="O413" s="160">
        <f>Travel!AN103</f>
        <v>0</v>
      </c>
      <c r="P413" s="160">
        <f>Travel!AO103</f>
        <v>0</v>
      </c>
      <c r="Q413" s="160">
        <f>Travel!AP103</f>
        <v>0</v>
      </c>
      <c r="R413" s="160">
        <f>Travel!AQ103</f>
        <v>0</v>
      </c>
      <c r="S413" s="160">
        <f>Travel!AR103</f>
        <v>0</v>
      </c>
      <c r="T413" s="160">
        <f>Travel!AS103</f>
        <v>0</v>
      </c>
      <c r="U413" s="160">
        <f>Travel!AT103</f>
        <v>0</v>
      </c>
      <c r="V413" s="160">
        <f t="shared" si="1"/>
        <v>0</v>
      </c>
    </row>
    <row r="414" spans="1:22" ht="12.75" customHeight="1" x14ac:dyDescent="0.4">
      <c r="A414" s="153" t="str">
        <f>Travel!AA104</f>
        <v>Budget</v>
      </c>
      <c r="B414" s="153" t="str">
        <f>Travel!AB104</f>
        <v>7062-000000</v>
      </c>
      <c r="C414" s="153">
        <f>Travel!AC104</f>
        <v>961</v>
      </c>
      <c r="D414" s="163" t="str">
        <f>Travel!AD104</f>
        <v>054</v>
      </c>
      <c r="E414" s="163"/>
      <c r="H414" s="153">
        <f>Travel!AG104</f>
        <v>110</v>
      </c>
      <c r="I414" s="153" t="str">
        <f>Travel!AH104</f>
        <v>USD</v>
      </c>
      <c r="J414" s="160">
        <f>Travel!AI104</f>
        <v>0</v>
      </c>
      <c r="K414" s="160">
        <f>Travel!AJ104</f>
        <v>0</v>
      </c>
      <c r="L414" s="160">
        <f>Travel!AK104</f>
        <v>0</v>
      </c>
      <c r="M414" s="160">
        <f>Travel!AL104</f>
        <v>0</v>
      </c>
      <c r="N414" s="160">
        <f>Travel!AM104</f>
        <v>0</v>
      </c>
      <c r="O414" s="160">
        <f>Travel!AN104</f>
        <v>0</v>
      </c>
      <c r="P414" s="160">
        <f>Travel!AO104</f>
        <v>0</v>
      </c>
      <c r="Q414" s="160">
        <f>Travel!AP104</f>
        <v>0</v>
      </c>
      <c r="R414" s="160">
        <f>Travel!AQ104</f>
        <v>0</v>
      </c>
      <c r="S414" s="160">
        <f>Travel!AR104</f>
        <v>0</v>
      </c>
      <c r="T414" s="160">
        <f>Travel!AS104</f>
        <v>0</v>
      </c>
      <c r="U414" s="160">
        <f>Travel!AT104</f>
        <v>0</v>
      </c>
      <c r="V414" s="160">
        <f t="shared" si="1"/>
        <v>0</v>
      </c>
    </row>
    <row r="415" spans="1:22" ht="12.75" customHeight="1" x14ac:dyDescent="0.4">
      <c r="A415" s="153" t="str">
        <f>Travel!AA105</f>
        <v>Budget</v>
      </c>
      <c r="B415" s="153" t="str">
        <f>Travel!AB105</f>
        <v>7064-000000</v>
      </c>
      <c r="C415" s="153">
        <f>Travel!AC105</f>
        <v>961</v>
      </c>
      <c r="D415" s="163" t="str">
        <f>Travel!AD105</f>
        <v>054</v>
      </c>
      <c r="E415" s="163"/>
      <c r="H415" s="153">
        <f>Travel!AG105</f>
        <v>110</v>
      </c>
      <c r="I415" s="153" t="str">
        <f>Travel!AH105</f>
        <v>USD</v>
      </c>
      <c r="J415" s="160">
        <f>Travel!AI105</f>
        <v>0</v>
      </c>
      <c r="K415" s="160">
        <f>Travel!AJ105</f>
        <v>0</v>
      </c>
      <c r="L415" s="160">
        <f>Travel!AK105</f>
        <v>0</v>
      </c>
      <c r="M415" s="160">
        <f>Travel!AL105</f>
        <v>0</v>
      </c>
      <c r="N415" s="160">
        <f>Travel!AM105</f>
        <v>0</v>
      </c>
      <c r="O415" s="160">
        <f>Travel!AN105</f>
        <v>0</v>
      </c>
      <c r="P415" s="160">
        <f>Travel!AO105</f>
        <v>0</v>
      </c>
      <c r="Q415" s="160">
        <f>Travel!AP105</f>
        <v>0</v>
      </c>
      <c r="R415" s="160">
        <f>Travel!AQ105</f>
        <v>0</v>
      </c>
      <c r="S415" s="160">
        <f>Travel!AR105</f>
        <v>0</v>
      </c>
      <c r="T415" s="160">
        <f>Travel!AS105</f>
        <v>0</v>
      </c>
      <c r="U415" s="160">
        <f>Travel!AT105</f>
        <v>0</v>
      </c>
      <c r="V415" s="160">
        <f t="shared" si="1"/>
        <v>0</v>
      </c>
    </row>
    <row r="416" spans="1:22" ht="12.75" customHeight="1" x14ac:dyDescent="0.4">
      <c r="A416" s="153" t="str">
        <f>Travel!AA106</f>
        <v>Budget</v>
      </c>
      <c r="B416" s="153" t="str">
        <f>Travel!AB106</f>
        <v>7066-000000</v>
      </c>
      <c r="C416" s="153">
        <f>Travel!AC106</f>
        <v>961</v>
      </c>
      <c r="D416" s="163" t="str">
        <f>Travel!AD106</f>
        <v>054</v>
      </c>
      <c r="E416" s="163"/>
      <c r="H416" s="153">
        <f>Travel!AG106</f>
        <v>110</v>
      </c>
      <c r="I416" s="153" t="str">
        <f>Travel!AH106</f>
        <v>USD</v>
      </c>
      <c r="J416" s="160">
        <f>Travel!AI106</f>
        <v>0</v>
      </c>
      <c r="K416" s="160">
        <f>Travel!AJ106</f>
        <v>0</v>
      </c>
      <c r="L416" s="160">
        <f>Travel!AK106</f>
        <v>0</v>
      </c>
      <c r="M416" s="160">
        <f>Travel!AL106</f>
        <v>0</v>
      </c>
      <c r="N416" s="160">
        <f>Travel!AM106</f>
        <v>0</v>
      </c>
      <c r="O416" s="160">
        <f>Travel!AN106</f>
        <v>0</v>
      </c>
      <c r="P416" s="160">
        <f>Travel!AO106</f>
        <v>0</v>
      </c>
      <c r="Q416" s="160">
        <f>Travel!AP106</f>
        <v>0</v>
      </c>
      <c r="R416" s="160">
        <f>Travel!AQ106</f>
        <v>0</v>
      </c>
      <c r="S416" s="160">
        <f>Travel!AR106</f>
        <v>0</v>
      </c>
      <c r="T416" s="160">
        <f>Travel!AS106</f>
        <v>0</v>
      </c>
      <c r="U416" s="160">
        <f>Travel!AT106</f>
        <v>0</v>
      </c>
      <c r="V416" s="160">
        <f t="shared" si="1"/>
        <v>0</v>
      </c>
    </row>
    <row r="417" spans="1:22" ht="12.75" customHeight="1" x14ac:dyDescent="0.4">
      <c r="A417" s="153" t="str">
        <f>Travel!AA107</f>
        <v>Budget</v>
      </c>
      <c r="B417" s="153" t="str">
        <f>Travel!AB107</f>
        <v>7068-000000</v>
      </c>
      <c r="C417" s="153">
        <f>Travel!AC107</f>
        <v>961</v>
      </c>
      <c r="D417" s="163" t="str">
        <f>Travel!AD107</f>
        <v>054</v>
      </c>
      <c r="E417" s="163"/>
      <c r="H417" s="153">
        <f>Travel!AG107</f>
        <v>110</v>
      </c>
      <c r="I417" s="153" t="str">
        <f>Travel!AH107</f>
        <v>USD</v>
      </c>
      <c r="J417" s="160">
        <f>Travel!AI107</f>
        <v>0</v>
      </c>
      <c r="K417" s="160">
        <f>Travel!AJ107</f>
        <v>0</v>
      </c>
      <c r="L417" s="160">
        <f>Travel!AK107</f>
        <v>0</v>
      </c>
      <c r="M417" s="160">
        <f>Travel!AL107</f>
        <v>0</v>
      </c>
      <c r="N417" s="160">
        <f>Travel!AM107</f>
        <v>0</v>
      </c>
      <c r="O417" s="160">
        <f>Travel!AN107</f>
        <v>0</v>
      </c>
      <c r="P417" s="160">
        <f>Travel!AO107</f>
        <v>0</v>
      </c>
      <c r="Q417" s="160">
        <f>Travel!AP107</f>
        <v>0</v>
      </c>
      <c r="R417" s="160">
        <f>Travel!AQ107</f>
        <v>0</v>
      </c>
      <c r="S417" s="160">
        <f>Travel!AR107</f>
        <v>0</v>
      </c>
      <c r="T417" s="160">
        <f>Travel!AS107</f>
        <v>0</v>
      </c>
      <c r="U417" s="160">
        <f>Travel!AT107</f>
        <v>0</v>
      </c>
      <c r="V417" s="160">
        <f t="shared" si="1"/>
        <v>0</v>
      </c>
    </row>
    <row r="418" spans="1:22" ht="12.75" customHeight="1" x14ac:dyDescent="0.4">
      <c r="A418" s="153" t="str">
        <f>Travel!AA108</f>
        <v>Budget</v>
      </c>
      <c r="B418" s="153" t="str">
        <f>Travel!AB108</f>
        <v>7072-000000</v>
      </c>
      <c r="C418" s="153">
        <f>Travel!AC108</f>
        <v>961</v>
      </c>
      <c r="D418" s="163" t="str">
        <f>Travel!AD108</f>
        <v>054</v>
      </c>
      <c r="E418" s="163"/>
      <c r="H418" s="153">
        <f>Travel!AG108</f>
        <v>110</v>
      </c>
      <c r="I418" s="153" t="str">
        <f>Travel!AH108</f>
        <v>USD</v>
      </c>
      <c r="J418" s="160">
        <f>Travel!AI108</f>
        <v>0</v>
      </c>
      <c r="K418" s="160">
        <f>Travel!AJ108</f>
        <v>0</v>
      </c>
      <c r="L418" s="160">
        <f>Travel!AK108</f>
        <v>0</v>
      </c>
      <c r="M418" s="160">
        <f>Travel!AL108</f>
        <v>0</v>
      </c>
      <c r="N418" s="160">
        <f>Travel!AM108</f>
        <v>0</v>
      </c>
      <c r="O418" s="160">
        <f>Travel!AN108</f>
        <v>0</v>
      </c>
      <c r="P418" s="160">
        <f>Travel!AO108</f>
        <v>0</v>
      </c>
      <c r="Q418" s="160">
        <f>Travel!AP108</f>
        <v>0</v>
      </c>
      <c r="R418" s="160">
        <f>Travel!AQ108</f>
        <v>0</v>
      </c>
      <c r="S418" s="160">
        <f>Travel!AR108</f>
        <v>0</v>
      </c>
      <c r="T418" s="160">
        <f>Travel!AS108</f>
        <v>0</v>
      </c>
      <c r="U418" s="160">
        <f>Travel!AT108</f>
        <v>0</v>
      </c>
      <c r="V418" s="160">
        <f t="shared" si="1"/>
        <v>0</v>
      </c>
    </row>
    <row r="419" spans="1:22" ht="12.75" customHeight="1" x14ac:dyDescent="0.4">
      <c r="A419" s="153" t="str">
        <f>Travel!AA112</f>
        <v>Budget</v>
      </c>
      <c r="B419" s="153" t="str">
        <f>Travel!AB112</f>
        <v>7060-000000</v>
      </c>
      <c r="C419" s="153">
        <f>Travel!AC112</f>
        <v>962</v>
      </c>
      <c r="D419" s="163" t="str">
        <f>Travel!AD112</f>
        <v>054</v>
      </c>
      <c r="E419" s="163"/>
      <c r="H419" s="153">
        <f>Travel!AG112</f>
        <v>110</v>
      </c>
      <c r="I419" s="153" t="str">
        <f>Travel!AH112</f>
        <v>USD</v>
      </c>
      <c r="J419" s="160">
        <f>Travel!AI112</f>
        <v>0</v>
      </c>
      <c r="K419" s="160">
        <f>Travel!AJ112</f>
        <v>0</v>
      </c>
      <c r="L419" s="160">
        <f>Travel!AK112</f>
        <v>0</v>
      </c>
      <c r="M419" s="160">
        <f>Travel!AL112</f>
        <v>0</v>
      </c>
      <c r="N419" s="160">
        <f>Travel!AM112</f>
        <v>0</v>
      </c>
      <c r="O419" s="160">
        <f>Travel!AN112</f>
        <v>0</v>
      </c>
      <c r="P419" s="160">
        <f>Travel!AO112</f>
        <v>0</v>
      </c>
      <c r="Q419" s="160">
        <f>Travel!AP112</f>
        <v>0</v>
      </c>
      <c r="R419" s="160">
        <f>Travel!AQ112</f>
        <v>0</v>
      </c>
      <c r="S419" s="160">
        <f>Travel!AR112</f>
        <v>0</v>
      </c>
      <c r="T419" s="160">
        <f>Travel!AS112</f>
        <v>0</v>
      </c>
      <c r="U419" s="160">
        <f>Travel!AT112</f>
        <v>0</v>
      </c>
      <c r="V419" s="160">
        <f t="shared" si="1"/>
        <v>0</v>
      </c>
    </row>
    <row r="420" spans="1:22" ht="12.75" customHeight="1" x14ac:dyDescent="0.4">
      <c r="A420" s="153" t="str">
        <f>Travel!AA113</f>
        <v>Budget</v>
      </c>
      <c r="B420" s="153" t="str">
        <f>Travel!AB113</f>
        <v>7062-000000</v>
      </c>
      <c r="C420" s="153">
        <f>Travel!AC113</f>
        <v>962</v>
      </c>
      <c r="D420" s="163" t="str">
        <f>Travel!AD113</f>
        <v>054</v>
      </c>
      <c r="E420" s="163"/>
      <c r="H420" s="153">
        <f>Travel!AG113</f>
        <v>110</v>
      </c>
      <c r="I420" s="153" t="str">
        <f>Travel!AH113</f>
        <v>USD</v>
      </c>
      <c r="J420" s="160">
        <f>Travel!AI113</f>
        <v>0</v>
      </c>
      <c r="K420" s="160">
        <f>Travel!AJ113</f>
        <v>0</v>
      </c>
      <c r="L420" s="160">
        <f>Travel!AK113</f>
        <v>0</v>
      </c>
      <c r="M420" s="160">
        <f>Travel!AL113</f>
        <v>0</v>
      </c>
      <c r="N420" s="160">
        <f>Travel!AM113</f>
        <v>0</v>
      </c>
      <c r="O420" s="160">
        <f>Travel!AN113</f>
        <v>0</v>
      </c>
      <c r="P420" s="160">
        <f>Travel!AO113</f>
        <v>0</v>
      </c>
      <c r="Q420" s="160">
        <f>Travel!AP113</f>
        <v>0</v>
      </c>
      <c r="R420" s="160">
        <f>Travel!AQ113</f>
        <v>0</v>
      </c>
      <c r="S420" s="160">
        <f>Travel!AR113</f>
        <v>0</v>
      </c>
      <c r="T420" s="160">
        <f>Travel!AS113</f>
        <v>0</v>
      </c>
      <c r="U420" s="160">
        <f>Travel!AT113</f>
        <v>0</v>
      </c>
      <c r="V420" s="160">
        <f t="shared" si="1"/>
        <v>0</v>
      </c>
    </row>
    <row r="421" spans="1:22" ht="12.75" customHeight="1" x14ac:dyDescent="0.4">
      <c r="A421" s="153" t="str">
        <f>Travel!AA114</f>
        <v>Budget</v>
      </c>
      <c r="B421" s="153" t="str">
        <f>Travel!AB114</f>
        <v>7064-000000</v>
      </c>
      <c r="C421" s="153">
        <f>Travel!AC114</f>
        <v>962</v>
      </c>
      <c r="D421" s="163" t="str">
        <f>Travel!AD114</f>
        <v>054</v>
      </c>
      <c r="E421" s="163"/>
      <c r="H421" s="153">
        <f>Travel!AG114</f>
        <v>110</v>
      </c>
      <c r="I421" s="153" t="str">
        <f>Travel!AH114</f>
        <v>USD</v>
      </c>
      <c r="J421" s="160">
        <f>Travel!AI114</f>
        <v>0</v>
      </c>
      <c r="K421" s="160">
        <f>Travel!AJ114</f>
        <v>0</v>
      </c>
      <c r="L421" s="160">
        <f>Travel!AK114</f>
        <v>0</v>
      </c>
      <c r="M421" s="160">
        <f>Travel!AL114</f>
        <v>0</v>
      </c>
      <c r="N421" s="160">
        <f>Travel!AM114</f>
        <v>0</v>
      </c>
      <c r="O421" s="160">
        <f>Travel!AN114</f>
        <v>0</v>
      </c>
      <c r="P421" s="160">
        <f>Travel!AO114</f>
        <v>0</v>
      </c>
      <c r="Q421" s="160">
        <f>Travel!AP114</f>
        <v>0</v>
      </c>
      <c r="R421" s="160">
        <f>Travel!AQ114</f>
        <v>0</v>
      </c>
      <c r="S421" s="160">
        <f>Travel!AR114</f>
        <v>0</v>
      </c>
      <c r="T421" s="160">
        <f>Travel!AS114</f>
        <v>0</v>
      </c>
      <c r="U421" s="160">
        <f>Travel!AT114</f>
        <v>0</v>
      </c>
      <c r="V421" s="160">
        <f t="shared" si="1"/>
        <v>0</v>
      </c>
    </row>
    <row r="422" spans="1:22" ht="12.75" customHeight="1" x14ac:dyDescent="0.4">
      <c r="A422" s="153" t="str">
        <f>Travel!AA115</f>
        <v>Budget</v>
      </c>
      <c r="B422" s="153" t="str">
        <f>Travel!AB115</f>
        <v>7066-000000</v>
      </c>
      <c r="C422" s="153">
        <f>Travel!AC115</f>
        <v>962</v>
      </c>
      <c r="D422" s="163" t="str">
        <f>Travel!AD115</f>
        <v>054</v>
      </c>
      <c r="E422" s="163"/>
      <c r="H422" s="153">
        <f>Travel!AG115</f>
        <v>110</v>
      </c>
      <c r="I422" s="153" t="str">
        <f>Travel!AH115</f>
        <v>USD</v>
      </c>
      <c r="J422" s="160">
        <f>Travel!AI115</f>
        <v>0</v>
      </c>
      <c r="K422" s="160">
        <f>Travel!AJ115</f>
        <v>0</v>
      </c>
      <c r="L422" s="160">
        <f>Travel!AK115</f>
        <v>0</v>
      </c>
      <c r="M422" s="160">
        <f>Travel!AL115</f>
        <v>0</v>
      </c>
      <c r="N422" s="160">
        <f>Travel!AM115</f>
        <v>0</v>
      </c>
      <c r="O422" s="160">
        <f>Travel!AN115</f>
        <v>0</v>
      </c>
      <c r="P422" s="160">
        <f>Travel!AO115</f>
        <v>0</v>
      </c>
      <c r="Q422" s="160">
        <f>Travel!AP115</f>
        <v>0</v>
      </c>
      <c r="R422" s="160">
        <f>Travel!AQ115</f>
        <v>0</v>
      </c>
      <c r="S422" s="160">
        <f>Travel!AR115</f>
        <v>0</v>
      </c>
      <c r="T422" s="160">
        <f>Travel!AS115</f>
        <v>0</v>
      </c>
      <c r="U422" s="160">
        <f>Travel!AT115</f>
        <v>0</v>
      </c>
      <c r="V422" s="160">
        <f t="shared" si="1"/>
        <v>0</v>
      </c>
    </row>
    <row r="423" spans="1:22" ht="12.75" customHeight="1" x14ac:dyDescent="0.4">
      <c r="A423" s="153" t="str">
        <f>Travel!AA116</f>
        <v>Budget</v>
      </c>
      <c r="B423" s="153" t="str">
        <f>Travel!AB116</f>
        <v>7068-000000</v>
      </c>
      <c r="C423" s="153">
        <f>Travel!AC116</f>
        <v>962</v>
      </c>
      <c r="D423" s="163" t="str">
        <f>Travel!AD116</f>
        <v>054</v>
      </c>
      <c r="E423" s="163"/>
      <c r="H423" s="153">
        <f>Travel!AG116</f>
        <v>110</v>
      </c>
      <c r="I423" s="153" t="str">
        <f>Travel!AH116</f>
        <v>USD</v>
      </c>
      <c r="J423" s="160">
        <f>Travel!AI116</f>
        <v>0</v>
      </c>
      <c r="K423" s="160">
        <f>Travel!AJ116</f>
        <v>0</v>
      </c>
      <c r="L423" s="160">
        <f>Travel!AK116</f>
        <v>0</v>
      </c>
      <c r="M423" s="160">
        <f>Travel!AL116</f>
        <v>0</v>
      </c>
      <c r="N423" s="160">
        <f>Travel!AM116</f>
        <v>0</v>
      </c>
      <c r="O423" s="160">
        <f>Travel!AN116</f>
        <v>0</v>
      </c>
      <c r="P423" s="160">
        <f>Travel!AO116</f>
        <v>0</v>
      </c>
      <c r="Q423" s="160">
        <f>Travel!AP116</f>
        <v>0</v>
      </c>
      <c r="R423" s="160">
        <f>Travel!AQ116</f>
        <v>0</v>
      </c>
      <c r="S423" s="160">
        <f>Travel!AR116</f>
        <v>0</v>
      </c>
      <c r="T423" s="160">
        <f>Travel!AS116</f>
        <v>0</v>
      </c>
      <c r="U423" s="160">
        <f>Travel!AT116</f>
        <v>0</v>
      </c>
      <c r="V423" s="160">
        <f t="shared" si="1"/>
        <v>0</v>
      </c>
    </row>
    <row r="424" spans="1:22" ht="12.75" customHeight="1" x14ac:dyDescent="0.4">
      <c r="A424" s="153" t="str">
        <f>Travel!AA117</f>
        <v>Budget</v>
      </c>
      <c r="B424" s="153" t="str">
        <f>Travel!AB117</f>
        <v>7072-000000</v>
      </c>
      <c r="C424" s="153">
        <f>Travel!AC117</f>
        <v>962</v>
      </c>
      <c r="D424" s="163" t="str">
        <f>Travel!AD117</f>
        <v>054</v>
      </c>
      <c r="E424" s="163"/>
      <c r="H424" s="153">
        <f>Travel!AG117</f>
        <v>110</v>
      </c>
      <c r="I424" s="153" t="str">
        <f>Travel!AH117</f>
        <v>USD</v>
      </c>
      <c r="J424" s="160">
        <f>Travel!AI117</f>
        <v>0</v>
      </c>
      <c r="K424" s="160">
        <f>Travel!AJ117</f>
        <v>0</v>
      </c>
      <c r="L424" s="160">
        <f>Travel!AK117</f>
        <v>0</v>
      </c>
      <c r="M424" s="160">
        <f>Travel!AL117</f>
        <v>0</v>
      </c>
      <c r="N424" s="160">
        <f>Travel!AM117</f>
        <v>0</v>
      </c>
      <c r="O424" s="160">
        <f>Travel!AN117</f>
        <v>0</v>
      </c>
      <c r="P424" s="160">
        <f>Travel!AO117</f>
        <v>0</v>
      </c>
      <c r="Q424" s="160">
        <f>Travel!AP117</f>
        <v>0</v>
      </c>
      <c r="R424" s="160">
        <f>Travel!AQ117</f>
        <v>0</v>
      </c>
      <c r="S424" s="160">
        <f>Travel!AR117</f>
        <v>0</v>
      </c>
      <c r="T424" s="160">
        <f>Travel!AS117</f>
        <v>0</v>
      </c>
      <c r="U424" s="160">
        <f>Travel!AT117</f>
        <v>0</v>
      </c>
      <c r="V424" s="160">
        <f t="shared" si="1"/>
        <v>0</v>
      </c>
    </row>
    <row r="425" spans="1:22" ht="12.75" customHeight="1" x14ac:dyDescent="0.4">
      <c r="A425" s="153" t="str">
        <f>Travel!AA121</f>
        <v>Budget</v>
      </c>
      <c r="B425" s="153" t="str">
        <f>Travel!AB121</f>
        <v>7060-000000</v>
      </c>
      <c r="C425" s="153">
        <f>Travel!AC121</f>
        <v>963</v>
      </c>
      <c r="D425" s="163" t="str">
        <f>Travel!AD121</f>
        <v>054</v>
      </c>
      <c r="E425" s="163"/>
      <c r="H425" s="153">
        <f>Travel!AG121</f>
        <v>110</v>
      </c>
      <c r="I425" s="153" t="str">
        <f>Travel!AH121</f>
        <v>USD</v>
      </c>
      <c r="J425" s="160">
        <f>Travel!AI121</f>
        <v>0</v>
      </c>
      <c r="K425" s="160">
        <f>Travel!AJ121</f>
        <v>0</v>
      </c>
      <c r="L425" s="160">
        <f>Travel!AK121</f>
        <v>0</v>
      </c>
      <c r="M425" s="160">
        <f>Travel!AL121</f>
        <v>0</v>
      </c>
      <c r="N425" s="160">
        <f>Travel!AM121</f>
        <v>0</v>
      </c>
      <c r="O425" s="160">
        <f>Travel!AN121</f>
        <v>0</v>
      </c>
      <c r="P425" s="160">
        <f>Travel!AO121</f>
        <v>0</v>
      </c>
      <c r="Q425" s="160">
        <f>Travel!AP121</f>
        <v>0</v>
      </c>
      <c r="R425" s="160">
        <f>Travel!AQ121</f>
        <v>0</v>
      </c>
      <c r="S425" s="160">
        <f>Travel!AR121</f>
        <v>0</v>
      </c>
      <c r="T425" s="160">
        <f>Travel!AS121</f>
        <v>0</v>
      </c>
      <c r="U425" s="160">
        <f>Travel!AT121</f>
        <v>0</v>
      </c>
      <c r="V425" s="160">
        <f t="shared" si="1"/>
        <v>0</v>
      </c>
    </row>
    <row r="426" spans="1:22" ht="12.75" customHeight="1" x14ac:dyDescent="0.4">
      <c r="A426" s="153" t="str">
        <f>Travel!AA122</f>
        <v>Budget</v>
      </c>
      <c r="B426" s="153" t="str">
        <f>Travel!AB122</f>
        <v>7062-000000</v>
      </c>
      <c r="C426" s="153">
        <f>Travel!AC122</f>
        <v>963</v>
      </c>
      <c r="D426" s="163" t="str">
        <f>Travel!AD122</f>
        <v>054</v>
      </c>
      <c r="E426" s="163"/>
      <c r="H426" s="153">
        <f>Travel!AG122</f>
        <v>110</v>
      </c>
      <c r="I426" s="153" t="str">
        <f>Travel!AH122</f>
        <v>USD</v>
      </c>
      <c r="J426" s="160">
        <f>Travel!AI122</f>
        <v>0</v>
      </c>
      <c r="K426" s="160">
        <f>Travel!AJ122</f>
        <v>0</v>
      </c>
      <c r="L426" s="160">
        <f>Travel!AK122</f>
        <v>0</v>
      </c>
      <c r="M426" s="160">
        <f>Travel!AL122</f>
        <v>0</v>
      </c>
      <c r="N426" s="160">
        <f>Travel!AM122</f>
        <v>0</v>
      </c>
      <c r="O426" s="160">
        <f>Travel!AN122</f>
        <v>0</v>
      </c>
      <c r="P426" s="160">
        <f>Travel!AO122</f>
        <v>0</v>
      </c>
      <c r="Q426" s="160">
        <f>Travel!AP122</f>
        <v>0</v>
      </c>
      <c r="R426" s="160">
        <f>Travel!AQ122</f>
        <v>0</v>
      </c>
      <c r="S426" s="160">
        <f>Travel!AR122</f>
        <v>0</v>
      </c>
      <c r="T426" s="160">
        <f>Travel!AS122</f>
        <v>0</v>
      </c>
      <c r="U426" s="160">
        <f>Travel!AT122</f>
        <v>0</v>
      </c>
      <c r="V426" s="160">
        <f t="shared" si="1"/>
        <v>0</v>
      </c>
    </row>
    <row r="427" spans="1:22" ht="12.75" customHeight="1" x14ac:dyDescent="0.4">
      <c r="A427" s="153" t="str">
        <f>Travel!AA123</f>
        <v>Budget</v>
      </c>
      <c r="B427" s="153" t="str">
        <f>Travel!AB123</f>
        <v>7064-000000</v>
      </c>
      <c r="C427" s="153">
        <f>Travel!AC123</f>
        <v>963</v>
      </c>
      <c r="D427" s="163" t="str">
        <f>Travel!AD123</f>
        <v>054</v>
      </c>
      <c r="E427" s="163"/>
      <c r="H427" s="153">
        <f>Travel!AG123</f>
        <v>110</v>
      </c>
      <c r="I427" s="153" t="str">
        <f>Travel!AH123</f>
        <v>USD</v>
      </c>
      <c r="J427" s="160">
        <f>Travel!AI123</f>
        <v>0</v>
      </c>
      <c r="K427" s="160">
        <f>Travel!AJ123</f>
        <v>0</v>
      </c>
      <c r="L427" s="160">
        <f>Travel!AK123</f>
        <v>0</v>
      </c>
      <c r="M427" s="160">
        <f>Travel!AL123</f>
        <v>0</v>
      </c>
      <c r="N427" s="160">
        <f>Travel!AM123</f>
        <v>0</v>
      </c>
      <c r="O427" s="160">
        <f>Travel!AN123</f>
        <v>0</v>
      </c>
      <c r="P427" s="160">
        <f>Travel!AO123</f>
        <v>0</v>
      </c>
      <c r="Q427" s="160">
        <f>Travel!AP123</f>
        <v>0</v>
      </c>
      <c r="R427" s="160">
        <f>Travel!AQ123</f>
        <v>0</v>
      </c>
      <c r="S427" s="160">
        <f>Travel!AR123</f>
        <v>0</v>
      </c>
      <c r="T427" s="160">
        <f>Travel!AS123</f>
        <v>0</v>
      </c>
      <c r="U427" s="160">
        <f>Travel!AT123</f>
        <v>0</v>
      </c>
      <c r="V427" s="160">
        <f t="shared" si="1"/>
        <v>0</v>
      </c>
    </row>
    <row r="428" spans="1:22" ht="12.75" customHeight="1" x14ac:dyDescent="0.4">
      <c r="A428" s="153" t="str">
        <f>Travel!AA124</f>
        <v>Budget</v>
      </c>
      <c r="B428" s="153" t="str">
        <f>Travel!AB124</f>
        <v>7066-000000</v>
      </c>
      <c r="C428" s="153">
        <f>Travel!AC124</f>
        <v>963</v>
      </c>
      <c r="D428" s="163" t="str">
        <f>Travel!AD124</f>
        <v>054</v>
      </c>
      <c r="E428" s="163"/>
      <c r="H428" s="153">
        <f>Travel!AG124</f>
        <v>110</v>
      </c>
      <c r="I428" s="153" t="str">
        <f>Travel!AH124</f>
        <v>USD</v>
      </c>
      <c r="J428" s="160">
        <f>Travel!AI124</f>
        <v>0</v>
      </c>
      <c r="K428" s="160">
        <f>Travel!AJ124</f>
        <v>0</v>
      </c>
      <c r="L428" s="160">
        <f>Travel!AK124</f>
        <v>0</v>
      </c>
      <c r="M428" s="160">
        <f>Travel!AL124</f>
        <v>0</v>
      </c>
      <c r="N428" s="160">
        <f>Travel!AM124</f>
        <v>0</v>
      </c>
      <c r="O428" s="160">
        <f>Travel!AN124</f>
        <v>0</v>
      </c>
      <c r="P428" s="160">
        <f>Travel!AO124</f>
        <v>0</v>
      </c>
      <c r="Q428" s="160">
        <f>Travel!AP124</f>
        <v>0</v>
      </c>
      <c r="R428" s="160">
        <f>Travel!AQ124</f>
        <v>0</v>
      </c>
      <c r="S428" s="160">
        <f>Travel!AR124</f>
        <v>0</v>
      </c>
      <c r="T428" s="160">
        <f>Travel!AS124</f>
        <v>0</v>
      </c>
      <c r="U428" s="160">
        <f>Travel!AT124</f>
        <v>0</v>
      </c>
      <c r="V428" s="160">
        <f t="shared" si="1"/>
        <v>0</v>
      </c>
    </row>
    <row r="429" spans="1:22" ht="12.75" customHeight="1" x14ac:dyDescent="0.4">
      <c r="A429" s="153" t="str">
        <f>Travel!AA125</f>
        <v>Budget</v>
      </c>
      <c r="B429" s="153" t="str">
        <f>Travel!AB125</f>
        <v>7068-000000</v>
      </c>
      <c r="C429" s="153">
        <f>Travel!AC125</f>
        <v>963</v>
      </c>
      <c r="D429" s="163" t="str">
        <f>Travel!AD125</f>
        <v>054</v>
      </c>
      <c r="E429" s="163"/>
      <c r="H429" s="153">
        <f>Travel!AG125</f>
        <v>110</v>
      </c>
      <c r="I429" s="153" t="str">
        <f>Travel!AH125</f>
        <v>USD</v>
      </c>
      <c r="J429" s="160">
        <f>Travel!AI125</f>
        <v>0</v>
      </c>
      <c r="K429" s="160">
        <f>Travel!AJ125</f>
        <v>0</v>
      </c>
      <c r="L429" s="160">
        <f>Travel!AK125</f>
        <v>0</v>
      </c>
      <c r="M429" s="160">
        <f>Travel!AL125</f>
        <v>0</v>
      </c>
      <c r="N429" s="160">
        <f>Travel!AM125</f>
        <v>0</v>
      </c>
      <c r="O429" s="160">
        <f>Travel!AN125</f>
        <v>0</v>
      </c>
      <c r="P429" s="160">
        <f>Travel!AO125</f>
        <v>0</v>
      </c>
      <c r="Q429" s="160">
        <f>Travel!AP125</f>
        <v>0</v>
      </c>
      <c r="R429" s="160">
        <f>Travel!AQ125</f>
        <v>0</v>
      </c>
      <c r="S429" s="160">
        <f>Travel!AR125</f>
        <v>0</v>
      </c>
      <c r="T429" s="160">
        <f>Travel!AS125</f>
        <v>0</v>
      </c>
      <c r="U429" s="160">
        <f>Travel!AT125</f>
        <v>0</v>
      </c>
      <c r="V429" s="160">
        <f t="shared" si="1"/>
        <v>0</v>
      </c>
    </row>
    <row r="430" spans="1:22" ht="12.75" customHeight="1" x14ac:dyDescent="0.4">
      <c r="A430" s="153" t="str">
        <f>Travel!AA126</f>
        <v>Budget</v>
      </c>
      <c r="B430" s="153" t="str">
        <f>Travel!AB126</f>
        <v>7072-000000</v>
      </c>
      <c r="C430" s="153">
        <f>Travel!AC126</f>
        <v>963</v>
      </c>
      <c r="D430" s="163" t="str">
        <f>Travel!AD126</f>
        <v>054</v>
      </c>
      <c r="E430" s="163"/>
      <c r="H430" s="153">
        <f>Travel!AG126</f>
        <v>110</v>
      </c>
      <c r="I430" s="153" t="str">
        <f>Travel!AH126</f>
        <v>USD</v>
      </c>
      <c r="J430" s="160">
        <f>Travel!AI126</f>
        <v>0</v>
      </c>
      <c r="K430" s="160">
        <f>Travel!AJ126</f>
        <v>0</v>
      </c>
      <c r="L430" s="160">
        <f>Travel!AK126</f>
        <v>0</v>
      </c>
      <c r="M430" s="160">
        <f>Travel!AL126</f>
        <v>0</v>
      </c>
      <c r="N430" s="160">
        <f>Travel!AM126</f>
        <v>0</v>
      </c>
      <c r="O430" s="160">
        <f>Travel!AN126</f>
        <v>0</v>
      </c>
      <c r="P430" s="160">
        <f>Travel!AO126</f>
        <v>0</v>
      </c>
      <c r="Q430" s="160">
        <f>Travel!AP126</f>
        <v>0</v>
      </c>
      <c r="R430" s="160">
        <f>Travel!AQ126</f>
        <v>0</v>
      </c>
      <c r="S430" s="160">
        <f>Travel!AR126</f>
        <v>0</v>
      </c>
      <c r="T430" s="160">
        <f>Travel!AS126</f>
        <v>0</v>
      </c>
      <c r="U430" s="160">
        <f>Travel!AT126</f>
        <v>0</v>
      </c>
      <c r="V430" s="160">
        <f t="shared" si="1"/>
        <v>0</v>
      </c>
    </row>
    <row r="431" spans="1:22" ht="12.75" customHeight="1" x14ac:dyDescent="0.4">
      <c r="A431" s="153" t="str">
        <f>Lodging!AA10</f>
        <v>Budget</v>
      </c>
      <c r="B431" s="153" t="str">
        <f>Lodging!AB10</f>
        <v>7058-000000</v>
      </c>
      <c r="C431" s="153">
        <f>Lodging!AC10</f>
        <v>970</v>
      </c>
      <c r="D431" s="163" t="str">
        <f>Lodging!AD10</f>
        <v>054</v>
      </c>
      <c r="E431" s="163"/>
      <c r="H431" s="153">
        <f>Lodging!AG10</f>
        <v>110</v>
      </c>
      <c r="I431" s="153" t="str">
        <f>Lodging!AH10</f>
        <v>USD</v>
      </c>
      <c r="J431" s="160">
        <f>Lodging!AI10</f>
        <v>0</v>
      </c>
      <c r="K431" s="160">
        <f>Lodging!AJ10</f>
        <v>491</v>
      </c>
      <c r="L431" s="160">
        <f>Lodging!AK10</f>
        <v>0</v>
      </c>
      <c r="M431" s="160">
        <f>Lodging!AL10</f>
        <v>0</v>
      </c>
      <c r="N431" s="160">
        <f>Lodging!AM10</f>
        <v>0</v>
      </c>
      <c r="O431" s="160">
        <f>Lodging!AN10</f>
        <v>0</v>
      </c>
      <c r="P431" s="160">
        <f>Lodging!AO10</f>
        <v>300</v>
      </c>
      <c r="Q431" s="160">
        <f>Lodging!AP10</f>
        <v>0</v>
      </c>
      <c r="R431" s="160">
        <f>Lodging!AQ10</f>
        <v>0</v>
      </c>
      <c r="S431" s="160">
        <f>Lodging!AR10</f>
        <v>0</v>
      </c>
      <c r="T431" s="160">
        <f>Lodging!AS10</f>
        <v>0</v>
      </c>
      <c r="U431" s="160">
        <f>Lodging!AT10</f>
        <v>0</v>
      </c>
      <c r="V431" s="160">
        <f t="shared" si="1"/>
        <v>791</v>
      </c>
    </row>
    <row r="432" spans="1:22" ht="12.75" customHeight="1" x14ac:dyDescent="0.4">
      <c r="A432" s="153" t="str">
        <f>Lodging!AA14</f>
        <v>Budget</v>
      </c>
      <c r="B432" s="153" t="str">
        <f>Lodging!AB14</f>
        <v>7058-000000</v>
      </c>
      <c r="C432" s="153">
        <f>Lodging!AC14</f>
        <v>971</v>
      </c>
      <c r="D432" s="163" t="str">
        <f>Lodging!AD14</f>
        <v>054</v>
      </c>
      <c r="E432" s="163"/>
      <c r="H432" s="153">
        <f>Lodging!AG14</f>
        <v>110</v>
      </c>
      <c r="I432" s="153" t="str">
        <f>Lodging!AH14</f>
        <v>USD</v>
      </c>
      <c r="J432" s="160">
        <f>Lodging!AI14</f>
        <v>0</v>
      </c>
      <c r="K432" s="160">
        <f>Lodging!AJ14</f>
        <v>982.44</v>
      </c>
      <c r="L432" s="160">
        <f>Lodging!AK14</f>
        <v>0</v>
      </c>
      <c r="M432" s="160">
        <f>Lodging!AL14</f>
        <v>0</v>
      </c>
      <c r="N432" s="160">
        <f>Lodging!AM14</f>
        <v>0</v>
      </c>
      <c r="O432" s="160">
        <f>Lodging!AN14</f>
        <v>0</v>
      </c>
      <c r="P432" s="160">
        <f>Lodging!AO14</f>
        <v>550</v>
      </c>
      <c r="Q432" s="160">
        <f>Lodging!AP14</f>
        <v>0</v>
      </c>
      <c r="R432" s="160">
        <f>Lodging!AQ14</f>
        <v>0</v>
      </c>
      <c r="S432" s="160">
        <f>Lodging!AR14</f>
        <v>0</v>
      </c>
      <c r="T432" s="160">
        <f>Lodging!AS14</f>
        <v>0</v>
      </c>
      <c r="U432" s="160">
        <f>Lodging!AT14</f>
        <v>0</v>
      </c>
      <c r="V432" s="160">
        <f t="shared" si="1"/>
        <v>1532.44</v>
      </c>
    </row>
    <row r="433" spans="1:29" ht="12.75" customHeight="1" x14ac:dyDescent="0.4">
      <c r="A433" s="153" t="str">
        <f>Lodging!AA18</f>
        <v>Budget</v>
      </c>
      <c r="B433" s="153" t="str">
        <f>Lodging!AB18</f>
        <v>7058-000000</v>
      </c>
      <c r="C433" s="153">
        <f>Lodging!AC18</f>
        <v>972</v>
      </c>
      <c r="D433" s="163" t="str">
        <f>Lodging!AD18</f>
        <v>054</v>
      </c>
      <c r="E433" s="163"/>
      <c r="H433" s="153">
        <f>Lodging!AG18</f>
        <v>110</v>
      </c>
      <c r="I433" s="153" t="str">
        <f>Lodging!AH18</f>
        <v>USD</v>
      </c>
      <c r="J433" s="160">
        <f>Lodging!AI18</f>
        <v>0</v>
      </c>
      <c r="K433" s="160">
        <f>Lodging!AJ18</f>
        <v>491.22</v>
      </c>
      <c r="L433" s="160">
        <f>Lodging!AK18</f>
        <v>0</v>
      </c>
      <c r="M433" s="160">
        <f>Lodging!AL18</f>
        <v>0</v>
      </c>
      <c r="N433" s="160">
        <f>Lodging!AM18</f>
        <v>0</v>
      </c>
      <c r="O433" s="160">
        <f>Lodging!AN18</f>
        <v>0</v>
      </c>
      <c r="P433" s="160">
        <f>Lodging!AO18</f>
        <v>300</v>
      </c>
      <c r="Q433" s="160">
        <f>Lodging!AP18</f>
        <v>0</v>
      </c>
      <c r="R433" s="160">
        <f>Lodging!AQ18</f>
        <v>0</v>
      </c>
      <c r="S433" s="160">
        <f>Lodging!AR18</f>
        <v>0</v>
      </c>
      <c r="T433" s="160">
        <f>Lodging!AS18</f>
        <v>0</v>
      </c>
      <c r="U433" s="160">
        <f>Lodging!AT18</f>
        <v>0</v>
      </c>
      <c r="V433" s="160">
        <f t="shared" si="1"/>
        <v>791.22</v>
      </c>
    </row>
    <row r="434" spans="1:29" ht="12.75" customHeight="1" x14ac:dyDescent="0.4">
      <c r="A434" s="153" t="str">
        <f>Lodging!AA22</f>
        <v>Budget</v>
      </c>
      <c r="B434" s="153" t="str">
        <f>Lodging!AB22</f>
        <v>7058-000000</v>
      </c>
      <c r="C434" s="153">
        <f>Lodging!AC22</f>
        <v>973</v>
      </c>
      <c r="D434" s="163" t="str">
        <f>Lodging!AD22</f>
        <v>054</v>
      </c>
      <c r="E434" s="163"/>
      <c r="H434" s="153">
        <f>Lodging!AG22</f>
        <v>110</v>
      </c>
      <c r="I434" s="153" t="str">
        <f>Lodging!AH22</f>
        <v>USD</v>
      </c>
      <c r="J434" s="160">
        <f>Lodging!AI22</f>
        <v>0</v>
      </c>
      <c r="K434" s="160">
        <f>Lodging!AJ22</f>
        <v>0</v>
      </c>
      <c r="L434" s="160">
        <f>Lodging!AK22</f>
        <v>0</v>
      </c>
      <c r="M434" s="160">
        <f>Lodging!AL22</f>
        <v>0</v>
      </c>
      <c r="N434" s="160">
        <f>Lodging!AM22</f>
        <v>0</v>
      </c>
      <c r="O434" s="160">
        <f>Lodging!AN22</f>
        <v>0</v>
      </c>
      <c r="P434" s="160">
        <f>Lodging!AO22</f>
        <v>0</v>
      </c>
      <c r="Q434" s="160">
        <f>Lodging!AP22</f>
        <v>0</v>
      </c>
      <c r="R434" s="160">
        <f>Lodging!AQ22</f>
        <v>0</v>
      </c>
      <c r="S434" s="160">
        <f>Lodging!AR22</f>
        <v>0</v>
      </c>
      <c r="T434" s="160">
        <f>Lodging!AS22</f>
        <v>0</v>
      </c>
      <c r="U434" s="160">
        <f>Lodging!AT22</f>
        <v>0</v>
      </c>
      <c r="V434" s="160">
        <f t="shared" si="1"/>
        <v>0</v>
      </c>
    </row>
    <row r="435" spans="1:29" ht="12.75" customHeight="1" x14ac:dyDescent="0.4">
      <c r="A435" s="153" t="str">
        <f>Lodging!AA26</f>
        <v>Budget</v>
      </c>
      <c r="B435" s="153" t="str">
        <f>Lodging!AB26</f>
        <v>7058-000000</v>
      </c>
      <c r="C435" s="153">
        <f>Lodging!AC26</f>
        <v>974</v>
      </c>
      <c r="D435" s="163" t="str">
        <f>Lodging!AD26</f>
        <v>054</v>
      </c>
      <c r="E435" s="163"/>
      <c r="H435" s="153">
        <f>Lodging!AG26</f>
        <v>110</v>
      </c>
      <c r="I435" s="153" t="str">
        <f>Lodging!AH26</f>
        <v>USD</v>
      </c>
      <c r="J435" s="160">
        <f>Lodging!AI26</f>
        <v>0</v>
      </c>
      <c r="K435" s="160">
        <f>Lodging!AJ26</f>
        <v>0</v>
      </c>
      <c r="L435" s="160">
        <f>Lodging!AK26</f>
        <v>0</v>
      </c>
      <c r="M435" s="160">
        <f>Lodging!AL26</f>
        <v>0</v>
      </c>
      <c r="N435" s="160">
        <f>Lodging!AM26</f>
        <v>0</v>
      </c>
      <c r="O435" s="160">
        <f>Lodging!AN26</f>
        <v>0</v>
      </c>
      <c r="P435" s="160">
        <f>Lodging!AO26</f>
        <v>0</v>
      </c>
      <c r="Q435" s="160">
        <f>Lodging!AP26</f>
        <v>0</v>
      </c>
      <c r="R435" s="160">
        <f>Lodging!AQ26</f>
        <v>0</v>
      </c>
      <c r="S435" s="160">
        <f>Lodging!AR26</f>
        <v>0</v>
      </c>
      <c r="T435" s="160">
        <f>Lodging!AS26</f>
        <v>0</v>
      </c>
      <c r="U435" s="160">
        <f>Lodging!AT26</f>
        <v>0</v>
      </c>
      <c r="V435" s="160">
        <f t="shared" si="1"/>
        <v>0</v>
      </c>
    </row>
    <row r="436" spans="1:29" ht="12.75" customHeight="1" x14ac:dyDescent="0.4">
      <c r="A436" s="153" t="str">
        <f>Lodging!AA30</f>
        <v>Budget</v>
      </c>
      <c r="B436" s="153" t="str">
        <f>Lodging!AB30</f>
        <v>7058-000000</v>
      </c>
      <c r="C436" s="153">
        <f>Lodging!AC30</f>
        <v>975</v>
      </c>
      <c r="D436" s="163" t="str">
        <f>Lodging!AD30</f>
        <v>054</v>
      </c>
      <c r="E436" s="163"/>
      <c r="H436" s="153">
        <f>Lodging!AG30</f>
        <v>110</v>
      </c>
      <c r="I436" s="153" t="str">
        <f>Lodging!AH30</f>
        <v>USD</v>
      </c>
      <c r="J436" s="160">
        <f>Lodging!AI30</f>
        <v>0</v>
      </c>
      <c r="K436" s="160">
        <f>Lodging!AJ30</f>
        <v>0</v>
      </c>
      <c r="L436" s="160">
        <f>Lodging!AK30</f>
        <v>0</v>
      </c>
      <c r="M436" s="160">
        <f>Lodging!AL30</f>
        <v>0</v>
      </c>
      <c r="N436" s="160">
        <f>Lodging!AM30</f>
        <v>0</v>
      </c>
      <c r="O436" s="160">
        <f>Lodging!AN30</f>
        <v>0</v>
      </c>
      <c r="P436" s="160">
        <f>Lodging!AO30</f>
        <v>0</v>
      </c>
      <c r="Q436" s="160">
        <f>Lodging!AP30</f>
        <v>0</v>
      </c>
      <c r="R436" s="160">
        <f>Lodging!AQ30</f>
        <v>0</v>
      </c>
      <c r="S436" s="160">
        <f>Lodging!AR30</f>
        <v>0</v>
      </c>
      <c r="T436" s="160">
        <f>Lodging!AS30</f>
        <v>0</v>
      </c>
      <c r="U436" s="160">
        <f>Lodging!AT30</f>
        <v>0</v>
      </c>
      <c r="V436" s="160">
        <f t="shared" si="1"/>
        <v>0</v>
      </c>
    </row>
    <row r="437" spans="1:29" ht="12.75" customHeight="1" x14ac:dyDescent="0.4">
      <c r="A437" s="153" t="str">
        <f>Lodging!AA34</f>
        <v>Budget</v>
      </c>
      <c r="B437" s="153" t="str">
        <f>Lodging!AB34</f>
        <v>7058-000000</v>
      </c>
      <c r="C437" s="153">
        <f>Lodging!AC34</f>
        <v>976</v>
      </c>
      <c r="D437" s="163" t="str">
        <f>Lodging!AD34</f>
        <v>054</v>
      </c>
      <c r="E437" s="163"/>
      <c r="H437" s="153">
        <f>Lodging!AG34</f>
        <v>110</v>
      </c>
      <c r="I437" s="153" t="str">
        <f>Lodging!AH34</f>
        <v>USD</v>
      </c>
      <c r="J437" s="160">
        <f>Lodging!AI34</f>
        <v>0</v>
      </c>
      <c r="K437" s="160">
        <f>Lodging!AJ34</f>
        <v>0</v>
      </c>
      <c r="L437" s="160">
        <f>Lodging!AK34</f>
        <v>0</v>
      </c>
      <c r="M437" s="160">
        <f>Lodging!AL34</f>
        <v>0</v>
      </c>
      <c r="N437" s="160">
        <f>Lodging!AM34</f>
        <v>0</v>
      </c>
      <c r="O437" s="160">
        <f>Lodging!AN34</f>
        <v>0</v>
      </c>
      <c r="P437" s="160">
        <f>Lodging!AO34</f>
        <v>0</v>
      </c>
      <c r="Q437" s="160">
        <f>Lodging!AP34</f>
        <v>0</v>
      </c>
      <c r="R437" s="160">
        <f>Lodging!AQ34</f>
        <v>0</v>
      </c>
      <c r="S437" s="160">
        <f>Lodging!AR34</f>
        <v>0</v>
      </c>
      <c r="T437" s="160">
        <f>Lodging!AS34</f>
        <v>0</v>
      </c>
      <c r="U437" s="160">
        <f>Lodging!AT34</f>
        <v>0</v>
      </c>
      <c r="V437" s="160">
        <f t="shared" si="1"/>
        <v>0</v>
      </c>
    </row>
    <row r="438" spans="1:29" ht="12.75" customHeight="1" x14ac:dyDescent="0.4">
      <c r="A438" s="153" t="str">
        <f>Lodging!AA38</f>
        <v>Budget</v>
      </c>
      <c r="B438" s="153" t="str">
        <f>Lodging!AB38</f>
        <v>7058-000000</v>
      </c>
      <c r="C438" s="153">
        <f>Lodging!AC38</f>
        <v>977</v>
      </c>
      <c r="D438" s="163" t="str">
        <f>Lodging!AD38</f>
        <v>054</v>
      </c>
      <c r="E438" s="163"/>
      <c r="H438" s="153">
        <f>Lodging!AG38</f>
        <v>110</v>
      </c>
      <c r="I438" s="153" t="str">
        <f>Lodging!AH38</f>
        <v>USD</v>
      </c>
      <c r="J438" s="160">
        <f>Lodging!AI38</f>
        <v>0</v>
      </c>
      <c r="K438" s="160">
        <f>Lodging!AJ38</f>
        <v>0</v>
      </c>
      <c r="L438" s="160">
        <f>Lodging!AK38</f>
        <v>0</v>
      </c>
      <c r="M438" s="160">
        <f>Lodging!AL38</f>
        <v>0</v>
      </c>
      <c r="N438" s="160">
        <f>Lodging!AM38</f>
        <v>0</v>
      </c>
      <c r="O438" s="160">
        <f>Lodging!AN38</f>
        <v>0</v>
      </c>
      <c r="P438" s="160">
        <f>Lodging!AO38</f>
        <v>0</v>
      </c>
      <c r="Q438" s="160">
        <f>Lodging!AP38</f>
        <v>0</v>
      </c>
      <c r="R438" s="160">
        <f>Lodging!AQ38</f>
        <v>0</v>
      </c>
      <c r="S438" s="160">
        <f>Lodging!AR38</f>
        <v>0</v>
      </c>
      <c r="T438" s="160">
        <f>Lodging!AS38</f>
        <v>0</v>
      </c>
      <c r="U438" s="160">
        <f>Lodging!AT38</f>
        <v>0</v>
      </c>
      <c r="V438" s="160">
        <f t="shared" si="1"/>
        <v>0</v>
      </c>
    </row>
    <row r="439" spans="1:29" ht="12.75" customHeight="1" x14ac:dyDescent="0.4">
      <c r="A439" s="153" t="str">
        <f>Lodging!AA42</f>
        <v>Budget</v>
      </c>
      <c r="B439" s="153" t="str">
        <f>Lodging!AB42</f>
        <v>7058-000000</v>
      </c>
      <c r="C439" s="153">
        <f>Lodging!AC42</f>
        <v>978</v>
      </c>
      <c r="D439" s="163" t="str">
        <f>Lodging!AD42</f>
        <v>054</v>
      </c>
      <c r="E439" s="163"/>
      <c r="H439" s="153">
        <f>Lodging!AG42</f>
        <v>110</v>
      </c>
      <c r="I439" s="153" t="str">
        <f>Lodging!AH42</f>
        <v>USD</v>
      </c>
      <c r="J439" s="160">
        <f>Lodging!AI42</f>
        <v>0</v>
      </c>
      <c r="K439" s="160">
        <f>Lodging!AJ42</f>
        <v>0</v>
      </c>
      <c r="L439" s="160">
        <f>Lodging!AK42</f>
        <v>0</v>
      </c>
      <c r="M439" s="160">
        <f>Lodging!AL42</f>
        <v>0</v>
      </c>
      <c r="N439" s="160">
        <f>Lodging!AM42</f>
        <v>0</v>
      </c>
      <c r="O439" s="160">
        <f>Lodging!AN42</f>
        <v>0</v>
      </c>
      <c r="P439" s="160">
        <f>Lodging!AO42</f>
        <v>0</v>
      </c>
      <c r="Q439" s="160">
        <f>Lodging!AP42</f>
        <v>0</v>
      </c>
      <c r="R439" s="160">
        <f>Lodging!AQ42</f>
        <v>0</v>
      </c>
      <c r="S439" s="160">
        <f>Lodging!AR42</f>
        <v>0</v>
      </c>
      <c r="T439" s="160">
        <f>Lodging!AS42</f>
        <v>0</v>
      </c>
      <c r="U439" s="160">
        <f>Lodging!AT42</f>
        <v>0</v>
      </c>
      <c r="V439" s="160">
        <f t="shared" si="1"/>
        <v>0</v>
      </c>
    </row>
    <row r="440" spans="1:29" ht="12.75" customHeight="1" x14ac:dyDescent="0.4">
      <c r="A440" s="153" t="str">
        <f>Lodging!AA46</f>
        <v>Budget</v>
      </c>
      <c r="B440" s="153" t="str">
        <f>Lodging!AB46</f>
        <v>7058-000000</v>
      </c>
      <c r="C440" s="153">
        <f>Lodging!AC46</f>
        <v>979</v>
      </c>
      <c r="D440" s="163" t="str">
        <f>Lodging!AD46</f>
        <v>054</v>
      </c>
      <c r="E440" s="163"/>
      <c r="H440" s="153">
        <f>Lodging!AG46</f>
        <v>110</v>
      </c>
      <c r="I440" s="153" t="str">
        <f>Lodging!AH46</f>
        <v>USD</v>
      </c>
      <c r="J440" s="160">
        <f>Lodging!AI46</f>
        <v>0</v>
      </c>
      <c r="K440" s="160">
        <f>Lodging!AJ46</f>
        <v>0</v>
      </c>
      <c r="L440" s="160">
        <f>Lodging!AK46</f>
        <v>0</v>
      </c>
      <c r="M440" s="160">
        <f>Lodging!AL46</f>
        <v>0</v>
      </c>
      <c r="N440" s="160">
        <f>Lodging!AM46</f>
        <v>0</v>
      </c>
      <c r="O440" s="160">
        <f>Lodging!AN46</f>
        <v>0</v>
      </c>
      <c r="P440" s="160">
        <f>Lodging!AO46</f>
        <v>0</v>
      </c>
      <c r="Q440" s="160">
        <f>Lodging!AP46</f>
        <v>0</v>
      </c>
      <c r="R440" s="160">
        <f>Lodging!AQ46</f>
        <v>0</v>
      </c>
      <c r="S440" s="160">
        <f>Lodging!AR46</f>
        <v>0</v>
      </c>
      <c r="T440" s="160">
        <f>Lodging!AS46</f>
        <v>0</v>
      </c>
      <c r="U440" s="160">
        <f>Lodging!AT46</f>
        <v>0</v>
      </c>
      <c r="V440" s="160">
        <f t="shared" si="1"/>
        <v>0</v>
      </c>
    </row>
    <row r="441" spans="1:29" ht="12.75" customHeight="1" x14ac:dyDescent="0.4">
      <c r="A441" s="153" t="str">
        <f>Lodging!AA50</f>
        <v>Budget</v>
      </c>
      <c r="B441" s="153" t="str">
        <f>Lodging!AB50</f>
        <v>7058-000000</v>
      </c>
      <c r="C441" s="153">
        <f>Lodging!AC50</f>
        <v>980</v>
      </c>
      <c r="D441" s="163" t="str">
        <f>Lodging!AD50</f>
        <v>054</v>
      </c>
      <c r="E441" s="163"/>
      <c r="H441" s="153">
        <f>Lodging!AG50</f>
        <v>110</v>
      </c>
      <c r="I441" s="153" t="str">
        <f>Lodging!AH50</f>
        <v>USD</v>
      </c>
      <c r="J441" s="160">
        <f>Lodging!AI50</f>
        <v>0</v>
      </c>
      <c r="K441" s="160">
        <f>Lodging!AJ50</f>
        <v>0</v>
      </c>
      <c r="L441" s="160">
        <f>Lodging!AK50</f>
        <v>0</v>
      </c>
      <c r="M441" s="160">
        <f>Lodging!AL50</f>
        <v>0</v>
      </c>
      <c r="N441" s="160">
        <f>Lodging!AM50</f>
        <v>0</v>
      </c>
      <c r="O441" s="160">
        <f>Lodging!AN50</f>
        <v>0</v>
      </c>
      <c r="P441" s="160">
        <f>Lodging!AO50</f>
        <v>0</v>
      </c>
      <c r="Q441" s="160">
        <f>Lodging!AP50</f>
        <v>0</v>
      </c>
      <c r="R441" s="160">
        <f>Lodging!AQ50</f>
        <v>0</v>
      </c>
      <c r="S441" s="160">
        <f>Lodging!AR50</f>
        <v>0</v>
      </c>
      <c r="T441" s="160">
        <f>Lodging!AS50</f>
        <v>0</v>
      </c>
      <c r="U441" s="160">
        <f>Lodging!AT50</f>
        <v>0</v>
      </c>
      <c r="V441" s="160">
        <f t="shared" si="1"/>
        <v>0</v>
      </c>
    </row>
    <row r="442" spans="1:29" ht="12.75" customHeight="1" x14ac:dyDescent="0.4">
      <c r="A442" s="153" t="str">
        <f>Lodging!AA54</f>
        <v>Budget</v>
      </c>
      <c r="B442" s="153" t="str">
        <f>Lodging!AB54</f>
        <v>7058-000000</v>
      </c>
      <c r="C442" s="153">
        <f>Lodging!AC54</f>
        <v>981</v>
      </c>
      <c r="D442" s="163" t="str">
        <f>Lodging!AD54</f>
        <v>054</v>
      </c>
      <c r="E442" s="163"/>
      <c r="H442" s="153">
        <f>Lodging!AG54</f>
        <v>110</v>
      </c>
      <c r="I442" s="153" t="str">
        <f>Lodging!AH54</f>
        <v>USD</v>
      </c>
      <c r="J442" s="160">
        <f>Lodging!AI54</f>
        <v>0</v>
      </c>
      <c r="K442" s="160">
        <f>Lodging!AJ54</f>
        <v>0</v>
      </c>
      <c r="L442" s="160">
        <f>Lodging!AK54</f>
        <v>0</v>
      </c>
      <c r="M442" s="160">
        <f>Lodging!AL54</f>
        <v>0</v>
      </c>
      <c r="N442" s="160">
        <f>Lodging!AM54</f>
        <v>0</v>
      </c>
      <c r="O442" s="160">
        <f>Lodging!AN54</f>
        <v>0</v>
      </c>
      <c r="P442" s="160">
        <f>Lodging!AO54</f>
        <v>0</v>
      </c>
      <c r="Q442" s="160">
        <f>Lodging!AP54</f>
        <v>0</v>
      </c>
      <c r="R442" s="160">
        <f>Lodging!AQ54</f>
        <v>0</v>
      </c>
      <c r="S442" s="160">
        <f>Lodging!AR54</f>
        <v>0</v>
      </c>
      <c r="T442" s="160">
        <f>Lodging!AS54</f>
        <v>0</v>
      </c>
      <c r="U442" s="160">
        <f>Lodging!AT54</f>
        <v>0</v>
      </c>
      <c r="V442" s="160">
        <f t="shared" si="1"/>
        <v>0</v>
      </c>
    </row>
    <row r="443" spans="1:29" ht="12.75" customHeight="1" x14ac:dyDescent="0.4">
      <c r="A443" s="153" t="str">
        <f>Lodging!AA58</f>
        <v>Budget</v>
      </c>
      <c r="B443" s="153" t="str">
        <f>Lodging!AB58</f>
        <v>7058-000000</v>
      </c>
      <c r="C443" s="153">
        <f>Lodging!AC58</f>
        <v>982</v>
      </c>
      <c r="D443" s="163" t="str">
        <f>Lodging!AD58</f>
        <v>054</v>
      </c>
      <c r="E443" s="163"/>
      <c r="H443" s="153">
        <f>Lodging!AG58</f>
        <v>110</v>
      </c>
      <c r="I443" s="153" t="str">
        <f>Lodging!AH58</f>
        <v>USD</v>
      </c>
      <c r="J443" s="160">
        <f>Lodging!AI58</f>
        <v>0</v>
      </c>
      <c r="K443" s="160">
        <f>Lodging!AJ58</f>
        <v>0</v>
      </c>
      <c r="L443" s="160">
        <f>Lodging!AK58</f>
        <v>0</v>
      </c>
      <c r="M443" s="160">
        <f>Lodging!AL58</f>
        <v>0</v>
      </c>
      <c r="N443" s="160">
        <f>Lodging!AM58</f>
        <v>0</v>
      </c>
      <c r="O443" s="160">
        <f>Lodging!AN58</f>
        <v>0</v>
      </c>
      <c r="P443" s="160">
        <f>Lodging!AO58</f>
        <v>0</v>
      </c>
      <c r="Q443" s="160">
        <f>Lodging!AP58</f>
        <v>0</v>
      </c>
      <c r="R443" s="160">
        <f>Lodging!AQ58</f>
        <v>0</v>
      </c>
      <c r="S443" s="160">
        <f>Lodging!AR58</f>
        <v>0</v>
      </c>
      <c r="T443" s="160">
        <f>Lodging!AS58</f>
        <v>0</v>
      </c>
      <c r="U443" s="160">
        <f>Lodging!AT58</f>
        <v>0</v>
      </c>
      <c r="V443" s="160">
        <f t="shared" si="1"/>
        <v>0</v>
      </c>
    </row>
    <row r="444" spans="1:29" ht="12.75" customHeight="1" x14ac:dyDescent="0.4">
      <c r="A444" s="153" t="str">
        <f>'TI Allocation'!AA9</f>
        <v>Budget</v>
      </c>
      <c r="B444" s="153" t="str">
        <f>'TI Allocation'!AB9</f>
        <v>7092-000000</v>
      </c>
      <c r="C444" s="153">
        <f>'TI Allocation'!AC9</f>
        <v>999</v>
      </c>
      <c r="D444" s="163" t="str">
        <f>'TI Allocation'!AD9</f>
        <v>054</v>
      </c>
      <c r="E444" s="163"/>
      <c r="H444" s="153">
        <f>'TI Allocation'!AH9</f>
        <v>110</v>
      </c>
      <c r="I444" s="153" t="str">
        <f>'TI Allocation'!AI9</f>
        <v>USD</v>
      </c>
      <c r="J444" s="160">
        <f>'TI Allocation'!AJ9</f>
        <v>69.150000000000006</v>
      </c>
      <c r="K444" s="160">
        <f>'TI Allocation'!AK9</f>
        <v>69.150000000000006</v>
      </c>
      <c r="L444" s="160">
        <f>'TI Allocation'!AL9</f>
        <v>69.150000000000006</v>
      </c>
      <c r="M444" s="160">
        <f>'TI Allocation'!AM9</f>
        <v>69.150000000000006</v>
      </c>
      <c r="N444" s="160">
        <f>'TI Allocation'!AN9</f>
        <v>69.150000000000006</v>
      </c>
      <c r="O444" s="160">
        <f>'TI Allocation'!AO9</f>
        <v>69.150000000000006</v>
      </c>
      <c r="P444" s="160">
        <f>'TI Allocation'!AP9</f>
        <v>69.150000000000006</v>
      </c>
      <c r="Q444" s="160">
        <f>'TI Allocation'!AQ9</f>
        <v>69.150000000000006</v>
      </c>
      <c r="R444" s="160">
        <f>'TI Allocation'!AR9</f>
        <v>69.150000000000006</v>
      </c>
      <c r="S444" s="160">
        <f>'TI Allocation'!AS9</f>
        <v>69.150000000000006</v>
      </c>
      <c r="T444" s="160">
        <f>'TI Allocation'!AT9</f>
        <v>69.150000000000006</v>
      </c>
      <c r="U444" s="160">
        <f>'TI Allocation'!AU9</f>
        <v>69.150000000000006</v>
      </c>
      <c r="V444" s="160">
        <f t="shared" si="1"/>
        <v>829.79999999999984</v>
      </c>
      <c r="W444" s="160"/>
      <c r="X444" s="160"/>
      <c r="Y444" s="160"/>
      <c r="Z444" s="160"/>
      <c r="AA444" s="160"/>
      <c r="AB444" s="160"/>
      <c r="AC444" s="160"/>
    </row>
    <row r="445" spans="1:29" ht="12.75" customHeight="1" x14ac:dyDescent="0.4">
      <c r="D445" s="163"/>
      <c r="J445" s="164">
        <f t="shared" ref="J445:U445" si="2">SUM(J4:J444)</f>
        <v>387.12</v>
      </c>
      <c r="K445" s="164">
        <f t="shared" si="2"/>
        <v>2929.9100000000003</v>
      </c>
      <c r="L445" s="164" t="e">
        <f t="shared" si="2"/>
        <v>#REF!</v>
      </c>
      <c r="M445" s="164" t="e">
        <f t="shared" si="2"/>
        <v>#REF!</v>
      </c>
      <c r="N445" s="164" t="e">
        <f t="shared" si="2"/>
        <v>#REF!</v>
      </c>
      <c r="O445" s="164" t="e">
        <f t="shared" si="2"/>
        <v>#REF!</v>
      </c>
      <c r="P445" s="164" t="e">
        <f t="shared" si="2"/>
        <v>#REF!</v>
      </c>
      <c r="Q445" s="164" t="e">
        <f t="shared" si="2"/>
        <v>#REF!</v>
      </c>
      <c r="R445" s="164" t="e">
        <f t="shared" si="2"/>
        <v>#REF!</v>
      </c>
      <c r="S445" s="164" t="e">
        <f t="shared" si="2"/>
        <v>#REF!</v>
      </c>
      <c r="T445" s="164" t="e">
        <f t="shared" si="2"/>
        <v>#REF!</v>
      </c>
      <c r="U445" s="164" t="e">
        <f t="shared" si="2"/>
        <v>#REF!</v>
      </c>
      <c r="V445" s="160"/>
    </row>
    <row r="446" spans="1:29" ht="12.75" customHeight="1" x14ac:dyDescent="0.4">
      <c r="D446" s="163"/>
      <c r="J446" s="160"/>
      <c r="K446" s="160"/>
      <c r="L446" s="160"/>
      <c r="M446" s="160"/>
      <c r="N446" s="160"/>
      <c r="O446" s="160"/>
      <c r="P446" s="160"/>
      <c r="Q446" s="160"/>
      <c r="R446" s="160"/>
      <c r="S446" s="160"/>
      <c r="T446" s="160"/>
      <c r="U446" s="160"/>
      <c r="V446" s="160"/>
    </row>
    <row r="447" spans="1:29" ht="12.75" customHeight="1" x14ac:dyDescent="0.4">
      <c r="D447" s="163"/>
      <c r="I447" s="153" t="s">
        <v>402</v>
      </c>
      <c r="J447" s="160">
        <f>SUM(Summary!B13,Summary!B29)</f>
        <v>387.12</v>
      </c>
      <c r="K447" s="160">
        <f>SUM(Summary!C13,Summary!C29)</f>
        <v>2929.91</v>
      </c>
      <c r="L447" s="160">
        <f>SUM(Summary!D13,Summary!D29)</f>
        <v>8620.43</v>
      </c>
      <c r="M447" s="160">
        <f>SUM(Summary!E13,Summary!E29)</f>
        <v>4690.3900000000003</v>
      </c>
      <c r="N447" s="160">
        <f>SUM(Summary!F13,Summary!F29)</f>
        <v>1067.3800000000001</v>
      </c>
      <c r="O447" s="160">
        <f>SUM(Summary!G13,Summary!G29)</f>
        <v>1308.1500000000001</v>
      </c>
      <c r="P447" s="160">
        <f>SUM(Summary!H13,Summary!H29)</f>
        <v>3468.42</v>
      </c>
      <c r="Q447" s="160">
        <f>SUM(Summary!I13,Summary!I29)</f>
        <v>1976.77</v>
      </c>
      <c r="R447" s="160">
        <f>SUM(Summary!J13,Summary!J29)</f>
        <v>6971.48</v>
      </c>
      <c r="S447" s="160">
        <f>SUM(Summary!K13,Summary!K29)</f>
        <v>22019.559999999998</v>
      </c>
      <c r="T447" s="160">
        <f>SUM(Summary!L13,Summary!L29)</f>
        <v>1211.1300000000001</v>
      </c>
      <c r="U447" s="160">
        <f>SUM(Summary!M13,Summary!M29)</f>
        <v>1860.46</v>
      </c>
      <c r="V447" s="160"/>
    </row>
    <row r="448" spans="1:29" ht="12.75" customHeight="1" x14ac:dyDescent="0.4">
      <c r="D448" s="163"/>
      <c r="J448" s="160"/>
      <c r="K448" s="160"/>
      <c r="L448" s="160"/>
      <c r="M448" s="160"/>
      <c r="N448" s="160"/>
      <c r="O448" s="160"/>
      <c r="P448" s="160"/>
      <c r="Q448" s="160"/>
      <c r="R448" s="160"/>
      <c r="S448" s="160"/>
      <c r="T448" s="160"/>
      <c r="U448" s="160"/>
      <c r="V448" s="160"/>
    </row>
    <row r="449" spans="4:22" ht="12.75" customHeight="1" x14ac:dyDescent="0.4">
      <c r="D449" s="163"/>
      <c r="I449" s="153" t="s">
        <v>403</v>
      </c>
      <c r="J449" s="160">
        <f t="shared" ref="J449:U449" si="3">J445-J447</f>
        <v>0</v>
      </c>
      <c r="K449" s="160">
        <f t="shared" si="3"/>
        <v>0</v>
      </c>
      <c r="L449" s="160" t="e">
        <f t="shared" si="3"/>
        <v>#REF!</v>
      </c>
      <c r="M449" s="160" t="e">
        <f t="shared" si="3"/>
        <v>#REF!</v>
      </c>
      <c r="N449" s="160" t="e">
        <f t="shared" si="3"/>
        <v>#REF!</v>
      </c>
      <c r="O449" s="160" t="e">
        <f t="shared" si="3"/>
        <v>#REF!</v>
      </c>
      <c r="P449" s="160" t="e">
        <f t="shared" si="3"/>
        <v>#REF!</v>
      </c>
      <c r="Q449" s="160" t="e">
        <f t="shared" si="3"/>
        <v>#REF!</v>
      </c>
      <c r="R449" s="160" t="e">
        <f t="shared" si="3"/>
        <v>#REF!</v>
      </c>
      <c r="S449" s="160" t="e">
        <f t="shared" si="3"/>
        <v>#REF!</v>
      </c>
      <c r="T449" s="160" t="e">
        <f t="shared" si="3"/>
        <v>#REF!</v>
      </c>
      <c r="U449" s="160" t="e">
        <f t="shared" si="3"/>
        <v>#REF!</v>
      </c>
      <c r="V449" s="160"/>
    </row>
    <row r="450" spans="4:22" ht="12.75" customHeight="1" x14ac:dyDescent="0.4">
      <c r="D450" s="163"/>
      <c r="J450" s="160"/>
      <c r="K450" s="160"/>
      <c r="L450" s="160"/>
      <c r="M450" s="160"/>
      <c r="N450" s="160"/>
      <c r="O450" s="160"/>
      <c r="P450" s="160"/>
      <c r="Q450" s="160"/>
      <c r="R450" s="160"/>
      <c r="S450" s="160"/>
      <c r="T450" s="160"/>
      <c r="U450" s="160"/>
      <c r="V450" s="160"/>
    </row>
    <row r="451" spans="4:22" ht="12.75" customHeight="1" x14ac:dyDescent="0.4">
      <c r="D451" s="163"/>
      <c r="J451" s="160"/>
      <c r="K451" s="160"/>
      <c r="L451" s="160"/>
      <c r="M451" s="160"/>
      <c r="N451" s="160"/>
      <c r="O451" s="160"/>
      <c r="P451" s="160"/>
      <c r="Q451" s="160"/>
      <c r="R451" s="160"/>
      <c r="S451" s="160"/>
      <c r="T451" s="160"/>
      <c r="U451" s="160"/>
      <c r="V451" s="160"/>
    </row>
    <row r="452" spans="4:22" ht="12.75" customHeight="1" x14ac:dyDescent="0.4">
      <c r="D452" s="163"/>
      <c r="J452" s="160"/>
      <c r="K452" s="160"/>
      <c r="L452" s="160"/>
      <c r="M452" s="160"/>
      <c r="N452" s="160"/>
      <c r="O452" s="160"/>
      <c r="P452" s="160"/>
      <c r="Q452" s="160"/>
      <c r="R452" s="160"/>
      <c r="S452" s="160"/>
      <c r="T452" s="160"/>
      <c r="U452" s="160"/>
      <c r="V452" s="160"/>
    </row>
    <row r="453" spans="4:22" ht="12.75" customHeight="1" x14ac:dyDescent="0.4">
      <c r="D453" s="163"/>
      <c r="J453" s="160"/>
      <c r="K453" s="160"/>
      <c r="L453" s="160"/>
      <c r="M453" s="160"/>
      <c r="N453" s="160"/>
      <c r="O453" s="160"/>
      <c r="P453" s="160"/>
      <c r="Q453" s="160"/>
      <c r="R453" s="160"/>
      <c r="S453" s="160"/>
      <c r="T453" s="160"/>
      <c r="U453" s="160"/>
      <c r="V453" s="160"/>
    </row>
    <row r="454" spans="4:22" ht="12.75" customHeight="1" x14ac:dyDescent="0.4">
      <c r="D454" s="163"/>
      <c r="J454" s="160"/>
      <c r="K454" s="160"/>
      <c r="L454" s="160"/>
      <c r="M454" s="160"/>
      <c r="N454" s="160"/>
      <c r="O454" s="160"/>
      <c r="P454" s="160"/>
      <c r="Q454" s="160"/>
      <c r="R454" s="160"/>
      <c r="S454" s="160"/>
      <c r="T454" s="160"/>
      <c r="U454" s="160"/>
      <c r="V454" s="160"/>
    </row>
    <row r="455" spans="4:22" ht="12.75" customHeight="1" x14ac:dyDescent="0.4">
      <c r="D455" s="163"/>
      <c r="J455" s="160"/>
      <c r="K455" s="160"/>
      <c r="L455" s="160"/>
      <c r="M455" s="160"/>
      <c r="N455" s="160"/>
      <c r="O455" s="160"/>
      <c r="P455" s="160"/>
      <c r="Q455" s="160"/>
      <c r="R455" s="160"/>
      <c r="S455" s="160"/>
      <c r="T455" s="160"/>
      <c r="U455" s="160"/>
      <c r="V455" s="160"/>
    </row>
    <row r="456" spans="4:22" ht="12.75" customHeight="1" x14ac:dyDescent="0.4">
      <c r="D456" s="163"/>
      <c r="J456" s="160"/>
      <c r="K456" s="160"/>
      <c r="L456" s="160"/>
      <c r="M456" s="160"/>
      <c r="N456" s="160"/>
      <c r="O456" s="160"/>
      <c r="P456" s="160"/>
      <c r="Q456" s="160"/>
      <c r="R456" s="160"/>
      <c r="S456" s="160"/>
      <c r="T456" s="160"/>
      <c r="U456" s="160"/>
      <c r="V456" s="160"/>
    </row>
    <row r="457" spans="4:22" ht="12.75" customHeight="1" x14ac:dyDescent="0.4">
      <c r="D457" s="163"/>
      <c r="J457" s="160"/>
      <c r="K457" s="160"/>
      <c r="L457" s="160"/>
      <c r="M457" s="160"/>
      <c r="N457" s="160"/>
      <c r="O457" s="160"/>
      <c r="P457" s="160"/>
      <c r="Q457" s="160"/>
      <c r="R457" s="160"/>
      <c r="S457" s="160"/>
      <c r="T457" s="160"/>
      <c r="U457" s="160"/>
      <c r="V457" s="160"/>
    </row>
    <row r="458" spans="4:22" ht="12.75" customHeight="1" x14ac:dyDescent="0.4">
      <c r="D458" s="163"/>
      <c r="J458" s="160"/>
      <c r="K458" s="160"/>
      <c r="L458" s="160"/>
      <c r="M458" s="160"/>
      <c r="N458" s="160"/>
      <c r="O458" s="160"/>
      <c r="P458" s="160"/>
      <c r="Q458" s="160"/>
      <c r="R458" s="160"/>
      <c r="S458" s="160"/>
      <c r="T458" s="160"/>
      <c r="U458" s="160"/>
      <c r="V458" s="160"/>
    </row>
    <row r="459" spans="4:22" ht="12.75" customHeight="1" x14ac:dyDescent="0.4">
      <c r="D459" s="163"/>
      <c r="J459" s="160"/>
      <c r="K459" s="160"/>
      <c r="L459" s="160"/>
      <c r="M459" s="160"/>
      <c r="N459" s="160"/>
      <c r="O459" s="160"/>
      <c r="P459" s="160"/>
      <c r="Q459" s="160"/>
      <c r="R459" s="160"/>
      <c r="S459" s="160"/>
      <c r="T459" s="160"/>
      <c r="U459" s="160"/>
      <c r="V459" s="160"/>
    </row>
    <row r="460" spans="4:22" ht="12.75" customHeight="1" x14ac:dyDescent="0.4">
      <c r="D460" s="163"/>
      <c r="J460" s="160"/>
      <c r="K460" s="160"/>
      <c r="L460" s="160"/>
      <c r="M460" s="160"/>
      <c r="N460" s="160"/>
      <c r="O460" s="160"/>
      <c r="P460" s="160"/>
      <c r="Q460" s="160"/>
      <c r="R460" s="160"/>
      <c r="S460" s="160"/>
      <c r="T460" s="160"/>
      <c r="U460" s="160"/>
      <c r="V460" s="160"/>
    </row>
    <row r="461" spans="4:22" ht="12.75" customHeight="1" x14ac:dyDescent="0.4">
      <c r="D461" s="163"/>
      <c r="J461" s="160"/>
      <c r="K461" s="160"/>
      <c r="L461" s="160"/>
      <c r="M461" s="160"/>
      <c r="N461" s="160"/>
      <c r="O461" s="160"/>
      <c r="P461" s="160"/>
      <c r="Q461" s="160"/>
      <c r="R461" s="160"/>
      <c r="S461" s="160"/>
      <c r="T461" s="160"/>
      <c r="U461" s="160"/>
      <c r="V461" s="160"/>
    </row>
    <row r="462" spans="4:22" ht="12.75" customHeight="1" x14ac:dyDescent="0.4">
      <c r="D462" s="163"/>
      <c r="J462" s="160"/>
      <c r="K462" s="160"/>
      <c r="L462" s="160"/>
      <c r="M462" s="160"/>
      <c r="N462" s="160"/>
      <c r="O462" s="160"/>
      <c r="P462" s="160"/>
      <c r="Q462" s="160"/>
      <c r="R462" s="160"/>
      <c r="S462" s="160"/>
      <c r="T462" s="160"/>
      <c r="U462" s="160"/>
      <c r="V462" s="160"/>
    </row>
    <row r="463" spans="4:22" ht="12.75" customHeight="1" x14ac:dyDescent="0.4">
      <c r="D463" s="163"/>
      <c r="J463" s="160"/>
      <c r="K463" s="160"/>
      <c r="L463" s="160"/>
      <c r="M463" s="160"/>
      <c r="N463" s="160"/>
      <c r="O463" s="160"/>
      <c r="P463" s="160"/>
      <c r="Q463" s="160"/>
      <c r="R463" s="160"/>
      <c r="S463" s="160"/>
      <c r="T463" s="160"/>
      <c r="U463" s="160"/>
      <c r="V463" s="160"/>
    </row>
    <row r="464" spans="4:22" ht="12.75" customHeight="1" x14ac:dyDescent="0.4">
      <c r="D464" s="163"/>
      <c r="J464" s="160"/>
      <c r="K464" s="160"/>
      <c r="L464" s="160"/>
      <c r="M464" s="160"/>
      <c r="N464" s="160"/>
      <c r="O464" s="160"/>
      <c r="P464" s="160"/>
      <c r="Q464" s="160"/>
      <c r="R464" s="160"/>
      <c r="S464" s="160"/>
      <c r="T464" s="160"/>
      <c r="U464" s="160"/>
      <c r="V464" s="160"/>
    </row>
    <row r="465" spans="4:22" ht="12.75" customHeight="1" x14ac:dyDescent="0.4">
      <c r="D465" s="163"/>
      <c r="J465" s="160"/>
      <c r="K465" s="160"/>
      <c r="L465" s="160"/>
      <c r="M465" s="160"/>
      <c r="N465" s="160"/>
      <c r="O465" s="160"/>
      <c r="P465" s="160"/>
      <c r="Q465" s="160"/>
      <c r="R465" s="160"/>
      <c r="S465" s="160"/>
      <c r="T465" s="160"/>
      <c r="U465" s="160"/>
      <c r="V465" s="160"/>
    </row>
    <row r="466" spans="4:22" ht="12.75" customHeight="1" x14ac:dyDescent="0.4">
      <c r="D466" s="163"/>
      <c r="J466" s="160"/>
      <c r="K466" s="160"/>
      <c r="L466" s="160"/>
      <c r="M466" s="160"/>
      <c r="N466" s="160"/>
      <c r="O466" s="160"/>
      <c r="P466" s="160"/>
      <c r="Q466" s="160"/>
      <c r="R466" s="160"/>
      <c r="S466" s="160"/>
      <c r="T466" s="160"/>
      <c r="U466" s="160"/>
      <c r="V466" s="160"/>
    </row>
    <row r="467" spans="4:22" ht="12.75" customHeight="1" x14ac:dyDescent="0.4">
      <c r="D467" s="163"/>
      <c r="J467" s="160"/>
      <c r="K467" s="160"/>
      <c r="L467" s="160"/>
      <c r="M467" s="160"/>
      <c r="N467" s="160"/>
      <c r="O467" s="160"/>
      <c r="P467" s="160"/>
      <c r="Q467" s="160"/>
      <c r="R467" s="160"/>
      <c r="S467" s="160"/>
      <c r="T467" s="160"/>
      <c r="U467" s="160"/>
      <c r="V467" s="160"/>
    </row>
    <row r="468" spans="4:22" ht="12.75" customHeight="1" x14ac:dyDescent="0.4">
      <c r="D468" s="163"/>
      <c r="J468" s="160"/>
      <c r="K468" s="160"/>
      <c r="L468" s="160"/>
      <c r="M468" s="160"/>
      <c r="N468" s="160"/>
      <c r="O468" s="160"/>
      <c r="P468" s="160"/>
      <c r="Q468" s="160"/>
      <c r="R468" s="160"/>
      <c r="S468" s="160"/>
      <c r="T468" s="160"/>
      <c r="U468" s="160"/>
      <c r="V468" s="160"/>
    </row>
    <row r="469" spans="4:22" ht="12.75" customHeight="1" x14ac:dyDescent="0.4">
      <c r="D469" s="163"/>
      <c r="J469" s="160"/>
      <c r="K469" s="160"/>
      <c r="L469" s="160"/>
      <c r="M469" s="160"/>
      <c r="N469" s="160"/>
      <c r="O469" s="160"/>
      <c r="P469" s="160"/>
      <c r="Q469" s="160"/>
      <c r="R469" s="160"/>
      <c r="S469" s="160"/>
      <c r="T469" s="160"/>
      <c r="U469" s="160"/>
      <c r="V469" s="160"/>
    </row>
    <row r="470" spans="4:22" ht="12.75" customHeight="1" x14ac:dyDescent="0.4">
      <c r="D470" s="163"/>
      <c r="J470" s="160"/>
      <c r="K470" s="160"/>
      <c r="L470" s="160"/>
      <c r="M470" s="160"/>
      <c r="N470" s="160"/>
      <c r="O470" s="160"/>
      <c r="P470" s="160"/>
      <c r="Q470" s="160"/>
      <c r="R470" s="160"/>
      <c r="S470" s="160"/>
      <c r="T470" s="160"/>
      <c r="U470" s="160"/>
      <c r="V470" s="160"/>
    </row>
    <row r="471" spans="4:22" ht="12.75" customHeight="1" x14ac:dyDescent="0.4">
      <c r="D471" s="163"/>
      <c r="J471" s="160"/>
      <c r="K471" s="160"/>
      <c r="L471" s="160"/>
      <c r="M471" s="160"/>
      <c r="N471" s="160"/>
      <c r="O471" s="160"/>
      <c r="P471" s="160"/>
      <c r="Q471" s="160"/>
      <c r="R471" s="160"/>
      <c r="S471" s="160"/>
      <c r="T471" s="160"/>
      <c r="U471" s="160"/>
      <c r="V471" s="160"/>
    </row>
    <row r="472" spans="4:22" ht="12.75" customHeight="1" x14ac:dyDescent="0.4">
      <c r="D472" s="163"/>
      <c r="J472" s="160"/>
      <c r="K472" s="160"/>
      <c r="L472" s="160"/>
      <c r="M472" s="160"/>
      <c r="N472" s="160"/>
      <c r="O472" s="160"/>
      <c r="P472" s="160"/>
      <c r="Q472" s="160"/>
      <c r="R472" s="160"/>
      <c r="S472" s="160"/>
      <c r="T472" s="160"/>
      <c r="U472" s="160"/>
      <c r="V472" s="160"/>
    </row>
    <row r="473" spans="4:22" ht="12.75" customHeight="1" x14ac:dyDescent="0.4">
      <c r="D473" s="163"/>
      <c r="J473" s="160"/>
      <c r="K473" s="160"/>
      <c r="L473" s="160"/>
      <c r="M473" s="160"/>
      <c r="N473" s="160"/>
      <c r="O473" s="160"/>
      <c r="P473" s="160"/>
      <c r="Q473" s="160"/>
      <c r="R473" s="160"/>
      <c r="S473" s="160"/>
      <c r="T473" s="160"/>
      <c r="U473" s="160"/>
      <c r="V473" s="160"/>
    </row>
    <row r="474" spans="4:22" ht="12.75" customHeight="1" x14ac:dyDescent="0.4">
      <c r="D474" s="163"/>
      <c r="J474" s="160"/>
      <c r="K474" s="160"/>
      <c r="L474" s="160"/>
      <c r="M474" s="160"/>
      <c r="N474" s="160"/>
      <c r="O474" s="160"/>
      <c r="P474" s="160"/>
      <c r="Q474" s="160"/>
      <c r="R474" s="160"/>
      <c r="S474" s="160"/>
      <c r="T474" s="160"/>
      <c r="U474" s="160"/>
      <c r="V474" s="160"/>
    </row>
    <row r="475" spans="4:22" ht="12.75" customHeight="1" x14ac:dyDescent="0.4">
      <c r="D475" s="163"/>
      <c r="J475" s="160"/>
      <c r="K475" s="160"/>
      <c r="L475" s="160"/>
      <c r="M475" s="160"/>
      <c r="N475" s="160"/>
      <c r="O475" s="160"/>
      <c r="P475" s="160"/>
      <c r="Q475" s="160"/>
      <c r="R475" s="160"/>
      <c r="S475" s="160"/>
      <c r="T475" s="160"/>
      <c r="U475" s="160"/>
      <c r="V475" s="160"/>
    </row>
    <row r="476" spans="4:22" ht="12.75" customHeight="1" x14ac:dyDescent="0.4">
      <c r="D476" s="163"/>
      <c r="J476" s="160"/>
      <c r="K476" s="160"/>
      <c r="L476" s="160"/>
      <c r="M476" s="160"/>
      <c r="N476" s="160"/>
      <c r="O476" s="160"/>
      <c r="P476" s="160"/>
      <c r="Q476" s="160"/>
      <c r="R476" s="160"/>
      <c r="S476" s="160"/>
      <c r="T476" s="160"/>
      <c r="U476" s="160"/>
      <c r="V476" s="160"/>
    </row>
    <row r="477" spans="4:22" ht="12.75" customHeight="1" x14ac:dyDescent="0.4">
      <c r="J477" s="160"/>
      <c r="K477" s="160"/>
      <c r="L477" s="160"/>
      <c r="M477" s="160"/>
      <c r="N477" s="160"/>
      <c r="O477" s="160"/>
      <c r="P477" s="160"/>
      <c r="Q477" s="160"/>
      <c r="R477" s="160"/>
      <c r="S477" s="160"/>
      <c r="T477" s="160"/>
      <c r="U477" s="160"/>
      <c r="V477" s="160"/>
    </row>
    <row r="478" spans="4:22" ht="12.75" customHeight="1" x14ac:dyDescent="0.4">
      <c r="J478" s="160"/>
      <c r="K478" s="160"/>
      <c r="L478" s="160"/>
      <c r="M478" s="160"/>
      <c r="N478" s="160"/>
      <c r="O478" s="160"/>
      <c r="P478" s="160"/>
      <c r="Q478" s="160"/>
      <c r="R478" s="160"/>
      <c r="S478" s="160"/>
      <c r="T478" s="160"/>
      <c r="U478" s="160"/>
      <c r="V478" s="160"/>
    </row>
    <row r="479" spans="4:22" ht="12.75" customHeight="1" x14ac:dyDescent="0.4">
      <c r="J479" s="160"/>
      <c r="K479" s="160"/>
      <c r="L479" s="160"/>
      <c r="M479" s="160"/>
      <c r="N479" s="160"/>
      <c r="O479" s="160"/>
      <c r="P479" s="160"/>
      <c r="Q479" s="160"/>
      <c r="R479" s="160"/>
      <c r="S479" s="160"/>
      <c r="T479" s="160"/>
      <c r="U479" s="160"/>
      <c r="V479" s="160"/>
    </row>
    <row r="480" spans="4:22" ht="12.75" customHeight="1" x14ac:dyDescent="0.4">
      <c r="J480" s="160"/>
      <c r="K480" s="160"/>
      <c r="L480" s="160"/>
      <c r="M480" s="160"/>
      <c r="N480" s="160"/>
      <c r="O480" s="160"/>
      <c r="P480" s="160"/>
      <c r="Q480" s="160"/>
      <c r="R480" s="160"/>
      <c r="S480" s="160"/>
      <c r="T480" s="160"/>
      <c r="U480" s="160"/>
      <c r="V480" s="160"/>
    </row>
    <row r="481" spans="10:22" ht="12.75" customHeight="1" x14ac:dyDescent="0.4">
      <c r="J481" s="160"/>
      <c r="K481" s="160"/>
      <c r="L481" s="160"/>
      <c r="M481" s="160"/>
      <c r="N481" s="160"/>
      <c r="O481" s="160"/>
      <c r="P481" s="160"/>
      <c r="Q481" s="160"/>
      <c r="R481" s="160"/>
      <c r="S481" s="160"/>
      <c r="T481" s="160"/>
      <c r="U481" s="160"/>
      <c r="V481" s="160"/>
    </row>
    <row r="482" spans="10:22" ht="12.75" customHeight="1" x14ac:dyDescent="0.4">
      <c r="J482" s="160"/>
      <c r="K482" s="160"/>
      <c r="L482" s="160"/>
      <c r="M482" s="160"/>
      <c r="N482" s="160"/>
      <c r="O482" s="160"/>
      <c r="P482" s="160"/>
      <c r="Q482" s="160"/>
      <c r="R482" s="160"/>
      <c r="S482" s="160"/>
      <c r="T482" s="160"/>
      <c r="U482" s="160"/>
      <c r="V482" s="160"/>
    </row>
    <row r="483" spans="10:22" ht="12.75" customHeight="1" x14ac:dyDescent="0.4">
      <c r="J483" s="160"/>
      <c r="K483" s="160"/>
      <c r="L483" s="160"/>
      <c r="M483" s="160"/>
      <c r="N483" s="160"/>
      <c r="O483" s="160"/>
      <c r="P483" s="160"/>
      <c r="Q483" s="160"/>
      <c r="R483" s="160"/>
      <c r="S483" s="160"/>
      <c r="T483" s="160"/>
      <c r="U483" s="160"/>
      <c r="V483" s="160"/>
    </row>
    <row r="484" spans="10:22" ht="12.75" customHeight="1" x14ac:dyDescent="0.4">
      <c r="J484" s="160"/>
      <c r="K484" s="160"/>
      <c r="L484" s="160"/>
      <c r="M484" s="160"/>
      <c r="N484" s="160"/>
      <c r="O484" s="160"/>
      <c r="P484" s="160"/>
      <c r="Q484" s="160"/>
      <c r="R484" s="160"/>
      <c r="S484" s="160"/>
      <c r="T484" s="160"/>
      <c r="U484" s="160"/>
      <c r="V484" s="160"/>
    </row>
    <row r="485" spans="10:22" ht="12.75" customHeight="1" x14ac:dyDescent="0.4">
      <c r="J485" s="160"/>
      <c r="K485" s="160"/>
      <c r="L485" s="160"/>
      <c r="M485" s="160"/>
      <c r="N485" s="160"/>
      <c r="O485" s="160"/>
      <c r="P485" s="160"/>
      <c r="Q485" s="160"/>
      <c r="R485" s="160"/>
      <c r="S485" s="160"/>
      <c r="T485" s="160"/>
      <c r="U485" s="160"/>
      <c r="V485" s="160"/>
    </row>
    <row r="486" spans="10:22" ht="12.75" customHeight="1" x14ac:dyDescent="0.4">
      <c r="J486" s="160"/>
      <c r="K486" s="160"/>
      <c r="L486" s="160"/>
      <c r="M486" s="160"/>
      <c r="N486" s="160"/>
      <c r="O486" s="160"/>
      <c r="P486" s="160"/>
      <c r="Q486" s="160"/>
      <c r="R486" s="160"/>
      <c r="S486" s="160"/>
      <c r="T486" s="160"/>
      <c r="U486" s="160"/>
      <c r="V486" s="160"/>
    </row>
    <row r="487" spans="10:22" ht="12.75" customHeight="1" x14ac:dyDescent="0.4">
      <c r="J487" s="160"/>
      <c r="K487" s="160"/>
      <c r="L487" s="160"/>
      <c r="M487" s="160"/>
      <c r="N487" s="160"/>
      <c r="O487" s="160"/>
      <c r="P487" s="160"/>
      <c r="Q487" s="160"/>
      <c r="R487" s="160"/>
      <c r="S487" s="160"/>
      <c r="T487" s="160"/>
      <c r="U487" s="160"/>
      <c r="V487" s="160"/>
    </row>
    <row r="488" spans="10:22" ht="12.75" customHeight="1" x14ac:dyDescent="0.4">
      <c r="J488" s="160"/>
      <c r="K488" s="160"/>
      <c r="L488" s="160"/>
      <c r="M488" s="160"/>
      <c r="N488" s="160"/>
      <c r="O488" s="160"/>
      <c r="P488" s="160"/>
      <c r="Q488" s="160"/>
      <c r="R488" s="160"/>
      <c r="S488" s="160"/>
      <c r="T488" s="160"/>
      <c r="U488" s="160"/>
      <c r="V488" s="160"/>
    </row>
    <row r="489" spans="10:22" ht="12.75" customHeight="1" x14ac:dyDescent="0.4">
      <c r="J489" s="160"/>
      <c r="K489" s="160"/>
      <c r="L489" s="160"/>
      <c r="M489" s="160"/>
      <c r="N489" s="160"/>
      <c r="O489" s="160"/>
      <c r="P489" s="160"/>
      <c r="Q489" s="160"/>
      <c r="R489" s="160"/>
      <c r="S489" s="160"/>
      <c r="T489" s="160"/>
      <c r="U489" s="160"/>
      <c r="V489" s="160"/>
    </row>
    <row r="490" spans="10:22" ht="12.75" customHeight="1" x14ac:dyDescent="0.4">
      <c r="J490" s="160"/>
      <c r="K490" s="160"/>
      <c r="L490" s="160"/>
      <c r="M490" s="160"/>
      <c r="N490" s="160"/>
      <c r="O490" s="160"/>
      <c r="P490" s="160"/>
      <c r="Q490" s="160"/>
      <c r="R490" s="160"/>
      <c r="S490" s="160"/>
      <c r="T490" s="160"/>
      <c r="U490" s="160"/>
      <c r="V490" s="160"/>
    </row>
    <row r="491" spans="10:22" ht="12.75" customHeight="1" x14ac:dyDescent="0.4">
      <c r="J491" s="160"/>
      <c r="K491" s="160"/>
      <c r="L491" s="160"/>
      <c r="M491" s="160"/>
      <c r="N491" s="160"/>
      <c r="O491" s="160"/>
      <c r="P491" s="160"/>
      <c r="Q491" s="160"/>
      <c r="R491" s="160"/>
      <c r="S491" s="160"/>
      <c r="T491" s="160"/>
      <c r="U491" s="160"/>
      <c r="V491" s="160"/>
    </row>
    <row r="492" spans="10:22" ht="12.75" customHeight="1" x14ac:dyDescent="0.4">
      <c r="J492" s="160"/>
      <c r="K492" s="160"/>
      <c r="L492" s="160"/>
      <c r="M492" s="160"/>
      <c r="N492" s="160"/>
      <c r="O492" s="160"/>
      <c r="P492" s="160"/>
      <c r="Q492" s="160"/>
      <c r="R492" s="160"/>
      <c r="S492" s="160"/>
      <c r="T492" s="160"/>
      <c r="U492" s="160"/>
      <c r="V492" s="160"/>
    </row>
    <row r="493" spans="10:22" ht="12.75" customHeight="1" x14ac:dyDescent="0.4">
      <c r="J493" s="160"/>
      <c r="K493" s="160"/>
      <c r="L493" s="160"/>
      <c r="M493" s="160"/>
      <c r="N493" s="160"/>
      <c r="O493" s="160"/>
      <c r="P493" s="160"/>
      <c r="Q493" s="160"/>
      <c r="R493" s="160"/>
      <c r="S493" s="160"/>
      <c r="T493" s="160"/>
      <c r="U493" s="160"/>
      <c r="V493" s="160"/>
    </row>
    <row r="494" spans="10:22" ht="12.75" customHeight="1" x14ac:dyDescent="0.4">
      <c r="J494" s="160"/>
      <c r="K494" s="160"/>
      <c r="L494" s="160"/>
      <c r="M494" s="160"/>
      <c r="N494" s="160"/>
      <c r="O494" s="160"/>
      <c r="P494" s="160"/>
      <c r="Q494" s="160"/>
      <c r="R494" s="160"/>
      <c r="S494" s="160"/>
      <c r="T494" s="160"/>
      <c r="U494" s="160"/>
      <c r="V494" s="160"/>
    </row>
    <row r="495" spans="10:22" ht="12.75" customHeight="1" x14ac:dyDescent="0.4">
      <c r="J495" s="160"/>
      <c r="K495" s="160"/>
      <c r="L495" s="160"/>
      <c r="M495" s="160"/>
      <c r="N495" s="160"/>
      <c r="O495" s="160"/>
      <c r="P495" s="160"/>
      <c r="Q495" s="160"/>
      <c r="R495" s="160"/>
      <c r="S495" s="160"/>
      <c r="T495" s="160"/>
      <c r="U495" s="160"/>
      <c r="V495" s="160"/>
    </row>
    <row r="496" spans="10:22" ht="12.75" customHeight="1" x14ac:dyDescent="0.4">
      <c r="J496" s="160"/>
      <c r="K496" s="160"/>
      <c r="L496" s="160"/>
      <c r="M496" s="160"/>
      <c r="N496" s="160"/>
      <c r="O496" s="160"/>
      <c r="P496" s="160"/>
      <c r="Q496" s="160"/>
      <c r="R496" s="160"/>
      <c r="S496" s="160"/>
      <c r="T496" s="160"/>
      <c r="U496" s="160"/>
      <c r="V496" s="160"/>
    </row>
    <row r="497" spans="10:22" ht="12.75" customHeight="1" x14ac:dyDescent="0.4">
      <c r="J497" s="160"/>
      <c r="K497" s="160"/>
      <c r="L497" s="160"/>
      <c r="M497" s="160"/>
      <c r="N497" s="160"/>
      <c r="O497" s="160"/>
      <c r="P497" s="160"/>
      <c r="Q497" s="160"/>
      <c r="R497" s="160"/>
      <c r="S497" s="160"/>
      <c r="T497" s="160"/>
      <c r="U497" s="160"/>
      <c r="V497" s="160"/>
    </row>
    <row r="498" spans="10:22" ht="12.75" customHeight="1" x14ac:dyDescent="0.4">
      <c r="J498" s="160"/>
      <c r="K498" s="160"/>
      <c r="L498" s="160"/>
      <c r="M498" s="160"/>
      <c r="N498" s="160"/>
      <c r="O498" s="160"/>
      <c r="P498" s="160"/>
      <c r="Q498" s="160"/>
      <c r="R498" s="160"/>
      <c r="S498" s="160"/>
      <c r="T498" s="160"/>
      <c r="U498" s="160"/>
      <c r="V498" s="160"/>
    </row>
    <row r="499" spans="10:22" ht="12.75" customHeight="1" x14ac:dyDescent="0.4">
      <c r="J499" s="160"/>
      <c r="K499" s="160"/>
      <c r="L499" s="160"/>
      <c r="M499" s="160"/>
      <c r="N499" s="160"/>
      <c r="O499" s="160"/>
      <c r="P499" s="160"/>
      <c r="Q499" s="160"/>
      <c r="R499" s="160"/>
      <c r="S499" s="160"/>
      <c r="T499" s="160"/>
      <c r="U499" s="160"/>
      <c r="V499" s="160"/>
    </row>
    <row r="500" spans="10:22" ht="12.75" customHeight="1" x14ac:dyDescent="0.4">
      <c r="J500" s="160"/>
      <c r="K500" s="160"/>
      <c r="L500" s="160"/>
      <c r="M500" s="160"/>
      <c r="N500" s="160"/>
      <c r="O500" s="160"/>
      <c r="P500" s="160"/>
      <c r="Q500" s="160"/>
      <c r="R500" s="160"/>
      <c r="S500" s="160"/>
      <c r="T500" s="160"/>
      <c r="U500" s="160"/>
      <c r="V500" s="160"/>
    </row>
    <row r="501" spans="10:22" ht="12.75" customHeight="1" x14ac:dyDescent="0.4">
      <c r="J501" s="160"/>
      <c r="K501" s="160"/>
      <c r="L501" s="160"/>
      <c r="M501" s="160"/>
      <c r="N501" s="160"/>
      <c r="O501" s="160"/>
      <c r="P501" s="160"/>
      <c r="Q501" s="160"/>
      <c r="R501" s="160"/>
      <c r="S501" s="160"/>
      <c r="T501" s="160"/>
      <c r="U501" s="160"/>
      <c r="V501" s="160"/>
    </row>
    <row r="502" spans="10:22" ht="12.75" customHeight="1" x14ac:dyDescent="0.4">
      <c r="J502" s="160"/>
      <c r="K502" s="160"/>
      <c r="L502" s="160"/>
      <c r="M502" s="160"/>
      <c r="N502" s="160"/>
      <c r="O502" s="160"/>
      <c r="P502" s="160"/>
      <c r="Q502" s="160"/>
      <c r="R502" s="160"/>
      <c r="S502" s="160"/>
      <c r="T502" s="160"/>
      <c r="U502" s="160"/>
      <c r="V502" s="160"/>
    </row>
    <row r="503" spans="10:22" ht="12.75" customHeight="1" x14ac:dyDescent="0.4">
      <c r="J503" s="160"/>
      <c r="K503" s="160"/>
      <c r="L503" s="160"/>
      <c r="M503" s="160"/>
      <c r="N503" s="160"/>
      <c r="O503" s="160"/>
      <c r="P503" s="160"/>
      <c r="Q503" s="160"/>
      <c r="R503" s="160"/>
      <c r="S503" s="160"/>
      <c r="T503" s="160"/>
      <c r="U503" s="160"/>
      <c r="V503" s="160"/>
    </row>
    <row r="504" spans="10:22" ht="12.75" customHeight="1" x14ac:dyDescent="0.4">
      <c r="J504" s="160"/>
      <c r="K504" s="160"/>
      <c r="L504" s="160"/>
      <c r="M504" s="160"/>
      <c r="N504" s="160"/>
      <c r="O504" s="160"/>
      <c r="P504" s="160"/>
      <c r="Q504" s="160"/>
      <c r="R504" s="160"/>
      <c r="S504" s="160"/>
      <c r="T504" s="160"/>
      <c r="U504" s="160"/>
      <c r="V504" s="160"/>
    </row>
    <row r="505" spans="10:22" ht="12.75" customHeight="1" x14ac:dyDescent="0.4">
      <c r="J505" s="160"/>
      <c r="K505" s="160"/>
      <c r="L505" s="160"/>
      <c r="M505" s="160"/>
      <c r="N505" s="160"/>
      <c r="O505" s="160"/>
      <c r="P505" s="160"/>
      <c r="Q505" s="160"/>
      <c r="R505" s="160"/>
      <c r="S505" s="160"/>
      <c r="T505" s="160"/>
      <c r="U505" s="160"/>
      <c r="V505" s="160"/>
    </row>
    <row r="506" spans="10:22" ht="12.75" customHeight="1" x14ac:dyDescent="0.4">
      <c r="J506" s="160"/>
      <c r="K506" s="160"/>
      <c r="L506" s="160"/>
      <c r="M506" s="160"/>
      <c r="N506" s="160"/>
      <c r="O506" s="160"/>
      <c r="P506" s="160"/>
      <c r="Q506" s="160"/>
      <c r="R506" s="160"/>
      <c r="S506" s="160"/>
      <c r="T506" s="160"/>
      <c r="U506" s="160"/>
      <c r="V506" s="160"/>
    </row>
    <row r="507" spans="10:22" ht="12.75" customHeight="1" x14ac:dyDescent="0.4">
      <c r="J507" s="160"/>
      <c r="K507" s="160"/>
      <c r="L507" s="160"/>
      <c r="M507" s="160"/>
      <c r="N507" s="160"/>
      <c r="O507" s="160"/>
      <c r="P507" s="160"/>
      <c r="Q507" s="160"/>
      <c r="R507" s="160"/>
      <c r="S507" s="160"/>
      <c r="T507" s="160"/>
      <c r="U507" s="160"/>
      <c r="V507" s="160"/>
    </row>
    <row r="508" spans="10:22" ht="12.75" customHeight="1" x14ac:dyDescent="0.4">
      <c r="J508" s="160"/>
      <c r="K508" s="160"/>
      <c r="L508" s="160"/>
      <c r="M508" s="160"/>
      <c r="N508" s="160"/>
      <c r="O508" s="160"/>
      <c r="P508" s="160"/>
      <c r="Q508" s="160"/>
      <c r="R508" s="160"/>
      <c r="S508" s="160"/>
      <c r="T508" s="160"/>
      <c r="U508" s="160"/>
      <c r="V508" s="160"/>
    </row>
    <row r="509" spans="10:22" ht="12.75" customHeight="1" x14ac:dyDescent="0.4">
      <c r="J509" s="160"/>
      <c r="K509" s="160"/>
      <c r="L509" s="160"/>
      <c r="M509" s="160"/>
      <c r="N509" s="160"/>
      <c r="O509" s="160"/>
      <c r="P509" s="160"/>
      <c r="Q509" s="160"/>
      <c r="R509" s="160"/>
      <c r="S509" s="160"/>
      <c r="T509" s="160"/>
      <c r="U509" s="160"/>
      <c r="V509" s="160"/>
    </row>
    <row r="510" spans="10:22" ht="12.75" customHeight="1" x14ac:dyDescent="0.4">
      <c r="J510" s="160"/>
      <c r="K510" s="160"/>
      <c r="L510" s="160"/>
      <c r="M510" s="160"/>
      <c r="N510" s="160"/>
      <c r="O510" s="160"/>
      <c r="P510" s="160"/>
      <c r="Q510" s="160"/>
      <c r="R510" s="160"/>
      <c r="S510" s="160"/>
      <c r="T510" s="160"/>
      <c r="U510" s="160"/>
      <c r="V510" s="160"/>
    </row>
    <row r="511" spans="10:22" ht="12.75" customHeight="1" x14ac:dyDescent="0.4">
      <c r="J511" s="160"/>
      <c r="K511" s="160"/>
      <c r="L511" s="160"/>
      <c r="M511" s="160"/>
      <c r="N511" s="160"/>
      <c r="O511" s="160"/>
      <c r="P511" s="160"/>
      <c r="Q511" s="160"/>
      <c r="R511" s="160"/>
      <c r="S511" s="160"/>
      <c r="T511" s="160"/>
      <c r="U511" s="160"/>
      <c r="V511" s="160"/>
    </row>
    <row r="512" spans="10:22" ht="12.75" customHeight="1" x14ac:dyDescent="0.4">
      <c r="J512" s="160"/>
      <c r="K512" s="160"/>
      <c r="L512" s="160"/>
      <c r="M512" s="160"/>
      <c r="N512" s="160"/>
      <c r="O512" s="160"/>
      <c r="P512" s="160"/>
      <c r="Q512" s="160"/>
      <c r="R512" s="160"/>
      <c r="S512" s="160"/>
      <c r="T512" s="160"/>
      <c r="U512" s="160"/>
      <c r="V512" s="160"/>
    </row>
    <row r="513" spans="10:22" ht="12.75" customHeight="1" x14ac:dyDescent="0.4">
      <c r="J513" s="160"/>
      <c r="K513" s="160"/>
      <c r="L513" s="160"/>
      <c r="M513" s="160"/>
      <c r="N513" s="160"/>
      <c r="O513" s="160"/>
      <c r="P513" s="160"/>
      <c r="Q513" s="160"/>
      <c r="R513" s="160"/>
      <c r="S513" s="160"/>
      <c r="T513" s="160"/>
      <c r="U513" s="160"/>
      <c r="V513" s="160"/>
    </row>
    <row r="514" spans="10:22" ht="12.75" customHeight="1" x14ac:dyDescent="0.4">
      <c r="J514" s="160"/>
      <c r="K514" s="160"/>
      <c r="L514" s="160"/>
      <c r="M514" s="160"/>
      <c r="N514" s="160"/>
      <c r="O514" s="160"/>
      <c r="P514" s="160"/>
      <c r="Q514" s="160"/>
      <c r="R514" s="160"/>
      <c r="S514" s="160"/>
      <c r="T514" s="160"/>
      <c r="U514" s="160"/>
      <c r="V514" s="160"/>
    </row>
    <row r="515" spans="10:22" ht="12.75" customHeight="1" x14ac:dyDescent="0.4">
      <c r="J515" s="160"/>
      <c r="K515" s="160"/>
      <c r="L515" s="160"/>
      <c r="M515" s="160"/>
      <c r="N515" s="160"/>
      <c r="O515" s="160"/>
      <c r="P515" s="160"/>
      <c r="Q515" s="160"/>
      <c r="R515" s="160"/>
      <c r="S515" s="160"/>
      <c r="T515" s="160"/>
      <c r="U515" s="160"/>
      <c r="V515" s="160"/>
    </row>
    <row r="516" spans="10:22" ht="12.75" customHeight="1" x14ac:dyDescent="0.4">
      <c r="J516" s="160"/>
      <c r="K516" s="160"/>
      <c r="L516" s="160"/>
      <c r="M516" s="160"/>
      <c r="N516" s="160"/>
      <c r="O516" s="160"/>
      <c r="P516" s="160"/>
      <c r="Q516" s="160"/>
      <c r="R516" s="160"/>
      <c r="S516" s="160"/>
      <c r="T516" s="160"/>
      <c r="U516" s="160"/>
      <c r="V516" s="160"/>
    </row>
    <row r="517" spans="10:22" ht="12.75" customHeight="1" x14ac:dyDescent="0.4">
      <c r="J517" s="160"/>
      <c r="K517" s="160"/>
      <c r="L517" s="160"/>
      <c r="M517" s="160"/>
      <c r="N517" s="160"/>
      <c r="O517" s="160"/>
      <c r="P517" s="160"/>
      <c r="Q517" s="160"/>
      <c r="R517" s="160"/>
      <c r="S517" s="160"/>
      <c r="T517" s="160"/>
      <c r="U517" s="160"/>
      <c r="V517" s="160"/>
    </row>
    <row r="518" spans="10:22" ht="12.75" customHeight="1" x14ac:dyDescent="0.4">
      <c r="J518" s="160"/>
      <c r="K518" s="160"/>
      <c r="L518" s="160"/>
      <c r="M518" s="160"/>
      <c r="N518" s="160"/>
      <c r="O518" s="160"/>
      <c r="P518" s="160"/>
      <c r="Q518" s="160"/>
      <c r="R518" s="160"/>
      <c r="S518" s="160"/>
      <c r="T518" s="160"/>
      <c r="U518" s="160"/>
      <c r="V518" s="160"/>
    </row>
    <row r="519" spans="10:22" ht="12.75" customHeight="1" x14ac:dyDescent="0.4">
      <c r="J519" s="160"/>
      <c r="K519" s="160"/>
      <c r="L519" s="160"/>
      <c r="M519" s="160"/>
      <c r="N519" s="160"/>
      <c r="O519" s="160"/>
      <c r="P519" s="160"/>
      <c r="Q519" s="160"/>
      <c r="R519" s="160"/>
      <c r="S519" s="160"/>
      <c r="T519" s="160"/>
      <c r="U519" s="160"/>
      <c r="V519" s="160"/>
    </row>
    <row r="520" spans="10:22" ht="12.75" customHeight="1" x14ac:dyDescent="0.4">
      <c r="J520" s="160"/>
      <c r="K520" s="160"/>
      <c r="L520" s="160"/>
      <c r="M520" s="160"/>
      <c r="N520" s="160"/>
      <c r="O520" s="160"/>
      <c r="P520" s="160"/>
      <c r="Q520" s="160"/>
      <c r="R520" s="160"/>
      <c r="S520" s="160"/>
      <c r="T520" s="160"/>
      <c r="U520" s="160"/>
      <c r="V520" s="160"/>
    </row>
    <row r="521" spans="10:22" ht="12.75" customHeight="1" x14ac:dyDescent="0.4">
      <c r="J521" s="160"/>
      <c r="K521" s="160"/>
      <c r="L521" s="160"/>
      <c r="M521" s="160"/>
      <c r="N521" s="160"/>
      <c r="O521" s="160"/>
      <c r="P521" s="160"/>
      <c r="Q521" s="160"/>
      <c r="R521" s="160"/>
      <c r="S521" s="160"/>
      <c r="T521" s="160"/>
      <c r="U521" s="160"/>
      <c r="V521" s="160"/>
    </row>
    <row r="522" spans="10:22" ht="12.75" customHeight="1" x14ac:dyDescent="0.4">
      <c r="J522" s="160"/>
      <c r="K522" s="160"/>
      <c r="L522" s="160"/>
      <c r="M522" s="160"/>
      <c r="N522" s="160"/>
      <c r="O522" s="160"/>
      <c r="P522" s="160"/>
      <c r="Q522" s="160"/>
      <c r="R522" s="160"/>
      <c r="S522" s="160"/>
      <c r="T522" s="160"/>
      <c r="U522" s="160"/>
      <c r="V522" s="160"/>
    </row>
    <row r="523" spans="10:22" ht="12.75" customHeight="1" x14ac:dyDescent="0.4">
      <c r="J523" s="160"/>
      <c r="K523" s="160"/>
      <c r="L523" s="160"/>
      <c r="M523" s="160"/>
      <c r="N523" s="160"/>
      <c r="O523" s="160"/>
      <c r="P523" s="160"/>
      <c r="Q523" s="160"/>
      <c r="R523" s="160"/>
      <c r="S523" s="160"/>
      <c r="T523" s="160"/>
      <c r="U523" s="160"/>
      <c r="V523" s="160"/>
    </row>
    <row r="524" spans="10:22" ht="12.75" customHeight="1" x14ac:dyDescent="0.4">
      <c r="J524" s="160"/>
      <c r="K524" s="160"/>
      <c r="L524" s="160"/>
      <c r="M524" s="160"/>
      <c r="N524" s="160"/>
      <c r="O524" s="160"/>
      <c r="P524" s="160"/>
      <c r="Q524" s="160"/>
      <c r="R524" s="160"/>
      <c r="S524" s="160"/>
      <c r="T524" s="160"/>
      <c r="U524" s="160"/>
      <c r="V524" s="160"/>
    </row>
    <row r="525" spans="10:22" ht="12.75" customHeight="1" x14ac:dyDescent="0.4">
      <c r="J525" s="160"/>
      <c r="K525" s="160"/>
      <c r="L525" s="160"/>
      <c r="M525" s="160"/>
      <c r="N525" s="160"/>
      <c r="O525" s="160"/>
      <c r="P525" s="160"/>
      <c r="Q525" s="160"/>
      <c r="R525" s="160"/>
      <c r="S525" s="160"/>
      <c r="T525" s="160"/>
      <c r="U525" s="160"/>
      <c r="V525" s="160"/>
    </row>
    <row r="526" spans="10:22" ht="12.75" customHeight="1" x14ac:dyDescent="0.4">
      <c r="J526" s="160"/>
      <c r="K526" s="160"/>
      <c r="L526" s="160"/>
      <c r="M526" s="160"/>
      <c r="N526" s="160"/>
      <c r="O526" s="160"/>
      <c r="P526" s="160"/>
      <c r="Q526" s="160"/>
      <c r="R526" s="160"/>
      <c r="S526" s="160"/>
      <c r="T526" s="160"/>
      <c r="U526" s="160"/>
      <c r="V526" s="160"/>
    </row>
    <row r="527" spans="10:22" ht="12.75" customHeight="1" x14ac:dyDescent="0.4">
      <c r="J527" s="160"/>
      <c r="K527" s="160"/>
      <c r="L527" s="160"/>
      <c r="M527" s="160"/>
      <c r="N527" s="160"/>
      <c r="O527" s="160"/>
      <c r="P527" s="160"/>
      <c r="Q527" s="160"/>
      <c r="R527" s="160"/>
      <c r="S527" s="160"/>
      <c r="T527" s="160"/>
      <c r="U527" s="160"/>
      <c r="V527" s="160"/>
    </row>
    <row r="528" spans="10:22" ht="12.75" customHeight="1" x14ac:dyDescent="0.4">
      <c r="J528" s="160"/>
      <c r="K528" s="160"/>
      <c r="L528" s="160"/>
      <c r="M528" s="160"/>
      <c r="N528" s="160"/>
      <c r="O528" s="160"/>
      <c r="P528" s="160"/>
      <c r="Q528" s="160"/>
      <c r="R528" s="160"/>
      <c r="S528" s="160"/>
      <c r="T528" s="160"/>
      <c r="U528" s="160"/>
      <c r="V528" s="160"/>
    </row>
    <row r="529" spans="10:22" ht="12.75" customHeight="1" x14ac:dyDescent="0.4">
      <c r="J529" s="160"/>
      <c r="K529" s="160"/>
      <c r="L529" s="160"/>
      <c r="M529" s="160"/>
      <c r="N529" s="160"/>
      <c r="O529" s="160"/>
      <c r="P529" s="160"/>
      <c r="Q529" s="160"/>
      <c r="R529" s="160"/>
      <c r="S529" s="160"/>
      <c r="T529" s="160"/>
      <c r="U529" s="160"/>
      <c r="V529" s="160"/>
    </row>
    <row r="530" spans="10:22" ht="12.75" customHeight="1" x14ac:dyDescent="0.4">
      <c r="J530" s="160"/>
      <c r="K530" s="160"/>
      <c r="L530" s="160"/>
      <c r="M530" s="160"/>
      <c r="N530" s="160"/>
      <c r="O530" s="160"/>
      <c r="P530" s="160"/>
      <c r="Q530" s="160"/>
      <c r="R530" s="160"/>
      <c r="S530" s="160"/>
      <c r="T530" s="160"/>
      <c r="U530" s="160"/>
      <c r="V530" s="160"/>
    </row>
    <row r="531" spans="10:22" ht="12.75" customHeight="1" x14ac:dyDescent="0.4">
      <c r="J531" s="160"/>
      <c r="K531" s="160"/>
      <c r="L531" s="160"/>
      <c r="M531" s="160"/>
      <c r="N531" s="160"/>
      <c r="O531" s="160"/>
      <c r="P531" s="160"/>
      <c r="Q531" s="160"/>
      <c r="R531" s="160"/>
      <c r="S531" s="160"/>
      <c r="T531" s="160"/>
      <c r="U531" s="160"/>
      <c r="V531" s="160"/>
    </row>
    <row r="532" spans="10:22" ht="12.75" customHeight="1" x14ac:dyDescent="0.4">
      <c r="J532" s="160"/>
      <c r="K532" s="160"/>
      <c r="L532" s="160"/>
      <c r="M532" s="160"/>
      <c r="N532" s="160"/>
      <c r="O532" s="160"/>
      <c r="P532" s="160"/>
      <c r="Q532" s="160"/>
      <c r="R532" s="160"/>
      <c r="S532" s="160"/>
      <c r="T532" s="160"/>
      <c r="U532" s="160"/>
      <c r="V532" s="160"/>
    </row>
    <row r="533" spans="10:22" ht="12.75" customHeight="1" x14ac:dyDescent="0.4">
      <c r="J533" s="160"/>
      <c r="K533" s="160"/>
      <c r="L533" s="160"/>
      <c r="M533" s="160"/>
      <c r="N533" s="160"/>
      <c r="O533" s="160"/>
      <c r="P533" s="160"/>
      <c r="Q533" s="160"/>
      <c r="R533" s="160"/>
      <c r="S533" s="160"/>
      <c r="T533" s="160"/>
      <c r="U533" s="160"/>
      <c r="V533" s="160"/>
    </row>
    <row r="534" spans="10:22" ht="12.75" customHeight="1" x14ac:dyDescent="0.4">
      <c r="J534" s="160"/>
      <c r="K534" s="160"/>
      <c r="L534" s="160"/>
      <c r="M534" s="160"/>
      <c r="N534" s="160"/>
      <c r="O534" s="160"/>
      <c r="P534" s="160"/>
      <c r="Q534" s="160"/>
      <c r="R534" s="160"/>
      <c r="S534" s="160"/>
      <c r="T534" s="160"/>
      <c r="U534" s="160"/>
      <c r="V534" s="160"/>
    </row>
    <row r="535" spans="10:22" ht="12.75" customHeight="1" x14ac:dyDescent="0.4">
      <c r="J535" s="160"/>
      <c r="K535" s="160"/>
      <c r="L535" s="160"/>
      <c r="M535" s="160"/>
      <c r="N535" s="160"/>
      <c r="O535" s="160"/>
      <c r="P535" s="160"/>
      <c r="Q535" s="160"/>
      <c r="R535" s="160"/>
      <c r="S535" s="160"/>
      <c r="T535" s="160"/>
      <c r="U535" s="160"/>
      <c r="V535" s="160"/>
    </row>
    <row r="536" spans="10:22" ht="12.75" customHeight="1" x14ac:dyDescent="0.4">
      <c r="J536" s="160"/>
      <c r="K536" s="160"/>
      <c r="L536" s="160"/>
      <c r="M536" s="160"/>
      <c r="N536" s="160"/>
      <c r="O536" s="160"/>
      <c r="P536" s="160"/>
      <c r="Q536" s="160"/>
      <c r="R536" s="160"/>
      <c r="S536" s="160"/>
      <c r="T536" s="160"/>
      <c r="U536" s="160"/>
      <c r="V536" s="160"/>
    </row>
    <row r="537" spans="10:22" ht="12.75" customHeight="1" x14ac:dyDescent="0.4">
      <c r="J537" s="160"/>
      <c r="K537" s="160"/>
      <c r="L537" s="160"/>
      <c r="M537" s="160"/>
      <c r="N537" s="160"/>
      <c r="O537" s="160"/>
      <c r="P537" s="160"/>
      <c r="Q537" s="160"/>
      <c r="R537" s="160"/>
      <c r="S537" s="160"/>
      <c r="T537" s="160"/>
      <c r="U537" s="160"/>
      <c r="V537" s="160"/>
    </row>
    <row r="538" spans="10:22" ht="12.75" customHeight="1" x14ac:dyDescent="0.4">
      <c r="J538" s="160"/>
      <c r="K538" s="160"/>
      <c r="L538" s="160"/>
      <c r="M538" s="160"/>
      <c r="N538" s="160"/>
      <c r="O538" s="160"/>
      <c r="P538" s="160"/>
      <c r="Q538" s="160"/>
      <c r="R538" s="160"/>
      <c r="S538" s="160"/>
      <c r="T538" s="160"/>
      <c r="U538" s="160"/>
      <c r="V538" s="160"/>
    </row>
    <row r="539" spans="10:22" ht="12.75" customHeight="1" x14ac:dyDescent="0.4">
      <c r="J539" s="160"/>
      <c r="K539" s="160"/>
      <c r="L539" s="160"/>
      <c r="M539" s="160"/>
      <c r="N539" s="160"/>
      <c r="O539" s="160"/>
      <c r="P539" s="160"/>
      <c r="Q539" s="160"/>
      <c r="R539" s="160"/>
      <c r="S539" s="160"/>
      <c r="T539" s="160"/>
      <c r="U539" s="160"/>
      <c r="V539" s="160"/>
    </row>
    <row r="540" spans="10:22" ht="12.75" customHeight="1" x14ac:dyDescent="0.4">
      <c r="J540" s="160"/>
      <c r="K540" s="160"/>
      <c r="L540" s="160"/>
      <c r="M540" s="160"/>
      <c r="N540" s="160"/>
      <c r="O540" s="160"/>
      <c r="P540" s="160"/>
      <c r="Q540" s="160"/>
      <c r="R540" s="160"/>
      <c r="S540" s="160"/>
      <c r="T540" s="160"/>
      <c r="U540" s="160"/>
      <c r="V540" s="160"/>
    </row>
    <row r="541" spans="10:22" ht="12.75" customHeight="1" x14ac:dyDescent="0.4">
      <c r="J541" s="160"/>
      <c r="K541" s="160"/>
      <c r="L541" s="160"/>
      <c r="M541" s="160"/>
      <c r="N541" s="160"/>
      <c r="O541" s="160"/>
      <c r="P541" s="160"/>
      <c r="Q541" s="160"/>
      <c r="R541" s="160"/>
      <c r="S541" s="160"/>
      <c r="T541" s="160"/>
      <c r="U541" s="160"/>
      <c r="V541" s="160"/>
    </row>
    <row r="542" spans="10:22" ht="12.75" customHeight="1" x14ac:dyDescent="0.4">
      <c r="J542" s="160"/>
      <c r="K542" s="160"/>
      <c r="L542" s="160"/>
      <c r="M542" s="160"/>
      <c r="N542" s="160"/>
      <c r="O542" s="160"/>
      <c r="P542" s="160"/>
      <c r="Q542" s="160"/>
      <c r="R542" s="160"/>
      <c r="S542" s="160"/>
      <c r="T542" s="160"/>
      <c r="U542" s="160"/>
      <c r="V542" s="160"/>
    </row>
    <row r="543" spans="10:22" ht="12.75" customHeight="1" x14ac:dyDescent="0.4">
      <c r="J543" s="160"/>
      <c r="K543" s="160"/>
      <c r="L543" s="160"/>
      <c r="M543" s="160"/>
      <c r="N543" s="160"/>
      <c r="O543" s="160"/>
      <c r="P543" s="160"/>
      <c r="Q543" s="160"/>
      <c r="R543" s="160"/>
      <c r="S543" s="160"/>
      <c r="T543" s="160"/>
      <c r="U543" s="160"/>
      <c r="V543" s="160"/>
    </row>
    <row r="544" spans="10:22" ht="12.75" customHeight="1" x14ac:dyDescent="0.4">
      <c r="J544" s="160"/>
      <c r="K544" s="160"/>
      <c r="L544" s="160"/>
      <c r="M544" s="160"/>
      <c r="N544" s="160"/>
      <c r="O544" s="160"/>
      <c r="P544" s="160"/>
      <c r="Q544" s="160"/>
      <c r="R544" s="160"/>
      <c r="S544" s="160"/>
      <c r="T544" s="160"/>
      <c r="U544" s="160"/>
      <c r="V544" s="160"/>
    </row>
    <row r="545" spans="10:22" ht="12.75" customHeight="1" x14ac:dyDescent="0.4">
      <c r="J545" s="160"/>
      <c r="K545" s="160"/>
      <c r="L545" s="160"/>
      <c r="M545" s="160"/>
      <c r="N545" s="160"/>
      <c r="O545" s="160"/>
      <c r="P545" s="160"/>
      <c r="Q545" s="160"/>
      <c r="R545" s="160"/>
      <c r="S545" s="160"/>
      <c r="T545" s="160"/>
      <c r="U545" s="160"/>
      <c r="V545" s="160"/>
    </row>
    <row r="546" spans="10:22" ht="12.75" customHeight="1" x14ac:dyDescent="0.4">
      <c r="J546" s="160"/>
      <c r="K546" s="160"/>
      <c r="L546" s="160"/>
      <c r="M546" s="160"/>
      <c r="N546" s="160"/>
      <c r="O546" s="160"/>
      <c r="P546" s="160"/>
      <c r="Q546" s="160"/>
      <c r="R546" s="160"/>
      <c r="S546" s="160"/>
      <c r="T546" s="160"/>
      <c r="U546" s="160"/>
      <c r="V546" s="160"/>
    </row>
    <row r="547" spans="10:22" ht="12.75" customHeight="1" x14ac:dyDescent="0.4">
      <c r="J547" s="160"/>
      <c r="K547" s="160"/>
      <c r="L547" s="160"/>
      <c r="M547" s="160"/>
      <c r="N547" s="160"/>
      <c r="O547" s="160"/>
      <c r="P547" s="160"/>
      <c r="Q547" s="160"/>
      <c r="R547" s="160"/>
      <c r="S547" s="160"/>
      <c r="T547" s="160"/>
      <c r="U547" s="160"/>
      <c r="V547" s="160"/>
    </row>
    <row r="548" spans="10:22" ht="12.75" customHeight="1" x14ac:dyDescent="0.4">
      <c r="J548" s="160"/>
      <c r="K548" s="160"/>
      <c r="L548" s="160"/>
      <c r="M548" s="160"/>
      <c r="N548" s="160"/>
      <c r="O548" s="160"/>
      <c r="P548" s="160"/>
      <c r="Q548" s="160"/>
      <c r="R548" s="160"/>
      <c r="S548" s="160"/>
      <c r="T548" s="160"/>
      <c r="U548" s="160"/>
      <c r="V548" s="160"/>
    </row>
    <row r="549" spans="10:22" ht="12.75" customHeight="1" x14ac:dyDescent="0.4">
      <c r="J549" s="160"/>
      <c r="K549" s="160"/>
      <c r="L549" s="160"/>
      <c r="M549" s="160"/>
      <c r="N549" s="160"/>
      <c r="O549" s="160"/>
      <c r="P549" s="160"/>
      <c r="Q549" s="160"/>
      <c r="R549" s="160"/>
      <c r="S549" s="160"/>
      <c r="T549" s="160"/>
      <c r="U549" s="160"/>
      <c r="V549" s="160"/>
    </row>
    <row r="550" spans="10:22" ht="12.75" customHeight="1" x14ac:dyDescent="0.4">
      <c r="J550" s="160"/>
      <c r="K550" s="160"/>
      <c r="L550" s="160"/>
      <c r="M550" s="160"/>
      <c r="N550" s="160"/>
      <c r="O550" s="160"/>
      <c r="P550" s="160"/>
      <c r="Q550" s="160"/>
      <c r="R550" s="160"/>
      <c r="S550" s="160"/>
      <c r="T550" s="160"/>
      <c r="U550" s="160"/>
      <c r="V550" s="160"/>
    </row>
    <row r="551" spans="10:22" ht="12.75" customHeight="1" x14ac:dyDescent="0.4">
      <c r="J551" s="160"/>
      <c r="K551" s="160"/>
      <c r="L551" s="160"/>
      <c r="M551" s="160"/>
      <c r="N551" s="160"/>
      <c r="O551" s="160"/>
      <c r="P551" s="160"/>
      <c r="Q551" s="160"/>
      <c r="R551" s="160"/>
      <c r="S551" s="160"/>
      <c r="T551" s="160"/>
      <c r="U551" s="160"/>
      <c r="V551" s="160"/>
    </row>
    <row r="552" spans="10:22" ht="12.75" customHeight="1" x14ac:dyDescent="0.4">
      <c r="J552" s="160"/>
      <c r="K552" s="160"/>
      <c r="L552" s="160"/>
      <c r="M552" s="160"/>
      <c r="N552" s="160"/>
      <c r="O552" s="160"/>
      <c r="P552" s="160"/>
      <c r="Q552" s="160"/>
      <c r="R552" s="160"/>
      <c r="S552" s="160"/>
      <c r="T552" s="160"/>
      <c r="U552" s="160"/>
      <c r="V552" s="160"/>
    </row>
    <row r="553" spans="10:22" ht="12.75" customHeight="1" x14ac:dyDescent="0.4">
      <c r="J553" s="160"/>
      <c r="K553" s="160"/>
      <c r="L553" s="160"/>
      <c r="M553" s="160"/>
      <c r="N553" s="160"/>
      <c r="O553" s="160"/>
      <c r="P553" s="160"/>
      <c r="Q553" s="160"/>
      <c r="R553" s="160"/>
      <c r="S553" s="160"/>
      <c r="T553" s="160"/>
      <c r="U553" s="160"/>
      <c r="V553" s="160"/>
    </row>
    <row r="554" spans="10:22" ht="12.75" customHeight="1" x14ac:dyDescent="0.4">
      <c r="J554" s="160"/>
      <c r="K554" s="160"/>
      <c r="L554" s="160"/>
      <c r="M554" s="160"/>
      <c r="N554" s="160"/>
      <c r="O554" s="160"/>
      <c r="P554" s="160"/>
      <c r="Q554" s="160"/>
      <c r="R554" s="160"/>
      <c r="S554" s="160"/>
      <c r="T554" s="160"/>
      <c r="U554" s="160"/>
      <c r="V554" s="160"/>
    </row>
    <row r="555" spans="10:22" ht="12.75" customHeight="1" x14ac:dyDescent="0.4">
      <c r="J555" s="160"/>
      <c r="K555" s="160"/>
      <c r="L555" s="160"/>
      <c r="M555" s="160"/>
      <c r="N555" s="160"/>
      <c r="O555" s="160"/>
      <c r="P555" s="160"/>
      <c r="Q555" s="160"/>
      <c r="R555" s="160"/>
      <c r="S555" s="160"/>
      <c r="T555" s="160"/>
      <c r="U555" s="160"/>
      <c r="V555" s="160"/>
    </row>
    <row r="556" spans="10:22" ht="12.75" customHeight="1" x14ac:dyDescent="0.4">
      <c r="J556" s="160"/>
      <c r="K556" s="160"/>
      <c r="L556" s="160"/>
      <c r="M556" s="160"/>
      <c r="N556" s="160"/>
      <c r="O556" s="160"/>
      <c r="P556" s="160"/>
      <c r="Q556" s="160"/>
      <c r="R556" s="160"/>
      <c r="S556" s="160"/>
      <c r="T556" s="160"/>
      <c r="U556" s="160"/>
      <c r="V556" s="160"/>
    </row>
    <row r="557" spans="10:22" ht="12.75" customHeight="1" x14ac:dyDescent="0.4">
      <c r="J557" s="160"/>
      <c r="K557" s="160"/>
      <c r="L557" s="160"/>
      <c r="M557" s="160"/>
      <c r="N557" s="160"/>
      <c r="O557" s="160"/>
      <c r="P557" s="160"/>
      <c r="Q557" s="160"/>
      <c r="R557" s="160"/>
      <c r="S557" s="160"/>
      <c r="T557" s="160"/>
      <c r="U557" s="160"/>
      <c r="V557" s="160"/>
    </row>
    <row r="558" spans="10:22" ht="12.75" customHeight="1" x14ac:dyDescent="0.4">
      <c r="J558" s="160"/>
      <c r="K558" s="160"/>
      <c r="L558" s="160"/>
      <c r="M558" s="160"/>
      <c r="N558" s="160"/>
      <c r="O558" s="160"/>
      <c r="P558" s="160"/>
      <c r="Q558" s="160"/>
      <c r="R558" s="160"/>
      <c r="S558" s="160"/>
      <c r="T558" s="160"/>
      <c r="U558" s="160"/>
      <c r="V558" s="160"/>
    </row>
    <row r="559" spans="10:22" ht="12.75" customHeight="1" x14ac:dyDescent="0.4">
      <c r="J559" s="160"/>
      <c r="K559" s="160"/>
      <c r="L559" s="160"/>
      <c r="M559" s="160"/>
      <c r="N559" s="160"/>
      <c r="O559" s="160"/>
      <c r="P559" s="160"/>
      <c r="Q559" s="160"/>
      <c r="R559" s="160"/>
      <c r="S559" s="160"/>
      <c r="T559" s="160"/>
      <c r="U559" s="160"/>
      <c r="V559" s="160"/>
    </row>
    <row r="560" spans="10:22" ht="12.75" customHeight="1" x14ac:dyDescent="0.4">
      <c r="J560" s="160"/>
      <c r="K560" s="160"/>
      <c r="L560" s="160"/>
      <c r="M560" s="160"/>
      <c r="N560" s="160"/>
      <c r="O560" s="160"/>
      <c r="P560" s="160"/>
      <c r="Q560" s="160"/>
      <c r="R560" s="160"/>
      <c r="S560" s="160"/>
      <c r="T560" s="160"/>
      <c r="U560" s="160"/>
      <c r="V560" s="160"/>
    </row>
    <row r="561" spans="10:22" ht="12.75" customHeight="1" x14ac:dyDescent="0.4">
      <c r="J561" s="160"/>
      <c r="K561" s="160"/>
      <c r="L561" s="160"/>
      <c r="M561" s="160"/>
      <c r="N561" s="160"/>
      <c r="O561" s="160"/>
      <c r="P561" s="160"/>
      <c r="Q561" s="160"/>
      <c r="R561" s="160"/>
      <c r="S561" s="160"/>
      <c r="T561" s="160"/>
      <c r="U561" s="160"/>
      <c r="V561" s="160"/>
    </row>
    <row r="562" spans="10:22" ht="12.75" customHeight="1" x14ac:dyDescent="0.4">
      <c r="J562" s="160"/>
      <c r="K562" s="160"/>
      <c r="L562" s="160"/>
      <c r="M562" s="160"/>
      <c r="N562" s="160"/>
      <c r="O562" s="160"/>
      <c r="P562" s="160"/>
      <c r="Q562" s="160"/>
      <c r="R562" s="160"/>
      <c r="S562" s="160"/>
      <c r="T562" s="160"/>
      <c r="U562" s="160"/>
      <c r="V562" s="160"/>
    </row>
    <row r="563" spans="10:22" ht="12.75" customHeight="1" x14ac:dyDescent="0.4">
      <c r="J563" s="160"/>
      <c r="K563" s="160"/>
      <c r="L563" s="160"/>
      <c r="M563" s="160"/>
      <c r="N563" s="160"/>
      <c r="O563" s="160"/>
      <c r="P563" s="160"/>
      <c r="Q563" s="160"/>
      <c r="R563" s="160"/>
      <c r="S563" s="160"/>
      <c r="T563" s="160"/>
      <c r="U563" s="160"/>
      <c r="V563" s="160"/>
    </row>
    <row r="564" spans="10:22" ht="12.75" customHeight="1" x14ac:dyDescent="0.4">
      <c r="J564" s="160"/>
      <c r="K564" s="160"/>
      <c r="L564" s="160"/>
      <c r="M564" s="160"/>
      <c r="N564" s="160"/>
      <c r="O564" s="160"/>
      <c r="P564" s="160"/>
      <c r="Q564" s="160"/>
      <c r="R564" s="160"/>
      <c r="S564" s="160"/>
      <c r="T564" s="160"/>
      <c r="U564" s="160"/>
      <c r="V564" s="160"/>
    </row>
    <row r="565" spans="10:22" ht="12.75" customHeight="1" x14ac:dyDescent="0.4">
      <c r="J565" s="160"/>
      <c r="K565" s="160"/>
      <c r="L565" s="160"/>
      <c r="M565" s="160"/>
      <c r="N565" s="160"/>
      <c r="O565" s="160"/>
      <c r="P565" s="160"/>
      <c r="Q565" s="160"/>
      <c r="R565" s="160"/>
      <c r="S565" s="160"/>
      <c r="T565" s="160"/>
      <c r="U565" s="160"/>
      <c r="V565" s="160"/>
    </row>
    <row r="566" spans="10:22" ht="12.75" customHeight="1" x14ac:dyDescent="0.4">
      <c r="J566" s="160"/>
      <c r="K566" s="160"/>
      <c r="L566" s="160"/>
      <c r="M566" s="160"/>
      <c r="N566" s="160"/>
      <c r="O566" s="160"/>
      <c r="P566" s="160"/>
      <c r="Q566" s="160"/>
      <c r="R566" s="160"/>
      <c r="S566" s="160"/>
      <c r="T566" s="160"/>
      <c r="U566" s="160"/>
      <c r="V566" s="160"/>
    </row>
    <row r="567" spans="10:22" ht="12.75" customHeight="1" x14ac:dyDescent="0.4">
      <c r="J567" s="160"/>
      <c r="K567" s="160"/>
      <c r="L567" s="160"/>
      <c r="M567" s="160"/>
      <c r="N567" s="160"/>
      <c r="O567" s="160"/>
      <c r="P567" s="160"/>
      <c r="Q567" s="160"/>
      <c r="R567" s="160"/>
      <c r="S567" s="160"/>
      <c r="T567" s="160"/>
      <c r="U567" s="160"/>
      <c r="V567" s="160"/>
    </row>
    <row r="568" spans="10:22" ht="12.75" customHeight="1" x14ac:dyDescent="0.4">
      <c r="J568" s="160"/>
      <c r="K568" s="160"/>
      <c r="L568" s="160"/>
      <c r="M568" s="160"/>
      <c r="N568" s="160"/>
      <c r="O568" s="160"/>
      <c r="P568" s="160"/>
      <c r="Q568" s="160"/>
      <c r="R568" s="160"/>
      <c r="S568" s="160"/>
      <c r="T568" s="160"/>
      <c r="U568" s="160"/>
      <c r="V568" s="160"/>
    </row>
    <row r="569" spans="10:22" ht="12.75" customHeight="1" x14ac:dyDescent="0.4">
      <c r="J569" s="160"/>
      <c r="K569" s="160"/>
      <c r="L569" s="160"/>
      <c r="M569" s="160"/>
      <c r="N569" s="160"/>
      <c r="O569" s="160"/>
      <c r="P569" s="160"/>
      <c r="Q569" s="160"/>
      <c r="R569" s="160"/>
      <c r="S569" s="160"/>
      <c r="T569" s="160"/>
      <c r="U569" s="160"/>
      <c r="V569" s="160"/>
    </row>
    <row r="570" spans="10:22" ht="12.75" customHeight="1" x14ac:dyDescent="0.4">
      <c r="J570" s="160"/>
      <c r="K570" s="160"/>
      <c r="L570" s="160"/>
      <c r="M570" s="160"/>
      <c r="N570" s="160"/>
      <c r="O570" s="160"/>
      <c r="P570" s="160"/>
      <c r="Q570" s="160"/>
      <c r="R570" s="160"/>
      <c r="S570" s="160"/>
      <c r="T570" s="160"/>
      <c r="U570" s="160"/>
      <c r="V570" s="160"/>
    </row>
    <row r="571" spans="10:22" ht="12.75" customHeight="1" x14ac:dyDescent="0.4">
      <c r="J571" s="160"/>
      <c r="K571" s="160"/>
      <c r="L571" s="160"/>
      <c r="M571" s="160"/>
      <c r="N571" s="160"/>
      <c r="O571" s="160"/>
      <c r="P571" s="160"/>
      <c r="Q571" s="160"/>
      <c r="R571" s="160"/>
      <c r="S571" s="160"/>
      <c r="T571" s="160"/>
      <c r="U571" s="160"/>
      <c r="V571" s="160"/>
    </row>
    <row r="572" spans="10:22" ht="12.75" customHeight="1" x14ac:dyDescent="0.4">
      <c r="J572" s="160"/>
      <c r="K572" s="160"/>
      <c r="L572" s="160"/>
      <c r="M572" s="160"/>
      <c r="N572" s="160"/>
      <c r="O572" s="160"/>
      <c r="P572" s="160"/>
      <c r="Q572" s="160"/>
      <c r="R572" s="160"/>
      <c r="S572" s="160"/>
      <c r="T572" s="160"/>
      <c r="U572" s="160"/>
      <c r="V572" s="160"/>
    </row>
    <row r="573" spans="10:22" ht="12.75" customHeight="1" x14ac:dyDescent="0.4">
      <c r="J573" s="160"/>
      <c r="K573" s="160"/>
      <c r="L573" s="160"/>
      <c r="M573" s="160"/>
      <c r="N573" s="160"/>
      <c r="O573" s="160"/>
      <c r="P573" s="160"/>
      <c r="Q573" s="160"/>
      <c r="R573" s="160"/>
      <c r="S573" s="160"/>
      <c r="T573" s="160"/>
      <c r="U573" s="160"/>
      <c r="V573" s="160"/>
    </row>
    <row r="574" spans="10:22" ht="12.75" customHeight="1" x14ac:dyDescent="0.4">
      <c r="J574" s="160"/>
      <c r="K574" s="160"/>
      <c r="L574" s="160"/>
      <c r="M574" s="160"/>
      <c r="N574" s="160"/>
      <c r="O574" s="160"/>
      <c r="P574" s="160"/>
      <c r="Q574" s="160"/>
      <c r="R574" s="160"/>
      <c r="S574" s="160"/>
      <c r="T574" s="160"/>
      <c r="U574" s="160"/>
      <c r="V574" s="160"/>
    </row>
    <row r="575" spans="10:22" ht="12.75" customHeight="1" x14ac:dyDescent="0.4">
      <c r="J575" s="160"/>
      <c r="K575" s="160"/>
      <c r="L575" s="160"/>
      <c r="M575" s="160"/>
      <c r="N575" s="160"/>
      <c r="O575" s="160"/>
      <c r="P575" s="160"/>
      <c r="Q575" s="160"/>
      <c r="R575" s="160"/>
      <c r="S575" s="160"/>
      <c r="T575" s="160"/>
      <c r="U575" s="160"/>
      <c r="V575" s="160"/>
    </row>
    <row r="576" spans="10:22" ht="12.75" customHeight="1" x14ac:dyDescent="0.4">
      <c r="J576" s="160"/>
      <c r="K576" s="160"/>
      <c r="L576" s="160"/>
      <c r="M576" s="160"/>
      <c r="N576" s="160"/>
      <c r="O576" s="160"/>
      <c r="P576" s="160"/>
      <c r="Q576" s="160"/>
      <c r="R576" s="160"/>
      <c r="S576" s="160"/>
      <c r="T576" s="160"/>
      <c r="U576" s="160"/>
      <c r="V576" s="160"/>
    </row>
    <row r="577" spans="10:22" ht="12.75" customHeight="1" x14ac:dyDescent="0.4">
      <c r="J577" s="160"/>
      <c r="K577" s="160"/>
      <c r="L577" s="160"/>
      <c r="M577" s="160"/>
      <c r="N577" s="160"/>
      <c r="O577" s="160"/>
      <c r="P577" s="160"/>
      <c r="Q577" s="160"/>
      <c r="R577" s="160"/>
      <c r="S577" s="160"/>
      <c r="T577" s="160"/>
      <c r="U577" s="160"/>
      <c r="V577" s="160"/>
    </row>
    <row r="578" spans="10:22" ht="12.75" customHeight="1" x14ac:dyDescent="0.4">
      <c r="J578" s="160"/>
      <c r="K578" s="160"/>
      <c r="L578" s="160"/>
      <c r="M578" s="160"/>
      <c r="N578" s="160"/>
      <c r="O578" s="160"/>
      <c r="P578" s="160"/>
      <c r="Q578" s="160"/>
      <c r="R578" s="160"/>
      <c r="S578" s="160"/>
      <c r="T578" s="160"/>
      <c r="U578" s="160"/>
      <c r="V578" s="160"/>
    </row>
    <row r="579" spans="10:22" ht="12.75" customHeight="1" x14ac:dyDescent="0.4">
      <c r="J579" s="160"/>
      <c r="K579" s="160"/>
      <c r="L579" s="160"/>
      <c r="M579" s="160"/>
      <c r="N579" s="160"/>
      <c r="O579" s="160"/>
      <c r="P579" s="160"/>
      <c r="Q579" s="160"/>
      <c r="R579" s="160"/>
      <c r="S579" s="160"/>
      <c r="T579" s="160"/>
      <c r="U579" s="160"/>
      <c r="V579" s="160"/>
    </row>
    <row r="580" spans="10:22" ht="12.75" customHeight="1" x14ac:dyDescent="0.4">
      <c r="J580" s="160"/>
      <c r="K580" s="160"/>
      <c r="L580" s="160"/>
      <c r="M580" s="160"/>
      <c r="N580" s="160"/>
      <c r="O580" s="160"/>
      <c r="P580" s="160"/>
      <c r="Q580" s="160"/>
      <c r="R580" s="160"/>
      <c r="S580" s="160"/>
      <c r="T580" s="160"/>
      <c r="U580" s="160"/>
      <c r="V580" s="160"/>
    </row>
    <row r="581" spans="10:22" ht="12.75" customHeight="1" x14ac:dyDescent="0.4">
      <c r="J581" s="160"/>
      <c r="K581" s="160"/>
      <c r="L581" s="160"/>
      <c r="M581" s="160"/>
      <c r="N581" s="160"/>
      <c r="O581" s="160"/>
      <c r="P581" s="160"/>
      <c r="Q581" s="160"/>
      <c r="R581" s="160"/>
      <c r="S581" s="160"/>
      <c r="T581" s="160"/>
      <c r="U581" s="160"/>
      <c r="V581" s="160"/>
    </row>
    <row r="582" spans="10:22" ht="12.75" customHeight="1" x14ac:dyDescent="0.4">
      <c r="J582" s="160"/>
      <c r="K582" s="160"/>
      <c r="L582" s="160"/>
      <c r="M582" s="160"/>
      <c r="N582" s="160"/>
      <c r="O582" s="160"/>
      <c r="P582" s="160"/>
      <c r="Q582" s="160"/>
      <c r="R582" s="160"/>
      <c r="S582" s="160"/>
      <c r="T582" s="160"/>
      <c r="U582" s="160"/>
      <c r="V582" s="160"/>
    </row>
    <row r="583" spans="10:22" ht="12.75" customHeight="1" x14ac:dyDescent="0.4">
      <c r="J583" s="160"/>
      <c r="K583" s="160"/>
      <c r="L583" s="160"/>
      <c r="M583" s="160"/>
      <c r="N583" s="160"/>
      <c r="O583" s="160"/>
      <c r="P583" s="160"/>
      <c r="Q583" s="160"/>
      <c r="R583" s="160"/>
      <c r="S583" s="160"/>
      <c r="T583" s="160"/>
      <c r="U583" s="160"/>
      <c r="V583" s="160"/>
    </row>
    <row r="584" spans="10:22" ht="12.75" customHeight="1" x14ac:dyDescent="0.4">
      <c r="J584" s="160"/>
      <c r="K584" s="160"/>
      <c r="L584" s="160"/>
      <c r="M584" s="160"/>
      <c r="N584" s="160"/>
      <c r="O584" s="160"/>
      <c r="P584" s="160"/>
      <c r="Q584" s="160"/>
      <c r="R584" s="160"/>
      <c r="S584" s="160"/>
      <c r="T584" s="160"/>
      <c r="U584" s="160"/>
      <c r="V584" s="160"/>
    </row>
    <row r="585" spans="10:22" ht="12.75" customHeight="1" x14ac:dyDescent="0.4">
      <c r="J585" s="160"/>
      <c r="K585" s="160"/>
      <c r="L585" s="160"/>
      <c r="M585" s="160"/>
      <c r="N585" s="160"/>
      <c r="O585" s="160"/>
      <c r="P585" s="160"/>
      <c r="Q585" s="160"/>
      <c r="R585" s="160"/>
      <c r="S585" s="160"/>
      <c r="T585" s="160"/>
      <c r="U585" s="160"/>
      <c r="V585" s="160"/>
    </row>
    <row r="586" spans="10:22" ht="12.75" customHeight="1" x14ac:dyDescent="0.4">
      <c r="J586" s="160"/>
      <c r="K586" s="160"/>
      <c r="L586" s="160"/>
      <c r="M586" s="160"/>
      <c r="N586" s="160"/>
      <c r="O586" s="160"/>
      <c r="P586" s="160"/>
      <c r="Q586" s="160"/>
      <c r="R586" s="160"/>
      <c r="S586" s="160"/>
      <c r="T586" s="160"/>
      <c r="U586" s="160"/>
      <c r="V586" s="160"/>
    </row>
    <row r="587" spans="10:22" ht="12.75" customHeight="1" x14ac:dyDescent="0.4">
      <c r="J587" s="160"/>
      <c r="K587" s="160"/>
      <c r="L587" s="160"/>
      <c r="M587" s="160"/>
      <c r="N587" s="160"/>
      <c r="O587" s="160"/>
      <c r="P587" s="160"/>
      <c r="Q587" s="160"/>
      <c r="R587" s="160"/>
      <c r="S587" s="160"/>
      <c r="T587" s="160"/>
      <c r="U587" s="160"/>
      <c r="V587" s="160"/>
    </row>
    <row r="588" spans="10:22" ht="12.75" customHeight="1" x14ac:dyDescent="0.4">
      <c r="J588" s="160"/>
      <c r="K588" s="160"/>
      <c r="L588" s="160"/>
      <c r="M588" s="160"/>
      <c r="N588" s="160"/>
      <c r="O588" s="160"/>
      <c r="P588" s="160"/>
      <c r="Q588" s="160"/>
      <c r="R588" s="160"/>
      <c r="S588" s="160"/>
      <c r="T588" s="160"/>
      <c r="U588" s="160"/>
      <c r="V588" s="160"/>
    </row>
    <row r="589" spans="10:22" ht="12.75" customHeight="1" x14ac:dyDescent="0.4">
      <c r="J589" s="160"/>
      <c r="K589" s="160"/>
      <c r="L589" s="160"/>
      <c r="M589" s="160"/>
      <c r="N589" s="160"/>
      <c r="O589" s="160"/>
      <c r="P589" s="160"/>
      <c r="Q589" s="160"/>
      <c r="R589" s="160"/>
      <c r="S589" s="160"/>
      <c r="T589" s="160"/>
      <c r="U589" s="160"/>
      <c r="V589" s="160"/>
    </row>
    <row r="590" spans="10:22" ht="12.75" customHeight="1" x14ac:dyDescent="0.4">
      <c r="J590" s="160"/>
      <c r="K590" s="160"/>
      <c r="L590" s="160"/>
      <c r="M590" s="160"/>
      <c r="N590" s="160"/>
      <c r="O590" s="160"/>
      <c r="P590" s="160"/>
      <c r="Q590" s="160"/>
      <c r="R590" s="160"/>
      <c r="S590" s="160"/>
      <c r="T590" s="160"/>
      <c r="U590" s="160"/>
      <c r="V590" s="160"/>
    </row>
    <row r="591" spans="10:22" ht="12.75" customHeight="1" x14ac:dyDescent="0.4">
      <c r="J591" s="160"/>
      <c r="K591" s="160"/>
      <c r="L591" s="160"/>
      <c r="M591" s="160"/>
      <c r="N591" s="160"/>
      <c r="O591" s="160"/>
      <c r="P591" s="160"/>
      <c r="Q591" s="160"/>
      <c r="R591" s="160"/>
      <c r="S591" s="160"/>
      <c r="T591" s="160"/>
      <c r="U591" s="160"/>
      <c r="V591" s="160"/>
    </row>
    <row r="592" spans="10:22" ht="12.75" customHeight="1" x14ac:dyDescent="0.4">
      <c r="J592" s="160"/>
      <c r="K592" s="160"/>
      <c r="L592" s="160"/>
      <c r="M592" s="160"/>
      <c r="N592" s="160"/>
      <c r="O592" s="160"/>
      <c r="P592" s="160"/>
      <c r="Q592" s="160"/>
      <c r="R592" s="160"/>
      <c r="S592" s="160"/>
      <c r="T592" s="160"/>
      <c r="U592" s="160"/>
      <c r="V592" s="160"/>
    </row>
    <row r="593" spans="10:22" ht="12.75" customHeight="1" x14ac:dyDescent="0.4">
      <c r="J593" s="160"/>
      <c r="K593" s="160"/>
      <c r="L593" s="160"/>
      <c r="M593" s="160"/>
      <c r="N593" s="160"/>
      <c r="O593" s="160"/>
      <c r="P593" s="160"/>
      <c r="Q593" s="160"/>
      <c r="R593" s="160"/>
      <c r="S593" s="160"/>
      <c r="T593" s="160"/>
      <c r="U593" s="160"/>
      <c r="V593" s="160"/>
    </row>
    <row r="594" spans="10:22" ht="12.75" customHeight="1" x14ac:dyDescent="0.4">
      <c r="J594" s="160"/>
      <c r="K594" s="160"/>
      <c r="L594" s="160"/>
      <c r="M594" s="160"/>
      <c r="N594" s="160"/>
      <c r="O594" s="160"/>
      <c r="P594" s="160"/>
      <c r="Q594" s="160"/>
      <c r="R594" s="160"/>
      <c r="S594" s="160"/>
      <c r="T594" s="160"/>
      <c r="U594" s="160"/>
      <c r="V594" s="160"/>
    </row>
    <row r="595" spans="10:22" ht="12.75" customHeight="1" x14ac:dyDescent="0.4">
      <c r="J595" s="160"/>
      <c r="K595" s="160"/>
      <c r="L595" s="160"/>
      <c r="M595" s="160"/>
      <c r="N595" s="160"/>
      <c r="O595" s="160"/>
      <c r="P595" s="160"/>
      <c r="Q595" s="160"/>
      <c r="R595" s="160"/>
      <c r="S595" s="160"/>
      <c r="T595" s="160"/>
      <c r="U595" s="160"/>
      <c r="V595" s="160"/>
    </row>
    <row r="596" spans="10:22" ht="12.75" customHeight="1" x14ac:dyDescent="0.4">
      <c r="J596" s="160"/>
      <c r="K596" s="160"/>
      <c r="L596" s="160"/>
      <c r="M596" s="160"/>
      <c r="N596" s="160"/>
      <c r="O596" s="160"/>
      <c r="P596" s="160"/>
      <c r="Q596" s="160"/>
      <c r="R596" s="160"/>
      <c r="S596" s="160"/>
      <c r="T596" s="160"/>
      <c r="U596" s="160"/>
      <c r="V596" s="160"/>
    </row>
    <row r="597" spans="10:22" ht="12.75" customHeight="1" x14ac:dyDescent="0.4">
      <c r="J597" s="160"/>
      <c r="K597" s="160"/>
      <c r="L597" s="160"/>
      <c r="M597" s="160"/>
      <c r="N597" s="160"/>
      <c r="O597" s="160"/>
      <c r="P597" s="160"/>
      <c r="Q597" s="160"/>
      <c r="R597" s="160"/>
      <c r="S597" s="160"/>
      <c r="T597" s="160"/>
      <c r="U597" s="160"/>
      <c r="V597" s="160"/>
    </row>
    <row r="598" spans="10:22" ht="12.75" customHeight="1" x14ac:dyDescent="0.4">
      <c r="J598" s="160"/>
      <c r="K598" s="160"/>
      <c r="L598" s="160"/>
      <c r="M598" s="160"/>
      <c r="N598" s="160"/>
      <c r="O598" s="160"/>
      <c r="P598" s="160"/>
      <c r="Q598" s="160"/>
      <c r="R598" s="160"/>
      <c r="S598" s="160"/>
      <c r="T598" s="160"/>
      <c r="U598" s="160"/>
      <c r="V598" s="160"/>
    </row>
    <row r="599" spans="10:22" ht="12.75" customHeight="1" x14ac:dyDescent="0.4">
      <c r="J599" s="160"/>
      <c r="K599" s="160"/>
      <c r="L599" s="160"/>
      <c r="M599" s="160"/>
      <c r="N599" s="160"/>
      <c r="O599" s="160"/>
      <c r="P599" s="160"/>
      <c r="Q599" s="160"/>
      <c r="R599" s="160"/>
      <c r="S599" s="160"/>
      <c r="T599" s="160"/>
      <c r="U599" s="160"/>
      <c r="V599" s="160"/>
    </row>
    <row r="600" spans="10:22" ht="12.75" customHeight="1" x14ac:dyDescent="0.4">
      <c r="J600" s="160"/>
      <c r="K600" s="160"/>
      <c r="L600" s="160"/>
      <c r="M600" s="160"/>
      <c r="N600" s="160"/>
      <c r="O600" s="160"/>
      <c r="P600" s="160"/>
      <c r="Q600" s="160"/>
      <c r="R600" s="160"/>
      <c r="S600" s="160"/>
      <c r="T600" s="160"/>
      <c r="U600" s="160"/>
      <c r="V600" s="160"/>
    </row>
    <row r="601" spans="10:22" ht="12.75" customHeight="1" x14ac:dyDescent="0.4">
      <c r="J601" s="160"/>
      <c r="K601" s="160"/>
      <c r="L601" s="160"/>
      <c r="M601" s="160"/>
      <c r="N601" s="160"/>
      <c r="O601" s="160"/>
      <c r="P601" s="160"/>
      <c r="Q601" s="160"/>
      <c r="R601" s="160"/>
      <c r="S601" s="160"/>
      <c r="T601" s="160"/>
      <c r="U601" s="160"/>
      <c r="V601" s="160"/>
    </row>
    <row r="602" spans="10:22" ht="12.75" customHeight="1" x14ac:dyDescent="0.4">
      <c r="J602" s="160"/>
      <c r="K602" s="160"/>
      <c r="L602" s="160"/>
      <c r="M602" s="160"/>
      <c r="N602" s="160"/>
      <c r="O602" s="160"/>
      <c r="P602" s="160"/>
      <c r="Q602" s="160"/>
      <c r="R602" s="160"/>
      <c r="S602" s="160"/>
      <c r="T602" s="160"/>
      <c r="U602" s="160"/>
      <c r="V602" s="160"/>
    </row>
    <row r="603" spans="10:22" ht="12.75" customHeight="1" x14ac:dyDescent="0.4">
      <c r="J603" s="160"/>
      <c r="K603" s="160"/>
      <c r="L603" s="160"/>
      <c r="M603" s="160"/>
      <c r="N603" s="160"/>
      <c r="O603" s="160"/>
      <c r="P603" s="160"/>
      <c r="Q603" s="160"/>
      <c r="R603" s="160"/>
      <c r="S603" s="160"/>
      <c r="T603" s="160"/>
      <c r="U603" s="160"/>
      <c r="V603" s="160"/>
    </row>
    <row r="604" spans="10:22" ht="12.75" customHeight="1" x14ac:dyDescent="0.4">
      <c r="J604" s="160"/>
      <c r="K604" s="160"/>
      <c r="L604" s="160"/>
      <c r="M604" s="160"/>
      <c r="N604" s="160"/>
      <c r="O604" s="160"/>
      <c r="P604" s="160"/>
      <c r="Q604" s="160"/>
      <c r="R604" s="160"/>
      <c r="S604" s="160"/>
      <c r="T604" s="160"/>
      <c r="U604" s="160"/>
      <c r="V604" s="160"/>
    </row>
    <row r="605" spans="10:22" ht="12.75" customHeight="1" x14ac:dyDescent="0.4">
      <c r="J605" s="160"/>
      <c r="K605" s="160"/>
      <c r="L605" s="160"/>
      <c r="M605" s="160"/>
      <c r="N605" s="160"/>
      <c r="O605" s="160"/>
      <c r="P605" s="160"/>
      <c r="Q605" s="160"/>
      <c r="R605" s="160"/>
      <c r="S605" s="160"/>
      <c r="T605" s="160"/>
      <c r="U605" s="160"/>
      <c r="V605" s="160"/>
    </row>
    <row r="606" spans="10:22" ht="12.75" customHeight="1" x14ac:dyDescent="0.4">
      <c r="J606" s="160"/>
      <c r="K606" s="160"/>
      <c r="L606" s="160"/>
      <c r="M606" s="160"/>
      <c r="N606" s="160"/>
      <c r="O606" s="160"/>
      <c r="P606" s="160"/>
      <c r="Q606" s="160"/>
      <c r="R606" s="160"/>
      <c r="S606" s="160"/>
      <c r="T606" s="160"/>
      <c r="U606" s="160"/>
      <c r="V606" s="160"/>
    </row>
    <row r="607" spans="10:22" ht="12.75" customHeight="1" x14ac:dyDescent="0.4">
      <c r="J607" s="160"/>
      <c r="K607" s="160"/>
      <c r="L607" s="160"/>
      <c r="M607" s="160"/>
      <c r="N607" s="160"/>
      <c r="O607" s="160"/>
      <c r="P607" s="160"/>
      <c r="Q607" s="160"/>
      <c r="R607" s="160"/>
      <c r="S607" s="160"/>
      <c r="T607" s="160"/>
      <c r="U607" s="160"/>
      <c r="V607" s="160"/>
    </row>
    <row r="608" spans="10:22" ht="12.75" customHeight="1" x14ac:dyDescent="0.4">
      <c r="J608" s="160"/>
      <c r="K608" s="160"/>
      <c r="L608" s="160"/>
      <c r="M608" s="160"/>
      <c r="N608" s="160"/>
      <c r="O608" s="160"/>
      <c r="P608" s="160"/>
      <c r="Q608" s="160"/>
      <c r="R608" s="160"/>
      <c r="S608" s="160"/>
      <c r="T608" s="160"/>
      <c r="U608" s="160"/>
      <c r="V608" s="160"/>
    </row>
    <row r="609" spans="10:22" ht="12.75" customHeight="1" x14ac:dyDescent="0.4">
      <c r="J609" s="160"/>
      <c r="K609" s="160"/>
      <c r="L609" s="160"/>
      <c r="M609" s="160"/>
      <c r="N609" s="160"/>
      <c r="O609" s="160"/>
      <c r="P609" s="160"/>
      <c r="Q609" s="160"/>
      <c r="R609" s="160"/>
      <c r="S609" s="160"/>
      <c r="T609" s="160"/>
      <c r="U609" s="160"/>
      <c r="V609" s="160"/>
    </row>
    <row r="610" spans="10:22" ht="12.75" customHeight="1" x14ac:dyDescent="0.4">
      <c r="J610" s="160"/>
      <c r="K610" s="160"/>
      <c r="L610" s="160"/>
      <c r="M610" s="160"/>
      <c r="N610" s="160"/>
      <c r="O610" s="160"/>
      <c r="P610" s="160"/>
      <c r="Q610" s="160"/>
      <c r="R610" s="160"/>
      <c r="S610" s="160"/>
      <c r="T610" s="160"/>
      <c r="U610" s="160"/>
      <c r="V610" s="160"/>
    </row>
    <row r="611" spans="10:22" ht="12.75" customHeight="1" x14ac:dyDescent="0.4">
      <c r="J611" s="160"/>
      <c r="K611" s="160"/>
      <c r="L611" s="160"/>
      <c r="M611" s="160"/>
      <c r="N611" s="160"/>
      <c r="O611" s="160"/>
      <c r="P611" s="160"/>
      <c r="Q611" s="160"/>
      <c r="R611" s="160"/>
      <c r="S611" s="160"/>
      <c r="T611" s="160"/>
      <c r="U611" s="160"/>
      <c r="V611" s="160"/>
    </row>
    <row r="612" spans="10:22" ht="12.75" customHeight="1" x14ac:dyDescent="0.4">
      <c r="J612" s="160"/>
      <c r="K612" s="160"/>
      <c r="L612" s="160"/>
      <c r="M612" s="160"/>
      <c r="N612" s="160"/>
      <c r="O612" s="160"/>
      <c r="P612" s="160"/>
      <c r="Q612" s="160"/>
      <c r="R612" s="160"/>
      <c r="S612" s="160"/>
      <c r="T612" s="160"/>
      <c r="U612" s="160"/>
      <c r="V612" s="160"/>
    </row>
    <row r="613" spans="10:22" ht="12.75" customHeight="1" x14ac:dyDescent="0.4">
      <c r="J613" s="160"/>
      <c r="K613" s="160"/>
      <c r="L613" s="160"/>
      <c r="M613" s="160"/>
      <c r="N613" s="160"/>
      <c r="O613" s="160"/>
      <c r="P613" s="160"/>
      <c r="Q613" s="160"/>
      <c r="R613" s="160"/>
      <c r="S613" s="160"/>
      <c r="T613" s="160"/>
      <c r="U613" s="160"/>
      <c r="V613" s="160"/>
    </row>
    <row r="614" spans="10:22" ht="12.75" customHeight="1" x14ac:dyDescent="0.4">
      <c r="J614" s="160"/>
      <c r="K614" s="160"/>
      <c r="L614" s="160"/>
      <c r="M614" s="160"/>
      <c r="N614" s="160"/>
      <c r="O614" s="160"/>
      <c r="P614" s="160"/>
      <c r="Q614" s="160"/>
      <c r="R614" s="160"/>
      <c r="S614" s="160"/>
      <c r="T614" s="160"/>
      <c r="U614" s="160"/>
      <c r="V614" s="160"/>
    </row>
    <row r="615" spans="10:22" ht="12.75" customHeight="1" x14ac:dyDescent="0.4">
      <c r="J615" s="160"/>
      <c r="K615" s="160"/>
      <c r="L615" s="160"/>
      <c r="M615" s="160"/>
      <c r="N615" s="160"/>
      <c r="O615" s="160"/>
      <c r="P615" s="160"/>
      <c r="Q615" s="160"/>
      <c r="R615" s="160"/>
      <c r="S615" s="160"/>
      <c r="T615" s="160"/>
      <c r="U615" s="160"/>
      <c r="V615" s="160"/>
    </row>
    <row r="616" spans="10:22" ht="12.75" customHeight="1" x14ac:dyDescent="0.4">
      <c r="J616" s="160"/>
      <c r="K616" s="160"/>
      <c r="L616" s="160"/>
      <c r="M616" s="160"/>
      <c r="N616" s="160"/>
      <c r="O616" s="160"/>
      <c r="P616" s="160"/>
      <c r="Q616" s="160"/>
      <c r="R616" s="160"/>
      <c r="S616" s="160"/>
      <c r="T616" s="160"/>
      <c r="U616" s="160"/>
      <c r="V616" s="160"/>
    </row>
    <row r="617" spans="10:22" ht="12.75" customHeight="1" x14ac:dyDescent="0.4">
      <c r="J617" s="160"/>
      <c r="K617" s="160"/>
      <c r="L617" s="160"/>
      <c r="M617" s="160"/>
      <c r="N617" s="160"/>
      <c r="O617" s="160"/>
      <c r="P617" s="160"/>
      <c r="Q617" s="160"/>
      <c r="R617" s="160"/>
      <c r="S617" s="160"/>
      <c r="T617" s="160"/>
      <c r="U617" s="160"/>
      <c r="V617" s="160"/>
    </row>
    <row r="618" spans="10:22" ht="12.75" customHeight="1" x14ac:dyDescent="0.4">
      <c r="J618" s="160"/>
      <c r="K618" s="160"/>
      <c r="L618" s="160"/>
      <c r="M618" s="160"/>
      <c r="N618" s="160"/>
      <c r="O618" s="160"/>
      <c r="P618" s="160"/>
      <c r="Q618" s="160"/>
      <c r="R618" s="160"/>
      <c r="S618" s="160"/>
      <c r="T618" s="160"/>
      <c r="U618" s="160"/>
      <c r="V618" s="160"/>
    </row>
    <row r="619" spans="10:22" ht="12.75" customHeight="1" x14ac:dyDescent="0.4">
      <c r="J619" s="160"/>
      <c r="K619" s="160"/>
      <c r="L619" s="160"/>
      <c r="M619" s="160"/>
      <c r="N619" s="160"/>
      <c r="O619" s="160"/>
      <c r="P619" s="160"/>
      <c r="Q619" s="160"/>
      <c r="R619" s="160"/>
      <c r="S619" s="160"/>
      <c r="T619" s="160"/>
      <c r="U619" s="160"/>
      <c r="V619" s="160"/>
    </row>
    <row r="620" spans="10:22" ht="12.75" customHeight="1" x14ac:dyDescent="0.4">
      <c r="J620" s="160"/>
      <c r="K620" s="160"/>
      <c r="L620" s="160"/>
      <c r="M620" s="160"/>
      <c r="N620" s="160"/>
      <c r="O620" s="160"/>
      <c r="P620" s="160"/>
      <c r="Q620" s="160"/>
      <c r="R620" s="160"/>
      <c r="S620" s="160"/>
      <c r="T620" s="160"/>
      <c r="U620" s="160"/>
      <c r="V620" s="160"/>
    </row>
    <row r="621" spans="10:22" ht="12.75" customHeight="1" x14ac:dyDescent="0.4">
      <c r="J621" s="160"/>
      <c r="K621" s="160"/>
      <c r="L621" s="160"/>
      <c r="M621" s="160"/>
      <c r="N621" s="160"/>
      <c r="O621" s="160"/>
      <c r="P621" s="160"/>
      <c r="Q621" s="160"/>
      <c r="R621" s="160"/>
      <c r="S621" s="160"/>
      <c r="T621" s="160"/>
      <c r="U621" s="160"/>
      <c r="V621" s="160"/>
    </row>
    <row r="622" spans="10:22" ht="12.75" customHeight="1" x14ac:dyDescent="0.4">
      <c r="J622" s="160"/>
      <c r="K622" s="160"/>
      <c r="L622" s="160"/>
      <c r="M622" s="160"/>
      <c r="N622" s="160"/>
      <c r="O622" s="160"/>
      <c r="P622" s="160"/>
      <c r="Q622" s="160"/>
      <c r="R622" s="160"/>
      <c r="S622" s="160"/>
      <c r="T622" s="160"/>
      <c r="U622" s="160"/>
      <c r="V622" s="160"/>
    </row>
    <row r="623" spans="10:22" ht="12.75" customHeight="1" x14ac:dyDescent="0.4">
      <c r="J623" s="160"/>
      <c r="K623" s="160"/>
      <c r="L623" s="160"/>
      <c r="M623" s="160"/>
      <c r="N623" s="160"/>
      <c r="O623" s="160"/>
      <c r="P623" s="160"/>
      <c r="Q623" s="160"/>
      <c r="R623" s="160"/>
      <c r="S623" s="160"/>
      <c r="T623" s="160"/>
      <c r="U623" s="160"/>
      <c r="V623" s="160"/>
    </row>
    <row r="624" spans="10:22" ht="12.75" customHeight="1" x14ac:dyDescent="0.4">
      <c r="J624" s="160"/>
      <c r="K624" s="160"/>
      <c r="L624" s="160"/>
      <c r="M624" s="160"/>
      <c r="N624" s="160"/>
      <c r="O624" s="160"/>
      <c r="P624" s="160"/>
      <c r="Q624" s="160"/>
      <c r="R624" s="160"/>
      <c r="S624" s="160"/>
      <c r="T624" s="160"/>
      <c r="U624" s="160"/>
      <c r="V624" s="160"/>
    </row>
    <row r="625" spans="10:22" ht="12.75" customHeight="1" x14ac:dyDescent="0.4">
      <c r="J625" s="160"/>
      <c r="K625" s="160"/>
      <c r="L625" s="160"/>
      <c r="M625" s="160"/>
      <c r="N625" s="160"/>
      <c r="O625" s="160"/>
      <c r="P625" s="160"/>
      <c r="Q625" s="160"/>
      <c r="R625" s="160"/>
      <c r="S625" s="160"/>
      <c r="T625" s="160"/>
      <c r="U625" s="160"/>
      <c r="V625" s="160"/>
    </row>
    <row r="626" spans="10:22" ht="12.75" customHeight="1" x14ac:dyDescent="0.4">
      <c r="J626" s="160"/>
      <c r="K626" s="160"/>
      <c r="L626" s="160"/>
      <c r="M626" s="160"/>
      <c r="N626" s="160"/>
      <c r="O626" s="160"/>
      <c r="P626" s="160"/>
      <c r="Q626" s="160"/>
      <c r="R626" s="160"/>
      <c r="S626" s="160"/>
      <c r="T626" s="160"/>
      <c r="U626" s="160"/>
      <c r="V626" s="160"/>
    </row>
    <row r="627" spans="10:22" ht="12.75" customHeight="1" x14ac:dyDescent="0.4">
      <c r="J627" s="160"/>
      <c r="K627" s="160"/>
      <c r="L627" s="160"/>
      <c r="M627" s="160"/>
      <c r="N627" s="160"/>
      <c r="O627" s="160"/>
      <c r="P627" s="160"/>
      <c r="Q627" s="160"/>
      <c r="R627" s="160"/>
      <c r="S627" s="160"/>
      <c r="T627" s="160"/>
      <c r="U627" s="160"/>
      <c r="V627" s="160"/>
    </row>
    <row r="628" spans="10:22" ht="12.75" customHeight="1" x14ac:dyDescent="0.4">
      <c r="J628" s="160"/>
      <c r="K628" s="160"/>
      <c r="L628" s="160"/>
      <c r="M628" s="160"/>
      <c r="N628" s="160"/>
      <c r="O628" s="160"/>
      <c r="P628" s="160"/>
      <c r="Q628" s="160"/>
      <c r="R628" s="160"/>
      <c r="S628" s="160"/>
      <c r="T628" s="160"/>
      <c r="U628" s="160"/>
      <c r="V628" s="160"/>
    </row>
    <row r="629" spans="10:22" ht="12.75" customHeight="1" x14ac:dyDescent="0.4">
      <c r="J629" s="160"/>
      <c r="K629" s="160"/>
      <c r="L629" s="160"/>
      <c r="M629" s="160"/>
      <c r="N629" s="160"/>
      <c r="O629" s="160"/>
      <c r="P629" s="160"/>
      <c r="Q629" s="160"/>
      <c r="R629" s="160"/>
      <c r="S629" s="160"/>
      <c r="T629" s="160"/>
      <c r="U629" s="160"/>
      <c r="V629" s="160"/>
    </row>
    <row r="630" spans="10:22" ht="12.75" customHeight="1" x14ac:dyDescent="0.4">
      <c r="J630" s="160"/>
      <c r="K630" s="160"/>
      <c r="L630" s="160"/>
      <c r="M630" s="160"/>
      <c r="N630" s="160"/>
      <c r="O630" s="160"/>
      <c r="P630" s="160"/>
      <c r="Q630" s="160"/>
      <c r="R630" s="160"/>
      <c r="S630" s="160"/>
      <c r="T630" s="160"/>
      <c r="U630" s="160"/>
      <c r="V630" s="160"/>
    </row>
    <row r="631" spans="10:22" ht="12.75" customHeight="1" x14ac:dyDescent="0.4">
      <c r="J631" s="160"/>
      <c r="K631" s="160"/>
      <c r="L631" s="160"/>
      <c r="M631" s="160"/>
      <c r="N631" s="160"/>
      <c r="O631" s="160"/>
      <c r="P631" s="160"/>
      <c r="Q631" s="160"/>
      <c r="R631" s="160"/>
      <c r="S631" s="160"/>
      <c r="T631" s="160"/>
      <c r="U631" s="160"/>
      <c r="V631" s="160"/>
    </row>
    <row r="632" spans="10:22" ht="12.75" customHeight="1" x14ac:dyDescent="0.4">
      <c r="J632" s="160"/>
      <c r="K632" s="160"/>
      <c r="L632" s="160"/>
      <c r="M632" s="160"/>
      <c r="N632" s="160"/>
      <c r="O632" s="160"/>
      <c r="P632" s="160"/>
      <c r="Q632" s="160"/>
      <c r="R632" s="160"/>
      <c r="S632" s="160"/>
      <c r="T632" s="160"/>
      <c r="U632" s="160"/>
      <c r="V632" s="160"/>
    </row>
    <row r="633" spans="10:22" ht="12.75" customHeight="1" x14ac:dyDescent="0.4">
      <c r="J633" s="160"/>
      <c r="K633" s="160"/>
      <c r="L633" s="160"/>
      <c r="M633" s="160"/>
      <c r="N633" s="160"/>
      <c r="O633" s="160"/>
      <c r="P633" s="160"/>
      <c r="Q633" s="160"/>
      <c r="R633" s="160"/>
      <c r="S633" s="160"/>
      <c r="T633" s="160"/>
      <c r="U633" s="160"/>
      <c r="V633" s="160"/>
    </row>
    <row r="634" spans="10:22" ht="12.75" customHeight="1" x14ac:dyDescent="0.4">
      <c r="J634" s="160"/>
      <c r="K634" s="160"/>
      <c r="L634" s="160"/>
      <c r="M634" s="160"/>
      <c r="N634" s="160"/>
      <c r="O634" s="160"/>
      <c r="P634" s="160"/>
      <c r="Q634" s="160"/>
      <c r="R634" s="160"/>
      <c r="S634" s="160"/>
      <c r="T634" s="160"/>
      <c r="U634" s="160"/>
      <c r="V634" s="160"/>
    </row>
    <row r="635" spans="10:22" ht="12.75" customHeight="1" x14ac:dyDescent="0.4">
      <c r="J635" s="160"/>
      <c r="K635" s="160"/>
      <c r="L635" s="160"/>
      <c r="M635" s="160"/>
      <c r="N635" s="160"/>
      <c r="O635" s="160"/>
      <c r="P635" s="160"/>
      <c r="Q635" s="160"/>
      <c r="R635" s="160"/>
      <c r="S635" s="160"/>
      <c r="T635" s="160"/>
      <c r="U635" s="160"/>
      <c r="V635" s="160"/>
    </row>
    <row r="636" spans="10:22" ht="12.75" customHeight="1" x14ac:dyDescent="0.4">
      <c r="J636" s="160"/>
      <c r="K636" s="160"/>
      <c r="L636" s="160"/>
      <c r="M636" s="160"/>
      <c r="N636" s="160"/>
      <c r="O636" s="160"/>
      <c r="P636" s="160"/>
      <c r="Q636" s="160"/>
      <c r="R636" s="160"/>
      <c r="S636" s="160"/>
      <c r="T636" s="160"/>
      <c r="U636" s="160"/>
      <c r="V636" s="160"/>
    </row>
    <row r="637" spans="10:22" ht="12.75" customHeight="1" x14ac:dyDescent="0.4">
      <c r="J637" s="160"/>
      <c r="K637" s="160"/>
      <c r="L637" s="160"/>
      <c r="M637" s="160"/>
      <c r="N637" s="160"/>
      <c r="O637" s="160"/>
      <c r="P637" s="160"/>
      <c r="Q637" s="160"/>
      <c r="R637" s="160"/>
      <c r="S637" s="160"/>
      <c r="T637" s="160"/>
      <c r="U637" s="160"/>
      <c r="V637" s="160"/>
    </row>
    <row r="638" spans="10:22" ht="12.75" customHeight="1" x14ac:dyDescent="0.4">
      <c r="J638" s="160"/>
      <c r="K638" s="160"/>
      <c r="L638" s="160"/>
      <c r="M638" s="160"/>
      <c r="N638" s="160"/>
      <c r="O638" s="160"/>
      <c r="P638" s="160"/>
      <c r="Q638" s="160"/>
      <c r="R638" s="160"/>
      <c r="S638" s="160"/>
      <c r="T638" s="160"/>
      <c r="U638" s="160"/>
      <c r="V638" s="160"/>
    </row>
    <row r="639" spans="10:22" ht="12.75" customHeight="1" x14ac:dyDescent="0.4">
      <c r="J639" s="160"/>
      <c r="K639" s="160"/>
      <c r="L639" s="160"/>
      <c r="M639" s="160"/>
      <c r="N639" s="160"/>
      <c r="O639" s="160"/>
      <c r="P639" s="160"/>
      <c r="Q639" s="160"/>
      <c r="R639" s="160"/>
      <c r="S639" s="160"/>
      <c r="T639" s="160"/>
      <c r="U639" s="160"/>
      <c r="V639" s="160"/>
    </row>
    <row r="640" spans="10:22" ht="12.75" customHeight="1" x14ac:dyDescent="0.4">
      <c r="J640" s="160"/>
      <c r="K640" s="160"/>
      <c r="L640" s="160"/>
      <c r="M640" s="160"/>
      <c r="N640" s="160"/>
      <c r="O640" s="160"/>
      <c r="P640" s="160"/>
      <c r="Q640" s="160"/>
      <c r="R640" s="160"/>
      <c r="S640" s="160"/>
      <c r="T640" s="160"/>
      <c r="U640" s="160"/>
      <c r="V640" s="160"/>
    </row>
    <row r="641" spans="10:22" ht="12.75" customHeight="1" x14ac:dyDescent="0.4">
      <c r="J641" s="160"/>
      <c r="K641" s="160"/>
      <c r="L641" s="160"/>
      <c r="M641" s="160"/>
      <c r="N641" s="160"/>
      <c r="O641" s="160"/>
      <c r="P641" s="160"/>
      <c r="Q641" s="160"/>
      <c r="R641" s="160"/>
      <c r="S641" s="160"/>
      <c r="T641" s="160"/>
      <c r="U641" s="160"/>
      <c r="V641" s="160"/>
    </row>
    <row r="642" spans="10:22" ht="12.75" customHeight="1" x14ac:dyDescent="0.4">
      <c r="J642" s="160"/>
      <c r="K642" s="160"/>
      <c r="L642" s="160"/>
      <c r="M642" s="160"/>
      <c r="N642" s="160"/>
      <c r="O642" s="160"/>
      <c r="P642" s="160"/>
      <c r="Q642" s="160"/>
      <c r="R642" s="160"/>
      <c r="S642" s="160"/>
      <c r="T642" s="160"/>
      <c r="U642" s="160"/>
      <c r="V642" s="160"/>
    </row>
    <row r="643" spans="10:22" ht="12.75" customHeight="1" x14ac:dyDescent="0.4">
      <c r="J643" s="160"/>
      <c r="K643" s="160"/>
      <c r="L643" s="160"/>
      <c r="M643" s="160"/>
      <c r="N643" s="160"/>
      <c r="O643" s="160"/>
      <c r="P643" s="160"/>
      <c r="Q643" s="160"/>
      <c r="R643" s="160"/>
      <c r="S643" s="160"/>
      <c r="T643" s="160"/>
      <c r="U643" s="160"/>
      <c r="V643" s="160"/>
    </row>
    <row r="644" spans="10:22" ht="12.75" customHeight="1" x14ac:dyDescent="0.4">
      <c r="J644" s="160"/>
      <c r="K644" s="160"/>
      <c r="L644" s="160"/>
      <c r="M644" s="160"/>
      <c r="N644" s="160"/>
      <c r="O644" s="160"/>
      <c r="P644" s="160"/>
      <c r="Q644" s="160"/>
      <c r="R644" s="160"/>
      <c r="S644" s="160"/>
      <c r="T644" s="160"/>
      <c r="U644" s="160"/>
      <c r="V644" s="160"/>
    </row>
    <row r="645" spans="10:22" ht="12.75" customHeight="1" x14ac:dyDescent="0.4">
      <c r="J645" s="160"/>
      <c r="K645" s="160"/>
      <c r="L645" s="160"/>
      <c r="M645" s="160"/>
      <c r="N645" s="160"/>
      <c r="O645" s="160"/>
      <c r="P645" s="160"/>
      <c r="Q645" s="160"/>
      <c r="R645" s="160"/>
      <c r="S645" s="160"/>
      <c r="T645" s="160"/>
      <c r="U645" s="160"/>
      <c r="V645" s="160"/>
    </row>
    <row r="646" spans="10:22" ht="12.75" customHeight="1" x14ac:dyDescent="0.4">
      <c r="J646" s="160"/>
      <c r="K646" s="160"/>
      <c r="L646" s="160"/>
      <c r="M646" s="160"/>
      <c r="N646" s="160"/>
      <c r="O646" s="160"/>
      <c r="P646" s="160"/>
      <c r="Q646" s="160"/>
      <c r="R646" s="160"/>
      <c r="S646" s="160"/>
      <c r="T646" s="160"/>
      <c r="U646" s="160"/>
      <c r="V646" s="160"/>
    </row>
    <row r="647" spans="10:22" ht="12.75" customHeight="1" x14ac:dyDescent="0.4">
      <c r="J647" s="160"/>
      <c r="K647" s="160"/>
      <c r="L647" s="160"/>
      <c r="M647" s="160"/>
      <c r="N647" s="160"/>
      <c r="O647" s="160"/>
      <c r="P647" s="160"/>
      <c r="Q647" s="160"/>
      <c r="R647" s="160"/>
      <c r="S647" s="160"/>
      <c r="T647" s="160"/>
      <c r="U647" s="160"/>
      <c r="V647" s="160"/>
    </row>
    <row r="648" spans="10:22" ht="12.75" customHeight="1" x14ac:dyDescent="0.4">
      <c r="J648" s="160"/>
      <c r="K648" s="160"/>
      <c r="L648" s="160"/>
      <c r="M648" s="160"/>
      <c r="N648" s="160"/>
      <c r="O648" s="160"/>
      <c r="P648" s="160"/>
      <c r="Q648" s="160"/>
      <c r="R648" s="160"/>
      <c r="S648" s="160"/>
      <c r="T648" s="160"/>
      <c r="U648" s="160"/>
      <c r="V648" s="160"/>
    </row>
    <row r="649" spans="10:22" ht="12.75" customHeight="1" x14ac:dyDescent="0.4">
      <c r="J649" s="160"/>
      <c r="K649" s="160"/>
      <c r="L649" s="160"/>
      <c r="M649" s="160"/>
      <c r="N649" s="160"/>
      <c r="O649" s="160"/>
      <c r="P649" s="160"/>
      <c r="Q649" s="160"/>
      <c r="R649" s="160"/>
      <c r="S649" s="160"/>
      <c r="T649" s="160"/>
      <c r="U649" s="160"/>
      <c r="V649" s="160"/>
    </row>
    <row r="650" spans="10:22" ht="12.75" customHeight="1" x14ac:dyDescent="0.4">
      <c r="J650" s="160"/>
      <c r="K650" s="160"/>
      <c r="L650" s="160"/>
      <c r="M650" s="160"/>
      <c r="N650" s="160"/>
      <c r="O650" s="160"/>
      <c r="P650" s="160"/>
      <c r="Q650" s="160"/>
      <c r="R650" s="160"/>
      <c r="S650" s="160"/>
      <c r="T650" s="160"/>
      <c r="U650" s="160"/>
      <c r="V650" s="160"/>
    </row>
    <row r="651" spans="10:22" ht="12.75" customHeight="1" x14ac:dyDescent="0.4">
      <c r="J651" s="160"/>
      <c r="K651" s="160"/>
      <c r="L651" s="160"/>
      <c r="M651" s="160"/>
      <c r="N651" s="160"/>
      <c r="O651" s="160"/>
      <c r="P651" s="160"/>
      <c r="Q651" s="160"/>
      <c r="R651" s="160"/>
      <c r="S651" s="160"/>
      <c r="T651" s="160"/>
      <c r="U651" s="160"/>
      <c r="V651" s="160"/>
    </row>
    <row r="652" spans="10:22" ht="12.75" customHeight="1" x14ac:dyDescent="0.4">
      <c r="J652" s="160"/>
      <c r="K652" s="160"/>
      <c r="L652" s="160"/>
      <c r="M652" s="160"/>
      <c r="N652" s="160"/>
      <c r="O652" s="160"/>
      <c r="P652" s="160"/>
      <c r="Q652" s="160"/>
      <c r="R652" s="160"/>
      <c r="S652" s="160"/>
      <c r="T652" s="160"/>
      <c r="U652" s="160"/>
      <c r="V652" s="160"/>
    </row>
    <row r="653" spans="10:22" ht="12.75" customHeight="1" x14ac:dyDescent="0.4">
      <c r="J653" s="160"/>
      <c r="K653" s="160"/>
      <c r="L653" s="160"/>
      <c r="M653" s="160"/>
      <c r="N653" s="160"/>
      <c r="O653" s="160"/>
      <c r="P653" s="160"/>
      <c r="Q653" s="160"/>
      <c r="R653" s="160"/>
      <c r="S653" s="160"/>
      <c r="T653" s="160"/>
      <c r="U653" s="160"/>
      <c r="V653" s="160"/>
    </row>
    <row r="654" spans="10:22" ht="12.75" customHeight="1" x14ac:dyDescent="0.4">
      <c r="J654" s="160"/>
      <c r="K654" s="160"/>
      <c r="L654" s="160"/>
      <c r="M654" s="160"/>
      <c r="N654" s="160"/>
      <c r="O654" s="160"/>
      <c r="P654" s="160"/>
      <c r="Q654" s="160"/>
      <c r="R654" s="160"/>
      <c r="S654" s="160"/>
      <c r="T654" s="160"/>
      <c r="U654" s="160"/>
      <c r="V654" s="160"/>
    </row>
    <row r="655" spans="10:22" ht="12.75" customHeight="1" x14ac:dyDescent="0.4">
      <c r="J655" s="160"/>
      <c r="K655" s="160"/>
      <c r="L655" s="160"/>
      <c r="M655" s="160"/>
      <c r="N655" s="160"/>
      <c r="O655" s="160"/>
      <c r="P655" s="160"/>
      <c r="Q655" s="160"/>
      <c r="R655" s="160"/>
      <c r="S655" s="160"/>
      <c r="T655" s="160"/>
      <c r="U655" s="160"/>
      <c r="V655" s="160"/>
    </row>
    <row r="656" spans="10:22" ht="12.75" customHeight="1" x14ac:dyDescent="0.4">
      <c r="J656" s="160"/>
      <c r="K656" s="160"/>
      <c r="L656" s="160"/>
      <c r="M656" s="160"/>
      <c r="N656" s="160"/>
      <c r="O656" s="160"/>
      <c r="P656" s="160"/>
      <c r="Q656" s="160"/>
      <c r="R656" s="160"/>
      <c r="S656" s="160"/>
      <c r="T656" s="160"/>
      <c r="U656" s="160"/>
      <c r="V656" s="160"/>
    </row>
    <row r="657" spans="10:22" ht="12.75" customHeight="1" x14ac:dyDescent="0.4">
      <c r="J657" s="160"/>
      <c r="K657" s="160"/>
      <c r="L657" s="160"/>
      <c r="M657" s="160"/>
      <c r="N657" s="160"/>
      <c r="O657" s="160"/>
      <c r="P657" s="160"/>
      <c r="Q657" s="160"/>
      <c r="R657" s="160"/>
      <c r="S657" s="160"/>
      <c r="T657" s="160"/>
      <c r="U657" s="160"/>
      <c r="V657" s="160"/>
    </row>
    <row r="658" spans="10:22" ht="12.75" customHeight="1" x14ac:dyDescent="0.4">
      <c r="J658" s="160"/>
      <c r="K658" s="160"/>
      <c r="L658" s="160"/>
      <c r="M658" s="160"/>
      <c r="N658" s="160"/>
      <c r="O658" s="160"/>
      <c r="P658" s="160"/>
      <c r="Q658" s="160"/>
      <c r="R658" s="160"/>
      <c r="S658" s="160"/>
      <c r="T658" s="160"/>
      <c r="U658" s="160"/>
      <c r="V658" s="160"/>
    </row>
    <row r="659" spans="10:22" ht="12.75" customHeight="1" x14ac:dyDescent="0.4">
      <c r="J659" s="160"/>
      <c r="K659" s="160"/>
      <c r="L659" s="160"/>
      <c r="M659" s="160"/>
      <c r="N659" s="160"/>
      <c r="O659" s="160"/>
      <c r="P659" s="160"/>
      <c r="Q659" s="160"/>
      <c r="R659" s="160"/>
      <c r="S659" s="160"/>
      <c r="T659" s="160"/>
      <c r="U659" s="160"/>
      <c r="V659" s="160"/>
    </row>
    <row r="660" spans="10:22" ht="12.75" customHeight="1" x14ac:dyDescent="0.4">
      <c r="J660" s="160"/>
      <c r="K660" s="160"/>
      <c r="L660" s="160"/>
      <c r="M660" s="160"/>
      <c r="N660" s="160"/>
      <c r="O660" s="160"/>
      <c r="P660" s="160"/>
      <c r="Q660" s="160"/>
      <c r="R660" s="160"/>
      <c r="S660" s="160"/>
      <c r="T660" s="160"/>
      <c r="U660" s="160"/>
      <c r="V660" s="160"/>
    </row>
    <row r="661" spans="10:22" ht="12.75" customHeight="1" x14ac:dyDescent="0.4">
      <c r="J661" s="160"/>
      <c r="K661" s="160"/>
      <c r="L661" s="160"/>
      <c r="M661" s="160"/>
      <c r="N661" s="160"/>
      <c r="O661" s="160"/>
      <c r="P661" s="160"/>
      <c r="Q661" s="160"/>
      <c r="R661" s="160"/>
      <c r="S661" s="160"/>
      <c r="T661" s="160"/>
      <c r="U661" s="160"/>
      <c r="V661" s="160"/>
    </row>
    <row r="662" spans="10:22" ht="12.75" customHeight="1" x14ac:dyDescent="0.4">
      <c r="J662" s="160"/>
      <c r="K662" s="160"/>
      <c r="L662" s="160"/>
      <c r="M662" s="160"/>
      <c r="N662" s="160"/>
      <c r="O662" s="160"/>
      <c r="P662" s="160"/>
      <c r="Q662" s="160"/>
      <c r="R662" s="160"/>
      <c r="S662" s="160"/>
      <c r="T662" s="160"/>
      <c r="U662" s="160"/>
      <c r="V662" s="160"/>
    </row>
    <row r="663" spans="10:22" ht="12.75" customHeight="1" x14ac:dyDescent="0.4">
      <c r="J663" s="160"/>
      <c r="K663" s="160"/>
      <c r="L663" s="160"/>
      <c r="M663" s="160"/>
      <c r="N663" s="160"/>
      <c r="O663" s="160"/>
      <c r="P663" s="160"/>
      <c r="Q663" s="160"/>
      <c r="R663" s="160"/>
      <c r="S663" s="160"/>
      <c r="T663" s="160"/>
      <c r="U663" s="160"/>
      <c r="V663" s="160"/>
    </row>
    <row r="664" spans="10:22" ht="12.75" customHeight="1" x14ac:dyDescent="0.4">
      <c r="J664" s="160"/>
      <c r="K664" s="160"/>
      <c r="L664" s="160"/>
      <c r="M664" s="160"/>
      <c r="N664" s="160"/>
      <c r="O664" s="160"/>
      <c r="P664" s="160"/>
      <c r="Q664" s="160"/>
      <c r="R664" s="160"/>
      <c r="S664" s="160"/>
      <c r="T664" s="160"/>
      <c r="U664" s="160"/>
      <c r="V664" s="160"/>
    </row>
    <row r="665" spans="10:22" ht="12.75" customHeight="1" x14ac:dyDescent="0.4">
      <c r="J665" s="160"/>
      <c r="K665" s="160"/>
      <c r="L665" s="160"/>
      <c r="M665" s="160"/>
      <c r="N665" s="160"/>
      <c r="O665" s="160"/>
      <c r="P665" s="160"/>
      <c r="Q665" s="160"/>
      <c r="R665" s="160"/>
      <c r="S665" s="160"/>
      <c r="T665" s="160"/>
      <c r="U665" s="160"/>
      <c r="V665" s="160"/>
    </row>
    <row r="666" spans="10:22" ht="12.75" customHeight="1" x14ac:dyDescent="0.4">
      <c r="J666" s="160"/>
      <c r="K666" s="160"/>
      <c r="L666" s="160"/>
      <c r="M666" s="160"/>
      <c r="N666" s="160"/>
      <c r="O666" s="160"/>
      <c r="P666" s="160"/>
      <c r="Q666" s="160"/>
      <c r="R666" s="160"/>
      <c r="S666" s="160"/>
      <c r="T666" s="160"/>
      <c r="U666" s="160"/>
      <c r="V666" s="160"/>
    </row>
    <row r="667" spans="10:22" ht="12.75" customHeight="1" x14ac:dyDescent="0.4">
      <c r="J667" s="160"/>
      <c r="K667" s="160"/>
      <c r="L667" s="160"/>
      <c r="M667" s="160"/>
      <c r="N667" s="160"/>
      <c r="O667" s="160"/>
      <c r="P667" s="160"/>
      <c r="Q667" s="160"/>
      <c r="R667" s="160"/>
      <c r="S667" s="160"/>
      <c r="T667" s="160"/>
      <c r="U667" s="160"/>
      <c r="V667" s="160"/>
    </row>
    <row r="668" spans="10:22" ht="12.75" customHeight="1" x14ac:dyDescent="0.4">
      <c r="J668" s="160"/>
      <c r="K668" s="160"/>
      <c r="L668" s="160"/>
      <c r="M668" s="160"/>
      <c r="N668" s="160"/>
      <c r="O668" s="160"/>
      <c r="P668" s="160"/>
      <c r="Q668" s="160"/>
      <c r="R668" s="160"/>
      <c r="S668" s="160"/>
      <c r="T668" s="160"/>
      <c r="U668" s="160"/>
      <c r="V668" s="160"/>
    </row>
    <row r="669" spans="10:22" ht="12.75" customHeight="1" x14ac:dyDescent="0.4">
      <c r="J669" s="160"/>
      <c r="K669" s="160"/>
      <c r="L669" s="160"/>
      <c r="M669" s="160"/>
      <c r="N669" s="160"/>
      <c r="O669" s="160"/>
      <c r="P669" s="160"/>
      <c r="Q669" s="160"/>
      <c r="R669" s="160"/>
      <c r="S669" s="160"/>
      <c r="T669" s="160"/>
      <c r="U669" s="160"/>
      <c r="V669" s="160"/>
    </row>
    <row r="670" spans="10:22" ht="12.75" customHeight="1" x14ac:dyDescent="0.4">
      <c r="J670" s="160"/>
      <c r="K670" s="160"/>
      <c r="L670" s="160"/>
      <c r="M670" s="160"/>
      <c r="N670" s="160"/>
      <c r="O670" s="160"/>
      <c r="P670" s="160"/>
      <c r="Q670" s="160"/>
      <c r="R670" s="160"/>
      <c r="S670" s="160"/>
      <c r="T670" s="160"/>
      <c r="U670" s="160"/>
      <c r="V670" s="160"/>
    </row>
    <row r="671" spans="10:22" ht="12.75" customHeight="1" x14ac:dyDescent="0.4">
      <c r="J671" s="160"/>
      <c r="K671" s="160"/>
      <c r="L671" s="160"/>
      <c r="M671" s="160"/>
      <c r="N671" s="160"/>
      <c r="O671" s="160"/>
      <c r="P671" s="160"/>
      <c r="Q671" s="160"/>
      <c r="R671" s="160"/>
      <c r="S671" s="160"/>
      <c r="T671" s="160"/>
      <c r="U671" s="160"/>
      <c r="V671" s="160"/>
    </row>
    <row r="672" spans="10:22" ht="12.75" customHeight="1" x14ac:dyDescent="0.4">
      <c r="J672" s="160"/>
      <c r="K672" s="160"/>
      <c r="L672" s="160"/>
      <c r="M672" s="160"/>
      <c r="N672" s="160"/>
      <c r="O672" s="160"/>
      <c r="P672" s="160"/>
      <c r="Q672" s="160"/>
      <c r="R672" s="160"/>
      <c r="S672" s="160"/>
      <c r="T672" s="160"/>
      <c r="U672" s="160"/>
      <c r="V672" s="160"/>
    </row>
    <row r="673" spans="10:22" ht="12.75" customHeight="1" x14ac:dyDescent="0.4">
      <c r="J673" s="160"/>
      <c r="K673" s="160"/>
      <c r="L673" s="160"/>
      <c r="M673" s="160"/>
      <c r="N673" s="160"/>
      <c r="O673" s="160"/>
      <c r="P673" s="160"/>
      <c r="Q673" s="160"/>
      <c r="R673" s="160"/>
      <c r="S673" s="160"/>
      <c r="T673" s="160"/>
      <c r="U673" s="160"/>
      <c r="V673" s="160"/>
    </row>
    <row r="674" spans="10:22" ht="12.75" customHeight="1" x14ac:dyDescent="0.4">
      <c r="J674" s="160"/>
      <c r="K674" s="160"/>
      <c r="L674" s="160"/>
      <c r="M674" s="160"/>
      <c r="N674" s="160"/>
      <c r="O674" s="160"/>
      <c r="P674" s="160"/>
      <c r="Q674" s="160"/>
      <c r="R674" s="160"/>
      <c r="S674" s="160"/>
      <c r="T674" s="160"/>
      <c r="U674" s="160"/>
      <c r="V674" s="160"/>
    </row>
    <row r="675" spans="10:22" ht="12.75" customHeight="1" x14ac:dyDescent="0.4">
      <c r="J675" s="160"/>
      <c r="K675" s="160"/>
      <c r="L675" s="160"/>
      <c r="M675" s="160"/>
      <c r="N675" s="160"/>
      <c r="O675" s="160"/>
      <c r="P675" s="160"/>
      <c r="Q675" s="160"/>
      <c r="R675" s="160"/>
      <c r="S675" s="160"/>
      <c r="T675" s="160"/>
      <c r="U675" s="160"/>
      <c r="V675" s="160"/>
    </row>
    <row r="676" spans="10:22" ht="12.75" customHeight="1" x14ac:dyDescent="0.4">
      <c r="J676" s="160"/>
      <c r="K676" s="160"/>
      <c r="L676" s="160"/>
      <c r="M676" s="160"/>
      <c r="N676" s="160"/>
      <c r="O676" s="160"/>
      <c r="P676" s="160"/>
      <c r="Q676" s="160"/>
      <c r="R676" s="160"/>
      <c r="S676" s="160"/>
      <c r="T676" s="160"/>
      <c r="U676" s="160"/>
      <c r="V676" s="160"/>
    </row>
    <row r="677" spans="10:22" ht="12.75" customHeight="1" x14ac:dyDescent="0.4">
      <c r="J677" s="160"/>
      <c r="K677" s="160"/>
      <c r="L677" s="160"/>
      <c r="M677" s="160"/>
      <c r="N677" s="160"/>
      <c r="O677" s="160"/>
      <c r="P677" s="160"/>
      <c r="Q677" s="160"/>
      <c r="R677" s="160"/>
      <c r="S677" s="160"/>
      <c r="T677" s="160"/>
      <c r="U677" s="160"/>
      <c r="V677" s="160"/>
    </row>
    <row r="678" spans="10:22" ht="12.75" customHeight="1" x14ac:dyDescent="0.4">
      <c r="J678" s="160"/>
      <c r="K678" s="160"/>
      <c r="L678" s="160"/>
      <c r="M678" s="160"/>
      <c r="N678" s="160"/>
      <c r="O678" s="160"/>
      <c r="P678" s="160"/>
      <c r="Q678" s="160"/>
      <c r="R678" s="160"/>
      <c r="S678" s="160"/>
      <c r="T678" s="160"/>
      <c r="U678" s="160"/>
      <c r="V678" s="160"/>
    </row>
    <row r="679" spans="10:22" ht="12.75" customHeight="1" x14ac:dyDescent="0.4">
      <c r="J679" s="160"/>
      <c r="K679" s="160"/>
      <c r="L679" s="160"/>
      <c r="M679" s="160"/>
      <c r="N679" s="160"/>
      <c r="O679" s="160"/>
      <c r="P679" s="160"/>
      <c r="Q679" s="160"/>
      <c r="R679" s="160"/>
      <c r="S679" s="160"/>
      <c r="T679" s="160"/>
      <c r="U679" s="160"/>
      <c r="V679" s="160"/>
    </row>
    <row r="680" spans="10:22" ht="12.75" customHeight="1" x14ac:dyDescent="0.4">
      <c r="J680" s="160"/>
      <c r="K680" s="160"/>
      <c r="L680" s="160"/>
      <c r="M680" s="160"/>
      <c r="N680" s="160"/>
      <c r="O680" s="160"/>
      <c r="P680" s="160"/>
      <c r="Q680" s="160"/>
      <c r="R680" s="160"/>
      <c r="S680" s="160"/>
      <c r="T680" s="160"/>
      <c r="U680" s="160"/>
      <c r="V680" s="160"/>
    </row>
    <row r="681" spans="10:22" ht="12.75" customHeight="1" x14ac:dyDescent="0.4">
      <c r="J681" s="160"/>
      <c r="K681" s="160"/>
      <c r="L681" s="160"/>
      <c r="M681" s="160"/>
      <c r="N681" s="160"/>
      <c r="O681" s="160"/>
      <c r="P681" s="160"/>
      <c r="Q681" s="160"/>
      <c r="R681" s="160"/>
      <c r="S681" s="160"/>
      <c r="T681" s="160"/>
      <c r="U681" s="160"/>
      <c r="V681" s="160"/>
    </row>
    <row r="682" spans="10:22" ht="12.75" customHeight="1" x14ac:dyDescent="0.4">
      <c r="J682" s="160"/>
      <c r="K682" s="160"/>
      <c r="L682" s="160"/>
      <c r="M682" s="160"/>
      <c r="N682" s="160"/>
      <c r="O682" s="160"/>
      <c r="P682" s="160"/>
      <c r="Q682" s="160"/>
      <c r="R682" s="160"/>
      <c r="S682" s="160"/>
      <c r="T682" s="160"/>
      <c r="U682" s="160"/>
      <c r="V682" s="160"/>
    </row>
    <row r="683" spans="10:22" ht="12.75" customHeight="1" x14ac:dyDescent="0.4">
      <c r="J683" s="160"/>
      <c r="K683" s="160"/>
      <c r="L683" s="160"/>
      <c r="M683" s="160"/>
      <c r="N683" s="160"/>
      <c r="O683" s="160"/>
      <c r="P683" s="160"/>
      <c r="Q683" s="160"/>
      <c r="R683" s="160"/>
      <c r="S683" s="160"/>
      <c r="T683" s="160"/>
      <c r="U683" s="160"/>
      <c r="V683" s="160"/>
    </row>
    <row r="684" spans="10:22" ht="12.75" customHeight="1" x14ac:dyDescent="0.4">
      <c r="J684" s="160"/>
      <c r="K684" s="160"/>
      <c r="L684" s="160"/>
      <c r="M684" s="160"/>
      <c r="N684" s="160"/>
      <c r="O684" s="160"/>
      <c r="P684" s="160"/>
      <c r="Q684" s="160"/>
      <c r="R684" s="160"/>
      <c r="S684" s="160"/>
      <c r="T684" s="160"/>
      <c r="U684" s="160"/>
      <c r="V684" s="160"/>
    </row>
    <row r="685" spans="10:22" ht="12.75" customHeight="1" x14ac:dyDescent="0.4">
      <c r="J685" s="160"/>
      <c r="K685" s="160"/>
      <c r="L685" s="160"/>
      <c r="M685" s="160"/>
      <c r="N685" s="160"/>
      <c r="O685" s="160"/>
      <c r="P685" s="160"/>
      <c r="Q685" s="160"/>
      <c r="R685" s="160"/>
      <c r="S685" s="160"/>
      <c r="T685" s="160"/>
      <c r="U685" s="160"/>
      <c r="V685" s="160"/>
    </row>
    <row r="686" spans="10:22" ht="12.75" customHeight="1" x14ac:dyDescent="0.4">
      <c r="J686" s="160"/>
      <c r="K686" s="160"/>
      <c r="L686" s="160"/>
      <c r="M686" s="160"/>
      <c r="N686" s="160"/>
      <c r="O686" s="160"/>
      <c r="P686" s="160"/>
      <c r="Q686" s="160"/>
      <c r="R686" s="160"/>
      <c r="S686" s="160"/>
      <c r="T686" s="160"/>
      <c r="U686" s="160"/>
      <c r="V686" s="160"/>
    </row>
    <row r="687" spans="10:22" ht="12.75" customHeight="1" x14ac:dyDescent="0.4">
      <c r="J687" s="160"/>
      <c r="K687" s="160"/>
      <c r="L687" s="160"/>
      <c r="M687" s="160"/>
      <c r="N687" s="160"/>
      <c r="O687" s="160"/>
      <c r="P687" s="160"/>
      <c r="Q687" s="160"/>
      <c r="R687" s="160"/>
      <c r="S687" s="160"/>
      <c r="T687" s="160"/>
      <c r="U687" s="160"/>
      <c r="V687" s="160"/>
    </row>
    <row r="688" spans="10:22" ht="12.75" customHeight="1" x14ac:dyDescent="0.4">
      <c r="J688" s="160"/>
      <c r="K688" s="160"/>
      <c r="L688" s="160"/>
      <c r="M688" s="160"/>
      <c r="N688" s="160"/>
      <c r="O688" s="160"/>
      <c r="P688" s="160"/>
      <c r="Q688" s="160"/>
      <c r="R688" s="160"/>
      <c r="S688" s="160"/>
      <c r="T688" s="160"/>
      <c r="U688" s="160"/>
      <c r="V688" s="160"/>
    </row>
    <row r="689" spans="10:22" ht="12.75" customHeight="1" x14ac:dyDescent="0.4">
      <c r="J689" s="160"/>
      <c r="K689" s="160"/>
      <c r="L689" s="160"/>
      <c r="M689" s="160"/>
      <c r="N689" s="160"/>
      <c r="O689" s="160"/>
      <c r="P689" s="160"/>
      <c r="Q689" s="160"/>
      <c r="R689" s="160"/>
      <c r="S689" s="160"/>
      <c r="T689" s="160"/>
      <c r="U689" s="160"/>
      <c r="V689" s="160"/>
    </row>
    <row r="690" spans="10:22" ht="12.75" customHeight="1" x14ac:dyDescent="0.4">
      <c r="J690" s="160"/>
      <c r="K690" s="160"/>
      <c r="L690" s="160"/>
      <c r="M690" s="160"/>
      <c r="N690" s="160"/>
      <c r="O690" s="160"/>
      <c r="P690" s="160"/>
      <c r="Q690" s="160"/>
      <c r="R690" s="160"/>
      <c r="S690" s="160"/>
      <c r="T690" s="160"/>
      <c r="U690" s="160"/>
      <c r="V690" s="160"/>
    </row>
    <row r="691" spans="10:22" ht="12.75" customHeight="1" x14ac:dyDescent="0.4">
      <c r="J691" s="160"/>
      <c r="K691" s="160"/>
      <c r="L691" s="160"/>
      <c r="M691" s="160"/>
      <c r="N691" s="160"/>
      <c r="O691" s="160"/>
      <c r="P691" s="160"/>
      <c r="Q691" s="160"/>
      <c r="R691" s="160"/>
      <c r="S691" s="160"/>
      <c r="T691" s="160"/>
      <c r="U691" s="160"/>
      <c r="V691" s="160"/>
    </row>
    <row r="692" spans="10:22" ht="12.75" customHeight="1" x14ac:dyDescent="0.4">
      <c r="J692" s="160"/>
      <c r="K692" s="160"/>
      <c r="L692" s="160"/>
      <c r="M692" s="160"/>
      <c r="N692" s="160"/>
      <c r="O692" s="160"/>
      <c r="P692" s="160"/>
      <c r="Q692" s="160"/>
      <c r="R692" s="160"/>
      <c r="S692" s="160"/>
      <c r="T692" s="160"/>
      <c r="U692" s="160"/>
      <c r="V692" s="160"/>
    </row>
    <row r="693" spans="10:22" ht="12.75" customHeight="1" x14ac:dyDescent="0.4">
      <c r="J693" s="160"/>
      <c r="K693" s="160"/>
      <c r="L693" s="160"/>
      <c r="M693" s="160"/>
      <c r="N693" s="160"/>
      <c r="O693" s="160"/>
      <c r="P693" s="160"/>
      <c r="Q693" s="160"/>
      <c r="R693" s="160"/>
      <c r="S693" s="160"/>
      <c r="T693" s="160"/>
      <c r="U693" s="160"/>
      <c r="V693" s="160"/>
    </row>
    <row r="694" spans="10:22" ht="12.75" customHeight="1" x14ac:dyDescent="0.4">
      <c r="J694" s="160"/>
      <c r="K694" s="160"/>
      <c r="L694" s="160"/>
      <c r="M694" s="160"/>
      <c r="N694" s="160"/>
      <c r="O694" s="160"/>
      <c r="P694" s="160"/>
      <c r="Q694" s="160"/>
      <c r="R694" s="160"/>
      <c r="S694" s="160"/>
      <c r="T694" s="160"/>
      <c r="U694" s="160"/>
      <c r="V694" s="160"/>
    </row>
    <row r="695" spans="10:22" ht="12.75" customHeight="1" x14ac:dyDescent="0.4">
      <c r="J695" s="160"/>
      <c r="K695" s="160"/>
      <c r="L695" s="160"/>
      <c r="M695" s="160"/>
      <c r="N695" s="160"/>
      <c r="O695" s="160"/>
      <c r="P695" s="160"/>
      <c r="Q695" s="160"/>
      <c r="R695" s="160"/>
      <c r="S695" s="160"/>
      <c r="T695" s="160"/>
      <c r="U695" s="160"/>
      <c r="V695" s="160"/>
    </row>
    <row r="696" spans="10:22" ht="12.75" customHeight="1" x14ac:dyDescent="0.4">
      <c r="J696" s="160"/>
      <c r="K696" s="160"/>
      <c r="L696" s="160"/>
      <c r="M696" s="160"/>
      <c r="N696" s="160"/>
      <c r="O696" s="160"/>
      <c r="P696" s="160"/>
      <c r="Q696" s="160"/>
      <c r="R696" s="160"/>
      <c r="S696" s="160"/>
      <c r="T696" s="160"/>
      <c r="U696" s="160"/>
      <c r="V696" s="160"/>
    </row>
    <row r="697" spans="10:22" ht="12.75" customHeight="1" x14ac:dyDescent="0.4">
      <c r="J697" s="160"/>
      <c r="K697" s="160"/>
      <c r="L697" s="160"/>
      <c r="M697" s="160"/>
      <c r="N697" s="160"/>
      <c r="O697" s="160"/>
      <c r="P697" s="160"/>
      <c r="Q697" s="160"/>
      <c r="R697" s="160"/>
      <c r="S697" s="160"/>
      <c r="T697" s="160"/>
      <c r="U697" s="160"/>
      <c r="V697" s="160"/>
    </row>
    <row r="698" spans="10:22" ht="12.75" customHeight="1" x14ac:dyDescent="0.4">
      <c r="J698" s="160"/>
      <c r="K698" s="160"/>
      <c r="L698" s="160"/>
      <c r="M698" s="160"/>
      <c r="N698" s="160"/>
      <c r="O698" s="160"/>
      <c r="P698" s="160"/>
      <c r="Q698" s="160"/>
      <c r="R698" s="160"/>
      <c r="S698" s="160"/>
      <c r="T698" s="160"/>
      <c r="U698" s="160"/>
      <c r="V698" s="160"/>
    </row>
    <row r="699" spans="10:22" ht="12.75" customHeight="1" x14ac:dyDescent="0.4">
      <c r="J699" s="160"/>
      <c r="K699" s="160"/>
      <c r="L699" s="160"/>
      <c r="M699" s="160"/>
      <c r="N699" s="160"/>
      <c r="O699" s="160"/>
      <c r="P699" s="160"/>
      <c r="Q699" s="160"/>
      <c r="R699" s="160"/>
      <c r="S699" s="160"/>
      <c r="T699" s="160"/>
      <c r="U699" s="160"/>
      <c r="V699" s="160"/>
    </row>
    <row r="700" spans="10:22" ht="12.75" customHeight="1" x14ac:dyDescent="0.4">
      <c r="J700" s="160"/>
      <c r="K700" s="160"/>
      <c r="L700" s="160"/>
      <c r="M700" s="160"/>
      <c r="N700" s="160"/>
      <c r="O700" s="160"/>
      <c r="P700" s="160"/>
      <c r="Q700" s="160"/>
      <c r="R700" s="160"/>
      <c r="S700" s="160"/>
      <c r="T700" s="160"/>
      <c r="U700" s="160"/>
      <c r="V700" s="160"/>
    </row>
    <row r="701" spans="10:22" ht="12.75" customHeight="1" x14ac:dyDescent="0.4">
      <c r="J701" s="160"/>
      <c r="K701" s="160"/>
      <c r="L701" s="160"/>
      <c r="M701" s="160"/>
      <c r="N701" s="160"/>
      <c r="O701" s="160"/>
      <c r="P701" s="160"/>
      <c r="Q701" s="160"/>
      <c r="R701" s="160"/>
      <c r="S701" s="160"/>
      <c r="T701" s="160"/>
      <c r="U701" s="160"/>
      <c r="V701" s="160"/>
    </row>
    <row r="702" spans="10:22" ht="12.75" customHeight="1" x14ac:dyDescent="0.4">
      <c r="J702" s="160"/>
      <c r="K702" s="160"/>
      <c r="L702" s="160"/>
      <c r="M702" s="160"/>
      <c r="N702" s="160"/>
      <c r="O702" s="160"/>
      <c r="P702" s="160"/>
      <c r="Q702" s="160"/>
      <c r="R702" s="160"/>
      <c r="S702" s="160"/>
      <c r="T702" s="160"/>
      <c r="U702" s="160"/>
      <c r="V702" s="160"/>
    </row>
    <row r="703" spans="10:22" ht="12.75" customHeight="1" x14ac:dyDescent="0.4">
      <c r="J703" s="160"/>
      <c r="K703" s="160"/>
      <c r="L703" s="160"/>
      <c r="M703" s="160"/>
      <c r="N703" s="160"/>
      <c r="O703" s="160"/>
      <c r="P703" s="160"/>
      <c r="Q703" s="160"/>
      <c r="R703" s="160"/>
      <c r="S703" s="160"/>
      <c r="T703" s="160"/>
      <c r="U703" s="160"/>
      <c r="V703" s="160"/>
    </row>
    <row r="704" spans="10:22" ht="12.75" customHeight="1" x14ac:dyDescent="0.4">
      <c r="J704" s="160"/>
      <c r="K704" s="160"/>
      <c r="L704" s="160"/>
      <c r="M704" s="160"/>
      <c r="N704" s="160"/>
      <c r="O704" s="160"/>
      <c r="P704" s="160"/>
      <c r="Q704" s="160"/>
      <c r="R704" s="160"/>
      <c r="S704" s="160"/>
      <c r="T704" s="160"/>
      <c r="U704" s="160"/>
      <c r="V704" s="160"/>
    </row>
    <row r="705" spans="10:22" ht="12.75" customHeight="1" x14ac:dyDescent="0.4">
      <c r="J705" s="160"/>
      <c r="K705" s="160"/>
      <c r="L705" s="160"/>
      <c r="M705" s="160"/>
      <c r="N705" s="160"/>
      <c r="O705" s="160"/>
      <c r="P705" s="160"/>
      <c r="Q705" s="160"/>
      <c r="R705" s="160"/>
      <c r="S705" s="160"/>
      <c r="T705" s="160"/>
      <c r="U705" s="160"/>
      <c r="V705" s="160"/>
    </row>
    <row r="706" spans="10:22" ht="12.75" customHeight="1" x14ac:dyDescent="0.4">
      <c r="J706" s="160"/>
      <c r="K706" s="160"/>
      <c r="L706" s="160"/>
      <c r="M706" s="160"/>
      <c r="N706" s="160"/>
      <c r="O706" s="160"/>
      <c r="P706" s="160"/>
      <c r="Q706" s="160"/>
      <c r="R706" s="160"/>
      <c r="S706" s="160"/>
      <c r="T706" s="160"/>
      <c r="U706" s="160"/>
      <c r="V706" s="160"/>
    </row>
    <row r="707" spans="10:22" ht="12.75" customHeight="1" x14ac:dyDescent="0.4">
      <c r="J707" s="160"/>
      <c r="K707" s="160"/>
      <c r="L707" s="160"/>
      <c r="M707" s="160"/>
      <c r="N707" s="160"/>
      <c r="O707" s="160"/>
      <c r="P707" s="160"/>
      <c r="Q707" s="160"/>
      <c r="R707" s="160"/>
      <c r="S707" s="160"/>
      <c r="T707" s="160"/>
      <c r="U707" s="160"/>
      <c r="V707" s="160"/>
    </row>
    <row r="708" spans="10:22" ht="12.75" customHeight="1" x14ac:dyDescent="0.4">
      <c r="J708" s="160"/>
      <c r="K708" s="160"/>
      <c r="L708" s="160"/>
      <c r="M708" s="160"/>
      <c r="N708" s="160"/>
      <c r="O708" s="160"/>
      <c r="P708" s="160"/>
      <c r="Q708" s="160"/>
      <c r="R708" s="160"/>
      <c r="S708" s="160"/>
      <c r="T708" s="160"/>
      <c r="U708" s="160"/>
      <c r="V708" s="160"/>
    </row>
    <row r="709" spans="10:22" ht="12.75" customHeight="1" x14ac:dyDescent="0.4">
      <c r="J709" s="160"/>
      <c r="K709" s="160"/>
      <c r="L709" s="160"/>
      <c r="M709" s="160"/>
      <c r="N709" s="160"/>
      <c r="O709" s="160"/>
      <c r="P709" s="160"/>
      <c r="Q709" s="160"/>
      <c r="R709" s="160"/>
      <c r="S709" s="160"/>
      <c r="T709" s="160"/>
      <c r="U709" s="160"/>
      <c r="V709" s="160"/>
    </row>
    <row r="710" spans="10:22" ht="12.75" customHeight="1" x14ac:dyDescent="0.4">
      <c r="J710" s="160"/>
      <c r="K710" s="160"/>
      <c r="L710" s="160"/>
      <c r="M710" s="160"/>
      <c r="N710" s="160"/>
      <c r="O710" s="160"/>
      <c r="P710" s="160"/>
      <c r="Q710" s="160"/>
      <c r="R710" s="160"/>
      <c r="S710" s="160"/>
      <c r="T710" s="160"/>
      <c r="U710" s="160"/>
      <c r="V710" s="160"/>
    </row>
    <row r="711" spans="10:22" ht="12.75" customHeight="1" x14ac:dyDescent="0.4">
      <c r="J711" s="160"/>
      <c r="K711" s="160"/>
      <c r="L711" s="160"/>
      <c r="M711" s="160"/>
      <c r="N711" s="160"/>
      <c r="O711" s="160"/>
      <c r="P711" s="160"/>
      <c r="Q711" s="160"/>
      <c r="R711" s="160"/>
      <c r="S711" s="160"/>
      <c r="T711" s="160"/>
      <c r="U711" s="160"/>
      <c r="V711" s="160"/>
    </row>
    <row r="712" spans="10:22" ht="12.75" customHeight="1" x14ac:dyDescent="0.4">
      <c r="J712" s="160"/>
      <c r="K712" s="160"/>
      <c r="L712" s="160"/>
      <c r="M712" s="160"/>
      <c r="N712" s="160"/>
      <c r="O712" s="160"/>
      <c r="P712" s="160"/>
      <c r="Q712" s="160"/>
      <c r="R712" s="160"/>
      <c r="S712" s="160"/>
      <c r="T712" s="160"/>
      <c r="U712" s="160"/>
      <c r="V712" s="160"/>
    </row>
    <row r="713" spans="10:22" ht="12.75" customHeight="1" x14ac:dyDescent="0.4">
      <c r="J713" s="160"/>
      <c r="K713" s="160"/>
      <c r="L713" s="160"/>
      <c r="M713" s="160"/>
      <c r="N713" s="160"/>
      <c r="O713" s="160"/>
      <c r="P713" s="160"/>
      <c r="Q713" s="160"/>
      <c r="R713" s="160"/>
      <c r="S713" s="160"/>
      <c r="T713" s="160"/>
      <c r="U713" s="160"/>
      <c r="V713" s="160"/>
    </row>
    <row r="714" spans="10:22" ht="12.75" customHeight="1" x14ac:dyDescent="0.4">
      <c r="J714" s="160"/>
      <c r="K714" s="160"/>
      <c r="L714" s="160"/>
      <c r="M714" s="160"/>
      <c r="N714" s="160"/>
      <c r="O714" s="160"/>
      <c r="P714" s="160"/>
      <c r="Q714" s="160"/>
      <c r="R714" s="160"/>
      <c r="S714" s="160"/>
      <c r="T714" s="160"/>
      <c r="U714" s="160"/>
      <c r="V714" s="160"/>
    </row>
    <row r="715" spans="10:22" ht="12.75" customHeight="1" x14ac:dyDescent="0.4">
      <c r="J715" s="160"/>
      <c r="K715" s="160"/>
      <c r="L715" s="160"/>
      <c r="M715" s="160"/>
      <c r="N715" s="160"/>
      <c r="O715" s="160"/>
      <c r="P715" s="160"/>
      <c r="Q715" s="160"/>
      <c r="R715" s="160"/>
      <c r="S715" s="160"/>
      <c r="T715" s="160"/>
      <c r="U715" s="160"/>
      <c r="V715" s="160"/>
    </row>
    <row r="716" spans="10:22" ht="12.75" customHeight="1" x14ac:dyDescent="0.4">
      <c r="J716" s="160"/>
      <c r="K716" s="160"/>
      <c r="L716" s="160"/>
      <c r="M716" s="160"/>
      <c r="N716" s="160"/>
      <c r="O716" s="160"/>
      <c r="P716" s="160"/>
      <c r="Q716" s="160"/>
      <c r="R716" s="160"/>
      <c r="S716" s="160"/>
      <c r="T716" s="160"/>
      <c r="U716" s="160"/>
      <c r="V716" s="160"/>
    </row>
    <row r="717" spans="10:22" ht="12.75" customHeight="1" x14ac:dyDescent="0.4">
      <c r="J717" s="160"/>
      <c r="K717" s="160"/>
      <c r="L717" s="160"/>
      <c r="M717" s="160"/>
      <c r="N717" s="160"/>
      <c r="O717" s="160"/>
      <c r="P717" s="160"/>
      <c r="Q717" s="160"/>
      <c r="R717" s="160"/>
      <c r="S717" s="160"/>
      <c r="T717" s="160"/>
      <c r="U717" s="160"/>
      <c r="V717" s="160"/>
    </row>
    <row r="718" spans="10:22" ht="12.75" customHeight="1" x14ac:dyDescent="0.4">
      <c r="J718" s="160"/>
      <c r="K718" s="160"/>
      <c r="L718" s="160"/>
      <c r="M718" s="160"/>
      <c r="N718" s="160"/>
      <c r="O718" s="160"/>
      <c r="P718" s="160"/>
      <c r="Q718" s="160"/>
      <c r="R718" s="160"/>
      <c r="S718" s="160"/>
      <c r="T718" s="160"/>
      <c r="U718" s="160"/>
      <c r="V718" s="160"/>
    </row>
    <row r="719" spans="10:22" ht="12.75" customHeight="1" x14ac:dyDescent="0.4">
      <c r="J719" s="160"/>
      <c r="K719" s="160"/>
      <c r="L719" s="160"/>
      <c r="M719" s="160"/>
      <c r="N719" s="160"/>
      <c r="O719" s="160"/>
      <c r="P719" s="160"/>
      <c r="Q719" s="160"/>
      <c r="R719" s="160"/>
      <c r="S719" s="160"/>
      <c r="T719" s="160"/>
      <c r="U719" s="160"/>
      <c r="V719" s="160"/>
    </row>
    <row r="720" spans="10:22" ht="12.75" customHeight="1" x14ac:dyDescent="0.4">
      <c r="J720" s="160"/>
      <c r="K720" s="160"/>
      <c r="L720" s="160"/>
      <c r="M720" s="160"/>
      <c r="N720" s="160"/>
      <c r="O720" s="160"/>
      <c r="P720" s="160"/>
      <c r="Q720" s="160"/>
      <c r="R720" s="160"/>
      <c r="S720" s="160"/>
      <c r="T720" s="160"/>
      <c r="U720" s="160"/>
      <c r="V720" s="160"/>
    </row>
    <row r="721" spans="10:22" ht="12.75" customHeight="1" x14ac:dyDescent="0.4">
      <c r="J721" s="160"/>
      <c r="K721" s="160"/>
      <c r="L721" s="160"/>
      <c r="M721" s="160"/>
      <c r="N721" s="160"/>
      <c r="O721" s="160"/>
      <c r="P721" s="160"/>
      <c r="Q721" s="160"/>
      <c r="R721" s="160"/>
      <c r="S721" s="160"/>
      <c r="T721" s="160"/>
      <c r="U721" s="160"/>
      <c r="V721" s="160"/>
    </row>
    <row r="722" spans="10:22" ht="12.75" customHeight="1" x14ac:dyDescent="0.4">
      <c r="J722" s="160"/>
      <c r="K722" s="160"/>
      <c r="L722" s="160"/>
      <c r="M722" s="160"/>
      <c r="N722" s="160"/>
      <c r="O722" s="160"/>
      <c r="P722" s="160"/>
      <c r="Q722" s="160"/>
      <c r="R722" s="160"/>
      <c r="S722" s="160"/>
      <c r="T722" s="160"/>
      <c r="U722" s="160"/>
      <c r="V722" s="160"/>
    </row>
    <row r="723" spans="10:22" ht="12.75" customHeight="1" x14ac:dyDescent="0.4">
      <c r="J723" s="160"/>
      <c r="K723" s="160"/>
      <c r="L723" s="160"/>
      <c r="M723" s="160"/>
      <c r="N723" s="160"/>
      <c r="O723" s="160"/>
      <c r="P723" s="160"/>
      <c r="Q723" s="160"/>
      <c r="R723" s="160"/>
      <c r="S723" s="160"/>
      <c r="T723" s="160"/>
      <c r="U723" s="160"/>
      <c r="V723" s="160"/>
    </row>
    <row r="724" spans="10:22" ht="12.75" customHeight="1" x14ac:dyDescent="0.4">
      <c r="J724" s="160"/>
      <c r="K724" s="160"/>
      <c r="L724" s="160"/>
      <c r="M724" s="160"/>
      <c r="N724" s="160"/>
      <c r="O724" s="160"/>
      <c r="P724" s="160"/>
      <c r="Q724" s="160"/>
      <c r="R724" s="160"/>
      <c r="S724" s="160"/>
      <c r="T724" s="160"/>
      <c r="U724" s="160"/>
      <c r="V724" s="160"/>
    </row>
    <row r="725" spans="10:22" ht="12.75" customHeight="1" x14ac:dyDescent="0.4">
      <c r="J725" s="160"/>
      <c r="K725" s="160"/>
      <c r="L725" s="160"/>
      <c r="M725" s="160"/>
      <c r="N725" s="160"/>
      <c r="O725" s="160"/>
      <c r="P725" s="160"/>
      <c r="Q725" s="160"/>
      <c r="R725" s="160"/>
      <c r="S725" s="160"/>
      <c r="T725" s="160"/>
      <c r="U725" s="160"/>
      <c r="V725" s="160"/>
    </row>
    <row r="726" spans="10:22" ht="12.75" customHeight="1" x14ac:dyDescent="0.4">
      <c r="J726" s="160"/>
      <c r="K726" s="160"/>
      <c r="L726" s="160"/>
      <c r="M726" s="160"/>
      <c r="N726" s="160"/>
      <c r="O726" s="160"/>
      <c r="P726" s="160"/>
      <c r="Q726" s="160"/>
      <c r="R726" s="160"/>
      <c r="S726" s="160"/>
      <c r="T726" s="160"/>
      <c r="U726" s="160"/>
      <c r="V726" s="160"/>
    </row>
    <row r="727" spans="10:22" ht="12.75" customHeight="1" x14ac:dyDescent="0.4">
      <c r="J727" s="160"/>
      <c r="K727" s="160"/>
      <c r="L727" s="160"/>
      <c r="M727" s="160"/>
      <c r="N727" s="160"/>
      <c r="O727" s="160"/>
      <c r="P727" s="160"/>
      <c r="Q727" s="160"/>
      <c r="R727" s="160"/>
      <c r="S727" s="160"/>
      <c r="T727" s="160"/>
      <c r="U727" s="160"/>
      <c r="V727" s="160"/>
    </row>
    <row r="728" spans="10:22" ht="12.75" customHeight="1" x14ac:dyDescent="0.4">
      <c r="J728" s="160"/>
      <c r="K728" s="160"/>
      <c r="L728" s="160"/>
      <c r="M728" s="160"/>
      <c r="N728" s="160"/>
      <c r="O728" s="160"/>
      <c r="P728" s="160"/>
      <c r="Q728" s="160"/>
      <c r="R728" s="160"/>
      <c r="S728" s="160"/>
      <c r="T728" s="160"/>
      <c r="U728" s="160"/>
      <c r="V728" s="160"/>
    </row>
    <row r="729" spans="10:22" ht="12.75" customHeight="1" x14ac:dyDescent="0.4">
      <c r="J729" s="160"/>
      <c r="K729" s="160"/>
      <c r="L729" s="160"/>
      <c r="M729" s="160"/>
      <c r="N729" s="160"/>
      <c r="O729" s="160"/>
      <c r="P729" s="160"/>
      <c r="Q729" s="160"/>
      <c r="R729" s="160"/>
      <c r="S729" s="160"/>
      <c r="T729" s="160"/>
      <c r="U729" s="160"/>
      <c r="V729" s="160"/>
    </row>
    <row r="730" spans="10:22" ht="12.75" customHeight="1" x14ac:dyDescent="0.4">
      <c r="J730" s="160"/>
      <c r="K730" s="160"/>
      <c r="L730" s="160"/>
      <c r="M730" s="160"/>
      <c r="N730" s="160"/>
      <c r="O730" s="160"/>
      <c r="P730" s="160"/>
      <c r="Q730" s="160"/>
      <c r="R730" s="160"/>
      <c r="S730" s="160"/>
      <c r="T730" s="160"/>
      <c r="U730" s="160"/>
      <c r="V730" s="160"/>
    </row>
    <row r="731" spans="10:22" ht="12.75" customHeight="1" x14ac:dyDescent="0.4">
      <c r="J731" s="160"/>
      <c r="K731" s="160"/>
      <c r="L731" s="160"/>
      <c r="M731" s="160"/>
      <c r="N731" s="160"/>
      <c r="O731" s="160"/>
      <c r="P731" s="160"/>
      <c r="Q731" s="160"/>
      <c r="R731" s="160"/>
      <c r="S731" s="160"/>
      <c r="T731" s="160"/>
      <c r="U731" s="160"/>
      <c r="V731" s="160"/>
    </row>
    <row r="732" spans="10:22" ht="12.75" customHeight="1" x14ac:dyDescent="0.4">
      <c r="J732" s="160"/>
      <c r="K732" s="160"/>
      <c r="L732" s="160"/>
      <c r="M732" s="160"/>
      <c r="N732" s="160"/>
      <c r="O732" s="160"/>
      <c r="P732" s="160"/>
      <c r="Q732" s="160"/>
      <c r="R732" s="160"/>
      <c r="S732" s="160"/>
      <c r="T732" s="160"/>
      <c r="U732" s="160"/>
      <c r="V732" s="160"/>
    </row>
    <row r="733" spans="10:22" ht="12.75" customHeight="1" x14ac:dyDescent="0.4">
      <c r="J733" s="160"/>
      <c r="K733" s="160"/>
      <c r="L733" s="160"/>
      <c r="M733" s="160"/>
      <c r="N733" s="160"/>
      <c r="O733" s="160"/>
      <c r="P733" s="160"/>
      <c r="Q733" s="160"/>
      <c r="R733" s="160"/>
      <c r="S733" s="160"/>
      <c r="T733" s="160"/>
      <c r="U733" s="160"/>
      <c r="V733" s="160"/>
    </row>
    <row r="734" spans="10:22" ht="12.75" customHeight="1" x14ac:dyDescent="0.4">
      <c r="J734" s="160"/>
      <c r="K734" s="160"/>
      <c r="L734" s="160"/>
      <c r="M734" s="160"/>
      <c r="N734" s="160"/>
      <c r="O734" s="160"/>
      <c r="P734" s="160"/>
      <c r="Q734" s="160"/>
      <c r="R734" s="160"/>
      <c r="S734" s="160"/>
      <c r="T734" s="160"/>
      <c r="U734" s="160"/>
      <c r="V734" s="160"/>
    </row>
    <row r="735" spans="10:22" ht="12.75" customHeight="1" x14ac:dyDescent="0.4">
      <c r="J735" s="160"/>
      <c r="K735" s="160"/>
      <c r="L735" s="160"/>
      <c r="M735" s="160"/>
      <c r="N735" s="160"/>
      <c r="O735" s="160"/>
      <c r="P735" s="160"/>
      <c r="Q735" s="160"/>
      <c r="R735" s="160"/>
      <c r="S735" s="160"/>
      <c r="T735" s="160"/>
      <c r="U735" s="160"/>
      <c r="V735" s="160"/>
    </row>
    <row r="736" spans="10:22" ht="12.75" customHeight="1" x14ac:dyDescent="0.4">
      <c r="J736" s="160"/>
      <c r="K736" s="160"/>
      <c r="L736" s="160"/>
      <c r="M736" s="160"/>
      <c r="N736" s="160"/>
      <c r="O736" s="160"/>
      <c r="P736" s="160"/>
      <c r="Q736" s="160"/>
      <c r="R736" s="160"/>
      <c r="S736" s="160"/>
      <c r="T736" s="160"/>
      <c r="U736" s="160"/>
      <c r="V736" s="160"/>
    </row>
    <row r="737" spans="10:22" ht="12.75" customHeight="1" x14ac:dyDescent="0.4">
      <c r="J737" s="160"/>
      <c r="K737" s="160"/>
      <c r="L737" s="160"/>
      <c r="M737" s="160"/>
      <c r="N737" s="160"/>
      <c r="O737" s="160"/>
      <c r="P737" s="160"/>
      <c r="Q737" s="160"/>
      <c r="R737" s="160"/>
      <c r="S737" s="160"/>
      <c r="T737" s="160"/>
      <c r="U737" s="160"/>
      <c r="V737" s="160"/>
    </row>
    <row r="738" spans="10:22" ht="12.75" customHeight="1" x14ac:dyDescent="0.4">
      <c r="J738" s="160"/>
      <c r="K738" s="160"/>
      <c r="L738" s="160"/>
      <c r="M738" s="160"/>
      <c r="N738" s="160"/>
      <c r="O738" s="160"/>
      <c r="P738" s="160"/>
      <c r="Q738" s="160"/>
      <c r="R738" s="160"/>
      <c r="S738" s="160"/>
      <c r="T738" s="160"/>
      <c r="U738" s="160"/>
      <c r="V738" s="160"/>
    </row>
    <row r="739" spans="10:22" ht="12.75" customHeight="1" x14ac:dyDescent="0.4">
      <c r="J739" s="160"/>
      <c r="K739" s="160"/>
      <c r="L739" s="160"/>
      <c r="M739" s="160"/>
      <c r="N739" s="160"/>
      <c r="O739" s="160"/>
      <c r="P739" s="160"/>
      <c r="Q739" s="160"/>
      <c r="R739" s="160"/>
      <c r="S739" s="160"/>
      <c r="T739" s="160"/>
      <c r="U739" s="160"/>
      <c r="V739" s="160"/>
    </row>
    <row r="740" spans="10:22" ht="12.75" customHeight="1" x14ac:dyDescent="0.4">
      <c r="J740" s="160"/>
      <c r="K740" s="160"/>
      <c r="L740" s="160"/>
      <c r="M740" s="160"/>
      <c r="N740" s="160"/>
      <c r="O740" s="160"/>
      <c r="P740" s="160"/>
      <c r="Q740" s="160"/>
      <c r="R740" s="160"/>
      <c r="S740" s="160"/>
      <c r="T740" s="160"/>
      <c r="U740" s="160"/>
      <c r="V740" s="160"/>
    </row>
    <row r="741" spans="10:22" ht="12.75" customHeight="1" x14ac:dyDescent="0.4">
      <c r="J741" s="160"/>
      <c r="K741" s="160"/>
      <c r="L741" s="160"/>
      <c r="M741" s="160"/>
      <c r="N741" s="160"/>
      <c r="O741" s="160"/>
      <c r="P741" s="160"/>
      <c r="Q741" s="160"/>
      <c r="R741" s="160"/>
      <c r="S741" s="160"/>
      <c r="T741" s="160"/>
      <c r="U741" s="160"/>
      <c r="V741" s="160"/>
    </row>
    <row r="742" spans="10:22" ht="12.75" customHeight="1" x14ac:dyDescent="0.4">
      <c r="J742" s="160"/>
      <c r="K742" s="160"/>
      <c r="L742" s="160"/>
      <c r="M742" s="160"/>
      <c r="N742" s="160"/>
      <c r="O742" s="160"/>
      <c r="P742" s="160"/>
      <c r="Q742" s="160"/>
      <c r="R742" s="160"/>
      <c r="S742" s="160"/>
      <c r="T742" s="160"/>
      <c r="U742" s="160"/>
      <c r="V742" s="160"/>
    </row>
    <row r="743" spans="10:22" ht="12.75" customHeight="1" x14ac:dyDescent="0.4">
      <c r="J743" s="160"/>
      <c r="K743" s="160"/>
      <c r="L743" s="160"/>
      <c r="M743" s="160"/>
      <c r="N743" s="160"/>
      <c r="O743" s="160"/>
      <c r="P743" s="160"/>
      <c r="Q743" s="160"/>
      <c r="R743" s="160"/>
      <c r="S743" s="160"/>
      <c r="T743" s="160"/>
      <c r="U743" s="160"/>
      <c r="V743" s="160"/>
    </row>
    <row r="744" spans="10:22" ht="12.75" customHeight="1" x14ac:dyDescent="0.4">
      <c r="J744" s="160"/>
      <c r="K744" s="160"/>
      <c r="L744" s="160"/>
      <c r="M744" s="160"/>
      <c r="N744" s="160"/>
      <c r="O744" s="160"/>
      <c r="P744" s="160"/>
      <c r="Q744" s="160"/>
      <c r="R744" s="160"/>
      <c r="S744" s="160"/>
      <c r="T744" s="160"/>
      <c r="U744" s="160"/>
      <c r="V744" s="160"/>
    </row>
    <row r="745" spans="10:22" ht="12.75" customHeight="1" x14ac:dyDescent="0.4">
      <c r="J745" s="160"/>
      <c r="K745" s="160"/>
      <c r="L745" s="160"/>
      <c r="M745" s="160"/>
      <c r="N745" s="160"/>
      <c r="O745" s="160"/>
      <c r="P745" s="160"/>
      <c r="Q745" s="160"/>
      <c r="R745" s="160"/>
      <c r="S745" s="160"/>
      <c r="T745" s="160"/>
      <c r="U745" s="160"/>
      <c r="V745" s="160"/>
    </row>
    <row r="746" spans="10:22" ht="12.75" customHeight="1" x14ac:dyDescent="0.4">
      <c r="J746" s="160"/>
      <c r="K746" s="160"/>
      <c r="L746" s="160"/>
      <c r="M746" s="160"/>
      <c r="N746" s="160"/>
      <c r="O746" s="160"/>
      <c r="P746" s="160"/>
      <c r="Q746" s="160"/>
      <c r="R746" s="160"/>
      <c r="S746" s="160"/>
      <c r="T746" s="160"/>
      <c r="U746" s="160"/>
      <c r="V746" s="160"/>
    </row>
    <row r="747" spans="10:22" ht="12.75" customHeight="1" x14ac:dyDescent="0.4">
      <c r="J747" s="160"/>
      <c r="K747" s="160"/>
      <c r="L747" s="160"/>
      <c r="M747" s="160"/>
      <c r="N747" s="160"/>
      <c r="O747" s="160"/>
      <c r="P747" s="160"/>
      <c r="Q747" s="160"/>
      <c r="R747" s="160"/>
      <c r="S747" s="160"/>
      <c r="T747" s="160"/>
      <c r="U747" s="160"/>
      <c r="V747" s="160"/>
    </row>
    <row r="748" spans="10:22" ht="12.75" customHeight="1" x14ac:dyDescent="0.4">
      <c r="J748" s="160"/>
      <c r="K748" s="160"/>
      <c r="L748" s="160"/>
      <c r="M748" s="160"/>
      <c r="N748" s="160"/>
      <c r="O748" s="160"/>
      <c r="P748" s="160"/>
      <c r="Q748" s="160"/>
      <c r="R748" s="160"/>
      <c r="S748" s="160"/>
      <c r="T748" s="160"/>
      <c r="U748" s="160"/>
      <c r="V748" s="160"/>
    </row>
    <row r="749" spans="10:22" ht="12.75" customHeight="1" x14ac:dyDescent="0.4">
      <c r="J749" s="160"/>
      <c r="K749" s="160"/>
      <c r="L749" s="160"/>
      <c r="M749" s="160"/>
      <c r="N749" s="160"/>
      <c r="O749" s="160"/>
      <c r="P749" s="160"/>
      <c r="Q749" s="160"/>
      <c r="R749" s="160"/>
      <c r="S749" s="160"/>
      <c r="T749" s="160"/>
      <c r="U749" s="160"/>
      <c r="V749" s="160"/>
    </row>
    <row r="750" spans="10:22" ht="12.75" customHeight="1" x14ac:dyDescent="0.4">
      <c r="J750" s="160"/>
      <c r="K750" s="160"/>
      <c r="L750" s="160"/>
      <c r="M750" s="160"/>
      <c r="N750" s="160"/>
      <c r="O750" s="160"/>
      <c r="P750" s="160"/>
      <c r="Q750" s="160"/>
      <c r="R750" s="160"/>
      <c r="S750" s="160"/>
      <c r="T750" s="160"/>
      <c r="U750" s="160"/>
      <c r="V750" s="160"/>
    </row>
    <row r="751" spans="10:22" ht="12.75" customHeight="1" x14ac:dyDescent="0.4">
      <c r="J751" s="160"/>
      <c r="K751" s="160"/>
      <c r="L751" s="160"/>
      <c r="M751" s="160"/>
      <c r="N751" s="160"/>
      <c r="O751" s="160"/>
      <c r="P751" s="160"/>
      <c r="Q751" s="160"/>
      <c r="R751" s="160"/>
      <c r="S751" s="160"/>
      <c r="T751" s="160"/>
      <c r="U751" s="160"/>
      <c r="V751" s="160"/>
    </row>
    <row r="752" spans="10:22" ht="12.75" customHeight="1" x14ac:dyDescent="0.4">
      <c r="J752" s="160"/>
      <c r="K752" s="160"/>
      <c r="L752" s="160"/>
      <c r="M752" s="160"/>
      <c r="N752" s="160"/>
      <c r="O752" s="160"/>
      <c r="P752" s="160"/>
      <c r="Q752" s="160"/>
      <c r="R752" s="160"/>
      <c r="S752" s="160"/>
      <c r="T752" s="160"/>
      <c r="U752" s="160"/>
      <c r="V752" s="160"/>
    </row>
    <row r="753" spans="10:22" ht="12.75" customHeight="1" x14ac:dyDescent="0.4">
      <c r="J753" s="160"/>
      <c r="K753" s="160"/>
      <c r="L753" s="160"/>
      <c r="M753" s="160"/>
      <c r="N753" s="160"/>
      <c r="O753" s="160"/>
      <c r="P753" s="160"/>
      <c r="Q753" s="160"/>
      <c r="R753" s="160"/>
      <c r="S753" s="160"/>
      <c r="T753" s="160"/>
      <c r="U753" s="160"/>
      <c r="V753" s="160"/>
    </row>
    <row r="754" spans="10:22" ht="12.75" customHeight="1" x14ac:dyDescent="0.4">
      <c r="J754" s="160"/>
      <c r="K754" s="160"/>
      <c r="L754" s="160"/>
      <c r="M754" s="160"/>
      <c r="N754" s="160"/>
      <c r="O754" s="160"/>
      <c r="P754" s="160"/>
      <c r="Q754" s="160"/>
      <c r="R754" s="160"/>
      <c r="S754" s="160"/>
      <c r="T754" s="160"/>
      <c r="U754" s="160"/>
      <c r="V754" s="160"/>
    </row>
    <row r="755" spans="10:22" ht="12.75" customHeight="1" x14ac:dyDescent="0.4">
      <c r="J755" s="160"/>
      <c r="K755" s="160"/>
      <c r="L755" s="160"/>
      <c r="M755" s="160"/>
      <c r="N755" s="160"/>
      <c r="O755" s="160"/>
      <c r="P755" s="160"/>
      <c r="Q755" s="160"/>
      <c r="R755" s="160"/>
      <c r="S755" s="160"/>
      <c r="T755" s="160"/>
      <c r="U755" s="160"/>
      <c r="V755" s="160"/>
    </row>
    <row r="756" spans="10:22" ht="12.75" customHeight="1" x14ac:dyDescent="0.4">
      <c r="J756" s="160"/>
      <c r="K756" s="160"/>
      <c r="L756" s="160"/>
      <c r="M756" s="160"/>
      <c r="N756" s="160"/>
      <c r="O756" s="160"/>
      <c r="P756" s="160"/>
      <c r="Q756" s="160"/>
      <c r="R756" s="160"/>
      <c r="S756" s="160"/>
      <c r="T756" s="160"/>
      <c r="U756" s="160"/>
      <c r="V756" s="160"/>
    </row>
    <row r="757" spans="10:22" ht="12.75" customHeight="1" x14ac:dyDescent="0.4">
      <c r="J757" s="160"/>
      <c r="K757" s="160"/>
      <c r="L757" s="160"/>
      <c r="M757" s="160"/>
      <c r="N757" s="160"/>
      <c r="O757" s="160"/>
      <c r="P757" s="160"/>
      <c r="Q757" s="160"/>
      <c r="R757" s="160"/>
      <c r="S757" s="160"/>
      <c r="T757" s="160"/>
      <c r="U757" s="160"/>
      <c r="V757" s="160"/>
    </row>
    <row r="758" spans="10:22" ht="12.75" customHeight="1" x14ac:dyDescent="0.4">
      <c r="J758" s="160"/>
      <c r="K758" s="160"/>
      <c r="L758" s="160"/>
      <c r="M758" s="160"/>
      <c r="N758" s="160"/>
      <c r="O758" s="160"/>
      <c r="P758" s="160"/>
      <c r="Q758" s="160"/>
      <c r="R758" s="160"/>
      <c r="S758" s="160"/>
      <c r="T758" s="160"/>
      <c r="U758" s="160"/>
      <c r="V758" s="160"/>
    </row>
    <row r="759" spans="10:22" ht="12.75" customHeight="1" x14ac:dyDescent="0.4">
      <c r="J759" s="160"/>
      <c r="K759" s="160"/>
      <c r="L759" s="160"/>
      <c r="M759" s="160"/>
      <c r="N759" s="160"/>
      <c r="O759" s="160"/>
      <c r="P759" s="160"/>
      <c r="Q759" s="160"/>
      <c r="R759" s="160"/>
      <c r="S759" s="160"/>
      <c r="T759" s="160"/>
      <c r="U759" s="160"/>
      <c r="V759" s="160"/>
    </row>
    <row r="760" spans="10:22" ht="12.75" customHeight="1" x14ac:dyDescent="0.4">
      <c r="J760" s="160"/>
      <c r="K760" s="160"/>
      <c r="L760" s="160"/>
      <c r="M760" s="160"/>
      <c r="N760" s="160"/>
      <c r="O760" s="160"/>
      <c r="P760" s="160"/>
      <c r="Q760" s="160"/>
      <c r="R760" s="160"/>
      <c r="S760" s="160"/>
      <c r="T760" s="160"/>
      <c r="U760" s="160"/>
      <c r="V760" s="160"/>
    </row>
    <row r="761" spans="10:22" ht="12.75" customHeight="1" x14ac:dyDescent="0.4">
      <c r="J761" s="160"/>
      <c r="K761" s="160"/>
      <c r="L761" s="160"/>
      <c r="M761" s="160"/>
      <c r="N761" s="160"/>
      <c r="O761" s="160"/>
      <c r="P761" s="160"/>
      <c r="Q761" s="160"/>
      <c r="R761" s="160"/>
      <c r="S761" s="160"/>
      <c r="T761" s="160"/>
      <c r="U761" s="160"/>
      <c r="V761" s="160"/>
    </row>
    <row r="762" spans="10:22" ht="12.75" customHeight="1" x14ac:dyDescent="0.4">
      <c r="J762" s="160"/>
      <c r="K762" s="160"/>
      <c r="L762" s="160"/>
      <c r="M762" s="160"/>
      <c r="N762" s="160"/>
      <c r="O762" s="160"/>
      <c r="P762" s="160"/>
      <c r="Q762" s="160"/>
      <c r="R762" s="160"/>
      <c r="S762" s="160"/>
      <c r="T762" s="160"/>
      <c r="U762" s="160"/>
      <c r="V762" s="160"/>
    </row>
    <row r="763" spans="10:22" ht="12.75" customHeight="1" x14ac:dyDescent="0.4">
      <c r="J763" s="160"/>
      <c r="K763" s="160"/>
      <c r="L763" s="160"/>
      <c r="M763" s="160"/>
      <c r="N763" s="160"/>
      <c r="O763" s="160"/>
      <c r="P763" s="160"/>
      <c r="Q763" s="160"/>
      <c r="R763" s="160"/>
      <c r="S763" s="160"/>
      <c r="T763" s="160"/>
      <c r="U763" s="160"/>
      <c r="V763" s="160"/>
    </row>
    <row r="764" spans="10:22" ht="12.75" customHeight="1" x14ac:dyDescent="0.4">
      <c r="J764" s="160"/>
      <c r="K764" s="160"/>
      <c r="L764" s="160"/>
      <c r="M764" s="160"/>
      <c r="N764" s="160"/>
      <c r="O764" s="160"/>
      <c r="P764" s="160"/>
      <c r="Q764" s="160"/>
      <c r="R764" s="160"/>
      <c r="S764" s="160"/>
      <c r="T764" s="160"/>
      <c r="U764" s="160"/>
      <c r="V764" s="160"/>
    </row>
    <row r="765" spans="10:22" ht="12.75" customHeight="1" x14ac:dyDescent="0.4">
      <c r="J765" s="160"/>
      <c r="K765" s="160"/>
      <c r="L765" s="160"/>
      <c r="M765" s="160"/>
      <c r="N765" s="160"/>
      <c r="O765" s="160"/>
      <c r="P765" s="160"/>
      <c r="Q765" s="160"/>
      <c r="R765" s="160"/>
      <c r="S765" s="160"/>
      <c r="T765" s="160"/>
      <c r="U765" s="160"/>
      <c r="V765" s="160"/>
    </row>
    <row r="766" spans="10:22" ht="12.75" customHeight="1" x14ac:dyDescent="0.4">
      <c r="J766" s="160"/>
      <c r="K766" s="160"/>
      <c r="L766" s="160"/>
      <c r="M766" s="160"/>
      <c r="N766" s="160"/>
      <c r="O766" s="160"/>
      <c r="P766" s="160"/>
      <c r="Q766" s="160"/>
      <c r="R766" s="160"/>
      <c r="S766" s="160"/>
      <c r="T766" s="160"/>
      <c r="U766" s="160"/>
      <c r="V766" s="160"/>
    </row>
    <row r="767" spans="10:22" ht="12.75" customHeight="1" x14ac:dyDescent="0.4">
      <c r="J767" s="160"/>
      <c r="K767" s="160"/>
      <c r="L767" s="160"/>
      <c r="M767" s="160"/>
      <c r="N767" s="160"/>
      <c r="O767" s="160"/>
      <c r="P767" s="160"/>
      <c r="Q767" s="160"/>
      <c r="R767" s="160"/>
      <c r="S767" s="160"/>
      <c r="T767" s="160"/>
      <c r="U767" s="160"/>
      <c r="V767" s="160"/>
    </row>
    <row r="768" spans="10:22" ht="12.75" customHeight="1" x14ac:dyDescent="0.4">
      <c r="J768" s="160"/>
      <c r="K768" s="160"/>
      <c r="L768" s="160"/>
      <c r="M768" s="160"/>
      <c r="N768" s="160"/>
      <c r="O768" s="160"/>
      <c r="P768" s="160"/>
      <c r="Q768" s="160"/>
      <c r="R768" s="160"/>
      <c r="S768" s="160"/>
      <c r="T768" s="160"/>
      <c r="U768" s="160"/>
      <c r="V768" s="160"/>
    </row>
    <row r="769" spans="10:22" ht="12.75" customHeight="1" x14ac:dyDescent="0.4">
      <c r="J769" s="160"/>
      <c r="K769" s="160"/>
      <c r="L769" s="160"/>
      <c r="M769" s="160"/>
      <c r="N769" s="160"/>
      <c r="O769" s="160"/>
      <c r="P769" s="160"/>
      <c r="Q769" s="160"/>
      <c r="R769" s="160"/>
      <c r="S769" s="160"/>
      <c r="T769" s="160"/>
      <c r="U769" s="160"/>
      <c r="V769" s="160"/>
    </row>
    <row r="770" spans="10:22" ht="12.75" customHeight="1" x14ac:dyDescent="0.4">
      <c r="J770" s="160"/>
      <c r="K770" s="160"/>
      <c r="L770" s="160"/>
      <c r="M770" s="160"/>
      <c r="N770" s="160"/>
      <c r="O770" s="160"/>
      <c r="P770" s="160"/>
      <c r="Q770" s="160"/>
      <c r="R770" s="160"/>
      <c r="S770" s="160"/>
      <c r="T770" s="160"/>
      <c r="U770" s="160"/>
      <c r="V770" s="160"/>
    </row>
    <row r="771" spans="10:22" ht="12.75" customHeight="1" x14ac:dyDescent="0.4">
      <c r="J771" s="160"/>
      <c r="K771" s="160"/>
      <c r="L771" s="160"/>
      <c r="M771" s="160"/>
      <c r="N771" s="160"/>
      <c r="O771" s="160"/>
      <c r="P771" s="160"/>
      <c r="Q771" s="160"/>
      <c r="R771" s="160"/>
      <c r="S771" s="160"/>
      <c r="T771" s="160"/>
      <c r="U771" s="160"/>
      <c r="V771" s="160"/>
    </row>
    <row r="772" spans="10:22" ht="12.75" customHeight="1" x14ac:dyDescent="0.4">
      <c r="J772" s="160"/>
      <c r="K772" s="160"/>
      <c r="L772" s="160"/>
      <c r="M772" s="160"/>
      <c r="N772" s="160"/>
      <c r="O772" s="160"/>
      <c r="P772" s="160"/>
      <c r="Q772" s="160"/>
      <c r="R772" s="160"/>
      <c r="S772" s="160"/>
      <c r="T772" s="160"/>
      <c r="U772" s="160"/>
      <c r="V772" s="160"/>
    </row>
    <row r="773" spans="10:22" ht="12.75" customHeight="1" x14ac:dyDescent="0.4">
      <c r="J773" s="160"/>
      <c r="K773" s="160"/>
      <c r="L773" s="160"/>
      <c r="M773" s="160"/>
      <c r="N773" s="160"/>
      <c r="O773" s="160"/>
      <c r="P773" s="160"/>
      <c r="Q773" s="160"/>
      <c r="R773" s="160"/>
      <c r="S773" s="160"/>
      <c r="T773" s="160"/>
      <c r="U773" s="160"/>
      <c r="V773" s="160"/>
    </row>
    <row r="774" spans="10:22" ht="12.75" customHeight="1" x14ac:dyDescent="0.4">
      <c r="J774" s="160"/>
      <c r="K774" s="160"/>
      <c r="L774" s="160"/>
      <c r="M774" s="160"/>
      <c r="N774" s="160"/>
      <c r="O774" s="160"/>
      <c r="P774" s="160"/>
      <c r="Q774" s="160"/>
      <c r="R774" s="160"/>
      <c r="S774" s="160"/>
      <c r="T774" s="160"/>
      <c r="U774" s="160"/>
      <c r="V774" s="160"/>
    </row>
    <row r="775" spans="10:22" ht="12.75" customHeight="1" x14ac:dyDescent="0.4">
      <c r="J775" s="160"/>
      <c r="K775" s="160"/>
      <c r="L775" s="160"/>
      <c r="M775" s="160"/>
      <c r="N775" s="160"/>
      <c r="O775" s="160"/>
      <c r="P775" s="160"/>
      <c r="Q775" s="160"/>
      <c r="R775" s="160"/>
      <c r="S775" s="160"/>
      <c r="T775" s="160"/>
      <c r="U775" s="160"/>
      <c r="V775" s="160"/>
    </row>
    <row r="776" spans="10:22" ht="12.75" customHeight="1" x14ac:dyDescent="0.4">
      <c r="J776" s="160"/>
      <c r="K776" s="160"/>
      <c r="L776" s="160"/>
      <c r="M776" s="160"/>
      <c r="N776" s="160"/>
      <c r="O776" s="160"/>
      <c r="P776" s="160"/>
      <c r="Q776" s="160"/>
      <c r="R776" s="160"/>
      <c r="S776" s="160"/>
      <c r="T776" s="160"/>
      <c r="U776" s="160"/>
      <c r="V776" s="160"/>
    </row>
    <row r="777" spans="10:22" ht="12.75" customHeight="1" x14ac:dyDescent="0.4">
      <c r="J777" s="160"/>
      <c r="K777" s="160"/>
      <c r="L777" s="160"/>
      <c r="M777" s="160"/>
      <c r="N777" s="160"/>
      <c r="O777" s="160"/>
      <c r="P777" s="160"/>
      <c r="Q777" s="160"/>
      <c r="R777" s="160"/>
      <c r="S777" s="160"/>
      <c r="T777" s="160"/>
      <c r="U777" s="160"/>
      <c r="V777" s="160"/>
    </row>
    <row r="778" spans="10:22" ht="12.75" customHeight="1" x14ac:dyDescent="0.4">
      <c r="J778" s="160"/>
      <c r="K778" s="160"/>
      <c r="L778" s="160"/>
      <c r="M778" s="160"/>
      <c r="N778" s="160"/>
      <c r="O778" s="160"/>
      <c r="P778" s="160"/>
      <c r="Q778" s="160"/>
      <c r="R778" s="160"/>
      <c r="S778" s="160"/>
      <c r="T778" s="160"/>
      <c r="U778" s="160"/>
      <c r="V778" s="160"/>
    </row>
    <row r="779" spans="10:22" ht="12.75" customHeight="1" x14ac:dyDescent="0.4">
      <c r="J779" s="160"/>
      <c r="K779" s="160"/>
      <c r="L779" s="160"/>
      <c r="M779" s="160"/>
      <c r="N779" s="160"/>
      <c r="O779" s="160"/>
      <c r="P779" s="160"/>
      <c r="Q779" s="160"/>
      <c r="R779" s="160"/>
      <c r="S779" s="160"/>
      <c r="T779" s="160"/>
      <c r="U779" s="160"/>
      <c r="V779" s="160"/>
    </row>
    <row r="780" spans="10:22" ht="12.75" customHeight="1" x14ac:dyDescent="0.4">
      <c r="J780" s="160"/>
      <c r="K780" s="160"/>
      <c r="L780" s="160"/>
      <c r="M780" s="160"/>
      <c r="N780" s="160"/>
      <c r="O780" s="160"/>
      <c r="P780" s="160"/>
      <c r="Q780" s="160"/>
      <c r="R780" s="160"/>
      <c r="S780" s="160"/>
      <c r="T780" s="160"/>
      <c r="U780" s="160"/>
      <c r="V780" s="160"/>
    </row>
    <row r="781" spans="10:22" ht="12.75" customHeight="1" x14ac:dyDescent="0.4">
      <c r="J781" s="160"/>
      <c r="K781" s="160"/>
      <c r="L781" s="160"/>
      <c r="M781" s="160"/>
      <c r="N781" s="160"/>
      <c r="O781" s="160"/>
      <c r="P781" s="160"/>
      <c r="Q781" s="160"/>
      <c r="R781" s="160"/>
      <c r="S781" s="160"/>
      <c r="T781" s="160"/>
      <c r="U781" s="160"/>
      <c r="V781" s="160"/>
    </row>
    <row r="782" spans="10:22" ht="12.75" customHeight="1" x14ac:dyDescent="0.4">
      <c r="J782" s="160"/>
      <c r="K782" s="160"/>
      <c r="L782" s="160"/>
      <c r="M782" s="160"/>
      <c r="N782" s="160"/>
      <c r="O782" s="160"/>
      <c r="P782" s="160"/>
      <c r="Q782" s="160"/>
      <c r="R782" s="160"/>
      <c r="S782" s="160"/>
      <c r="T782" s="160"/>
      <c r="U782" s="160"/>
      <c r="V782" s="160"/>
    </row>
    <row r="783" spans="10:22" ht="12.75" customHeight="1" x14ac:dyDescent="0.4">
      <c r="J783" s="160"/>
      <c r="K783" s="160"/>
      <c r="L783" s="160"/>
      <c r="M783" s="160"/>
      <c r="N783" s="160"/>
      <c r="O783" s="160"/>
      <c r="P783" s="160"/>
      <c r="Q783" s="160"/>
      <c r="R783" s="160"/>
      <c r="S783" s="160"/>
      <c r="T783" s="160"/>
      <c r="U783" s="160"/>
      <c r="V783" s="160"/>
    </row>
    <row r="784" spans="10:22" ht="12.75" customHeight="1" x14ac:dyDescent="0.4">
      <c r="J784" s="160"/>
      <c r="K784" s="160"/>
      <c r="L784" s="160"/>
      <c r="M784" s="160"/>
      <c r="N784" s="160"/>
      <c r="O784" s="160"/>
      <c r="P784" s="160"/>
      <c r="Q784" s="160"/>
      <c r="R784" s="160"/>
      <c r="S784" s="160"/>
      <c r="T784" s="160"/>
      <c r="U784" s="160"/>
      <c r="V784" s="160"/>
    </row>
    <row r="785" spans="10:22" ht="12.75" customHeight="1" x14ac:dyDescent="0.4">
      <c r="J785" s="160"/>
      <c r="K785" s="160"/>
      <c r="L785" s="160"/>
      <c r="M785" s="160"/>
      <c r="N785" s="160"/>
      <c r="O785" s="160"/>
      <c r="P785" s="160"/>
      <c r="Q785" s="160"/>
      <c r="R785" s="160"/>
      <c r="S785" s="160"/>
      <c r="T785" s="160"/>
      <c r="U785" s="160"/>
      <c r="V785" s="160"/>
    </row>
    <row r="786" spans="10:22" ht="12.75" customHeight="1" x14ac:dyDescent="0.4">
      <c r="J786" s="160"/>
      <c r="K786" s="160"/>
      <c r="L786" s="160"/>
      <c r="M786" s="160"/>
      <c r="N786" s="160"/>
      <c r="O786" s="160"/>
      <c r="P786" s="160"/>
      <c r="Q786" s="160"/>
      <c r="R786" s="160"/>
      <c r="S786" s="160"/>
      <c r="T786" s="160"/>
      <c r="U786" s="160"/>
      <c r="V786" s="160"/>
    </row>
    <row r="787" spans="10:22" ht="12.75" customHeight="1" x14ac:dyDescent="0.4">
      <c r="J787" s="160"/>
      <c r="K787" s="160"/>
      <c r="L787" s="160"/>
      <c r="M787" s="160"/>
      <c r="N787" s="160"/>
      <c r="O787" s="160"/>
      <c r="P787" s="160"/>
      <c r="Q787" s="160"/>
      <c r="R787" s="160"/>
      <c r="S787" s="160"/>
      <c r="T787" s="160"/>
      <c r="U787" s="160"/>
      <c r="V787" s="160"/>
    </row>
    <row r="788" spans="10:22" ht="12.75" customHeight="1" x14ac:dyDescent="0.4">
      <c r="J788" s="160"/>
      <c r="K788" s="160"/>
      <c r="L788" s="160"/>
      <c r="M788" s="160"/>
      <c r="N788" s="160"/>
      <c r="O788" s="160"/>
      <c r="P788" s="160"/>
      <c r="Q788" s="160"/>
      <c r="R788" s="160"/>
      <c r="S788" s="160"/>
      <c r="T788" s="160"/>
      <c r="U788" s="160"/>
      <c r="V788" s="160"/>
    </row>
    <row r="789" spans="10:22" ht="12.75" customHeight="1" x14ac:dyDescent="0.4">
      <c r="J789" s="160"/>
      <c r="K789" s="160"/>
      <c r="L789" s="160"/>
      <c r="M789" s="160"/>
      <c r="N789" s="160"/>
      <c r="O789" s="160"/>
      <c r="P789" s="160"/>
      <c r="Q789" s="160"/>
      <c r="R789" s="160"/>
      <c r="S789" s="160"/>
      <c r="T789" s="160"/>
      <c r="U789" s="160"/>
      <c r="V789" s="160"/>
    </row>
    <row r="790" spans="10:22" ht="12.75" customHeight="1" x14ac:dyDescent="0.4">
      <c r="J790" s="160"/>
      <c r="K790" s="160"/>
      <c r="L790" s="160"/>
      <c r="M790" s="160"/>
      <c r="N790" s="160"/>
      <c r="O790" s="160"/>
      <c r="P790" s="160"/>
      <c r="Q790" s="160"/>
      <c r="R790" s="160"/>
      <c r="S790" s="160"/>
      <c r="T790" s="160"/>
      <c r="U790" s="160"/>
      <c r="V790" s="160"/>
    </row>
    <row r="791" spans="10:22" ht="12.75" customHeight="1" x14ac:dyDescent="0.4">
      <c r="J791" s="160"/>
      <c r="K791" s="160"/>
      <c r="L791" s="160"/>
      <c r="M791" s="160"/>
      <c r="N791" s="160"/>
      <c r="O791" s="160"/>
      <c r="P791" s="160"/>
      <c r="Q791" s="160"/>
      <c r="R791" s="160"/>
      <c r="S791" s="160"/>
      <c r="T791" s="160"/>
      <c r="U791" s="160"/>
      <c r="V791" s="160"/>
    </row>
    <row r="792" spans="10:22" ht="12.75" customHeight="1" x14ac:dyDescent="0.4">
      <c r="J792" s="160"/>
      <c r="K792" s="160"/>
      <c r="L792" s="160"/>
      <c r="M792" s="160"/>
      <c r="N792" s="160"/>
      <c r="O792" s="160"/>
      <c r="P792" s="160"/>
      <c r="Q792" s="160"/>
      <c r="R792" s="160"/>
      <c r="S792" s="160"/>
      <c r="T792" s="160"/>
      <c r="U792" s="160"/>
      <c r="V792" s="160"/>
    </row>
    <row r="793" spans="10:22" ht="12.75" customHeight="1" x14ac:dyDescent="0.4">
      <c r="J793" s="160"/>
      <c r="K793" s="160"/>
      <c r="L793" s="160"/>
      <c r="M793" s="160"/>
      <c r="N793" s="160"/>
      <c r="O793" s="160"/>
      <c r="P793" s="160"/>
      <c r="Q793" s="160"/>
      <c r="R793" s="160"/>
      <c r="S793" s="160"/>
      <c r="T793" s="160"/>
      <c r="U793" s="160"/>
      <c r="V793" s="160"/>
    </row>
    <row r="794" spans="10:22" ht="12.75" customHeight="1" x14ac:dyDescent="0.4">
      <c r="J794" s="160"/>
      <c r="K794" s="160"/>
      <c r="L794" s="160"/>
      <c r="M794" s="160"/>
      <c r="N794" s="160"/>
      <c r="O794" s="160"/>
      <c r="P794" s="160"/>
      <c r="Q794" s="160"/>
      <c r="R794" s="160"/>
      <c r="S794" s="160"/>
      <c r="T794" s="160"/>
      <c r="U794" s="160"/>
      <c r="V794" s="160"/>
    </row>
    <row r="795" spans="10:22" ht="12.75" customHeight="1" x14ac:dyDescent="0.4">
      <c r="J795" s="160"/>
      <c r="K795" s="160"/>
      <c r="L795" s="160"/>
      <c r="M795" s="160"/>
      <c r="N795" s="160"/>
      <c r="O795" s="160"/>
      <c r="P795" s="160"/>
      <c r="Q795" s="160"/>
      <c r="R795" s="160"/>
      <c r="S795" s="160"/>
      <c r="T795" s="160"/>
      <c r="U795" s="160"/>
      <c r="V795" s="160"/>
    </row>
    <row r="796" spans="10:22" ht="12.75" customHeight="1" x14ac:dyDescent="0.4">
      <c r="J796" s="160"/>
      <c r="K796" s="160"/>
      <c r="L796" s="160"/>
      <c r="M796" s="160"/>
      <c r="N796" s="160"/>
      <c r="O796" s="160"/>
      <c r="P796" s="160"/>
      <c r="Q796" s="160"/>
      <c r="R796" s="160"/>
      <c r="S796" s="160"/>
      <c r="T796" s="160"/>
      <c r="U796" s="160"/>
      <c r="V796" s="160"/>
    </row>
    <row r="797" spans="10:22" ht="12.75" customHeight="1" x14ac:dyDescent="0.4">
      <c r="J797" s="160"/>
      <c r="K797" s="160"/>
      <c r="L797" s="160"/>
      <c r="M797" s="160"/>
      <c r="N797" s="160"/>
      <c r="O797" s="160"/>
      <c r="P797" s="160"/>
      <c r="Q797" s="160"/>
      <c r="R797" s="160"/>
      <c r="S797" s="160"/>
      <c r="T797" s="160"/>
      <c r="U797" s="160"/>
      <c r="V797" s="160"/>
    </row>
    <row r="798" spans="10:22" ht="12.75" customHeight="1" x14ac:dyDescent="0.4">
      <c r="J798" s="160"/>
      <c r="K798" s="160"/>
      <c r="L798" s="160"/>
      <c r="M798" s="160"/>
      <c r="N798" s="160"/>
      <c r="O798" s="160"/>
      <c r="P798" s="160"/>
      <c r="Q798" s="160"/>
      <c r="R798" s="160"/>
      <c r="S798" s="160"/>
      <c r="T798" s="160"/>
      <c r="U798" s="160"/>
      <c r="V798" s="160"/>
    </row>
    <row r="799" spans="10:22" ht="12.75" customHeight="1" x14ac:dyDescent="0.4">
      <c r="J799" s="160"/>
      <c r="K799" s="160"/>
      <c r="L799" s="160"/>
      <c r="M799" s="160"/>
      <c r="N799" s="160"/>
      <c r="O799" s="160"/>
      <c r="P799" s="160"/>
      <c r="Q799" s="160"/>
      <c r="R799" s="160"/>
      <c r="S799" s="160"/>
      <c r="T799" s="160"/>
      <c r="U799" s="160"/>
      <c r="V799" s="160"/>
    </row>
    <row r="800" spans="10:22" ht="12.75" customHeight="1" x14ac:dyDescent="0.4">
      <c r="J800" s="160"/>
      <c r="K800" s="160"/>
      <c r="L800" s="160"/>
      <c r="M800" s="160"/>
      <c r="N800" s="160"/>
      <c r="O800" s="160"/>
      <c r="P800" s="160"/>
      <c r="Q800" s="160"/>
      <c r="R800" s="160"/>
      <c r="S800" s="160"/>
      <c r="T800" s="160"/>
      <c r="U800" s="160"/>
      <c r="V800" s="160"/>
    </row>
    <row r="801" spans="10:22" ht="12.75" customHeight="1" x14ac:dyDescent="0.4">
      <c r="J801" s="160"/>
      <c r="K801" s="160"/>
      <c r="L801" s="160"/>
      <c r="M801" s="160"/>
      <c r="N801" s="160"/>
      <c r="O801" s="160"/>
      <c r="P801" s="160"/>
      <c r="Q801" s="160"/>
      <c r="R801" s="160"/>
      <c r="S801" s="160"/>
      <c r="T801" s="160"/>
      <c r="U801" s="160"/>
      <c r="V801" s="160"/>
    </row>
    <row r="802" spans="10:22" ht="12.75" customHeight="1" x14ac:dyDescent="0.4">
      <c r="J802" s="160"/>
      <c r="K802" s="160"/>
      <c r="L802" s="160"/>
      <c r="M802" s="160"/>
      <c r="N802" s="160"/>
      <c r="O802" s="160"/>
      <c r="P802" s="160"/>
      <c r="Q802" s="160"/>
      <c r="R802" s="160"/>
      <c r="S802" s="160"/>
      <c r="T802" s="160"/>
      <c r="U802" s="160"/>
      <c r="V802" s="160"/>
    </row>
    <row r="803" spans="10:22" ht="12.75" customHeight="1" x14ac:dyDescent="0.4">
      <c r="J803" s="160"/>
      <c r="K803" s="160"/>
      <c r="L803" s="160"/>
      <c r="M803" s="160"/>
      <c r="N803" s="160"/>
      <c r="O803" s="160"/>
      <c r="P803" s="160"/>
      <c r="Q803" s="160"/>
      <c r="R803" s="160"/>
      <c r="S803" s="160"/>
      <c r="T803" s="160"/>
      <c r="U803" s="160"/>
      <c r="V803" s="160"/>
    </row>
    <row r="804" spans="10:22" ht="12.75" customHeight="1" x14ac:dyDescent="0.4">
      <c r="J804" s="160"/>
      <c r="K804" s="160"/>
      <c r="L804" s="160"/>
      <c r="M804" s="160"/>
      <c r="N804" s="160"/>
      <c r="O804" s="160"/>
      <c r="P804" s="160"/>
      <c r="Q804" s="160"/>
      <c r="R804" s="160"/>
      <c r="S804" s="160"/>
      <c r="T804" s="160"/>
      <c r="U804" s="160"/>
      <c r="V804" s="160"/>
    </row>
    <row r="805" spans="10:22" ht="12.75" customHeight="1" x14ac:dyDescent="0.4">
      <c r="J805" s="160"/>
      <c r="K805" s="160"/>
      <c r="L805" s="160"/>
      <c r="M805" s="160"/>
      <c r="N805" s="160"/>
      <c r="O805" s="160"/>
      <c r="P805" s="160"/>
      <c r="Q805" s="160"/>
      <c r="R805" s="160"/>
      <c r="S805" s="160"/>
      <c r="T805" s="160"/>
      <c r="U805" s="160"/>
      <c r="V805" s="160"/>
    </row>
    <row r="806" spans="10:22" ht="12.75" customHeight="1" x14ac:dyDescent="0.4">
      <c r="J806" s="160"/>
      <c r="K806" s="160"/>
      <c r="L806" s="160"/>
      <c r="M806" s="160"/>
      <c r="N806" s="160"/>
      <c r="O806" s="160"/>
      <c r="P806" s="160"/>
      <c r="Q806" s="160"/>
      <c r="R806" s="160"/>
      <c r="S806" s="160"/>
      <c r="T806" s="160"/>
      <c r="U806" s="160"/>
      <c r="V806" s="160"/>
    </row>
    <row r="807" spans="10:22" ht="12.75" customHeight="1" x14ac:dyDescent="0.4">
      <c r="J807" s="160"/>
      <c r="K807" s="160"/>
      <c r="L807" s="160"/>
      <c r="M807" s="160"/>
      <c r="N807" s="160"/>
      <c r="O807" s="160"/>
      <c r="P807" s="160"/>
      <c r="Q807" s="160"/>
      <c r="R807" s="160"/>
      <c r="S807" s="160"/>
      <c r="T807" s="160"/>
      <c r="U807" s="160"/>
      <c r="V807" s="160"/>
    </row>
    <row r="808" spans="10:22" ht="12.75" customHeight="1" x14ac:dyDescent="0.4">
      <c r="J808" s="160"/>
      <c r="K808" s="160"/>
      <c r="L808" s="160"/>
      <c r="M808" s="160"/>
      <c r="N808" s="160"/>
      <c r="O808" s="160"/>
      <c r="P808" s="160"/>
      <c r="Q808" s="160"/>
      <c r="R808" s="160"/>
      <c r="S808" s="160"/>
      <c r="T808" s="160"/>
      <c r="U808" s="160"/>
      <c r="V808" s="160"/>
    </row>
    <row r="809" spans="10:22" ht="12.75" customHeight="1" x14ac:dyDescent="0.4">
      <c r="J809" s="160"/>
      <c r="K809" s="160"/>
      <c r="L809" s="160"/>
      <c r="M809" s="160"/>
      <c r="N809" s="160"/>
      <c r="O809" s="160"/>
      <c r="P809" s="160"/>
      <c r="Q809" s="160"/>
      <c r="R809" s="160"/>
      <c r="S809" s="160"/>
      <c r="T809" s="160"/>
      <c r="U809" s="160"/>
      <c r="V809" s="160"/>
    </row>
    <row r="810" spans="10:22" ht="12.75" customHeight="1" x14ac:dyDescent="0.4">
      <c r="J810" s="160"/>
      <c r="K810" s="160"/>
      <c r="L810" s="160"/>
      <c r="M810" s="160"/>
      <c r="N810" s="160"/>
      <c r="O810" s="160"/>
      <c r="P810" s="160"/>
      <c r="Q810" s="160"/>
      <c r="R810" s="160"/>
      <c r="S810" s="160"/>
      <c r="T810" s="160"/>
      <c r="U810" s="160"/>
      <c r="V810" s="160"/>
    </row>
    <row r="811" spans="10:22" ht="12.75" customHeight="1" x14ac:dyDescent="0.4">
      <c r="J811" s="160"/>
      <c r="K811" s="160"/>
      <c r="L811" s="160"/>
      <c r="M811" s="160"/>
      <c r="N811" s="160"/>
      <c r="O811" s="160"/>
      <c r="P811" s="160"/>
      <c r="Q811" s="160"/>
      <c r="R811" s="160"/>
      <c r="S811" s="160"/>
      <c r="T811" s="160"/>
      <c r="U811" s="160"/>
      <c r="V811" s="160"/>
    </row>
    <row r="812" spans="10:22" ht="12.75" customHeight="1" x14ac:dyDescent="0.4">
      <c r="J812" s="160"/>
      <c r="K812" s="160"/>
      <c r="L812" s="160"/>
      <c r="M812" s="160"/>
      <c r="N812" s="160"/>
      <c r="O812" s="160"/>
      <c r="P812" s="160"/>
      <c r="Q812" s="160"/>
      <c r="R812" s="160"/>
      <c r="S812" s="160"/>
      <c r="T812" s="160"/>
      <c r="U812" s="160"/>
      <c r="V812" s="160"/>
    </row>
    <row r="813" spans="10:22" ht="12.75" customHeight="1" x14ac:dyDescent="0.4">
      <c r="J813" s="160"/>
      <c r="K813" s="160"/>
      <c r="L813" s="160"/>
      <c r="M813" s="160"/>
      <c r="N813" s="160"/>
      <c r="O813" s="160"/>
      <c r="P813" s="160"/>
      <c r="Q813" s="160"/>
      <c r="R813" s="160"/>
      <c r="S813" s="160"/>
      <c r="T813" s="160"/>
      <c r="U813" s="160"/>
      <c r="V813" s="160"/>
    </row>
    <row r="814" spans="10:22" ht="12.75" customHeight="1" x14ac:dyDescent="0.4">
      <c r="J814" s="160"/>
      <c r="K814" s="160"/>
      <c r="L814" s="160"/>
      <c r="M814" s="160"/>
      <c r="N814" s="160"/>
      <c r="O814" s="160"/>
      <c r="P814" s="160"/>
      <c r="Q814" s="160"/>
      <c r="R814" s="160"/>
      <c r="S814" s="160"/>
      <c r="T814" s="160"/>
      <c r="U814" s="160"/>
      <c r="V814" s="160"/>
    </row>
    <row r="815" spans="10:22" ht="12.75" customHeight="1" x14ac:dyDescent="0.4">
      <c r="J815" s="160"/>
      <c r="K815" s="160"/>
      <c r="L815" s="160"/>
      <c r="M815" s="160"/>
      <c r="N815" s="160"/>
      <c r="O815" s="160"/>
      <c r="P815" s="160"/>
      <c r="Q815" s="160"/>
      <c r="R815" s="160"/>
      <c r="S815" s="160"/>
      <c r="T815" s="160"/>
      <c r="U815" s="160"/>
      <c r="V815" s="160"/>
    </row>
    <row r="816" spans="10:22" ht="12.75" customHeight="1" x14ac:dyDescent="0.4">
      <c r="J816" s="160"/>
      <c r="K816" s="160"/>
      <c r="L816" s="160"/>
      <c r="M816" s="160"/>
      <c r="N816" s="160"/>
      <c r="O816" s="160"/>
      <c r="P816" s="160"/>
      <c r="Q816" s="160"/>
      <c r="R816" s="160"/>
      <c r="S816" s="160"/>
      <c r="T816" s="160"/>
      <c r="U816" s="160"/>
      <c r="V816" s="160"/>
    </row>
    <row r="817" spans="10:22" ht="12.75" customHeight="1" x14ac:dyDescent="0.4">
      <c r="J817" s="160"/>
      <c r="K817" s="160"/>
      <c r="L817" s="160"/>
      <c r="M817" s="160"/>
      <c r="N817" s="160"/>
      <c r="O817" s="160"/>
      <c r="P817" s="160"/>
      <c r="Q817" s="160"/>
      <c r="R817" s="160"/>
      <c r="S817" s="160"/>
      <c r="T817" s="160"/>
      <c r="U817" s="160"/>
      <c r="V817" s="160"/>
    </row>
    <row r="818" spans="10:22" ht="12.75" customHeight="1" x14ac:dyDescent="0.4">
      <c r="J818" s="160"/>
      <c r="K818" s="160"/>
      <c r="L818" s="160"/>
      <c r="M818" s="160"/>
      <c r="N818" s="160"/>
      <c r="O818" s="160"/>
      <c r="P818" s="160"/>
      <c r="Q818" s="160"/>
      <c r="R818" s="160"/>
      <c r="S818" s="160"/>
      <c r="T818" s="160"/>
      <c r="U818" s="160"/>
      <c r="V818" s="160"/>
    </row>
    <row r="819" spans="10:22" ht="12.75" customHeight="1" x14ac:dyDescent="0.4">
      <c r="J819" s="160"/>
      <c r="K819" s="160"/>
      <c r="L819" s="160"/>
      <c r="M819" s="160"/>
      <c r="N819" s="160"/>
      <c r="O819" s="160"/>
      <c r="P819" s="160"/>
      <c r="Q819" s="160"/>
      <c r="R819" s="160"/>
      <c r="S819" s="160"/>
      <c r="T819" s="160"/>
      <c r="U819" s="160"/>
      <c r="V819" s="160"/>
    </row>
    <row r="820" spans="10:22" ht="12.75" customHeight="1" x14ac:dyDescent="0.4">
      <c r="J820" s="160"/>
      <c r="K820" s="160"/>
      <c r="L820" s="160"/>
      <c r="M820" s="160"/>
      <c r="N820" s="160"/>
      <c r="O820" s="160"/>
      <c r="P820" s="160"/>
      <c r="Q820" s="160"/>
      <c r="R820" s="160"/>
      <c r="S820" s="160"/>
      <c r="T820" s="160"/>
      <c r="U820" s="160"/>
      <c r="V820" s="160"/>
    </row>
    <row r="821" spans="10:22" ht="12.75" customHeight="1" x14ac:dyDescent="0.4">
      <c r="J821" s="160"/>
      <c r="K821" s="160"/>
      <c r="L821" s="160"/>
      <c r="M821" s="160"/>
      <c r="N821" s="160"/>
      <c r="O821" s="160"/>
      <c r="P821" s="160"/>
      <c r="Q821" s="160"/>
      <c r="R821" s="160"/>
      <c r="S821" s="160"/>
      <c r="T821" s="160"/>
      <c r="U821" s="160"/>
      <c r="V821" s="160"/>
    </row>
    <row r="822" spans="10:22" ht="12.75" customHeight="1" x14ac:dyDescent="0.4">
      <c r="J822" s="160"/>
      <c r="K822" s="160"/>
      <c r="L822" s="160"/>
      <c r="M822" s="160"/>
      <c r="N822" s="160"/>
      <c r="O822" s="160"/>
      <c r="P822" s="160"/>
      <c r="Q822" s="160"/>
      <c r="R822" s="160"/>
      <c r="S822" s="160"/>
      <c r="T822" s="160"/>
      <c r="U822" s="160"/>
      <c r="V822" s="160"/>
    </row>
    <row r="823" spans="10:22" ht="12.75" customHeight="1" x14ac:dyDescent="0.4">
      <c r="J823" s="160"/>
      <c r="K823" s="160"/>
      <c r="L823" s="160"/>
      <c r="M823" s="160"/>
      <c r="N823" s="160"/>
      <c r="O823" s="160"/>
      <c r="P823" s="160"/>
      <c r="Q823" s="160"/>
      <c r="R823" s="160"/>
      <c r="S823" s="160"/>
      <c r="T823" s="160"/>
      <c r="U823" s="160"/>
      <c r="V823" s="160"/>
    </row>
    <row r="824" spans="10:22" ht="12.75" customHeight="1" x14ac:dyDescent="0.4">
      <c r="J824" s="160"/>
      <c r="K824" s="160"/>
      <c r="L824" s="160"/>
      <c r="M824" s="160"/>
      <c r="N824" s="160"/>
      <c r="O824" s="160"/>
      <c r="P824" s="160"/>
      <c r="Q824" s="160"/>
      <c r="R824" s="160"/>
      <c r="S824" s="160"/>
      <c r="T824" s="160"/>
      <c r="U824" s="160"/>
      <c r="V824" s="160"/>
    </row>
    <row r="825" spans="10:22" ht="12.75" customHeight="1" x14ac:dyDescent="0.4">
      <c r="J825" s="160"/>
      <c r="K825" s="160"/>
      <c r="L825" s="160"/>
      <c r="M825" s="160"/>
      <c r="N825" s="160"/>
      <c r="O825" s="160"/>
      <c r="P825" s="160"/>
      <c r="Q825" s="160"/>
      <c r="R825" s="160"/>
      <c r="S825" s="160"/>
      <c r="T825" s="160"/>
      <c r="U825" s="160"/>
      <c r="V825" s="160"/>
    </row>
    <row r="826" spans="10:22" ht="12.75" customHeight="1" x14ac:dyDescent="0.4">
      <c r="J826" s="160"/>
      <c r="K826" s="160"/>
      <c r="L826" s="160"/>
      <c r="M826" s="160"/>
      <c r="N826" s="160"/>
      <c r="O826" s="160"/>
      <c r="P826" s="160"/>
      <c r="Q826" s="160"/>
      <c r="R826" s="160"/>
      <c r="S826" s="160"/>
      <c r="T826" s="160"/>
      <c r="U826" s="160"/>
      <c r="V826" s="160"/>
    </row>
    <row r="827" spans="10:22" ht="12.75" customHeight="1" x14ac:dyDescent="0.4">
      <c r="J827" s="160"/>
      <c r="K827" s="160"/>
      <c r="L827" s="160"/>
      <c r="M827" s="160"/>
      <c r="N827" s="160"/>
      <c r="O827" s="160"/>
      <c r="P827" s="160"/>
      <c r="Q827" s="160"/>
      <c r="R827" s="160"/>
      <c r="S827" s="160"/>
      <c r="T827" s="160"/>
      <c r="U827" s="160"/>
      <c r="V827" s="160"/>
    </row>
    <row r="828" spans="10:22" ht="12.75" customHeight="1" x14ac:dyDescent="0.4">
      <c r="J828" s="160"/>
      <c r="K828" s="160"/>
      <c r="L828" s="160"/>
      <c r="M828" s="160"/>
      <c r="N828" s="160"/>
      <c r="O828" s="160"/>
      <c r="P828" s="160"/>
      <c r="Q828" s="160"/>
      <c r="R828" s="160"/>
      <c r="S828" s="160"/>
      <c r="T828" s="160"/>
      <c r="U828" s="160"/>
      <c r="V828" s="160"/>
    </row>
    <row r="829" spans="10:22" ht="12.75" customHeight="1" x14ac:dyDescent="0.4">
      <c r="J829" s="160"/>
      <c r="K829" s="160"/>
      <c r="L829" s="160"/>
      <c r="M829" s="160"/>
      <c r="N829" s="160"/>
      <c r="O829" s="160"/>
      <c r="P829" s="160"/>
      <c r="Q829" s="160"/>
      <c r="R829" s="160"/>
      <c r="S829" s="160"/>
      <c r="T829" s="160"/>
      <c r="U829" s="160"/>
      <c r="V829" s="160"/>
    </row>
    <row r="830" spans="10:22" ht="12.75" customHeight="1" x14ac:dyDescent="0.4">
      <c r="J830" s="160"/>
      <c r="K830" s="160"/>
      <c r="L830" s="160"/>
      <c r="M830" s="160"/>
      <c r="N830" s="160"/>
      <c r="O830" s="160"/>
      <c r="P830" s="160"/>
      <c r="Q830" s="160"/>
      <c r="R830" s="160"/>
      <c r="S830" s="160"/>
      <c r="T830" s="160"/>
      <c r="U830" s="160"/>
      <c r="V830" s="160"/>
    </row>
    <row r="831" spans="10:22" ht="12.75" customHeight="1" x14ac:dyDescent="0.4">
      <c r="J831" s="160"/>
      <c r="K831" s="160"/>
      <c r="L831" s="160"/>
      <c r="M831" s="160"/>
      <c r="N831" s="160"/>
      <c r="O831" s="160"/>
      <c r="P831" s="160"/>
      <c r="Q831" s="160"/>
      <c r="R831" s="160"/>
      <c r="S831" s="160"/>
      <c r="T831" s="160"/>
      <c r="U831" s="160"/>
      <c r="V831" s="160"/>
    </row>
    <row r="832" spans="10:22" ht="12.75" customHeight="1" x14ac:dyDescent="0.4">
      <c r="J832" s="160"/>
      <c r="K832" s="160"/>
      <c r="L832" s="160"/>
      <c r="M832" s="160"/>
      <c r="N832" s="160"/>
      <c r="O832" s="160"/>
      <c r="P832" s="160"/>
      <c r="Q832" s="160"/>
      <c r="R832" s="160"/>
      <c r="S832" s="160"/>
      <c r="T832" s="160"/>
      <c r="U832" s="160"/>
      <c r="V832" s="160"/>
    </row>
    <row r="833" spans="10:22" ht="12.75" customHeight="1" x14ac:dyDescent="0.4">
      <c r="J833" s="160"/>
      <c r="K833" s="160"/>
      <c r="L833" s="160"/>
      <c r="M833" s="160"/>
      <c r="N833" s="160"/>
      <c r="O833" s="160"/>
      <c r="P833" s="160"/>
      <c r="Q833" s="160"/>
      <c r="R833" s="160"/>
      <c r="S833" s="160"/>
      <c r="T833" s="160"/>
      <c r="U833" s="160"/>
      <c r="V833" s="160"/>
    </row>
    <row r="834" spans="10:22" ht="12.75" customHeight="1" x14ac:dyDescent="0.4">
      <c r="J834" s="160"/>
      <c r="K834" s="160"/>
      <c r="L834" s="160"/>
      <c r="M834" s="160"/>
      <c r="N834" s="160"/>
      <c r="O834" s="160"/>
      <c r="P834" s="160"/>
      <c r="Q834" s="160"/>
      <c r="R834" s="160"/>
      <c r="S834" s="160"/>
      <c r="T834" s="160"/>
      <c r="U834" s="160"/>
      <c r="V834" s="160"/>
    </row>
    <row r="835" spans="10:22" ht="12.75" customHeight="1" x14ac:dyDescent="0.4">
      <c r="J835" s="160"/>
      <c r="K835" s="160"/>
      <c r="L835" s="160"/>
      <c r="M835" s="160"/>
      <c r="N835" s="160"/>
      <c r="O835" s="160"/>
      <c r="P835" s="160"/>
      <c r="Q835" s="160"/>
      <c r="R835" s="160"/>
      <c r="S835" s="160"/>
      <c r="T835" s="160"/>
      <c r="U835" s="160"/>
      <c r="V835" s="160"/>
    </row>
    <row r="836" spans="10:22" ht="12.75" customHeight="1" x14ac:dyDescent="0.4">
      <c r="J836" s="160"/>
      <c r="K836" s="160"/>
      <c r="L836" s="160"/>
      <c r="M836" s="160"/>
      <c r="N836" s="160"/>
      <c r="O836" s="160"/>
      <c r="P836" s="160"/>
      <c r="Q836" s="160"/>
      <c r="R836" s="160"/>
      <c r="S836" s="160"/>
      <c r="T836" s="160"/>
      <c r="U836" s="160"/>
      <c r="V836" s="160"/>
    </row>
    <row r="837" spans="10:22" ht="12.75" customHeight="1" x14ac:dyDescent="0.4">
      <c r="J837" s="160"/>
      <c r="K837" s="160"/>
      <c r="L837" s="160"/>
      <c r="M837" s="160"/>
      <c r="N837" s="160"/>
      <c r="O837" s="160"/>
      <c r="P837" s="160"/>
      <c r="Q837" s="160"/>
      <c r="R837" s="160"/>
      <c r="S837" s="160"/>
      <c r="T837" s="160"/>
      <c r="U837" s="160"/>
      <c r="V837" s="160"/>
    </row>
    <row r="838" spans="10:22" ht="12.75" customHeight="1" x14ac:dyDescent="0.4">
      <c r="J838" s="160"/>
      <c r="K838" s="160"/>
      <c r="L838" s="160"/>
      <c r="M838" s="160"/>
      <c r="N838" s="160"/>
      <c r="O838" s="160"/>
      <c r="P838" s="160"/>
      <c r="Q838" s="160"/>
      <c r="R838" s="160"/>
      <c r="S838" s="160"/>
      <c r="T838" s="160"/>
      <c r="U838" s="160"/>
      <c r="V838" s="160"/>
    </row>
    <row r="839" spans="10:22" ht="12.75" customHeight="1" x14ac:dyDescent="0.4">
      <c r="J839" s="160"/>
      <c r="K839" s="160"/>
      <c r="L839" s="160"/>
      <c r="M839" s="160"/>
      <c r="N839" s="160"/>
      <c r="O839" s="160"/>
      <c r="P839" s="160"/>
      <c r="Q839" s="160"/>
      <c r="R839" s="160"/>
      <c r="S839" s="160"/>
      <c r="T839" s="160"/>
      <c r="U839" s="160"/>
      <c r="V839" s="160"/>
    </row>
    <row r="840" spans="10:22" ht="12.75" customHeight="1" x14ac:dyDescent="0.4">
      <c r="J840" s="160"/>
      <c r="K840" s="160"/>
      <c r="L840" s="160"/>
      <c r="M840" s="160"/>
      <c r="N840" s="160"/>
      <c r="O840" s="160"/>
      <c r="P840" s="160"/>
      <c r="Q840" s="160"/>
      <c r="R840" s="160"/>
      <c r="S840" s="160"/>
      <c r="T840" s="160"/>
      <c r="U840" s="160"/>
      <c r="V840" s="160"/>
    </row>
    <row r="841" spans="10:22" ht="12.75" customHeight="1" x14ac:dyDescent="0.4">
      <c r="J841" s="160"/>
      <c r="K841" s="160"/>
      <c r="L841" s="160"/>
      <c r="M841" s="160"/>
      <c r="N841" s="160"/>
      <c r="O841" s="160"/>
      <c r="P841" s="160"/>
      <c r="Q841" s="160"/>
      <c r="R841" s="160"/>
      <c r="S841" s="160"/>
      <c r="T841" s="160"/>
      <c r="U841" s="160"/>
      <c r="V841" s="160"/>
    </row>
    <row r="842" spans="10:22" ht="12.75" customHeight="1" x14ac:dyDescent="0.4">
      <c r="J842" s="160"/>
      <c r="K842" s="160"/>
      <c r="L842" s="160"/>
      <c r="M842" s="160"/>
      <c r="N842" s="160"/>
      <c r="O842" s="160"/>
      <c r="P842" s="160"/>
      <c r="Q842" s="160"/>
      <c r="R842" s="160"/>
      <c r="S842" s="160"/>
      <c r="T842" s="160"/>
      <c r="U842" s="160"/>
      <c r="V842" s="160"/>
    </row>
    <row r="843" spans="10:22" ht="12.75" customHeight="1" x14ac:dyDescent="0.4">
      <c r="J843" s="160"/>
      <c r="K843" s="160"/>
      <c r="L843" s="160"/>
      <c r="M843" s="160"/>
      <c r="N843" s="160"/>
      <c r="O843" s="160"/>
      <c r="P843" s="160"/>
      <c r="Q843" s="160"/>
      <c r="R843" s="160"/>
      <c r="S843" s="160"/>
      <c r="T843" s="160"/>
      <c r="U843" s="160"/>
      <c r="V843" s="160"/>
    </row>
    <row r="844" spans="10:22" ht="12.75" customHeight="1" x14ac:dyDescent="0.4">
      <c r="J844" s="160"/>
      <c r="K844" s="160"/>
      <c r="L844" s="160"/>
      <c r="M844" s="160"/>
      <c r="N844" s="160"/>
      <c r="O844" s="160"/>
      <c r="P844" s="160"/>
      <c r="Q844" s="160"/>
      <c r="R844" s="160"/>
      <c r="S844" s="160"/>
      <c r="T844" s="160"/>
      <c r="U844" s="160"/>
      <c r="V844" s="160"/>
    </row>
    <row r="845" spans="10:22" ht="12.75" customHeight="1" x14ac:dyDescent="0.4">
      <c r="J845" s="160"/>
      <c r="K845" s="160"/>
      <c r="L845" s="160"/>
      <c r="M845" s="160"/>
      <c r="N845" s="160"/>
      <c r="O845" s="160"/>
      <c r="P845" s="160"/>
      <c r="Q845" s="160"/>
      <c r="R845" s="160"/>
      <c r="S845" s="160"/>
      <c r="T845" s="160"/>
      <c r="U845" s="160"/>
      <c r="V845" s="160"/>
    </row>
    <row r="846" spans="10:22" ht="12.75" customHeight="1" x14ac:dyDescent="0.4">
      <c r="J846" s="160"/>
      <c r="K846" s="160"/>
      <c r="L846" s="160"/>
      <c r="M846" s="160"/>
      <c r="N846" s="160"/>
      <c r="O846" s="160"/>
      <c r="P846" s="160"/>
      <c r="Q846" s="160"/>
      <c r="R846" s="160"/>
      <c r="S846" s="160"/>
      <c r="T846" s="160"/>
      <c r="U846" s="160"/>
      <c r="V846" s="160"/>
    </row>
    <row r="847" spans="10:22" ht="12.75" customHeight="1" x14ac:dyDescent="0.4">
      <c r="J847" s="160"/>
      <c r="K847" s="160"/>
      <c r="L847" s="160"/>
      <c r="M847" s="160"/>
      <c r="N847" s="160"/>
      <c r="O847" s="160"/>
      <c r="P847" s="160"/>
      <c r="Q847" s="160"/>
      <c r="R847" s="160"/>
      <c r="S847" s="160"/>
      <c r="T847" s="160"/>
      <c r="U847" s="160"/>
      <c r="V847" s="160"/>
    </row>
    <row r="848" spans="10:22" ht="12.75" customHeight="1" x14ac:dyDescent="0.4">
      <c r="J848" s="160"/>
      <c r="K848" s="160"/>
      <c r="L848" s="160"/>
      <c r="M848" s="160"/>
      <c r="N848" s="160"/>
      <c r="O848" s="160"/>
      <c r="P848" s="160"/>
      <c r="Q848" s="160"/>
      <c r="R848" s="160"/>
      <c r="S848" s="160"/>
      <c r="T848" s="160"/>
      <c r="U848" s="160"/>
      <c r="V848" s="160"/>
    </row>
    <row r="849" spans="10:22" ht="12.75" customHeight="1" x14ac:dyDescent="0.4">
      <c r="J849" s="160"/>
      <c r="K849" s="160"/>
      <c r="L849" s="160"/>
      <c r="M849" s="160"/>
      <c r="N849" s="160"/>
      <c r="O849" s="160"/>
      <c r="P849" s="160"/>
      <c r="Q849" s="160"/>
      <c r="R849" s="160"/>
      <c r="S849" s="160"/>
      <c r="T849" s="160"/>
      <c r="U849" s="160"/>
      <c r="V849" s="160"/>
    </row>
    <row r="850" spans="10:22" ht="12.75" customHeight="1" x14ac:dyDescent="0.4">
      <c r="J850" s="160"/>
      <c r="K850" s="160"/>
      <c r="L850" s="160"/>
      <c r="M850" s="160"/>
      <c r="N850" s="160"/>
      <c r="O850" s="160"/>
      <c r="P850" s="160"/>
      <c r="Q850" s="160"/>
      <c r="R850" s="160"/>
      <c r="S850" s="160"/>
      <c r="T850" s="160"/>
      <c r="U850" s="160"/>
      <c r="V850" s="160"/>
    </row>
    <row r="851" spans="10:22" ht="12.75" customHeight="1" x14ac:dyDescent="0.4">
      <c r="J851" s="160"/>
      <c r="K851" s="160"/>
      <c r="L851" s="160"/>
      <c r="M851" s="160"/>
      <c r="N851" s="160"/>
      <c r="O851" s="160"/>
      <c r="P851" s="160"/>
      <c r="Q851" s="160"/>
      <c r="R851" s="160"/>
      <c r="S851" s="160"/>
      <c r="T851" s="160"/>
      <c r="U851" s="160"/>
      <c r="V851" s="160"/>
    </row>
    <row r="852" spans="10:22" ht="12.75" customHeight="1" x14ac:dyDescent="0.4">
      <c r="J852" s="160"/>
      <c r="K852" s="160"/>
      <c r="L852" s="160"/>
      <c r="M852" s="160"/>
      <c r="N852" s="160"/>
      <c r="O852" s="160"/>
      <c r="P852" s="160"/>
      <c r="Q852" s="160"/>
      <c r="R852" s="160"/>
      <c r="S852" s="160"/>
      <c r="T852" s="160"/>
      <c r="U852" s="160"/>
      <c r="V852" s="160"/>
    </row>
    <row r="853" spans="10:22" ht="12.75" customHeight="1" x14ac:dyDescent="0.4">
      <c r="J853" s="160"/>
      <c r="K853" s="160"/>
      <c r="L853" s="160"/>
      <c r="M853" s="160"/>
      <c r="N853" s="160"/>
      <c r="O853" s="160"/>
      <c r="P853" s="160"/>
      <c r="Q853" s="160"/>
      <c r="R853" s="160"/>
      <c r="S853" s="160"/>
      <c r="T853" s="160"/>
      <c r="U853" s="160"/>
      <c r="V853" s="160"/>
    </row>
    <row r="854" spans="10:22" ht="12.75" customHeight="1" x14ac:dyDescent="0.4">
      <c r="J854" s="160"/>
      <c r="K854" s="160"/>
      <c r="L854" s="160"/>
      <c r="M854" s="160"/>
      <c r="N854" s="160"/>
      <c r="O854" s="160"/>
      <c r="P854" s="160"/>
      <c r="Q854" s="160"/>
      <c r="R854" s="160"/>
      <c r="S854" s="160"/>
      <c r="T854" s="160"/>
      <c r="U854" s="160"/>
      <c r="V854" s="160"/>
    </row>
    <row r="855" spans="10:22" ht="12.75" customHeight="1" x14ac:dyDescent="0.4">
      <c r="J855" s="160"/>
      <c r="K855" s="160"/>
      <c r="L855" s="160"/>
      <c r="M855" s="160"/>
      <c r="N855" s="160"/>
      <c r="O855" s="160"/>
      <c r="P855" s="160"/>
      <c r="Q855" s="160"/>
      <c r="R855" s="160"/>
      <c r="S855" s="160"/>
      <c r="T855" s="160"/>
      <c r="U855" s="160"/>
      <c r="V855" s="160"/>
    </row>
    <row r="856" spans="10:22" ht="12.75" customHeight="1" x14ac:dyDescent="0.4">
      <c r="J856" s="160"/>
      <c r="K856" s="160"/>
      <c r="L856" s="160"/>
      <c r="M856" s="160"/>
      <c r="N856" s="160"/>
      <c r="O856" s="160"/>
      <c r="P856" s="160"/>
      <c r="Q856" s="160"/>
      <c r="R856" s="160"/>
      <c r="S856" s="160"/>
      <c r="T856" s="160"/>
      <c r="U856" s="160"/>
      <c r="V856" s="160"/>
    </row>
    <row r="857" spans="10:22" ht="12.75" customHeight="1" x14ac:dyDescent="0.4">
      <c r="J857" s="160"/>
      <c r="K857" s="160"/>
      <c r="L857" s="160"/>
      <c r="M857" s="160"/>
      <c r="N857" s="160"/>
      <c r="O857" s="160"/>
      <c r="P857" s="160"/>
      <c r="Q857" s="160"/>
      <c r="R857" s="160"/>
      <c r="S857" s="160"/>
      <c r="T857" s="160"/>
      <c r="U857" s="160"/>
      <c r="V857" s="160"/>
    </row>
    <row r="858" spans="10:22" ht="12.75" customHeight="1" x14ac:dyDescent="0.4">
      <c r="J858" s="160"/>
      <c r="K858" s="160"/>
      <c r="L858" s="160"/>
      <c r="M858" s="160"/>
      <c r="N858" s="160"/>
      <c r="O858" s="160"/>
      <c r="P858" s="160"/>
      <c r="Q858" s="160"/>
      <c r="R858" s="160"/>
      <c r="S858" s="160"/>
      <c r="T858" s="160"/>
      <c r="U858" s="160"/>
      <c r="V858" s="160"/>
    </row>
    <row r="859" spans="10:22" ht="12.75" customHeight="1" x14ac:dyDescent="0.4">
      <c r="J859" s="160"/>
      <c r="K859" s="160"/>
      <c r="L859" s="160"/>
      <c r="M859" s="160"/>
      <c r="N859" s="160"/>
      <c r="O859" s="160"/>
      <c r="P859" s="160"/>
      <c r="Q859" s="160"/>
      <c r="R859" s="160"/>
      <c r="S859" s="160"/>
      <c r="T859" s="160"/>
      <c r="U859" s="160"/>
      <c r="V859" s="160"/>
    </row>
    <row r="860" spans="10:22" ht="12.75" customHeight="1" x14ac:dyDescent="0.4">
      <c r="J860" s="160"/>
      <c r="K860" s="160"/>
      <c r="L860" s="160"/>
      <c r="M860" s="160"/>
      <c r="N860" s="160"/>
      <c r="O860" s="160"/>
      <c r="P860" s="160"/>
      <c r="Q860" s="160"/>
      <c r="R860" s="160"/>
      <c r="S860" s="160"/>
      <c r="T860" s="160"/>
      <c r="U860" s="160"/>
      <c r="V860" s="160"/>
    </row>
    <row r="861" spans="10:22" ht="12.75" customHeight="1" x14ac:dyDescent="0.4">
      <c r="J861" s="160"/>
      <c r="K861" s="160"/>
      <c r="L861" s="160"/>
      <c r="M861" s="160"/>
      <c r="N861" s="160"/>
      <c r="O861" s="160"/>
      <c r="P861" s="160"/>
      <c r="Q861" s="160"/>
      <c r="R861" s="160"/>
      <c r="S861" s="160"/>
      <c r="T861" s="160"/>
      <c r="U861" s="160"/>
      <c r="V861" s="160"/>
    </row>
    <row r="862" spans="10:22" ht="12.75" customHeight="1" x14ac:dyDescent="0.4">
      <c r="J862" s="160"/>
      <c r="K862" s="160"/>
      <c r="L862" s="160"/>
      <c r="M862" s="160"/>
      <c r="N862" s="160"/>
      <c r="O862" s="160"/>
      <c r="P862" s="160"/>
      <c r="Q862" s="160"/>
      <c r="R862" s="160"/>
      <c r="S862" s="160"/>
      <c r="T862" s="160"/>
      <c r="U862" s="160"/>
      <c r="V862" s="160"/>
    </row>
    <row r="863" spans="10:22" ht="12.75" customHeight="1" x14ac:dyDescent="0.4">
      <c r="J863" s="160"/>
      <c r="K863" s="160"/>
      <c r="L863" s="160"/>
      <c r="M863" s="160"/>
      <c r="N863" s="160"/>
      <c r="O863" s="160"/>
      <c r="P863" s="160"/>
      <c r="Q863" s="160"/>
      <c r="R863" s="160"/>
      <c r="S863" s="160"/>
      <c r="T863" s="160"/>
      <c r="U863" s="160"/>
      <c r="V863" s="160"/>
    </row>
    <row r="864" spans="10:22" ht="12.75" customHeight="1" x14ac:dyDescent="0.4">
      <c r="J864" s="160"/>
      <c r="K864" s="160"/>
      <c r="L864" s="160"/>
      <c r="M864" s="160"/>
      <c r="N864" s="160"/>
      <c r="O864" s="160"/>
      <c r="P864" s="160"/>
      <c r="Q864" s="160"/>
      <c r="R864" s="160"/>
      <c r="S864" s="160"/>
      <c r="T864" s="160"/>
      <c r="U864" s="160"/>
      <c r="V864" s="160"/>
    </row>
    <row r="865" spans="10:22" ht="12.75" customHeight="1" x14ac:dyDescent="0.4">
      <c r="J865" s="160"/>
      <c r="K865" s="160"/>
      <c r="L865" s="160"/>
      <c r="M865" s="160"/>
      <c r="N865" s="160"/>
      <c r="O865" s="160"/>
      <c r="P865" s="160"/>
      <c r="Q865" s="160"/>
      <c r="R865" s="160"/>
      <c r="S865" s="160"/>
      <c r="T865" s="160"/>
      <c r="U865" s="160"/>
      <c r="V865" s="160"/>
    </row>
    <row r="866" spans="10:22" ht="12.75" customHeight="1" x14ac:dyDescent="0.4">
      <c r="J866" s="160"/>
      <c r="K866" s="160"/>
      <c r="L866" s="160"/>
      <c r="M866" s="160"/>
      <c r="N866" s="160"/>
      <c r="O866" s="160"/>
      <c r="P866" s="160"/>
      <c r="Q866" s="160"/>
      <c r="R866" s="160"/>
      <c r="S866" s="160"/>
      <c r="T866" s="160"/>
      <c r="U866" s="160"/>
      <c r="V866" s="160"/>
    </row>
    <row r="867" spans="10:22" ht="12.75" customHeight="1" x14ac:dyDescent="0.4">
      <c r="J867" s="160"/>
      <c r="K867" s="160"/>
      <c r="L867" s="160"/>
      <c r="M867" s="160"/>
      <c r="N867" s="160"/>
      <c r="O867" s="160"/>
      <c r="P867" s="160"/>
      <c r="Q867" s="160"/>
      <c r="R867" s="160"/>
      <c r="S867" s="160"/>
      <c r="T867" s="160"/>
      <c r="U867" s="160"/>
      <c r="V867" s="160"/>
    </row>
    <row r="868" spans="10:22" ht="12.75" customHeight="1" x14ac:dyDescent="0.4">
      <c r="J868" s="160"/>
      <c r="K868" s="160"/>
      <c r="L868" s="160"/>
      <c r="M868" s="160"/>
      <c r="N868" s="160"/>
      <c r="O868" s="160"/>
      <c r="P868" s="160"/>
      <c r="Q868" s="160"/>
      <c r="R868" s="160"/>
      <c r="S868" s="160"/>
      <c r="T868" s="160"/>
      <c r="U868" s="160"/>
      <c r="V868" s="160"/>
    </row>
    <row r="869" spans="10:22" ht="12.75" customHeight="1" x14ac:dyDescent="0.4">
      <c r="J869" s="160"/>
      <c r="K869" s="160"/>
      <c r="L869" s="160"/>
      <c r="M869" s="160"/>
      <c r="N869" s="160"/>
      <c r="O869" s="160"/>
      <c r="P869" s="160"/>
      <c r="Q869" s="160"/>
      <c r="R869" s="160"/>
      <c r="S869" s="160"/>
      <c r="T869" s="160"/>
      <c r="U869" s="160"/>
      <c r="V869" s="160"/>
    </row>
    <row r="870" spans="10:22" ht="12.75" customHeight="1" x14ac:dyDescent="0.4">
      <c r="J870" s="160"/>
      <c r="K870" s="160"/>
      <c r="L870" s="160"/>
      <c r="M870" s="160"/>
      <c r="N870" s="160"/>
      <c r="O870" s="160"/>
      <c r="P870" s="160"/>
      <c r="Q870" s="160"/>
      <c r="R870" s="160"/>
      <c r="S870" s="160"/>
      <c r="T870" s="160"/>
      <c r="U870" s="160"/>
      <c r="V870" s="160"/>
    </row>
    <row r="871" spans="10:22" ht="12.75" customHeight="1" x14ac:dyDescent="0.4">
      <c r="J871" s="160"/>
      <c r="K871" s="160"/>
      <c r="L871" s="160"/>
      <c r="M871" s="160"/>
      <c r="N871" s="160"/>
      <c r="O871" s="160"/>
      <c r="P871" s="160"/>
      <c r="Q871" s="160"/>
      <c r="R871" s="160"/>
      <c r="S871" s="160"/>
      <c r="T871" s="160"/>
      <c r="U871" s="160"/>
      <c r="V871" s="160"/>
    </row>
    <row r="872" spans="10:22" ht="12.75" customHeight="1" x14ac:dyDescent="0.4">
      <c r="J872" s="160"/>
      <c r="K872" s="160"/>
      <c r="L872" s="160"/>
      <c r="M872" s="160"/>
      <c r="N872" s="160"/>
      <c r="O872" s="160"/>
      <c r="P872" s="160"/>
      <c r="Q872" s="160"/>
      <c r="R872" s="160"/>
      <c r="S872" s="160"/>
      <c r="T872" s="160"/>
      <c r="U872" s="160"/>
      <c r="V872" s="160"/>
    </row>
    <row r="873" spans="10:22" ht="12.75" customHeight="1" x14ac:dyDescent="0.4">
      <c r="J873" s="160"/>
      <c r="K873" s="160"/>
      <c r="L873" s="160"/>
      <c r="M873" s="160"/>
      <c r="N873" s="160"/>
      <c r="O873" s="160"/>
      <c r="P873" s="160"/>
      <c r="Q873" s="160"/>
      <c r="R873" s="160"/>
      <c r="S873" s="160"/>
      <c r="T873" s="160"/>
      <c r="U873" s="160"/>
      <c r="V873" s="160"/>
    </row>
    <row r="874" spans="10:22" ht="12.75" customHeight="1" x14ac:dyDescent="0.4">
      <c r="J874" s="160"/>
      <c r="K874" s="160"/>
      <c r="L874" s="160"/>
      <c r="M874" s="160"/>
      <c r="N874" s="160"/>
      <c r="O874" s="160"/>
      <c r="P874" s="160"/>
      <c r="Q874" s="160"/>
      <c r="R874" s="160"/>
      <c r="S874" s="160"/>
      <c r="T874" s="160"/>
      <c r="U874" s="160"/>
      <c r="V874" s="160"/>
    </row>
    <row r="875" spans="10:22" ht="12.75" customHeight="1" x14ac:dyDescent="0.4">
      <c r="J875" s="160"/>
      <c r="K875" s="160"/>
      <c r="L875" s="160"/>
      <c r="M875" s="160"/>
      <c r="N875" s="160"/>
      <c r="O875" s="160"/>
      <c r="P875" s="160"/>
      <c r="Q875" s="160"/>
      <c r="R875" s="160"/>
      <c r="S875" s="160"/>
      <c r="T875" s="160"/>
      <c r="U875" s="160"/>
      <c r="V875" s="160"/>
    </row>
    <row r="876" spans="10:22" ht="12.75" customHeight="1" x14ac:dyDescent="0.4">
      <c r="J876" s="160"/>
      <c r="K876" s="160"/>
      <c r="L876" s="160"/>
      <c r="M876" s="160"/>
      <c r="N876" s="160"/>
      <c r="O876" s="160"/>
      <c r="P876" s="160"/>
      <c r="Q876" s="160"/>
      <c r="R876" s="160"/>
      <c r="S876" s="160"/>
      <c r="T876" s="160"/>
      <c r="U876" s="160"/>
      <c r="V876" s="160"/>
    </row>
    <row r="877" spans="10:22" ht="12.75" customHeight="1" x14ac:dyDescent="0.4">
      <c r="J877" s="160"/>
      <c r="K877" s="160"/>
      <c r="L877" s="160"/>
      <c r="M877" s="160"/>
      <c r="N877" s="160"/>
      <c r="O877" s="160"/>
      <c r="P877" s="160"/>
      <c r="Q877" s="160"/>
      <c r="R877" s="160"/>
      <c r="S877" s="160"/>
      <c r="T877" s="160"/>
      <c r="U877" s="160"/>
      <c r="V877" s="160"/>
    </row>
    <row r="878" spans="10:22" ht="12.75" customHeight="1" x14ac:dyDescent="0.4">
      <c r="J878" s="160"/>
      <c r="K878" s="160"/>
      <c r="L878" s="160"/>
      <c r="M878" s="160"/>
      <c r="N878" s="160"/>
      <c r="O878" s="160"/>
      <c r="P878" s="160"/>
      <c r="Q878" s="160"/>
      <c r="R878" s="160"/>
      <c r="S878" s="160"/>
      <c r="T878" s="160"/>
      <c r="U878" s="160"/>
      <c r="V878" s="160"/>
    </row>
    <row r="879" spans="10:22" ht="12.75" customHeight="1" x14ac:dyDescent="0.4">
      <c r="J879" s="160"/>
      <c r="K879" s="160"/>
      <c r="L879" s="160"/>
      <c r="M879" s="160"/>
      <c r="N879" s="160"/>
      <c r="O879" s="160"/>
      <c r="P879" s="160"/>
      <c r="Q879" s="160"/>
      <c r="R879" s="160"/>
      <c r="S879" s="160"/>
      <c r="T879" s="160"/>
      <c r="U879" s="160"/>
      <c r="V879" s="160"/>
    </row>
    <row r="880" spans="10:22" ht="12.75" customHeight="1" x14ac:dyDescent="0.4">
      <c r="J880" s="160"/>
      <c r="K880" s="160"/>
      <c r="L880" s="160"/>
      <c r="M880" s="160"/>
      <c r="N880" s="160"/>
      <c r="O880" s="160"/>
      <c r="P880" s="160"/>
      <c r="Q880" s="160"/>
      <c r="R880" s="160"/>
      <c r="S880" s="160"/>
      <c r="T880" s="160"/>
      <c r="U880" s="160"/>
      <c r="V880" s="160"/>
    </row>
    <row r="881" spans="10:22" ht="12.75" customHeight="1" x14ac:dyDescent="0.4">
      <c r="J881" s="160"/>
      <c r="K881" s="160"/>
      <c r="L881" s="160"/>
      <c r="M881" s="160"/>
      <c r="N881" s="160"/>
      <c r="O881" s="160"/>
      <c r="P881" s="160"/>
      <c r="Q881" s="160"/>
      <c r="R881" s="160"/>
      <c r="S881" s="160"/>
      <c r="T881" s="160"/>
      <c r="U881" s="160"/>
      <c r="V881" s="160"/>
    </row>
    <row r="882" spans="10:22" ht="12.75" customHeight="1" x14ac:dyDescent="0.4">
      <c r="J882" s="160"/>
      <c r="K882" s="160"/>
      <c r="L882" s="160"/>
      <c r="M882" s="160"/>
      <c r="N882" s="160"/>
      <c r="O882" s="160"/>
      <c r="P882" s="160"/>
      <c r="Q882" s="160"/>
      <c r="R882" s="160"/>
      <c r="S882" s="160"/>
      <c r="T882" s="160"/>
      <c r="U882" s="160"/>
      <c r="V882" s="160"/>
    </row>
    <row r="883" spans="10:22" ht="12.75" customHeight="1" x14ac:dyDescent="0.4">
      <c r="J883" s="160"/>
      <c r="K883" s="160"/>
      <c r="L883" s="160"/>
      <c r="M883" s="160"/>
      <c r="N883" s="160"/>
      <c r="O883" s="160"/>
      <c r="P883" s="160"/>
      <c r="Q883" s="160"/>
      <c r="R883" s="160"/>
      <c r="S883" s="160"/>
      <c r="T883" s="160"/>
      <c r="U883" s="160"/>
      <c r="V883" s="160"/>
    </row>
    <row r="884" spans="10:22" ht="12.75" customHeight="1" x14ac:dyDescent="0.4">
      <c r="J884" s="160"/>
      <c r="K884" s="160"/>
      <c r="L884" s="160"/>
      <c r="M884" s="160"/>
      <c r="N884" s="160"/>
      <c r="O884" s="160"/>
      <c r="P884" s="160"/>
      <c r="Q884" s="160"/>
      <c r="R884" s="160"/>
      <c r="S884" s="160"/>
      <c r="T884" s="160"/>
      <c r="U884" s="160"/>
      <c r="V884" s="160"/>
    </row>
    <row r="885" spans="10:22" ht="12.75" customHeight="1" x14ac:dyDescent="0.4">
      <c r="J885" s="160"/>
      <c r="K885" s="160"/>
      <c r="L885" s="160"/>
      <c r="M885" s="160"/>
      <c r="N885" s="160"/>
      <c r="O885" s="160"/>
      <c r="P885" s="160"/>
      <c r="Q885" s="160"/>
      <c r="R885" s="160"/>
      <c r="S885" s="160"/>
      <c r="T885" s="160"/>
      <c r="U885" s="160"/>
      <c r="V885" s="160"/>
    </row>
    <row r="886" spans="10:22" ht="12.75" customHeight="1" x14ac:dyDescent="0.4">
      <c r="J886" s="160"/>
      <c r="K886" s="160"/>
      <c r="L886" s="160"/>
      <c r="M886" s="160"/>
      <c r="N886" s="160"/>
      <c r="O886" s="160"/>
      <c r="P886" s="160"/>
      <c r="Q886" s="160"/>
      <c r="R886" s="160"/>
      <c r="S886" s="160"/>
      <c r="T886" s="160"/>
      <c r="U886" s="160"/>
      <c r="V886" s="160"/>
    </row>
    <row r="887" spans="10:22" ht="12.75" customHeight="1" x14ac:dyDescent="0.4">
      <c r="J887" s="160"/>
      <c r="K887" s="160"/>
      <c r="L887" s="160"/>
      <c r="M887" s="160"/>
      <c r="N887" s="160"/>
      <c r="O887" s="160"/>
      <c r="P887" s="160"/>
      <c r="Q887" s="160"/>
      <c r="R887" s="160"/>
      <c r="S887" s="160"/>
      <c r="T887" s="160"/>
      <c r="U887" s="160"/>
      <c r="V887" s="160"/>
    </row>
    <row r="888" spans="10:22" ht="12.75" customHeight="1" x14ac:dyDescent="0.4">
      <c r="J888" s="160"/>
      <c r="K888" s="160"/>
      <c r="L888" s="160"/>
      <c r="M888" s="160"/>
      <c r="N888" s="160"/>
      <c r="O888" s="160"/>
      <c r="P888" s="160"/>
      <c r="Q888" s="160"/>
      <c r="R888" s="160"/>
      <c r="S888" s="160"/>
      <c r="T888" s="160"/>
      <c r="U888" s="160"/>
      <c r="V888" s="160"/>
    </row>
    <row r="889" spans="10:22" ht="12.75" customHeight="1" x14ac:dyDescent="0.4">
      <c r="J889" s="160"/>
      <c r="K889" s="160"/>
      <c r="L889" s="160"/>
      <c r="M889" s="160"/>
      <c r="N889" s="160"/>
      <c r="O889" s="160"/>
      <c r="P889" s="160"/>
      <c r="Q889" s="160"/>
      <c r="R889" s="160"/>
      <c r="S889" s="160"/>
      <c r="T889" s="160"/>
      <c r="U889" s="160"/>
      <c r="V889" s="160"/>
    </row>
    <row r="890" spans="10:22" ht="12.75" customHeight="1" x14ac:dyDescent="0.4">
      <c r="J890" s="160"/>
      <c r="K890" s="160"/>
      <c r="L890" s="160"/>
      <c r="M890" s="160"/>
      <c r="N890" s="160"/>
      <c r="O890" s="160"/>
      <c r="P890" s="160"/>
      <c r="Q890" s="160"/>
      <c r="R890" s="160"/>
      <c r="S890" s="160"/>
      <c r="T890" s="160"/>
      <c r="U890" s="160"/>
      <c r="V890" s="160"/>
    </row>
    <row r="891" spans="10:22" ht="12.75" customHeight="1" x14ac:dyDescent="0.4">
      <c r="J891" s="160"/>
      <c r="K891" s="160"/>
      <c r="L891" s="160"/>
      <c r="M891" s="160"/>
      <c r="N891" s="160"/>
      <c r="O891" s="160"/>
      <c r="P891" s="160"/>
      <c r="Q891" s="160"/>
      <c r="R891" s="160"/>
      <c r="S891" s="160"/>
      <c r="T891" s="160"/>
      <c r="U891" s="160"/>
      <c r="V891" s="160"/>
    </row>
    <row r="892" spans="10:22" ht="12.75" customHeight="1" x14ac:dyDescent="0.4">
      <c r="J892" s="160"/>
      <c r="K892" s="160"/>
      <c r="L892" s="160"/>
      <c r="M892" s="160"/>
      <c r="N892" s="160"/>
      <c r="O892" s="160"/>
      <c r="P892" s="160"/>
      <c r="Q892" s="160"/>
      <c r="R892" s="160"/>
      <c r="S892" s="160"/>
      <c r="T892" s="160"/>
      <c r="U892" s="160"/>
      <c r="V892" s="160"/>
    </row>
    <row r="893" spans="10:22" ht="12.75" customHeight="1" x14ac:dyDescent="0.4">
      <c r="J893" s="160"/>
      <c r="K893" s="160"/>
      <c r="L893" s="160"/>
      <c r="M893" s="160"/>
      <c r="N893" s="160"/>
      <c r="O893" s="160"/>
      <c r="P893" s="160"/>
      <c r="Q893" s="160"/>
      <c r="R893" s="160"/>
      <c r="S893" s="160"/>
      <c r="T893" s="160"/>
      <c r="U893" s="160"/>
      <c r="V893" s="160"/>
    </row>
    <row r="894" spans="10:22" ht="12.75" customHeight="1" x14ac:dyDescent="0.4">
      <c r="J894" s="160"/>
      <c r="K894" s="160"/>
      <c r="L894" s="160"/>
      <c r="M894" s="160"/>
      <c r="N894" s="160"/>
      <c r="O894" s="160"/>
      <c r="P894" s="160"/>
      <c r="Q894" s="160"/>
      <c r="R894" s="160"/>
      <c r="S894" s="160"/>
      <c r="T894" s="160"/>
      <c r="U894" s="160"/>
      <c r="V894" s="160"/>
    </row>
    <row r="895" spans="10:22" ht="12.75" customHeight="1" x14ac:dyDescent="0.4">
      <c r="J895" s="160"/>
      <c r="K895" s="160"/>
      <c r="L895" s="160"/>
      <c r="M895" s="160"/>
      <c r="N895" s="160"/>
      <c r="O895" s="160"/>
      <c r="P895" s="160"/>
      <c r="Q895" s="160"/>
      <c r="R895" s="160"/>
      <c r="S895" s="160"/>
      <c r="T895" s="160"/>
      <c r="U895" s="160"/>
      <c r="V895" s="160"/>
    </row>
    <row r="896" spans="10:22" ht="12.75" customHeight="1" x14ac:dyDescent="0.4">
      <c r="J896" s="160"/>
      <c r="K896" s="160"/>
      <c r="L896" s="160"/>
      <c r="M896" s="160"/>
      <c r="N896" s="160"/>
      <c r="O896" s="160"/>
      <c r="P896" s="160"/>
      <c r="Q896" s="160"/>
      <c r="R896" s="160"/>
      <c r="S896" s="160"/>
      <c r="T896" s="160"/>
      <c r="U896" s="160"/>
      <c r="V896" s="160"/>
    </row>
    <row r="897" spans="10:22" ht="12.75" customHeight="1" x14ac:dyDescent="0.4">
      <c r="J897" s="160"/>
      <c r="K897" s="160"/>
      <c r="L897" s="160"/>
      <c r="M897" s="160"/>
      <c r="N897" s="160"/>
      <c r="O897" s="160"/>
      <c r="P897" s="160"/>
      <c r="Q897" s="160"/>
      <c r="R897" s="160"/>
      <c r="S897" s="160"/>
      <c r="T897" s="160"/>
      <c r="U897" s="160"/>
      <c r="V897" s="160"/>
    </row>
    <row r="898" spans="10:22" ht="12.75" customHeight="1" x14ac:dyDescent="0.4">
      <c r="J898" s="160"/>
      <c r="K898" s="160"/>
      <c r="L898" s="160"/>
      <c r="M898" s="160"/>
      <c r="N898" s="160"/>
      <c r="O898" s="160"/>
      <c r="P898" s="160"/>
      <c r="Q898" s="160"/>
      <c r="R898" s="160"/>
      <c r="S898" s="160"/>
      <c r="T898" s="160"/>
      <c r="U898" s="160"/>
      <c r="V898" s="160"/>
    </row>
    <row r="899" spans="10:22" ht="12.75" customHeight="1" x14ac:dyDescent="0.4">
      <c r="J899" s="160"/>
      <c r="K899" s="160"/>
      <c r="L899" s="160"/>
      <c r="M899" s="160"/>
      <c r="N899" s="160"/>
      <c r="O899" s="160"/>
      <c r="P899" s="160"/>
      <c r="Q899" s="160"/>
      <c r="R899" s="160"/>
      <c r="S899" s="160"/>
      <c r="T899" s="160"/>
      <c r="U899" s="160"/>
      <c r="V899" s="160"/>
    </row>
    <row r="900" spans="10:22" ht="12.75" customHeight="1" x14ac:dyDescent="0.4">
      <c r="J900" s="160"/>
      <c r="K900" s="160"/>
      <c r="L900" s="160"/>
      <c r="M900" s="160"/>
      <c r="N900" s="160"/>
      <c r="O900" s="160"/>
      <c r="P900" s="160"/>
      <c r="Q900" s="160"/>
      <c r="R900" s="160"/>
      <c r="S900" s="160"/>
      <c r="T900" s="160"/>
      <c r="U900" s="160"/>
      <c r="V900" s="160"/>
    </row>
    <row r="901" spans="10:22" ht="12.75" customHeight="1" x14ac:dyDescent="0.4">
      <c r="J901" s="160"/>
      <c r="K901" s="160"/>
      <c r="L901" s="160"/>
      <c r="M901" s="160"/>
      <c r="N901" s="160"/>
      <c r="O901" s="160"/>
      <c r="P901" s="160"/>
      <c r="Q901" s="160"/>
      <c r="R901" s="160"/>
      <c r="S901" s="160"/>
      <c r="T901" s="160"/>
      <c r="U901" s="160"/>
      <c r="V901" s="160"/>
    </row>
    <row r="902" spans="10:22" ht="12.75" customHeight="1" x14ac:dyDescent="0.4">
      <c r="J902" s="160"/>
      <c r="K902" s="160"/>
      <c r="L902" s="160"/>
      <c r="M902" s="160"/>
      <c r="N902" s="160"/>
      <c r="O902" s="160"/>
      <c r="P902" s="160"/>
      <c r="Q902" s="160"/>
      <c r="R902" s="160"/>
      <c r="S902" s="160"/>
      <c r="T902" s="160"/>
      <c r="U902" s="160"/>
      <c r="V902" s="160"/>
    </row>
    <row r="903" spans="10:22" ht="12.75" customHeight="1" x14ac:dyDescent="0.4">
      <c r="J903" s="160"/>
      <c r="K903" s="160"/>
      <c r="L903" s="160"/>
      <c r="M903" s="160"/>
      <c r="N903" s="160"/>
      <c r="O903" s="160"/>
      <c r="P903" s="160"/>
      <c r="Q903" s="160"/>
      <c r="R903" s="160"/>
      <c r="S903" s="160"/>
      <c r="T903" s="160"/>
      <c r="U903" s="160"/>
      <c r="V903" s="160"/>
    </row>
    <row r="904" spans="10:22" ht="12.75" customHeight="1" x14ac:dyDescent="0.4">
      <c r="J904" s="160"/>
      <c r="K904" s="160"/>
      <c r="L904" s="160"/>
      <c r="M904" s="160"/>
      <c r="N904" s="160"/>
      <c r="O904" s="160"/>
      <c r="P904" s="160"/>
      <c r="Q904" s="160"/>
      <c r="R904" s="160"/>
      <c r="S904" s="160"/>
      <c r="T904" s="160"/>
      <c r="U904" s="160"/>
      <c r="V904" s="160"/>
    </row>
    <row r="905" spans="10:22" ht="12.75" customHeight="1" x14ac:dyDescent="0.4">
      <c r="J905" s="160"/>
      <c r="K905" s="160"/>
      <c r="L905" s="160"/>
      <c r="M905" s="160"/>
      <c r="N905" s="160"/>
      <c r="O905" s="160"/>
      <c r="P905" s="160"/>
      <c r="Q905" s="160"/>
      <c r="R905" s="160"/>
      <c r="S905" s="160"/>
      <c r="T905" s="160"/>
      <c r="U905" s="160"/>
      <c r="V905" s="160"/>
    </row>
    <row r="906" spans="10:22" ht="12.75" customHeight="1" x14ac:dyDescent="0.4">
      <c r="J906" s="160"/>
      <c r="K906" s="160"/>
      <c r="L906" s="160"/>
      <c r="M906" s="160"/>
      <c r="N906" s="160"/>
      <c r="O906" s="160"/>
      <c r="P906" s="160"/>
      <c r="Q906" s="160"/>
      <c r="R906" s="160"/>
      <c r="S906" s="160"/>
      <c r="T906" s="160"/>
      <c r="U906" s="160"/>
      <c r="V906" s="160"/>
    </row>
    <row r="907" spans="10:22" ht="12.75" customHeight="1" x14ac:dyDescent="0.4">
      <c r="J907" s="160"/>
      <c r="K907" s="160"/>
      <c r="L907" s="160"/>
      <c r="M907" s="160"/>
      <c r="N907" s="160"/>
      <c r="O907" s="160"/>
      <c r="P907" s="160"/>
      <c r="Q907" s="160"/>
      <c r="R907" s="160"/>
      <c r="S907" s="160"/>
      <c r="T907" s="160"/>
      <c r="U907" s="160"/>
      <c r="V907" s="160"/>
    </row>
    <row r="908" spans="10:22" ht="12.75" customHeight="1" x14ac:dyDescent="0.4">
      <c r="J908" s="160"/>
      <c r="K908" s="160"/>
      <c r="L908" s="160"/>
      <c r="M908" s="160"/>
      <c r="N908" s="160"/>
      <c r="O908" s="160"/>
      <c r="P908" s="160"/>
      <c r="Q908" s="160"/>
      <c r="R908" s="160"/>
      <c r="S908" s="160"/>
      <c r="T908" s="160"/>
      <c r="U908" s="160"/>
      <c r="V908" s="160"/>
    </row>
    <row r="909" spans="10:22" ht="12.75" customHeight="1" x14ac:dyDescent="0.4">
      <c r="J909" s="160"/>
      <c r="K909" s="160"/>
      <c r="L909" s="160"/>
      <c r="M909" s="160"/>
      <c r="N909" s="160"/>
      <c r="O909" s="160"/>
      <c r="P909" s="160"/>
      <c r="Q909" s="160"/>
      <c r="R909" s="160"/>
      <c r="S909" s="160"/>
      <c r="T909" s="160"/>
      <c r="U909" s="160"/>
      <c r="V909" s="160"/>
    </row>
    <row r="910" spans="10:22" ht="12.75" customHeight="1" x14ac:dyDescent="0.4">
      <c r="J910" s="160"/>
      <c r="K910" s="160"/>
      <c r="L910" s="160"/>
      <c r="M910" s="160"/>
      <c r="N910" s="160"/>
      <c r="O910" s="160"/>
      <c r="P910" s="160"/>
      <c r="Q910" s="160"/>
      <c r="R910" s="160"/>
      <c r="S910" s="160"/>
      <c r="T910" s="160"/>
      <c r="U910" s="160"/>
      <c r="V910" s="160"/>
    </row>
    <row r="911" spans="10:22" ht="12.75" customHeight="1" x14ac:dyDescent="0.4">
      <c r="J911" s="160"/>
      <c r="K911" s="160"/>
      <c r="L911" s="160"/>
      <c r="M911" s="160"/>
      <c r="N911" s="160"/>
      <c r="O911" s="160"/>
      <c r="P911" s="160"/>
      <c r="Q911" s="160"/>
      <c r="R911" s="160"/>
      <c r="S911" s="160"/>
      <c r="T911" s="160"/>
      <c r="U911" s="160"/>
      <c r="V911" s="160"/>
    </row>
    <row r="912" spans="10:22" ht="12.75" customHeight="1" x14ac:dyDescent="0.4">
      <c r="J912" s="160"/>
      <c r="K912" s="160"/>
      <c r="L912" s="160"/>
      <c r="M912" s="160"/>
      <c r="N912" s="160"/>
      <c r="O912" s="160"/>
      <c r="P912" s="160"/>
      <c r="Q912" s="160"/>
      <c r="R912" s="160"/>
      <c r="S912" s="160"/>
      <c r="T912" s="160"/>
      <c r="U912" s="160"/>
      <c r="V912" s="160"/>
    </row>
    <row r="913" spans="10:22" ht="12.75" customHeight="1" x14ac:dyDescent="0.4">
      <c r="J913" s="160"/>
      <c r="K913" s="160"/>
      <c r="L913" s="160"/>
      <c r="M913" s="160"/>
      <c r="N913" s="160"/>
      <c r="O913" s="160"/>
      <c r="P913" s="160"/>
      <c r="Q913" s="160"/>
      <c r="R913" s="160"/>
      <c r="S913" s="160"/>
      <c r="T913" s="160"/>
      <c r="U913" s="160"/>
      <c r="V913" s="160"/>
    </row>
    <row r="914" spans="10:22" ht="12.75" customHeight="1" x14ac:dyDescent="0.4">
      <c r="J914" s="160"/>
      <c r="K914" s="160"/>
      <c r="L914" s="160"/>
      <c r="M914" s="160"/>
      <c r="N914" s="160"/>
      <c r="O914" s="160"/>
      <c r="P914" s="160"/>
      <c r="Q914" s="160"/>
      <c r="R914" s="160"/>
      <c r="S914" s="160"/>
      <c r="T914" s="160"/>
      <c r="U914" s="160"/>
      <c r="V914" s="160"/>
    </row>
    <row r="915" spans="10:22" ht="12.75" customHeight="1" x14ac:dyDescent="0.4">
      <c r="J915" s="160"/>
      <c r="K915" s="160"/>
      <c r="L915" s="160"/>
      <c r="M915" s="160"/>
      <c r="N915" s="160"/>
      <c r="O915" s="160"/>
      <c r="P915" s="160"/>
      <c r="Q915" s="160"/>
      <c r="R915" s="160"/>
      <c r="S915" s="160"/>
      <c r="T915" s="160"/>
      <c r="U915" s="160"/>
      <c r="V915" s="160"/>
    </row>
    <row r="916" spans="10:22" ht="12.75" customHeight="1" x14ac:dyDescent="0.4">
      <c r="J916" s="160"/>
      <c r="K916" s="160"/>
      <c r="L916" s="160"/>
      <c r="M916" s="160"/>
      <c r="N916" s="160"/>
      <c r="O916" s="160"/>
      <c r="P916" s="160"/>
      <c r="Q916" s="160"/>
      <c r="R916" s="160"/>
      <c r="S916" s="160"/>
      <c r="T916" s="160"/>
      <c r="U916" s="160"/>
      <c r="V916" s="160"/>
    </row>
    <row r="917" spans="10:22" ht="12.75" customHeight="1" x14ac:dyDescent="0.4">
      <c r="J917" s="160"/>
      <c r="K917" s="160"/>
      <c r="L917" s="160"/>
      <c r="M917" s="160"/>
      <c r="N917" s="160"/>
      <c r="O917" s="160"/>
      <c r="P917" s="160"/>
      <c r="Q917" s="160"/>
      <c r="R917" s="160"/>
      <c r="S917" s="160"/>
      <c r="T917" s="160"/>
      <c r="U917" s="160"/>
      <c r="V917" s="160"/>
    </row>
    <row r="918" spans="10:22" ht="12.75" customHeight="1" x14ac:dyDescent="0.4">
      <c r="J918" s="160"/>
      <c r="K918" s="160"/>
      <c r="L918" s="160"/>
      <c r="M918" s="160"/>
      <c r="N918" s="160"/>
      <c r="O918" s="160"/>
      <c r="P918" s="160"/>
      <c r="Q918" s="160"/>
      <c r="R918" s="160"/>
      <c r="S918" s="160"/>
      <c r="T918" s="160"/>
      <c r="U918" s="160"/>
      <c r="V918" s="160"/>
    </row>
    <row r="919" spans="10:22" ht="12.75" customHeight="1" x14ac:dyDescent="0.4">
      <c r="J919" s="160"/>
      <c r="K919" s="160"/>
      <c r="L919" s="160"/>
      <c r="M919" s="160"/>
      <c r="N919" s="160"/>
      <c r="O919" s="160"/>
      <c r="P919" s="160"/>
      <c r="Q919" s="160"/>
      <c r="R919" s="160"/>
      <c r="S919" s="160"/>
      <c r="T919" s="160"/>
      <c r="U919" s="160"/>
      <c r="V919" s="160"/>
    </row>
    <row r="920" spans="10:22" ht="12.75" customHeight="1" x14ac:dyDescent="0.4">
      <c r="J920" s="160"/>
      <c r="K920" s="160"/>
      <c r="L920" s="160"/>
      <c r="M920" s="160"/>
      <c r="N920" s="160"/>
      <c r="O920" s="160"/>
      <c r="P920" s="160"/>
      <c r="Q920" s="160"/>
      <c r="R920" s="160"/>
      <c r="S920" s="160"/>
      <c r="T920" s="160"/>
      <c r="U920" s="160"/>
      <c r="V920" s="160"/>
    </row>
    <row r="921" spans="10:22" ht="12.75" customHeight="1" x14ac:dyDescent="0.4">
      <c r="J921" s="160"/>
      <c r="K921" s="160"/>
      <c r="L921" s="160"/>
      <c r="M921" s="160"/>
      <c r="N921" s="160"/>
      <c r="O921" s="160"/>
      <c r="P921" s="160"/>
      <c r="Q921" s="160"/>
      <c r="R921" s="160"/>
      <c r="S921" s="160"/>
      <c r="T921" s="160"/>
      <c r="U921" s="160"/>
      <c r="V921" s="160"/>
    </row>
    <row r="922" spans="10:22" ht="12.75" customHeight="1" x14ac:dyDescent="0.4">
      <c r="J922" s="160"/>
      <c r="K922" s="160"/>
      <c r="L922" s="160"/>
      <c r="M922" s="160"/>
      <c r="N922" s="160"/>
      <c r="O922" s="160"/>
      <c r="P922" s="160"/>
      <c r="Q922" s="160"/>
      <c r="R922" s="160"/>
      <c r="S922" s="160"/>
      <c r="T922" s="160"/>
      <c r="U922" s="160"/>
      <c r="V922" s="160"/>
    </row>
    <row r="923" spans="10:22" ht="12.75" customHeight="1" x14ac:dyDescent="0.4">
      <c r="J923" s="160"/>
      <c r="K923" s="160"/>
      <c r="L923" s="160"/>
      <c r="M923" s="160"/>
      <c r="N923" s="160"/>
      <c r="O923" s="160"/>
      <c r="P923" s="160"/>
      <c r="Q923" s="160"/>
      <c r="R923" s="160"/>
      <c r="S923" s="160"/>
      <c r="T923" s="160"/>
      <c r="U923" s="160"/>
      <c r="V923" s="160"/>
    </row>
    <row r="924" spans="10:22" ht="12.75" customHeight="1" x14ac:dyDescent="0.4">
      <c r="J924" s="160"/>
      <c r="K924" s="160"/>
      <c r="L924" s="160"/>
      <c r="M924" s="160"/>
      <c r="N924" s="160"/>
      <c r="O924" s="160"/>
      <c r="P924" s="160"/>
      <c r="Q924" s="160"/>
      <c r="R924" s="160"/>
      <c r="S924" s="160"/>
      <c r="T924" s="160"/>
      <c r="U924" s="160"/>
      <c r="V924" s="160"/>
    </row>
    <row r="925" spans="10:22" ht="12.75" customHeight="1" x14ac:dyDescent="0.4">
      <c r="J925" s="160"/>
      <c r="K925" s="160"/>
      <c r="L925" s="160"/>
      <c r="M925" s="160"/>
      <c r="N925" s="160"/>
      <c r="O925" s="160"/>
      <c r="P925" s="160"/>
      <c r="Q925" s="160"/>
      <c r="R925" s="160"/>
      <c r="S925" s="160"/>
      <c r="T925" s="160"/>
      <c r="U925" s="160"/>
      <c r="V925" s="160"/>
    </row>
    <row r="926" spans="10:22" ht="12.75" customHeight="1" x14ac:dyDescent="0.4">
      <c r="J926" s="160"/>
      <c r="K926" s="160"/>
      <c r="L926" s="160"/>
      <c r="M926" s="160"/>
      <c r="N926" s="160"/>
      <c r="O926" s="160"/>
      <c r="P926" s="160"/>
      <c r="Q926" s="160"/>
      <c r="R926" s="160"/>
      <c r="S926" s="160"/>
      <c r="T926" s="160"/>
      <c r="U926" s="160"/>
      <c r="V926" s="160"/>
    </row>
    <row r="927" spans="10:22" ht="12.75" customHeight="1" x14ac:dyDescent="0.4">
      <c r="J927" s="160"/>
      <c r="K927" s="160"/>
      <c r="L927" s="160"/>
      <c r="M927" s="160"/>
      <c r="N927" s="160"/>
      <c r="O927" s="160"/>
      <c r="P927" s="160"/>
      <c r="Q927" s="160"/>
      <c r="R927" s="160"/>
      <c r="S927" s="160"/>
      <c r="T927" s="160"/>
      <c r="U927" s="160"/>
      <c r="V927" s="160"/>
    </row>
    <row r="928" spans="10:22" ht="12.75" customHeight="1" x14ac:dyDescent="0.4">
      <c r="J928" s="160"/>
      <c r="K928" s="160"/>
      <c r="L928" s="160"/>
      <c r="M928" s="160"/>
      <c r="N928" s="160"/>
      <c r="O928" s="160"/>
      <c r="P928" s="160"/>
      <c r="Q928" s="160"/>
      <c r="R928" s="160"/>
      <c r="S928" s="160"/>
      <c r="T928" s="160"/>
      <c r="U928" s="160"/>
      <c r="V928" s="160"/>
    </row>
    <row r="929" spans="10:22" ht="12.75" customHeight="1" x14ac:dyDescent="0.4">
      <c r="J929" s="160"/>
      <c r="K929" s="160"/>
      <c r="L929" s="160"/>
      <c r="M929" s="160"/>
      <c r="N929" s="160"/>
      <c r="O929" s="160"/>
      <c r="P929" s="160"/>
      <c r="Q929" s="160"/>
      <c r="R929" s="160"/>
      <c r="S929" s="160"/>
      <c r="T929" s="160"/>
      <c r="U929" s="160"/>
      <c r="V929" s="160"/>
    </row>
    <row r="930" spans="10:22" ht="12.75" customHeight="1" x14ac:dyDescent="0.4">
      <c r="J930" s="160"/>
      <c r="K930" s="160"/>
      <c r="L930" s="160"/>
      <c r="M930" s="160"/>
      <c r="N930" s="160"/>
      <c r="O930" s="160"/>
      <c r="P930" s="160"/>
      <c r="Q930" s="160"/>
      <c r="R930" s="160"/>
      <c r="S930" s="160"/>
      <c r="T930" s="160"/>
      <c r="U930" s="160"/>
      <c r="V930" s="160"/>
    </row>
    <row r="931" spans="10:22" ht="12.75" customHeight="1" x14ac:dyDescent="0.4">
      <c r="J931" s="160"/>
      <c r="K931" s="160"/>
      <c r="L931" s="160"/>
      <c r="M931" s="160"/>
      <c r="N931" s="160"/>
      <c r="O931" s="160"/>
      <c r="P931" s="160"/>
      <c r="Q931" s="160"/>
      <c r="R931" s="160"/>
      <c r="S931" s="160"/>
      <c r="T931" s="160"/>
      <c r="U931" s="160"/>
      <c r="V931" s="160"/>
    </row>
    <row r="932" spans="10:22" ht="12.75" customHeight="1" x14ac:dyDescent="0.4">
      <c r="J932" s="160"/>
      <c r="K932" s="160"/>
      <c r="L932" s="160"/>
      <c r="M932" s="160"/>
      <c r="N932" s="160"/>
      <c r="O932" s="160"/>
      <c r="P932" s="160"/>
      <c r="Q932" s="160"/>
      <c r="R932" s="160"/>
      <c r="S932" s="160"/>
      <c r="T932" s="160"/>
      <c r="U932" s="160"/>
      <c r="V932" s="160"/>
    </row>
    <row r="933" spans="10:22" ht="12.75" customHeight="1" x14ac:dyDescent="0.4">
      <c r="J933" s="160"/>
      <c r="K933" s="160"/>
      <c r="L933" s="160"/>
      <c r="M933" s="160"/>
      <c r="N933" s="160"/>
      <c r="O933" s="160"/>
      <c r="P933" s="160"/>
      <c r="Q933" s="160"/>
      <c r="R933" s="160"/>
      <c r="S933" s="160"/>
      <c r="T933" s="160"/>
      <c r="U933" s="160"/>
      <c r="V933" s="160"/>
    </row>
    <row r="934" spans="10:22" ht="12.75" customHeight="1" x14ac:dyDescent="0.4">
      <c r="J934" s="160"/>
      <c r="K934" s="160"/>
      <c r="L934" s="160"/>
      <c r="M934" s="160"/>
      <c r="N934" s="160"/>
      <c r="O934" s="160"/>
      <c r="P934" s="160"/>
      <c r="Q934" s="160"/>
      <c r="R934" s="160"/>
      <c r="S934" s="160"/>
      <c r="T934" s="160"/>
      <c r="U934" s="160"/>
      <c r="V934" s="160"/>
    </row>
    <row r="935" spans="10:22" ht="12.75" customHeight="1" x14ac:dyDescent="0.4">
      <c r="J935" s="160"/>
      <c r="K935" s="160"/>
      <c r="L935" s="160"/>
      <c r="M935" s="160"/>
      <c r="N935" s="160"/>
      <c r="O935" s="160"/>
      <c r="P935" s="160"/>
      <c r="Q935" s="160"/>
      <c r="R935" s="160"/>
      <c r="S935" s="160"/>
      <c r="T935" s="160"/>
      <c r="U935" s="160"/>
      <c r="V935" s="160"/>
    </row>
    <row r="936" spans="10:22" ht="12.75" customHeight="1" x14ac:dyDescent="0.4">
      <c r="J936" s="160"/>
      <c r="K936" s="160"/>
      <c r="L936" s="160"/>
      <c r="M936" s="160"/>
      <c r="N936" s="160"/>
      <c r="O936" s="160"/>
      <c r="P936" s="160"/>
      <c r="Q936" s="160"/>
      <c r="R936" s="160"/>
      <c r="S936" s="160"/>
      <c r="T936" s="160"/>
      <c r="U936" s="160"/>
      <c r="V936" s="160"/>
    </row>
    <row r="937" spans="10:22" ht="12.75" customHeight="1" x14ac:dyDescent="0.4">
      <c r="J937" s="160"/>
      <c r="K937" s="160"/>
      <c r="L937" s="160"/>
      <c r="M937" s="160"/>
      <c r="N937" s="160"/>
      <c r="O937" s="160"/>
      <c r="P937" s="160"/>
      <c r="Q937" s="160"/>
      <c r="R937" s="160"/>
      <c r="S937" s="160"/>
      <c r="T937" s="160"/>
      <c r="U937" s="160"/>
      <c r="V937" s="160"/>
    </row>
    <row r="938" spans="10:22" ht="12.75" customHeight="1" x14ac:dyDescent="0.4">
      <c r="J938" s="160"/>
      <c r="K938" s="160"/>
      <c r="L938" s="160"/>
      <c r="M938" s="160"/>
      <c r="N938" s="160"/>
      <c r="O938" s="160"/>
      <c r="P938" s="160"/>
      <c r="Q938" s="160"/>
      <c r="R938" s="160"/>
      <c r="S938" s="160"/>
      <c r="T938" s="160"/>
      <c r="U938" s="160"/>
      <c r="V938" s="160"/>
    </row>
    <row r="939" spans="10:22" ht="12.75" customHeight="1" x14ac:dyDescent="0.4">
      <c r="J939" s="160"/>
      <c r="K939" s="160"/>
      <c r="L939" s="160"/>
      <c r="M939" s="160"/>
      <c r="N939" s="160"/>
      <c r="O939" s="160"/>
      <c r="P939" s="160"/>
      <c r="Q939" s="160"/>
      <c r="R939" s="160"/>
      <c r="S939" s="160"/>
      <c r="T939" s="160"/>
      <c r="U939" s="160"/>
      <c r="V939" s="160"/>
    </row>
    <row r="940" spans="10:22" ht="12.75" customHeight="1" x14ac:dyDescent="0.4">
      <c r="J940" s="160"/>
      <c r="K940" s="160"/>
      <c r="L940" s="160"/>
      <c r="M940" s="160"/>
      <c r="N940" s="160"/>
      <c r="O940" s="160"/>
      <c r="P940" s="160"/>
      <c r="Q940" s="160"/>
      <c r="R940" s="160"/>
      <c r="S940" s="160"/>
      <c r="T940" s="160"/>
      <c r="U940" s="160"/>
      <c r="V940" s="160"/>
    </row>
    <row r="941" spans="10:22" ht="12.75" customHeight="1" x14ac:dyDescent="0.4">
      <c r="J941" s="160"/>
      <c r="K941" s="160"/>
      <c r="L941" s="160"/>
      <c r="M941" s="160"/>
      <c r="N941" s="160"/>
      <c r="O941" s="160"/>
      <c r="P941" s="160"/>
      <c r="Q941" s="160"/>
      <c r="R941" s="160"/>
      <c r="S941" s="160"/>
      <c r="T941" s="160"/>
      <c r="U941" s="160"/>
      <c r="V941" s="160"/>
    </row>
    <row r="942" spans="10:22" ht="12.75" customHeight="1" x14ac:dyDescent="0.4">
      <c r="J942" s="160"/>
      <c r="K942" s="160"/>
      <c r="L942" s="160"/>
      <c r="M942" s="160"/>
      <c r="N942" s="160"/>
      <c r="O942" s="160"/>
      <c r="P942" s="160"/>
      <c r="Q942" s="160"/>
      <c r="R942" s="160"/>
      <c r="S942" s="160"/>
      <c r="T942" s="160"/>
      <c r="U942" s="160"/>
      <c r="V942" s="160"/>
    </row>
    <row r="943" spans="10:22" ht="12.75" customHeight="1" x14ac:dyDescent="0.4">
      <c r="J943" s="160"/>
      <c r="K943" s="160"/>
      <c r="L943" s="160"/>
      <c r="M943" s="160"/>
      <c r="N943" s="160"/>
      <c r="O943" s="160"/>
      <c r="P943" s="160"/>
      <c r="Q943" s="160"/>
      <c r="R943" s="160"/>
      <c r="S943" s="160"/>
      <c r="T943" s="160"/>
      <c r="U943" s="160"/>
      <c r="V943" s="160"/>
    </row>
    <row r="944" spans="10:22" ht="12.75" customHeight="1" x14ac:dyDescent="0.4">
      <c r="J944" s="160"/>
      <c r="K944" s="160"/>
      <c r="L944" s="160"/>
      <c r="M944" s="160"/>
      <c r="N944" s="160"/>
      <c r="O944" s="160"/>
      <c r="P944" s="160"/>
      <c r="Q944" s="160"/>
      <c r="R944" s="160"/>
      <c r="S944" s="160"/>
      <c r="T944" s="160"/>
      <c r="U944" s="160"/>
      <c r="V944" s="160"/>
    </row>
    <row r="945" spans="10:22" ht="12.75" customHeight="1" x14ac:dyDescent="0.4">
      <c r="J945" s="160"/>
      <c r="K945" s="160"/>
      <c r="L945" s="160"/>
      <c r="M945" s="160"/>
      <c r="N945" s="160"/>
      <c r="O945" s="160"/>
      <c r="P945" s="160"/>
      <c r="Q945" s="160"/>
      <c r="R945" s="160"/>
      <c r="S945" s="160"/>
      <c r="T945" s="160"/>
      <c r="U945" s="160"/>
      <c r="V945" s="160"/>
    </row>
    <row r="946" spans="10:22" ht="12.75" customHeight="1" x14ac:dyDescent="0.4">
      <c r="J946" s="160"/>
      <c r="K946" s="160"/>
      <c r="L946" s="160"/>
      <c r="M946" s="160"/>
      <c r="N946" s="160"/>
      <c r="O946" s="160"/>
      <c r="P946" s="160"/>
      <c r="Q946" s="160"/>
      <c r="R946" s="160"/>
      <c r="S946" s="160"/>
      <c r="T946" s="160"/>
      <c r="U946" s="160"/>
      <c r="V946" s="160"/>
    </row>
    <row r="947" spans="10:22" ht="12.75" customHeight="1" x14ac:dyDescent="0.4">
      <c r="J947" s="160"/>
      <c r="K947" s="160"/>
      <c r="L947" s="160"/>
      <c r="M947" s="160"/>
      <c r="N947" s="160"/>
      <c r="O947" s="160"/>
      <c r="P947" s="160"/>
      <c r="Q947" s="160"/>
      <c r="R947" s="160"/>
      <c r="S947" s="160"/>
      <c r="T947" s="160"/>
      <c r="U947" s="160"/>
      <c r="V947" s="160"/>
    </row>
    <row r="948" spans="10:22" ht="12.75" customHeight="1" x14ac:dyDescent="0.4">
      <c r="J948" s="160"/>
      <c r="K948" s="160"/>
      <c r="L948" s="160"/>
      <c r="M948" s="160"/>
      <c r="N948" s="160"/>
      <c r="O948" s="160"/>
      <c r="P948" s="160"/>
      <c r="Q948" s="160"/>
      <c r="R948" s="160"/>
      <c r="S948" s="160"/>
      <c r="T948" s="160"/>
      <c r="U948" s="160"/>
      <c r="V948" s="160"/>
    </row>
    <row r="949" spans="10:22" ht="12.75" customHeight="1" x14ac:dyDescent="0.4">
      <c r="J949" s="160"/>
      <c r="K949" s="160"/>
      <c r="L949" s="160"/>
      <c r="M949" s="160"/>
      <c r="N949" s="160"/>
      <c r="O949" s="160"/>
      <c r="P949" s="160"/>
      <c r="Q949" s="160"/>
      <c r="R949" s="160"/>
      <c r="S949" s="160"/>
      <c r="T949" s="160"/>
      <c r="U949" s="160"/>
      <c r="V949" s="160"/>
    </row>
    <row r="950" spans="10:22" ht="12.75" customHeight="1" x14ac:dyDescent="0.4">
      <c r="J950" s="160"/>
      <c r="K950" s="160"/>
      <c r="L950" s="160"/>
      <c r="M950" s="160"/>
      <c r="N950" s="160"/>
      <c r="O950" s="160"/>
      <c r="P950" s="160"/>
      <c r="Q950" s="160"/>
      <c r="R950" s="160"/>
      <c r="S950" s="160"/>
      <c r="T950" s="160"/>
      <c r="U950" s="160"/>
      <c r="V950" s="160"/>
    </row>
    <row r="951" spans="10:22" ht="12.75" customHeight="1" x14ac:dyDescent="0.4">
      <c r="J951" s="160"/>
      <c r="K951" s="160"/>
      <c r="L951" s="160"/>
      <c r="M951" s="160"/>
      <c r="N951" s="160"/>
      <c r="O951" s="160"/>
      <c r="P951" s="160"/>
      <c r="Q951" s="160"/>
      <c r="R951" s="160"/>
      <c r="S951" s="160"/>
      <c r="T951" s="160"/>
      <c r="U951" s="160"/>
      <c r="V951" s="160"/>
    </row>
    <row r="952" spans="10:22" ht="12.75" customHeight="1" x14ac:dyDescent="0.4">
      <c r="J952" s="160"/>
      <c r="K952" s="160"/>
      <c r="L952" s="160"/>
      <c r="M952" s="160"/>
      <c r="N952" s="160"/>
      <c r="O952" s="160"/>
      <c r="P952" s="160"/>
      <c r="Q952" s="160"/>
      <c r="R952" s="160"/>
      <c r="S952" s="160"/>
      <c r="T952" s="160"/>
      <c r="U952" s="160"/>
      <c r="V952" s="160"/>
    </row>
    <row r="953" spans="10:22" ht="12.75" customHeight="1" x14ac:dyDescent="0.4">
      <c r="J953" s="160"/>
      <c r="K953" s="160"/>
      <c r="L953" s="160"/>
      <c r="M953" s="160"/>
      <c r="N953" s="160"/>
      <c r="O953" s="160"/>
      <c r="P953" s="160"/>
      <c r="Q953" s="160"/>
      <c r="R953" s="160"/>
      <c r="S953" s="160"/>
      <c r="T953" s="160"/>
      <c r="U953" s="160"/>
      <c r="V953" s="160"/>
    </row>
    <row r="954" spans="10:22" ht="12.75" customHeight="1" x14ac:dyDescent="0.4">
      <c r="J954" s="160"/>
      <c r="K954" s="160"/>
      <c r="L954" s="160"/>
      <c r="M954" s="160"/>
      <c r="N954" s="160"/>
      <c r="O954" s="160"/>
      <c r="P954" s="160"/>
      <c r="Q954" s="160"/>
      <c r="R954" s="160"/>
      <c r="S954" s="160"/>
      <c r="T954" s="160"/>
      <c r="U954" s="160"/>
      <c r="V954" s="160"/>
    </row>
    <row r="955" spans="10:22" ht="12.75" customHeight="1" x14ac:dyDescent="0.4">
      <c r="J955" s="160"/>
      <c r="K955" s="160"/>
      <c r="L955" s="160"/>
      <c r="M955" s="160"/>
      <c r="N955" s="160"/>
      <c r="O955" s="160"/>
      <c r="P955" s="160"/>
      <c r="Q955" s="160"/>
      <c r="R955" s="160"/>
      <c r="S955" s="160"/>
      <c r="T955" s="160"/>
      <c r="U955" s="160"/>
      <c r="V955" s="160"/>
    </row>
    <row r="956" spans="10:22" ht="12.75" customHeight="1" x14ac:dyDescent="0.4">
      <c r="J956" s="160"/>
      <c r="K956" s="160"/>
      <c r="L956" s="160"/>
      <c r="M956" s="160"/>
      <c r="N956" s="160"/>
      <c r="O956" s="160"/>
      <c r="P956" s="160"/>
      <c r="Q956" s="160"/>
      <c r="R956" s="160"/>
      <c r="S956" s="160"/>
      <c r="T956" s="160"/>
      <c r="U956" s="160"/>
      <c r="V956" s="160"/>
    </row>
    <row r="957" spans="10:22" ht="12.75" customHeight="1" x14ac:dyDescent="0.4">
      <c r="J957" s="160"/>
      <c r="K957" s="160"/>
      <c r="L957" s="160"/>
      <c r="M957" s="160"/>
      <c r="N957" s="160"/>
      <c r="O957" s="160"/>
      <c r="P957" s="160"/>
      <c r="Q957" s="160"/>
      <c r="R957" s="160"/>
      <c r="S957" s="160"/>
      <c r="T957" s="160"/>
      <c r="U957" s="160"/>
      <c r="V957" s="160"/>
    </row>
    <row r="958" spans="10:22" ht="12.75" customHeight="1" x14ac:dyDescent="0.4">
      <c r="J958" s="160"/>
      <c r="K958" s="160"/>
      <c r="L958" s="160"/>
      <c r="M958" s="160"/>
      <c r="N958" s="160"/>
      <c r="O958" s="160"/>
      <c r="P958" s="160"/>
      <c r="Q958" s="160"/>
      <c r="R958" s="160"/>
      <c r="S958" s="160"/>
      <c r="T958" s="160"/>
      <c r="U958" s="160"/>
      <c r="V958" s="160"/>
    </row>
    <row r="959" spans="10:22" ht="12.75" customHeight="1" x14ac:dyDescent="0.4">
      <c r="J959" s="160"/>
      <c r="K959" s="160"/>
      <c r="L959" s="160"/>
      <c r="M959" s="160"/>
      <c r="N959" s="160"/>
      <c r="O959" s="160"/>
      <c r="P959" s="160"/>
      <c r="Q959" s="160"/>
      <c r="R959" s="160"/>
      <c r="S959" s="160"/>
      <c r="T959" s="160"/>
      <c r="U959" s="160"/>
      <c r="V959" s="160"/>
    </row>
    <row r="960" spans="10:22" ht="12.75" customHeight="1" x14ac:dyDescent="0.4">
      <c r="J960" s="160"/>
      <c r="K960" s="160"/>
      <c r="L960" s="160"/>
      <c r="M960" s="160"/>
      <c r="N960" s="160"/>
      <c r="O960" s="160"/>
      <c r="P960" s="160"/>
      <c r="Q960" s="160"/>
      <c r="R960" s="160"/>
      <c r="S960" s="160"/>
      <c r="T960" s="160"/>
      <c r="U960" s="160"/>
      <c r="V960" s="160"/>
    </row>
    <row r="961" spans="10:22" ht="12.75" customHeight="1" x14ac:dyDescent="0.4">
      <c r="J961" s="160"/>
      <c r="K961" s="160"/>
      <c r="L961" s="160"/>
      <c r="M961" s="160"/>
      <c r="N961" s="160"/>
      <c r="O961" s="160"/>
      <c r="P961" s="160"/>
      <c r="Q961" s="160"/>
      <c r="R961" s="160"/>
      <c r="S961" s="160"/>
      <c r="T961" s="160"/>
      <c r="U961" s="160"/>
      <c r="V961" s="160"/>
    </row>
    <row r="962" spans="10:22" ht="12.75" customHeight="1" x14ac:dyDescent="0.4">
      <c r="J962" s="160"/>
      <c r="K962" s="160"/>
      <c r="L962" s="160"/>
      <c r="M962" s="160"/>
      <c r="N962" s="160"/>
      <c r="O962" s="160"/>
      <c r="P962" s="160"/>
      <c r="Q962" s="160"/>
      <c r="R962" s="160"/>
      <c r="S962" s="160"/>
      <c r="T962" s="160"/>
      <c r="U962" s="160"/>
      <c r="V962" s="160"/>
    </row>
    <row r="963" spans="10:22" ht="12.75" customHeight="1" x14ac:dyDescent="0.4">
      <c r="J963" s="160"/>
      <c r="K963" s="160"/>
      <c r="L963" s="160"/>
      <c r="M963" s="160"/>
      <c r="N963" s="160"/>
      <c r="O963" s="160"/>
      <c r="P963" s="160"/>
      <c r="Q963" s="160"/>
      <c r="R963" s="160"/>
      <c r="S963" s="160"/>
      <c r="T963" s="160"/>
      <c r="U963" s="160"/>
      <c r="V963" s="160"/>
    </row>
    <row r="964" spans="10:22" ht="12.75" customHeight="1" x14ac:dyDescent="0.4">
      <c r="J964" s="160"/>
      <c r="K964" s="160"/>
      <c r="L964" s="160"/>
      <c r="M964" s="160"/>
      <c r="N964" s="160"/>
      <c r="O964" s="160"/>
      <c r="P964" s="160"/>
      <c r="Q964" s="160"/>
      <c r="R964" s="160"/>
      <c r="S964" s="160"/>
      <c r="T964" s="160"/>
      <c r="U964" s="160"/>
      <c r="V964" s="160"/>
    </row>
    <row r="965" spans="10:22" ht="12.75" customHeight="1" x14ac:dyDescent="0.4">
      <c r="J965" s="160"/>
      <c r="K965" s="160"/>
      <c r="L965" s="160"/>
      <c r="M965" s="160"/>
      <c r="N965" s="160"/>
      <c r="O965" s="160"/>
      <c r="P965" s="160"/>
      <c r="Q965" s="160"/>
      <c r="R965" s="160"/>
      <c r="S965" s="160"/>
      <c r="T965" s="160"/>
      <c r="U965" s="160"/>
      <c r="V965" s="160"/>
    </row>
    <row r="966" spans="10:22" ht="12.75" customHeight="1" x14ac:dyDescent="0.4">
      <c r="J966" s="160"/>
      <c r="K966" s="160"/>
      <c r="L966" s="160"/>
      <c r="M966" s="160"/>
      <c r="N966" s="160"/>
      <c r="O966" s="160"/>
      <c r="P966" s="160"/>
      <c r="Q966" s="160"/>
      <c r="R966" s="160"/>
      <c r="S966" s="160"/>
      <c r="T966" s="160"/>
      <c r="U966" s="160"/>
      <c r="V966" s="160"/>
    </row>
    <row r="967" spans="10:22" ht="12.75" customHeight="1" x14ac:dyDescent="0.4">
      <c r="J967" s="160"/>
      <c r="K967" s="160"/>
      <c r="L967" s="160"/>
      <c r="M967" s="160"/>
      <c r="N967" s="160"/>
      <c r="O967" s="160"/>
      <c r="P967" s="160"/>
      <c r="Q967" s="160"/>
      <c r="R967" s="160"/>
      <c r="S967" s="160"/>
      <c r="T967" s="160"/>
      <c r="U967" s="160"/>
      <c r="V967" s="160"/>
    </row>
    <row r="968" spans="10:22" ht="12.75" customHeight="1" x14ac:dyDescent="0.4">
      <c r="J968" s="160"/>
      <c r="K968" s="160"/>
      <c r="L968" s="160"/>
      <c r="M968" s="160"/>
      <c r="N968" s="160"/>
      <c r="O968" s="160"/>
      <c r="P968" s="160"/>
      <c r="Q968" s="160"/>
      <c r="R968" s="160"/>
      <c r="S968" s="160"/>
      <c r="T968" s="160"/>
      <c r="U968" s="160"/>
      <c r="V968" s="160"/>
    </row>
    <row r="969" spans="10:22" ht="12.75" customHeight="1" x14ac:dyDescent="0.4">
      <c r="J969" s="160"/>
      <c r="K969" s="160"/>
      <c r="L969" s="160"/>
      <c r="M969" s="160"/>
      <c r="N969" s="160"/>
      <c r="O969" s="160"/>
      <c r="P969" s="160"/>
      <c r="Q969" s="160"/>
      <c r="R969" s="160"/>
      <c r="S969" s="160"/>
      <c r="T969" s="160"/>
      <c r="U969" s="160"/>
      <c r="V969" s="160"/>
    </row>
    <row r="970" spans="10:22" ht="12.75" customHeight="1" x14ac:dyDescent="0.4">
      <c r="J970" s="160"/>
      <c r="K970" s="160"/>
      <c r="L970" s="160"/>
      <c r="M970" s="160"/>
      <c r="N970" s="160"/>
      <c r="O970" s="160"/>
      <c r="P970" s="160"/>
      <c r="Q970" s="160"/>
      <c r="R970" s="160"/>
      <c r="S970" s="160"/>
      <c r="T970" s="160"/>
      <c r="U970" s="160"/>
      <c r="V970" s="160"/>
    </row>
    <row r="971" spans="10:22" ht="12.75" customHeight="1" x14ac:dyDescent="0.4">
      <c r="J971" s="160"/>
      <c r="K971" s="160"/>
      <c r="L971" s="160"/>
      <c r="M971" s="160"/>
      <c r="N971" s="160"/>
      <c r="O971" s="160"/>
      <c r="P971" s="160"/>
      <c r="Q971" s="160"/>
      <c r="R971" s="160"/>
      <c r="S971" s="160"/>
      <c r="T971" s="160"/>
      <c r="U971" s="160"/>
      <c r="V971" s="160"/>
    </row>
    <row r="972" spans="10:22" ht="12.75" customHeight="1" x14ac:dyDescent="0.4">
      <c r="J972" s="160"/>
      <c r="K972" s="160"/>
      <c r="L972" s="160"/>
      <c r="M972" s="160"/>
      <c r="N972" s="160"/>
      <c r="O972" s="160"/>
      <c r="P972" s="160"/>
      <c r="Q972" s="160"/>
      <c r="R972" s="160"/>
      <c r="S972" s="160"/>
      <c r="T972" s="160"/>
      <c r="U972" s="160"/>
      <c r="V972" s="160"/>
    </row>
    <row r="973" spans="10:22" ht="12.75" customHeight="1" x14ac:dyDescent="0.4">
      <c r="J973" s="160"/>
      <c r="K973" s="160"/>
      <c r="L973" s="160"/>
      <c r="M973" s="160"/>
      <c r="N973" s="160"/>
      <c r="O973" s="160"/>
      <c r="P973" s="160"/>
      <c r="Q973" s="160"/>
      <c r="R973" s="160"/>
      <c r="S973" s="160"/>
      <c r="T973" s="160"/>
      <c r="U973" s="160"/>
      <c r="V973" s="160"/>
    </row>
    <row r="974" spans="10:22" ht="12.75" customHeight="1" x14ac:dyDescent="0.4">
      <c r="J974" s="160"/>
      <c r="K974" s="160"/>
      <c r="L974" s="160"/>
      <c r="M974" s="160"/>
      <c r="N974" s="160"/>
      <c r="O974" s="160"/>
      <c r="P974" s="160"/>
      <c r="Q974" s="160"/>
      <c r="R974" s="160"/>
      <c r="S974" s="160"/>
      <c r="T974" s="160"/>
      <c r="U974" s="160"/>
      <c r="V974" s="160"/>
    </row>
    <row r="975" spans="10:22" ht="12.75" customHeight="1" x14ac:dyDescent="0.4">
      <c r="J975" s="160"/>
      <c r="K975" s="160"/>
      <c r="L975" s="160"/>
      <c r="M975" s="160"/>
      <c r="N975" s="160"/>
      <c r="O975" s="160"/>
      <c r="P975" s="160"/>
      <c r="Q975" s="160"/>
      <c r="R975" s="160"/>
      <c r="S975" s="160"/>
      <c r="T975" s="160"/>
      <c r="U975" s="160"/>
      <c r="V975" s="160"/>
    </row>
    <row r="976" spans="10:22" ht="12.75" customHeight="1" x14ac:dyDescent="0.4">
      <c r="J976" s="160"/>
      <c r="K976" s="160"/>
      <c r="L976" s="160"/>
      <c r="M976" s="160"/>
      <c r="N976" s="160"/>
      <c r="O976" s="160"/>
      <c r="P976" s="160"/>
      <c r="Q976" s="160"/>
      <c r="R976" s="160"/>
      <c r="S976" s="160"/>
      <c r="T976" s="160"/>
      <c r="U976" s="160"/>
      <c r="V976" s="160"/>
    </row>
    <row r="977" spans="10:22" ht="12.75" customHeight="1" x14ac:dyDescent="0.4">
      <c r="J977" s="160"/>
      <c r="K977" s="160"/>
      <c r="L977" s="160"/>
      <c r="M977" s="160"/>
      <c r="N977" s="160"/>
      <c r="O977" s="160"/>
      <c r="P977" s="160"/>
      <c r="Q977" s="160"/>
      <c r="R977" s="160"/>
      <c r="S977" s="160"/>
      <c r="T977" s="160"/>
      <c r="U977" s="160"/>
      <c r="V977" s="160"/>
    </row>
    <row r="978" spans="10:22" ht="12.75" customHeight="1" x14ac:dyDescent="0.4">
      <c r="J978" s="160"/>
      <c r="K978" s="160"/>
      <c r="L978" s="160"/>
      <c r="M978" s="160"/>
      <c r="N978" s="160"/>
      <c r="O978" s="160"/>
      <c r="P978" s="160"/>
      <c r="Q978" s="160"/>
      <c r="R978" s="160"/>
      <c r="S978" s="160"/>
      <c r="T978" s="160"/>
      <c r="U978" s="160"/>
      <c r="V978" s="160"/>
    </row>
    <row r="979" spans="10:22" ht="12.75" customHeight="1" x14ac:dyDescent="0.4">
      <c r="J979" s="160"/>
      <c r="K979" s="160"/>
      <c r="L979" s="160"/>
      <c r="M979" s="160"/>
      <c r="N979" s="160"/>
      <c r="O979" s="160"/>
      <c r="P979" s="160"/>
      <c r="Q979" s="160"/>
      <c r="R979" s="160"/>
      <c r="S979" s="160"/>
      <c r="T979" s="160"/>
      <c r="U979" s="160"/>
      <c r="V979" s="160"/>
    </row>
    <row r="980" spans="10:22" ht="12.75" customHeight="1" x14ac:dyDescent="0.4">
      <c r="J980" s="160"/>
      <c r="K980" s="160"/>
      <c r="L980" s="160"/>
      <c r="M980" s="160"/>
      <c r="N980" s="160"/>
      <c r="O980" s="160"/>
      <c r="P980" s="160"/>
      <c r="Q980" s="160"/>
      <c r="R980" s="160"/>
      <c r="S980" s="160"/>
      <c r="T980" s="160"/>
      <c r="U980" s="160"/>
      <c r="V980" s="160"/>
    </row>
    <row r="981" spans="10:22" ht="12.75" customHeight="1" x14ac:dyDescent="0.4">
      <c r="J981" s="160"/>
      <c r="K981" s="160"/>
      <c r="L981" s="160"/>
      <c r="M981" s="160"/>
      <c r="N981" s="160"/>
      <c r="O981" s="160"/>
      <c r="P981" s="160"/>
      <c r="Q981" s="160"/>
      <c r="R981" s="160"/>
      <c r="S981" s="160"/>
      <c r="T981" s="160"/>
      <c r="U981" s="160"/>
      <c r="V981" s="160"/>
    </row>
    <row r="982" spans="10:22" ht="12.75" customHeight="1" x14ac:dyDescent="0.4">
      <c r="J982" s="160"/>
      <c r="K982" s="160"/>
      <c r="L982" s="160"/>
      <c r="M982" s="160"/>
      <c r="N982" s="160"/>
      <c r="O982" s="160"/>
      <c r="P982" s="160"/>
      <c r="Q982" s="160"/>
      <c r="R982" s="160"/>
      <c r="S982" s="160"/>
      <c r="T982" s="160"/>
      <c r="U982" s="160"/>
      <c r="V982" s="160"/>
    </row>
    <row r="983" spans="10:22" ht="12.75" customHeight="1" x14ac:dyDescent="0.4">
      <c r="J983" s="160"/>
      <c r="K983" s="160"/>
      <c r="L983" s="160"/>
      <c r="M983" s="160"/>
      <c r="N983" s="160"/>
      <c r="O983" s="160"/>
      <c r="P983" s="160"/>
      <c r="Q983" s="160"/>
      <c r="R983" s="160"/>
      <c r="S983" s="160"/>
      <c r="T983" s="160"/>
      <c r="U983" s="160"/>
      <c r="V983" s="160"/>
    </row>
    <row r="984" spans="10:22" ht="12.75" customHeight="1" x14ac:dyDescent="0.4">
      <c r="J984" s="160"/>
      <c r="K984" s="160"/>
      <c r="L984" s="160"/>
      <c r="M984" s="160"/>
      <c r="N984" s="160"/>
      <c r="O984" s="160"/>
      <c r="P984" s="160"/>
      <c r="Q984" s="160"/>
      <c r="R984" s="160"/>
      <c r="S984" s="160"/>
      <c r="T984" s="160"/>
      <c r="U984" s="160"/>
      <c r="V984" s="160"/>
    </row>
    <row r="985" spans="10:22" ht="12.75" customHeight="1" x14ac:dyDescent="0.4">
      <c r="J985" s="160"/>
      <c r="K985" s="160"/>
      <c r="L985" s="160"/>
      <c r="M985" s="160"/>
      <c r="N985" s="160"/>
      <c r="O985" s="160"/>
      <c r="P985" s="160"/>
      <c r="Q985" s="160"/>
      <c r="R985" s="160"/>
      <c r="S985" s="160"/>
      <c r="T985" s="160"/>
      <c r="U985" s="160"/>
      <c r="V985" s="160"/>
    </row>
    <row r="986" spans="10:22" ht="12.75" customHeight="1" x14ac:dyDescent="0.4">
      <c r="J986" s="160"/>
      <c r="K986" s="160"/>
      <c r="L986" s="160"/>
      <c r="M986" s="160"/>
      <c r="N986" s="160"/>
      <c r="O986" s="160"/>
      <c r="P986" s="160"/>
      <c r="Q986" s="160"/>
      <c r="R986" s="160"/>
      <c r="S986" s="160"/>
      <c r="T986" s="160"/>
      <c r="U986" s="160"/>
      <c r="V986" s="160"/>
    </row>
    <row r="987" spans="10:22" ht="12.75" customHeight="1" x14ac:dyDescent="0.4">
      <c r="J987" s="160"/>
      <c r="K987" s="160"/>
      <c r="L987" s="160"/>
      <c r="M987" s="160"/>
      <c r="N987" s="160"/>
      <c r="O987" s="160"/>
      <c r="P987" s="160"/>
      <c r="Q987" s="160"/>
      <c r="R987" s="160"/>
      <c r="S987" s="160"/>
      <c r="T987" s="160"/>
      <c r="U987" s="160"/>
      <c r="V987" s="160"/>
    </row>
    <row r="988" spans="10:22" ht="12.75" customHeight="1" x14ac:dyDescent="0.4">
      <c r="J988" s="160"/>
      <c r="K988" s="160"/>
      <c r="L988" s="160"/>
      <c r="M988" s="160"/>
      <c r="N988" s="160"/>
      <c r="O988" s="160"/>
      <c r="P988" s="160"/>
      <c r="Q988" s="160"/>
      <c r="R988" s="160"/>
      <c r="S988" s="160"/>
      <c r="T988" s="160"/>
      <c r="U988" s="160"/>
      <c r="V988" s="160"/>
    </row>
    <row r="989" spans="10:22" ht="12.75" customHeight="1" x14ac:dyDescent="0.4">
      <c r="J989" s="160"/>
      <c r="K989" s="160"/>
      <c r="L989" s="160"/>
      <c r="M989" s="160"/>
      <c r="N989" s="160"/>
      <c r="O989" s="160"/>
      <c r="P989" s="160"/>
      <c r="Q989" s="160"/>
      <c r="R989" s="160"/>
      <c r="S989" s="160"/>
      <c r="T989" s="160"/>
      <c r="U989" s="160"/>
      <c r="V989" s="160"/>
    </row>
    <row r="990" spans="10:22" ht="12.75" customHeight="1" x14ac:dyDescent="0.4">
      <c r="J990" s="160"/>
      <c r="K990" s="160"/>
      <c r="L990" s="160"/>
      <c r="M990" s="160"/>
      <c r="N990" s="160"/>
      <c r="O990" s="160"/>
      <c r="P990" s="160"/>
      <c r="Q990" s="160"/>
      <c r="R990" s="160"/>
      <c r="S990" s="160"/>
      <c r="T990" s="160"/>
      <c r="U990" s="160"/>
      <c r="V990" s="160"/>
    </row>
    <row r="991" spans="10:22" ht="12.75" customHeight="1" x14ac:dyDescent="0.4">
      <c r="J991" s="160"/>
      <c r="K991" s="160"/>
      <c r="L991" s="160"/>
      <c r="M991" s="160"/>
      <c r="N991" s="160"/>
      <c r="O991" s="160"/>
      <c r="P991" s="160"/>
      <c r="Q991" s="160"/>
      <c r="R991" s="160"/>
      <c r="S991" s="160"/>
      <c r="T991" s="160"/>
      <c r="U991" s="160"/>
      <c r="V991" s="160"/>
    </row>
    <row r="992" spans="10:22" ht="12.75" customHeight="1" x14ac:dyDescent="0.4">
      <c r="J992" s="160"/>
      <c r="K992" s="160"/>
      <c r="L992" s="160"/>
      <c r="M992" s="160"/>
      <c r="N992" s="160"/>
      <c r="O992" s="160"/>
      <c r="P992" s="160"/>
      <c r="Q992" s="160"/>
      <c r="R992" s="160"/>
      <c r="S992" s="160"/>
      <c r="T992" s="160"/>
      <c r="U992" s="160"/>
      <c r="V992" s="160"/>
    </row>
    <row r="993" spans="10:22" ht="12.75" customHeight="1" x14ac:dyDescent="0.4">
      <c r="J993" s="160"/>
      <c r="K993" s="160"/>
      <c r="L993" s="160"/>
      <c r="M993" s="160"/>
      <c r="N993" s="160"/>
      <c r="O993" s="160"/>
      <c r="P993" s="160"/>
      <c r="Q993" s="160"/>
      <c r="R993" s="160"/>
      <c r="S993" s="160"/>
      <c r="T993" s="160"/>
      <c r="U993" s="160"/>
      <c r="V993" s="160"/>
    </row>
    <row r="994" spans="10:22" ht="12.75" customHeight="1" x14ac:dyDescent="0.4">
      <c r="J994" s="160"/>
      <c r="K994" s="160"/>
      <c r="L994" s="160"/>
      <c r="M994" s="160"/>
      <c r="N994" s="160"/>
      <c r="O994" s="160"/>
      <c r="P994" s="160"/>
      <c r="Q994" s="160"/>
      <c r="R994" s="160"/>
      <c r="S994" s="160"/>
      <c r="T994" s="160"/>
      <c r="U994" s="160"/>
      <c r="V994" s="160"/>
    </row>
    <row r="995" spans="10:22" ht="12.75" customHeight="1" x14ac:dyDescent="0.4">
      <c r="J995" s="160"/>
      <c r="K995" s="160"/>
      <c r="L995" s="160"/>
      <c r="M995" s="160"/>
      <c r="N995" s="160"/>
      <c r="O995" s="160"/>
      <c r="P995" s="160"/>
      <c r="Q995" s="160"/>
      <c r="R995" s="160"/>
      <c r="S995" s="160"/>
      <c r="T995" s="160"/>
      <c r="U995" s="160"/>
      <c r="V995" s="160"/>
    </row>
    <row r="996" spans="10:22" ht="12.75" customHeight="1" x14ac:dyDescent="0.4">
      <c r="J996" s="160"/>
      <c r="K996" s="160"/>
      <c r="L996" s="160"/>
      <c r="M996" s="160"/>
      <c r="N996" s="160"/>
      <c r="O996" s="160"/>
      <c r="P996" s="160"/>
      <c r="Q996" s="160"/>
      <c r="R996" s="160"/>
      <c r="S996" s="160"/>
      <c r="T996" s="160"/>
      <c r="U996" s="160"/>
      <c r="V996" s="160"/>
    </row>
    <row r="997" spans="10:22" ht="12.75" customHeight="1" x14ac:dyDescent="0.4">
      <c r="J997" s="160"/>
      <c r="K997" s="160"/>
      <c r="L997" s="160"/>
      <c r="M997" s="160"/>
      <c r="N997" s="160"/>
      <c r="O997" s="160"/>
      <c r="P997" s="160"/>
      <c r="Q997" s="160"/>
      <c r="R997" s="160"/>
      <c r="S997" s="160"/>
      <c r="T997" s="160"/>
      <c r="U997" s="160"/>
      <c r="V997" s="160"/>
    </row>
    <row r="998" spans="10:22" ht="12.75" customHeight="1" x14ac:dyDescent="0.4">
      <c r="J998" s="160"/>
      <c r="K998" s="160"/>
      <c r="L998" s="160"/>
      <c r="M998" s="160"/>
      <c r="N998" s="160"/>
      <c r="O998" s="160"/>
      <c r="P998" s="160"/>
      <c r="Q998" s="160"/>
      <c r="R998" s="160"/>
      <c r="S998" s="160"/>
      <c r="T998" s="160"/>
      <c r="U998" s="160"/>
      <c r="V998" s="160"/>
    </row>
    <row r="999" spans="10:22" ht="12.75" customHeight="1" x14ac:dyDescent="0.4">
      <c r="J999" s="160"/>
      <c r="K999" s="160"/>
      <c r="L999" s="160"/>
      <c r="M999" s="160"/>
      <c r="N999" s="160"/>
      <c r="O999" s="160"/>
      <c r="P999" s="160"/>
      <c r="Q999" s="160"/>
      <c r="R999" s="160"/>
      <c r="S999" s="160"/>
      <c r="T999" s="160"/>
      <c r="U999" s="160"/>
      <c r="V999" s="160"/>
    </row>
    <row r="1000" spans="10:22" ht="12.75" customHeight="1" x14ac:dyDescent="0.4">
      <c r="J1000" s="160"/>
      <c r="K1000" s="160"/>
      <c r="L1000" s="160"/>
      <c r="M1000" s="160"/>
      <c r="N1000" s="160"/>
      <c r="O1000" s="160"/>
      <c r="P1000" s="160"/>
      <c r="Q1000" s="160"/>
      <c r="R1000" s="160"/>
      <c r="S1000" s="160"/>
      <c r="T1000" s="160"/>
      <c r="U1000" s="160"/>
      <c r="V1000" s="160"/>
    </row>
  </sheetData>
  <pageMargins left="0.75" right="0.75" top="1" bottom="1"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000"/>
  <sheetViews>
    <sheetView workbookViewId="0"/>
  </sheetViews>
  <sheetFormatPr defaultColWidth="12.609375" defaultRowHeight="15" customHeight="1" x14ac:dyDescent="0.4"/>
  <cols>
    <col min="1" max="1" width="11.21875" customWidth="1"/>
    <col min="2" max="2" width="9.609375" customWidth="1"/>
    <col min="3" max="3" width="8.609375" customWidth="1"/>
    <col min="4" max="4" width="12.88671875" customWidth="1"/>
    <col min="5" max="5" width="11.109375" customWidth="1"/>
    <col min="6" max="6" width="7" customWidth="1"/>
    <col min="7" max="7" width="8.88671875" customWidth="1"/>
    <col min="8" max="8" width="20.71875" customWidth="1"/>
    <col min="9" max="9" width="23.38671875" customWidth="1"/>
    <col min="10" max="10" width="26.71875" customWidth="1"/>
    <col min="11" max="11" width="24.109375" customWidth="1"/>
    <col min="12" max="12" width="25.88671875" customWidth="1"/>
    <col min="13" max="13" width="26.109375" customWidth="1"/>
    <col min="14" max="14" width="24" customWidth="1"/>
    <col min="15" max="15" width="24.88671875" customWidth="1"/>
    <col min="16" max="16" width="22.71875" customWidth="1"/>
    <col min="17" max="17" width="21.109375" customWidth="1"/>
    <col min="18" max="18" width="21" customWidth="1"/>
    <col min="19" max="19" width="21.38671875" customWidth="1"/>
    <col min="20" max="20" width="12.88671875" customWidth="1"/>
    <col min="21" max="26" width="9.109375" customWidth="1"/>
  </cols>
  <sheetData>
    <row r="1" spans="1:20" ht="12.75" customHeight="1" x14ac:dyDescent="0.4">
      <c r="A1" s="153" t="s">
        <v>110</v>
      </c>
      <c r="B1" s="153" t="s">
        <v>111</v>
      </c>
      <c r="C1" s="153" t="s">
        <v>404</v>
      </c>
      <c r="D1" s="153" t="s">
        <v>405</v>
      </c>
      <c r="E1" s="153" t="s">
        <v>406</v>
      </c>
      <c r="F1" s="153" t="s">
        <v>407</v>
      </c>
      <c r="G1" s="153" t="s">
        <v>408</v>
      </c>
      <c r="H1" s="158" t="s">
        <v>390</v>
      </c>
      <c r="I1" s="158" t="s">
        <v>391</v>
      </c>
      <c r="J1" s="158" t="s">
        <v>392</v>
      </c>
      <c r="K1" s="158" t="s">
        <v>393</v>
      </c>
      <c r="L1" s="158" t="s">
        <v>394</v>
      </c>
      <c r="M1" s="158" t="s">
        <v>395</v>
      </c>
      <c r="N1" s="158" t="s">
        <v>396</v>
      </c>
      <c r="O1" s="158" t="s">
        <v>397</v>
      </c>
      <c r="P1" s="158" t="s">
        <v>398</v>
      </c>
      <c r="Q1" s="158" t="s">
        <v>399</v>
      </c>
      <c r="R1" s="158" t="s">
        <v>400</v>
      </c>
      <c r="S1" s="158" t="s">
        <v>401</v>
      </c>
    </row>
    <row r="2" spans="1:20" ht="12.75" customHeight="1" x14ac:dyDescent="0.4">
      <c r="A2" s="153" t="str">
        <f>'Upload Sheet Pull'!A4</f>
        <v>Budget</v>
      </c>
      <c r="B2" s="153" t="str">
        <f>'Upload Sheet Pull'!B4</f>
        <v>6005-000000</v>
      </c>
      <c r="C2" s="153">
        <f>'Upload Sheet Pull'!C4</f>
        <v>100</v>
      </c>
      <c r="D2" s="153" t="str">
        <f>'Upload Sheet Pull'!D4</f>
        <v>054</v>
      </c>
      <c r="F2" s="153" t="str">
        <f>IF('Upload Sheet Pull'!E4="","",'Upload Sheet Pull'!E4)</f>
        <v/>
      </c>
      <c r="H2" s="160">
        <f>'Upload Sheet Pull'!J4</f>
        <v>242.97</v>
      </c>
      <c r="I2" s="160">
        <f>'Upload Sheet Pull'!K4</f>
        <v>596.1</v>
      </c>
      <c r="J2" s="160" t="e">
        <f>'Upload Sheet Pull'!L4</f>
        <v>#REF!</v>
      </c>
      <c r="K2" s="160" t="e">
        <f>'Upload Sheet Pull'!M4</f>
        <v>#REF!</v>
      </c>
      <c r="L2" s="160" t="e">
        <f>'Upload Sheet Pull'!N4</f>
        <v>#REF!</v>
      </c>
      <c r="M2" s="160" t="e">
        <f>'Upload Sheet Pull'!O4</f>
        <v>#REF!</v>
      </c>
      <c r="N2" s="160" t="e">
        <f>'Upload Sheet Pull'!P4</f>
        <v>#REF!</v>
      </c>
      <c r="O2" s="160" t="e">
        <f>'Upload Sheet Pull'!Q4</f>
        <v>#REF!</v>
      </c>
      <c r="P2" s="160" t="e">
        <f>'Upload Sheet Pull'!R4</f>
        <v>#REF!</v>
      </c>
      <c r="Q2" s="160" t="e">
        <f>'Upload Sheet Pull'!S4</f>
        <v>#REF!</v>
      </c>
      <c r="R2" s="160" t="e">
        <f>'Upload Sheet Pull'!T4</f>
        <v>#REF!</v>
      </c>
      <c r="S2" s="160" t="e">
        <f>'Upload Sheet Pull'!U4</f>
        <v>#REF!</v>
      </c>
      <c r="T2" s="160" t="e">
        <f t="shared" ref="T2:T256" si="0">SUM(H2:S2)</f>
        <v>#REF!</v>
      </c>
    </row>
    <row r="3" spans="1:20" ht="12.75" customHeight="1" x14ac:dyDescent="0.4">
      <c r="A3" s="153" t="str">
        <f>'Upload Sheet Pull'!A5</f>
        <v>Budget</v>
      </c>
      <c r="B3" s="153" t="str">
        <f>'Upload Sheet Pull'!B5</f>
        <v>6025-000000</v>
      </c>
      <c r="C3" s="153">
        <f>'Upload Sheet Pull'!C5</f>
        <v>150</v>
      </c>
      <c r="D3" s="153" t="str">
        <f>'Upload Sheet Pull'!D5</f>
        <v>054</v>
      </c>
      <c r="F3" s="153" t="str">
        <f>IF('Upload Sheet Pull'!E5="","",'Upload Sheet Pull'!E5)</f>
        <v>R100</v>
      </c>
      <c r="H3" s="160">
        <f>'Upload Sheet Pull'!J5</f>
        <v>0</v>
      </c>
      <c r="I3" s="160">
        <f>'Upload Sheet Pull'!K5</f>
        <v>0</v>
      </c>
      <c r="J3" s="160">
        <f>'Upload Sheet Pull'!L5</f>
        <v>0</v>
      </c>
      <c r="K3" s="160">
        <f>'Upload Sheet Pull'!M5</f>
        <v>0</v>
      </c>
      <c r="L3" s="160">
        <f>'Upload Sheet Pull'!N5</f>
        <v>0</v>
      </c>
      <c r="M3" s="160">
        <f>'Upload Sheet Pull'!O5</f>
        <v>0</v>
      </c>
      <c r="N3" s="160">
        <f>'Upload Sheet Pull'!P5</f>
        <v>0</v>
      </c>
      <c r="O3" s="160">
        <f>'Upload Sheet Pull'!Q5</f>
        <v>0</v>
      </c>
      <c r="P3" s="160">
        <f>'Upload Sheet Pull'!R5</f>
        <v>0</v>
      </c>
      <c r="Q3" s="160">
        <f>'Upload Sheet Pull'!S5</f>
        <v>8000</v>
      </c>
      <c r="R3" s="160">
        <f>'Upload Sheet Pull'!T5</f>
        <v>0</v>
      </c>
      <c r="S3" s="160">
        <f>'Upload Sheet Pull'!U5</f>
        <v>0</v>
      </c>
      <c r="T3" s="160">
        <f t="shared" si="0"/>
        <v>8000</v>
      </c>
    </row>
    <row r="4" spans="1:20" ht="12.75" customHeight="1" x14ac:dyDescent="0.4">
      <c r="A4" s="153" t="str">
        <f>'Upload Sheet Pull'!A6</f>
        <v>Budget</v>
      </c>
      <c r="B4" s="153" t="str">
        <f>'Upload Sheet Pull'!B6</f>
        <v>6025-000000</v>
      </c>
      <c r="C4" s="153">
        <f>'Upload Sheet Pull'!C6</f>
        <v>150</v>
      </c>
      <c r="D4" s="153" t="str">
        <f>'Upload Sheet Pull'!D6</f>
        <v>054</v>
      </c>
      <c r="F4" s="153" t="str">
        <f>IF('Upload Sheet Pull'!E6="","",'Upload Sheet Pull'!E6)</f>
        <v>R200</v>
      </c>
      <c r="H4" s="160">
        <f>'Upload Sheet Pull'!J6</f>
        <v>0</v>
      </c>
      <c r="I4" s="160">
        <f>'Upload Sheet Pull'!K6</f>
        <v>0</v>
      </c>
      <c r="J4" s="160">
        <f>'Upload Sheet Pull'!L6</f>
        <v>0</v>
      </c>
      <c r="K4" s="160">
        <f>'Upload Sheet Pull'!M6</f>
        <v>0</v>
      </c>
      <c r="L4" s="160">
        <f>'Upload Sheet Pull'!N6</f>
        <v>0</v>
      </c>
      <c r="M4" s="160">
        <f>'Upload Sheet Pull'!O6</f>
        <v>0</v>
      </c>
      <c r="N4" s="160">
        <f>'Upload Sheet Pull'!P6</f>
        <v>0</v>
      </c>
      <c r="O4" s="160">
        <f>'Upload Sheet Pull'!Q6</f>
        <v>0</v>
      </c>
      <c r="P4" s="160">
        <f>'Upload Sheet Pull'!R6</f>
        <v>0</v>
      </c>
      <c r="Q4" s="160">
        <f>'Upload Sheet Pull'!S6</f>
        <v>0</v>
      </c>
      <c r="R4" s="160">
        <f>'Upload Sheet Pull'!T6</f>
        <v>0</v>
      </c>
      <c r="S4" s="160">
        <f>'Upload Sheet Pull'!U6</f>
        <v>0</v>
      </c>
      <c r="T4" s="160">
        <f t="shared" si="0"/>
        <v>0</v>
      </c>
    </row>
    <row r="5" spans="1:20" ht="12.75" customHeight="1" x14ac:dyDescent="0.4">
      <c r="A5" s="153" t="str">
        <f>'Upload Sheet Pull'!A7</f>
        <v>Budget</v>
      </c>
      <c r="B5" s="153" t="str">
        <f>'Upload Sheet Pull'!B7</f>
        <v>6025-000000</v>
      </c>
      <c r="C5" s="153">
        <f>'Upload Sheet Pull'!C7</f>
        <v>150</v>
      </c>
      <c r="D5" s="153" t="str">
        <f>'Upload Sheet Pull'!D7</f>
        <v>054</v>
      </c>
      <c r="F5" s="153" t="str">
        <f>IF('Upload Sheet Pull'!E7="","",'Upload Sheet Pull'!E7)</f>
        <v>R300</v>
      </c>
      <c r="H5" s="160">
        <f>'Upload Sheet Pull'!J7</f>
        <v>0</v>
      </c>
      <c r="I5" s="160">
        <f>'Upload Sheet Pull'!K7</f>
        <v>0</v>
      </c>
      <c r="J5" s="160">
        <f>'Upload Sheet Pull'!L7</f>
        <v>0</v>
      </c>
      <c r="K5" s="160">
        <f>'Upload Sheet Pull'!M7</f>
        <v>0</v>
      </c>
      <c r="L5" s="160">
        <f>'Upload Sheet Pull'!N7</f>
        <v>0</v>
      </c>
      <c r="M5" s="160">
        <f>'Upload Sheet Pull'!O7</f>
        <v>0</v>
      </c>
      <c r="N5" s="160">
        <f>'Upload Sheet Pull'!P7</f>
        <v>0</v>
      </c>
      <c r="O5" s="160">
        <f>'Upload Sheet Pull'!Q7</f>
        <v>0</v>
      </c>
      <c r="P5" s="160">
        <f>'Upload Sheet Pull'!R7</f>
        <v>0</v>
      </c>
      <c r="Q5" s="160">
        <f>'Upload Sheet Pull'!S7</f>
        <v>0</v>
      </c>
      <c r="R5" s="160">
        <f>'Upload Sheet Pull'!T7</f>
        <v>0</v>
      </c>
      <c r="S5" s="160">
        <f>'Upload Sheet Pull'!U7</f>
        <v>0</v>
      </c>
      <c r="T5" s="160">
        <f t="shared" si="0"/>
        <v>0</v>
      </c>
    </row>
    <row r="6" spans="1:20" ht="12.75" customHeight="1" x14ac:dyDescent="0.4">
      <c r="A6" s="153" t="str">
        <f>'Upload Sheet Pull'!A8</f>
        <v>Budget</v>
      </c>
      <c r="B6" s="153" t="str">
        <f>'Upload Sheet Pull'!B8</f>
        <v>6025-000000</v>
      </c>
      <c r="C6" s="153">
        <f>'Upload Sheet Pull'!C8</f>
        <v>150</v>
      </c>
      <c r="D6" s="153" t="str">
        <f>'Upload Sheet Pull'!D8</f>
        <v>054</v>
      </c>
      <c r="F6" s="153" t="str">
        <f>IF('Upload Sheet Pull'!E8="","",'Upload Sheet Pull'!E8)</f>
        <v>R400</v>
      </c>
      <c r="H6" s="160">
        <f>'Upload Sheet Pull'!J8</f>
        <v>0</v>
      </c>
      <c r="I6" s="160">
        <f>'Upload Sheet Pull'!K8</f>
        <v>0</v>
      </c>
      <c r="J6" s="160">
        <f>'Upload Sheet Pull'!L8</f>
        <v>0</v>
      </c>
      <c r="K6" s="160">
        <f>'Upload Sheet Pull'!M8</f>
        <v>0</v>
      </c>
      <c r="L6" s="160">
        <f>'Upload Sheet Pull'!N8</f>
        <v>0</v>
      </c>
      <c r="M6" s="160">
        <f>'Upload Sheet Pull'!O8</f>
        <v>0</v>
      </c>
      <c r="N6" s="160">
        <f>'Upload Sheet Pull'!P8</f>
        <v>0</v>
      </c>
      <c r="O6" s="160">
        <f>'Upload Sheet Pull'!Q8</f>
        <v>0</v>
      </c>
      <c r="P6" s="160">
        <f>'Upload Sheet Pull'!R8</f>
        <v>0</v>
      </c>
      <c r="Q6" s="160">
        <f>'Upload Sheet Pull'!S8</f>
        <v>0</v>
      </c>
      <c r="R6" s="160">
        <f>'Upload Sheet Pull'!T8</f>
        <v>0</v>
      </c>
      <c r="S6" s="160">
        <f>'Upload Sheet Pull'!U8</f>
        <v>0</v>
      </c>
      <c r="T6" s="160">
        <f t="shared" si="0"/>
        <v>0</v>
      </c>
    </row>
    <row r="7" spans="1:20" ht="12.75" customHeight="1" x14ac:dyDescent="0.4">
      <c r="A7" s="153" t="str">
        <f>'Upload Sheet Pull'!A9</f>
        <v>Budget</v>
      </c>
      <c r="B7" s="153" t="str">
        <f>'Upload Sheet Pull'!B9</f>
        <v>6025-000000</v>
      </c>
      <c r="C7" s="153">
        <f>'Upload Sheet Pull'!C9</f>
        <v>150</v>
      </c>
      <c r="D7" s="153" t="str">
        <f>'Upload Sheet Pull'!D9</f>
        <v>054</v>
      </c>
      <c r="F7" s="153" t="str">
        <f>IF('Upload Sheet Pull'!E9="","",'Upload Sheet Pull'!E9)</f>
        <v>R500</v>
      </c>
      <c r="H7" s="160">
        <f>'Upload Sheet Pull'!J9</f>
        <v>0</v>
      </c>
      <c r="I7" s="160">
        <f>'Upload Sheet Pull'!K9</f>
        <v>0</v>
      </c>
      <c r="J7" s="160">
        <f>'Upload Sheet Pull'!L9</f>
        <v>0</v>
      </c>
      <c r="K7" s="160">
        <f>'Upload Sheet Pull'!M9</f>
        <v>0</v>
      </c>
      <c r="L7" s="160">
        <f>'Upload Sheet Pull'!N9</f>
        <v>0</v>
      </c>
      <c r="M7" s="160">
        <f>'Upload Sheet Pull'!O9</f>
        <v>0</v>
      </c>
      <c r="N7" s="160">
        <f>'Upload Sheet Pull'!P9</f>
        <v>0</v>
      </c>
      <c r="O7" s="160">
        <f>'Upload Sheet Pull'!Q9</f>
        <v>0</v>
      </c>
      <c r="P7" s="160">
        <f>'Upload Sheet Pull'!R9</f>
        <v>0</v>
      </c>
      <c r="Q7" s="160">
        <f>'Upload Sheet Pull'!S9</f>
        <v>0</v>
      </c>
      <c r="R7" s="160">
        <f>'Upload Sheet Pull'!T9</f>
        <v>0</v>
      </c>
      <c r="S7" s="160">
        <f>'Upload Sheet Pull'!U9</f>
        <v>0</v>
      </c>
      <c r="T7" s="160">
        <f t="shared" si="0"/>
        <v>0</v>
      </c>
    </row>
    <row r="8" spans="1:20" ht="12.75" customHeight="1" x14ac:dyDescent="0.4">
      <c r="A8" s="153" t="str">
        <f>'Upload Sheet Pull'!A10</f>
        <v>Budget</v>
      </c>
      <c r="B8" s="153" t="str">
        <f>'Upload Sheet Pull'!B10</f>
        <v>6025-000000</v>
      </c>
      <c r="C8" s="153">
        <f>'Upload Sheet Pull'!C10</f>
        <v>150</v>
      </c>
      <c r="D8" s="153" t="str">
        <f>'Upload Sheet Pull'!D10</f>
        <v>054</v>
      </c>
      <c r="F8" s="153" t="str">
        <f>IF('Upload Sheet Pull'!E10="","",'Upload Sheet Pull'!E10)</f>
        <v>R600</v>
      </c>
      <c r="H8" s="160">
        <f>'Upload Sheet Pull'!J10</f>
        <v>0</v>
      </c>
      <c r="I8" s="160">
        <f>'Upload Sheet Pull'!K10</f>
        <v>0</v>
      </c>
      <c r="J8" s="160">
        <f>'Upload Sheet Pull'!L10</f>
        <v>0</v>
      </c>
      <c r="K8" s="160">
        <f>'Upload Sheet Pull'!M10</f>
        <v>0</v>
      </c>
      <c r="L8" s="160">
        <f>'Upload Sheet Pull'!N10</f>
        <v>0</v>
      </c>
      <c r="M8" s="160">
        <f>'Upload Sheet Pull'!O10</f>
        <v>0</v>
      </c>
      <c r="N8" s="160">
        <f>'Upload Sheet Pull'!P10</f>
        <v>0</v>
      </c>
      <c r="O8" s="160">
        <f>'Upload Sheet Pull'!Q10</f>
        <v>0</v>
      </c>
      <c r="P8" s="160">
        <f>'Upload Sheet Pull'!R10</f>
        <v>0</v>
      </c>
      <c r="Q8" s="160">
        <f>'Upload Sheet Pull'!S10</f>
        <v>0</v>
      </c>
      <c r="R8" s="160">
        <f>'Upload Sheet Pull'!T10</f>
        <v>0</v>
      </c>
      <c r="S8" s="160">
        <f>'Upload Sheet Pull'!U10</f>
        <v>0</v>
      </c>
      <c r="T8" s="160">
        <f t="shared" si="0"/>
        <v>0</v>
      </c>
    </row>
    <row r="9" spans="1:20" ht="12.75" customHeight="1" x14ac:dyDescent="0.4">
      <c r="A9" s="153" t="str">
        <f>'Upload Sheet Pull'!A11</f>
        <v>Budget</v>
      </c>
      <c r="B9" s="153" t="str">
        <f>'Upload Sheet Pull'!B11</f>
        <v>6025-000000</v>
      </c>
      <c r="C9" s="153">
        <f>'Upload Sheet Pull'!C11</f>
        <v>150</v>
      </c>
      <c r="D9" s="153" t="str">
        <f>'Upload Sheet Pull'!D11</f>
        <v>054</v>
      </c>
      <c r="F9" s="153" t="str">
        <f>IF('Upload Sheet Pull'!E11="","",'Upload Sheet Pull'!E11)</f>
        <v>R700</v>
      </c>
      <c r="H9" s="160">
        <f>'Upload Sheet Pull'!J11</f>
        <v>0</v>
      </c>
      <c r="I9" s="160">
        <f>'Upload Sheet Pull'!K11</f>
        <v>0</v>
      </c>
      <c r="J9" s="160">
        <f>'Upload Sheet Pull'!L11</f>
        <v>0</v>
      </c>
      <c r="K9" s="160">
        <f>'Upload Sheet Pull'!M11</f>
        <v>0</v>
      </c>
      <c r="L9" s="160">
        <f>'Upload Sheet Pull'!N11</f>
        <v>0</v>
      </c>
      <c r="M9" s="160">
        <f>'Upload Sheet Pull'!O11</f>
        <v>0</v>
      </c>
      <c r="N9" s="160">
        <f>'Upload Sheet Pull'!P11</f>
        <v>0</v>
      </c>
      <c r="O9" s="160">
        <f>'Upload Sheet Pull'!Q11</f>
        <v>0</v>
      </c>
      <c r="P9" s="160">
        <f>'Upload Sheet Pull'!R11</f>
        <v>0</v>
      </c>
      <c r="Q9" s="160">
        <f>'Upload Sheet Pull'!S11</f>
        <v>0</v>
      </c>
      <c r="R9" s="160">
        <f>'Upload Sheet Pull'!T11</f>
        <v>0</v>
      </c>
      <c r="S9" s="160">
        <f>'Upload Sheet Pull'!U11</f>
        <v>0</v>
      </c>
      <c r="T9" s="160">
        <f t="shared" si="0"/>
        <v>0</v>
      </c>
    </row>
    <row r="10" spans="1:20" ht="12.75" customHeight="1" x14ac:dyDescent="0.4">
      <c r="A10" s="153" t="str">
        <f>'Upload Sheet Pull'!A12</f>
        <v>Budget</v>
      </c>
      <c r="B10" s="153" t="str">
        <f>'Upload Sheet Pull'!B12</f>
        <v>6050-000000</v>
      </c>
      <c r="C10" s="153">
        <f>'Upload Sheet Pull'!C12</f>
        <v>150</v>
      </c>
      <c r="D10" s="153" t="str">
        <f>'Upload Sheet Pull'!D12</f>
        <v>054</v>
      </c>
      <c r="F10" s="153" t="str">
        <f>IF('Upload Sheet Pull'!E12="","",'Upload Sheet Pull'!E12)</f>
        <v/>
      </c>
      <c r="H10" s="160">
        <f>'Upload Sheet Pull'!J12</f>
        <v>0</v>
      </c>
      <c r="I10" s="160">
        <f>'Upload Sheet Pull'!K12</f>
        <v>0</v>
      </c>
      <c r="J10" s="160">
        <f>'Upload Sheet Pull'!L12</f>
        <v>0</v>
      </c>
      <c r="K10" s="160">
        <f>'Upload Sheet Pull'!M12</f>
        <v>0</v>
      </c>
      <c r="L10" s="160">
        <f>'Upload Sheet Pull'!N12</f>
        <v>0</v>
      </c>
      <c r="M10" s="160">
        <f>'Upload Sheet Pull'!O12</f>
        <v>0</v>
      </c>
      <c r="N10" s="160">
        <f>'Upload Sheet Pull'!P12</f>
        <v>0</v>
      </c>
      <c r="O10" s="160">
        <f>'Upload Sheet Pull'!Q12</f>
        <v>0</v>
      </c>
      <c r="P10" s="160">
        <f>'Upload Sheet Pull'!R12</f>
        <v>0</v>
      </c>
      <c r="Q10" s="160">
        <f>'Upload Sheet Pull'!S12</f>
        <v>0</v>
      </c>
      <c r="R10" s="160">
        <f>'Upload Sheet Pull'!T12</f>
        <v>0</v>
      </c>
      <c r="S10" s="160">
        <f>'Upload Sheet Pull'!U12</f>
        <v>0</v>
      </c>
      <c r="T10" s="160">
        <f t="shared" si="0"/>
        <v>0</v>
      </c>
    </row>
    <row r="11" spans="1:20" ht="12.75" customHeight="1" x14ac:dyDescent="0.4">
      <c r="A11" s="153" t="str">
        <f>'Upload Sheet Pull'!A13</f>
        <v>Budget</v>
      </c>
      <c r="B11" s="153" t="str">
        <f>'Upload Sheet Pull'!B13</f>
        <v>6055-000000</v>
      </c>
      <c r="C11" s="153">
        <f>'Upload Sheet Pull'!C13</f>
        <v>150</v>
      </c>
      <c r="D11" s="153" t="str">
        <f>'Upload Sheet Pull'!D13</f>
        <v>054</v>
      </c>
      <c r="F11" s="153" t="str">
        <f>IF('Upload Sheet Pull'!E13="","",'Upload Sheet Pull'!E13)</f>
        <v/>
      </c>
      <c r="H11" s="160">
        <f>'Upload Sheet Pull'!J13</f>
        <v>0</v>
      </c>
      <c r="I11" s="160">
        <f>'Upload Sheet Pull'!K13</f>
        <v>0</v>
      </c>
      <c r="J11" s="160">
        <f>'Upload Sheet Pull'!L13</f>
        <v>0</v>
      </c>
      <c r="K11" s="160">
        <f>'Upload Sheet Pull'!M13</f>
        <v>0</v>
      </c>
      <c r="L11" s="160">
        <f>'Upload Sheet Pull'!N13</f>
        <v>0</v>
      </c>
      <c r="M11" s="160">
        <f>'Upload Sheet Pull'!O13</f>
        <v>0</v>
      </c>
      <c r="N11" s="160">
        <f>'Upload Sheet Pull'!P13</f>
        <v>0</v>
      </c>
      <c r="O11" s="160">
        <f>'Upload Sheet Pull'!Q13</f>
        <v>0</v>
      </c>
      <c r="P11" s="160">
        <f>'Upload Sheet Pull'!R13</f>
        <v>0</v>
      </c>
      <c r="Q11" s="160">
        <f>'Upload Sheet Pull'!S13</f>
        <v>0</v>
      </c>
      <c r="R11" s="160">
        <f>'Upload Sheet Pull'!T13</f>
        <v>0</v>
      </c>
      <c r="S11" s="160">
        <f>'Upload Sheet Pull'!U13</f>
        <v>0</v>
      </c>
      <c r="T11" s="160">
        <f t="shared" si="0"/>
        <v>0</v>
      </c>
    </row>
    <row r="12" spans="1:20" ht="12.75" customHeight="1" x14ac:dyDescent="0.4">
      <c r="A12" s="153" t="str">
        <f>'Upload Sheet Pull'!A14</f>
        <v>Budget</v>
      </c>
      <c r="B12" s="153" t="str">
        <f>'Upload Sheet Pull'!B14</f>
        <v>6060-000000</v>
      </c>
      <c r="C12" s="153">
        <f>'Upload Sheet Pull'!C14</f>
        <v>150</v>
      </c>
      <c r="D12" s="153" t="str">
        <f>'Upload Sheet Pull'!D14</f>
        <v>054</v>
      </c>
      <c r="F12" s="153" t="str">
        <f>IF('Upload Sheet Pull'!E14="","",'Upload Sheet Pull'!E14)</f>
        <v/>
      </c>
      <c r="H12" s="160">
        <f>'Upload Sheet Pull'!J14</f>
        <v>0</v>
      </c>
      <c r="I12" s="160">
        <f>'Upload Sheet Pull'!K14</f>
        <v>0</v>
      </c>
      <c r="J12" s="160">
        <f>'Upload Sheet Pull'!L14</f>
        <v>0</v>
      </c>
      <c r="K12" s="160">
        <f>'Upload Sheet Pull'!M14</f>
        <v>0</v>
      </c>
      <c r="L12" s="160">
        <f>'Upload Sheet Pull'!N14</f>
        <v>0</v>
      </c>
      <c r="M12" s="160">
        <f>'Upload Sheet Pull'!O14</f>
        <v>0</v>
      </c>
      <c r="N12" s="160">
        <f>'Upload Sheet Pull'!P14</f>
        <v>0</v>
      </c>
      <c r="O12" s="160">
        <f>'Upload Sheet Pull'!Q14</f>
        <v>0</v>
      </c>
      <c r="P12" s="160">
        <f>'Upload Sheet Pull'!R14</f>
        <v>0</v>
      </c>
      <c r="Q12" s="160">
        <f>'Upload Sheet Pull'!S14</f>
        <v>0</v>
      </c>
      <c r="R12" s="160">
        <f>'Upload Sheet Pull'!T14</f>
        <v>0</v>
      </c>
      <c r="S12" s="160">
        <f>'Upload Sheet Pull'!U14</f>
        <v>0</v>
      </c>
      <c r="T12" s="160">
        <f t="shared" si="0"/>
        <v>0</v>
      </c>
    </row>
    <row r="13" spans="1:20" ht="12.75" customHeight="1" x14ac:dyDescent="0.4">
      <c r="A13" s="153" t="str">
        <f>'Upload Sheet Pull'!A15</f>
        <v>Budget</v>
      </c>
      <c r="B13" s="153" t="str">
        <f>'Upload Sheet Pull'!B15</f>
        <v>6030-000000</v>
      </c>
      <c r="C13" s="153">
        <f>'Upload Sheet Pull'!C15</f>
        <v>150</v>
      </c>
      <c r="D13" s="153" t="str">
        <f>'Upload Sheet Pull'!D15</f>
        <v>054</v>
      </c>
      <c r="F13" s="153" t="str">
        <f>IF('Upload Sheet Pull'!E15="","",'Upload Sheet Pull'!E15)</f>
        <v/>
      </c>
      <c r="H13" s="160">
        <f>'Upload Sheet Pull'!J15</f>
        <v>0</v>
      </c>
      <c r="I13" s="160">
        <f>'Upload Sheet Pull'!K15</f>
        <v>0</v>
      </c>
      <c r="J13" s="160">
        <f>'Upload Sheet Pull'!L15</f>
        <v>0</v>
      </c>
      <c r="K13" s="160">
        <f>'Upload Sheet Pull'!M15</f>
        <v>0</v>
      </c>
      <c r="L13" s="160">
        <f>'Upload Sheet Pull'!N15</f>
        <v>0</v>
      </c>
      <c r="M13" s="160">
        <f>'Upload Sheet Pull'!O15</f>
        <v>0</v>
      </c>
      <c r="N13" s="160">
        <f>'Upload Sheet Pull'!P15</f>
        <v>0</v>
      </c>
      <c r="O13" s="160">
        <f>'Upload Sheet Pull'!Q15</f>
        <v>0</v>
      </c>
      <c r="P13" s="160">
        <f>'Upload Sheet Pull'!R15</f>
        <v>0</v>
      </c>
      <c r="Q13" s="160">
        <f>'Upload Sheet Pull'!S15</f>
        <v>1000</v>
      </c>
      <c r="R13" s="160">
        <f>'Upload Sheet Pull'!T15</f>
        <v>0</v>
      </c>
      <c r="S13" s="160">
        <f>'Upload Sheet Pull'!U15</f>
        <v>0</v>
      </c>
      <c r="T13" s="160">
        <f t="shared" si="0"/>
        <v>1000</v>
      </c>
    </row>
    <row r="14" spans="1:20" ht="12.75" customHeight="1" x14ac:dyDescent="0.4">
      <c r="A14" s="153" t="str">
        <f>'Upload Sheet Pull'!A16</f>
        <v>Budget</v>
      </c>
      <c r="B14" s="153" t="str">
        <f>'Upload Sheet Pull'!B16</f>
        <v>6035-000000</v>
      </c>
      <c r="C14" s="153">
        <f>'Upload Sheet Pull'!C16</f>
        <v>150</v>
      </c>
      <c r="D14" s="153" t="str">
        <f>'Upload Sheet Pull'!D16</f>
        <v>054</v>
      </c>
      <c r="F14" s="153" t="str">
        <f>IF('Upload Sheet Pull'!E16="","",'Upload Sheet Pull'!E16)</f>
        <v/>
      </c>
      <c r="H14" s="160">
        <f>'Upload Sheet Pull'!J16</f>
        <v>0</v>
      </c>
      <c r="I14" s="160">
        <f>'Upload Sheet Pull'!K16</f>
        <v>0</v>
      </c>
      <c r="J14" s="160">
        <f>'Upload Sheet Pull'!L16</f>
        <v>0</v>
      </c>
      <c r="K14" s="160">
        <f>'Upload Sheet Pull'!M16</f>
        <v>0</v>
      </c>
      <c r="L14" s="160">
        <f>'Upload Sheet Pull'!N16</f>
        <v>0</v>
      </c>
      <c r="M14" s="160">
        <f>'Upload Sheet Pull'!O16</f>
        <v>0</v>
      </c>
      <c r="N14" s="160">
        <f>'Upload Sheet Pull'!P16</f>
        <v>0</v>
      </c>
      <c r="O14" s="160">
        <f>'Upload Sheet Pull'!Q16</f>
        <v>0</v>
      </c>
      <c r="P14" s="160">
        <f>'Upload Sheet Pull'!R16</f>
        <v>0</v>
      </c>
      <c r="Q14" s="160">
        <f>'Upload Sheet Pull'!S16</f>
        <v>500</v>
      </c>
      <c r="R14" s="160">
        <f>'Upload Sheet Pull'!T16</f>
        <v>0</v>
      </c>
      <c r="S14" s="160">
        <f>'Upload Sheet Pull'!U16</f>
        <v>0</v>
      </c>
      <c r="T14" s="160">
        <f t="shared" si="0"/>
        <v>500</v>
      </c>
    </row>
    <row r="15" spans="1:20" ht="12.75" customHeight="1" x14ac:dyDescent="0.4">
      <c r="A15" s="153" t="str">
        <f>'Upload Sheet Pull'!A17</f>
        <v>Budget</v>
      </c>
      <c r="B15" s="153" t="str">
        <f>'Upload Sheet Pull'!B17</f>
        <v>6040-000000</v>
      </c>
      <c r="C15" s="153">
        <f>'Upload Sheet Pull'!C17</f>
        <v>150</v>
      </c>
      <c r="D15" s="153" t="str">
        <f>'Upload Sheet Pull'!D17</f>
        <v>054</v>
      </c>
      <c r="F15" s="153" t="str">
        <f>IF('Upload Sheet Pull'!E17="","",'Upload Sheet Pull'!E17)</f>
        <v/>
      </c>
      <c r="H15" s="160">
        <f>'Upload Sheet Pull'!J17</f>
        <v>0</v>
      </c>
      <c r="I15" s="160">
        <f>'Upload Sheet Pull'!K17</f>
        <v>0</v>
      </c>
      <c r="J15" s="160">
        <f>'Upload Sheet Pull'!L17</f>
        <v>0</v>
      </c>
      <c r="K15" s="160">
        <f>'Upload Sheet Pull'!M17</f>
        <v>0</v>
      </c>
      <c r="L15" s="160">
        <f>'Upload Sheet Pull'!N17</f>
        <v>0</v>
      </c>
      <c r="M15" s="160">
        <f>'Upload Sheet Pull'!O17</f>
        <v>0</v>
      </c>
      <c r="N15" s="160">
        <f>'Upload Sheet Pull'!P17</f>
        <v>0</v>
      </c>
      <c r="O15" s="160">
        <f>'Upload Sheet Pull'!Q17</f>
        <v>0</v>
      </c>
      <c r="P15" s="160">
        <f>'Upload Sheet Pull'!R17</f>
        <v>0</v>
      </c>
      <c r="Q15" s="160">
        <f>'Upload Sheet Pull'!S17</f>
        <v>500</v>
      </c>
      <c r="R15" s="160">
        <f>'Upload Sheet Pull'!T17</f>
        <v>0</v>
      </c>
      <c r="S15" s="160">
        <f>'Upload Sheet Pull'!U17</f>
        <v>0</v>
      </c>
      <c r="T15" s="160">
        <f t="shared" si="0"/>
        <v>500</v>
      </c>
    </row>
    <row r="16" spans="1:20" ht="12.75" customHeight="1" x14ac:dyDescent="0.4">
      <c r="A16" s="153" t="str">
        <f>'Upload Sheet Pull'!A18</f>
        <v>Budget</v>
      </c>
      <c r="B16" s="153" t="str">
        <f>'Upload Sheet Pull'!B18</f>
        <v>6010-000000</v>
      </c>
      <c r="C16" s="153">
        <f>'Upload Sheet Pull'!C18</f>
        <v>150</v>
      </c>
      <c r="D16" s="153" t="str">
        <f>'Upload Sheet Pull'!D18</f>
        <v>054</v>
      </c>
      <c r="F16" s="153" t="str">
        <f>IF('Upload Sheet Pull'!E18="","",'Upload Sheet Pull'!E18)</f>
        <v/>
      </c>
      <c r="H16" s="160">
        <f>'Upload Sheet Pull'!J18</f>
        <v>0</v>
      </c>
      <c r="I16" s="160">
        <f>'Upload Sheet Pull'!K18</f>
        <v>0</v>
      </c>
      <c r="J16" s="160">
        <f>'Upload Sheet Pull'!L18</f>
        <v>0</v>
      </c>
      <c r="K16" s="160">
        <f>'Upload Sheet Pull'!M18</f>
        <v>0</v>
      </c>
      <c r="L16" s="160">
        <f>'Upload Sheet Pull'!N18</f>
        <v>0</v>
      </c>
      <c r="M16" s="160">
        <f>'Upload Sheet Pull'!O18</f>
        <v>0</v>
      </c>
      <c r="N16" s="160">
        <f>'Upload Sheet Pull'!P18</f>
        <v>0</v>
      </c>
      <c r="O16" s="160">
        <f>'Upload Sheet Pull'!Q18</f>
        <v>0</v>
      </c>
      <c r="P16" s="160">
        <f>'Upload Sheet Pull'!R18</f>
        <v>0</v>
      </c>
      <c r="Q16" s="160">
        <f>'Upload Sheet Pull'!S18</f>
        <v>0</v>
      </c>
      <c r="R16" s="160">
        <f>'Upload Sheet Pull'!T18</f>
        <v>0</v>
      </c>
      <c r="S16" s="160">
        <f>'Upload Sheet Pull'!U18</f>
        <v>0</v>
      </c>
      <c r="T16" s="160">
        <f t="shared" si="0"/>
        <v>0</v>
      </c>
    </row>
    <row r="17" spans="1:20" ht="12.75" customHeight="1" x14ac:dyDescent="0.4">
      <c r="A17" s="153" t="str">
        <f>'Upload Sheet Pull'!A19</f>
        <v>Budget</v>
      </c>
      <c r="B17" s="153" t="str">
        <f>'Upload Sheet Pull'!B19</f>
        <v>6020-000000</v>
      </c>
      <c r="C17" s="153">
        <f>'Upload Sheet Pull'!C19</f>
        <v>150</v>
      </c>
      <c r="D17" s="153" t="str">
        <f>'Upload Sheet Pull'!D19</f>
        <v>054</v>
      </c>
      <c r="F17" s="153" t="str">
        <f>IF('Upload Sheet Pull'!E19="","",'Upload Sheet Pull'!E19)</f>
        <v/>
      </c>
      <c r="H17" s="160">
        <f>'Upload Sheet Pull'!J19</f>
        <v>0</v>
      </c>
      <c r="I17" s="160">
        <f>'Upload Sheet Pull'!K19</f>
        <v>0</v>
      </c>
      <c r="J17" s="160">
        <f>'Upload Sheet Pull'!L19</f>
        <v>0</v>
      </c>
      <c r="K17" s="160">
        <f>'Upload Sheet Pull'!M19</f>
        <v>0</v>
      </c>
      <c r="L17" s="160">
        <f>'Upload Sheet Pull'!N19</f>
        <v>0</v>
      </c>
      <c r="M17" s="160">
        <f>'Upload Sheet Pull'!O19</f>
        <v>0</v>
      </c>
      <c r="N17" s="160">
        <f>'Upload Sheet Pull'!P19</f>
        <v>0</v>
      </c>
      <c r="O17" s="160">
        <f>'Upload Sheet Pull'!Q19</f>
        <v>0</v>
      </c>
      <c r="P17" s="160">
        <f>'Upload Sheet Pull'!R19</f>
        <v>0</v>
      </c>
      <c r="Q17" s="160">
        <f>'Upload Sheet Pull'!S19</f>
        <v>0</v>
      </c>
      <c r="R17" s="160">
        <f>'Upload Sheet Pull'!T19</f>
        <v>0</v>
      </c>
      <c r="S17" s="160">
        <f>'Upload Sheet Pull'!U19</f>
        <v>0</v>
      </c>
      <c r="T17" s="160">
        <f t="shared" si="0"/>
        <v>0</v>
      </c>
    </row>
    <row r="18" spans="1:20" ht="12.75" customHeight="1" x14ac:dyDescent="0.4">
      <c r="A18" s="153" t="str">
        <f>'Upload Sheet Pull'!A20</f>
        <v>Budget</v>
      </c>
      <c r="B18" s="153" t="str">
        <f>'Upload Sheet Pull'!B20</f>
        <v>7004-000000</v>
      </c>
      <c r="C18" s="153">
        <f>'Upload Sheet Pull'!C20</f>
        <v>150</v>
      </c>
      <c r="D18" s="153" t="str">
        <f>'Upload Sheet Pull'!D20</f>
        <v>054</v>
      </c>
      <c r="F18" s="153" t="str">
        <f>IF('Upload Sheet Pull'!E20="","",'Upload Sheet Pull'!E20)</f>
        <v/>
      </c>
      <c r="H18" s="160">
        <f>'Upload Sheet Pull'!J20</f>
        <v>0</v>
      </c>
      <c r="I18" s="160">
        <f>'Upload Sheet Pull'!K20</f>
        <v>0</v>
      </c>
      <c r="J18" s="160">
        <f>'Upload Sheet Pull'!L20</f>
        <v>0</v>
      </c>
      <c r="K18" s="160">
        <f>'Upload Sheet Pull'!M20</f>
        <v>0</v>
      </c>
      <c r="L18" s="160">
        <f>'Upload Sheet Pull'!N20</f>
        <v>0</v>
      </c>
      <c r="M18" s="160">
        <f>'Upload Sheet Pull'!O20</f>
        <v>0</v>
      </c>
      <c r="N18" s="160">
        <f>'Upload Sheet Pull'!P20</f>
        <v>0</v>
      </c>
      <c r="O18" s="160">
        <f>'Upload Sheet Pull'!Q20</f>
        <v>0</v>
      </c>
      <c r="P18" s="160">
        <f>'Upload Sheet Pull'!R20</f>
        <v>0</v>
      </c>
      <c r="Q18" s="160">
        <f>'Upload Sheet Pull'!S20</f>
        <v>0</v>
      </c>
      <c r="R18" s="160">
        <f>'Upload Sheet Pull'!T20</f>
        <v>0</v>
      </c>
      <c r="S18" s="160">
        <f>'Upload Sheet Pull'!U20</f>
        <v>0</v>
      </c>
      <c r="T18" s="160">
        <f t="shared" si="0"/>
        <v>0</v>
      </c>
    </row>
    <row r="19" spans="1:20" ht="12.75" customHeight="1" x14ac:dyDescent="0.4">
      <c r="A19" s="153" t="str">
        <f>'Upload Sheet Pull'!A21</f>
        <v>Budget</v>
      </c>
      <c r="B19" s="153" t="str">
        <f>'Upload Sheet Pull'!B21</f>
        <v>7008-000000</v>
      </c>
      <c r="C19" s="153">
        <f>'Upload Sheet Pull'!C21</f>
        <v>150</v>
      </c>
      <c r="D19" s="153" t="str">
        <f>'Upload Sheet Pull'!D21</f>
        <v>054</v>
      </c>
      <c r="F19" s="153" t="str">
        <f>IF('Upload Sheet Pull'!E21="","",'Upload Sheet Pull'!E21)</f>
        <v/>
      </c>
      <c r="H19" s="160">
        <f>'Upload Sheet Pull'!J21</f>
        <v>0</v>
      </c>
      <c r="I19" s="160">
        <f>'Upload Sheet Pull'!K21</f>
        <v>0</v>
      </c>
      <c r="J19" s="160">
        <f>'Upload Sheet Pull'!L21</f>
        <v>0</v>
      </c>
      <c r="K19" s="160">
        <f>'Upload Sheet Pull'!M21</f>
        <v>0</v>
      </c>
      <c r="L19" s="160">
        <f>'Upload Sheet Pull'!N21</f>
        <v>0</v>
      </c>
      <c r="M19" s="160">
        <f>'Upload Sheet Pull'!O21</f>
        <v>0</v>
      </c>
      <c r="N19" s="160">
        <f>'Upload Sheet Pull'!P21</f>
        <v>0</v>
      </c>
      <c r="O19" s="160">
        <f>'Upload Sheet Pull'!Q21</f>
        <v>0</v>
      </c>
      <c r="P19" s="160">
        <f>'Upload Sheet Pull'!R21</f>
        <v>0</v>
      </c>
      <c r="Q19" s="160">
        <f>'Upload Sheet Pull'!S21</f>
        <v>0</v>
      </c>
      <c r="R19" s="160">
        <f>'Upload Sheet Pull'!T21</f>
        <v>0</v>
      </c>
      <c r="S19" s="160">
        <f>'Upload Sheet Pull'!U21</f>
        <v>0</v>
      </c>
      <c r="T19" s="160">
        <f t="shared" si="0"/>
        <v>0</v>
      </c>
    </row>
    <row r="20" spans="1:20" ht="12.75" customHeight="1" x14ac:dyDescent="0.4">
      <c r="A20" s="153" t="str">
        <f>'Upload Sheet Pull'!A22</f>
        <v>Budget</v>
      </c>
      <c r="B20" s="153" t="str">
        <f>'Upload Sheet Pull'!B22</f>
        <v>7010-000000</v>
      </c>
      <c r="C20" s="153">
        <f>'Upload Sheet Pull'!C22</f>
        <v>150</v>
      </c>
      <c r="D20" s="153" t="str">
        <f>'Upload Sheet Pull'!D22</f>
        <v>054</v>
      </c>
      <c r="F20" s="153" t="str">
        <f>IF('Upload Sheet Pull'!E22="","",'Upload Sheet Pull'!E22)</f>
        <v/>
      </c>
      <c r="H20" s="160">
        <f>'Upload Sheet Pull'!J22</f>
        <v>0</v>
      </c>
      <c r="I20" s="160">
        <f>'Upload Sheet Pull'!K22</f>
        <v>0</v>
      </c>
      <c r="J20" s="160">
        <f>'Upload Sheet Pull'!L22</f>
        <v>0</v>
      </c>
      <c r="K20" s="160">
        <f>'Upload Sheet Pull'!M22</f>
        <v>0</v>
      </c>
      <c r="L20" s="160">
        <f>'Upload Sheet Pull'!N22</f>
        <v>0</v>
      </c>
      <c r="M20" s="160">
        <f>'Upload Sheet Pull'!O22</f>
        <v>0</v>
      </c>
      <c r="N20" s="160">
        <f>'Upload Sheet Pull'!P22</f>
        <v>0</v>
      </c>
      <c r="O20" s="160">
        <f>'Upload Sheet Pull'!Q22</f>
        <v>0</v>
      </c>
      <c r="P20" s="160">
        <f>'Upload Sheet Pull'!R22</f>
        <v>0</v>
      </c>
      <c r="Q20" s="160">
        <f>'Upload Sheet Pull'!S22</f>
        <v>0</v>
      </c>
      <c r="R20" s="160">
        <f>'Upload Sheet Pull'!T22</f>
        <v>0</v>
      </c>
      <c r="S20" s="160">
        <f>'Upload Sheet Pull'!U22</f>
        <v>0</v>
      </c>
      <c r="T20" s="160">
        <f t="shared" si="0"/>
        <v>0</v>
      </c>
    </row>
    <row r="21" spans="1:20" ht="12.75" customHeight="1" x14ac:dyDescent="0.4">
      <c r="A21" s="153" t="str">
        <f>'Upload Sheet Pull'!A23</f>
        <v>Budget</v>
      </c>
      <c r="B21" s="153" t="str">
        <f>'Upload Sheet Pull'!B23</f>
        <v>7012-000000</v>
      </c>
      <c r="C21" s="153">
        <f>'Upload Sheet Pull'!C23</f>
        <v>150</v>
      </c>
      <c r="D21" s="153" t="str">
        <f>'Upload Sheet Pull'!D23</f>
        <v>054</v>
      </c>
      <c r="F21" s="153" t="str">
        <f>IF('Upload Sheet Pull'!E23="","",'Upload Sheet Pull'!E23)</f>
        <v/>
      </c>
      <c r="H21" s="160">
        <f>'Upload Sheet Pull'!J23</f>
        <v>0</v>
      </c>
      <c r="I21" s="160">
        <f>'Upload Sheet Pull'!K23</f>
        <v>0</v>
      </c>
      <c r="J21" s="160">
        <f>'Upload Sheet Pull'!L23</f>
        <v>0</v>
      </c>
      <c r="K21" s="160">
        <f>'Upload Sheet Pull'!M23</f>
        <v>0</v>
      </c>
      <c r="L21" s="160">
        <f>'Upload Sheet Pull'!N23</f>
        <v>0</v>
      </c>
      <c r="M21" s="160">
        <f>'Upload Sheet Pull'!O23</f>
        <v>0</v>
      </c>
      <c r="N21" s="160">
        <f>'Upload Sheet Pull'!P23</f>
        <v>0</v>
      </c>
      <c r="O21" s="160">
        <f>'Upload Sheet Pull'!Q23</f>
        <v>0</v>
      </c>
      <c r="P21" s="160">
        <f>'Upload Sheet Pull'!R23</f>
        <v>0</v>
      </c>
      <c r="Q21" s="160">
        <f>'Upload Sheet Pull'!S23</f>
        <v>0</v>
      </c>
      <c r="R21" s="160">
        <f>'Upload Sheet Pull'!T23</f>
        <v>0</v>
      </c>
      <c r="S21" s="160">
        <f>'Upload Sheet Pull'!U23</f>
        <v>0</v>
      </c>
      <c r="T21" s="160">
        <f t="shared" si="0"/>
        <v>0</v>
      </c>
    </row>
    <row r="22" spans="1:20" ht="12.75" customHeight="1" x14ac:dyDescent="0.4">
      <c r="A22" s="153" t="str">
        <f>'Upload Sheet Pull'!A24</f>
        <v>Budget</v>
      </c>
      <c r="B22" s="153" t="str">
        <f>'Upload Sheet Pull'!B24</f>
        <v>7014-000000</v>
      </c>
      <c r="C22" s="153">
        <f>'Upload Sheet Pull'!C24</f>
        <v>150</v>
      </c>
      <c r="D22" s="153" t="str">
        <f>'Upload Sheet Pull'!D24</f>
        <v>054</v>
      </c>
      <c r="F22" s="153" t="str">
        <f>IF('Upload Sheet Pull'!E24="","",'Upload Sheet Pull'!E24)</f>
        <v/>
      </c>
      <c r="H22" s="160">
        <f>'Upload Sheet Pull'!J24</f>
        <v>0</v>
      </c>
      <c r="I22" s="160">
        <f>'Upload Sheet Pull'!K24</f>
        <v>0</v>
      </c>
      <c r="J22" s="160">
        <f>'Upload Sheet Pull'!L24</f>
        <v>0</v>
      </c>
      <c r="K22" s="160">
        <f>'Upload Sheet Pull'!M24</f>
        <v>0</v>
      </c>
      <c r="L22" s="160">
        <f>'Upload Sheet Pull'!N24</f>
        <v>0</v>
      </c>
      <c r="M22" s="160">
        <f>'Upload Sheet Pull'!O24</f>
        <v>0</v>
      </c>
      <c r="N22" s="160">
        <f>'Upload Sheet Pull'!P24</f>
        <v>0</v>
      </c>
      <c r="O22" s="160">
        <f>'Upload Sheet Pull'!Q24</f>
        <v>0</v>
      </c>
      <c r="P22" s="160">
        <f>'Upload Sheet Pull'!R24</f>
        <v>0</v>
      </c>
      <c r="Q22" s="160">
        <f>'Upload Sheet Pull'!S24</f>
        <v>5000</v>
      </c>
      <c r="R22" s="160">
        <f>'Upload Sheet Pull'!T24</f>
        <v>0</v>
      </c>
      <c r="S22" s="160">
        <f>'Upload Sheet Pull'!U24</f>
        <v>0</v>
      </c>
      <c r="T22" s="160">
        <f t="shared" si="0"/>
        <v>5000</v>
      </c>
    </row>
    <row r="23" spans="1:20" ht="12.75" customHeight="1" x14ac:dyDescent="0.4">
      <c r="A23" s="153" t="str">
        <f>'Upload Sheet Pull'!A25</f>
        <v>Budget</v>
      </c>
      <c r="B23" s="153" t="str">
        <f>'Upload Sheet Pull'!B25</f>
        <v>7016-000000</v>
      </c>
      <c r="C23" s="153">
        <f>'Upload Sheet Pull'!C25</f>
        <v>150</v>
      </c>
      <c r="D23" s="153" t="str">
        <f>'Upload Sheet Pull'!D25</f>
        <v>054</v>
      </c>
      <c r="F23" s="153" t="str">
        <f>IF('Upload Sheet Pull'!E25="","",'Upload Sheet Pull'!E25)</f>
        <v/>
      </c>
      <c r="H23" s="160">
        <f>'Upload Sheet Pull'!J25</f>
        <v>0</v>
      </c>
      <c r="I23" s="160">
        <f>'Upload Sheet Pull'!K25</f>
        <v>0</v>
      </c>
      <c r="J23" s="160">
        <f>'Upload Sheet Pull'!L25</f>
        <v>0</v>
      </c>
      <c r="K23" s="160">
        <f>'Upload Sheet Pull'!M25</f>
        <v>0</v>
      </c>
      <c r="L23" s="160">
        <f>'Upload Sheet Pull'!N25</f>
        <v>0</v>
      </c>
      <c r="M23" s="160">
        <f>'Upload Sheet Pull'!O25</f>
        <v>0</v>
      </c>
      <c r="N23" s="160">
        <f>'Upload Sheet Pull'!P25</f>
        <v>0</v>
      </c>
      <c r="O23" s="160">
        <f>'Upload Sheet Pull'!Q25</f>
        <v>0</v>
      </c>
      <c r="P23" s="160">
        <f>'Upload Sheet Pull'!R25</f>
        <v>0</v>
      </c>
      <c r="Q23" s="160">
        <f>'Upload Sheet Pull'!S25</f>
        <v>5000</v>
      </c>
      <c r="R23" s="160">
        <f>'Upload Sheet Pull'!T25</f>
        <v>0</v>
      </c>
      <c r="S23" s="160">
        <f>'Upload Sheet Pull'!U25</f>
        <v>0</v>
      </c>
      <c r="T23" s="160">
        <f t="shared" si="0"/>
        <v>5000</v>
      </c>
    </row>
    <row r="24" spans="1:20" ht="12.75" customHeight="1" x14ac:dyDescent="0.4">
      <c r="A24" s="153" t="str">
        <f>'Upload Sheet Pull'!A26</f>
        <v>Budget</v>
      </c>
      <c r="B24" s="153" t="str">
        <f>'Upload Sheet Pull'!B26</f>
        <v>7018-000000</v>
      </c>
      <c r="C24" s="153">
        <f>'Upload Sheet Pull'!C26</f>
        <v>150</v>
      </c>
      <c r="D24" s="153" t="str">
        <f>'Upload Sheet Pull'!D26</f>
        <v>054</v>
      </c>
      <c r="F24" s="153" t="str">
        <f>IF('Upload Sheet Pull'!E26="","",'Upload Sheet Pull'!E26)</f>
        <v/>
      </c>
      <c r="H24" s="160">
        <f>'Upload Sheet Pull'!J26</f>
        <v>0</v>
      </c>
      <c r="I24" s="160">
        <f>'Upload Sheet Pull'!K26</f>
        <v>0</v>
      </c>
      <c r="J24" s="160">
        <f>'Upload Sheet Pull'!L26</f>
        <v>0</v>
      </c>
      <c r="K24" s="160">
        <f>'Upload Sheet Pull'!M26</f>
        <v>0</v>
      </c>
      <c r="L24" s="160">
        <f>'Upload Sheet Pull'!N26</f>
        <v>0</v>
      </c>
      <c r="M24" s="160">
        <f>'Upload Sheet Pull'!O26</f>
        <v>0</v>
      </c>
      <c r="N24" s="160">
        <f>'Upload Sheet Pull'!P26</f>
        <v>0</v>
      </c>
      <c r="O24" s="160">
        <f>'Upload Sheet Pull'!Q26</f>
        <v>0</v>
      </c>
      <c r="P24" s="160">
        <f>'Upload Sheet Pull'!R26</f>
        <v>0</v>
      </c>
      <c r="Q24" s="160">
        <f>'Upload Sheet Pull'!S26</f>
        <v>0</v>
      </c>
      <c r="R24" s="160">
        <f>'Upload Sheet Pull'!T26</f>
        <v>0</v>
      </c>
      <c r="S24" s="160">
        <f>'Upload Sheet Pull'!U26</f>
        <v>0</v>
      </c>
      <c r="T24" s="160">
        <f t="shared" si="0"/>
        <v>0</v>
      </c>
    </row>
    <row r="25" spans="1:20" ht="12.75" customHeight="1" x14ac:dyDescent="0.4">
      <c r="A25" s="153" t="str">
        <f>'Upload Sheet Pull'!A27</f>
        <v>Budget</v>
      </c>
      <c r="B25" s="153" t="str">
        <f>'Upload Sheet Pull'!B27</f>
        <v>7020-000000</v>
      </c>
      <c r="C25" s="153">
        <f>'Upload Sheet Pull'!C27</f>
        <v>150</v>
      </c>
      <c r="D25" s="153" t="str">
        <f>'Upload Sheet Pull'!D27</f>
        <v>054</v>
      </c>
      <c r="F25" s="153" t="str">
        <f>IF('Upload Sheet Pull'!E27="","",'Upload Sheet Pull'!E27)</f>
        <v/>
      </c>
      <c r="H25" s="160">
        <f>'Upload Sheet Pull'!J27</f>
        <v>0</v>
      </c>
      <c r="I25" s="160">
        <f>'Upload Sheet Pull'!K27</f>
        <v>0</v>
      </c>
      <c r="J25" s="160">
        <f>'Upload Sheet Pull'!L27</f>
        <v>0</v>
      </c>
      <c r="K25" s="160">
        <f>'Upload Sheet Pull'!M27</f>
        <v>0</v>
      </c>
      <c r="L25" s="160">
        <f>'Upload Sheet Pull'!N27</f>
        <v>0</v>
      </c>
      <c r="M25" s="160">
        <f>'Upload Sheet Pull'!O27</f>
        <v>0</v>
      </c>
      <c r="N25" s="160">
        <f>'Upload Sheet Pull'!P27</f>
        <v>0</v>
      </c>
      <c r="O25" s="160">
        <f>'Upload Sheet Pull'!Q27</f>
        <v>0</v>
      </c>
      <c r="P25" s="160">
        <f>'Upload Sheet Pull'!R27</f>
        <v>0</v>
      </c>
      <c r="Q25" s="160">
        <f>'Upload Sheet Pull'!S27</f>
        <v>0</v>
      </c>
      <c r="R25" s="160">
        <f>'Upload Sheet Pull'!T27</f>
        <v>0</v>
      </c>
      <c r="S25" s="160">
        <f>'Upload Sheet Pull'!U27</f>
        <v>0</v>
      </c>
      <c r="T25" s="160">
        <f t="shared" si="0"/>
        <v>0</v>
      </c>
    </row>
    <row r="26" spans="1:20" ht="12.75" customHeight="1" x14ac:dyDescent="0.4">
      <c r="A26" s="153" t="str">
        <f>'Upload Sheet Pull'!A28</f>
        <v>Budget</v>
      </c>
      <c r="B26" s="153" t="str">
        <f>'Upload Sheet Pull'!B28</f>
        <v>7022-000000</v>
      </c>
      <c r="C26" s="153">
        <f>'Upload Sheet Pull'!C28</f>
        <v>150</v>
      </c>
      <c r="D26" s="153" t="str">
        <f>'Upload Sheet Pull'!D28</f>
        <v>054</v>
      </c>
      <c r="F26" s="153" t="str">
        <f>IF('Upload Sheet Pull'!E28="","",'Upload Sheet Pull'!E28)</f>
        <v/>
      </c>
      <c r="H26" s="160">
        <f>'Upload Sheet Pull'!J28</f>
        <v>0</v>
      </c>
      <c r="I26" s="160">
        <f>'Upload Sheet Pull'!K28</f>
        <v>0</v>
      </c>
      <c r="J26" s="160">
        <f>'Upload Sheet Pull'!L28</f>
        <v>0</v>
      </c>
      <c r="K26" s="160">
        <f>'Upload Sheet Pull'!M28</f>
        <v>0</v>
      </c>
      <c r="L26" s="160">
        <f>'Upload Sheet Pull'!N28</f>
        <v>0</v>
      </c>
      <c r="M26" s="160">
        <f>'Upload Sheet Pull'!O28</f>
        <v>0</v>
      </c>
      <c r="N26" s="160">
        <f>'Upload Sheet Pull'!P28</f>
        <v>0</v>
      </c>
      <c r="O26" s="160">
        <f>'Upload Sheet Pull'!Q28</f>
        <v>0</v>
      </c>
      <c r="P26" s="160">
        <f>'Upload Sheet Pull'!R28</f>
        <v>0</v>
      </c>
      <c r="Q26" s="160">
        <f>'Upload Sheet Pull'!S28</f>
        <v>0</v>
      </c>
      <c r="R26" s="160">
        <f>'Upload Sheet Pull'!T28</f>
        <v>0</v>
      </c>
      <c r="S26" s="160">
        <f>'Upload Sheet Pull'!U28</f>
        <v>0</v>
      </c>
      <c r="T26" s="160">
        <f t="shared" si="0"/>
        <v>0</v>
      </c>
    </row>
    <row r="27" spans="1:20" ht="12.75" customHeight="1" x14ac:dyDescent="0.4">
      <c r="A27" s="153" t="str">
        <f>'Upload Sheet Pull'!A29</f>
        <v>Budget</v>
      </c>
      <c r="B27" s="153" t="str">
        <f>'Upload Sheet Pull'!B29</f>
        <v>7030-000000</v>
      </c>
      <c r="C27" s="153">
        <f>'Upload Sheet Pull'!C29</f>
        <v>150</v>
      </c>
      <c r="D27" s="153" t="str">
        <f>'Upload Sheet Pull'!D29</f>
        <v>054</v>
      </c>
      <c r="F27" s="153" t="str">
        <f>IF('Upload Sheet Pull'!E29="","",'Upload Sheet Pull'!E29)</f>
        <v/>
      </c>
      <c r="H27" s="160">
        <f>'Upload Sheet Pull'!J29</f>
        <v>0</v>
      </c>
      <c r="I27" s="160">
        <f>'Upload Sheet Pull'!K29</f>
        <v>0</v>
      </c>
      <c r="J27" s="160">
        <f>'Upload Sheet Pull'!L29</f>
        <v>0</v>
      </c>
      <c r="K27" s="160">
        <f>'Upload Sheet Pull'!M29</f>
        <v>0</v>
      </c>
      <c r="L27" s="160">
        <f>'Upload Sheet Pull'!N29</f>
        <v>0</v>
      </c>
      <c r="M27" s="160">
        <f>'Upload Sheet Pull'!O29</f>
        <v>0</v>
      </c>
      <c r="N27" s="160">
        <f>'Upload Sheet Pull'!P29</f>
        <v>0</v>
      </c>
      <c r="O27" s="160">
        <f>'Upload Sheet Pull'!Q29</f>
        <v>0</v>
      </c>
      <c r="P27" s="160">
        <f>'Upload Sheet Pull'!R29</f>
        <v>0</v>
      </c>
      <c r="Q27" s="160">
        <f>'Upload Sheet Pull'!S29</f>
        <v>0</v>
      </c>
      <c r="R27" s="160">
        <f>'Upload Sheet Pull'!T29</f>
        <v>0</v>
      </c>
      <c r="S27" s="160">
        <f>'Upload Sheet Pull'!U29</f>
        <v>0</v>
      </c>
      <c r="T27" s="160">
        <f t="shared" si="0"/>
        <v>0</v>
      </c>
    </row>
    <row r="28" spans="1:20" ht="12.75" customHeight="1" x14ac:dyDescent="0.4">
      <c r="A28" s="153" t="str">
        <f>'Upload Sheet Pull'!A30</f>
        <v>Budget</v>
      </c>
      <c r="B28" s="153" t="str">
        <f>'Upload Sheet Pull'!B30</f>
        <v>7042-000000</v>
      </c>
      <c r="C28" s="153">
        <f>'Upload Sheet Pull'!C30</f>
        <v>150</v>
      </c>
      <c r="D28" s="153" t="str">
        <f>'Upload Sheet Pull'!D30</f>
        <v>054</v>
      </c>
      <c r="F28" s="153" t="str">
        <f>IF('Upload Sheet Pull'!E30="","",'Upload Sheet Pull'!E30)</f>
        <v/>
      </c>
      <c r="H28" s="160">
        <f>'Upload Sheet Pull'!J30</f>
        <v>0</v>
      </c>
      <c r="I28" s="160">
        <f>'Upload Sheet Pull'!K30</f>
        <v>0</v>
      </c>
      <c r="J28" s="160">
        <f>'Upload Sheet Pull'!L30</f>
        <v>0</v>
      </c>
      <c r="K28" s="160">
        <f>'Upload Sheet Pull'!M30</f>
        <v>0</v>
      </c>
      <c r="L28" s="160">
        <f>'Upload Sheet Pull'!N30</f>
        <v>0</v>
      </c>
      <c r="M28" s="160">
        <f>'Upload Sheet Pull'!O30</f>
        <v>0</v>
      </c>
      <c r="N28" s="160">
        <f>'Upload Sheet Pull'!P30</f>
        <v>0</v>
      </c>
      <c r="O28" s="160">
        <f>'Upload Sheet Pull'!Q30</f>
        <v>0</v>
      </c>
      <c r="P28" s="160">
        <f>'Upload Sheet Pull'!R30</f>
        <v>0</v>
      </c>
      <c r="Q28" s="160">
        <f>'Upload Sheet Pull'!S30</f>
        <v>0</v>
      </c>
      <c r="R28" s="160">
        <f>'Upload Sheet Pull'!T30</f>
        <v>0</v>
      </c>
      <c r="S28" s="160">
        <f>'Upload Sheet Pull'!U30</f>
        <v>0</v>
      </c>
      <c r="T28" s="160">
        <f t="shared" si="0"/>
        <v>0</v>
      </c>
    </row>
    <row r="29" spans="1:20" ht="12.75" customHeight="1" x14ac:dyDescent="0.4">
      <c r="A29" s="153" t="str">
        <f>'Upload Sheet Pull'!A31</f>
        <v>Budget</v>
      </c>
      <c r="B29" s="153" t="str">
        <f>'Upload Sheet Pull'!B31</f>
        <v>7048-000000</v>
      </c>
      <c r="C29" s="153">
        <f>'Upload Sheet Pull'!C31</f>
        <v>150</v>
      </c>
      <c r="D29" s="153" t="str">
        <f>'Upload Sheet Pull'!D31</f>
        <v>054</v>
      </c>
      <c r="F29" s="153" t="str">
        <f>IF('Upload Sheet Pull'!E31="","",'Upload Sheet Pull'!E31)</f>
        <v/>
      </c>
      <c r="H29" s="160">
        <f>'Upload Sheet Pull'!J31</f>
        <v>0</v>
      </c>
      <c r="I29" s="160">
        <f>'Upload Sheet Pull'!K31</f>
        <v>0</v>
      </c>
      <c r="J29" s="160">
        <f>'Upload Sheet Pull'!L31</f>
        <v>0</v>
      </c>
      <c r="K29" s="160">
        <f>'Upload Sheet Pull'!M31</f>
        <v>0</v>
      </c>
      <c r="L29" s="160">
        <f>'Upload Sheet Pull'!N31</f>
        <v>0</v>
      </c>
      <c r="M29" s="160">
        <f>'Upload Sheet Pull'!O31</f>
        <v>0</v>
      </c>
      <c r="N29" s="160">
        <f>'Upload Sheet Pull'!P31</f>
        <v>0</v>
      </c>
      <c r="O29" s="160">
        <f>'Upload Sheet Pull'!Q31</f>
        <v>0</v>
      </c>
      <c r="P29" s="160">
        <f>'Upload Sheet Pull'!R31</f>
        <v>0</v>
      </c>
      <c r="Q29" s="160">
        <f>'Upload Sheet Pull'!S31</f>
        <v>0</v>
      </c>
      <c r="R29" s="160">
        <f>'Upload Sheet Pull'!T31</f>
        <v>0</v>
      </c>
      <c r="S29" s="160">
        <f>'Upload Sheet Pull'!U31</f>
        <v>0</v>
      </c>
      <c r="T29" s="160">
        <f t="shared" si="0"/>
        <v>0</v>
      </c>
    </row>
    <row r="30" spans="1:20" ht="12.75" customHeight="1" x14ac:dyDescent="0.4">
      <c r="A30" s="153" t="str">
        <f>'Upload Sheet Pull'!A32</f>
        <v>Budget</v>
      </c>
      <c r="B30" s="153" t="str">
        <f>'Upload Sheet Pull'!B32</f>
        <v>7070-000000</v>
      </c>
      <c r="C30" s="153">
        <f>'Upload Sheet Pull'!C32</f>
        <v>150</v>
      </c>
      <c r="D30" s="153" t="str">
        <f>'Upload Sheet Pull'!D32</f>
        <v>054</v>
      </c>
      <c r="F30" s="153" t="str">
        <f>IF('Upload Sheet Pull'!E32="","",'Upload Sheet Pull'!E32)</f>
        <v/>
      </c>
      <c r="H30" s="160">
        <f>'Upload Sheet Pull'!J32</f>
        <v>0</v>
      </c>
      <c r="I30" s="160">
        <f>'Upload Sheet Pull'!K32</f>
        <v>0</v>
      </c>
      <c r="J30" s="160">
        <f>'Upload Sheet Pull'!L32</f>
        <v>0</v>
      </c>
      <c r="K30" s="160">
        <f>'Upload Sheet Pull'!M32</f>
        <v>0</v>
      </c>
      <c r="L30" s="160">
        <f>'Upload Sheet Pull'!N32</f>
        <v>0</v>
      </c>
      <c r="M30" s="160">
        <f>'Upload Sheet Pull'!O32</f>
        <v>0</v>
      </c>
      <c r="N30" s="160">
        <f>'Upload Sheet Pull'!P32</f>
        <v>0</v>
      </c>
      <c r="O30" s="160">
        <f>'Upload Sheet Pull'!Q32</f>
        <v>0</v>
      </c>
      <c r="P30" s="160">
        <f>'Upload Sheet Pull'!R32</f>
        <v>0</v>
      </c>
      <c r="Q30" s="160">
        <f>'Upload Sheet Pull'!S32</f>
        <v>0</v>
      </c>
      <c r="R30" s="160">
        <f>'Upload Sheet Pull'!T32</f>
        <v>0</v>
      </c>
      <c r="S30" s="160">
        <f>'Upload Sheet Pull'!U32</f>
        <v>0</v>
      </c>
      <c r="T30" s="160">
        <f t="shared" si="0"/>
        <v>0</v>
      </c>
    </row>
    <row r="31" spans="1:20" ht="12.75" customHeight="1" x14ac:dyDescent="0.4">
      <c r="A31" s="153" t="str">
        <f>'Upload Sheet Pull'!A33</f>
        <v>Budget</v>
      </c>
      <c r="B31" s="153" t="str">
        <f>'Upload Sheet Pull'!B33</f>
        <v>7072-000000</v>
      </c>
      <c r="C31" s="153">
        <f>'Upload Sheet Pull'!C33</f>
        <v>150</v>
      </c>
      <c r="D31" s="153" t="str">
        <f>'Upload Sheet Pull'!D33</f>
        <v>054</v>
      </c>
      <c r="F31" s="153" t="str">
        <f>IF('Upload Sheet Pull'!E33="","",'Upload Sheet Pull'!E33)</f>
        <v/>
      </c>
      <c r="H31" s="160">
        <f>'Upload Sheet Pull'!J33</f>
        <v>0</v>
      </c>
      <c r="I31" s="160">
        <f>'Upload Sheet Pull'!K33</f>
        <v>0</v>
      </c>
      <c r="J31" s="160">
        <f>'Upload Sheet Pull'!L33</f>
        <v>0</v>
      </c>
      <c r="K31" s="160">
        <f>'Upload Sheet Pull'!M33</f>
        <v>0</v>
      </c>
      <c r="L31" s="160">
        <f>'Upload Sheet Pull'!N33</f>
        <v>0</v>
      </c>
      <c r="M31" s="160">
        <f>'Upload Sheet Pull'!O33</f>
        <v>0</v>
      </c>
      <c r="N31" s="160">
        <f>'Upload Sheet Pull'!P33</f>
        <v>0</v>
      </c>
      <c r="O31" s="160">
        <f>'Upload Sheet Pull'!Q33</f>
        <v>0</v>
      </c>
      <c r="P31" s="160">
        <f>'Upload Sheet Pull'!R33</f>
        <v>0</v>
      </c>
      <c r="Q31" s="160">
        <f>'Upload Sheet Pull'!S33</f>
        <v>0</v>
      </c>
      <c r="R31" s="160">
        <f>'Upload Sheet Pull'!T33</f>
        <v>0</v>
      </c>
      <c r="S31" s="160">
        <f>'Upload Sheet Pull'!U33</f>
        <v>0</v>
      </c>
      <c r="T31" s="160">
        <f t="shared" si="0"/>
        <v>0</v>
      </c>
    </row>
    <row r="32" spans="1:20" ht="12.75" customHeight="1" x14ac:dyDescent="0.4">
      <c r="A32" s="153" t="str">
        <f>'Upload Sheet Pull'!A34</f>
        <v>Budget</v>
      </c>
      <c r="B32" s="153" t="str">
        <f>'Upload Sheet Pull'!B34</f>
        <v>7078-000000</v>
      </c>
      <c r="C32" s="153">
        <f>'Upload Sheet Pull'!C34</f>
        <v>150</v>
      </c>
      <c r="D32" s="153" t="str">
        <f>'Upload Sheet Pull'!D34</f>
        <v>054</v>
      </c>
      <c r="F32" s="153" t="str">
        <f>IF('Upload Sheet Pull'!E34="","",'Upload Sheet Pull'!E34)</f>
        <v/>
      </c>
      <c r="H32" s="160">
        <f>'Upload Sheet Pull'!J34</f>
        <v>0</v>
      </c>
      <c r="I32" s="160">
        <f>'Upload Sheet Pull'!K34</f>
        <v>0</v>
      </c>
      <c r="J32" s="160">
        <f>'Upload Sheet Pull'!L34</f>
        <v>0</v>
      </c>
      <c r="K32" s="160">
        <f>'Upload Sheet Pull'!M34</f>
        <v>0</v>
      </c>
      <c r="L32" s="160">
        <f>'Upload Sheet Pull'!N34</f>
        <v>0</v>
      </c>
      <c r="M32" s="160">
        <f>'Upload Sheet Pull'!O34</f>
        <v>0</v>
      </c>
      <c r="N32" s="160">
        <f>'Upload Sheet Pull'!P34</f>
        <v>0</v>
      </c>
      <c r="O32" s="160">
        <f>'Upload Sheet Pull'!Q34</f>
        <v>0</v>
      </c>
      <c r="P32" s="160">
        <f>'Upload Sheet Pull'!R34</f>
        <v>0</v>
      </c>
      <c r="Q32" s="160">
        <f>'Upload Sheet Pull'!S34</f>
        <v>0</v>
      </c>
      <c r="R32" s="160">
        <f>'Upload Sheet Pull'!T34</f>
        <v>0</v>
      </c>
      <c r="S32" s="160">
        <f>'Upload Sheet Pull'!U34</f>
        <v>0</v>
      </c>
      <c r="T32" s="160">
        <f t="shared" si="0"/>
        <v>0</v>
      </c>
    </row>
    <row r="33" spans="1:20" ht="12.75" customHeight="1" x14ac:dyDescent="0.4">
      <c r="A33" s="153" t="str">
        <f>'Upload Sheet Pull'!A35</f>
        <v>Budget</v>
      </c>
      <c r="B33" s="153" t="str">
        <f>'Upload Sheet Pull'!B35</f>
        <v>7080-000000</v>
      </c>
      <c r="C33" s="153">
        <f>'Upload Sheet Pull'!C35</f>
        <v>150</v>
      </c>
      <c r="D33" s="153" t="str">
        <f>'Upload Sheet Pull'!D35</f>
        <v>054</v>
      </c>
      <c r="F33" s="153" t="str">
        <f>IF('Upload Sheet Pull'!E35="","",'Upload Sheet Pull'!E35)</f>
        <v/>
      </c>
      <c r="H33" s="160">
        <f>'Upload Sheet Pull'!J35</f>
        <v>0</v>
      </c>
      <c r="I33" s="160">
        <f>'Upload Sheet Pull'!K35</f>
        <v>0</v>
      </c>
      <c r="J33" s="160">
        <f>'Upload Sheet Pull'!L35</f>
        <v>0</v>
      </c>
      <c r="K33" s="160">
        <f>'Upload Sheet Pull'!M35</f>
        <v>0</v>
      </c>
      <c r="L33" s="160">
        <f>'Upload Sheet Pull'!N35</f>
        <v>0</v>
      </c>
      <c r="M33" s="160">
        <f>'Upload Sheet Pull'!O35</f>
        <v>0</v>
      </c>
      <c r="N33" s="160">
        <f>'Upload Sheet Pull'!P35</f>
        <v>0</v>
      </c>
      <c r="O33" s="160">
        <f>'Upload Sheet Pull'!Q35</f>
        <v>0</v>
      </c>
      <c r="P33" s="160">
        <f>'Upload Sheet Pull'!R35</f>
        <v>0</v>
      </c>
      <c r="Q33" s="160">
        <f>'Upload Sheet Pull'!S35</f>
        <v>0</v>
      </c>
      <c r="R33" s="160">
        <f>'Upload Sheet Pull'!T35</f>
        <v>0</v>
      </c>
      <c r="S33" s="160">
        <f>'Upload Sheet Pull'!U35</f>
        <v>0</v>
      </c>
      <c r="T33" s="160">
        <f t="shared" si="0"/>
        <v>0</v>
      </c>
    </row>
    <row r="34" spans="1:20" ht="12.75" customHeight="1" x14ac:dyDescent="0.4">
      <c r="A34" s="153" t="str">
        <f>'Upload Sheet Pull'!A36</f>
        <v>Budget</v>
      </c>
      <c r="B34" s="153" t="str">
        <f>'Upload Sheet Pull'!B36</f>
        <v>7090-000000</v>
      </c>
      <c r="C34" s="153">
        <f>'Upload Sheet Pull'!C36</f>
        <v>150</v>
      </c>
      <c r="D34" s="153" t="str">
        <f>'Upload Sheet Pull'!D36</f>
        <v>054</v>
      </c>
      <c r="F34" s="153" t="str">
        <f>IF('Upload Sheet Pull'!E36="","",'Upload Sheet Pull'!E36)</f>
        <v/>
      </c>
      <c r="H34" s="160">
        <f>'Upload Sheet Pull'!J36</f>
        <v>0</v>
      </c>
      <c r="I34" s="160">
        <f>'Upload Sheet Pull'!K36</f>
        <v>0</v>
      </c>
      <c r="J34" s="160">
        <f>'Upload Sheet Pull'!L36</f>
        <v>0</v>
      </c>
      <c r="K34" s="160">
        <f>'Upload Sheet Pull'!M36</f>
        <v>0</v>
      </c>
      <c r="L34" s="160">
        <f>'Upload Sheet Pull'!N36</f>
        <v>0</v>
      </c>
      <c r="M34" s="160">
        <f>'Upload Sheet Pull'!O36</f>
        <v>0</v>
      </c>
      <c r="N34" s="160">
        <f>'Upload Sheet Pull'!P36</f>
        <v>0</v>
      </c>
      <c r="O34" s="160">
        <f>'Upload Sheet Pull'!Q36</f>
        <v>0</v>
      </c>
      <c r="P34" s="160">
        <f>'Upload Sheet Pull'!R36</f>
        <v>0</v>
      </c>
      <c r="Q34" s="160">
        <f>'Upload Sheet Pull'!S36</f>
        <v>0</v>
      </c>
      <c r="R34" s="160">
        <f>'Upload Sheet Pull'!T36</f>
        <v>0</v>
      </c>
      <c r="S34" s="160">
        <f>'Upload Sheet Pull'!U36</f>
        <v>0</v>
      </c>
      <c r="T34" s="160">
        <f t="shared" si="0"/>
        <v>0</v>
      </c>
    </row>
    <row r="35" spans="1:20" ht="12.75" customHeight="1" x14ac:dyDescent="0.4">
      <c r="A35" s="153" t="str">
        <f>'Upload Sheet Pull'!A37</f>
        <v>Budget</v>
      </c>
      <c r="B35" s="153" t="str">
        <f>'Upload Sheet Pull'!B37</f>
        <v/>
      </c>
      <c r="C35" s="153">
        <f>'Upload Sheet Pull'!C37</f>
        <v>150</v>
      </c>
      <c r="D35" s="153" t="str">
        <f>'Upload Sheet Pull'!D37</f>
        <v>054</v>
      </c>
      <c r="F35" s="153" t="str">
        <f>IF('Upload Sheet Pull'!E37="","",'Upload Sheet Pull'!E37)</f>
        <v/>
      </c>
      <c r="H35" s="160">
        <f>'Upload Sheet Pull'!J37</f>
        <v>0</v>
      </c>
      <c r="I35" s="160">
        <f>'Upload Sheet Pull'!K37</f>
        <v>0</v>
      </c>
      <c r="J35" s="160">
        <f>'Upload Sheet Pull'!L37</f>
        <v>0</v>
      </c>
      <c r="K35" s="160">
        <f>'Upload Sheet Pull'!M37</f>
        <v>0</v>
      </c>
      <c r="L35" s="160">
        <f>'Upload Sheet Pull'!N37</f>
        <v>0</v>
      </c>
      <c r="M35" s="160">
        <f>'Upload Sheet Pull'!O37</f>
        <v>0</v>
      </c>
      <c r="N35" s="160">
        <f>'Upload Sheet Pull'!P37</f>
        <v>0</v>
      </c>
      <c r="O35" s="160">
        <f>'Upload Sheet Pull'!Q37</f>
        <v>0</v>
      </c>
      <c r="P35" s="160">
        <f>'Upload Sheet Pull'!R37</f>
        <v>0</v>
      </c>
      <c r="Q35" s="160">
        <f>'Upload Sheet Pull'!S37</f>
        <v>0</v>
      </c>
      <c r="R35" s="160">
        <f>'Upload Sheet Pull'!T37</f>
        <v>0</v>
      </c>
      <c r="S35" s="160">
        <f>'Upload Sheet Pull'!U37</f>
        <v>0</v>
      </c>
      <c r="T35" s="160">
        <f t="shared" si="0"/>
        <v>0</v>
      </c>
    </row>
    <row r="36" spans="1:20" ht="12.75" customHeight="1" x14ac:dyDescent="0.4">
      <c r="A36" s="153" t="str">
        <f>'Upload Sheet Pull'!A38</f>
        <v>Budget</v>
      </c>
      <c r="B36" s="153" t="str">
        <f>'Upload Sheet Pull'!B38</f>
        <v/>
      </c>
      <c r="C36" s="153">
        <f>'Upload Sheet Pull'!C38</f>
        <v>150</v>
      </c>
      <c r="D36" s="153" t="str">
        <f>'Upload Sheet Pull'!D38</f>
        <v>054</v>
      </c>
      <c r="F36" s="153" t="str">
        <f>IF('Upload Sheet Pull'!E38="","",'Upload Sheet Pull'!E38)</f>
        <v/>
      </c>
      <c r="H36" s="160">
        <f>'Upload Sheet Pull'!J38</f>
        <v>0</v>
      </c>
      <c r="I36" s="160">
        <f>'Upload Sheet Pull'!K38</f>
        <v>0</v>
      </c>
      <c r="J36" s="160">
        <f>'Upload Sheet Pull'!L38</f>
        <v>0</v>
      </c>
      <c r="K36" s="160">
        <f>'Upload Sheet Pull'!M38</f>
        <v>0</v>
      </c>
      <c r="L36" s="160">
        <f>'Upload Sheet Pull'!N38</f>
        <v>0</v>
      </c>
      <c r="M36" s="160">
        <f>'Upload Sheet Pull'!O38</f>
        <v>0</v>
      </c>
      <c r="N36" s="160">
        <f>'Upload Sheet Pull'!P38</f>
        <v>0</v>
      </c>
      <c r="O36" s="160">
        <f>'Upload Sheet Pull'!Q38</f>
        <v>0</v>
      </c>
      <c r="P36" s="160">
        <f>'Upload Sheet Pull'!R38</f>
        <v>0</v>
      </c>
      <c r="Q36" s="160">
        <f>'Upload Sheet Pull'!S38</f>
        <v>0</v>
      </c>
      <c r="R36" s="160">
        <f>'Upload Sheet Pull'!T38</f>
        <v>0</v>
      </c>
      <c r="S36" s="160">
        <f>'Upload Sheet Pull'!U38</f>
        <v>0</v>
      </c>
      <c r="T36" s="160">
        <f t="shared" si="0"/>
        <v>0</v>
      </c>
    </row>
    <row r="37" spans="1:20" ht="12.75" customHeight="1" x14ac:dyDescent="0.4">
      <c r="A37" s="153" t="str">
        <f>'Upload Sheet Pull'!A39</f>
        <v>Budget</v>
      </c>
      <c r="B37" s="153" t="str">
        <f>'Upload Sheet Pull'!B39</f>
        <v/>
      </c>
      <c r="C37" s="153">
        <f>'Upload Sheet Pull'!C39</f>
        <v>150</v>
      </c>
      <c r="D37" s="153" t="str">
        <f>'Upload Sheet Pull'!D39</f>
        <v>054</v>
      </c>
      <c r="F37" s="153" t="str">
        <f>IF('Upload Sheet Pull'!E39="","",'Upload Sheet Pull'!E39)</f>
        <v/>
      </c>
      <c r="H37" s="160">
        <f>'Upload Sheet Pull'!J39</f>
        <v>0</v>
      </c>
      <c r="I37" s="160">
        <f>'Upload Sheet Pull'!K39</f>
        <v>0</v>
      </c>
      <c r="J37" s="160">
        <f>'Upload Sheet Pull'!L39</f>
        <v>0</v>
      </c>
      <c r="K37" s="160">
        <f>'Upload Sheet Pull'!M39</f>
        <v>0</v>
      </c>
      <c r="L37" s="160">
        <f>'Upload Sheet Pull'!N39</f>
        <v>0</v>
      </c>
      <c r="M37" s="160">
        <f>'Upload Sheet Pull'!O39</f>
        <v>0</v>
      </c>
      <c r="N37" s="160">
        <f>'Upload Sheet Pull'!P39</f>
        <v>0</v>
      </c>
      <c r="O37" s="160">
        <f>'Upload Sheet Pull'!Q39</f>
        <v>0</v>
      </c>
      <c r="P37" s="160">
        <f>'Upload Sheet Pull'!R39</f>
        <v>0</v>
      </c>
      <c r="Q37" s="160">
        <f>'Upload Sheet Pull'!S39</f>
        <v>0</v>
      </c>
      <c r="R37" s="160">
        <f>'Upload Sheet Pull'!T39</f>
        <v>0</v>
      </c>
      <c r="S37" s="160">
        <f>'Upload Sheet Pull'!U39</f>
        <v>0</v>
      </c>
      <c r="T37" s="160">
        <f t="shared" si="0"/>
        <v>0</v>
      </c>
    </row>
    <row r="38" spans="1:20" ht="12.75" customHeight="1" x14ac:dyDescent="0.4">
      <c r="A38" s="153" t="str">
        <f>'Upload Sheet Pull'!A40</f>
        <v>Budget</v>
      </c>
      <c r="B38" s="153" t="str">
        <f>'Upload Sheet Pull'!B40</f>
        <v>6025-000000</v>
      </c>
      <c r="C38" s="153">
        <f>'Upload Sheet Pull'!C40</f>
        <v>200</v>
      </c>
      <c r="D38" s="153" t="str">
        <f>'Upload Sheet Pull'!D40</f>
        <v>054</v>
      </c>
      <c r="F38" s="153" t="str">
        <f>IF('Upload Sheet Pull'!E40="","",'Upload Sheet Pull'!E40)</f>
        <v/>
      </c>
      <c r="H38" s="160">
        <f>'Upload Sheet Pull'!J40</f>
        <v>0</v>
      </c>
      <c r="I38" s="160">
        <f>'Upload Sheet Pull'!K40</f>
        <v>0</v>
      </c>
      <c r="J38" s="160">
        <f>'Upload Sheet Pull'!L40</f>
        <v>0</v>
      </c>
      <c r="K38" s="160">
        <f>'Upload Sheet Pull'!M40</f>
        <v>0</v>
      </c>
      <c r="L38" s="160">
        <f>'Upload Sheet Pull'!N40</f>
        <v>0</v>
      </c>
      <c r="M38" s="160">
        <f>'Upload Sheet Pull'!O40</f>
        <v>0</v>
      </c>
      <c r="N38" s="160">
        <f>'Upload Sheet Pull'!P40</f>
        <v>0</v>
      </c>
      <c r="O38" s="160">
        <f>'Upload Sheet Pull'!Q40</f>
        <v>0</v>
      </c>
      <c r="P38" s="160">
        <f>'Upload Sheet Pull'!R40</f>
        <v>0</v>
      </c>
      <c r="Q38" s="160">
        <f>'Upload Sheet Pull'!S40</f>
        <v>0</v>
      </c>
      <c r="R38" s="160">
        <f>'Upload Sheet Pull'!T40</f>
        <v>0</v>
      </c>
      <c r="S38" s="160">
        <f>'Upload Sheet Pull'!U40</f>
        <v>0</v>
      </c>
      <c r="T38" s="160">
        <f t="shared" si="0"/>
        <v>0</v>
      </c>
    </row>
    <row r="39" spans="1:20" ht="12.75" customHeight="1" x14ac:dyDescent="0.4">
      <c r="A39" s="153" t="str">
        <f>'Upload Sheet Pull'!A41</f>
        <v>Budget</v>
      </c>
      <c r="B39" s="153" t="str">
        <f>'Upload Sheet Pull'!B41</f>
        <v>6010-000000</v>
      </c>
      <c r="C39" s="153">
        <f>'Upload Sheet Pull'!C41</f>
        <v>200</v>
      </c>
      <c r="D39" s="153" t="str">
        <f>'Upload Sheet Pull'!D41</f>
        <v>054</v>
      </c>
      <c r="F39" s="153" t="str">
        <f>IF('Upload Sheet Pull'!E41="","",'Upload Sheet Pull'!E41)</f>
        <v>D100</v>
      </c>
      <c r="H39" s="160">
        <f>'Upload Sheet Pull'!J41</f>
        <v>0</v>
      </c>
      <c r="I39" s="160">
        <f>'Upload Sheet Pull'!K41</f>
        <v>0</v>
      </c>
      <c r="J39" s="160">
        <f>'Upload Sheet Pull'!L41</f>
        <v>0</v>
      </c>
      <c r="K39" s="160">
        <f>'Upload Sheet Pull'!M41</f>
        <v>0</v>
      </c>
      <c r="L39" s="160">
        <f>'Upload Sheet Pull'!N41</f>
        <v>0</v>
      </c>
      <c r="M39" s="160">
        <f>'Upload Sheet Pull'!O41</f>
        <v>0</v>
      </c>
      <c r="N39" s="160">
        <f>'Upload Sheet Pull'!P41</f>
        <v>0</v>
      </c>
      <c r="O39" s="160">
        <f>'Upload Sheet Pull'!Q41</f>
        <v>0</v>
      </c>
      <c r="P39" s="160">
        <f>'Upload Sheet Pull'!R41</f>
        <v>0</v>
      </c>
      <c r="Q39" s="160">
        <f>'Upload Sheet Pull'!S41</f>
        <v>0</v>
      </c>
      <c r="R39" s="160">
        <f>'Upload Sheet Pull'!T41</f>
        <v>0</v>
      </c>
      <c r="S39" s="160">
        <f>'Upload Sheet Pull'!U41</f>
        <v>0</v>
      </c>
      <c r="T39" s="160">
        <f t="shared" si="0"/>
        <v>0</v>
      </c>
    </row>
    <row r="40" spans="1:20" ht="12.75" customHeight="1" x14ac:dyDescent="0.4">
      <c r="A40" s="153" t="str">
        <f>'Upload Sheet Pull'!A42</f>
        <v>Budget</v>
      </c>
      <c r="B40" s="153" t="str">
        <f>'Upload Sheet Pull'!B42</f>
        <v>6010-000000</v>
      </c>
      <c r="C40" s="153">
        <f>'Upload Sheet Pull'!C42</f>
        <v>200</v>
      </c>
      <c r="D40" s="153" t="str">
        <f>'Upload Sheet Pull'!D42</f>
        <v>054</v>
      </c>
      <c r="F40" s="153" t="str">
        <f>IF('Upload Sheet Pull'!E42="","",'Upload Sheet Pull'!E42)</f>
        <v>D200</v>
      </c>
      <c r="H40" s="160">
        <f>'Upload Sheet Pull'!J42</f>
        <v>0</v>
      </c>
      <c r="I40" s="160">
        <f>'Upload Sheet Pull'!K42</f>
        <v>0</v>
      </c>
      <c r="J40" s="160">
        <f>'Upload Sheet Pull'!L42</f>
        <v>0</v>
      </c>
      <c r="K40" s="160">
        <f>'Upload Sheet Pull'!M42</f>
        <v>0</v>
      </c>
      <c r="L40" s="160">
        <f>'Upload Sheet Pull'!N42</f>
        <v>0</v>
      </c>
      <c r="M40" s="160">
        <f>'Upload Sheet Pull'!O42</f>
        <v>0</v>
      </c>
      <c r="N40" s="160">
        <f>'Upload Sheet Pull'!P42</f>
        <v>0</v>
      </c>
      <c r="O40" s="160">
        <f>'Upload Sheet Pull'!Q42</f>
        <v>0</v>
      </c>
      <c r="P40" s="160">
        <f>'Upload Sheet Pull'!R42</f>
        <v>0</v>
      </c>
      <c r="Q40" s="160">
        <f>'Upload Sheet Pull'!S42</f>
        <v>0</v>
      </c>
      <c r="R40" s="160">
        <f>'Upload Sheet Pull'!T42</f>
        <v>0</v>
      </c>
      <c r="S40" s="160">
        <f>'Upload Sheet Pull'!U42</f>
        <v>0</v>
      </c>
      <c r="T40" s="160">
        <f t="shared" si="0"/>
        <v>0</v>
      </c>
    </row>
    <row r="41" spans="1:20" ht="12.75" customHeight="1" x14ac:dyDescent="0.4">
      <c r="A41" s="153" t="str">
        <f>'Upload Sheet Pull'!A43</f>
        <v>Budget</v>
      </c>
      <c r="B41" s="153" t="str">
        <f>'Upload Sheet Pull'!B43</f>
        <v>6010-000000</v>
      </c>
      <c r="C41" s="153">
        <f>'Upload Sheet Pull'!C43</f>
        <v>200</v>
      </c>
      <c r="D41" s="153" t="str">
        <f>'Upload Sheet Pull'!D43</f>
        <v>054</v>
      </c>
      <c r="F41" s="153" t="str">
        <f>IF('Upload Sheet Pull'!E43="","",'Upload Sheet Pull'!E43)</f>
        <v>D300</v>
      </c>
      <c r="H41" s="160">
        <f>'Upload Sheet Pull'!J43</f>
        <v>0</v>
      </c>
      <c r="I41" s="160">
        <f>'Upload Sheet Pull'!K43</f>
        <v>0</v>
      </c>
      <c r="J41" s="160">
        <f>'Upload Sheet Pull'!L43</f>
        <v>0</v>
      </c>
      <c r="K41" s="160">
        <f>'Upload Sheet Pull'!M43</f>
        <v>0</v>
      </c>
      <c r="L41" s="160">
        <f>'Upload Sheet Pull'!N43</f>
        <v>0</v>
      </c>
      <c r="M41" s="160">
        <f>'Upload Sheet Pull'!O43</f>
        <v>0</v>
      </c>
      <c r="N41" s="160">
        <f>'Upload Sheet Pull'!P43</f>
        <v>0</v>
      </c>
      <c r="O41" s="160">
        <f>'Upload Sheet Pull'!Q43</f>
        <v>0</v>
      </c>
      <c r="P41" s="160">
        <f>'Upload Sheet Pull'!R43</f>
        <v>0</v>
      </c>
      <c r="Q41" s="160">
        <f>'Upload Sheet Pull'!S43</f>
        <v>0</v>
      </c>
      <c r="R41" s="160">
        <f>'Upload Sheet Pull'!T43</f>
        <v>0</v>
      </c>
      <c r="S41" s="160">
        <f>'Upload Sheet Pull'!U43</f>
        <v>0</v>
      </c>
      <c r="T41" s="160">
        <f t="shared" si="0"/>
        <v>0</v>
      </c>
    </row>
    <row r="42" spans="1:20" ht="12.75" customHeight="1" x14ac:dyDescent="0.4">
      <c r="A42" s="153" t="str">
        <f>'Upload Sheet Pull'!A44</f>
        <v>Budget</v>
      </c>
      <c r="B42" s="153" t="str">
        <f>'Upload Sheet Pull'!B44</f>
        <v>6050-000000</v>
      </c>
      <c r="C42" s="153">
        <f>'Upload Sheet Pull'!C44</f>
        <v>200</v>
      </c>
      <c r="D42" s="153" t="str">
        <f>'Upload Sheet Pull'!D44</f>
        <v>054</v>
      </c>
      <c r="F42" s="153" t="str">
        <f>IF('Upload Sheet Pull'!E44="","",'Upload Sheet Pull'!E44)</f>
        <v/>
      </c>
      <c r="H42" s="160">
        <f>'Upload Sheet Pull'!J44</f>
        <v>0</v>
      </c>
      <c r="I42" s="160">
        <f>'Upload Sheet Pull'!K44</f>
        <v>0</v>
      </c>
      <c r="J42" s="160">
        <f>'Upload Sheet Pull'!L44</f>
        <v>0</v>
      </c>
      <c r="K42" s="160">
        <f>'Upload Sheet Pull'!M44</f>
        <v>0</v>
      </c>
      <c r="L42" s="160">
        <f>'Upload Sheet Pull'!N44</f>
        <v>0</v>
      </c>
      <c r="M42" s="160">
        <f>'Upload Sheet Pull'!O44</f>
        <v>0</v>
      </c>
      <c r="N42" s="160">
        <f>'Upload Sheet Pull'!P44</f>
        <v>0</v>
      </c>
      <c r="O42" s="160">
        <f>'Upload Sheet Pull'!Q44</f>
        <v>0</v>
      </c>
      <c r="P42" s="160">
        <f>'Upload Sheet Pull'!R44</f>
        <v>0</v>
      </c>
      <c r="Q42" s="160">
        <f>'Upload Sheet Pull'!S44</f>
        <v>0</v>
      </c>
      <c r="R42" s="160">
        <f>'Upload Sheet Pull'!T44</f>
        <v>0</v>
      </c>
      <c r="S42" s="160">
        <f>'Upload Sheet Pull'!U44</f>
        <v>0</v>
      </c>
      <c r="T42" s="160">
        <f t="shared" si="0"/>
        <v>0</v>
      </c>
    </row>
    <row r="43" spans="1:20" ht="12.75" customHeight="1" x14ac:dyDescent="0.4">
      <c r="A43" s="153" t="str">
        <f>'Upload Sheet Pull'!A45</f>
        <v>Budget</v>
      </c>
      <c r="B43" s="153" t="str">
        <f>'Upload Sheet Pull'!B45</f>
        <v>6055-000000</v>
      </c>
      <c r="C43" s="153">
        <f>'Upload Sheet Pull'!C45</f>
        <v>200</v>
      </c>
      <c r="D43" s="153" t="str">
        <f>'Upload Sheet Pull'!D45</f>
        <v>054</v>
      </c>
      <c r="F43" s="153" t="str">
        <f>IF('Upload Sheet Pull'!E45="","",'Upload Sheet Pull'!E45)</f>
        <v/>
      </c>
      <c r="H43" s="160">
        <f>'Upload Sheet Pull'!J45</f>
        <v>0</v>
      </c>
      <c r="I43" s="160">
        <f>'Upload Sheet Pull'!K45</f>
        <v>0</v>
      </c>
      <c r="J43" s="160">
        <f>'Upload Sheet Pull'!L45</f>
        <v>0</v>
      </c>
      <c r="K43" s="160">
        <f>'Upload Sheet Pull'!M45</f>
        <v>0</v>
      </c>
      <c r="L43" s="160">
        <f>'Upload Sheet Pull'!N45</f>
        <v>0</v>
      </c>
      <c r="M43" s="160">
        <f>'Upload Sheet Pull'!O45</f>
        <v>0</v>
      </c>
      <c r="N43" s="160">
        <f>'Upload Sheet Pull'!P45</f>
        <v>0</v>
      </c>
      <c r="O43" s="160">
        <f>'Upload Sheet Pull'!Q45</f>
        <v>0</v>
      </c>
      <c r="P43" s="160">
        <f>'Upload Sheet Pull'!R45</f>
        <v>0</v>
      </c>
      <c r="Q43" s="160">
        <f>'Upload Sheet Pull'!S45</f>
        <v>0</v>
      </c>
      <c r="R43" s="160">
        <f>'Upload Sheet Pull'!T45</f>
        <v>0</v>
      </c>
      <c r="S43" s="160">
        <f>'Upload Sheet Pull'!U45</f>
        <v>0</v>
      </c>
      <c r="T43" s="160">
        <f t="shared" si="0"/>
        <v>0</v>
      </c>
    </row>
    <row r="44" spans="1:20" ht="12.75" customHeight="1" x14ac:dyDescent="0.4">
      <c r="A44" s="153" t="str">
        <f>'Upload Sheet Pull'!A46</f>
        <v>Budget</v>
      </c>
      <c r="B44" s="153" t="str">
        <f>'Upload Sheet Pull'!B46</f>
        <v>6060-000000</v>
      </c>
      <c r="C44" s="153">
        <f>'Upload Sheet Pull'!C46</f>
        <v>200</v>
      </c>
      <c r="D44" s="153" t="str">
        <f>'Upload Sheet Pull'!D46</f>
        <v>054</v>
      </c>
      <c r="F44" s="153" t="str">
        <f>IF('Upload Sheet Pull'!E46="","",'Upload Sheet Pull'!E46)</f>
        <v/>
      </c>
      <c r="H44" s="160">
        <f>'Upload Sheet Pull'!J46</f>
        <v>0</v>
      </c>
      <c r="I44" s="160">
        <f>'Upload Sheet Pull'!K46</f>
        <v>0</v>
      </c>
      <c r="J44" s="160">
        <f>'Upload Sheet Pull'!L46</f>
        <v>0</v>
      </c>
      <c r="K44" s="160">
        <f>'Upload Sheet Pull'!M46</f>
        <v>0</v>
      </c>
      <c r="L44" s="160">
        <f>'Upload Sheet Pull'!N46</f>
        <v>0</v>
      </c>
      <c r="M44" s="160">
        <f>'Upload Sheet Pull'!O46</f>
        <v>0</v>
      </c>
      <c r="N44" s="160">
        <f>'Upload Sheet Pull'!P46</f>
        <v>0</v>
      </c>
      <c r="O44" s="160">
        <f>'Upload Sheet Pull'!Q46</f>
        <v>0</v>
      </c>
      <c r="P44" s="160">
        <f>'Upload Sheet Pull'!R46</f>
        <v>0</v>
      </c>
      <c r="Q44" s="160">
        <f>'Upload Sheet Pull'!S46</f>
        <v>0</v>
      </c>
      <c r="R44" s="160">
        <f>'Upload Sheet Pull'!T46</f>
        <v>0</v>
      </c>
      <c r="S44" s="160">
        <f>'Upload Sheet Pull'!U46</f>
        <v>0</v>
      </c>
      <c r="T44" s="160">
        <f t="shared" si="0"/>
        <v>0</v>
      </c>
    </row>
    <row r="45" spans="1:20" ht="12.75" customHeight="1" x14ac:dyDescent="0.4">
      <c r="A45" s="153" t="str">
        <f>'Upload Sheet Pull'!A47</f>
        <v>Budget</v>
      </c>
      <c r="B45" s="153" t="str">
        <f>'Upload Sheet Pull'!B47</f>
        <v>6020-000000</v>
      </c>
      <c r="C45" s="153">
        <f>'Upload Sheet Pull'!C47</f>
        <v>200</v>
      </c>
      <c r="D45" s="153" t="str">
        <f>'Upload Sheet Pull'!D47</f>
        <v>054</v>
      </c>
      <c r="F45" s="153" t="str">
        <f>IF('Upload Sheet Pull'!E47="","",'Upload Sheet Pull'!E47)</f>
        <v/>
      </c>
      <c r="H45" s="160">
        <f>'Upload Sheet Pull'!J47</f>
        <v>0</v>
      </c>
      <c r="I45" s="160">
        <f>'Upload Sheet Pull'!K47</f>
        <v>0</v>
      </c>
      <c r="J45" s="160">
        <f>'Upload Sheet Pull'!L47</f>
        <v>0</v>
      </c>
      <c r="K45" s="160">
        <f>'Upload Sheet Pull'!M47</f>
        <v>0</v>
      </c>
      <c r="L45" s="160">
        <f>'Upload Sheet Pull'!N47</f>
        <v>0</v>
      </c>
      <c r="M45" s="160">
        <f>'Upload Sheet Pull'!O47</f>
        <v>0</v>
      </c>
      <c r="N45" s="160">
        <f>'Upload Sheet Pull'!P47</f>
        <v>0</v>
      </c>
      <c r="O45" s="160">
        <f>'Upload Sheet Pull'!Q47</f>
        <v>0</v>
      </c>
      <c r="P45" s="160">
        <f>'Upload Sheet Pull'!R47</f>
        <v>0</v>
      </c>
      <c r="Q45" s="160">
        <f>'Upload Sheet Pull'!S47</f>
        <v>0</v>
      </c>
      <c r="R45" s="160">
        <f>'Upload Sheet Pull'!T47</f>
        <v>0</v>
      </c>
      <c r="S45" s="160">
        <f>'Upload Sheet Pull'!U47</f>
        <v>0</v>
      </c>
      <c r="T45" s="160">
        <f t="shared" si="0"/>
        <v>0</v>
      </c>
    </row>
    <row r="46" spans="1:20" ht="12.75" customHeight="1" x14ac:dyDescent="0.4">
      <c r="A46" s="153" t="str">
        <f>'Upload Sheet Pull'!A48</f>
        <v>Budget</v>
      </c>
      <c r="B46" s="153" t="str">
        <f>'Upload Sheet Pull'!B48</f>
        <v>6030-000000</v>
      </c>
      <c r="C46" s="153">
        <f>'Upload Sheet Pull'!C48</f>
        <v>200</v>
      </c>
      <c r="D46" s="153" t="str">
        <f>'Upload Sheet Pull'!D48</f>
        <v>054</v>
      </c>
      <c r="F46" s="153" t="str">
        <f>IF('Upload Sheet Pull'!E48="","",'Upload Sheet Pull'!E48)</f>
        <v/>
      </c>
      <c r="H46" s="160">
        <f>'Upload Sheet Pull'!J48</f>
        <v>0</v>
      </c>
      <c r="I46" s="160">
        <f>'Upload Sheet Pull'!K48</f>
        <v>0</v>
      </c>
      <c r="J46" s="160">
        <f>'Upload Sheet Pull'!L48</f>
        <v>0</v>
      </c>
      <c r="K46" s="160">
        <f>'Upload Sheet Pull'!M48</f>
        <v>0</v>
      </c>
      <c r="L46" s="160">
        <f>'Upload Sheet Pull'!N48</f>
        <v>0</v>
      </c>
      <c r="M46" s="160">
        <f>'Upload Sheet Pull'!O48</f>
        <v>0</v>
      </c>
      <c r="N46" s="160">
        <f>'Upload Sheet Pull'!P48</f>
        <v>0</v>
      </c>
      <c r="O46" s="160">
        <f>'Upload Sheet Pull'!Q48</f>
        <v>0</v>
      </c>
      <c r="P46" s="160">
        <f>'Upload Sheet Pull'!R48</f>
        <v>0</v>
      </c>
      <c r="Q46" s="160">
        <f>'Upload Sheet Pull'!S48</f>
        <v>0</v>
      </c>
      <c r="R46" s="160">
        <f>'Upload Sheet Pull'!T48</f>
        <v>0</v>
      </c>
      <c r="S46" s="160">
        <f>'Upload Sheet Pull'!U48</f>
        <v>0</v>
      </c>
      <c r="T46" s="160">
        <f t="shared" si="0"/>
        <v>0</v>
      </c>
    </row>
    <row r="47" spans="1:20" ht="12.75" customHeight="1" x14ac:dyDescent="0.4">
      <c r="A47" s="153" t="str">
        <f>'Upload Sheet Pull'!A49</f>
        <v>Budget</v>
      </c>
      <c r="B47" s="153" t="str">
        <f>'Upload Sheet Pull'!B49</f>
        <v>6035-000000</v>
      </c>
      <c r="C47" s="153">
        <f>'Upload Sheet Pull'!C49</f>
        <v>200</v>
      </c>
      <c r="D47" s="153" t="str">
        <f>'Upload Sheet Pull'!D49</f>
        <v>054</v>
      </c>
      <c r="F47" s="153" t="str">
        <f>IF('Upload Sheet Pull'!E49="","",'Upload Sheet Pull'!E49)</f>
        <v/>
      </c>
      <c r="H47" s="160">
        <f>'Upload Sheet Pull'!J49</f>
        <v>0</v>
      </c>
      <c r="I47" s="160">
        <f>'Upload Sheet Pull'!K49</f>
        <v>0</v>
      </c>
      <c r="J47" s="160">
        <f>'Upload Sheet Pull'!L49</f>
        <v>0</v>
      </c>
      <c r="K47" s="160">
        <f>'Upload Sheet Pull'!M49</f>
        <v>0</v>
      </c>
      <c r="L47" s="160">
        <f>'Upload Sheet Pull'!N49</f>
        <v>0</v>
      </c>
      <c r="M47" s="160">
        <f>'Upload Sheet Pull'!O49</f>
        <v>0</v>
      </c>
      <c r="N47" s="160">
        <f>'Upload Sheet Pull'!P49</f>
        <v>0</v>
      </c>
      <c r="O47" s="160">
        <f>'Upload Sheet Pull'!Q49</f>
        <v>0</v>
      </c>
      <c r="P47" s="160">
        <f>'Upload Sheet Pull'!R49</f>
        <v>0</v>
      </c>
      <c r="Q47" s="160">
        <f>'Upload Sheet Pull'!S49</f>
        <v>0</v>
      </c>
      <c r="R47" s="160">
        <f>'Upload Sheet Pull'!T49</f>
        <v>0</v>
      </c>
      <c r="S47" s="160">
        <f>'Upload Sheet Pull'!U49</f>
        <v>0</v>
      </c>
      <c r="T47" s="160">
        <f t="shared" si="0"/>
        <v>0</v>
      </c>
    </row>
    <row r="48" spans="1:20" ht="12.75" customHeight="1" x14ac:dyDescent="0.4">
      <c r="A48" s="153" t="str">
        <f>'Upload Sheet Pull'!A50</f>
        <v>Budget</v>
      </c>
      <c r="B48" s="153" t="str">
        <f>'Upload Sheet Pull'!B50</f>
        <v>6040-000000</v>
      </c>
      <c r="C48" s="153">
        <f>'Upload Sheet Pull'!C50</f>
        <v>200</v>
      </c>
      <c r="D48" s="153" t="str">
        <f>'Upload Sheet Pull'!D50</f>
        <v>054</v>
      </c>
      <c r="F48" s="153" t="str">
        <f>IF('Upload Sheet Pull'!E50="","",'Upload Sheet Pull'!E50)</f>
        <v/>
      </c>
      <c r="H48" s="160">
        <f>'Upload Sheet Pull'!J50</f>
        <v>0</v>
      </c>
      <c r="I48" s="160">
        <f>'Upload Sheet Pull'!K50</f>
        <v>0</v>
      </c>
      <c r="J48" s="160">
        <f>'Upload Sheet Pull'!L50</f>
        <v>0</v>
      </c>
      <c r="K48" s="160">
        <f>'Upload Sheet Pull'!M50</f>
        <v>0</v>
      </c>
      <c r="L48" s="160">
        <f>'Upload Sheet Pull'!N50</f>
        <v>0</v>
      </c>
      <c r="M48" s="160">
        <f>'Upload Sheet Pull'!O50</f>
        <v>0</v>
      </c>
      <c r="N48" s="160">
        <f>'Upload Sheet Pull'!P50</f>
        <v>0</v>
      </c>
      <c r="O48" s="160">
        <f>'Upload Sheet Pull'!Q50</f>
        <v>0</v>
      </c>
      <c r="P48" s="160">
        <f>'Upload Sheet Pull'!R50</f>
        <v>0</v>
      </c>
      <c r="Q48" s="160">
        <f>'Upload Sheet Pull'!S50</f>
        <v>0</v>
      </c>
      <c r="R48" s="160">
        <f>'Upload Sheet Pull'!T50</f>
        <v>0</v>
      </c>
      <c r="S48" s="160">
        <f>'Upload Sheet Pull'!U50</f>
        <v>0</v>
      </c>
      <c r="T48" s="160">
        <f t="shared" si="0"/>
        <v>0</v>
      </c>
    </row>
    <row r="49" spans="1:20" ht="12.75" customHeight="1" x14ac:dyDescent="0.4">
      <c r="A49" s="153" t="str">
        <f>'Upload Sheet Pull'!A51</f>
        <v>Budget</v>
      </c>
      <c r="B49" s="153" t="str">
        <f>'Upload Sheet Pull'!B51</f>
        <v>7008-000000</v>
      </c>
      <c r="C49" s="153">
        <f>'Upload Sheet Pull'!C51</f>
        <v>200</v>
      </c>
      <c r="D49" s="153" t="str">
        <f>'Upload Sheet Pull'!D51</f>
        <v>054</v>
      </c>
      <c r="F49" s="153" t="str">
        <f>IF('Upload Sheet Pull'!E51="","",'Upload Sheet Pull'!E51)</f>
        <v/>
      </c>
      <c r="H49" s="160">
        <f>'Upload Sheet Pull'!J51</f>
        <v>0</v>
      </c>
      <c r="I49" s="160">
        <f>'Upload Sheet Pull'!K51</f>
        <v>0</v>
      </c>
      <c r="J49" s="160">
        <f>'Upload Sheet Pull'!L51</f>
        <v>0</v>
      </c>
      <c r="K49" s="160">
        <f>'Upload Sheet Pull'!M51</f>
        <v>0</v>
      </c>
      <c r="L49" s="160">
        <f>'Upload Sheet Pull'!N51</f>
        <v>0</v>
      </c>
      <c r="M49" s="160">
        <f>'Upload Sheet Pull'!O51</f>
        <v>0</v>
      </c>
      <c r="N49" s="160">
        <f>'Upload Sheet Pull'!P51</f>
        <v>0</v>
      </c>
      <c r="O49" s="160">
        <f>'Upload Sheet Pull'!Q51</f>
        <v>0</v>
      </c>
      <c r="P49" s="160">
        <f>'Upload Sheet Pull'!R51</f>
        <v>0</v>
      </c>
      <c r="Q49" s="160">
        <f>'Upload Sheet Pull'!S51</f>
        <v>0</v>
      </c>
      <c r="R49" s="160">
        <f>'Upload Sheet Pull'!T51</f>
        <v>0</v>
      </c>
      <c r="S49" s="160">
        <f>'Upload Sheet Pull'!U51</f>
        <v>0</v>
      </c>
      <c r="T49" s="160">
        <f t="shared" si="0"/>
        <v>0</v>
      </c>
    </row>
    <row r="50" spans="1:20" ht="12.75" customHeight="1" x14ac:dyDescent="0.4">
      <c r="A50" s="153" t="str">
        <f>'Upload Sheet Pull'!A52</f>
        <v>Budget</v>
      </c>
      <c r="B50" s="153" t="str">
        <f>'Upload Sheet Pull'!B52</f>
        <v>7010-000000</v>
      </c>
      <c r="C50" s="153">
        <f>'Upload Sheet Pull'!C52</f>
        <v>200</v>
      </c>
      <c r="D50" s="153" t="str">
        <f>'Upload Sheet Pull'!D52</f>
        <v>054</v>
      </c>
      <c r="F50" s="153" t="str">
        <f>IF('Upload Sheet Pull'!E52="","",'Upload Sheet Pull'!E52)</f>
        <v/>
      </c>
      <c r="H50" s="160">
        <f>'Upload Sheet Pull'!J52</f>
        <v>0</v>
      </c>
      <c r="I50" s="160">
        <f>'Upload Sheet Pull'!K52</f>
        <v>0</v>
      </c>
      <c r="J50" s="160">
        <f>'Upload Sheet Pull'!L52</f>
        <v>0</v>
      </c>
      <c r="K50" s="160">
        <f>'Upload Sheet Pull'!M52</f>
        <v>0</v>
      </c>
      <c r="L50" s="160">
        <f>'Upload Sheet Pull'!N52</f>
        <v>0</v>
      </c>
      <c r="M50" s="160">
        <f>'Upload Sheet Pull'!O52</f>
        <v>0</v>
      </c>
      <c r="N50" s="160">
        <f>'Upload Sheet Pull'!P52</f>
        <v>0</v>
      </c>
      <c r="O50" s="160">
        <f>'Upload Sheet Pull'!Q52</f>
        <v>0</v>
      </c>
      <c r="P50" s="160">
        <f>'Upload Sheet Pull'!R52</f>
        <v>0</v>
      </c>
      <c r="Q50" s="160">
        <f>'Upload Sheet Pull'!S52</f>
        <v>0</v>
      </c>
      <c r="R50" s="160">
        <f>'Upload Sheet Pull'!T52</f>
        <v>0</v>
      </c>
      <c r="S50" s="160">
        <f>'Upload Sheet Pull'!U52</f>
        <v>0</v>
      </c>
      <c r="T50" s="160">
        <f t="shared" si="0"/>
        <v>0</v>
      </c>
    </row>
    <row r="51" spans="1:20" ht="12.75" customHeight="1" x14ac:dyDescent="0.4">
      <c r="A51" s="153" t="str">
        <f>'Upload Sheet Pull'!A53</f>
        <v>Budget</v>
      </c>
      <c r="B51" s="153" t="str">
        <f>'Upload Sheet Pull'!B53</f>
        <v>7012-000000</v>
      </c>
      <c r="C51" s="153">
        <f>'Upload Sheet Pull'!C53</f>
        <v>200</v>
      </c>
      <c r="D51" s="153" t="str">
        <f>'Upload Sheet Pull'!D53</f>
        <v>054</v>
      </c>
      <c r="F51" s="153" t="str">
        <f>IF('Upload Sheet Pull'!E53="","",'Upload Sheet Pull'!E53)</f>
        <v/>
      </c>
      <c r="H51" s="160">
        <f>'Upload Sheet Pull'!J53</f>
        <v>0</v>
      </c>
      <c r="I51" s="160">
        <f>'Upload Sheet Pull'!K53</f>
        <v>0</v>
      </c>
      <c r="J51" s="160">
        <f>'Upload Sheet Pull'!L53</f>
        <v>0</v>
      </c>
      <c r="K51" s="160">
        <f>'Upload Sheet Pull'!M53</f>
        <v>0</v>
      </c>
      <c r="L51" s="160">
        <f>'Upload Sheet Pull'!N53</f>
        <v>0</v>
      </c>
      <c r="M51" s="160">
        <f>'Upload Sheet Pull'!O53</f>
        <v>0</v>
      </c>
      <c r="N51" s="160">
        <f>'Upload Sheet Pull'!P53</f>
        <v>0</v>
      </c>
      <c r="O51" s="160">
        <f>'Upload Sheet Pull'!Q53</f>
        <v>0</v>
      </c>
      <c r="P51" s="160">
        <f>'Upload Sheet Pull'!R53</f>
        <v>0</v>
      </c>
      <c r="Q51" s="160">
        <f>'Upload Sheet Pull'!S53</f>
        <v>0</v>
      </c>
      <c r="R51" s="160">
        <f>'Upload Sheet Pull'!T53</f>
        <v>0</v>
      </c>
      <c r="S51" s="160">
        <f>'Upload Sheet Pull'!U53</f>
        <v>0</v>
      </c>
      <c r="T51" s="160">
        <f t="shared" si="0"/>
        <v>0</v>
      </c>
    </row>
    <row r="52" spans="1:20" ht="12.75" customHeight="1" x14ac:dyDescent="0.4">
      <c r="A52" s="153" t="str">
        <f>'Upload Sheet Pull'!A54</f>
        <v>Budget</v>
      </c>
      <c r="B52" s="153" t="str">
        <f>'Upload Sheet Pull'!B54</f>
        <v>7014-000000</v>
      </c>
      <c r="C52" s="153">
        <f>'Upload Sheet Pull'!C54</f>
        <v>200</v>
      </c>
      <c r="D52" s="153" t="str">
        <f>'Upload Sheet Pull'!D54</f>
        <v>054</v>
      </c>
      <c r="F52" s="153" t="str">
        <f>IF('Upload Sheet Pull'!E54="","",'Upload Sheet Pull'!E54)</f>
        <v/>
      </c>
      <c r="H52" s="160">
        <f>'Upload Sheet Pull'!J54</f>
        <v>0</v>
      </c>
      <c r="I52" s="160">
        <f>'Upload Sheet Pull'!K54</f>
        <v>0</v>
      </c>
      <c r="J52" s="160">
        <f>'Upload Sheet Pull'!L54</f>
        <v>0</v>
      </c>
      <c r="K52" s="160">
        <f>'Upload Sheet Pull'!M54</f>
        <v>0</v>
      </c>
      <c r="L52" s="160">
        <f>'Upload Sheet Pull'!N54</f>
        <v>0</v>
      </c>
      <c r="M52" s="160">
        <f>'Upload Sheet Pull'!O54</f>
        <v>0</v>
      </c>
      <c r="N52" s="160">
        <f>'Upload Sheet Pull'!P54</f>
        <v>0</v>
      </c>
      <c r="O52" s="160">
        <f>'Upload Sheet Pull'!Q54</f>
        <v>0</v>
      </c>
      <c r="P52" s="160">
        <f>'Upload Sheet Pull'!R54</f>
        <v>0</v>
      </c>
      <c r="Q52" s="160">
        <f>'Upload Sheet Pull'!S54</f>
        <v>0</v>
      </c>
      <c r="R52" s="160">
        <f>'Upload Sheet Pull'!T54</f>
        <v>0</v>
      </c>
      <c r="S52" s="160">
        <f>'Upload Sheet Pull'!U54</f>
        <v>0</v>
      </c>
      <c r="T52" s="160">
        <f t="shared" si="0"/>
        <v>0</v>
      </c>
    </row>
    <row r="53" spans="1:20" ht="12.75" customHeight="1" x14ac:dyDescent="0.4">
      <c r="A53" s="153" t="str">
        <f>'Upload Sheet Pull'!A55</f>
        <v>Budget</v>
      </c>
      <c r="B53" s="153" t="str">
        <f>'Upload Sheet Pull'!B55</f>
        <v>7018-000000</v>
      </c>
      <c r="C53" s="153">
        <f>'Upload Sheet Pull'!C55</f>
        <v>200</v>
      </c>
      <c r="D53" s="153" t="str">
        <f>'Upload Sheet Pull'!D55</f>
        <v>054</v>
      </c>
      <c r="F53" s="153" t="str">
        <f>IF('Upload Sheet Pull'!E55="","",'Upload Sheet Pull'!E55)</f>
        <v/>
      </c>
      <c r="H53" s="160">
        <f>'Upload Sheet Pull'!J55</f>
        <v>0</v>
      </c>
      <c r="I53" s="160">
        <f>'Upload Sheet Pull'!K55</f>
        <v>0</v>
      </c>
      <c r="J53" s="160">
        <f>'Upload Sheet Pull'!L55</f>
        <v>0</v>
      </c>
      <c r="K53" s="160">
        <f>'Upload Sheet Pull'!M55</f>
        <v>0</v>
      </c>
      <c r="L53" s="160">
        <f>'Upload Sheet Pull'!N55</f>
        <v>0</v>
      </c>
      <c r="M53" s="160">
        <f>'Upload Sheet Pull'!O55</f>
        <v>0</v>
      </c>
      <c r="N53" s="160">
        <f>'Upload Sheet Pull'!P55</f>
        <v>0</v>
      </c>
      <c r="O53" s="160">
        <f>'Upload Sheet Pull'!Q55</f>
        <v>0</v>
      </c>
      <c r="P53" s="160">
        <f>'Upload Sheet Pull'!R55</f>
        <v>0</v>
      </c>
      <c r="Q53" s="160">
        <f>'Upload Sheet Pull'!S55</f>
        <v>0</v>
      </c>
      <c r="R53" s="160">
        <f>'Upload Sheet Pull'!T55</f>
        <v>0</v>
      </c>
      <c r="S53" s="160">
        <f>'Upload Sheet Pull'!U55</f>
        <v>0</v>
      </c>
      <c r="T53" s="160">
        <f t="shared" si="0"/>
        <v>0</v>
      </c>
    </row>
    <row r="54" spans="1:20" ht="12.75" customHeight="1" x14ac:dyDescent="0.4">
      <c r="A54" s="153" t="str">
        <f>'Upload Sheet Pull'!A56</f>
        <v>Budget</v>
      </c>
      <c r="B54" s="153" t="str">
        <f>'Upload Sheet Pull'!B56</f>
        <v>7022-000000</v>
      </c>
      <c r="C54" s="153">
        <f>'Upload Sheet Pull'!C56</f>
        <v>200</v>
      </c>
      <c r="D54" s="153" t="str">
        <f>'Upload Sheet Pull'!D56</f>
        <v>054</v>
      </c>
      <c r="F54" s="153" t="str">
        <f>IF('Upload Sheet Pull'!E56="","",'Upload Sheet Pull'!E56)</f>
        <v/>
      </c>
      <c r="H54" s="160">
        <f>'Upload Sheet Pull'!J56</f>
        <v>0</v>
      </c>
      <c r="I54" s="160">
        <f>'Upload Sheet Pull'!K56</f>
        <v>0</v>
      </c>
      <c r="J54" s="160">
        <f>'Upload Sheet Pull'!L56</f>
        <v>0</v>
      </c>
      <c r="K54" s="160">
        <f>'Upload Sheet Pull'!M56</f>
        <v>0</v>
      </c>
      <c r="L54" s="160">
        <f>'Upload Sheet Pull'!N56</f>
        <v>0</v>
      </c>
      <c r="M54" s="160">
        <f>'Upload Sheet Pull'!O56</f>
        <v>0</v>
      </c>
      <c r="N54" s="160">
        <f>'Upload Sheet Pull'!P56</f>
        <v>0</v>
      </c>
      <c r="O54" s="160">
        <f>'Upload Sheet Pull'!Q56</f>
        <v>0</v>
      </c>
      <c r="P54" s="160">
        <f>'Upload Sheet Pull'!R56</f>
        <v>0</v>
      </c>
      <c r="Q54" s="160">
        <f>'Upload Sheet Pull'!S56</f>
        <v>0</v>
      </c>
      <c r="R54" s="160">
        <f>'Upload Sheet Pull'!T56</f>
        <v>0</v>
      </c>
      <c r="S54" s="160">
        <f>'Upload Sheet Pull'!U56</f>
        <v>0</v>
      </c>
      <c r="T54" s="160">
        <f t="shared" si="0"/>
        <v>0</v>
      </c>
    </row>
    <row r="55" spans="1:20" ht="12.75" customHeight="1" x14ac:dyDescent="0.4">
      <c r="A55" s="153" t="str">
        <f>'Upload Sheet Pull'!A57</f>
        <v>Budget</v>
      </c>
      <c r="B55" s="153" t="str">
        <f>'Upload Sheet Pull'!B57</f>
        <v>7042-000000</v>
      </c>
      <c r="C55" s="153">
        <f>'Upload Sheet Pull'!C57</f>
        <v>200</v>
      </c>
      <c r="D55" s="153" t="str">
        <f>'Upload Sheet Pull'!D57</f>
        <v>054</v>
      </c>
      <c r="F55" s="153" t="str">
        <f>IF('Upload Sheet Pull'!E57="","",'Upload Sheet Pull'!E57)</f>
        <v/>
      </c>
      <c r="H55" s="160">
        <f>'Upload Sheet Pull'!J57</f>
        <v>0</v>
      </c>
      <c r="I55" s="160">
        <f>'Upload Sheet Pull'!K57</f>
        <v>0</v>
      </c>
      <c r="J55" s="160">
        <f>'Upload Sheet Pull'!L57</f>
        <v>0</v>
      </c>
      <c r="K55" s="160">
        <f>'Upload Sheet Pull'!M57</f>
        <v>0</v>
      </c>
      <c r="L55" s="160">
        <f>'Upload Sheet Pull'!N57</f>
        <v>0</v>
      </c>
      <c r="M55" s="160">
        <f>'Upload Sheet Pull'!O57</f>
        <v>0</v>
      </c>
      <c r="N55" s="160">
        <f>'Upload Sheet Pull'!P57</f>
        <v>0</v>
      </c>
      <c r="O55" s="160">
        <f>'Upload Sheet Pull'!Q57</f>
        <v>0</v>
      </c>
      <c r="P55" s="160">
        <f>'Upload Sheet Pull'!R57</f>
        <v>0</v>
      </c>
      <c r="Q55" s="160">
        <f>'Upload Sheet Pull'!S57</f>
        <v>0</v>
      </c>
      <c r="R55" s="160">
        <f>'Upload Sheet Pull'!T57</f>
        <v>0</v>
      </c>
      <c r="S55" s="160">
        <f>'Upload Sheet Pull'!U57</f>
        <v>0</v>
      </c>
      <c r="T55" s="160">
        <f t="shared" si="0"/>
        <v>0</v>
      </c>
    </row>
    <row r="56" spans="1:20" ht="12.75" customHeight="1" x14ac:dyDescent="0.4">
      <c r="A56" s="153" t="str">
        <f>'Upload Sheet Pull'!A58</f>
        <v>Budget</v>
      </c>
      <c r="B56" s="153" t="str">
        <f>'Upload Sheet Pull'!B58</f>
        <v>7070-000000</v>
      </c>
      <c r="C56" s="153">
        <f>'Upload Sheet Pull'!C58</f>
        <v>200</v>
      </c>
      <c r="D56" s="153" t="str">
        <f>'Upload Sheet Pull'!D58</f>
        <v>054</v>
      </c>
      <c r="F56" s="153" t="str">
        <f>IF('Upload Sheet Pull'!E58="","",'Upload Sheet Pull'!E58)</f>
        <v/>
      </c>
      <c r="H56" s="160">
        <f>'Upload Sheet Pull'!J58</f>
        <v>0</v>
      </c>
      <c r="I56" s="160">
        <f>'Upload Sheet Pull'!K58</f>
        <v>0</v>
      </c>
      <c r="J56" s="160">
        <f>'Upload Sheet Pull'!L58</f>
        <v>0</v>
      </c>
      <c r="K56" s="160">
        <f>'Upload Sheet Pull'!M58</f>
        <v>0</v>
      </c>
      <c r="L56" s="160">
        <f>'Upload Sheet Pull'!N58</f>
        <v>0</v>
      </c>
      <c r="M56" s="160">
        <f>'Upload Sheet Pull'!O58</f>
        <v>0</v>
      </c>
      <c r="N56" s="160">
        <f>'Upload Sheet Pull'!P58</f>
        <v>0</v>
      </c>
      <c r="O56" s="160">
        <f>'Upload Sheet Pull'!Q58</f>
        <v>0</v>
      </c>
      <c r="P56" s="160">
        <f>'Upload Sheet Pull'!R58</f>
        <v>0</v>
      </c>
      <c r="Q56" s="160">
        <f>'Upload Sheet Pull'!S58</f>
        <v>0</v>
      </c>
      <c r="R56" s="160">
        <f>'Upload Sheet Pull'!T58</f>
        <v>0</v>
      </c>
      <c r="S56" s="160">
        <f>'Upload Sheet Pull'!U58</f>
        <v>0</v>
      </c>
      <c r="T56" s="160">
        <f t="shared" si="0"/>
        <v>0</v>
      </c>
    </row>
    <row r="57" spans="1:20" ht="12.75" customHeight="1" x14ac:dyDescent="0.4">
      <c r="A57" s="153" t="str">
        <f>'Upload Sheet Pull'!A59</f>
        <v>Budget</v>
      </c>
      <c r="B57" s="153" t="str">
        <f>'Upload Sheet Pull'!B59</f>
        <v>7090-000000</v>
      </c>
      <c r="C57" s="153">
        <f>'Upload Sheet Pull'!C59</f>
        <v>200</v>
      </c>
      <c r="D57" s="153" t="str">
        <f>'Upload Sheet Pull'!D59</f>
        <v>054</v>
      </c>
      <c r="F57" s="153" t="str">
        <f>IF('Upload Sheet Pull'!E59="","",'Upload Sheet Pull'!E59)</f>
        <v/>
      </c>
      <c r="H57" s="160">
        <f>'Upload Sheet Pull'!J59</f>
        <v>0</v>
      </c>
      <c r="I57" s="160">
        <f>'Upload Sheet Pull'!K59</f>
        <v>0</v>
      </c>
      <c r="J57" s="160">
        <f>'Upload Sheet Pull'!L59</f>
        <v>0</v>
      </c>
      <c r="K57" s="160">
        <f>'Upload Sheet Pull'!M59</f>
        <v>0</v>
      </c>
      <c r="L57" s="160">
        <f>'Upload Sheet Pull'!N59</f>
        <v>0</v>
      </c>
      <c r="M57" s="160">
        <f>'Upload Sheet Pull'!O59</f>
        <v>0</v>
      </c>
      <c r="N57" s="160">
        <f>'Upload Sheet Pull'!P59</f>
        <v>0</v>
      </c>
      <c r="O57" s="160">
        <f>'Upload Sheet Pull'!Q59</f>
        <v>0</v>
      </c>
      <c r="P57" s="160">
        <f>'Upload Sheet Pull'!R59</f>
        <v>0</v>
      </c>
      <c r="Q57" s="160">
        <f>'Upload Sheet Pull'!S59</f>
        <v>0</v>
      </c>
      <c r="R57" s="160">
        <f>'Upload Sheet Pull'!T59</f>
        <v>0</v>
      </c>
      <c r="S57" s="160">
        <f>'Upload Sheet Pull'!U59</f>
        <v>0</v>
      </c>
      <c r="T57" s="160">
        <f t="shared" si="0"/>
        <v>0</v>
      </c>
    </row>
    <row r="58" spans="1:20" ht="12.75" customHeight="1" x14ac:dyDescent="0.4">
      <c r="A58" s="153" t="str">
        <f>'Upload Sheet Pull'!A60</f>
        <v>Budget</v>
      </c>
      <c r="B58" s="153" t="str">
        <f>'Upload Sheet Pull'!B60</f>
        <v/>
      </c>
      <c r="C58" s="153">
        <f>'Upload Sheet Pull'!C60</f>
        <v>200</v>
      </c>
      <c r="D58" s="153" t="str">
        <f>'Upload Sheet Pull'!D60</f>
        <v>054</v>
      </c>
      <c r="F58" s="153" t="str">
        <f>IF('Upload Sheet Pull'!E60="","",'Upload Sheet Pull'!E60)</f>
        <v/>
      </c>
      <c r="H58" s="160">
        <f>'Upload Sheet Pull'!J60</f>
        <v>0</v>
      </c>
      <c r="I58" s="160">
        <f>'Upload Sheet Pull'!K60</f>
        <v>0</v>
      </c>
      <c r="J58" s="160">
        <f>'Upload Sheet Pull'!L60</f>
        <v>0</v>
      </c>
      <c r="K58" s="160">
        <f>'Upload Sheet Pull'!M60</f>
        <v>0</v>
      </c>
      <c r="L58" s="160">
        <f>'Upload Sheet Pull'!N60</f>
        <v>0</v>
      </c>
      <c r="M58" s="160">
        <f>'Upload Sheet Pull'!O60</f>
        <v>0</v>
      </c>
      <c r="N58" s="160">
        <f>'Upload Sheet Pull'!P60</f>
        <v>0</v>
      </c>
      <c r="O58" s="160">
        <f>'Upload Sheet Pull'!Q60</f>
        <v>0</v>
      </c>
      <c r="P58" s="160">
        <f>'Upload Sheet Pull'!R60</f>
        <v>0</v>
      </c>
      <c r="Q58" s="160">
        <f>'Upload Sheet Pull'!S60</f>
        <v>0</v>
      </c>
      <c r="R58" s="160">
        <f>'Upload Sheet Pull'!T60</f>
        <v>0</v>
      </c>
      <c r="S58" s="160">
        <f>'Upload Sheet Pull'!U60</f>
        <v>0</v>
      </c>
      <c r="T58" s="160">
        <f t="shared" si="0"/>
        <v>0</v>
      </c>
    </row>
    <row r="59" spans="1:20" ht="12.75" customHeight="1" x14ac:dyDescent="0.4">
      <c r="A59" s="153" t="str">
        <f>'Upload Sheet Pull'!A61</f>
        <v>Budget</v>
      </c>
      <c r="B59" s="153" t="str">
        <f>'Upload Sheet Pull'!B61</f>
        <v/>
      </c>
      <c r="C59" s="153">
        <f>'Upload Sheet Pull'!C61</f>
        <v>200</v>
      </c>
      <c r="D59" s="153" t="str">
        <f>'Upload Sheet Pull'!D61</f>
        <v>054</v>
      </c>
      <c r="F59" s="153" t="str">
        <f>IF('Upload Sheet Pull'!E61="","",'Upload Sheet Pull'!E61)</f>
        <v/>
      </c>
      <c r="H59" s="160">
        <f>'Upload Sheet Pull'!J61</f>
        <v>0</v>
      </c>
      <c r="I59" s="160">
        <f>'Upload Sheet Pull'!K61</f>
        <v>0</v>
      </c>
      <c r="J59" s="160">
        <f>'Upload Sheet Pull'!L61</f>
        <v>0</v>
      </c>
      <c r="K59" s="160">
        <f>'Upload Sheet Pull'!M61</f>
        <v>0</v>
      </c>
      <c r="L59" s="160">
        <f>'Upload Sheet Pull'!N61</f>
        <v>0</v>
      </c>
      <c r="M59" s="160">
        <f>'Upload Sheet Pull'!O61</f>
        <v>0</v>
      </c>
      <c r="N59" s="160">
        <f>'Upload Sheet Pull'!P61</f>
        <v>0</v>
      </c>
      <c r="O59" s="160">
        <f>'Upload Sheet Pull'!Q61</f>
        <v>0</v>
      </c>
      <c r="P59" s="160">
        <f>'Upload Sheet Pull'!R61</f>
        <v>0</v>
      </c>
      <c r="Q59" s="160">
        <f>'Upload Sheet Pull'!S61</f>
        <v>0</v>
      </c>
      <c r="R59" s="160">
        <f>'Upload Sheet Pull'!T61</f>
        <v>0</v>
      </c>
      <c r="S59" s="160">
        <f>'Upload Sheet Pull'!U61</f>
        <v>0</v>
      </c>
      <c r="T59" s="160">
        <f t="shared" si="0"/>
        <v>0</v>
      </c>
    </row>
    <row r="60" spans="1:20" ht="12.75" customHeight="1" x14ac:dyDescent="0.4">
      <c r="A60" s="153" t="str">
        <f>'Upload Sheet Pull'!A62</f>
        <v>Budget</v>
      </c>
      <c r="B60" s="153" t="str">
        <f>'Upload Sheet Pull'!B62</f>
        <v/>
      </c>
      <c r="C60" s="153">
        <f>'Upload Sheet Pull'!C62</f>
        <v>200</v>
      </c>
      <c r="D60" s="153" t="str">
        <f>'Upload Sheet Pull'!D62</f>
        <v>054</v>
      </c>
      <c r="F60" s="153" t="str">
        <f>IF('Upload Sheet Pull'!E62="","",'Upload Sheet Pull'!E62)</f>
        <v/>
      </c>
      <c r="H60" s="160">
        <f>'Upload Sheet Pull'!J62</f>
        <v>0</v>
      </c>
      <c r="I60" s="160">
        <f>'Upload Sheet Pull'!K62</f>
        <v>0</v>
      </c>
      <c r="J60" s="160">
        <f>'Upload Sheet Pull'!L62</f>
        <v>0</v>
      </c>
      <c r="K60" s="160">
        <f>'Upload Sheet Pull'!M62</f>
        <v>0</v>
      </c>
      <c r="L60" s="160">
        <f>'Upload Sheet Pull'!N62</f>
        <v>0</v>
      </c>
      <c r="M60" s="160">
        <f>'Upload Sheet Pull'!O62</f>
        <v>0</v>
      </c>
      <c r="N60" s="160">
        <f>'Upload Sheet Pull'!P62</f>
        <v>0</v>
      </c>
      <c r="O60" s="160">
        <f>'Upload Sheet Pull'!Q62</f>
        <v>0</v>
      </c>
      <c r="P60" s="160">
        <f>'Upload Sheet Pull'!R62</f>
        <v>0</v>
      </c>
      <c r="Q60" s="160">
        <f>'Upload Sheet Pull'!S62</f>
        <v>0</v>
      </c>
      <c r="R60" s="160">
        <f>'Upload Sheet Pull'!T62</f>
        <v>0</v>
      </c>
      <c r="S60" s="160">
        <f>'Upload Sheet Pull'!U62</f>
        <v>0</v>
      </c>
      <c r="T60" s="160">
        <f t="shared" si="0"/>
        <v>0</v>
      </c>
    </row>
    <row r="61" spans="1:20" ht="12.75" customHeight="1" x14ac:dyDescent="0.4">
      <c r="A61" s="153" t="str">
        <f>'Upload Sheet Pull'!A63</f>
        <v>Budget</v>
      </c>
      <c r="B61" s="153" t="str">
        <f>'Upload Sheet Pull'!B63</f>
        <v>6045-000000</v>
      </c>
      <c r="C61" s="153">
        <f>'Upload Sheet Pull'!C63</f>
        <v>400</v>
      </c>
      <c r="D61" s="153" t="str">
        <f>'Upload Sheet Pull'!D63</f>
        <v>054</v>
      </c>
      <c r="F61" s="153" t="str">
        <f>IF('Upload Sheet Pull'!E63="","",'Upload Sheet Pull'!E63)</f>
        <v/>
      </c>
      <c r="H61" s="160">
        <f>'Upload Sheet Pull'!J63</f>
        <v>0</v>
      </c>
      <c r="I61" s="160">
        <f>'Upload Sheet Pull'!K63</f>
        <v>0</v>
      </c>
      <c r="J61" s="160">
        <f>'Upload Sheet Pull'!L63</f>
        <v>0</v>
      </c>
      <c r="K61" s="160">
        <f>'Upload Sheet Pull'!M63</f>
        <v>0</v>
      </c>
      <c r="L61" s="160">
        <f>'Upload Sheet Pull'!N63</f>
        <v>0</v>
      </c>
      <c r="M61" s="160">
        <f>'Upload Sheet Pull'!O63</f>
        <v>0</v>
      </c>
      <c r="N61" s="160">
        <f>'Upload Sheet Pull'!P63</f>
        <v>0</v>
      </c>
      <c r="O61" s="160">
        <f>'Upload Sheet Pull'!Q63</f>
        <v>0</v>
      </c>
      <c r="P61" s="160">
        <f>'Upload Sheet Pull'!R63</f>
        <v>0</v>
      </c>
      <c r="Q61" s="160">
        <f>'Upload Sheet Pull'!S63</f>
        <v>0</v>
      </c>
      <c r="R61" s="160">
        <f>'Upload Sheet Pull'!T63</f>
        <v>0</v>
      </c>
      <c r="S61" s="160">
        <f>'Upload Sheet Pull'!U63</f>
        <v>0</v>
      </c>
      <c r="T61" s="160">
        <f t="shared" si="0"/>
        <v>0</v>
      </c>
    </row>
    <row r="62" spans="1:20" ht="12.75" customHeight="1" x14ac:dyDescent="0.4">
      <c r="A62" s="153" t="str">
        <f>'Upload Sheet Pull'!A64</f>
        <v>Budget</v>
      </c>
      <c r="B62" s="153" t="str">
        <f>'Upload Sheet Pull'!B64</f>
        <v>7002-000000</v>
      </c>
      <c r="C62" s="153">
        <f>'Upload Sheet Pull'!C64</f>
        <v>400</v>
      </c>
      <c r="D62" s="153" t="str">
        <f>'Upload Sheet Pull'!D64</f>
        <v>054</v>
      </c>
      <c r="F62" s="153" t="str">
        <f>IF('Upload Sheet Pull'!E64="","",'Upload Sheet Pull'!E64)</f>
        <v/>
      </c>
      <c r="H62" s="160">
        <f>'Upload Sheet Pull'!J64</f>
        <v>0</v>
      </c>
      <c r="I62" s="160">
        <f>'Upload Sheet Pull'!K64</f>
        <v>0</v>
      </c>
      <c r="J62" s="160">
        <f>'Upload Sheet Pull'!L64</f>
        <v>0</v>
      </c>
      <c r="K62" s="160">
        <f>'Upload Sheet Pull'!M64</f>
        <v>0</v>
      </c>
      <c r="L62" s="160">
        <f>'Upload Sheet Pull'!N64</f>
        <v>0</v>
      </c>
      <c r="M62" s="160">
        <f>'Upload Sheet Pull'!O64</f>
        <v>0</v>
      </c>
      <c r="N62" s="160">
        <f>'Upload Sheet Pull'!P64</f>
        <v>0</v>
      </c>
      <c r="O62" s="160">
        <f>'Upload Sheet Pull'!Q64</f>
        <v>0</v>
      </c>
      <c r="P62" s="160">
        <f>'Upload Sheet Pull'!R64</f>
        <v>0</v>
      </c>
      <c r="Q62" s="160">
        <f>'Upload Sheet Pull'!S64</f>
        <v>0</v>
      </c>
      <c r="R62" s="160">
        <f>'Upload Sheet Pull'!T64</f>
        <v>0</v>
      </c>
      <c r="S62" s="160">
        <f>'Upload Sheet Pull'!U64</f>
        <v>0</v>
      </c>
      <c r="T62" s="160">
        <f t="shared" si="0"/>
        <v>0</v>
      </c>
    </row>
    <row r="63" spans="1:20" ht="12.75" customHeight="1" x14ac:dyDescent="0.4">
      <c r="A63" s="153" t="str">
        <f>'Upload Sheet Pull'!A65</f>
        <v>Budget</v>
      </c>
      <c r="B63" s="153" t="str">
        <f>'Upload Sheet Pull'!B65</f>
        <v>7006-000000</v>
      </c>
      <c r="C63" s="153">
        <f>'Upload Sheet Pull'!C65</f>
        <v>599</v>
      </c>
      <c r="D63" s="153" t="str">
        <f>'Upload Sheet Pull'!D65</f>
        <v>054</v>
      </c>
      <c r="F63" s="153" t="str">
        <f>IF('Upload Sheet Pull'!E65="","",'Upload Sheet Pull'!E65)</f>
        <v/>
      </c>
      <c r="H63" s="160">
        <f>'Upload Sheet Pull'!J65</f>
        <v>0</v>
      </c>
      <c r="I63" s="160">
        <f>'Upload Sheet Pull'!K65</f>
        <v>0</v>
      </c>
      <c r="J63" s="160">
        <f>'Upload Sheet Pull'!L65</f>
        <v>0</v>
      </c>
      <c r="K63" s="160">
        <f>'Upload Sheet Pull'!M65</f>
        <v>0</v>
      </c>
      <c r="L63" s="160">
        <f>'Upload Sheet Pull'!N65</f>
        <v>0</v>
      </c>
      <c r="M63" s="160">
        <f>'Upload Sheet Pull'!O65</f>
        <v>0</v>
      </c>
      <c r="N63" s="160">
        <f>'Upload Sheet Pull'!P65</f>
        <v>0</v>
      </c>
      <c r="O63" s="160">
        <f>'Upload Sheet Pull'!Q65</f>
        <v>0</v>
      </c>
      <c r="P63" s="160">
        <f>'Upload Sheet Pull'!R65</f>
        <v>0</v>
      </c>
      <c r="Q63" s="160">
        <f>'Upload Sheet Pull'!S65</f>
        <v>0</v>
      </c>
      <c r="R63" s="160">
        <f>'Upload Sheet Pull'!T65</f>
        <v>0</v>
      </c>
      <c r="S63" s="160">
        <f>'Upload Sheet Pull'!U65</f>
        <v>0</v>
      </c>
      <c r="T63" s="160">
        <f t="shared" si="0"/>
        <v>0</v>
      </c>
    </row>
    <row r="64" spans="1:20" ht="12.75" customHeight="1" x14ac:dyDescent="0.4">
      <c r="A64" s="153" t="str">
        <f>'Upload Sheet Pull'!A66</f>
        <v>Budget</v>
      </c>
      <c r="B64" s="153" t="str">
        <f>'Upload Sheet Pull'!B66</f>
        <v>7008-000000</v>
      </c>
      <c r="C64" s="153">
        <f>'Upload Sheet Pull'!C66</f>
        <v>599</v>
      </c>
      <c r="D64" s="153" t="str">
        <f>'Upload Sheet Pull'!D66</f>
        <v>054</v>
      </c>
      <c r="F64" s="153" t="str">
        <f>IF('Upload Sheet Pull'!E66="","",'Upload Sheet Pull'!E66)</f>
        <v/>
      </c>
      <c r="H64" s="160">
        <f>'Upload Sheet Pull'!J66</f>
        <v>0</v>
      </c>
      <c r="I64" s="160">
        <f>'Upload Sheet Pull'!K66</f>
        <v>0</v>
      </c>
      <c r="J64" s="160">
        <f>'Upload Sheet Pull'!L66</f>
        <v>0</v>
      </c>
      <c r="K64" s="160">
        <f>'Upload Sheet Pull'!M66</f>
        <v>0</v>
      </c>
      <c r="L64" s="160">
        <f>'Upload Sheet Pull'!N66</f>
        <v>0</v>
      </c>
      <c r="M64" s="160">
        <f>'Upload Sheet Pull'!O66</f>
        <v>0</v>
      </c>
      <c r="N64" s="160">
        <f>'Upload Sheet Pull'!P66</f>
        <v>0</v>
      </c>
      <c r="O64" s="160">
        <f>'Upload Sheet Pull'!Q66</f>
        <v>0</v>
      </c>
      <c r="P64" s="160">
        <f>'Upload Sheet Pull'!R66</f>
        <v>0</v>
      </c>
      <c r="Q64" s="160">
        <f>'Upload Sheet Pull'!S66</f>
        <v>0</v>
      </c>
      <c r="R64" s="160">
        <f>'Upload Sheet Pull'!T66</f>
        <v>0</v>
      </c>
      <c r="S64" s="160">
        <f>'Upload Sheet Pull'!U66</f>
        <v>0</v>
      </c>
      <c r="T64" s="160">
        <f t="shared" si="0"/>
        <v>0</v>
      </c>
    </row>
    <row r="65" spans="1:20" ht="12.75" customHeight="1" x14ac:dyDescent="0.4">
      <c r="A65" s="153" t="str">
        <f>'Upload Sheet Pull'!A67</f>
        <v>Budget</v>
      </c>
      <c r="B65" s="153" t="str">
        <f>'Upload Sheet Pull'!B67</f>
        <v>7010-000000</v>
      </c>
      <c r="C65" s="153">
        <f>'Upload Sheet Pull'!C67</f>
        <v>599</v>
      </c>
      <c r="D65" s="153" t="str">
        <f>'Upload Sheet Pull'!D67</f>
        <v>054</v>
      </c>
      <c r="F65" s="153" t="str">
        <f>IF('Upload Sheet Pull'!E67="","",'Upload Sheet Pull'!E67)</f>
        <v/>
      </c>
      <c r="H65" s="160">
        <f>'Upload Sheet Pull'!J67</f>
        <v>0</v>
      </c>
      <c r="I65" s="160">
        <f>'Upload Sheet Pull'!K67</f>
        <v>0</v>
      </c>
      <c r="J65" s="160">
        <f>'Upload Sheet Pull'!L67</f>
        <v>0</v>
      </c>
      <c r="K65" s="160">
        <f>'Upload Sheet Pull'!M67</f>
        <v>0</v>
      </c>
      <c r="L65" s="160">
        <f>'Upload Sheet Pull'!N67</f>
        <v>0</v>
      </c>
      <c r="M65" s="160">
        <f>'Upload Sheet Pull'!O67</f>
        <v>0</v>
      </c>
      <c r="N65" s="160">
        <f>'Upload Sheet Pull'!P67</f>
        <v>0</v>
      </c>
      <c r="O65" s="160">
        <f>'Upload Sheet Pull'!Q67</f>
        <v>0</v>
      </c>
      <c r="P65" s="160">
        <f>'Upload Sheet Pull'!R67</f>
        <v>0</v>
      </c>
      <c r="Q65" s="160">
        <f>'Upload Sheet Pull'!S67</f>
        <v>0</v>
      </c>
      <c r="R65" s="160">
        <f>'Upload Sheet Pull'!T67</f>
        <v>0</v>
      </c>
      <c r="S65" s="160">
        <f>'Upload Sheet Pull'!U67</f>
        <v>0</v>
      </c>
      <c r="T65" s="160">
        <f t="shared" si="0"/>
        <v>0</v>
      </c>
    </row>
    <row r="66" spans="1:20" ht="12.75" customHeight="1" x14ac:dyDescent="0.4">
      <c r="A66" s="153" t="str">
        <f>'Upload Sheet Pull'!A68</f>
        <v>Budget</v>
      </c>
      <c r="B66" s="153" t="str">
        <f>'Upload Sheet Pull'!B68</f>
        <v>7012-000000</v>
      </c>
      <c r="C66" s="153">
        <f>'Upload Sheet Pull'!C68</f>
        <v>599</v>
      </c>
      <c r="D66" s="153" t="str">
        <f>'Upload Sheet Pull'!D68</f>
        <v>054</v>
      </c>
      <c r="F66" s="153" t="str">
        <f>IF('Upload Sheet Pull'!E68="","",'Upload Sheet Pull'!E68)</f>
        <v/>
      </c>
      <c r="H66" s="160">
        <f>'Upload Sheet Pull'!J68</f>
        <v>0</v>
      </c>
      <c r="I66" s="160">
        <f>'Upload Sheet Pull'!K68</f>
        <v>0</v>
      </c>
      <c r="J66" s="160">
        <f>'Upload Sheet Pull'!L68</f>
        <v>10</v>
      </c>
      <c r="K66" s="160">
        <f>'Upload Sheet Pull'!M68</f>
        <v>10</v>
      </c>
      <c r="L66" s="160">
        <f>'Upload Sheet Pull'!N68</f>
        <v>10</v>
      </c>
      <c r="M66" s="160">
        <f>'Upload Sheet Pull'!O68</f>
        <v>10</v>
      </c>
      <c r="N66" s="160">
        <f>'Upload Sheet Pull'!P68</f>
        <v>10</v>
      </c>
      <c r="O66" s="160">
        <f>'Upload Sheet Pull'!Q68</f>
        <v>10</v>
      </c>
      <c r="P66" s="160">
        <f>'Upload Sheet Pull'!R68</f>
        <v>10</v>
      </c>
      <c r="Q66" s="160">
        <f>'Upload Sheet Pull'!S68</f>
        <v>10</v>
      </c>
      <c r="R66" s="160">
        <f>'Upload Sheet Pull'!T68</f>
        <v>10</v>
      </c>
      <c r="S66" s="160">
        <f>'Upload Sheet Pull'!U68</f>
        <v>10</v>
      </c>
      <c r="T66" s="160">
        <f t="shared" si="0"/>
        <v>100</v>
      </c>
    </row>
    <row r="67" spans="1:20" ht="12.75" customHeight="1" x14ac:dyDescent="0.4">
      <c r="A67" s="153" t="str">
        <f>'Upload Sheet Pull'!A69</f>
        <v>Budget</v>
      </c>
      <c r="B67" s="153" t="str">
        <f>'Upload Sheet Pull'!B69</f>
        <v>7036-000000</v>
      </c>
      <c r="C67" s="153">
        <f>'Upload Sheet Pull'!C69</f>
        <v>599</v>
      </c>
      <c r="D67" s="153" t="str">
        <f>'Upload Sheet Pull'!D69</f>
        <v>054</v>
      </c>
      <c r="F67" s="153" t="str">
        <f>IF('Upload Sheet Pull'!E69="","",'Upload Sheet Pull'!E69)</f>
        <v/>
      </c>
      <c r="H67" s="160">
        <f>'Upload Sheet Pull'!J69</f>
        <v>0</v>
      </c>
      <c r="I67" s="160">
        <f>'Upload Sheet Pull'!K69</f>
        <v>0</v>
      </c>
      <c r="J67" s="160">
        <f>'Upload Sheet Pull'!L69</f>
        <v>100</v>
      </c>
      <c r="K67" s="160">
        <f>'Upload Sheet Pull'!M69</f>
        <v>100</v>
      </c>
      <c r="L67" s="160">
        <f>'Upload Sheet Pull'!N69</f>
        <v>100</v>
      </c>
      <c r="M67" s="160">
        <f>'Upload Sheet Pull'!O69</f>
        <v>100</v>
      </c>
      <c r="N67" s="160">
        <f>'Upload Sheet Pull'!P69</f>
        <v>100</v>
      </c>
      <c r="O67" s="160">
        <f>'Upload Sheet Pull'!Q69</f>
        <v>100</v>
      </c>
      <c r="P67" s="160">
        <f>'Upload Sheet Pull'!R69</f>
        <v>100</v>
      </c>
      <c r="Q67" s="160">
        <f>'Upload Sheet Pull'!S69</f>
        <v>100</v>
      </c>
      <c r="R67" s="160">
        <f>'Upload Sheet Pull'!T69</f>
        <v>100</v>
      </c>
      <c r="S67" s="160">
        <f>'Upload Sheet Pull'!U69</f>
        <v>100</v>
      </c>
      <c r="T67" s="160">
        <f t="shared" si="0"/>
        <v>1000</v>
      </c>
    </row>
    <row r="68" spans="1:20" ht="12.75" customHeight="1" x14ac:dyDescent="0.4">
      <c r="A68" s="153" t="str">
        <f>'Upload Sheet Pull'!A70</f>
        <v>Budget</v>
      </c>
      <c r="B68" s="153" t="str">
        <f>'Upload Sheet Pull'!B70</f>
        <v>7044-000000</v>
      </c>
      <c r="C68" s="153">
        <f>'Upload Sheet Pull'!C70</f>
        <v>599</v>
      </c>
      <c r="D68" s="153" t="str">
        <f>'Upload Sheet Pull'!D70</f>
        <v>054</v>
      </c>
      <c r="F68" s="153" t="str">
        <f>IF('Upload Sheet Pull'!E70="","",'Upload Sheet Pull'!E70)</f>
        <v/>
      </c>
      <c r="H68" s="160">
        <f>'Upload Sheet Pull'!J70</f>
        <v>0</v>
      </c>
      <c r="I68" s="160">
        <f>'Upload Sheet Pull'!K70</f>
        <v>0</v>
      </c>
      <c r="J68" s="160">
        <f>'Upload Sheet Pull'!L70</f>
        <v>45</v>
      </c>
      <c r="K68" s="160">
        <f>'Upload Sheet Pull'!M70</f>
        <v>45</v>
      </c>
      <c r="L68" s="160">
        <f>'Upload Sheet Pull'!N70</f>
        <v>45</v>
      </c>
      <c r="M68" s="160">
        <f>'Upload Sheet Pull'!O70</f>
        <v>45</v>
      </c>
      <c r="N68" s="160">
        <f>'Upload Sheet Pull'!P70</f>
        <v>45</v>
      </c>
      <c r="O68" s="160">
        <f>'Upload Sheet Pull'!Q70</f>
        <v>45</v>
      </c>
      <c r="P68" s="160">
        <f>'Upload Sheet Pull'!R70</f>
        <v>45</v>
      </c>
      <c r="Q68" s="160">
        <f>'Upload Sheet Pull'!S70</f>
        <v>45</v>
      </c>
      <c r="R68" s="160">
        <f>'Upload Sheet Pull'!T70</f>
        <v>45</v>
      </c>
      <c r="S68" s="160">
        <f>'Upload Sheet Pull'!U70</f>
        <v>45</v>
      </c>
      <c r="T68" s="160">
        <f t="shared" si="0"/>
        <v>450</v>
      </c>
    </row>
    <row r="69" spans="1:20" ht="12.75" customHeight="1" x14ac:dyDescent="0.4">
      <c r="A69" s="153" t="str">
        <f>'Upload Sheet Pull'!A71</f>
        <v>Budget</v>
      </c>
      <c r="B69" s="153" t="str">
        <f>'Upload Sheet Pull'!B71</f>
        <v>7082-000000</v>
      </c>
      <c r="C69" s="153">
        <f>'Upload Sheet Pull'!C71</f>
        <v>599</v>
      </c>
      <c r="D69" s="153" t="str">
        <f>'Upload Sheet Pull'!D71</f>
        <v>054</v>
      </c>
      <c r="F69" s="153" t="str">
        <f>IF('Upload Sheet Pull'!E71="","",'Upload Sheet Pull'!E71)</f>
        <v/>
      </c>
      <c r="H69" s="160">
        <f>'Upload Sheet Pull'!J71</f>
        <v>0</v>
      </c>
      <c r="I69" s="160">
        <f>'Upload Sheet Pull'!K71</f>
        <v>0</v>
      </c>
      <c r="J69" s="160">
        <f>'Upload Sheet Pull'!L71</f>
        <v>25</v>
      </c>
      <c r="K69" s="160">
        <f>'Upload Sheet Pull'!M71</f>
        <v>25</v>
      </c>
      <c r="L69" s="160">
        <f>'Upload Sheet Pull'!N71</f>
        <v>25</v>
      </c>
      <c r="M69" s="160">
        <f>'Upload Sheet Pull'!O71</f>
        <v>25</v>
      </c>
      <c r="N69" s="160">
        <f>'Upload Sheet Pull'!P71</f>
        <v>25</v>
      </c>
      <c r="O69" s="160">
        <f>'Upload Sheet Pull'!Q71</f>
        <v>25</v>
      </c>
      <c r="P69" s="160">
        <f>'Upload Sheet Pull'!R71</f>
        <v>25</v>
      </c>
      <c r="Q69" s="160">
        <f>'Upload Sheet Pull'!S71</f>
        <v>25</v>
      </c>
      <c r="R69" s="160">
        <f>'Upload Sheet Pull'!T71</f>
        <v>25</v>
      </c>
      <c r="S69" s="160">
        <f>'Upload Sheet Pull'!U71</f>
        <v>25</v>
      </c>
      <c r="T69" s="160">
        <f t="shared" si="0"/>
        <v>250</v>
      </c>
    </row>
    <row r="70" spans="1:20" ht="12.75" customHeight="1" x14ac:dyDescent="0.4">
      <c r="A70" s="153" t="str">
        <f>'Upload Sheet Pull'!A72</f>
        <v>Budget</v>
      </c>
      <c r="B70" s="153" t="str">
        <f>'Upload Sheet Pull'!B72</f>
        <v>7032-000000</v>
      </c>
      <c r="C70" s="153">
        <f>'Upload Sheet Pull'!C72</f>
        <v>599</v>
      </c>
      <c r="D70" s="153" t="str">
        <f>'Upload Sheet Pull'!D72</f>
        <v>054</v>
      </c>
      <c r="F70" s="153" t="str">
        <f>IF('Upload Sheet Pull'!E72="","",'Upload Sheet Pull'!E72)</f>
        <v/>
      </c>
      <c r="H70" s="160">
        <f>'Upload Sheet Pull'!J72</f>
        <v>0</v>
      </c>
      <c r="I70" s="160">
        <f>'Upload Sheet Pull'!K72</f>
        <v>0</v>
      </c>
      <c r="J70" s="160">
        <f>'Upload Sheet Pull'!L72</f>
        <v>0</v>
      </c>
      <c r="K70" s="160">
        <f>'Upload Sheet Pull'!M72</f>
        <v>0</v>
      </c>
      <c r="L70" s="160">
        <f>'Upload Sheet Pull'!N72</f>
        <v>0</v>
      </c>
      <c r="M70" s="160">
        <f>'Upload Sheet Pull'!O72</f>
        <v>0</v>
      </c>
      <c r="N70" s="160">
        <f>'Upload Sheet Pull'!P72</f>
        <v>0</v>
      </c>
      <c r="O70" s="160">
        <f>'Upload Sheet Pull'!Q72</f>
        <v>0</v>
      </c>
      <c r="P70" s="160">
        <f>'Upload Sheet Pull'!R72</f>
        <v>0</v>
      </c>
      <c r="Q70" s="160">
        <f>'Upload Sheet Pull'!S72</f>
        <v>0</v>
      </c>
      <c r="R70" s="160">
        <f>'Upload Sheet Pull'!T72</f>
        <v>0</v>
      </c>
      <c r="S70" s="160">
        <f>'Upload Sheet Pull'!U72</f>
        <v>0</v>
      </c>
      <c r="T70" s="160">
        <f t="shared" si="0"/>
        <v>0</v>
      </c>
    </row>
    <row r="71" spans="1:20" ht="12.75" customHeight="1" x14ac:dyDescent="0.4">
      <c r="A71" s="153" t="str">
        <f>'Upload Sheet Pull'!A73</f>
        <v>Budget</v>
      </c>
      <c r="B71" s="153" t="str">
        <f>'Upload Sheet Pull'!B73</f>
        <v/>
      </c>
      <c r="C71" s="153">
        <f>'Upload Sheet Pull'!C73</f>
        <v>599</v>
      </c>
      <c r="D71" s="153" t="str">
        <f>'Upload Sheet Pull'!D73</f>
        <v>054</v>
      </c>
      <c r="F71" s="153" t="str">
        <f>IF('Upload Sheet Pull'!E73="","",'Upload Sheet Pull'!E73)</f>
        <v/>
      </c>
      <c r="H71" s="160">
        <f>'Upload Sheet Pull'!J73</f>
        <v>0</v>
      </c>
      <c r="I71" s="160">
        <f>'Upload Sheet Pull'!K73</f>
        <v>0</v>
      </c>
      <c r="J71" s="160">
        <f>'Upload Sheet Pull'!L73</f>
        <v>0</v>
      </c>
      <c r="K71" s="160">
        <f>'Upload Sheet Pull'!M73</f>
        <v>0</v>
      </c>
      <c r="L71" s="160">
        <f>'Upload Sheet Pull'!N73</f>
        <v>0</v>
      </c>
      <c r="M71" s="160">
        <f>'Upload Sheet Pull'!O73</f>
        <v>0</v>
      </c>
      <c r="N71" s="160">
        <f>'Upload Sheet Pull'!P73</f>
        <v>0</v>
      </c>
      <c r="O71" s="160">
        <f>'Upload Sheet Pull'!Q73</f>
        <v>0</v>
      </c>
      <c r="P71" s="160">
        <f>'Upload Sheet Pull'!R73</f>
        <v>0</v>
      </c>
      <c r="Q71" s="160">
        <f>'Upload Sheet Pull'!S73</f>
        <v>0</v>
      </c>
      <c r="R71" s="160">
        <f>'Upload Sheet Pull'!T73</f>
        <v>0</v>
      </c>
      <c r="S71" s="160">
        <f>'Upload Sheet Pull'!U73</f>
        <v>0</v>
      </c>
      <c r="T71" s="160">
        <f t="shared" si="0"/>
        <v>0</v>
      </c>
    </row>
    <row r="72" spans="1:20" ht="12.75" customHeight="1" x14ac:dyDescent="0.4">
      <c r="A72" s="153" t="str">
        <f>'Upload Sheet Pull'!A74</f>
        <v>Budget</v>
      </c>
      <c r="B72" s="153" t="str">
        <f>'Upload Sheet Pull'!B74</f>
        <v/>
      </c>
      <c r="C72" s="153">
        <f>'Upload Sheet Pull'!C74</f>
        <v>599</v>
      </c>
      <c r="D72" s="153" t="str">
        <f>'Upload Sheet Pull'!D74</f>
        <v>054</v>
      </c>
      <c r="F72" s="153" t="str">
        <f>IF('Upload Sheet Pull'!E74="","",'Upload Sheet Pull'!E74)</f>
        <v/>
      </c>
      <c r="H72" s="160">
        <f>'Upload Sheet Pull'!J74</f>
        <v>0</v>
      </c>
      <c r="I72" s="160">
        <f>'Upload Sheet Pull'!K74</f>
        <v>0</v>
      </c>
      <c r="J72" s="160">
        <f>'Upload Sheet Pull'!L74</f>
        <v>0</v>
      </c>
      <c r="K72" s="160">
        <f>'Upload Sheet Pull'!M74</f>
        <v>0</v>
      </c>
      <c r="L72" s="160">
        <f>'Upload Sheet Pull'!N74</f>
        <v>0</v>
      </c>
      <c r="M72" s="160">
        <f>'Upload Sheet Pull'!O74</f>
        <v>0</v>
      </c>
      <c r="N72" s="160">
        <f>'Upload Sheet Pull'!P74</f>
        <v>0</v>
      </c>
      <c r="O72" s="160">
        <f>'Upload Sheet Pull'!Q74</f>
        <v>0</v>
      </c>
      <c r="P72" s="160">
        <f>'Upload Sheet Pull'!R74</f>
        <v>0</v>
      </c>
      <c r="Q72" s="160">
        <f>'Upload Sheet Pull'!S74</f>
        <v>0</v>
      </c>
      <c r="R72" s="160">
        <f>'Upload Sheet Pull'!T74</f>
        <v>0</v>
      </c>
      <c r="S72" s="160">
        <f>'Upload Sheet Pull'!U74</f>
        <v>0</v>
      </c>
      <c r="T72" s="160">
        <f t="shared" si="0"/>
        <v>0</v>
      </c>
    </row>
    <row r="73" spans="1:20" ht="12.75" customHeight="1" x14ac:dyDescent="0.4">
      <c r="A73" s="153" t="str">
        <f>'Upload Sheet Pull'!A75</f>
        <v>Budget</v>
      </c>
      <c r="B73" s="153" t="str">
        <f>'Upload Sheet Pull'!B75</f>
        <v>7006-000000</v>
      </c>
      <c r="C73" s="153">
        <f>'Upload Sheet Pull'!C75</f>
        <v>570</v>
      </c>
      <c r="D73" s="153" t="str">
        <f>'Upload Sheet Pull'!D75</f>
        <v>054</v>
      </c>
      <c r="F73" s="153" t="str">
        <f>IF('Upload Sheet Pull'!E75="","",'Upload Sheet Pull'!E75)</f>
        <v/>
      </c>
      <c r="H73" s="160">
        <f>'Upload Sheet Pull'!J75</f>
        <v>0</v>
      </c>
      <c r="I73" s="160">
        <f>'Upload Sheet Pull'!K75</f>
        <v>0</v>
      </c>
      <c r="J73" s="160">
        <f>'Upload Sheet Pull'!L75</f>
        <v>0</v>
      </c>
      <c r="K73" s="160">
        <f>'Upload Sheet Pull'!M75</f>
        <v>0</v>
      </c>
      <c r="L73" s="160">
        <f>'Upload Sheet Pull'!N75</f>
        <v>0</v>
      </c>
      <c r="M73" s="160">
        <f>'Upload Sheet Pull'!O75</f>
        <v>0</v>
      </c>
      <c r="N73" s="160">
        <f>'Upload Sheet Pull'!P75</f>
        <v>0</v>
      </c>
      <c r="O73" s="160">
        <f>'Upload Sheet Pull'!Q75</f>
        <v>0</v>
      </c>
      <c r="P73" s="160">
        <f>'Upload Sheet Pull'!R75</f>
        <v>0</v>
      </c>
      <c r="Q73" s="160">
        <f>'Upload Sheet Pull'!S75</f>
        <v>0</v>
      </c>
      <c r="R73" s="160">
        <f>'Upload Sheet Pull'!T75</f>
        <v>0</v>
      </c>
      <c r="S73" s="160">
        <f>'Upload Sheet Pull'!U75</f>
        <v>0</v>
      </c>
      <c r="T73" s="160">
        <f t="shared" si="0"/>
        <v>0</v>
      </c>
    </row>
    <row r="74" spans="1:20" ht="12.75" customHeight="1" x14ac:dyDescent="0.4">
      <c r="A74" s="153" t="str">
        <f>'Upload Sheet Pull'!A76</f>
        <v>Budget</v>
      </c>
      <c r="B74" s="153" t="str">
        <f>'Upload Sheet Pull'!B76</f>
        <v>7008-000000</v>
      </c>
      <c r="C74" s="153">
        <f>'Upload Sheet Pull'!C76</f>
        <v>570</v>
      </c>
      <c r="D74" s="153" t="str">
        <f>'Upload Sheet Pull'!D76</f>
        <v>054</v>
      </c>
      <c r="F74" s="153" t="str">
        <f>IF('Upload Sheet Pull'!E76="","",'Upload Sheet Pull'!E76)</f>
        <v/>
      </c>
      <c r="H74" s="160">
        <f>'Upload Sheet Pull'!J76</f>
        <v>0</v>
      </c>
      <c r="I74" s="160">
        <f>'Upload Sheet Pull'!K76</f>
        <v>0</v>
      </c>
      <c r="J74" s="160">
        <f>'Upload Sheet Pull'!L76</f>
        <v>0</v>
      </c>
      <c r="K74" s="160">
        <f>'Upload Sheet Pull'!M76</f>
        <v>0</v>
      </c>
      <c r="L74" s="160">
        <f>'Upload Sheet Pull'!N76</f>
        <v>0</v>
      </c>
      <c r="M74" s="160">
        <f>'Upload Sheet Pull'!O76</f>
        <v>0</v>
      </c>
      <c r="N74" s="160">
        <f>'Upload Sheet Pull'!P76</f>
        <v>0</v>
      </c>
      <c r="O74" s="160">
        <f>'Upload Sheet Pull'!Q76</f>
        <v>0</v>
      </c>
      <c r="P74" s="160">
        <f>'Upload Sheet Pull'!R76</f>
        <v>0</v>
      </c>
      <c r="Q74" s="160">
        <f>'Upload Sheet Pull'!S76</f>
        <v>0</v>
      </c>
      <c r="R74" s="160">
        <f>'Upload Sheet Pull'!T76</f>
        <v>0</v>
      </c>
      <c r="S74" s="160">
        <f>'Upload Sheet Pull'!U76</f>
        <v>0</v>
      </c>
      <c r="T74" s="160">
        <f t="shared" si="0"/>
        <v>0</v>
      </c>
    </row>
    <row r="75" spans="1:20" ht="12.75" customHeight="1" x14ac:dyDescent="0.4">
      <c r="A75" s="153" t="str">
        <f>'Upload Sheet Pull'!A77</f>
        <v>Budget</v>
      </c>
      <c r="B75" s="153" t="str">
        <f>'Upload Sheet Pull'!B77</f>
        <v>7010-000000</v>
      </c>
      <c r="C75" s="153">
        <f>'Upload Sheet Pull'!C77</f>
        <v>570</v>
      </c>
      <c r="D75" s="153" t="str">
        <f>'Upload Sheet Pull'!D77</f>
        <v>054</v>
      </c>
      <c r="F75" s="153" t="str">
        <f>IF('Upload Sheet Pull'!E77="","",'Upload Sheet Pull'!E77)</f>
        <v/>
      </c>
      <c r="H75" s="160">
        <f>'Upload Sheet Pull'!J77</f>
        <v>0</v>
      </c>
      <c r="I75" s="160">
        <f>'Upload Sheet Pull'!K77</f>
        <v>0</v>
      </c>
      <c r="J75" s="160">
        <f>'Upload Sheet Pull'!L77</f>
        <v>0</v>
      </c>
      <c r="K75" s="160">
        <f>'Upload Sheet Pull'!M77</f>
        <v>120</v>
      </c>
      <c r="L75" s="160">
        <f>'Upload Sheet Pull'!N77</f>
        <v>0</v>
      </c>
      <c r="M75" s="160">
        <f>'Upload Sheet Pull'!O77</f>
        <v>0</v>
      </c>
      <c r="N75" s="160">
        <f>'Upload Sheet Pull'!P77</f>
        <v>0</v>
      </c>
      <c r="O75" s="160">
        <f>'Upload Sheet Pull'!Q77</f>
        <v>0</v>
      </c>
      <c r="P75" s="160">
        <f>'Upload Sheet Pull'!R77</f>
        <v>0</v>
      </c>
      <c r="Q75" s="160">
        <f>'Upload Sheet Pull'!S77</f>
        <v>120</v>
      </c>
      <c r="R75" s="160">
        <f>'Upload Sheet Pull'!T77</f>
        <v>0</v>
      </c>
      <c r="S75" s="160">
        <f>'Upload Sheet Pull'!U77</f>
        <v>0</v>
      </c>
      <c r="T75" s="160">
        <f t="shared" si="0"/>
        <v>240</v>
      </c>
    </row>
    <row r="76" spans="1:20" ht="12.75" customHeight="1" x14ac:dyDescent="0.4">
      <c r="A76" s="153" t="str">
        <f>'Upload Sheet Pull'!A78</f>
        <v>Budget</v>
      </c>
      <c r="B76" s="153" t="str">
        <f>'Upload Sheet Pull'!B78</f>
        <v>7012-000000</v>
      </c>
      <c r="C76" s="153">
        <f>'Upload Sheet Pull'!C78</f>
        <v>570</v>
      </c>
      <c r="D76" s="153" t="str">
        <f>'Upload Sheet Pull'!D78</f>
        <v>054</v>
      </c>
      <c r="F76" s="153" t="str">
        <f>IF('Upload Sheet Pull'!E78="","",'Upload Sheet Pull'!E78)</f>
        <v/>
      </c>
      <c r="H76" s="160">
        <f>'Upload Sheet Pull'!J78</f>
        <v>0</v>
      </c>
      <c r="I76" s="160">
        <f>'Upload Sheet Pull'!K78</f>
        <v>0</v>
      </c>
      <c r="J76" s="160">
        <f>'Upload Sheet Pull'!L78</f>
        <v>0</v>
      </c>
      <c r="K76" s="160">
        <f>'Upload Sheet Pull'!M78</f>
        <v>75</v>
      </c>
      <c r="L76" s="160">
        <f>'Upload Sheet Pull'!N78</f>
        <v>0</v>
      </c>
      <c r="M76" s="160">
        <f>'Upload Sheet Pull'!O78</f>
        <v>0</v>
      </c>
      <c r="N76" s="160">
        <f>'Upload Sheet Pull'!P78</f>
        <v>0</v>
      </c>
      <c r="O76" s="160">
        <f>'Upload Sheet Pull'!Q78</f>
        <v>0</v>
      </c>
      <c r="P76" s="160">
        <f>'Upload Sheet Pull'!R78</f>
        <v>0</v>
      </c>
      <c r="Q76" s="160">
        <f>'Upload Sheet Pull'!S78</f>
        <v>75</v>
      </c>
      <c r="R76" s="160">
        <f>'Upload Sheet Pull'!T78</f>
        <v>0</v>
      </c>
      <c r="S76" s="160">
        <f>'Upload Sheet Pull'!U78</f>
        <v>0</v>
      </c>
      <c r="T76" s="160">
        <f t="shared" si="0"/>
        <v>150</v>
      </c>
    </row>
    <row r="77" spans="1:20" ht="12.75" customHeight="1" x14ac:dyDescent="0.4">
      <c r="A77" s="153" t="str">
        <f>'Upload Sheet Pull'!A79</f>
        <v>Budget</v>
      </c>
      <c r="B77" s="153" t="str">
        <f>'Upload Sheet Pull'!B79</f>
        <v>7036-000000</v>
      </c>
      <c r="C77" s="153">
        <f>'Upload Sheet Pull'!C79</f>
        <v>570</v>
      </c>
      <c r="D77" s="153" t="str">
        <f>'Upload Sheet Pull'!D79</f>
        <v>054</v>
      </c>
      <c r="F77" s="153" t="str">
        <f>IF('Upload Sheet Pull'!E79="","",'Upload Sheet Pull'!E79)</f>
        <v/>
      </c>
      <c r="H77" s="160">
        <f>'Upload Sheet Pull'!J79</f>
        <v>0</v>
      </c>
      <c r="I77" s="160">
        <f>'Upload Sheet Pull'!K79</f>
        <v>0</v>
      </c>
      <c r="J77" s="160">
        <f>'Upload Sheet Pull'!L79</f>
        <v>0</v>
      </c>
      <c r="K77" s="160">
        <f>'Upload Sheet Pull'!M79</f>
        <v>0</v>
      </c>
      <c r="L77" s="160">
        <f>'Upload Sheet Pull'!N79</f>
        <v>0</v>
      </c>
      <c r="M77" s="160">
        <f>'Upload Sheet Pull'!O79</f>
        <v>0</v>
      </c>
      <c r="N77" s="160">
        <f>'Upload Sheet Pull'!P79</f>
        <v>0</v>
      </c>
      <c r="O77" s="160">
        <f>'Upload Sheet Pull'!Q79</f>
        <v>0</v>
      </c>
      <c r="P77" s="160">
        <f>'Upload Sheet Pull'!R79</f>
        <v>0</v>
      </c>
      <c r="Q77" s="160">
        <f>'Upload Sheet Pull'!S79</f>
        <v>0</v>
      </c>
      <c r="R77" s="160">
        <f>'Upload Sheet Pull'!T79</f>
        <v>0</v>
      </c>
      <c r="S77" s="160">
        <f>'Upload Sheet Pull'!U79</f>
        <v>0</v>
      </c>
      <c r="T77" s="160">
        <f t="shared" si="0"/>
        <v>0</v>
      </c>
    </row>
    <row r="78" spans="1:20" ht="12.75" customHeight="1" x14ac:dyDescent="0.4">
      <c r="A78" s="153" t="str">
        <f>'Upload Sheet Pull'!A80</f>
        <v>Budget</v>
      </c>
      <c r="B78" s="153" t="str">
        <f>'Upload Sheet Pull'!B80</f>
        <v>7044-000000</v>
      </c>
      <c r="C78" s="153">
        <f>'Upload Sheet Pull'!C80</f>
        <v>570</v>
      </c>
      <c r="D78" s="153" t="str">
        <f>'Upload Sheet Pull'!D80</f>
        <v>054</v>
      </c>
      <c r="F78" s="153" t="str">
        <f>IF('Upload Sheet Pull'!E80="","",'Upload Sheet Pull'!E80)</f>
        <v/>
      </c>
      <c r="H78" s="160">
        <f>'Upload Sheet Pull'!J80</f>
        <v>0</v>
      </c>
      <c r="I78" s="160">
        <f>'Upload Sheet Pull'!K80</f>
        <v>0</v>
      </c>
      <c r="J78" s="160">
        <f>'Upload Sheet Pull'!L80</f>
        <v>0</v>
      </c>
      <c r="K78" s="160">
        <f>'Upload Sheet Pull'!M80</f>
        <v>120</v>
      </c>
      <c r="L78" s="160">
        <f>'Upload Sheet Pull'!N80</f>
        <v>0</v>
      </c>
      <c r="M78" s="160">
        <f>'Upload Sheet Pull'!O80</f>
        <v>0</v>
      </c>
      <c r="N78" s="160">
        <f>'Upload Sheet Pull'!P80</f>
        <v>0</v>
      </c>
      <c r="O78" s="160">
        <f>'Upload Sheet Pull'!Q80</f>
        <v>0</v>
      </c>
      <c r="P78" s="160">
        <f>'Upload Sheet Pull'!R80</f>
        <v>0</v>
      </c>
      <c r="Q78" s="160">
        <f>'Upload Sheet Pull'!S80</f>
        <v>120</v>
      </c>
      <c r="R78" s="160">
        <f>'Upload Sheet Pull'!T80</f>
        <v>0</v>
      </c>
      <c r="S78" s="160">
        <f>'Upload Sheet Pull'!U80</f>
        <v>0</v>
      </c>
      <c r="T78" s="160">
        <f t="shared" si="0"/>
        <v>240</v>
      </c>
    </row>
    <row r="79" spans="1:20" ht="12.75" customHeight="1" x14ac:dyDescent="0.4">
      <c r="A79" s="153" t="str">
        <f>'Upload Sheet Pull'!A81</f>
        <v>Budget</v>
      </c>
      <c r="B79" s="153" t="str">
        <f>'Upload Sheet Pull'!B81</f>
        <v>7082-000000</v>
      </c>
      <c r="C79" s="153">
        <f>'Upload Sheet Pull'!C81</f>
        <v>570</v>
      </c>
      <c r="D79" s="153" t="str">
        <f>'Upload Sheet Pull'!D81</f>
        <v>054</v>
      </c>
      <c r="F79" s="153" t="str">
        <f>IF('Upload Sheet Pull'!E81="","",'Upload Sheet Pull'!E81)</f>
        <v/>
      </c>
      <c r="H79" s="160">
        <f>'Upload Sheet Pull'!J81</f>
        <v>0</v>
      </c>
      <c r="I79" s="160">
        <f>'Upload Sheet Pull'!K81</f>
        <v>0</v>
      </c>
      <c r="J79" s="160">
        <f>'Upload Sheet Pull'!L81</f>
        <v>0</v>
      </c>
      <c r="K79" s="160">
        <f>'Upload Sheet Pull'!M81</f>
        <v>0</v>
      </c>
      <c r="L79" s="160">
        <f>'Upload Sheet Pull'!N81</f>
        <v>0</v>
      </c>
      <c r="M79" s="160">
        <f>'Upload Sheet Pull'!O81</f>
        <v>0</v>
      </c>
      <c r="N79" s="160">
        <f>'Upload Sheet Pull'!P81</f>
        <v>0</v>
      </c>
      <c r="O79" s="160">
        <f>'Upload Sheet Pull'!Q81</f>
        <v>0</v>
      </c>
      <c r="P79" s="160">
        <f>'Upload Sheet Pull'!R81</f>
        <v>0</v>
      </c>
      <c r="Q79" s="160">
        <f>'Upload Sheet Pull'!S81</f>
        <v>0</v>
      </c>
      <c r="R79" s="160">
        <f>'Upload Sheet Pull'!T81</f>
        <v>0</v>
      </c>
      <c r="S79" s="160">
        <f>'Upload Sheet Pull'!U81</f>
        <v>0</v>
      </c>
      <c r="T79" s="160">
        <f t="shared" si="0"/>
        <v>0</v>
      </c>
    </row>
    <row r="80" spans="1:20" ht="12.75" customHeight="1" x14ac:dyDescent="0.4">
      <c r="A80" s="153" t="str">
        <f>'Upload Sheet Pull'!A82</f>
        <v>Budget</v>
      </c>
      <c r="B80" s="153" t="str">
        <f>'Upload Sheet Pull'!B82</f>
        <v>7020-000000</v>
      </c>
      <c r="C80" s="153">
        <f>'Upload Sheet Pull'!C82</f>
        <v>570</v>
      </c>
      <c r="D80" s="153" t="str">
        <f>'Upload Sheet Pull'!D82</f>
        <v>054</v>
      </c>
      <c r="F80" s="153" t="str">
        <f>IF('Upload Sheet Pull'!E82="","",'Upload Sheet Pull'!E82)</f>
        <v/>
      </c>
      <c r="H80" s="160">
        <f>'Upload Sheet Pull'!J82</f>
        <v>0</v>
      </c>
      <c r="I80" s="160">
        <f>'Upload Sheet Pull'!K82</f>
        <v>0</v>
      </c>
      <c r="J80" s="160">
        <f>'Upload Sheet Pull'!L82</f>
        <v>0</v>
      </c>
      <c r="K80" s="160">
        <f>'Upload Sheet Pull'!M82</f>
        <v>60</v>
      </c>
      <c r="L80" s="160">
        <f>'Upload Sheet Pull'!N82</f>
        <v>0</v>
      </c>
      <c r="M80" s="160">
        <f>'Upload Sheet Pull'!O82</f>
        <v>0</v>
      </c>
      <c r="N80" s="160">
        <f>'Upload Sheet Pull'!P82</f>
        <v>0</v>
      </c>
      <c r="O80" s="160">
        <f>'Upload Sheet Pull'!Q82</f>
        <v>0</v>
      </c>
      <c r="P80" s="160">
        <f>'Upload Sheet Pull'!R82</f>
        <v>0</v>
      </c>
      <c r="Q80" s="160">
        <f>'Upload Sheet Pull'!S82</f>
        <v>60</v>
      </c>
      <c r="R80" s="160">
        <f>'Upload Sheet Pull'!T82</f>
        <v>0</v>
      </c>
      <c r="S80" s="160">
        <f>'Upload Sheet Pull'!U82</f>
        <v>0</v>
      </c>
      <c r="T80" s="160">
        <f t="shared" si="0"/>
        <v>120</v>
      </c>
    </row>
    <row r="81" spans="1:20" ht="12.75" customHeight="1" x14ac:dyDescent="0.4">
      <c r="A81" s="153" t="str">
        <f>'Upload Sheet Pull'!A83</f>
        <v>Budget</v>
      </c>
      <c r="B81" s="153" t="str">
        <f>'Upload Sheet Pull'!B83</f>
        <v/>
      </c>
      <c r="C81" s="153">
        <f>'Upload Sheet Pull'!C83</f>
        <v>570</v>
      </c>
      <c r="D81" s="153" t="str">
        <f>'Upload Sheet Pull'!D83</f>
        <v>054</v>
      </c>
      <c r="F81" s="153" t="str">
        <f>IF('Upload Sheet Pull'!E83="","",'Upload Sheet Pull'!E83)</f>
        <v/>
      </c>
      <c r="H81" s="160">
        <f>'Upload Sheet Pull'!J83</f>
        <v>0</v>
      </c>
      <c r="I81" s="160">
        <f>'Upload Sheet Pull'!K83</f>
        <v>0</v>
      </c>
      <c r="J81" s="160">
        <f>'Upload Sheet Pull'!L83</f>
        <v>0</v>
      </c>
      <c r="K81" s="160">
        <f>'Upload Sheet Pull'!M83</f>
        <v>0</v>
      </c>
      <c r="L81" s="160">
        <f>'Upload Sheet Pull'!N83</f>
        <v>0</v>
      </c>
      <c r="M81" s="160">
        <f>'Upload Sheet Pull'!O83</f>
        <v>0</v>
      </c>
      <c r="N81" s="160">
        <f>'Upload Sheet Pull'!P83</f>
        <v>0</v>
      </c>
      <c r="O81" s="160">
        <f>'Upload Sheet Pull'!Q83</f>
        <v>0</v>
      </c>
      <c r="P81" s="160">
        <f>'Upload Sheet Pull'!R83</f>
        <v>0</v>
      </c>
      <c r="Q81" s="160">
        <f>'Upload Sheet Pull'!S83</f>
        <v>0</v>
      </c>
      <c r="R81" s="160">
        <f>'Upload Sheet Pull'!T83</f>
        <v>0</v>
      </c>
      <c r="S81" s="160">
        <f>'Upload Sheet Pull'!U83</f>
        <v>0</v>
      </c>
      <c r="T81" s="160">
        <f t="shared" si="0"/>
        <v>0</v>
      </c>
    </row>
    <row r="82" spans="1:20" ht="12.75" customHeight="1" x14ac:dyDescent="0.4">
      <c r="A82" s="153" t="str">
        <f>'Upload Sheet Pull'!A84</f>
        <v>Budget</v>
      </c>
      <c r="B82" s="153" t="str">
        <f>'Upload Sheet Pull'!B84</f>
        <v/>
      </c>
      <c r="C82" s="153">
        <f>'Upload Sheet Pull'!C84</f>
        <v>570</v>
      </c>
      <c r="D82" s="153" t="str">
        <f>'Upload Sheet Pull'!D84</f>
        <v>054</v>
      </c>
      <c r="F82" s="153" t="str">
        <f>IF('Upload Sheet Pull'!E84="","",'Upload Sheet Pull'!E84)</f>
        <v/>
      </c>
      <c r="H82" s="160">
        <f>'Upload Sheet Pull'!J84</f>
        <v>0</v>
      </c>
      <c r="I82" s="160">
        <f>'Upload Sheet Pull'!K84</f>
        <v>0</v>
      </c>
      <c r="J82" s="160">
        <f>'Upload Sheet Pull'!L84</f>
        <v>0</v>
      </c>
      <c r="K82" s="160">
        <f>'Upload Sheet Pull'!M84</f>
        <v>0</v>
      </c>
      <c r="L82" s="160">
        <f>'Upload Sheet Pull'!N84</f>
        <v>0</v>
      </c>
      <c r="M82" s="160">
        <f>'Upload Sheet Pull'!O84</f>
        <v>0</v>
      </c>
      <c r="N82" s="160">
        <f>'Upload Sheet Pull'!P84</f>
        <v>0</v>
      </c>
      <c r="O82" s="160">
        <f>'Upload Sheet Pull'!Q84</f>
        <v>0</v>
      </c>
      <c r="P82" s="160">
        <f>'Upload Sheet Pull'!R84</f>
        <v>0</v>
      </c>
      <c r="Q82" s="160">
        <f>'Upload Sheet Pull'!S84</f>
        <v>0</v>
      </c>
      <c r="R82" s="160">
        <f>'Upload Sheet Pull'!T84</f>
        <v>0</v>
      </c>
      <c r="S82" s="160">
        <f>'Upload Sheet Pull'!U84</f>
        <v>0</v>
      </c>
      <c r="T82" s="160">
        <f t="shared" si="0"/>
        <v>0</v>
      </c>
    </row>
    <row r="83" spans="1:20" ht="12.75" customHeight="1" x14ac:dyDescent="0.4">
      <c r="A83" s="153" t="str">
        <f>'Upload Sheet Pull'!A85</f>
        <v>Budget</v>
      </c>
      <c r="B83" s="153" t="str">
        <f>'Upload Sheet Pull'!B85</f>
        <v>7006-000000</v>
      </c>
      <c r="C83" s="153">
        <f>'Upload Sheet Pull'!C85</f>
        <v>571</v>
      </c>
      <c r="D83" s="153" t="str">
        <f>'Upload Sheet Pull'!D85</f>
        <v>054</v>
      </c>
      <c r="F83" s="153" t="str">
        <f>IF('Upload Sheet Pull'!E85="","",'Upload Sheet Pull'!E85)</f>
        <v/>
      </c>
      <c r="H83" s="160">
        <f>'Upload Sheet Pull'!J85</f>
        <v>0</v>
      </c>
      <c r="I83" s="160">
        <f>'Upload Sheet Pull'!K85</f>
        <v>0</v>
      </c>
      <c r="J83" s="160">
        <f>'Upload Sheet Pull'!L85</f>
        <v>0</v>
      </c>
      <c r="K83" s="160">
        <f>'Upload Sheet Pull'!M85</f>
        <v>0</v>
      </c>
      <c r="L83" s="160">
        <f>'Upload Sheet Pull'!N85</f>
        <v>0</v>
      </c>
      <c r="M83" s="160">
        <f>'Upload Sheet Pull'!O85</f>
        <v>0</v>
      </c>
      <c r="N83" s="160">
        <f>'Upload Sheet Pull'!P85</f>
        <v>0</v>
      </c>
      <c r="O83" s="160">
        <f>'Upload Sheet Pull'!Q85</f>
        <v>0</v>
      </c>
      <c r="P83" s="160">
        <f>'Upload Sheet Pull'!R85</f>
        <v>0</v>
      </c>
      <c r="Q83" s="160">
        <f>'Upload Sheet Pull'!S85</f>
        <v>0</v>
      </c>
      <c r="R83" s="160">
        <f>'Upload Sheet Pull'!T85</f>
        <v>0</v>
      </c>
      <c r="S83" s="160">
        <f>'Upload Sheet Pull'!U85</f>
        <v>0</v>
      </c>
      <c r="T83" s="160">
        <f t="shared" si="0"/>
        <v>0</v>
      </c>
    </row>
    <row r="84" spans="1:20" ht="12.75" customHeight="1" x14ac:dyDescent="0.4">
      <c r="A84" s="153" t="str">
        <f>'Upload Sheet Pull'!A86</f>
        <v>Budget</v>
      </c>
      <c r="B84" s="153" t="str">
        <f>'Upload Sheet Pull'!B86</f>
        <v>7008-000000</v>
      </c>
      <c r="C84" s="153">
        <f>'Upload Sheet Pull'!C86</f>
        <v>571</v>
      </c>
      <c r="D84" s="153" t="str">
        <f>'Upload Sheet Pull'!D86</f>
        <v>054</v>
      </c>
      <c r="F84" s="153" t="str">
        <f>IF('Upload Sheet Pull'!E86="","",'Upload Sheet Pull'!E86)</f>
        <v/>
      </c>
      <c r="H84" s="160">
        <f>'Upload Sheet Pull'!J86</f>
        <v>0</v>
      </c>
      <c r="I84" s="160">
        <f>'Upload Sheet Pull'!K86</f>
        <v>0</v>
      </c>
      <c r="J84" s="160">
        <f>'Upload Sheet Pull'!L86</f>
        <v>0</v>
      </c>
      <c r="K84" s="160">
        <f>'Upload Sheet Pull'!M86</f>
        <v>0</v>
      </c>
      <c r="L84" s="160">
        <f>'Upload Sheet Pull'!N86</f>
        <v>0</v>
      </c>
      <c r="M84" s="160">
        <f>'Upload Sheet Pull'!O86</f>
        <v>0</v>
      </c>
      <c r="N84" s="160">
        <f>'Upload Sheet Pull'!P86</f>
        <v>0</v>
      </c>
      <c r="O84" s="160">
        <f>'Upload Sheet Pull'!Q86</f>
        <v>0</v>
      </c>
      <c r="P84" s="160">
        <f>'Upload Sheet Pull'!R86</f>
        <v>0</v>
      </c>
      <c r="Q84" s="160">
        <f>'Upload Sheet Pull'!S86</f>
        <v>0</v>
      </c>
      <c r="R84" s="160">
        <f>'Upload Sheet Pull'!T86</f>
        <v>0</v>
      </c>
      <c r="S84" s="160">
        <f>'Upload Sheet Pull'!U86</f>
        <v>0</v>
      </c>
      <c r="T84" s="160">
        <f t="shared" si="0"/>
        <v>0</v>
      </c>
    </row>
    <row r="85" spans="1:20" ht="12.75" customHeight="1" x14ac:dyDescent="0.4">
      <c r="A85" s="153" t="str">
        <f>'Upload Sheet Pull'!A87</f>
        <v>Budget</v>
      </c>
      <c r="B85" s="153" t="str">
        <f>'Upload Sheet Pull'!B87</f>
        <v>7010-000000</v>
      </c>
      <c r="C85" s="153">
        <f>'Upload Sheet Pull'!C87</f>
        <v>571</v>
      </c>
      <c r="D85" s="153" t="str">
        <f>'Upload Sheet Pull'!D87</f>
        <v>054</v>
      </c>
      <c r="F85" s="153" t="str">
        <f>IF('Upload Sheet Pull'!E87="","",'Upload Sheet Pull'!E87)</f>
        <v/>
      </c>
      <c r="H85" s="160">
        <f>'Upload Sheet Pull'!J87</f>
        <v>0</v>
      </c>
      <c r="I85" s="160">
        <f>'Upload Sheet Pull'!K87</f>
        <v>0</v>
      </c>
      <c r="J85" s="160">
        <f>'Upload Sheet Pull'!L87</f>
        <v>0</v>
      </c>
      <c r="K85" s="160">
        <f>'Upload Sheet Pull'!M87</f>
        <v>0</v>
      </c>
      <c r="L85" s="160">
        <f>'Upload Sheet Pull'!N87</f>
        <v>0</v>
      </c>
      <c r="M85" s="160">
        <f>'Upload Sheet Pull'!O87</f>
        <v>0</v>
      </c>
      <c r="N85" s="160">
        <f>'Upload Sheet Pull'!P87</f>
        <v>0</v>
      </c>
      <c r="O85" s="160">
        <f>'Upload Sheet Pull'!Q87</f>
        <v>0</v>
      </c>
      <c r="P85" s="160">
        <f>'Upload Sheet Pull'!R87</f>
        <v>0</v>
      </c>
      <c r="Q85" s="160">
        <f>'Upload Sheet Pull'!S87</f>
        <v>0</v>
      </c>
      <c r="R85" s="160">
        <f>'Upload Sheet Pull'!T87</f>
        <v>0</v>
      </c>
      <c r="S85" s="160">
        <f>'Upload Sheet Pull'!U87</f>
        <v>0</v>
      </c>
      <c r="T85" s="160">
        <f t="shared" si="0"/>
        <v>0</v>
      </c>
    </row>
    <row r="86" spans="1:20" ht="12.75" customHeight="1" x14ac:dyDescent="0.4">
      <c r="A86" s="153" t="str">
        <f>'Upload Sheet Pull'!A88</f>
        <v>Budget</v>
      </c>
      <c r="B86" s="153" t="str">
        <f>'Upload Sheet Pull'!B88</f>
        <v>7012-000000</v>
      </c>
      <c r="C86" s="153">
        <f>'Upload Sheet Pull'!C88</f>
        <v>571</v>
      </c>
      <c r="D86" s="153" t="str">
        <f>'Upload Sheet Pull'!D88</f>
        <v>054</v>
      </c>
      <c r="F86" s="153" t="str">
        <f>IF('Upload Sheet Pull'!E88="","",'Upload Sheet Pull'!E88)</f>
        <v/>
      </c>
      <c r="H86" s="160">
        <f>'Upload Sheet Pull'!J88</f>
        <v>0</v>
      </c>
      <c r="I86" s="160">
        <f>'Upload Sheet Pull'!K88</f>
        <v>0</v>
      </c>
      <c r="J86" s="160">
        <f>'Upload Sheet Pull'!L88</f>
        <v>0</v>
      </c>
      <c r="K86" s="160">
        <f>'Upload Sheet Pull'!M88</f>
        <v>0</v>
      </c>
      <c r="L86" s="160">
        <f>'Upload Sheet Pull'!N88</f>
        <v>0</v>
      </c>
      <c r="M86" s="160">
        <f>'Upload Sheet Pull'!O88</f>
        <v>0</v>
      </c>
      <c r="N86" s="160">
        <f>'Upload Sheet Pull'!P88</f>
        <v>0</v>
      </c>
      <c r="O86" s="160">
        <f>'Upload Sheet Pull'!Q88</f>
        <v>0</v>
      </c>
      <c r="P86" s="160">
        <f>'Upload Sheet Pull'!R88</f>
        <v>0</v>
      </c>
      <c r="Q86" s="160">
        <f>'Upload Sheet Pull'!S88</f>
        <v>0</v>
      </c>
      <c r="R86" s="160">
        <f>'Upload Sheet Pull'!T88</f>
        <v>0</v>
      </c>
      <c r="S86" s="160">
        <f>'Upload Sheet Pull'!U88</f>
        <v>0</v>
      </c>
      <c r="T86" s="160">
        <f t="shared" si="0"/>
        <v>0</v>
      </c>
    </row>
    <row r="87" spans="1:20" ht="12.75" customHeight="1" x14ac:dyDescent="0.4">
      <c r="A87" s="153" t="str">
        <f>'Upload Sheet Pull'!A89</f>
        <v>Budget</v>
      </c>
      <c r="B87" s="153" t="str">
        <f>'Upload Sheet Pull'!B89</f>
        <v>7036-000000</v>
      </c>
      <c r="C87" s="153">
        <f>'Upload Sheet Pull'!C89</f>
        <v>571</v>
      </c>
      <c r="D87" s="153" t="str">
        <f>'Upload Sheet Pull'!D89</f>
        <v>054</v>
      </c>
      <c r="F87" s="153" t="str">
        <f>IF('Upload Sheet Pull'!E89="","",'Upload Sheet Pull'!E89)</f>
        <v/>
      </c>
      <c r="H87" s="160">
        <f>'Upload Sheet Pull'!J89</f>
        <v>0</v>
      </c>
      <c r="I87" s="160">
        <f>'Upload Sheet Pull'!K89</f>
        <v>0</v>
      </c>
      <c r="J87" s="160">
        <f>'Upload Sheet Pull'!L89</f>
        <v>0</v>
      </c>
      <c r="K87" s="160">
        <f>'Upload Sheet Pull'!M89</f>
        <v>0</v>
      </c>
      <c r="L87" s="160">
        <f>'Upload Sheet Pull'!N89</f>
        <v>0</v>
      </c>
      <c r="M87" s="160">
        <f>'Upload Sheet Pull'!O89</f>
        <v>0</v>
      </c>
      <c r="N87" s="160">
        <f>'Upload Sheet Pull'!P89</f>
        <v>0</v>
      </c>
      <c r="O87" s="160">
        <f>'Upload Sheet Pull'!Q89</f>
        <v>0</v>
      </c>
      <c r="P87" s="160">
        <f>'Upload Sheet Pull'!R89</f>
        <v>0</v>
      </c>
      <c r="Q87" s="160">
        <f>'Upload Sheet Pull'!S89</f>
        <v>0</v>
      </c>
      <c r="R87" s="160">
        <f>'Upload Sheet Pull'!T89</f>
        <v>0</v>
      </c>
      <c r="S87" s="160">
        <f>'Upload Sheet Pull'!U89</f>
        <v>0</v>
      </c>
      <c r="T87" s="160">
        <f t="shared" si="0"/>
        <v>0</v>
      </c>
    </row>
    <row r="88" spans="1:20" ht="12.75" customHeight="1" x14ac:dyDescent="0.4">
      <c r="A88" s="153" t="str">
        <f>'Upload Sheet Pull'!A90</f>
        <v>Budget</v>
      </c>
      <c r="B88" s="153" t="str">
        <f>'Upload Sheet Pull'!B90</f>
        <v>7044-000000</v>
      </c>
      <c r="C88" s="153">
        <f>'Upload Sheet Pull'!C90</f>
        <v>571</v>
      </c>
      <c r="D88" s="153" t="str">
        <f>'Upload Sheet Pull'!D90</f>
        <v>054</v>
      </c>
      <c r="F88" s="153" t="str">
        <f>IF('Upload Sheet Pull'!E90="","",'Upload Sheet Pull'!E90)</f>
        <v/>
      </c>
      <c r="H88" s="160">
        <f>'Upload Sheet Pull'!J90</f>
        <v>0</v>
      </c>
      <c r="I88" s="160">
        <f>'Upload Sheet Pull'!K90</f>
        <v>0</v>
      </c>
      <c r="J88" s="160">
        <f>'Upload Sheet Pull'!L90</f>
        <v>0</v>
      </c>
      <c r="K88" s="160">
        <f>'Upload Sheet Pull'!M90</f>
        <v>0</v>
      </c>
      <c r="L88" s="160">
        <f>'Upload Sheet Pull'!N90</f>
        <v>0</v>
      </c>
      <c r="M88" s="160">
        <f>'Upload Sheet Pull'!O90</f>
        <v>0</v>
      </c>
      <c r="N88" s="160">
        <f>'Upload Sheet Pull'!P90</f>
        <v>0</v>
      </c>
      <c r="O88" s="160">
        <f>'Upload Sheet Pull'!Q90</f>
        <v>0</v>
      </c>
      <c r="P88" s="160">
        <f>'Upload Sheet Pull'!R90</f>
        <v>0</v>
      </c>
      <c r="Q88" s="160">
        <f>'Upload Sheet Pull'!S90</f>
        <v>0</v>
      </c>
      <c r="R88" s="160">
        <f>'Upload Sheet Pull'!T90</f>
        <v>0</v>
      </c>
      <c r="S88" s="160">
        <f>'Upload Sheet Pull'!U90</f>
        <v>0</v>
      </c>
      <c r="T88" s="160">
        <f t="shared" si="0"/>
        <v>0</v>
      </c>
    </row>
    <row r="89" spans="1:20" ht="12.75" customHeight="1" x14ac:dyDescent="0.4">
      <c r="A89" s="153" t="str">
        <f>'Upload Sheet Pull'!A91</f>
        <v>Budget</v>
      </c>
      <c r="B89" s="153" t="str">
        <f>'Upload Sheet Pull'!B91</f>
        <v>7082-000000</v>
      </c>
      <c r="C89" s="153">
        <f>'Upload Sheet Pull'!C91</f>
        <v>571</v>
      </c>
      <c r="D89" s="153" t="str">
        <f>'Upload Sheet Pull'!D91</f>
        <v>054</v>
      </c>
      <c r="F89" s="153" t="str">
        <f>IF('Upload Sheet Pull'!E91="","",'Upload Sheet Pull'!E91)</f>
        <v/>
      </c>
      <c r="H89" s="160">
        <f>'Upload Sheet Pull'!J91</f>
        <v>0</v>
      </c>
      <c r="I89" s="160">
        <f>'Upload Sheet Pull'!K91</f>
        <v>0</v>
      </c>
      <c r="J89" s="160">
        <f>'Upload Sheet Pull'!L91</f>
        <v>0</v>
      </c>
      <c r="K89" s="160">
        <f>'Upload Sheet Pull'!M91</f>
        <v>0</v>
      </c>
      <c r="L89" s="160">
        <f>'Upload Sheet Pull'!N91</f>
        <v>0</v>
      </c>
      <c r="M89" s="160">
        <f>'Upload Sheet Pull'!O91</f>
        <v>0</v>
      </c>
      <c r="N89" s="160">
        <f>'Upload Sheet Pull'!P91</f>
        <v>0</v>
      </c>
      <c r="O89" s="160">
        <f>'Upload Sheet Pull'!Q91</f>
        <v>0</v>
      </c>
      <c r="P89" s="160">
        <f>'Upload Sheet Pull'!R91</f>
        <v>0</v>
      </c>
      <c r="Q89" s="160">
        <f>'Upload Sheet Pull'!S91</f>
        <v>0</v>
      </c>
      <c r="R89" s="160">
        <f>'Upload Sheet Pull'!T91</f>
        <v>0</v>
      </c>
      <c r="S89" s="160">
        <f>'Upload Sheet Pull'!U91</f>
        <v>0</v>
      </c>
      <c r="T89" s="160">
        <f t="shared" si="0"/>
        <v>0</v>
      </c>
    </row>
    <row r="90" spans="1:20" ht="12.75" customHeight="1" x14ac:dyDescent="0.4">
      <c r="A90" s="153" t="str">
        <f>'Upload Sheet Pull'!A92</f>
        <v>Budget</v>
      </c>
      <c r="B90" s="153" t="str">
        <f>'Upload Sheet Pull'!B92</f>
        <v/>
      </c>
      <c r="C90" s="153">
        <f>'Upload Sheet Pull'!C92</f>
        <v>571</v>
      </c>
      <c r="D90" s="153" t="str">
        <f>'Upload Sheet Pull'!D92</f>
        <v>054</v>
      </c>
      <c r="F90" s="153" t="str">
        <f>IF('Upload Sheet Pull'!E92="","",'Upload Sheet Pull'!E92)</f>
        <v/>
      </c>
      <c r="H90" s="160">
        <f>'Upload Sheet Pull'!J92</f>
        <v>0</v>
      </c>
      <c r="I90" s="160">
        <f>'Upload Sheet Pull'!K92</f>
        <v>0</v>
      </c>
      <c r="J90" s="160">
        <f>'Upload Sheet Pull'!L92</f>
        <v>0</v>
      </c>
      <c r="K90" s="160">
        <f>'Upload Sheet Pull'!M92</f>
        <v>0</v>
      </c>
      <c r="L90" s="160">
        <f>'Upload Sheet Pull'!N92</f>
        <v>0</v>
      </c>
      <c r="M90" s="160">
        <f>'Upload Sheet Pull'!O92</f>
        <v>0</v>
      </c>
      <c r="N90" s="160">
        <f>'Upload Sheet Pull'!P92</f>
        <v>0</v>
      </c>
      <c r="O90" s="160">
        <f>'Upload Sheet Pull'!Q92</f>
        <v>0</v>
      </c>
      <c r="P90" s="160">
        <f>'Upload Sheet Pull'!R92</f>
        <v>0</v>
      </c>
      <c r="Q90" s="160">
        <f>'Upload Sheet Pull'!S92</f>
        <v>0</v>
      </c>
      <c r="R90" s="160">
        <f>'Upload Sheet Pull'!T92</f>
        <v>0</v>
      </c>
      <c r="S90" s="160">
        <f>'Upload Sheet Pull'!U92</f>
        <v>0</v>
      </c>
      <c r="T90" s="160">
        <f t="shared" si="0"/>
        <v>0</v>
      </c>
    </row>
    <row r="91" spans="1:20" ht="12.75" customHeight="1" x14ac:dyDescent="0.4">
      <c r="A91" s="153" t="str">
        <f>'Upload Sheet Pull'!A93</f>
        <v>Budget</v>
      </c>
      <c r="B91" s="153" t="str">
        <f>'Upload Sheet Pull'!B93</f>
        <v/>
      </c>
      <c r="C91" s="153">
        <f>'Upload Sheet Pull'!C93</f>
        <v>571</v>
      </c>
      <c r="D91" s="153" t="str">
        <f>'Upload Sheet Pull'!D93</f>
        <v>054</v>
      </c>
      <c r="F91" s="153" t="str">
        <f>IF('Upload Sheet Pull'!E93="","",'Upload Sheet Pull'!E93)</f>
        <v/>
      </c>
      <c r="H91" s="160">
        <f>'Upload Sheet Pull'!J93</f>
        <v>0</v>
      </c>
      <c r="I91" s="160">
        <f>'Upload Sheet Pull'!K93</f>
        <v>0</v>
      </c>
      <c r="J91" s="160">
        <f>'Upload Sheet Pull'!L93</f>
        <v>0</v>
      </c>
      <c r="K91" s="160">
        <f>'Upload Sheet Pull'!M93</f>
        <v>0</v>
      </c>
      <c r="L91" s="160">
        <f>'Upload Sheet Pull'!N93</f>
        <v>0</v>
      </c>
      <c r="M91" s="160">
        <f>'Upload Sheet Pull'!O93</f>
        <v>0</v>
      </c>
      <c r="N91" s="160">
        <f>'Upload Sheet Pull'!P93</f>
        <v>0</v>
      </c>
      <c r="O91" s="160">
        <f>'Upload Sheet Pull'!Q93</f>
        <v>0</v>
      </c>
      <c r="P91" s="160">
        <f>'Upload Sheet Pull'!R93</f>
        <v>0</v>
      </c>
      <c r="Q91" s="160">
        <f>'Upload Sheet Pull'!S93</f>
        <v>0</v>
      </c>
      <c r="R91" s="160">
        <f>'Upload Sheet Pull'!T93</f>
        <v>0</v>
      </c>
      <c r="S91" s="160">
        <f>'Upload Sheet Pull'!U93</f>
        <v>0</v>
      </c>
      <c r="T91" s="160">
        <f t="shared" si="0"/>
        <v>0</v>
      </c>
    </row>
    <row r="92" spans="1:20" ht="12.75" customHeight="1" x14ac:dyDescent="0.4">
      <c r="A92" s="153" t="str">
        <f>'Upload Sheet Pull'!A94</f>
        <v>Budget</v>
      </c>
      <c r="B92" s="153" t="str">
        <f>'Upload Sheet Pull'!B94</f>
        <v/>
      </c>
      <c r="C92" s="153">
        <f>'Upload Sheet Pull'!C94</f>
        <v>571</v>
      </c>
      <c r="D92" s="153" t="str">
        <f>'Upload Sheet Pull'!D94</f>
        <v>054</v>
      </c>
      <c r="F92" s="153" t="str">
        <f>IF('Upload Sheet Pull'!E94="","",'Upload Sheet Pull'!E94)</f>
        <v/>
      </c>
      <c r="H92" s="160">
        <f>'Upload Sheet Pull'!J94</f>
        <v>0</v>
      </c>
      <c r="I92" s="160">
        <f>'Upload Sheet Pull'!K94</f>
        <v>0</v>
      </c>
      <c r="J92" s="160">
        <f>'Upload Sheet Pull'!L94</f>
        <v>0</v>
      </c>
      <c r="K92" s="160">
        <f>'Upload Sheet Pull'!M94</f>
        <v>0</v>
      </c>
      <c r="L92" s="160">
        <f>'Upload Sheet Pull'!N94</f>
        <v>0</v>
      </c>
      <c r="M92" s="160">
        <f>'Upload Sheet Pull'!O94</f>
        <v>0</v>
      </c>
      <c r="N92" s="160">
        <f>'Upload Sheet Pull'!P94</f>
        <v>0</v>
      </c>
      <c r="O92" s="160">
        <f>'Upload Sheet Pull'!Q94</f>
        <v>0</v>
      </c>
      <c r="P92" s="160">
        <f>'Upload Sheet Pull'!R94</f>
        <v>0</v>
      </c>
      <c r="Q92" s="160">
        <f>'Upload Sheet Pull'!S94</f>
        <v>0</v>
      </c>
      <c r="R92" s="160">
        <f>'Upload Sheet Pull'!T94</f>
        <v>0</v>
      </c>
      <c r="S92" s="160">
        <f>'Upload Sheet Pull'!U94</f>
        <v>0</v>
      </c>
      <c r="T92" s="160">
        <f t="shared" si="0"/>
        <v>0</v>
      </c>
    </row>
    <row r="93" spans="1:20" ht="12.75" customHeight="1" x14ac:dyDescent="0.4">
      <c r="A93" s="153" t="str">
        <f>'Upload Sheet Pull'!A95</f>
        <v>Budget</v>
      </c>
      <c r="B93" s="153" t="str">
        <f>'Upload Sheet Pull'!B95</f>
        <v>7006-000000</v>
      </c>
      <c r="C93" s="153">
        <f>'Upload Sheet Pull'!C95</f>
        <v>572</v>
      </c>
      <c r="D93" s="153" t="str">
        <f>'Upload Sheet Pull'!D95</f>
        <v>054</v>
      </c>
      <c r="F93" s="153" t="str">
        <f>IF('Upload Sheet Pull'!E95="","",'Upload Sheet Pull'!E95)</f>
        <v/>
      </c>
      <c r="H93" s="160">
        <f>'Upload Sheet Pull'!J95</f>
        <v>0</v>
      </c>
      <c r="I93" s="160">
        <f>'Upload Sheet Pull'!K95</f>
        <v>0</v>
      </c>
      <c r="J93" s="160">
        <f>'Upload Sheet Pull'!L95</f>
        <v>0</v>
      </c>
      <c r="K93" s="160">
        <f>'Upload Sheet Pull'!M95</f>
        <v>0</v>
      </c>
      <c r="L93" s="160">
        <f>'Upload Sheet Pull'!N95</f>
        <v>0</v>
      </c>
      <c r="M93" s="160">
        <f>'Upload Sheet Pull'!O95</f>
        <v>0</v>
      </c>
      <c r="N93" s="160">
        <f>'Upload Sheet Pull'!P95</f>
        <v>0</v>
      </c>
      <c r="O93" s="160">
        <f>'Upload Sheet Pull'!Q95</f>
        <v>0</v>
      </c>
      <c r="P93" s="160">
        <f>'Upload Sheet Pull'!R95</f>
        <v>0</v>
      </c>
      <c r="Q93" s="160">
        <f>'Upload Sheet Pull'!S95</f>
        <v>0</v>
      </c>
      <c r="R93" s="160">
        <f>'Upload Sheet Pull'!T95</f>
        <v>0</v>
      </c>
      <c r="S93" s="160">
        <f>'Upload Sheet Pull'!U95</f>
        <v>0</v>
      </c>
      <c r="T93" s="160">
        <f t="shared" si="0"/>
        <v>0</v>
      </c>
    </row>
    <row r="94" spans="1:20" ht="12.75" customHeight="1" x14ac:dyDescent="0.4">
      <c r="A94" s="153" t="str">
        <f>'Upload Sheet Pull'!A96</f>
        <v>Budget</v>
      </c>
      <c r="B94" s="153" t="str">
        <f>'Upload Sheet Pull'!B96</f>
        <v>7008-000000</v>
      </c>
      <c r="C94" s="153">
        <f>'Upload Sheet Pull'!C96</f>
        <v>572</v>
      </c>
      <c r="D94" s="153" t="str">
        <f>'Upload Sheet Pull'!D96</f>
        <v>054</v>
      </c>
      <c r="F94" s="153" t="str">
        <f>IF('Upload Sheet Pull'!E96="","",'Upload Sheet Pull'!E96)</f>
        <v/>
      </c>
      <c r="H94" s="160">
        <f>'Upload Sheet Pull'!J96</f>
        <v>0</v>
      </c>
      <c r="I94" s="160">
        <f>'Upload Sheet Pull'!K96</f>
        <v>0</v>
      </c>
      <c r="J94" s="160">
        <f>'Upload Sheet Pull'!L96</f>
        <v>0</v>
      </c>
      <c r="K94" s="160">
        <f>'Upload Sheet Pull'!M96</f>
        <v>0</v>
      </c>
      <c r="L94" s="160">
        <f>'Upload Sheet Pull'!N96</f>
        <v>0</v>
      </c>
      <c r="M94" s="160">
        <f>'Upload Sheet Pull'!O96</f>
        <v>0</v>
      </c>
      <c r="N94" s="160">
        <f>'Upload Sheet Pull'!P96</f>
        <v>0</v>
      </c>
      <c r="O94" s="160">
        <f>'Upload Sheet Pull'!Q96</f>
        <v>0</v>
      </c>
      <c r="P94" s="160">
        <f>'Upload Sheet Pull'!R96</f>
        <v>0</v>
      </c>
      <c r="Q94" s="160">
        <f>'Upload Sheet Pull'!S96</f>
        <v>0</v>
      </c>
      <c r="R94" s="160">
        <f>'Upload Sheet Pull'!T96</f>
        <v>0</v>
      </c>
      <c r="S94" s="160">
        <f>'Upload Sheet Pull'!U96</f>
        <v>0</v>
      </c>
      <c r="T94" s="160">
        <f t="shared" si="0"/>
        <v>0</v>
      </c>
    </row>
    <row r="95" spans="1:20" ht="12.75" customHeight="1" x14ac:dyDescent="0.4">
      <c r="A95" s="153" t="str">
        <f>'Upload Sheet Pull'!A97</f>
        <v>Budget</v>
      </c>
      <c r="B95" s="153" t="str">
        <f>'Upload Sheet Pull'!B97</f>
        <v>7010-000000</v>
      </c>
      <c r="C95" s="153">
        <f>'Upload Sheet Pull'!C97</f>
        <v>572</v>
      </c>
      <c r="D95" s="153" t="str">
        <f>'Upload Sheet Pull'!D97</f>
        <v>054</v>
      </c>
      <c r="F95" s="153" t="str">
        <f>IF('Upload Sheet Pull'!E97="","",'Upload Sheet Pull'!E97)</f>
        <v/>
      </c>
      <c r="H95" s="160">
        <f>'Upload Sheet Pull'!J97</f>
        <v>0</v>
      </c>
      <c r="I95" s="160">
        <f>'Upload Sheet Pull'!K97</f>
        <v>0</v>
      </c>
      <c r="J95" s="160">
        <f>'Upload Sheet Pull'!L97</f>
        <v>0</v>
      </c>
      <c r="K95" s="160">
        <f>'Upload Sheet Pull'!M97</f>
        <v>0</v>
      </c>
      <c r="L95" s="160">
        <f>'Upload Sheet Pull'!N97</f>
        <v>0</v>
      </c>
      <c r="M95" s="160">
        <f>'Upload Sheet Pull'!O97</f>
        <v>0</v>
      </c>
      <c r="N95" s="160">
        <f>'Upload Sheet Pull'!P97</f>
        <v>0</v>
      </c>
      <c r="O95" s="160">
        <f>'Upload Sheet Pull'!Q97</f>
        <v>0</v>
      </c>
      <c r="P95" s="160">
        <f>'Upload Sheet Pull'!R97</f>
        <v>0</v>
      </c>
      <c r="Q95" s="160">
        <f>'Upload Sheet Pull'!S97</f>
        <v>0</v>
      </c>
      <c r="R95" s="160">
        <f>'Upload Sheet Pull'!T97</f>
        <v>0</v>
      </c>
      <c r="S95" s="160">
        <f>'Upload Sheet Pull'!U97</f>
        <v>0</v>
      </c>
      <c r="T95" s="160">
        <f t="shared" si="0"/>
        <v>0</v>
      </c>
    </row>
    <row r="96" spans="1:20" ht="12.75" customHeight="1" x14ac:dyDescent="0.4">
      <c r="A96" s="153" t="str">
        <f>'Upload Sheet Pull'!A98</f>
        <v>Budget</v>
      </c>
      <c r="B96" s="153" t="str">
        <f>'Upload Sheet Pull'!B98</f>
        <v>7012-000000</v>
      </c>
      <c r="C96" s="153">
        <f>'Upload Sheet Pull'!C98</f>
        <v>572</v>
      </c>
      <c r="D96" s="153" t="str">
        <f>'Upload Sheet Pull'!D98</f>
        <v>054</v>
      </c>
      <c r="F96" s="153" t="str">
        <f>IF('Upload Sheet Pull'!E98="","",'Upload Sheet Pull'!E98)</f>
        <v/>
      </c>
      <c r="H96" s="160">
        <f>'Upload Sheet Pull'!J98</f>
        <v>0</v>
      </c>
      <c r="I96" s="160">
        <f>'Upload Sheet Pull'!K98</f>
        <v>0</v>
      </c>
      <c r="J96" s="160">
        <f>'Upload Sheet Pull'!L98</f>
        <v>0</v>
      </c>
      <c r="K96" s="160">
        <f>'Upload Sheet Pull'!M98</f>
        <v>0</v>
      </c>
      <c r="L96" s="160">
        <f>'Upload Sheet Pull'!N98</f>
        <v>0</v>
      </c>
      <c r="M96" s="160">
        <f>'Upload Sheet Pull'!O98</f>
        <v>0</v>
      </c>
      <c r="N96" s="160">
        <f>'Upload Sheet Pull'!P98</f>
        <v>0</v>
      </c>
      <c r="O96" s="160">
        <f>'Upload Sheet Pull'!Q98</f>
        <v>0</v>
      </c>
      <c r="P96" s="160">
        <f>'Upload Sheet Pull'!R98</f>
        <v>0</v>
      </c>
      <c r="Q96" s="160">
        <f>'Upload Sheet Pull'!S98</f>
        <v>0</v>
      </c>
      <c r="R96" s="160">
        <f>'Upload Sheet Pull'!T98</f>
        <v>0</v>
      </c>
      <c r="S96" s="160">
        <f>'Upload Sheet Pull'!U98</f>
        <v>0</v>
      </c>
      <c r="T96" s="160">
        <f t="shared" si="0"/>
        <v>0</v>
      </c>
    </row>
    <row r="97" spans="1:20" ht="12.75" customHeight="1" x14ac:dyDescent="0.4">
      <c r="A97" s="153" t="str">
        <f>'Upload Sheet Pull'!A99</f>
        <v>Budget</v>
      </c>
      <c r="B97" s="153" t="str">
        <f>'Upload Sheet Pull'!B99</f>
        <v>7036-000000</v>
      </c>
      <c r="C97" s="153">
        <f>'Upload Sheet Pull'!C99</f>
        <v>572</v>
      </c>
      <c r="D97" s="153" t="str">
        <f>'Upload Sheet Pull'!D99</f>
        <v>054</v>
      </c>
      <c r="F97" s="153" t="str">
        <f>IF('Upload Sheet Pull'!E99="","",'Upload Sheet Pull'!E99)</f>
        <v/>
      </c>
      <c r="H97" s="160">
        <f>'Upload Sheet Pull'!J99</f>
        <v>0</v>
      </c>
      <c r="I97" s="160">
        <f>'Upload Sheet Pull'!K99</f>
        <v>0</v>
      </c>
      <c r="J97" s="160">
        <f>'Upload Sheet Pull'!L99</f>
        <v>0</v>
      </c>
      <c r="K97" s="160">
        <f>'Upload Sheet Pull'!M99</f>
        <v>0</v>
      </c>
      <c r="L97" s="160">
        <f>'Upload Sheet Pull'!N99</f>
        <v>0</v>
      </c>
      <c r="M97" s="160">
        <f>'Upload Sheet Pull'!O99</f>
        <v>0</v>
      </c>
      <c r="N97" s="160">
        <f>'Upload Sheet Pull'!P99</f>
        <v>0</v>
      </c>
      <c r="O97" s="160">
        <f>'Upload Sheet Pull'!Q99</f>
        <v>0</v>
      </c>
      <c r="P97" s="160">
        <f>'Upload Sheet Pull'!R99</f>
        <v>0</v>
      </c>
      <c r="Q97" s="160">
        <f>'Upload Sheet Pull'!S99</f>
        <v>0</v>
      </c>
      <c r="R97" s="160">
        <f>'Upload Sheet Pull'!T99</f>
        <v>0</v>
      </c>
      <c r="S97" s="160">
        <f>'Upload Sheet Pull'!U99</f>
        <v>0</v>
      </c>
      <c r="T97" s="160">
        <f t="shared" si="0"/>
        <v>0</v>
      </c>
    </row>
    <row r="98" spans="1:20" ht="12.75" customHeight="1" x14ac:dyDescent="0.4">
      <c r="A98" s="153" t="str">
        <f>'Upload Sheet Pull'!A100</f>
        <v>Budget</v>
      </c>
      <c r="B98" s="153" t="str">
        <f>'Upload Sheet Pull'!B100</f>
        <v>7044-000000</v>
      </c>
      <c r="C98" s="153">
        <f>'Upload Sheet Pull'!C100</f>
        <v>572</v>
      </c>
      <c r="D98" s="153" t="str">
        <f>'Upload Sheet Pull'!D100</f>
        <v>054</v>
      </c>
      <c r="F98" s="153" t="str">
        <f>IF('Upload Sheet Pull'!E100="","",'Upload Sheet Pull'!E100)</f>
        <v/>
      </c>
      <c r="H98" s="160">
        <f>'Upload Sheet Pull'!J100</f>
        <v>0</v>
      </c>
      <c r="I98" s="160">
        <f>'Upload Sheet Pull'!K100</f>
        <v>0</v>
      </c>
      <c r="J98" s="160">
        <f>'Upload Sheet Pull'!L100</f>
        <v>0</v>
      </c>
      <c r="K98" s="160">
        <f>'Upload Sheet Pull'!M100</f>
        <v>0</v>
      </c>
      <c r="L98" s="160">
        <f>'Upload Sheet Pull'!N100</f>
        <v>0</v>
      </c>
      <c r="M98" s="160">
        <f>'Upload Sheet Pull'!O100</f>
        <v>0</v>
      </c>
      <c r="N98" s="160">
        <f>'Upload Sheet Pull'!P100</f>
        <v>0</v>
      </c>
      <c r="O98" s="160">
        <f>'Upload Sheet Pull'!Q100</f>
        <v>0</v>
      </c>
      <c r="P98" s="160">
        <f>'Upload Sheet Pull'!R100</f>
        <v>0</v>
      </c>
      <c r="Q98" s="160">
        <f>'Upload Sheet Pull'!S100</f>
        <v>0</v>
      </c>
      <c r="R98" s="160">
        <f>'Upload Sheet Pull'!T100</f>
        <v>0</v>
      </c>
      <c r="S98" s="160">
        <f>'Upload Sheet Pull'!U100</f>
        <v>0</v>
      </c>
      <c r="T98" s="160">
        <f t="shared" si="0"/>
        <v>0</v>
      </c>
    </row>
    <row r="99" spans="1:20" ht="12.75" customHeight="1" x14ac:dyDescent="0.4">
      <c r="A99" s="153" t="str">
        <f>'Upload Sheet Pull'!A101</f>
        <v>Budget</v>
      </c>
      <c r="B99" s="153" t="str">
        <f>'Upload Sheet Pull'!B101</f>
        <v>7082-000000</v>
      </c>
      <c r="C99" s="153">
        <f>'Upload Sheet Pull'!C101</f>
        <v>572</v>
      </c>
      <c r="D99" s="153" t="str">
        <f>'Upload Sheet Pull'!D101</f>
        <v>054</v>
      </c>
      <c r="F99" s="153" t="str">
        <f>IF('Upload Sheet Pull'!E101="","",'Upload Sheet Pull'!E101)</f>
        <v/>
      </c>
      <c r="H99" s="160">
        <f>'Upload Sheet Pull'!J101</f>
        <v>0</v>
      </c>
      <c r="I99" s="160">
        <f>'Upload Sheet Pull'!K101</f>
        <v>0</v>
      </c>
      <c r="J99" s="160">
        <f>'Upload Sheet Pull'!L101</f>
        <v>0</v>
      </c>
      <c r="K99" s="160">
        <f>'Upload Sheet Pull'!M101</f>
        <v>0</v>
      </c>
      <c r="L99" s="160">
        <f>'Upload Sheet Pull'!N101</f>
        <v>0</v>
      </c>
      <c r="M99" s="160">
        <f>'Upload Sheet Pull'!O101</f>
        <v>0</v>
      </c>
      <c r="N99" s="160">
        <f>'Upload Sheet Pull'!P101</f>
        <v>0</v>
      </c>
      <c r="O99" s="160">
        <f>'Upload Sheet Pull'!Q101</f>
        <v>0</v>
      </c>
      <c r="P99" s="160">
        <f>'Upload Sheet Pull'!R101</f>
        <v>0</v>
      </c>
      <c r="Q99" s="160">
        <f>'Upload Sheet Pull'!S101</f>
        <v>0</v>
      </c>
      <c r="R99" s="160">
        <f>'Upload Sheet Pull'!T101</f>
        <v>0</v>
      </c>
      <c r="S99" s="160">
        <f>'Upload Sheet Pull'!U101</f>
        <v>0</v>
      </c>
      <c r="T99" s="160">
        <f t="shared" si="0"/>
        <v>0</v>
      </c>
    </row>
    <row r="100" spans="1:20" ht="12.75" customHeight="1" x14ac:dyDescent="0.4">
      <c r="A100" s="153" t="str">
        <f>'Upload Sheet Pull'!A102</f>
        <v>Budget</v>
      </c>
      <c r="B100" s="153" t="str">
        <f>'Upload Sheet Pull'!B102</f>
        <v/>
      </c>
      <c r="C100" s="153">
        <f>'Upload Sheet Pull'!C102</f>
        <v>572</v>
      </c>
      <c r="D100" s="153" t="str">
        <f>'Upload Sheet Pull'!D102</f>
        <v>054</v>
      </c>
      <c r="F100" s="153" t="str">
        <f>IF('Upload Sheet Pull'!E102="","",'Upload Sheet Pull'!E102)</f>
        <v/>
      </c>
      <c r="H100" s="160">
        <f>'Upload Sheet Pull'!J102</f>
        <v>0</v>
      </c>
      <c r="I100" s="160">
        <f>'Upload Sheet Pull'!K102</f>
        <v>0</v>
      </c>
      <c r="J100" s="160">
        <f>'Upload Sheet Pull'!L102</f>
        <v>0</v>
      </c>
      <c r="K100" s="160">
        <f>'Upload Sheet Pull'!M102</f>
        <v>0</v>
      </c>
      <c r="L100" s="160">
        <f>'Upload Sheet Pull'!N102</f>
        <v>0</v>
      </c>
      <c r="M100" s="160">
        <f>'Upload Sheet Pull'!O102</f>
        <v>0</v>
      </c>
      <c r="N100" s="160">
        <f>'Upload Sheet Pull'!P102</f>
        <v>0</v>
      </c>
      <c r="O100" s="160">
        <f>'Upload Sheet Pull'!Q102</f>
        <v>0</v>
      </c>
      <c r="P100" s="160">
        <f>'Upload Sheet Pull'!R102</f>
        <v>0</v>
      </c>
      <c r="Q100" s="160">
        <f>'Upload Sheet Pull'!S102</f>
        <v>0</v>
      </c>
      <c r="R100" s="160">
        <f>'Upload Sheet Pull'!T102</f>
        <v>0</v>
      </c>
      <c r="S100" s="160">
        <f>'Upload Sheet Pull'!U102</f>
        <v>0</v>
      </c>
      <c r="T100" s="160">
        <f t="shared" si="0"/>
        <v>0</v>
      </c>
    </row>
    <row r="101" spans="1:20" ht="12.75" customHeight="1" x14ac:dyDescent="0.4">
      <c r="A101" s="153" t="str">
        <f>'Upload Sheet Pull'!A103</f>
        <v>Budget</v>
      </c>
      <c r="B101" s="153" t="str">
        <f>'Upload Sheet Pull'!B103</f>
        <v/>
      </c>
      <c r="C101" s="153">
        <f>'Upload Sheet Pull'!C103</f>
        <v>572</v>
      </c>
      <c r="D101" s="153" t="str">
        <f>'Upload Sheet Pull'!D103</f>
        <v>054</v>
      </c>
      <c r="F101" s="153" t="str">
        <f>IF('Upload Sheet Pull'!E103="","",'Upload Sheet Pull'!E103)</f>
        <v/>
      </c>
      <c r="H101" s="160">
        <f>'Upload Sheet Pull'!J103</f>
        <v>0</v>
      </c>
      <c r="I101" s="160">
        <f>'Upload Sheet Pull'!K103</f>
        <v>0</v>
      </c>
      <c r="J101" s="160">
        <f>'Upload Sheet Pull'!L103</f>
        <v>0</v>
      </c>
      <c r="K101" s="160">
        <f>'Upload Sheet Pull'!M103</f>
        <v>0</v>
      </c>
      <c r="L101" s="160">
        <f>'Upload Sheet Pull'!N103</f>
        <v>0</v>
      </c>
      <c r="M101" s="160">
        <f>'Upload Sheet Pull'!O103</f>
        <v>0</v>
      </c>
      <c r="N101" s="160">
        <f>'Upload Sheet Pull'!P103</f>
        <v>0</v>
      </c>
      <c r="O101" s="160">
        <f>'Upload Sheet Pull'!Q103</f>
        <v>0</v>
      </c>
      <c r="P101" s="160">
        <f>'Upload Sheet Pull'!R103</f>
        <v>0</v>
      </c>
      <c r="Q101" s="160">
        <f>'Upload Sheet Pull'!S103</f>
        <v>0</v>
      </c>
      <c r="R101" s="160">
        <f>'Upload Sheet Pull'!T103</f>
        <v>0</v>
      </c>
      <c r="S101" s="160">
        <f>'Upload Sheet Pull'!U103</f>
        <v>0</v>
      </c>
      <c r="T101" s="160">
        <f t="shared" si="0"/>
        <v>0</v>
      </c>
    </row>
    <row r="102" spans="1:20" ht="12.75" customHeight="1" x14ac:dyDescent="0.4">
      <c r="A102" s="153" t="str">
        <f>'Upload Sheet Pull'!A104</f>
        <v>Budget</v>
      </c>
      <c r="B102" s="153" t="str">
        <f>'Upload Sheet Pull'!B104</f>
        <v/>
      </c>
      <c r="C102" s="153">
        <f>'Upload Sheet Pull'!C104</f>
        <v>572</v>
      </c>
      <c r="D102" s="153" t="str">
        <f>'Upload Sheet Pull'!D104</f>
        <v>054</v>
      </c>
      <c r="F102" s="153" t="str">
        <f>IF('Upload Sheet Pull'!E104="","",'Upload Sheet Pull'!E104)</f>
        <v/>
      </c>
      <c r="H102" s="160">
        <f>'Upload Sheet Pull'!J104</f>
        <v>0</v>
      </c>
      <c r="I102" s="160">
        <f>'Upload Sheet Pull'!K104</f>
        <v>0</v>
      </c>
      <c r="J102" s="160">
        <f>'Upload Sheet Pull'!L104</f>
        <v>0</v>
      </c>
      <c r="K102" s="160">
        <f>'Upload Sheet Pull'!M104</f>
        <v>0</v>
      </c>
      <c r="L102" s="160">
        <f>'Upload Sheet Pull'!N104</f>
        <v>0</v>
      </c>
      <c r="M102" s="160">
        <f>'Upload Sheet Pull'!O104</f>
        <v>0</v>
      </c>
      <c r="N102" s="160">
        <f>'Upload Sheet Pull'!P104</f>
        <v>0</v>
      </c>
      <c r="O102" s="160">
        <f>'Upload Sheet Pull'!Q104</f>
        <v>0</v>
      </c>
      <c r="P102" s="160">
        <f>'Upload Sheet Pull'!R104</f>
        <v>0</v>
      </c>
      <c r="Q102" s="160">
        <f>'Upload Sheet Pull'!S104</f>
        <v>0</v>
      </c>
      <c r="R102" s="160">
        <f>'Upload Sheet Pull'!T104</f>
        <v>0</v>
      </c>
      <c r="S102" s="160">
        <f>'Upload Sheet Pull'!U104</f>
        <v>0</v>
      </c>
      <c r="T102" s="160">
        <f t="shared" si="0"/>
        <v>0</v>
      </c>
    </row>
    <row r="103" spans="1:20" ht="12.75" customHeight="1" x14ac:dyDescent="0.4">
      <c r="A103" s="153" t="str">
        <f>'Upload Sheet Pull'!A105</f>
        <v>Budget</v>
      </c>
      <c r="B103" s="153" t="str">
        <f>'Upload Sheet Pull'!B105</f>
        <v>7006-000000</v>
      </c>
      <c r="C103" s="153">
        <f>'Upload Sheet Pull'!C105</f>
        <v>573</v>
      </c>
      <c r="D103" s="153" t="str">
        <f>'Upload Sheet Pull'!D105</f>
        <v>054</v>
      </c>
      <c r="F103" s="153" t="str">
        <f>IF('Upload Sheet Pull'!E105="","",'Upload Sheet Pull'!E105)</f>
        <v/>
      </c>
      <c r="H103" s="160">
        <f>'Upload Sheet Pull'!J105</f>
        <v>0</v>
      </c>
      <c r="I103" s="160">
        <f>'Upload Sheet Pull'!K105</f>
        <v>0</v>
      </c>
      <c r="J103" s="160">
        <f>'Upload Sheet Pull'!L105</f>
        <v>0</v>
      </c>
      <c r="K103" s="160">
        <f>'Upload Sheet Pull'!M105</f>
        <v>0</v>
      </c>
      <c r="L103" s="160">
        <f>'Upload Sheet Pull'!N105</f>
        <v>0</v>
      </c>
      <c r="M103" s="160">
        <f>'Upload Sheet Pull'!O105</f>
        <v>0</v>
      </c>
      <c r="N103" s="160">
        <f>'Upload Sheet Pull'!P105</f>
        <v>0</v>
      </c>
      <c r="O103" s="160">
        <f>'Upload Sheet Pull'!Q105</f>
        <v>0</v>
      </c>
      <c r="P103" s="160">
        <f>'Upload Sheet Pull'!R105</f>
        <v>0</v>
      </c>
      <c r="Q103" s="160">
        <f>'Upload Sheet Pull'!S105</f>
        <v>0</v>
      </c>
      <c r="R103" s="160">
        <f>'Upload Sheet Pull'!T105</f>
        <v>0</v>
      </c>
      <c r="S103" s="160">
        <f>'Upload Sheet Pull'!U105</f>
        <v>0</v>
      </c>
      <c r="T103" s="160">
        <f t="shared" si="0"/>
        <v>0</v>
      </c>
    </row>
    <row r="104" spans="1:20" ht="12.75" customHeight="1" x14ac:dyDescent="0.4">
      <c r="A104" s="153" t="str">
        <f>'Upload Sheet Pull'!A106</f>
        <v>Budget</v>
      </c>
      <c r="B104" s="153" t="str">
        <f>'Upload Sheet Pull'!B106</f>
        <v>7008-000000</v>
      </c>
      <c r="C104" s="153">
        <f>'Upload Sheet Pull'!C106</f>
        <v>573</v>
      </c>
      <c r="D104" s="153" t="str">
        <f>'Upload Sheet Pull'!D106</f>
        <v>054</v>
      </c>
      <c r="F104" s="153" t="str">
        <f>IF('Upload Sheet Pull'!E106="","",'Upload Sheet Pull'!E106)</f>
        <v/>
      </c>
      <c r="H104" s="160">
        <f>'Upload Sheet Pull'!J106</f>
        <v>0</v>
      </c>
      <c r="I104" s="160">
        <f>'Upload Sheet Pull'!K106</f>
        <v>0</v>
      </c>
      <c r="J104" s="160">
        <f>'Upload Sheet Pull'!L106</f>
        <v>0</v>
      </c>
      <c r="K104" s="160">
        <f>'Upload Sheet Pull'!M106</f>
        <v>0</v>
      </c>
      <c r="L104" s="160">
        <f>'Upload Sheet Pull'!N106</f>
        <v>0</v>
      </c>
      <c r="M104" s="160">
        <f>'Upload Sheet Pull'!O106</f>
        <v>0</v>
      </c>
      <c r="N104" s="160">
        <f>'Upload Sheet Pull'!P106</f>
        <v>0</v>
      </c>
      <c r="O104" s="160">
        <f>'Upload Sheet Pull'!Q106</f>
        <v>0</v>
      </c>
      <c r="P104" s="160">
        <f>'Upload Sheet Pull'!R106</f>
        <v>0</v>
      </c>
      <c r="Q104" s="160">
        <f>'Upload Sheet Pull'!S106</f>
        <v>0</v>
      </c>
      <c r="R104" s="160">
        <f>'Upload Sheet Pull'!T106</f>
        <v>0</v>
      </c>
      <c r="S104" s="160">
        <f>'Upload Sheet Pull'!U106</f>
        <v>0</v>
      </c>
      <c r="T104" s="160">
        <f t="shared" si="0"/>
        <v>0</v>
      </c>
    </row>
    <row r="105" spans="1:20" ht="12.75" customHeight="1" x14ac:dyDescent="0.4">
      <c r="A105" s="153" t="str">
        <f>'Upload Sheet Pull'!A107</f>
        <v>Budget</v>
      </c>
      <c r="B105" s="153" t="str">
        <f>'Upload Sheet Pull'!B107</f>
        <v>7010-000000</v>
      </c>
      <c r="C105" s="153">
        <f>'Upload Sheet Pull'!C107</f>
        <v>573</v>
      </c>
      <c r="D105" s="153" t="str">
        <f>'Upload Sheet Pull'!D107</f>
        <v>054</v>
      </c>
      <c r="F105" s="153" t="str">
        <f>IF('Upload Sheet Pull'!E107="","",'Upload Sheet Pull'!E107)</f>
        <v/>
      </c>
      <c r="H105" s="160">
        <f>'Upload Sheet Pull'!J107</f>
        <v>0</v>
      </c>
      <c r="I105" s="160">
        <f>'Upload Sheet Pull'!K107</f>
        <v>0</v>
      </c>
      <c r="J105" s="160">
        <f>'Upload Sheet Pull'!L107</f>
        <v>0</v>
      </c>
      <c r="K105" s="160">
        <f>'Upload Sheet Pull'!M107</f>
        <v>0</v>
      </c>
      <c r="L105" s="160">
        <f>'Upload Sheet Pull'!N107</f>
        <v>0</v>
      </c>
      <c r="M105" s="160">
        <f>'Upload Sheet Pull'!O107</f>
        <v>0</v>
      </c>
      <c r="N105" s="160">
        <f>'Upload Sheet Pull'!P107</f>
        <v>0</v>
      </c>
      <c r="O105" s="160">
        <f>'Upload Sheet Pull'!Q107</f>
        <v>0</v>
      </c>
      <c r="P105" s="160">
        <f>'Upload Sheet Pull'!R107</f>
        <v>0</v>
      </c>
      <c r="Q105" s="160">
        <f>'Upload Sheet Pull'!S107</f>
        <v>0</v>
      </c>
      <c r="R105" s="160">
        <f>'Upload Sheet Pull'!T107</f>
        <v>0</v>
      </c>
      <c r="S105" s="160">
        <f>'Upload Sheet Pull'!U107</f>
        <v>0</v>
      </c>
      <c r="T105" s="160">
        <f t="shared" si="0"/>
        <v>0</v>
      </c>
    </row>
    <row r="106" spans="1:20" ht="12.75" customHeight="1" x14ac:dyDescent="0.4">
      <c r="A106" s="153" t="str">
        <f>'Upload Sheet Pull'!A108</f>
        <v>Budget</v>
      </c>
      <c r="B106" s="153" t="str">
        <f>'Upload Sheet Pull'!B108</f>
        <v>7012-000000</v>
      </c>
      <c r="C106" s="153">
        <f>'Upload Sheet Pull'!C108</f>
        <v>573</v>
      </c>
      <c r="D106" s="153" t="str">
        <f>'Upload Sheet Pull'!D108</f>
        <v>054</v>
      </c>
      <c r="F106" s="153" t="str">
        <f>IF('Upload Sheet Pull'!E108="","",'Upload Sheet Pull'!E108)</f>
        <v/>
      </c>
      <c r="H106" s="160">
        <f>'Upload Sheet Pull'!J108</f>
        <v>0</v>
      </c>
      <c r="I106" s="160">
        <f>'Upload Sheet Pull'!K108</f>
        <v>0</v>
      </c>
      <c r="J106" s="160">
        <f>'Upload Sheet Pull'!L108</f>
        <v>0</v>
      </c>
      <c r="K106" s="160">
        <f>'Upload Sheet Pull'!M108</f>
        <v>0</v>
      </c>
      <c r="L106" s="160">
        <f>'Upload Sheet Pull'!N108</f>
        <v>0</v>
      </c>
      <c r="M106" s="160">
        <f>'Upload Sheet Pull'!O108</f>
        <v>0</v>
      </c>
      <c r="N106" s="160">
        <f>'Upload Sheet Pull'!P108</f>
        <v>0</v>
      </c>
      <c r="O106" s="160">
        <f>'Upload Sheet Pull'!Q108</f>
        <v>0</v>
      </c>
      <c r="P106" s="160">
        <f>'Upload Sheet Pull'!R108</f>
        <v>0</v>
      </c>
      <c r="Q106" s="160">
        <f>'Upload Sheet Pull'!S108</f>
        <v>0</v>
      </c>
      <c r="R106" s="160">
        <f>'Upload Sheet Pull'!T108</f>
        <v>0</v>
      </c>
      <c r="S106" s="160">
        <f>'Upload Sheet Pull'!U108</f>
        <v>0</v>
      </c>
      <c r="T106" s="160">
        <f t="shared" si="0"/>
        <v>0</v>
      </c>
    </row>
    <row r="107" spans="1:20" ht="12.75" customHeight="1" x14ac:dyDescent="0.4">
      <c r="A107" s="153" t="str">
        <f>'Upload Sheet Pull'!A109</f>
        <v>Budget</v>
      </c>
      <c r="B107" s="153" t="str">
        <f>'Upload Sheet Pull'!B109</f>
        <v>7036-000000</v>
      </c>
      <c r="C107" s="153">
        <f>'Upload Sheet Pull'!C109</f>
        <v>573</v>
      </c>
      <c r="D107" s="153" t="str">
        <f>'Upload Sheet Pull'!D109</f>
        <v>054</v>
      </c>
      <c r="F107" s="153" t="str">
        <f>IF('Upload Sheet Pull'!E109="","",'Upload Sheet Pull'!E109)</f>
        <v/>
      </c>
      <c r="H107" s="160">
        <f>'Upload Sheet Pull'!J109</f>
        <v>0</v>
      </c>
      <c r="I107" s="160">
        <f>'Upload Sheet Pull'!K109</f>
        <v>0</v>
      </c>
      <c r="J107" s="160">
        <f>'Upload Sheet Pull'!L109</f>
        <v>0</v>
      </c>
      <c r="K107" s="160">
        <f>'Upload Sheet Pull'!M109</f>
        <v>0</v>
      </c>
      <c r="L107" s="160">
        <f>'Upload Sheet Pull'!N109</f>
        <v>0</v>
      </c>
      <c r="M107" s="160">
        <f>'Upload Sheet Pull'!O109</f>
        <v>0</v>
      </c>
      <c r="N107" s="160">
        <f>'Upload Sheet Pull'!P109</f>
        <v>0</v>
      </c>
      <c r="O107" s="160">
        <f>'Upload Sheet Pull'!Q109</f>
        <v>0</v>
      </c>
      <c r="P107" s="160">
        <f>'Upload Sheet Pull'!R109</f>
        <v>0</v>
      </c>
      <c r="Q107" s="160">
        <f>'Upload Sheet Pull'!S109</f>
        <v>0</v>
      </c>
      <c r="R107" s="160">
        <f>'Upload Sheet Pull'!T109</f>
        <v>0</v>
      </c>
      <c r="S107" s="160">
        <f>'Upload Sheet Pull'!U109</f>
        <v>0</v>
      </c>
      <c r="T107" s="160">
        <f t="shared" si="0"/>
        <v>0</v>
      </c>
    </row>
    <row r="108" spans="1:20" ht="12.75" customHeight="1" x14ac:dyDescent="0.4">
      <c r="A108" s="153" t="str">
        <f>'Upload Sheet Pull'!A110</f>
        <v>Budget</v>
      </c>
      <c r="B108" s="153" t="str">
        <f>'Upload Sheet Pull'!B110</f>
        <v>7044-000000</v>
      </c>
      <c r="C108" s="153">
        <f>'Upload Sheet Pull'!C110</f>
        <v>573</v>
      </c>
      <c r="D108" s="153" t="str">
        <f>'Upload Sheet Pull'!D110</f>
        <v>054</v>
      </c>
      <c r="F108" s="153" t="str">
        <f>IF('Upload Sheet Pull'!E110="","",'Upload Sheet Pull'!E110)</f>
        <v/>
      </c>
      <c r="H108" s="160">
        <f>'Upload Sheet Pull'!J110</f>
        <v>0</v>
      </c>
      <c r="I108" s="160">
        <f>'Upload Sheet Pull'!K110</f>
        <v>0</v>
      </c>
      <c r="J108" s="160">
        <f>'Upload Sheet Pull'!L110</f>
        <v>0</v>
      </c>
      <c r="K108" s="160">
        <f>'Upload Sheet Pull'!M110</f>
        <v>0</v>
      </c>
      <c r="L108" s="160">
        <f>'Upload Sheet Pull'!N110</f>
        <v>0</v>
      </c>
      <c r="M108" s="160">
        <f>'Upload Sheet Pull'!O110</f>
        <v>0</v>
      </c>
      <c r="N108" s="160">
        <f>'Upload Sheet Pull'!P110</f>
        <v>0</v>
      </c>
      <c r="O108" s="160">
        <f>'Upload Sheet Pull'!Q110</f>
        <v>0</v>
      </c>
      <c r="P108" s="160">
        <f>'Upload Sheet Pull'!R110</f>
        <v>0</v>
      </c>
      <c r="Q108" s="160">
        <f>'Upload Sheet Pull'!S110</f>
        <v>0</v>
      </c>
      <c r="R108" s="160">
        <f>'Upload Sheet Pull'!T110</f>
        <v>0</v>
      </c>
      <c r="S108" s="160">
        <f>'Upload Sheet Pull'!U110</f>
        <v>0</v>
      </c>
      <c r="T108" s="160">
        <f t="shared" si="0"/>
        <v>0</v>
      </c>
    </row>
    <row r="109" spans="1:20" ht="12.75" customHeight="1" x14ac:dyDescent="0.4">
      <c r="A109" s="153" t="str">
        <f>'Upload Sheet Pull'!A111</f>
        <v>Budget</v>
      </c>
      <c r="B109" s="153" t="str">
        <f>'Upload Sheet Pull'!B111</f>
        <v>7082-000000</v>
      </c>
      <c r="C109" s="153">
        <f>'Upload Sheet Pull'!C111</f>
        <v>573</v>
      </c>
      <c r="D109" s="153" t="str">
        <f>'Upload Sheet Pull'!D111</f>
        <v>054</v>
      </c>
      <c r="F109" s="153" t="str">
        <f>IF('Upload Sheet Pull'!E111="","",'Upload Sheet Pull'!E111)</f>
        <v/>
      </c>
      <c r="H109" s="160">
        <f>'Upload Sheet Pull'!J111</f>
        <v>0</v>
      </c>
      <c r="I109" s="160">
        <f>'Upload Sheet Pull'!K111</f>
        <v>0</v>
      </c>
      <c r="J109" s="160">
        <f>'Upload Sheet Pull'!L111</f>
        <v>0</v>
      </c>
      <c r="K109" s="160">
        <f>'Upload Sheet Pull'!M111</f>
        <v>0</v>
      </c>
      <c r="L109" s="160">
        <f>'Upload Sheet Pull'!N111</f>
        <v>0</v>
      </c>
      <c r="M109" s="160">
        <f>'Upload Sheet Pull'!O111</f>
        <v>0</v>
      </c>
      <c r="N109" s="160">
        <f>'Upload Sheet Pull'!P111</f>
        <v>0</v>
      </c>
      <c r="O109" s="160">
        <f>'Upload Sheet Pull'!Q111</f>
        <v>0</v>
      </c>
      <c r="P109" s="160">
        <f>'Upload Sheet Pull'!R111</f>
        <v>0</v>
      </c>
      <c r="Q109" s="160">
        <f>'Upload Sheet Pull'!S111</f>
        <v>0</v>
      </c>
      <c r="R109" s="160">
        <f>'Upload Sheet Pull'!T111</f>
        <v>0</v>
      </c>
      <c r="S109" s="160">
        <f>'Upload Sheet Pull'!U111</f>
        <v>0</v>
      </c>
      <c r="T109" s="160">
        <f t="shared" si="0"/>
        <v>0</v>
      </c>
    </row>
    <row r="110" spans="1:20" ht="12.75" customHeight="1" x14ac:dyDescent="0.4">
      <c r="A110" s="153" t="str">
        <f>'Upload Sheet Pull'!A112</f>
        <v>Budget</v>
      </c>
      <c r="B110" s="153" t="str">
        <f>'Upload Sheet Pull'!B112</f>
        <v/>
      </c>
      <c r="C110" s="153">
        <f>'Upload Sheet Pull'!C112</f>
        <v>573</v>
      </c>
      <c r="D110" s="153" t="str">
        <f>'Upload Sheet Pull'!D112</f>
        <v>054</v>
      </c>
      <c r="F110" s="153" t="str">
        <f>IF('Upload Sheet Pull'!E112="","",'Upload Sheet Pull'!E112)</f>
        <v/>
      </c>
      <c r="H110" s="160">
        <f>'Upload Sheet Pull'!J112</f>
        <v>0</v>
      </c>
      <c r="I110" s="160">
        <f>'Upload Sheet Pull'!K112</f>
        <v>0</v>
      </c>
      <c r="J110" s="160">
        <f>'Upload Sheet Pull'!L112</f>
        <v>0</v>
      </c>
      <c r="K110" s="160">
        <f>'Upload Sheet Pull'!M112</f>
        <v>0</v>
      </c>
      <c r="L110" s="160">
        <f>'Upload Sheet Pull'!N112</f>
        <v>0</v>
      </c>
      <c r="M110" s="160">
        <f>'Upload Sheet Pull'!O112</f>
        <v>0</v>
      </c>
      <c r="N110" s="160">
        <f>'Upload Sheet Pull'!P112</f>
        <v>0</v>
      </c>
      <c r="O110" s="160">
        <f>'Upload Sheet Pull'!Q112</f>
        <v>0</v>
      </c>
      <c r="P110" s="160">
        <f>'Upload Sheet Pull'!R112</f>
        <v>0</v>
      </c>
      <c r="Q110" s="160">
        <f>'Upload Sheet Pull'!S112</f>
        <v>0</v>
      </c>
      <c r="R110" s="160">
        <f>'Upload Sheet Pull'!T112</f>
        <v>0</v>
      </c>
      <c r="S110" s="160">
        <f>'Upload Sheet Pull'!U112</f>
        <v>0</v>
      </c>
      <c r="T110" s="160">
        <f t="shared" si="0"/>
        <v>0</v>
      </c>
    </row>
    <row r="111" spans="1:20" ht="12.75" customHeight="1" x14ac:dyDescent="0.4">
      <c r="A111" s="153" t="str">
        <f>'Upload Sheet Pull'!A113</f>
        <v>Budget</v>
      </c>
      <c r="B111" s="153" t="str">
        <f>'Upload Sheet Pull'!B113</f>
        <v/>
      </c>
      <c r="C111" s="153">
        <f>'Upload Sheet Pull'!C113</f>
        <v>573</v>
      </c>
      <c r="D111" s="153" t="str">
        <f>'Upload Sheet Pull'!D113</f>
        <v>054</v>
      </c>
      <c r="F111" s="153" t="str">
        <f>IF('Upload Sheet Pull'!E113="","",'Upload Sheet Pull'!E113)</f>
        <v/>
      </c>
      <c r="H111" s="160">
        <f>'Upload Sheet Pull'!J113</f>
        <v>0</v>
      </c>
      <c r="I111" s="160">
        <f>'Upload Sheet Pull'!K113</f>
        <v>0</v>
      </c>
      <c r="J111" s="160">
        <f>'Upload Sheet Pull'!L113</f>
        <v>0</v>
      </c>
      <c r="K111" s="160">
        <f>'Upload Sheet Pull'!M113</f>
        <v>0</v>
      </c>
      <c r="L111" s="160">
        <f>'Upload Sheet Pull'!N113</f>
        <v>0</v>
      </c>
      <c r="M111" s="160">
        <f>'Upload Sheet Pull'!O113</f>
        <v>0</v>
      </c>
      <c r="N111" s="160">
        <f>'Upload Sheet Pull'!P113</f>
        <v>0</v>
      </c>
      <c r="O111" s="160">
        <f>'Upload Sheet Pull'!Q113</f>
        <v>0</v>
      </c>
      <c r="P111" s="160">
        <f>'Upload Sheet Pull'!R113</f>
        <v>0</v>
      </c>
      <c r="Q111" s="160">
        <f>'Upload Sheet Pull'!S113</f>
        <v>0</v>
      </c>
      <c r="R111" s="160">
        <f>'Upload Sheet Pull'!T113</f>
        <v>0</v>
      </c>
      <c r="S111" s="160">
        <f>'Upload Sheet Pull'!U113</f>
        <v>0</v>
      </c>
      <c r="T111" s="160">
        <f t="shared" si="0"/>
        <v>0</v>
      </c>
    </row>
    <row r="112" spans="1:20" ht="12.75" customHeight="1" x14ac:dyDescent="0.4">
      <c r="A112" s="153" t="str">
        <f>'Upload Sheet Pull'!A114</f>
        <v>Budget</v>
      </c>
      <c r="B112" s="153" t="str">
        <f>'Upload Sheet Pull'!B114</f>
        <v/>
      </c>
      <c r="C112" s="153">
        <f>'Upload Sheet Pull'!C114</f>
        <v>573</v>
      </c>
      <c r="D112" s="153" t="str">
        <f>'Upload Sheet Pull'!D114</f>
        <v>054</v>
      </c>
      <c r="F112" s="153" t="str">
        <f>IF('Upload Sheet Pull'!E114="","",'Upload Sheet Pull'!E114)</f>
        <v/>
      </c>
      <c r="H112" s="160">
        <f>'Upload Sheet Pull'!J114</f>
        <v>0</v>
      </c>
      <c r="I112" s="160">
        <f>'Upload Sheet Pull'!K114</f>
        <v>0</v>
      </c>
      <c r="J112" s="160">
        <f>'Upload Sheet Pull'!L114</f>
        <v>0</v>
      </c>
      <c r="K112" s="160">
        <f>'Upload Sheet Pull'!M114</f>
        <v>0</v>
      </c>
      <c r="L112" s="160">
        <f>'Upload Sheet Pull'!N114</f>
        <v>0</v>
      </c>
      <c r="M112" s="160">
        <f>'Upload Sheet Pull'!O114</f>
        <v>0</v>
      </c>
      <c r="N112" s="160">
        <f>'Upload Sheet Pull'!P114</f>
        <v>0</v>
      </c>
      <c r="O112" s="160">
        <f>'Upload Sheet Pull'!Q114</f>
        <v>0</v>
      </c>
      <c r="P112" s="160">
        <f>'Upload Sheet Pull'!R114</f>
        <v>0</v>
      </c>
      <c r="Q112" s="160">
        <f>'Upload Sheet Pull'!S114</f>
        <v>0</v>
      </c>
      <c r="R112" s="160">
        <f>'Upload Sheet Pull'!T114</f>
        <v>0</v>
      </c>
      <c r="S112" s="160">
        <f>'Upload Sheet Pull'!U114</f>
        <v>0</v>
      </c>
      <c r="T112" s="160">
        <f t="shared" si="0"/>
        <v>0</v>
      </c>
    </row>
    <row r="113" spans="1:20" ht="12.75" customHeight="1" x14ac:dyDescent="0.4">
      <c r="A113" s="153" t="str">
        <f>'Upload Sheet Pull'!A115</f>
        <v>Budget</v>
      </c>
      <c r="B113" s="153" t="str">
        <f>'Upload Sheet Pull'!B115</f>
        <v>7006-000000</v>
      </c>
      <c r="C113" s="153">
        <f>'Upload Sheet Pull'!C115</f>
        <v>574</v>
      </c>
      <c r="D113" s="153" t="str">
        <f>'Upload Sheet Pull'!D115</f>
        <v>054</v>
      </c>
      <c r="F113" s="153" t="str">
        <f>IF('Upload Sheet Pull'!E115="","",'Upload Sheet Pull'!E115)</f>
        <v/>
      </c>
      <c r="H113" s="160">
        <f>'Upload Sheet Pull'!J115</f>
        <v>0</v>
      </c>
      <c r="I113" s="160">
        <f>'Upload Sheet Pull'!K115</f>
        <v>0</v>
      </c>
      <c r="J113" s="160">
        <f>'Upload Sheet Pull'!L115</f>
        <v>0</v>
      </c>
      <c r="K113" s="160">
        <f>'Upload Sheet Pull'!M115</f>
        <v>0</v>
      </c>
      <c r="L113" s="160">
        <f>'Upload Sheet Pull'!N115</f>
        <v>0</v>
      </c>
      <c r="M113" s="160">
        <f>'Upload Sheet Pull'!O115</f>
        <v>0</v>
      </c>
      <c r="N113" s="160">
        <f>'Upload Sheet Pull'!P115</f>
        <v>0</v>
      </c>
      <c r="O113" s="160">
        <f>'Upload Sheet Pull'!Q115</f>
        <v>0</v>
      </c>
      <c r="P113" s="160">
        <f>'Upload Sheet Pull'!R115</f>
        <v>0</v>
      </c>
      <c r="Q113" s="160">
        <f>'Upload Sheet Pull'!S115</f>
        <v>0</v>
      </c>
      <c r="R113" s="160">
        <f>'Upload Sheet Pull'!T115</f>
        <v>0</v>
      </c>
      <c r="S113" s="160">
        <f>'Upload Sheet Pull'!U115</f>
        <v>0</v>
      </c>
      <c r="T113" s="160">
        <f t="shared" si="0"/>
        <v>0</v>
      </c>
    </row>
    <row r="114" spans="1:20" ht="12.75" customHeight="1" x14ac:dyDescent="0.4">
      <c r="A114" s="153" t="str">
        <f>'Upload Sheet Pull'!A116</f>
        <v>Budget</v>
      </c>
      <c r="B114" s="153" t="str">
        <f>'Upload Sheet Pull'!B116</f>
        <v>7008-000000</v>
      </c>
      <c r="C114" s="153">
        <f>'Upload Sheet Pull'!C116</f>
        <v>574</v>
      </c>
      <c r="D114" s="153" t="str">
        <f>'Upload Sheet Pull'!D116</f>
        <v>054</v>
      </c>
      <c r="F114" s="153" t="str">
        <f>IF('Upload Sheet Pull'!E116="","",'Upload Sheet Pull'!E116)</f>
        <v/>
      </c>
      <c r="H114" s="160">
        <f>'Upload Sheet Pull'!J116</f>
        <v>0</v>
      </c>
      <c r="I114" s="160">
        <f>'Upload Sheet Pull'!K116</f>
        <v>0</v>
      </c>
      <c r="J114" s="160">
        <f>'Upload Sheet Pull'!L116</f>
        <v>0</v>
      </c>
      <c r="K114" s="160">
        <f>'Upload Sheet Pull'!M116</f>
        <v>0</v>
      </c>
      <c r="L114" s="160">
        <f>'Upload Sheet Pull'!N116</f>
        <v>0</v>
      </c>
      <c r="M114" s="160">
        <f>'Upload Sheet Pull'!O116</f>
        <v>0</v>
      </c>
      <c r="N114" s="160">
        <f>'Upload Sheet Pull'!P116</f>
        <v>0</v>
      </c>
      <c r="O114" s="160">
        <f>'Upload Sheet Pull'!Q116</f>
        <v>0</v>
      </c>
      <c r="P114" s="160">
        <f>'Upload Sheet Pull'!R116</f>
        <v>0</v>
      </c>
      <c r="Q114" s="160">
        <f>'Upload Sheet Pull'!S116</f>
        <v>0</v>
      </c>
      <c r="R114" s="160">
        <f>'Upload Sheet Pull'!T116</f>
        <v>0</v>
      </c>
      <c r="S114" s="160">
        <f>'Upload Sheet Pull'!U116</f>
        <v>0</v>
      </c>
      <c r="T114" s="160">
        <f t="shared" si="0"/>
        <v>0</v>
      </c>
    </row>
    <row r="115" spans="1:20" ht="12.75" customHeight="1" x14ac:dyDescent="0.4">
      <c r="A115" s="153" t="str">
        <f>'Upload Sheet Pull'!A117</f>
        <v>Budget</v>
      </c>
      <c r="B115" s="153" t="str">
        <f>'Upload Sheet Pull'!B117</f>
        <v>7010-000000</v>
      </c>
      <c r="C115" s="153">
        <f>'Upload Sheet Pull'!C117</f>
        <v>574</v>
      </c>
      <c r="D115" s="153" t="str">
        <f>'Upload Sheet Pull'!D117</f>
        <v>054</v>
      </c>
      <c r="F115" s="153" t="str">
        <f>IF('Upload Sheet Pull'!E117="","",'Upload Sheet Pull'!E117)</f>
        <v/>
      </c>
      <c r="H115" s="160">
        <f>'Upload Sheet Pull'!J117</f>
        <v>0</v>
      </c>
      <c r="I115" s="160">
        <f>'Upload Sheet Pull'!K117</f>
        <v>0</v>
      </c>
      <c r="J115" s="160">
        <f>'Upload Sheet Pull'!L117</f>
        <v>2400</v>
      </c>
      <c r="K115" s="160">
        <f>'Upload Sheet Pull'!M117</f>
        <v>0</v>
      </c>
      <c r="L115" s="160">
        <f>'Upload Sheet Pull'!N117</f>
        <v>0</v>
      </c>
      <c r="M115" s="160">
        <f>'Upload Sheet Pull'!O117</f>
        <v>0</v>
      </c>
      <c r="N115" s="160">
        <f>'Upload Sheet Pull'!P117</f>
        <v>0</v>
      </c>
      <c r="O115" s="160">
        <f>'Upload Sheet Pull'!Q117</f>
        <v>0</v>
      </c>
      <c r="P115" s="160">
        <f>'Upload Sheet Pull'!R117</f>
        <v>0</v>
      </c>
      <c r="Q115" s="160">
        <f>'Upload Sheet Pull'!S117</f>
        <v>0</v>
      </c>
      <c r="R115" s="160">
        <f>'Upload Sheet Pull'!T117</f>
        <v>0</v>
      </c>
      <c r="S115" s="160">
        <f>'Upload Sheet Pull'!U117</f>
        <v>0</v>
      </c>
      <c r="T115" s="160">
        <f t="shared" si="0"/>
        <v>2400</v>
      </c>
    </row>
    <row r="116" spans="1:20" ht="12.75" customHeight="1" x14ac:dyDescent="0.4">
      <c r="A116" s="153" t="str">
        <f>'Upload Sheet Pull'!A118</f>
        <v>Budget</v>
      </c>
      <c r="B116" s="153" t="str">
        <f>'Upload Sheet Pull'!B118</f>
        <v>7012-000000</v>
      </c>
      <c r="C116" s="153">
        <f>'Upload Sheet Pull'!C118</f>
        <v>574</v>
      </c>
      <c r="D116" s="153" t="str">
        <f>'Upload Sheet Pull'!D118</f>
        <v>054</v>
      </c>
      <c r="F116" s="153" t="str">
        <f>IF('Upload Sheet Pull'!E118="","",'Upload Sheet Pull'!E118)</f>
        <v/>
      </c>
      <c r="H116" s="160">
        <f>'Upload Sheet Pull'!J118</f>
        <v>0</v>
      </c>
      <c r="I116" s="160">
        <f>'Upload Sheet Pull'!K118</f>
        <v>0</v>
      </c>
      <c r="J116" s="160">
        <f>'Upload Sheet Pull'!L118</f>
        <v>0</v>
      </c>
      <c r="K116" s="160">
        <f>'Upload Sheet Pull'!M118</f>
        <v>0</v>
      </c>
      <c r="L116" s="160">
        <f>'Upload Sheet Pull'!N118</f>
        <v>0</v>
      </c>
      <c r="M116" s="160">
        <f>'Upload Sheet Pull'!O118</f>
        <v>0</v>
      </c>
      <c r="N116" s="160">
        <f>'Upload Sheet Pull'!P118</f>
        <v>0</v>
      </c>
      <c r="O116" s="160">
        <f>'Upload Sheet Pull'!Q118</f>
        <v>0</v>
      </c>
      <c r="P116" s="160">
        <f>'Upload Sheet Pull'!R118</f>
        <v>0</v>
      </c>
      <c r="Q116" s="160">
        <f>'Upload Sheet Pull'!S118</f>
        <v>0</v>
      </c>
      <c r="R116" s="160">
        <f>'Upload Sheet Pull'!T118</f>
        <v>0</v>
      </c>
      <c r="S116" s="160">
        <f>'Upload Sheet Pull'!U118</f>
        <v>0</v>
      </c>
      <c r="T116" s="160">
        <f t="shared" si="0"/>
        <v>0</v>
      </c>
    </row>
    <row r="117" spans="1:20" ht="12.75" customHeight="1" x14ac:dyDescent="0.4">
      <c r="A117" s="153" t="str">
        <f>'Upload Sheet Pull'!A119</f>
        <v>Budget</v>
      </c>
      <c r="B117" s="153" t="str">
        <f>'Upload Sheet Pull'!B119</f>
        <v>7036-000000</v>
      </c>
      <c r="C117" s="153">
        <f>'Upload Sheet Pull'!C119</f>
        <v>574</v>
      </c>
      <c r="D117" s="153" t="str">
        <f>'Upload Sheet Pull'!D119</f>
        <v>054</v>
      </c>
      <c r="F117" s="153" t="str">
        <f>IF('Upload Sheet Pull'!E119="","",'Upload Sheet Pull'!E119)</f>
        <v/>
      </c>
      <c r="H117" s="160">
        <f>'Upload Sheet Pull'!J119</f>
        <v>0</v>
      </c>
      <c r="I117" s="160">
        <f>'Upload Sheet Pull'!K119</f>
        <v>0</v>
      </c>
      <c r="J117" s="160">
        <f>'Upload Sheet Pull'!L119</f>
        <v>0</v>
      </c>
      <c r="K117" s="160">
        <f>'Upload Sheet Pull'!M119</f>
        <v>0</v>
      </c>
      <c r="L117" s="160">
        <f>'Upload Sheet Pull'!N119</f>
        <v>0</v>
      </c>
      <c r="M117" s="160">
        <f>'Upload Sheet Pull'!O119</f>
        <v>0</v>
      </c>
      <c r="N117" s="160">
        <f>'Upload Sheet Pull'!P119</f>
        <v>0</v>
      </c>
      <c r="O117" s="160">
        <f>'Upload Sheet Pull'!Q119</f>
        <v>0</v>
      </c>
      <c r="P117" s="160">
        <f>'Upload Sheet Pull'!R119</f>
        <v>0</v>
      </c>
      <c r="Q117" s="160">
        <f>'Upload Sheet Pull'!S119</f>
        <v>0</v>
      </c>
      <c r="R117" s="160">
        <f>'Upload Sheet Pull'!T119</f>
        <v>0</v>
      </c>
      <c r="S117" s="160">
        <f>'Upload Sheet Pull'!U119</f>
        <v>0</v>
      </c>
      <c r="T117" s="160">
        <f t="shared" si="0"/>
        <v>0</v>
      </c>
    </row>
    <row r="118" spans="1:20" ht="12.75" customHeight="1" x14ac:dyDescent="0.4">
      <c r="A118" s="153" t="str">
        <f>'Upload Sheet Pull'!A120</f>
        <v>Budget</v>
      </c>
      <c r="B118" s="153" t="str">
        <f>'Upload Sheet Pull'!B120</f>
        <v>7044-000000</v>
      </c>
      <c r="C118" s="153">
        <f>'Upload Sheet Pull'!C120</f>
        <v>574</v>
      </c>
      <c r="D118" s="153" t="str">
        <f>'Upload Sheet Pull'!D120</f>
        <v>054</v>
      </c>
      <c r="F118" s="153" t="str">
        <f>IF('Upload Sheet Pull'!E120="","",'Upload Sheet Pull'!E120)</f>
        <v/>
      </c>
      <c r="H118" s="160">
        <f>'Upload Sheet Pull'!J120</f>
        <v>0</v>
      </c>
      <c r="I118" s="160">
        <f>'Upload Sheet Pull'!K120</f>
        <v>0</v>
      </c>
      <c r="J118" s="160">
        <f>'Upload Sheet Pull'!L120</f>
        <v>0</v>
      </c>
      <c r="K118" s="160">
        <f>'Upload Sheet Pull'!M120</f>
        <v>0</v>
      </c>
      <c r="L118" s="160">
        <f>'Upload Sheet Pull'!N120</f>
        <v>0</v>
      </c>
      <c r="M118" s="160">
        <f>'Upload Sheet Pull'!O120</f>
        <v>0</v>
      </c>
      <c r="N118" s="160">
        <f>'Upload Sheet Pull'!P120</f>
        <v>0</v>
      </c>
      <c r="O118" s="160">
        <f>'Upload Sheet Pull'!Q120</f>
        <v>0</v>
      </c>
      <c r="P118" s="160">
        <f>'Upload Sheet Pull'!R120</f>
        <v>0</v>
      </c>
      <c r="Q118" s="160">
        <f>'Upload Sheet Pull'!S120</f>
        <v>0</v>
      </c>
      <c r="R118" s="160">
        <f>'Upload Sheet Pull'!T120</f>
        <v>0</v>
      </c>
      <c r="S118" s="160">
        <f>'Upload Sheet Pull'!U120</f>
        <v>0</v>
      </c>
      <c r="T118" s="160">
        <f t="shared" si="0"/>
        <v>0</v>
      </c>
    </row>
    <row r="119" spans="1:20" ht="12.75" customHeight="1" x14ac:dyDescent="0.4">
      <c r="A119" s="153" t="str">
        <f>'Upload Sheet Pull'!A121</f>
        <v>Budget</v>
      </c>
      <c r="B119" s="153" t="str">
        <f>'Upload Sheet Pull'!B121</f>
        <v>7082-000000</v>
      </c>
      <c r="C119" s="153">
        <f>'Upload Sheet Pull'!C121</f>
        <v>574</v>
      </c>
      <c r="D119" s="153" t="str">
        <f>'Upload Sheet Pull'!D121</f>
        <v>054</v>
      </c>
      <c r="F119" s="153" t="str">
        <f>IF('Upload Sheet Pull'!E121="","",'Upload Sheet Pull'!E121)</f>
        <v/>
      </c>
      <c r="H119" s="160">
        <f>'Upload Sheet Pull'!J121</f>
        <v>0</v>
      </c>
      <c r="I119" s="160">
        <f>'Upload Sheet Pull'!K121</f>
        <v>0</v>
      </c>
      <c r="J119" s="160">
        <f>'Upload Sheet Pull'!L121</f>
        <v>0</v>
      </c>
      <c r="K119" s="160">
        <f>'Upload Sheet Pull'!M121</f>
        <v>0</v>
      </c>
      <c r="L119" s="160">
        <f>'Upload Sheet Pull'!N121</f>
        <v>0</v>
      </c>
      <c r="M119" s="160">
        <f>'Upload Sheet Pull'!O121</f>
        <v>0</v>
      </c>
      <c r="N119" s="160">
        <f>'Upload Sheet Pull'!P121</f>
        <v>0</v>
      </c>
      <c r="O119" s="160">
        <f>'Upload Sheet Pull'!Q121</f>
        <v>0</v>
      </c>
      <c r="P119" s="160">
        <f>'Upload Sheet Pull'!R121</f>
        <v>0</v>
      </c>
      <c r="Q119" s="160">
        <f>'Upload Sheet Pull'!S121</f>
        <v>0</v>
      </c>
      <c r="R119" s="160">
        <f>'Upload Sheet Pull'!T121</f>
        <v>0</v>
      </c>
      <c r="S119" s="160">
        <f>'Upload Sheet Pull'!U121</f>
        <v>0</v>
      </c>
      <c r="T119" s="160">
        <f t="shared" si="0"/>
        <v>0</v>
      </c>
    </row>
    <row r="120" spans="1:20" ht="12.75" customHeight="1" x14ac:dyDescent="0.4">
      <c r="A120" s="153" t="str">
        <f>'Upload Sheet Pull'!A122</f>
        <v>Budget</v>
      </c>
      <c r="B120" s="153" t="str">
        <f>'Upload Sheet Pull'!B122</f>
        <v/>
      </c>
      <c r="C120" s="153">
        <f>'Upload Sheet Pull'!C122</f>
        <v>574</v>
      </c>
      <c r="D120" s="153" t="str">
        <f>'Upload Sheet Pull'!D122</f>
        <v>054</v>
      </c>
      <c r="F120" s="153" t="str">
        <f>IF('Upload Sheet Pull'!E122="","",'Upload Sheet Pull'!E122)</f>
        <v/>
      </c>
      <c r="H120" s="160">
        <f>'Upload Sheet Pull'!J122</f>
        <v>0</v>
      </c>
      <c r="I120" s="160">
        <f>'Upload Sheet Pull'!K122</f>
        <v>0</v>
      </c>
      <c r="J120" s="160">
        <f>'Upload Sheet Pull'!L122</f>
        <v>0</v>
      </c>
      <c r="K120" s="160">
        <f>'Upload Sheet Pull'!M122</f>
        <v>0</v>
      </c>
      <c r="L120" s="160">
        <f>'Upload Sheet Pull'!N122</f>
        <v>0</v>
      </c>
      <c r="M120" s="160">
        <f>'Upload Sheet Pull'!O122</f>
        <v>0</v>
      </c>
      <c r="N120" s="160">
        <f>'Upload Sheet Pull'!P122</f>
        <v>0</v>
      </c>
      <c r="O120" s="160">
        <f>'Upload Sheet Pull'!Q122</f>
        <v>0</v>
      </c>
      <c r="P120" s="160">
        <f>'Upload Sheet Pull'!R122</f>
        <v>0</v>
      </c>
      <c r="Q120" s="160">
        <f>'Upload Sheet Pull'!S122</f>
        <v>0</v>
      </c>
      <c r="R120" s="160">
        <f>'Upload Sheet Pull'!T122</f>
        <v>0</v>
      </c>
      <c r="S120" s="160">
        <f>'Upload Sheet Pull'!U122</f>
        <v>0</v>
      </c>
      <c r="T120" s="160">
        <f t="shared" si="0"/>
        <v>0</v>
      </c>
    </row>
    <row r="121" spans="1:20" ht="12.75" customHeight="1" x14ac:dyDescent="0.4">
      <c r="A121" s="153" t="str">
        <f>'Upload Sheet Pull'!A123</f>
        <v>Budget</v>
      </c>
      <c r="B121" s="153" t="str">
        <f>'Upload Sheet Pull'!B123</f>
        <v/>
      </c>
      <c r="C121" s="153">
        <f>'Upload Sheet Pull'!C123</f>
        <v>574</v>
      </c>
      <c r="D121" s="153" t="str">
        <f>'Upload Sheet Pull'!D123</f>
        <v>054</v>
      </c>
      <c r="F121" s="153" t="str">
        <f>IF('Upload Sheet Pull'!E123="","",'Upload Sheet Pull'!E123)</f>
        <v/>
      </c>
      <c r="H121" s="160">
        <f>'Upload Sheet Pull'!J123</f>
        <v>0</v>
      </c>
      <c r="I121" s="160">
        <f>'Upload Sheet Pull'!K123</f>
        <v>0</v>
      </c>
      <c r="J121" s="160">
        <f>'Upload Sheet Pull'!L123</f>
        <v>0</v>
      </c>
      <c r="K121" s="160">
        <f>'Upload Sheet Pull'!M123</f>
        <v>0</v>
      </c>
      <c r="L121" s="160">
        <f>'Upload Sheet Pull'!N123</f>
        <v>0</v>
      </c>
      <c r="M121" s="160">
        <f>'Upload Sheet Pull'!O123</f>
        <v>0</v>
      </c>
      <c r="N121" s="160">
        <f>'Upload Sheet Pull'!P123</f>
        <v>0</v>
      </c>
      <c r="O121" s="160">
        <f>'Upload Sheet Pull'!Q123</f>
        <v>0</v>
      </c>
      <c r="P121" s="160">
        <f>'Upload Sheet Pull'!R123</f>
        <v>0</v>
      </c>
      <c r="Q121" s="160">
        <f>'Upload Sheet Pull'!S123</f>
        <v>0</v>
      </c>
      <c r="R121" s="160">
        <f>'Upload Sheet Pull'!T123</f>
        <v>0</v>
      </c>
      <c r="S121" s="160">
        <f>'Upload Sheet Pull'!U123</f>
        <v>0</v>
      </c>
      <c r="T121" s="160">
        <f t="shared" si="0"/>
        <v>0</v>
      </c>
    </row>
    <row r="122" spans="1:20" ht="12.75" customHeight="1" x14ac:dyDescent="0.4">
      <c r="A122" s="153" t="str">
        <f>'Upload Sheet Pull'!A124</f>
        <v>Budget</v>
      </c>
      <c r="B122" s="153" t="str">
        <f>'Upload Sheet Pull'!B124</f>
        <v/>
      </c>
      <c r="C122" s="153">
        <f>'Upload Sheet Pull'!C124</f>
        <v>574</v>
      </c>
      <c r="D122" s="153" t="str">
        <f>'Upload Sheet Pull'!D124</f>
        <v>054</v>
      </c>
      <c r="F122" s="153" t="str">
        <f>IF('Upload Sheet Pull'!E124="","",'Upload Sheet Pull'!E124)</f>
        <v/>
      </c>
      <c r="H122" s="160">
        <f>'Upload Sheet Pull'!J124</f>
        <v>0</v>
      </c>
      <c r="I122" s="160">
        <f>'Upload Sheet Pull'!K124</f>
        <v>0</v>
      </c>
      <c r="J122" s="160">
        <f>'Upload Sheet Pull'!L124</f>
        <v>0</v>
      </c>
      <c r="K122" s="160">
        <f>'Upload Sheet Pull'!M124</f>
        <v>0</v>
      </c>
      <c r="L122" s="160">
        <f>'Upload Sheet Pull'!N124</f>
        <v>0</v>
      </c>
      <c r="M122" s="160">
        <f>'Upload Sheet Pull'!O124</f>
        <v>0</v>
      </c>
      <c r="N122" s="160">
        <f>'Upload Sheet Pull'!P124</f>
        <v>0</v>
      </c>
      <c r="O122" s="160">
        <f>'Upload Sheet Pull'!Q124</f>
        <v>0</v>
      </c>
      <c r="P122" s="160">
        <f>'Upload Sheet Pull'!R124</f>
        <v>0</v>
      </c>
      <c r="Q122" s="160">
        <f>'Upload Sheet Pull'!S124</f>
        <v>0</v>
      </c>
      <c r="R122" s="160">
        <f>'Upload Sheet Pull'!T124</f>
        <v>0</v>
      </c>
      <c r="S122" s="160">
        <f>'Upload Sheet Pull'!U124</f>
        <v>0</v>
      </c>
      <c r="T122" s="160">
        <f t="shared" si="0"/>
        <v>0</v>
      </c>
    </row>
    <row r="123" spans="1:20" ht="12.75" customHeight="1" x14ac:dyDescent="0.4">
      <c r="A123" s="153" t="str">
        <f>'Upload Sheet Pull'!A125</f>
        <v>Budget</v>
      </c>
      <c r="B123" s="153" t="str">
        <f>'Upload Sheet Pull'!B125</f>
        <v>7006-000000</v>
      </c>
      <c r="C123" s="153">
        <f>'Upload Sheet Pull'!C125</f>
        <v>580</v>
      </c>
      <c r="D123" s="153" t="str">
        <f>'Upload Sheet Pull'!D125</f>
        <v>054</v>
      </c>
      <c r="F123" s="153" t="str">
        <f>IF('Upload Sheet Pull'!E125="","",'Upload Sheet Pull'!E125)</f>
        <v/>
      </c>
      <c r="H123" s="160">
        <f>'Upload Sheet Pull'!J125</f>
        <v>0</v>
      </c>
      <c r="I123" s="160">
        <f>'Upload Sheet Pull'!K125</f>
        <v>0</v>
      </c>
      <c r="J123" s="160">
        <f>'Upload Sheet Pull'!L125</f>
        <v>0</v>
      </c>
      <c r="K123" s="160">
        <f>'Upload Sheet Pull'!M125</f>
        <v>0</v>
      </c>
      <c r="L123" s="160">
        <f>'Upload Sheet Pull'!N125</f>
        <v>0</v>
      </c>
      <c r="M123" s="160">
        <f>'Upload Sheet Pull'!O125</f>
        <v>0</v>
      </c>
      <c r="N123" s="160">
        <f>'Upload Sheet Pull'!P125</f>
        <v>0</v>
      </c>
      <c r="O123" s="160">
        <f>'Upload Sheet Pull'!Q125</f>
        <v>0</v>
      </c>
      <c r="P123" s="160">
        <f>'Upload Sheet Pull'!R125</f>
        <v>0</v>
      </c>
      <c r="Q123" s="160">
        <f>'Upload Sheet Pull'!S125</f>
        <v>0</v>
      </c>
      <c r="R123" s="160">
        <f>'Upload Sheet Pull'!T125</f>
        <v>0</v>
      </c>
      <c r="S123" s="160">
        <f>'Upload Sheet Pull'!U125</f>
        <v>0</v>
      </c>
      <c r="T123" s="160">
        <f t="shared" si="0"/>
        <v>0</v>
      </c>
    </row>
    <row r="124" spans="1:20" ht="12.75" customHeight="1" x14ac:dyDescent="0.4">
      <c r="A124" s="153" t="str">
        <f>'Upload Sheet Pull'!A126</f>
        <v>Budget</v>
      </c>
      <c r="B124" s="153" t="str">
        <f>'Upload Sheet Pull'!B126</f>
        <v>7008-000000</v>
      </c>
      <c r="C124" s="153">
        <f>'Upload Sheet Pull'!C126</f>
        <v>580</v>
      </c>
      <c r="D124" s="153" t="str">
        <f>'Upload Sheet Pull'!D126</f>
        <v>054</v>
      </c>
      <c r="F124" s="153" t="str">
        <f>IF('Upload Sheet Pull'!E126="","",'Upload Sheet Pull'!E126)</f>
        <v/>
      </c>
      <c r="H124" s="160">
        <f>'Upload Sheet Pull'!J126</f>
        <v>0</v>
      </c>
      <c r="I124" s="160">
        <f>'Upload Sheet Pull'!K126</f>
        <v>0</v>
      </c>
      <c r="J124" s="160">
        <f>'Upload Sheet Pull'!L126</f>
        <v>0</v>
      </c>
      <c r="K124" s="160">
        <f>'Upload Sheet Pull'!M126</f>
        <v>138</v>
      </c>
      <c r="L124" s="160">
        <f>'Upload Sheet Pull'!N126</f>
        <v>0</v>
      </c>
      <c r="M124" s="160">
        <f>'Upload Sheet Pull'!O126</f>
        <v>0</v>
      </c>
      <c r="N124" s="160">
        <f>'Upload Sheet Pull'!P126</f>
        <v>0</v>
      </c>
      <c r="O124" s="160">
        <f>'Upload Sheet Pull'!Q126</f>
        <v>138</v>
      </c>
      <c r="P124" s="160">
        <f>'Upload Sheet Pull'!R126</f>
        <v>0</v>
      </c>
      <c r="Q124" s="160">
        <f>'Upload Sheet Pull'!S126</f>
        <v>0</v>
      </c>
      <c r="R124" s="160">
        <f>'Upload Sheet Pull'!T126</f>
        <v>0</v>
      </c>
      <c r="S124" s="160">
        <f>'Upload Sheet Pull'!U126</f>
        <v>0</v>
      </c>
      <c r="T124" s="160">
        <f t="shared" si="0"/>
        <v>276</v>
      </c>
    </row>
    <row r="125" spans="1:20" ht="12.75" customHeight="1" x14ac:dyDescent="0.4">
      <c r="A125" s="153" t="str">
        <f>'Upload Sheet Pull'!A127</f>
        <v>Budget</v>
      </c>
      <c r="B125" s="153" t="str">
        <f>'Upload Sheet Pull'!B127</f>
        <v>7010-000000</v>
      </c>
      <c r="C125" s="153">
        <f>'Upload Sheet Pull'!C127</f>
        <v>580</v>
      </c>
      <c r="D125" s="153" t="str">
        <f>'Upload Sheet Pull'!D127</f>
        <v>054</v>
      </c>
      <c r="F125" s="153" t="str">
        <f>IF('Upload Sheet Pull'!E127="","",'Upload Sheet Pull'!E127)</f>
        <v/>
      </c>
      <c r="H125" s="160">
        <f>'Upload Sheet Pull'!J127</f>
        <v>0</v>
      </c>
      <c r="I125" s="160">
        <f>'Upload Sheet Pull'!K127</f>
        <v>0</v>
      </c>
      <c r="J125" s="160">
        <f>'Upload Sheet Pull'!L127</f>
        <v>0</v>
      </c>
      <c r="K125" s="160">
        <f>'Upload Sheet Pull'!M127</f>
        <v>0</v>
      </c>
      <c r="L125" s="160">
        <f>'Upload Sheet Pull'!N127</f>
        <v>0</v>
      </c>
      <c r="M125" s="160">
        <f>'Upload Sheet Pull'!O127</f>
        <v>0</v>
      </c>
      <c r="N125" s="160">
        <f>'Upload Sheet Pull'!P127</f>
        <v>0</v>
      </c>
      <c r="O125" s="160">
        <f>'Upload Sheet Pull'!Q127</f>
        <v>0</v>
      </c>
      <c r="P125" s="160">
        <f>'Upload Sheet Pull'!R127</f>
        <v>0</v>
      </c>
      <c r="Q125" s="160">
        <f>'Upload Sheet Pull'!S127</f>
        <v>0</v>
      </c>
      <c r="R125" s="160">
        <f>'Upload Sheet Pull'!T127</f>
        <v>0</v>
      </c>
      <c r="S125" s="160">
        <f>'Upload Sheet Pull'!U127</f>
        <v>0</v>
      </c>
      <c r="T125" s="160">
        <f t="shared" si="0"/>
        <v>0</v>
      </c>
    </row>
    <row r="126" spans="1:20" ht="12.75" customHeight="1" x14ac:dyDescent="0.4">
      <c r="A126" s="153" t="str">
        <f>'Upload Sheet Pull'!A128</f>
        <v>Budget</v>
      </c>
      <c r="B126" s="153" t="str">
        <f>'Upload Sheet Pull'!B128</f>
        <v>7012-000000</v>
      </c>
      <c r="C126" s="153">
        <f>'Upload Sheet Pull'!C128</f>
        <v>580</v>
      </c>
      <c r="D126" s="153" t="str">
        <f>'Upload Sheet Pull'!D128</f>
        <v>054</v>
      </c>
      <c r="F126" s="153" t="str">
        <f>IF('Upload Sheet Pull'!E128="","",'Upload Sheet Pull'!E128)</f>
        <v/>
      </c>
      <c r="H126" s="160">
        <f>'Upload Sheet Pull'!J128</f>
        <v>0</v>
      </c>
      <c r="I126" s="160">
        <f>'Upload Sheet Pull'!K128</f>
        <v>0</v>
      </c>
      <c r="J126" s="160">
        <f>'Upload Sheet Pull'!L128</f>
        <v>0</v>
      </c>
      <c r="K126" s="160">
        <f>'Upload Sheet Pull'!M128</f>
        <v>0</v>
      </c>
      <c r="L126" s="160">
        <f>'Upload Sheet Pull'!N128</f>
        <v>0</v>
      </c>
      <c r="M126" s="160">
        <f>'Upload Sheet Pull'!O128</f>
        <v>0</v>
      </c>
      <c r="N126" s="160">
        <f>'Upload Sheet Pull'!P128</f>
        <v>0</v>
      </c>
      <c r="O126" s="160">
        <f>'Upload Sheet Pull'!Q128</f>
        <v>0</v>
      </c>
      <c r="P126" s="160">
        <f>'Upload Sheet Pull'!R128</f>
        <v>0</v>
      </c>
      <c r="Q126" s="160">
        <f>'Upload Sheet Pull'!S128</f>
        <v>0</v>
      </c>
      <c r="R126" s="160">
        <f>'Upload Sheet Pull'!T128</f>
        <v>0</v>
      </c>
      <c r="S126" s="160">
        <f>'Upload Sheet Pull'!U128</f>
        <v>0</v>
      </c>
      <c r="T126" s="160">
        <f t="shared" si="0"/>
        <v>0</v>
      </c>
    </row>
    <row r="127" spans="1:20" ht="12.75" customHeight="1" x14ac:dyDescent="0.4">
      <c r="A127" s="153" t="str">
        <f>'Upload Sheet Pull'!A129</f>
        <v>Budget</v>
      </c>
      <c r="B127" s="153" t="str">
        <f>'Upload Sheet Pull'!B129</f>
        <v>7036-000000</v>
      </c>
      <c r="C127" s="153">
        <f>'Upload Sheet Pull'!C129</f>
        <v>580</v>
      </c>
      <c r="D127" s="153" t="str">
        <f>'Upload Sheet Pull'!D129</f>
        <v>054</v>
      </c>
      <c r="F127" s="153" t="str">
        <f>IF('Upload Sheet Pull'!E129="","",'Upload Sheet Pull'!E129)</f>
        <v/>
      </c>
      <c r="H127" s="160">
        <f>'Upload Sheet Pull'!J129</f>
        <v>0</v>
      </c>
      <c r="I127" s="160">
        <f>'Upload Sheet Pull'!K129</f>
        <v>0</v>
      </c>
      <c r="J127" s="160">
        <f>'Upload Sheet Pull'!L129</f>
        <v>0</v>
      </c>
      <c r="K127" s="160">
        <f>'Upload Sheet Pull'!M129</f>
        <v>0</v>
      </c>
      <c r="L127" s="160">
        <f>'Upload Sheet Pull'!N129</f>
        <v>0</v>
      </c>
      <c r="M127" s="160">
        <f>'Upload Sheet Pull'!O129</f>
        <v>0</v>
      </c>
      <c r="N127" s="160">
        <f>'Upload Sheet Pull'!P129</f>
        <v>0</v>
      </c>
      <c r="O127" s="160">
        <f>'Upload Sheet Pull'!Q129</f>
        <v>0</v>
      </c>
      <c r="P127" s="160">
        <f>'Upload Sheet Pull'!R129</f>
        <v>0</v>
      </c>
      <c r="Q127" s="160">
        <f>'Upload Sheet Pull'!S129</f>
        <v>0</v>
      </c>
      <c r="R127" s="160">
        <f>'Upload Sheet Pull'!T129</f>
        <v>0</v>
      </c>
      <c r="S127" s="160">
        <f>'Upload Sheet Pull'!U129</f>
        <v>0</v>
      </c>
      <c r="T127" s="160">
        <f t="shared" si="0"/>
        <v>0</v>
      </c>
    </row>
    <row r="128" spans="1:20" ht="12.75" customHeight="1" x14ac:dyDescent="0.4">
      <c r="A128" s="153" t="str">
        <f>'Upload Sheet Pull'!A130</f>
        <v>Budget</v>
      </c>
      <c r="B128" s="153" t="str">
        <f>'Upload Sheet Pull'!B130</f>
        <v>7044-000000</v>
      </c>
      <c r="C128" s="153">
        <f>'Upload Sheet Pull'!C130</f>
        <v>580</v>
      </c>
      <c r="D128" s="153" t="str">
        <f>'Upload Sheet Pull'!D130</f>
        <v>054</v>
      </c>
      <c r="F128" s="153" t="str">
        <f>IF('Upload Sheet Pull'!E130="","",'Upload Sheet Pull'!E130)</f>
        <v/>
      </c>
      <c r="H128" s="160">
        <f>'Upload Sheet Pull'!J130</f>
        <v>0</v>
      </c>
      <c r="I128" s="160">
        <f>'Upload Sheet Pull'!K130</f>
        <v>0</v>
      </c>
      <c r="J128" s="160">
        <f>'Upload Sheet Pull'!L130</f>
        <v>0</v>
      </c>
      <c r="K128" s="160">
        <f>'Upload Sheet Pull'!M130</f>
        <v>0</v>
      </c>
      <c r="L128" s="160">
        <f>'Upload Sheet Pull'!N130</f>
        <v>0</v>
      </c>
      <c r="M128" s="160">
        <f>'Upload Sheet Pull'!O130</f>
        <v>0</v>
      </c>
      <c r="N128" s="160">
        <f>'Upload Sheet Pull'!P130</f>
        <v>0</v>
      </c>
      <c r="O128" s="160">
        <f>'Upload Sheet Pull'!Q130</f>
        <v>0</v>
      </c>
      <c r="P128" s="160">
        <f>'Upload Sheet Pull'!R130</f>
        <v>0</v>
      </c>
      <c r="Q128" s="160">
        <f>'Upload Sheet Pull'!S130</f>
        <v>0</v>
      </c>
      <c r="R128" s="160">
        <f>'Upload Sheet Pull'!T130</f>
        <v>0</v>
      </c>
      <c r="S128" s="160">
        <f>'Upload Sheet Pull'!U130</f>
        <v>0</v>
      </c>
      <c r="T128" s="160">
        <f t="shared" si="0"/>
        <v>0</v>
      </c>
    </row>
    <row r="129" spans="1:20" ht="12.75" customHeight="1" x14ac:dyDescent="0.4">
      <c r="A129" s="153" t="str">
        <f>'Upload Sheet Pull'!A131</f>
        <v>Budget</v>
      </c>
      <c r="B129" s="153" t="str">
        <f>'Upload Sheet Pull'!B131</f>
        <v>7082-000000</v>
      </c>
      <c r="C129" s="153">
        <f>'Upload Sheet Pull'!C131</f>
        <v>580</v>
      </c>
      <c r="D129" s="153" t="str">
        <f>'Upload Sheet Pull'!D131</f>
        <v>054</v>
      </c>
      <c r="F129" s="153" t="str">
        <f>IF('Upload Sheet Pull'!E131="","",'Upload Sheet Pull'!E131)</f>
        <v/>
      </c>
      <c r="H129" s="160">
        <f>'Upload Sheet Pull'!J131</f>
        <v>0</v>
      </c>
      <c r="I129" s="160">
        <f>'Upload Sheet Pull'!K131</f>
        <v>0</v>
      </c>
      <c r="J129" s="160">
        <f>'Upload Sheet Pull'!L131</f>
        <v>0</v>
      </c>
      <c r="K129" s="160">
        <f>'Upload Sheet Pull'!M131</f>
        <v>0</v>
      </c>
      <c r="L129" s="160">
        <f>'Upload Sheet Pull'!N131</f>
        <v>0</v>
      </c>
      <c r="M129" s="160">
        <f>'Upload Sheet Pull'!O131</f>
        <v>0</v>
      </c>
      <c r="N129" s="160">
        <f>'Upload Sheet Pull'!P131</f>
        <v>0</v>
      </c>
      <c r="O129" s="160">
        <f>'Upload Sheet Pull'!Q131</f>
        <v>0</v>
      </c>
      <c r="P129" s="160">
        <f>'Upload Sheet Pull'!R131</f>
        <v>0</v>
      </c>
      <c r="Q129" s="160">
        <f>'Upload Sheet Pull'!S131</f>
        <v>0</v>
      </c>
      <c r="R129" s="160">
        <f>'Upload Sheet Pull'!T131</f>
        <v>150</v>
      </c>
      <c r="S129" s="160">
        <f>'Upload Sheet Pull'!U131</f>
        <v>0</v>
      </c>
      <c r="T129" s="160">
        <f t="shared" si="0"/>
        <v>150</v>
      </c>
    </row>
    <row r="130" spans="1:20" ht="12.75" customHeight="1" x14ac:dyDescent="0.4">
      <c r="A130" s="153" t="str">
        <f>'Upload Sheet Pull'!A132</f>
        <v>Budget</v>
      </c>
      <c r="B130" s="153" t="str">
        <f>'Upload Sheet Pull'!B132</f>
        <v/>
      </c>
      <c r="C130" s="153">
        <f>'Upload Sheet Pull'!C132</f>
        <v>580</v>
      </c>
      <c r="D130" s="153" t="str">
        <f>'Upload Sheet Pull'!D132</f>
        <v>054</v>
      </c>
      <c r="F130" s="153" t="str">
        <f>IF('Upload Sheet Pull'!E132="","",'Upload Sheet Pull'!E132)</f>
        <v/>
      </c>
      <c r="H130" s="160">
        <f>'Upload Sheet Pull'!J132</f>
        <v>0</v>
      </c>
      <c r="I130" s="160">
        <f>'Upload Sheet Pull'!K132</f>
        <v>0</v>
      </c>
      <c r="J130" s="160">
        <f>'Upload Sheet Pull'!L132</f>
        <v>0</v>
      </c>
      <c r="K130" s="160">
        <f>'Upload Sheet Pull'!M132</f>
        <v>0</v>
      </c>
      <c r="L130" s="160">
        <f>'Upload Sheet Pull'!N132</f>
        <v>0</v>
      </c>
      <c r="M130" s="160">
        <f>'Upload Sheet Pull'!O132</f>
        <v>0</v>
      </c>
      <c r="N130" s="160">
        <f>'Upload Sheet Pull'!P132</f>
        <v>0</v>
      </c>
      <c r="O130" s="160">
        <f>'Upload Sheet Pull'!Q132</f>
        <v>0</v>
      </c>
      <c r="P130" s="160">
        <f>'Upload Sheet Pull'!R132</f>
        <v>0</v>
      </c>
      <c r="Q130" s="160">
        <f>'Upload Sheet Pull'!S132</f>
        <v>0</v>
      </c>
      <c r="R130" s="160">
        <f>'Upload Sheet Pull'!T132</f>
        <v>0</v>
      </c>
      <c r="S130" s="160">
        <f>'Upload Sheet Pull'!U132</f>
        <v>0</v>
      </c>
      <c r="T130" s="160">
        <f t="shared" si="0"/>
        <v>0</v>
      </c>
    </row>
    <row r="131" spans="1:20" ht="12.75" customHeight="1" x14ac:dyDescent="0.4">
      <c r="A131" s="153" t="str">
        <f>'Upload Sheet Pull'!A133</f>
        <v>Budget</v>
      </c>
      <c r="B131" s="153" t="str">
        <f>'Upload Sheet Pull'!B133</f>
        <v/>
      </c>
      <c r="C131" s="153">
        <f>'Upload Sheet Pull'!C133</f>
        <v>580</v>
      </c>
      <c r="D131" s="153" t="str">
        <f>'Upload Sheet Pull'!D133</f>
        <v>054</v>
      </c>
      <c r="F131" s="153" t="str">
        <f>IF('Upload Sheet Pull'!E133="","",'Upload Sheet Pull'!E133)</f>
        <v/>
      </c>
      <c r="H131" s="160">
        <f>'Upload Sheet Pull'!J133</f>
        <v>0</v>
      </c>
      <c r="I131" s="160">
        <f>'Upload Sheet Pull'!K133</f>
        <v>0</v>
      </c>
      <c r="J131" s="160">
        <f>'Upload Sheet Pull'!L133</f>
        <v>0</v>
      </c>
      <c r="K131" s="160">
        <f>'Upload Sheet Pull'!M133</f>
        <v>0</v>
      </c>
      <c r="L131" s="160">
        <f>'Upload Sheet Pull'!N133</f>
        <v>0</v>
      </c>
      <c r="M131" s="160">
        <f>'Upload Sheet Pull'!O133</f>
        <v>0</v>
      </c>
      <c r="N131" s="160">
        <f>'Upload Sheet Pull'!P133</f>
        <v>0</v>
      </c>
      <c r="O131" s="160">
        <f>'Upload Sheet Pull'!Q133</f>
        <v>0</v>
      </c>
      <c r="P131" s="160">
        <f>'Upload Sheet Pull'!R133</f>
        <v>0</v>
      </c>
      <c r="Q131" s="160">
        <f>'Upload Sheet Pull'!S133</f>
        <v>0</v>
      </c>
      <c r="R131" s="160">
        <f>'Upload Sheet Pull'!T133</f>
        <v>0</v>
      </c>
      <c r="S131" s="160">
        <f>'Upload Sheet Pull'!U133</f>
        <v>0</v>
      </c>
      <c r="T131" s="160">
        <f t="shared" si="0"/>
        <v>0</v>
      </c>
    </row>
    <row r="132" spans="1:20" ht="12.75" customHeight="1" x14ac:dyDescent="0.4">
      <c r="A132" s="153" t="str">
        <f>'Upload Sheet Pull'!A134</f>
        <v>Budget</v>
      </c>
      <c r="B132" s="153" t="str">
        <f>'Upload Sheet Pull'!B134</f>
        <v/>
      </c>
      <c r="C132" s="153">
        <f>'Upload Sheet Pull'!C134</f>
        <v>580</v>
      </c>
      <c r="D132" s="153" t="str">
        <f>'Upload Sheet Pull'!D134</f>
        <v>054</v>
      </c>
      <c r="F132" s="153" t="str">
        <f>IF('Upload Sheet Pull'!E134="","",'Upload Sheet Pull'!E134)</f>
        <v/>
      </c>
      <c r="H132" s="160">
        <f>'Upload Sheet Pull'!J134</f>
        <v>0</v>
      </c>
      <c r="I132" s="160">
        <f>'Upload Sheet Pull'!K134</f>
        <v>0</v>
      </c>
      <c r="J132" s="160">
        <f>'Upload Sheet Pull'!L134</f>
        <v>0</v>
      </c>
      <c r="K132" s="160">
        <f>'Upload Sheet Pull'!M134</f>
        <v>0</v>
      </c>
      <c r="L132" s="160">
        <f>'Upload Sheet Pull'!N134</f>
        <v>0</v>
      </c>
      <c r="M132" s="160">
        <f>'Upload Sheet Pull'!O134</f>
        <v>0</v>
      </c>
      <c r="N132" s="160">
        <f>'Upload Sheet Pull'!P134</f>
        <v>0</v>
      </c>
      <c r="O132" s="160">
        <f>'Upload Sheet Pull'!Q134</f>
        <v>0</v>
      </c>
      <c r="P132" s="160">
        <f>'Upload Sheet Pull'!R134</f>
        <v>0</v>
      </c>
      <c r="Q132" s="160">
        <f>'Upload Sheet Pull'!S134</f>
        <v>0</v>
      </c>
      <c r="R132" s="160">
        <f>'Upload Sheet Pull'!T134</f>
        <v>0</v>
      </c>
      <c r="S132" s="160">
        <f>'Upload Sheet Pull'!U134</f>
        <v>0</v>
      </c>
      <c r="T132" s="160">
        <f t="shared" si="0"/>
        <v>0</v>
      </c>
    </row>
    <row r="133" spans="1:20" ht="12.75" customHeight="1" x14ac:dyDescent="0.4">
      <c r="A133" s="153" t="str">
        <f>'Upload Sheet Pull'!A135</f>
        <v>Budget</v>
      </c>
      <c r="B133" s="153" t="str">
        <f>'Upload Sheet Pull'!B135</f>
        <v>7006-000000</v>
      </c>
      <c r="C133" s="153">
        <f>'Upload Sheet Pull'!C135</f>
        <v>581</v>
      </c>
      <c r="D133" s="153" t="str">
        <f>'Upload Sheet Pull'!D135</f>
        <v>054</v>
      </c>
      <c r="F133" s="153" t="str">
        <f>IF('Upload Sheet Pull'!E135="","",'Upload Sheet Pull'!E135)</f>
        <v/>
      </c>
      <c r="H133" s="160">
        <f>'Upload Sheet Pull'!J135</f>
        <v>0</v>
      </c>
      <c r="I133" s="160">
        <f>'Upload Sheet Pull'!K135</f>
        <v>0</v>
      </c>
      <c r="J133" s="160">
        <f>'Upload Sheet Pull'!L135</f>
        <v>0</v>
      </c>
      <c r="K133" s="160">
        <f>'Upload Sheet Pull'!M135</f>
        <v>0</v>
      </c>
      <c r="L133" s="160">
        <f>'Upload Sheet Pull'!N135</f>
        <v>0</v>
      </c>
      <c r="M133" s="160">
        <f>'Upload Sheet Pull'!O135</f>
        <v>0</v>
      </c>
      <c r="N133" s="160">
        <f>'Upload Sheet Pull'!P135</f>
        <v>0</v>
      </c>
      <c r="O133" s="160">
        <f>'Upload Sheet Pull'!Q135</f>
        <v>0</v>
      </c>
      <c r="P133" s="160">
        <f>'Upload Sheet Pull'!R135</f>
        <v>0</v>
      </c>
      <c r="Q133" s="160">
        <f>'Upload Sheet Pull'!S135</f>
        <v>0</v>
      </c>
      <c r="R133" s="160">
        <f>'Upload Sheet Pull'!T135</f>
        <v>0</v>
      </c>
      <c r="S133" s="160">
        <f>'Upload Sheet Pull'!U135</f>
        <v>0</v>
      </c>
      <c r="T133" s="160">
        <f t="shared" si="0"/>
        <v>0</v>
      </c>
    </row>
    <row r="134" spans="1:20" ht="12.75" customHeight="1" x14ac:dyDescent="0.4">
      <c r="A134" s="153" t="str">
        <f>'Upload Sheet Pull'!A136</f>
        <v>Budget</v>
      </c>
      <c r="B134" s="153" t="str">
        <f>'Upload Sheet Pull'!B136</f>
        <v>7008-000000</v>
      </c>
      <c r="C134" s="153">
        <f>'Upload Sheet Pull'!C136</f>
        <v>581</v>
      </c>
      <c r="D134" s="153" t="str">
        <f>'Upload Sheet Pull'!D136</f>
        <v>054</v>
      </c>
      <c r="F134" s="153" t="str">
        <f>IF('Upload Sheet Pull'!E136="","",'Upload Sheet Pull'!E136)</f>
        <v/>
      </c>
      <c r="H134" s="160">
        <f>'Upload Sheet Pull'!J136</f>
        <v>0</v>
      </c>
      <c r="I134" s="160">
        <f>'Upload Sheet Pull'!K136</f>
        <v>0</v>
      </c>
      <c r="J134" s="160">
        <f>'Upload Sheet Pull'!L136</f>
        <v>0</v>
      </c>
      <c r="K134" s="160">
        <f>'Upload Sheet Pull'!M136</f>
        <v>0</v>
      </c>
      <c r="L134" s="160">
        <f>'Upload Sheet Pull'!N136</f>
        <v>220</v>
      </c>
      <c r="M134" s="160">
        <f>'Upload Sheet Pull'!O136</f>
        <v>0</v>
      </c>
      <c r="N134" s="160">
        <f>'Upload Sheet Pull'!P136</f>
        <v>0</v>
      </c>
      <c r="O134" s="160">
        <f>'Upload Sheet Pull'!Q136</f>
        <v>0</v>
      </c>
      <c r="P134" s="160">
        <f>'Upload Sheet Pull'!R136</f>
        <v>0</v>
      </c>
      <c r="Q134" s="160">
        <f>'Upload Sheet Pull'!S136</f>
        <v>0</v>
      </c>
      <c r="R134" s="160">
        <f>'Upload Sheet Pull'!T136</f>
        <v>0</v>
      </c>
      <c r="S134" s="160">
        <f>'Upload Sheet Pull'!U136</f>
        <v>0</v>
      </c>
      <c r="T134" s="160">
        <f t="shared" si="0"/>
        <v>220</v>
      </c>
    </row>
    <row r="135" spans="1:20" ht="12.75" customHeight="1" x14ac:dyDescent="0.4">
      <c r="A135" s="153" t="str">
        <f>'Upload Sheet Pull'!A137</f>
        <v>Budget</v>
      </c>
      <c r="B135" s="153" t="str">
        <f>'Upload Sheet Pull'!B137</f>
        <v>7010-000000</v>
      </c>
      <c r="C135" s="153">
        <f>'Upload Sheet Pull'!C137</f>
        <v>581</v>
      </c>
      <c r="D135" s="153" t="str">
        <f>'Upload Sheet Pull'!D137</f>
        <v>054</v>
      </c>
      <c r="F135" s="153" t="str">
        <f>IF('Upload Sheet Pull'!E137="","",'Upload Sheet Pull'!E137)</f>
        <v/>
      </c>
      <c r="H135" s="160">
        <f>'Upload Sheet Pull'!J137</f>
        <v>0</v>
      </c>
      <c r="I135" s="160">
        <f>'Upload Sheet Pull'!K137</f>
        <v>0</v>
      </c>
      <c r="J135" s="160">
        <f>'Upload Sheet Pull'!L137</f>
        <v>0</v>
      </c>
      <c r="K135" s="160">
        <f>'Upload Sheet Pull'!M137</f>
        <v>0</v>
      </c>
      <c r="L135" s="160">
        <f>'Upload Sheet Pull'!N137</f>
        <v>0</v>
      </c>
      <c r="M135" s="160">
        <f>'Upload Sheet Pull'!O137</f>
        <v>0</v>
      </c>
      <c r="N135" s="160">
        <f>'Upload Sheet Pull'!P137</f>
        <v>0</v>
      </c>
      <c r="O135" s="160">
        <f>'Upload Sheet Pull'!Q137</f>
        <v>0</v>
      </c>
      <c r="P135" s="160">
        <f>'Upload Sheet Pull'!R137</f>
        <v>0</v>
      </c>
      <c r="Q135" s="160">
        <f>'Upload Sheet Pull'!S137</f>
        <v>0</v>
      </c>
      <c r="R135" s="160">
        <f>'Upload Sheet Pull'!T137</f>
        <v>0</v>
      </c>
      <c r="S135" s="160">
        <f>'Upload Sheet Pull'!U137</f>
        <v>0</v>
      </c>
      <c r="T135" s="160">
        <f t="shared" si="0"/>
        <v>0</v>
      </c>
    </row>
    <row r="136" spans="1:20" ht="12.75" customHeight="1" x14ac:dyDescent="0.4">
      <c r="A136" s="153" t="str">
        <f>'Upload Sheet Pull'!A138</f>
        <v>Budget</v>
      </c>
      <c r="B136" s="153" t="str">
        <f>'Upload Sheet Pull'!B138</f>
        <v>7012-000000</v>
      </c>
      <c r="C136" s="153">
        <f>'Upload Sheet Pull'!C138</f>
        <v>581</v>
      </c>
      <c r="D136" s="153" t="str">
        <f>'Upload Sheet Pull'!D138</f>
        <v>054</v>
      </c>
      <c r="F136" s="153" t="str">
        <f>IF('Upload Sheet Pull'!E138="","",'Upload Sheet Pull'!E138)</f>
        <v/>
      </c>
      <c r="H136" s="160">
        <f>'Upload Sheet Pull'!J138</f>
        <v>0</v>
      </c>
      <c r="I136" s="160">
        <f>'Upload Sheet Pull'!K138</f>
        <v>0</v>
      </c>
      <c r="J136" s="160">
        <f>'Upload Sheet Pull'!L138</f>
        <v>0</v>
      </c>
      <c r="K136" s="160">
        <f>'Upload Sheet Pull'!M138</f>
        <v>0</v>
      </c>
      <c r="L136" s="160">
        <f>'Upload Sheet Pull'!N138</f>
        <v>0</v>
      </c>
      <c r="M136" s="160">
        <f>'Upload Sheet Pull'!O138</f>
        <v>0</v>
      </c>
      <c r="N136" s="160">
        <f>'Upload Sheet Pull'!P138</f>
        <v>0</v>
      </c>
      <c r="O136" s="160">
        <f>'Upload Sheet Pull'!Q138</f>
        <v>0</v>
      </c>
      <c r="P136" s="160">
        <f>'Upload Sheet Pull'!R138</f>
        <v>0</v>
      </c>
      <c r="Q136" s="160">
        <f>'Upload Sheet Pull'!S138</f>
        <v>0</v>
      </c>
      <c r="R136" s="160">
        <f>'Upload Sheet Pull'!T138</f>
        <v>0</v>
      </c>
      <c r="S136" s="160">
        <f>'Upload Sheet Pull'!U138</f>
        <v>0</v>
      </c>
      <c r="T136" s="160">
        <f t="shared" si="0"/>
        <v>0</v>
      </c>
    </row>
    <row r="137" spans="1:20" ht="12.75" customHeight="1" x14ac:dyDescent="0.4">
      <c r="A137" s="153" t="str">
        <f>'Upload Sheet Pull'!A139</f>
        <v>Budget</v>
      </c>
      <c r="B137" s="153" t="str">
        <f>'Upload Sheet Pull'!B139</f>
        <v>7036-000000</v>
      </c>
      <c r="C137" s="153">
        <f>'Upload Sheet Pull'!C139</f>
        <v>581</v>
      </c>
      <c r="D137" s="153" t="str">
        <f>'Upload Sheet Pull'!D139</f>
        <v>054</v>
      </c>
      <c r="F137" s="153" t="str">
        <f>IF('Upload Sheet Pull'!E139="","",'Upload Sheet Pull'!E139)</f>
        <v/>
      </c>
      <c r="H137" s="160">
        <f>'Upload Sheet Pull'!J139</f>
        <v>0</v>
      </c>
      <c r="I137" s="160">
        <f>'Upload Sheet Pull'!K139</f>
        <v>0</v>
      </c>
      <c r="J137" s="160">
        <f>'Upload Sheet Pull'!L139</f>
        <v>0</v>
      </c>
      <c r="K137" s="160">
        <f>'Upload Sheet Pull'!M139</f>
        <v>0</v>
      </c>
      <c r="L137" s="160">
        <f>'Upload Sheet Pull'!N139</f>
        <v>0</v>
      </c>
      <c r="M137" s="160">
        <f>'Upload Sheet Pull'!O139</f>
        <v>0</v>
      </c>
      <c r="N137" s="160">
        <f>'Upload Sheet Pull'!P139</f>
        <v>0</v>
      </c>
      <c r="O137" s="160">
        <f>'Upload Sheet Pull'!Q139</f>
        <v>0</v>
      </c>
      <c r="P137" s="160">
        <f>'Upload Sheet Pull'!R139</f>
        <v>0</v>
      </c>
      <c r="Q137" s="160">
        <f>'Upload Sheet Pull'!S139</f>
        <v>0</v>
      </c>
      <c r="R137" s="160">
        <f>'Upload Sheet Pull'!T139</f>
        <v>0</v>
      </c>
      <c r="S137" s="160">
        <f>'Upload Sheet Pull'!U139</f>
        <v>0</v>
      </c>
      <c r="T137" s="160">
        <f t="shared" si="0"/>
        <v>0</v>
      </c>
    </row>
    <row r="138" spans="1:20" ht="12.75" customHeight="1" x14ac:dyDescent="0.4">
      <c r="A138" s="153" t="str">
        <f>'Upload Sheet Pull'!A140</f>
        <v>Budget</v>
      </c>
      <c r="B138" s="153" t="str">
        <f>'Upload Sheet Pull'!B140</f>
        <v>7044-000000</v>
      </c>
      <c r="C138" s="153">
        <f>'Upload Sheet Pull'!C140</f>
        <v>581</v>
      </c>
      <c r="D138" s="153" t="str">
        <f>'Upload Sheet Pull'!D140</f>
        <v>054</v>
      </c>
      <c r="F138" s="153" t="str">
        <f>IF('Upload Sheet Pull'!E140="","",'Upload Sheet Pull'!E140)</f>
        <v/>
      </c>
      <c r="H138" s="160">
        <f>'Upload Sheet Pull'!J140</f>
        <v>0</v>
      </c>
      <c r="I138" s="160">
        <f>'Upload Sheet Pull'!K140</f>
        <v>0</v>
      </c>
      <c r="J138" s="160">
        <f>'Upload Sheet Pull'!L140</f>
        <v>0</v>
      </c>
      <c r="K138" s="160">
        <f>'Upload Sheet Pull'!M140</f>
        <v>0</v>
      </c>
      <c r="L138" s="160">
        <f>'Upload Sheet Pull'!N140</f>
        <v>0</v>
      </c>
      <c r="M138" s="160">
        <f>'Upload Sheet Pull'!O140</f>
        <v>0</v>
      </c>
      <c r="N138" s="160">
        <f>'Upload Sheet Pull'!P140</f>
        <v>0</v>
      </c>
      <c r="O138" s="160">
        <f>'Upload Sheet Pull'!Q140</f>
        <v>0</v>
      </c>
      <c r="P138" s="160">
        <f>'Upload Sheet Pull'!R140</f>
        <v>0</v>
      </c>
      <c r="Q138" s="160">
        <f>'Upload Sheet Pull'!S140</f>
        <v>0</v>
      </c>
      <c r="R138" s="160">
        <f>'Upload Sheet Pull'!T140</f>
        <v>0</v>
      </c>
      <c r="S138" s="160">
        <f>'Upload Sheet Pull'!U140</f>
        <v>0</v>
      </c>
      <c r="T138" s="160">
        <f t="shared" si="0"/>
        <v>0</v>
      </c>
    </row>
    <row r="139" spans="1:20" ht="12.75" customHeight="1" x14ac:dyDescent="0.4">
      <c r="A139" s="153" t="str">
        <f>'Upload Sheet Pull'!A141</f>
        <v>Budget</v>
      </c>
      <c r="B139" s="153" t="str">
        <f>'Upload Sheet Pull'!B141</f>
        <v>7082-000000</v>
      </c>
      <c r="C139" s="153">
        <f>'Upload Sheet Pull'!C141</f>
        <v>581</v>
      </c>
      <c r="D139" s="153" t="str">
        <f>'Upload Sheet Pull'!D141</f>
        <v>054</v>
      </c>
      <c r="F139" s="153" t="str">
        <f>IF('Upload Sheet Pull'!E141="","",'Upload Sheet Pull'!E141)</f>
        <v/>
      </c>
      <c r="H139" s="160">
        <f>'Upload Sheet Pull'!J141</f>
        <v>0</v>
      </c>
      <c r="I139" s="160">
        <f>'Upload Sheet Pull'!K141</f>
        <v>0</v>
      </c>
      <c r="J139" s="160">
        <f>'Upload Sheet Pull'!L141</f>
        <v>0</v>
      </c>
      <c r="K139" s="160">
        <f>'Upload Sheet Pull'!M141</f>
        <v>0</v>
      </c>
      <c r="L139" s="160">
        <f>'Upload Sheet Pull'!N141</f>
        <v>0</v>
      </c>
      <c r="M139" s="160">
        <f>'Upload Sheet Pull'!O141</f>
        <v>0</v>
      </c>
      <c r="N139" s="160">
        <f>'Upload Sheet Pull'!P141</f>
        <v>0</v>
      </c>
      <c r="O139" s="160">
        <f>'Upload Sheet Pull'!Q141</f>
        <v>0</v>
      </c>
      <c r="P139" s="160">
        <f>'Upload Sheet Pull'!R141</f>
        <v>0</v>
      </c>
      <c r="Q139" s="160">
        <f>'Upload Sheet Pull'!S141</f>
        <v>0</v>
      </c>
      <c r="R139" s="160">
        <f>'Upload Sheet Pull'!T141</f>
        <v>0</v>
      </c>
      <c r="S139" s="160">
        <f>'Upload Sheet Pull'!U141</f>
        <v>0</v>
      </c>
      <c r="T139" s="160">
        <f t="shared" si="0"/>
        <v>0</v>
      </c>
    </row>
    <row r="140" spans="1:20" ht="12.75" customHeight="1" x14ac:dyDescent="0.4">
      <c r="A140" s="153" t="str">
        <f>'Upload Sheet Pull'!A142</f>
        <v>Budget</v>
      </c>
      <c r="B140" s="153" t="str">
        <f>'Upload Sheet Pull'!B142</f>
        <v/>
      </c>
      <c r="C140" s="153">
        <f>'Upload Sheet Pull'!C142</f>
        <v>581</v>
      </c>
      <c r="D140" s="153" t="str">
        <f>'Upload Sheet Pull'!D142</f>
        <v>054</v>
      </c>
      <c r="F140" s="153" t="str">
        <f>IF('Upload Sheet Pull'!E142="","",'Upload Sheet Pull'!E142)</f>
        <v/>
      </c>
      <c r="H140" s="160">
        <f>'Upload Sheet Pull'!J142</f>
        <v>0</v>
      </c>
      <c r="I140" s="160">
        <f>'Upload Sheet Pull'!K142</f>
        <v>0</v>
      </c>
      <c r="J140" s="160">
        <f>'Upload Sheet Pull'!L142</f>
        <v>0</v>
      </c>
      <c r="K140" s="160">
        <f>'Upload Sheet Pull'!M142</f>
        <v>0</v>
      </c>
      <c r="L140" s="160">
        <f>'Upload Sheet Pull'!N142</f>
        <v>0</v>
      </c>
      <c r="M140" s="160">
        <f>'Upload Sheet Pull'!O142</f>
        <v>0</v>
      </c>
      <c r="N140" s="160">
        <f>'Upload Sheet Pull'!P142</f>
        <v>0</v>
      </c>
      <c r="O140" s="160">
        <f>'Upload Sheet Pull'!Q142</f>
        <v>0</v>
      </c>
      <c r="P140" s="160">
        <f>'Upload Sheet Pull'!R142</f>
        <v>0</v>
      </c>
      <c r="Q140" s="160">
        <f>'Upload Sheet Pull'!S142</f>
        <v>0</v>
      </c>
      <c r="R140" s="160">
        <f>'Upload Sheet Pull'!T142</f>
        <v>0</v>
      </c>
      <c r="S140" s="160">
        <f>'Upload Sheet Pull'!U142</f>
        <v>0</v>
      </c>
      <c r="T140" s="160">
        <f t="shared" si="0"/>
        <v>0</v>
      </c>
    </row>
    <row r="141" spans="1:20" ht="12.75" customHeight="1" x14ac:dyDescent="0.4">
      <c r="A141" s="153" t="str">
        <f>'Upload Sheet Pull'!A143</f>
        <v>Budget</v>
      </c>
      <c r="B141" s="153" t="str">
        <f>'Upload Sheet Pull'!B143</f>
        <v/>
      </c>
      <c r="C141" s="153">
        <f>'Upload Sheet Pull'!C143</f>
        <v>581</v>
      </c>
      <c r="D141" s="153" t="str">
        <f>'Upload Sheet Pull'!D143</f>
        <v>054</v>
      </c>
      <c r="F141" s="153" t="str">
        <f>IF('Upload Sheet Pull'!E143="","",'Upload Sheet Pull'!E143)</f>
        <v/>
      </c>
      <c r="H141" s="160">
        <f>'Upload Sheet Pull'!J143</f>
        <v>0</v>
      </c>
      <c r="I141" s="160">
        <f>'Upload Sheet Pull'!K143</f>
        <v>0</v>
      </c>
      <c r="J141" s="160">
        <f>'Upload Sheet Pull'!L143</f>
        <v>0</v>
      </c>
      <c r="K141" s="160">
        <f>'Upload Sheet Pull'!M143</f>
        <v>0</v>
      </c>
      <c r="L141" s="160">
        <f>'Upload Sheet Pull'!N143</f>
        <v>0</v>
      </c>
      <c r="M141" s="160">
        <f>'Upload Sheet Pull'!O143</f>
        <v>0</v>
      </c>
      <c r="N141" s="160">
        <f>'Upload Sheet Pull'!P143</f>
        <v>0</v>
      </c>
      <c r="O141" s="160">
        <f>'Upload Sheet Pull'!Q143</f>
        <v>0</v>
      </c>
      <c r="P141" s="160">
        <f>'Upload Sheet Pull'!R143</f>
        <v>0</v>
      </c>
      <c r="Q141" s="160">
        <f>'Upload Sheet Pull'!S143</f>
        <v>0</v>
      </c>
      <c r="R141" s="160">
        <f>'Upload Sheet Pull'!T143</f>
        <v>0</v>
      </c>
      <c r="S141" s="160">
        <f>'Upload Sheet Pull'!U143</f>
        <v>0</v>
      </c>
      <c r="T141" s="160">
        <f t="shared" si="0"/>
        <v>0</v>
      </c>
    </row>
    <row r="142" spans="1:20" ht="12.75" customHeight="1" x14ac:dyDescent="0.4">
      <c r="A142" s="153" t="str">
        <f>'Upload Sheet Pull'!A144</f>
        <v>Budget</v>
      </c>
      <c r="B142" s="153" t="str">
        <f>'Upload Sheet Pull'!B144</f>
        <v/>
      </c>
      <c r="C142" s="153">
        <f>'Upload Sheet Pull'!C144</f>
        <v>581</v>
      </c>
      <c r="D142" s="153" t="str">
        <f>'Upload Sheet Pull'!D144</f>
        <v>054</v>
      </c>
      <c r="F142" s="153" t="str">
        <f>IF('Upload Sheet Pull'!E144="","",'Upload Sheet Pull'!E144)</f>
        <v/>
      </c>
      <c r="H142" s="160">
        <f>'Upload Sheet Pull'!J144</f>
        <v>0</v>
      </c>
      <c r="I142" s="160">
        <f>'Upload Sheet Pull'!K144</f>
        <v>0</v>
      </c>
      <c r="J142" s="160">
        <f>'Upload Sheet Pull'!L144</f>
        <v>0</v>
      </c>
      <c r="K142" s="160">
        <f>'Upload Sheet Pull'!M144</f>
        <v>0</v>
      </c>
      <c r="L142" s="160">
        <f>'Upload Sheet Pull'!N144</f>
        <v>0</v>
      </c>
      <c r="M142" s="160">
        <f>'Upload Sheet Pull'!O144</f>
        <v>0</v>
      </c>
      <c r="N142" s="160">
        <f>'Upload Sheet Pull'!P144</f>
        <v>0</v>
      </c>
      <c r="O142" s="160">
        <f>'Upload Sheet Pull'!Q144</f>
        <v>0</v>
      </c>
      <c r="P142" s="160">
        <f>'Upload Sheet Pull'!R144</f>
        <v>0</v>
      </c>
      <c r="Q142" s="160">
        <f>'Upload Sheet Pull'!S144</f>
        <v>0</v>
      </c>
      <c r="R142" s="160">
        <f>'Upload Sheet Pull'!T144</f>
        <v>0</v>
      </c>
      <c r="S142" s="160">
        <f>'Upload Sheet Pull'!U144</f>
        <v>0</v>
      </c>
      <c r="T142" s="160">
        <f t="shared" si="0"/>
        <v>0</v>
      </c>
    </row>
    <row r="143" spans="1:20" ht="12.75" customHeight="1" x14ac:dyDescent="0.4">
      <c r="A143" s="153" t="str">
        <f>'Upload Sheet Pull'!A145</f>
        <v>Budget</v>
      </c>
      <c r="B143" s="153" t="str">
        <f>'Upload Sheet Pull'!B145</f>
        <v>7006-000000</v>
      </c>
      <c r="C143" s="153">
        <f>'Upload Sheet Pull'!C145</f>
        <v>582</v>
      </c>
      <c r="D143" s="153" t="str">
        <f>'Upload Sheet Pull'!D145</f>
        <v>054</v>
      </c>
      <c r="F143" s="153" t="str">
        <f>IF('Upload Sheet Pull'!E145="","",'Upload Sheet Pull'!E145)</f>
        <v/>
      </c>
      <c r="H143" s="160">
        <f>'Upload Sheet Pull'!J145</f>
        <v>0</v>
      </c>
      <c r="I143" s="160">
        <f>'Upload Sheet Pull'!K145</f>
        <v>0</v>
      </c>
      <c r="J143" s="160">
        <f>'Upload Sheet Pull'!L145</f>
        <v>0</v>
      </c>
      <c r="K143" s="160">
        <f>'Upload Sheet Pull'!M145</f>
        <v>0</v>
      </c>
      <c r="L143" s="160">
        <f>'Upload Sheet Pull'!N145</f>
        <v>0</v>
      </c>
      <c r="M143" s="160">
        <f>'Upload Sheet Pull'!O145</f>
        <v>0</v>
      </c>
      <c r="N143" s="160">
        <f>'Upload Sheet Pull'!P145</f>
        <v>230</v>
      </c>
      <c r="O143" s="160">
        <f>'Upload Sheet Pull'!Q145</f>
        <v>0</v>
      </c>
      <c r="P143" s="160">
        <f>'Upload Sheet Pull'!R145</f>
        <v>0</v>
      </c>
      <c r="Q143" s="160">
        <f>'Upload Sheet Pull'!S145</f>
        <v>0</v>
      </c>
      <c r="R143" s="160">
        <f>'Upload Sheet Pull'!T145</f>
        <v>0</v>
      </c>
      <c r="S143" s="160">
        <f>'Upload Sheet Pull'!U145</f>
        <v>0</v>
      </c>
      <c r="T143" s="160">
        <f t="shared" si="0"/>
        <v>230</v>
      </c>
    </row>
    <row r="144" spans="1:20" ht="12.75" customHeight="1" x14ac:dyDescent="0.4">
      <c r="A144" s="153" t="str">
        <f>'Upload Sheet Pull'!A146</f>
        <v>Budget</v>
      </c>
      <c r="B144" s="153" t="str">
        <f>'Upload Sheet Pull'!B146</f>
        <v>7008-000000</v>
      </c>
      <c r="C144" s="153">
        <f>'Upload Sheet Pull'!C146</f>
        <v>582</v>
      </c>
      <c r="D144" s="153" t="str">
        <f>'Upload Sheet Pull'!D146</f>
        <v>054</v>
      </c>
      <c r="F144" s="153" t="str">
        <f>IF('Upload Sheet Pull'!E146="","",'Upload Sheet Pull'!E146)</f>
        <v/>
      </c>
      <c r="H144" s="160">
        <f>'Upload Sheet Pull'!J146</f>
        <v>0</v>
      </c>
      <c r="I144" s="160">
        <f>'Upload Sheet Pull'!K146</f>
        <v>0</v>
      </c>
      <c r="J144" s="160">
        <f>'Upload Sheet Pull'!L146</f>
        <v>0</v>
      </c>
      <c r="K144" s="160">
        <f>'Upload Sheet Pull'!M146</f>
        <v>0</v>
      </c>
      <c r="L144" s="160">
        <f>'Upload Sheet Pull'!N146</f>
        <v>0</v>
      </c>
      <c r="M144" s="160">
        <f>'Upload Sheet Pull'!O146</f>
        <v>0</v>
      </c>
      <c r="N144" s="160" t="e">
        <f>'Upload Sheet Pull'!P146</f>
        <v>#REF!</v>
      </c>
      <c r="O144" s="160">
        <f>'Upload Sheet Pull'!Q146</f>
        <v>0</v>
      </c>
      <c r="P144" s="160">
        <f>'Upload Sheet Pull'!R146</f>
        <v>0</v>
      </c>
      <c r="Q144" s="160">
        <f>'Upload Sheet Pull'!S146</f>
        <v>0</v>
      </c>
      <c r="R144" s="160">
        <f>'Upload Sheet Pull'!T146</f>
        <v>0</v>
      </c>
      <c r="S144" s="160">
        <f>'Upload Sheet Pull'!U146</f>
        <v>0</v>
      </c>
      <c r="T144" s="160" t="e">
        <f t="shared" si="0"/>
        <v>#REF!</v>
      </c>
    </row>
    <row r="145" spans="1:20" ht="12.75" customHeight="1" x14ac:dyDescent="0.4">
      <c r="A145" s="153" t="str">
        <f>'Upload Sheet Pull'!A147</f>
        <v>Budget</v>
      </c>
      <c r="B145" s="153" t="str">
        <f>'Upload Sheet Pull'!B147</f>
        <v>7010-000000</v>
      </c>
      <c r="C145" s="153">
        <f>'Upload Sheet Pull'!C147</f>
        <v>582</v>
      </c>
      <c r="D145" s="153" t="str">
        <f>'Upload Sheet Pull'!D147</f>
        <v>054</v>
      </c>
      <c r="F145" s="153" t="str">
        <f>IF('Upload Sheet Pull'!E147="","",'Upload Sheet Pull'!E147)</f>
        <v/>
      </c>
      <c r="H145" s="160">
        <f>'Upload Sheet Pull'!J147</f>
        <v>0</v>
      </c>
      <c r="I145" s="160">
        <f>'Upload Sheet Pull'!K147</f>
        <v>0</v>
      </c>
      <c r="J145" s="160">
        <f>'Upload Sheet Pull'!L147</f>
        <v>0</v>
      </c>
      <c r="K145" s="160">
        <f>'Upload Sheet Pull'!M147</f>
        <v>0</v>
      </c>
      <c r="L145" s="160">
        <f>'Upload Sheet Pull'!N147</f>
        <v>0</v>
      </c>
      <c r="M145" s="160">
        <f>'Upload Sheet Pull'!O147</f>
        <v>0</v>
      </c>
      <c r="N145" s="160">
        <f>'Upload Sheet Pull'!P147</f>
        <v>0</v>
      </c>
      <c r="O145" s="160">
        <f>'Upload Sheet Pull'!Q147</f>
        <v>0</v>
      </c>
      <c r="P145" s="160">
        <f>'Upload Sheet Pull'!R147</f>
        <v>0</v>
      </c>
      <c r="Q145" s="160">
        <f>'Upload Sheet Pull'!S147</f>
        <v>0</v>
      </c>
      <c r="R145" s="160">
        <f>'Upload Sheet Pull'!T147</f>
        <v>0</v>
      </c>
      <c r="S145" s="160">
        <f>'Upload Sheet Pull'!U147</f>
        <v>0</v>
      </c>
      <c r="T145" s="160">
        <f t="shared" si="0"/>
        <v>0</v>
      </c>
    </row>
    <row r="146" spans="1:20" ht="12.75" customHeight="1" x14ac:dyDescent="0.4">
      <c r="A146" s="153" t="str">
        <f>'Upload Sheet Pull'!A148</f>
        <v>Budget</v>
      </c>
      <c r="B146" s="153" t="str">
        <f>'Upload Sheet Pull'!B148</f>
        <v>7012-000000</v>
      </c>
      <c r="C146" s="153">
        <f>'Upload Sheet Pull'!C148</f>
        <v>582</v>
      </c>
      <c r="D146" s="153" t="str">
        <f>'Upload Sheet Pull'!D148</f>
        <v>054</v>
      </c>
      <c r="F146" s="153" t="str">
        <f>IF('Upload Sheet Pull'!E148="","",'Upload Sheet Pull'!E148)</f>
        <v/>
      </c>
      <c r="H146" s="160">
        <f>'Upload Sheet Pull'!J148</f>
        <v>0</v>
      </c>
      <c r="I146" s="160">
        <f>'Upload Sheet Pull'!K148</f>
        <v>0</v>
      </c>
      <c r="J146" s="160">
        <f>'Upload Sheet Pull'!L148</f>
        <v>0</v>
      </c>
      <c r="K146" s="160">
        <f>'Upload Sheet Pull'!M148</f>
        <v>0</v>
      </c>
      <c r="L146" s="160">
        <f>'Upload Sheet Pull'!N148</f>
        <v>0</v>
      </c>
      <c r="M146" s="160">
        <f>'Upload Sheet Pull'!O148</f>
        <v>0</v>
      </c>
      <c r="N146" s="160">
        <f>'Upload Sheet Pull'!P148</f>
        <v>0</v>
      </c>
      <c r="O146" s="160">
        <f>'Upload Sheet Pull'!Q148</f>
        <v>0</v>
      </c>
      <c r="P146" s="160">
        <f>'Upload Sheet Pull'!R148</f>
        <v>0</v>
      </c>
      <c r="Q146" s="160">
        <f>'Upload Sheet Pull'!S148</f>
        <v>0</v>
      </c>
      <c r="R146" s="160">
        <f>'Upload Sheet Pull'!T148</f>
        <v>0</v>
      </c>
      <c r="S146" s="160">
        <f>'Upload Sheet Pull'!U148</f>
        <v>0</v>
      </c>
      <c r="T146" s="160">
        <f t="shared" si="0"/>
        <v>0</v>
      </c>
    </row>
    <row r="147" spans="1:20" ht="12.75" customHeight="1" x14ac:dyDescent="0.4">
      <c r="A147" s="153" t="str">
        <f>'Upload Sheet Pull'!A149</f>
        <v>Budget</v>
      </c>
      <c r="B147" s="153" t="str">
        <f>'Upload Sheet Pull'!B149</f>
        <v>7036-000000</v>
      </c>
      <c r="C147" s="153">
        <f>'Upload Sheet Pull'!C149</f>
        <v>582</v>
      </c>
      <c r="D147" s="153" t="str">
        <f>'Upload Sheet Pull'!D149</f>
        <v>054</v>
      </c>
      <c r="F147" s="153" t="str">
        <f>IF('Upload Sheet Pull'!E149="","",'Upload Sheet Pull'!E149)</f>
        <v/>
      </c>
      <c r="H147" s="160">
        <f>'Upload Sheet Pull'!J149</f>
        <v>0</v>
      </c>
      <c r="I147" s="160">
        <f>'Upload Sheet Pull'!K149</f>
        <v>0</v>
      </c>
      <c r="J147" s="160">
        <f>'Upload Sheet Pull'!L149</f>
        <v>0</v>
      </c>
      <c r="K147" s="160">
        <f>'Upload Sheet Pull'!M149</f>
        <v>0</v>
      </c>
      <c r="L147" s="160">
        <f>'Upload Sheet Pull'!N149</f>
        <v>0</v>
      </c>
      <c r="M147" s="160">
        <f>'Upload Sheet Pull'!O149</f>
        <v>0</v>
      </c>
      <c r="N147" s="160">
        <f>'Upload Sheet Pull'!P149</f>
        <v>0</v>
      </c>
      <c r="O147" s="160">
        <f>'Upload Sheet Pull'!Q149</f>
        <v>0</v>
      </c>
      <c r="P147" s="160">
        <f>'Upload Sheet Pull'!R149</f>
        <v>0</v>
      </c>
      <c r="Q147" s="160">
        <f>'Upload Sheet Pull'!S149</f>
        <v>0</v>
      </c>
      <c r="R147" s="160">
        <f>'Upload Sheet Pull'!T149</f>
        <v>0</v>
      </c>
      <c r="S147" s="160">
        <f>'Upload Sheet Pull'!U149</f>
        <v>0</v>
      </c>
      <c r="T147" s="160">
        <f t="shared" si="0"/>
        <v>0</v>
      </c>
    </row>
    <row r="148" spans="1:20" ht="12.75" customHeight="1" x14ac:dyDescent="0.4">
      <c r="A148" s="153" t="str">
        <f>'Upload Sheet Pull'!A150</f>
        <v>Budget</v>
      </c>
      <c r="B148" s="153" t="str">
        <f>'Upload Sheet Pull'!B150</f>
        <v>7044-000000</v>
      </c>
      <c r="C148" s="153">
        <f>'Upload Sheet Pull'!C150</f>
        <v>582</v>
      </c>
      <c r="D148" s="153" t="str">
        <f>'Upload Sheet Pull'!D150</f>
        <v>054</v>
      </c>
      <c r="F148" s="153" t="str">
        <f>IF('Upload Sheet Pull'!E150="","",'Upload Sheet Pull'!E150)</f>
        <v/>
      </c>
      <c r="H148" s="160">
        <f>'Upload Sheet Pull'!J150</f>
        <v>0</v>
      </c>
      <c r="I148" s="160">
        <f>'Upload Sheet Pull'!K150</f>
        <v>0</v>
      </c>
      <c r="J148" s="160">
        <f>'Upload Sheet Pull'!L150</f>
        <v>0</v>
      </c>
      <c r="K148" s="160">
        <f>'Upload Sheet Pull'!M150</f>
        <v>0</v>
      </c>
      <c r="L148" s="160">
        <f>'Upload Sheet Pull'!N150</f>
        <v>0</v>
      </c>
      <c r="M148" s="160">
        <f>'Upload Sheet Pull'!O150</f>
        <v>0</v>
      </c>
      <c r="N148" s="160">
        <f>'Upload Sheet Pull'!P150</f>
        <v>0</v>
      </c>
      <c r="O148" s="160">
        <f>'Upload Sheet Pull'!Q150</f>
        <v>0</v>
      </c>
      <c r="P148" s="160">
        <f>'Upload Sheet Pull'!R150</f>
        <v>0</v>
      </c>
      <c r="Q148" s="160">
        <f>'Upload Sheet Pull'!S150</f>
        <v>0</v>
      </c>
      <c r="R148" s="160">
        <f>'Upload Sheet Pull'!T150</f>
        <v>0</v>
      </c>
      <c r="S148" s="160">
        <f>'Upload Sheet Pull'!U150</f>
        <v>0</v>
      </c>
      <c r="T148" s="160">
        <f t="shared" si="0"/>
        <v>0</v>
      </c>
    </row>
    <row r="149" spans="1:20" ht="12.75" customHeight="1" x14ac:dyDescent="0.4">
      <c r="A149" s="153" t="str">
        <f>'Upload Sheet Pull'!A151</f>
        <v>Budget</v>
      </c>
      <c r="B149" s="153" t="str">
        <f>'Upload Sheet Pull'!B151</f>
        <v>7082-000000</v>
      </c>
      <c r="C149" s="153">
        <f>'Upload Sheet Pull'!C151</f>
        <v>582</v>
      </c>
      <c r="D149" s="153" t="str">
        <f>'Upload Sheet Pull'!D151</f>
        <v>054</v>
      </c>
      <c r="F149" s="153" t="str">
        <f>IF('Upload Sheet Pull'!E151="","",'Upload Sheet Pull'!E151)</f>
        <v/>
      </c>
      <c r="H149" s="160">
        <f>'Upload Sheet Pull'!J151</f>
        <v>0</v>
      </c>
      <c r="I149" s="160">
        <f>'Upload Sheet Pull'!K151</f>
        <v>0</v>
      </c>
      <c r="J149" s="160">
        <f>'Upload Sheet Pull'!L151</f>
        <v>0</v>
      </c>
      <c r="K149" s="160">
        <f>'Upload Sheet Pull'!M151</f>
        <v>0</v>
      </c>
      <c r="L149" s="160">
        <f>'Upload Sheet Pull'!N151</f>
        <v>0</v>
      </c>
      <c r="M149" s="160">
        <f>'Upload Sheet Pull'!O151</f>
        <v>0</v>
      </c>
      <c r="N149" s="160">
        <f>'Upload Sheet Pull'!P151</f>
        <v>0</v>
      </c>
      <c r="O149" s="160">
        <f>'Upload Sheet Pull'!Q151</f>
        <v>0</v>
      </c>
      <c r="P149" s="160">
        <f>'Upload Sheet Pull'!R151</f>
        <v>0</v>
      </c>
      <c r="Q149" s="160">
        <f>'Upload Sheet Pull'!S151</f>
        <v>0</v>
      </c>
      <c r="R149" s="160">
        <f>'Upload Sheet Pull'!T151</f>
        <v>0</v>
      </c>
      <c r="S149" s="160">
        <f>'Upload Sheet Pull'!U151</f>
        <v>0</v>
      </c>
      <c r="T149" s="160">
        <f t="shared" si="0"/>
        <v>0</v>
      </c>
    </row>
    <row r="150" spans="1:20" ht="12.75" customHeight="1" x14ac:dyDescent="0.4">
      <c r="A150" s="153" t="str">
        <f>'Upload Sheet Pull'!A152</f>
        <v>Budget</v>
      </c>
      <c r="B150" s="153" t="str">
        <f>'Upload Sheet Pull'!B152</f>
        <v/>
      </c>
      <c r="C150" s="153">
        <f>'Upload Sheet Pull'!C152</f>
        <v>582</v>
      </c>
      <c r="D150" s="153" t="str">
        <f>'Upload Sheet Pull'!D152</f>
        <v>054</v>
      </c>
      <c r="F150" s="153" t="str">
        <f>IF('Upload Sheet Pull'!E152="","",'Upload Sheet Pull'!E152)</f>
        <v/>
      </c>
      <c r="H150" s="160">
        <f>'Upload Sheet Pull'!J152</f>
        <v>0</v>
      </c>
      <c r="I150" s="160">
        <f>'Upload Sheet Pull'!K152</f>
        <v>0</v>
      </c>
      <c r="J150" s="160">
        <f>'Upload Sheet Pull'!L152</f>
        <v>0</v>
      </c>
      <c r="K150" s="160">
        <f>'Upload Sheet Pull'!M152</f>
        <v>0</v>
      </c>
      <c r="L150" s="160">
        <f>'Upload Sheet Pull'!N152</f>
        <v>0</v>
      </c>
      <c r="M150" s="160">
        <f>'Upload Sheet Pull'!O152</f>
        <v>0</v>
      </c>
      <c r="N150" s="160">
        <f>'Upload Sheet Pull'!P152</f>
        <v>0</v>
      </c>
      <c r="O150" s="160">
        <f>'Upload Sheet Pull'!Q152</f>
        <v>0</v>
      </c>
      <c r="P150" s="160">
        <f>'Upload Sheet Pull'!R152</f>
        <v>0</v>
      </c>
      <c r="Q150" s="160">
        <f>'Upload Sheet Pull'!S152</f>
        <v>0</v>
      </c>
      <c r="R150" s="160">
        <f>'Upload Sheet Pull'!T152</f>
        <v>0</v>
      </c>
      <c r="S150" s="160">
        <f>'Upload Sheet Pull'!U152</f>
        <v>0</v>
      </c>
      <c r="T150" s="160">
        <f t="shared" si="0"/>
        <v>0</v>
      </c>
    </row>
    <row r="151" spans="1:20" ht="12.75" customHeight="1" x14ac:dyDescent="0.4">
      <c r="A151" s="153" t="str">
        <f>'Upload Sheet Pull'!A153</f>
        <v>Budget</v>
      </c>
      <c r="B151" s="153" t="str">
        <f>'Upload Sheet Pull'!B153</f>
        <v/>
      </c>
      <c r="C151" s="153">
        <f>'Upload Sheet Pull'!C153</f>
        <v>582</v>
      </c>
      <c r="D151" s="153" t="str">
        <f>'Upload Sheet Pull'!D153</f>
        <v>054</v>
      </c>
      <c r="F151" s="153" t="str">
        <f>IF('Upload Sheet Pull'!E153="","",'Upload Sheet Pull'!E153)</f>
        <v/>
      </c>
      <c r="H151" s="160">
        <f>'Upload Sheet Pull'!J153</f>
        <v>0</v>
      </c>
      <c r="I151" s="160">
        <f>'Upload Sheet Pull'!K153</f>
        <v>0</v>
      </c>
      <c r="J151" s="160">
        <f>'Upload Sheet Pull'!L153</f>
        <v>0</v>
      </c>
      <c r="K151" s="160">
        <f>'Upload Sheet Pull'!M153</f>
        <v>0</v>
      </c>
      <c r="L151" s="160">
        <f>'Upload Sheet Pull'!N153</f>
        <v>0</v>
      </c>
      <c r="M151" s="160">
        <f>'Upload Sheet Pull'!O153</f>
        <v>0</v>
      </c>
      <c r="N151" s="160">
        <f>'Upload Sheet Pull'!P153</f>
        <v>0</v>
      </c>
      <c r="O151" s="160">
        <f>'Upload Sheet Pull'!Q153</f>
        <v>0</v>
      </c>
      <c r="P151" s="160">
        <f>'Upload Sheet Pull'!R153</f>
        <v>0</v>
      </c>
      <c r="Q151" s="160">
        <f>'Upload Sheet Pull'!S153</f>
        <v>0</v>
      </c>
      <c r="R151" s="160">
        <f>'Upload Sheet Pull'!T153</f>
        <v>0</v>
      </c>
      <c r="S151" s="160">
        <f>'Upload Sheet Pull'!U153</f>
        <v>0</v>
      </c>
      <c r="T151" s="160">
        <f t="shared" si="0"/>
        <v>0</v>
      </c>
    </row>
    <row r="152" spans="1:20" ht="12.75" customHeight="1" x14ac:dyDescent="0.4">
      <c r="A152" s="153" t="str">
        <f>'Upload Sheet Pull'!A154</f>
        <v>Budget</v>
      </c>
      <c r="B152" s="153" t="str">
        <f>'Upload Sheet Pull'!B154</f>
        <v/>
      </c>
      <c r="C152" s="153">
        <f>'Upload Sheet Pull'!C154</f>
        <v>582</v>
      </c>
      <c r="D152" s="153" t="str">
        <f>'Upload Sheet Pull'!D154</f>
        <v>054</v>
      </c>
      <c r="F152" s="153" t="str">
        <f>IF('Upload Sheet Pull'!E154="","",'Upload Sheet Pull'!E154)</f>
        <v/>
      </c>
      <c r="H152" s="160">
        <f>'Upload Sheet Pull'!J154</f>
        <v>0</v>
      </c>
      <c r="I152" s="160">
        <f>'Upload Sheet Pull'!K154</f>
        <v>0</v>
      </c>
      <c r="J152" s="160">
        <f>'Upload Sheet Pull'!L154</f>
        <v>0</v>
      </c>
      <c r="K152" s="160">
        <f>'Upload Sheet Pull'!M154</f>
        <v>0</v>
      </c>
      <c r="L152" s="160">
        <f>'Upload Sheet Pull'!N154</f>
        <v>0</v>
      </c>
      <c r="M152" s="160">
        <f>'Upload Sheet Pull'!O154</f>
        <v>0</v>
      </c>
      <c r="N152" s="160">
        <f>'Upload Sheet Pull'!P154</f>
        <v>0</v>
      </c>
      <c r="O152" s="160">
        <f>'Upload Sheet Pull'!Q154</f>
        <v>0</v>
      </c>
      <c r="P152" s="160">
        <f>'Upload Sheet Pull'!R154</f>
        <v>0</v>
      </c>
      <c r="Q152" s="160">
        <f>'Upload Sheet Pull'!S154</f>
        <v>0</v>
      </c>
      <c r="R152" s="160">
        <f>'Upload Sheet Pull'!T154</f>
        <v>0</v>
      </c>
      <c r="S152" s="160">
        <f>'Upload Sheet Pull'!U154</f>
        <v>0</v>
      </c>
      <c r="T152" s="160">
        <f t="shared" si="0"/>
        <v>0</v>
      </c>
    </row>
    <row r="153" spans="1:20" ht="12.75" customHeight="1" x14ac:dyDescent="0.4">
      <c r="A153" s="153" t="str">
        <f>'Upload Sheet Pull'!A155</f>
        <v>Budget</v>
      </c>
      <c r="B153" s="153" t="str">
        <f>'Upload Sheet Pull'!B155</f>
        <v>7006-000000</v>
      </c>
      <c r="C153" s="153">
        <f>'Upload Sheet Pull'!C155</f>
        <v>583</v>
      </c>
      <c r="D153" s="153" t="str">
        <f>'Upload Sheet Pull'!D155</f>
        <v>054</v>
      </c>
      <c r="F153" s="153" t="str">
        <f>IF('Upload Sheet Pull'!E155="","",'Upload Sheet Pull'!E155)</f>
        <v/>
      </c>
      <c r="H153" s="160">
        <f>'Upload Sheet Pull'!J155</f>
        <v>0</v>
      </c>
      <c r="I153" s="160">
        <f>'Upload Sheet Pull'!K155</f>
        <v>0</v>
      </c>
      <c r="J153" s="160">
        <f>'Upload Sheet Pull'!L155</f>
        <v>0</v>
      </c>
      <c r="K153" s="160">
        <f>'Upload Sheet Pull'!M155</f>
        <v>0</v>
      </c>
      <c r="L153" s="160">
        <f>'Upload Sheet Pull'!N155</f>
        <v>0</v>
      </c>
      <c r="M153" s="160">
        <f>'Upload Sheet Pull'!O155</f>
        <v>0</v>
      </c>
      <c r="N153" s="160">
        <f>'Upload Sheet Pull'!P155</f>
        <v>250</v>
      </c>
      <c r="O153" s="160">
        <f>'Upload Sheet Pull'!Q155</f>
        <v>0</v>
      </c>
      <c r="P153" s="160">
        <f>'Upload Sheet Pull'!R155</f>
        <v>0</v>
      </c>
      <c r="Q153" s="160">
        <f>'Upload Sheet Pull'!S155</f>
        <v>0</v>
      </c>
      <c r="R153" s="160">
        <f>'Upload Sheet Pull'!T155</f>
        <v>0</v>
      </c>
      <c r="S153" s="160">
        <f>'Upload Sheet Pull'!U155</f>
        <v>0</v>
      </c>
      <c r="T153" s="160">
        <f t="shared" si="0"/>
        <v>250</v>
      </c>
    </row>
    <row r="154" spans="1:20" ht="12.75" customHeight="1" x14ac:dyDescent="0.4">
      <c r="A154" s="153" t="str">
        <f>'Upload Sheet Pull'!A156</f>
        <v>Budget</v>
      </c>
      <c r="B154" s="153" t="str">
        <f>'Upload Sheet Pull'!B156</f>
        <v>7008-000000</v>
      </c>
      <c r="C154" s="153">
        <f>'Upload Sheet Pull'!C156</f>
        <v>583</v>
      </c>
      <c r="D154" s="153" t="str">
        <f>'Upload Sheet Pull'!D156</f>
        <v>054</v>
      </c>
      <c r="F154" s="153" t="str">
        <f>IF('Upload Sheet Pull'!E156="","",'Upload Sheet Pull'!E156)</f>
        <v/>
      </c>
      <c r="H154" s="160">
        <f>'Upload Sheet Pull'!J156</f>
        <v>0</v>
      </c>
      <c r="I154" s="160">
        <f>'Upload Sheet Pull'!K156</f>
        <v>0</v>
      </c>
      <c r="J154" s="160">
        <f>'Upload Sheet Pull'!L156</f>
        <v>0</v>
      </c>
      <c r="K154" s="160">
        <f>'Upload Sheet Pull'!M156</f>
        <v>0</v>
      </c>
      <c r="L154" s="160">
        <f>'Upload Sheet Pull'!N156</f>
        <v>0</v>
      </c>
      <c r="M154" s="160">
        <f>'Upload Sheet Pull'!O156</f>
        <v>0</v>
      </c>
      <c r="N154" s="160">
        <f>'Upload Sheet Pull'!P156</f>
        <v>0</v>
      </c>
      <c r="O154" s="160">
        <f>'Upload Sheet Pull'!Q156</f>
        <v>0</v>
      </c>
      <c r="P154" s="160">
        <f>'Upload Sheet Pull'!R156</f>
        <v>0</v>
      </c>
      <c r="Q154" s="160">
        <f>'Upload Sheet Pull'!S156</f>
        <v>0</v>
      </c>
      <c r="R154" s="160">
        <f>'Upload Sheet Pull'!T156</f>
        <v>0</v>
      </c>
      <c r="S154" s="160">
        <f>'Upload Sheet Pull'!U156</f>
        <v>0</v>
      </c>
      <c r="T154" s="160">
        <f t="shared" si="0"/>
        <v>0</v>
      </c>
    </row>
    <row r="155" spans="1:20" ht="12.75" customHeight="1" x14ac:dyDescent="0.4">
      <c r="A155" s="153" t="str">
        <f>'Upload Sheet Pull'!A157</f>
        <v>Budget</v>
      </c>
      <c r="B155" s="153" t="str">
        <f>'Upload Sheet Pull'!B157</f>
        <v>7010-000000</v>
      </c>
      <c r="C155" s="153">
        <f>'Upload Sheet Pull'!C157</f>
        <v>583</v>
      </c>
      <c r="D155" s="153" t="str">
        <f>'Upload Sheet Pull'!D157</f>
        <v>054</v>
      </c>
      <c r="F155" s="153" t="str">
        <f>IF('Upload Sheet Pull'!E157="","",'Upload Sheet Pull'!E157)</f>
        <v/>
      </c>
      <c r="H155" s="160">
        <f>'Upload Sheet Pull'!J157</f>
        <v>0</v>
      </c>
      <c r="I155" s="160">
        <f>'Upload Sheet Pull'!K157</f>
        <v>0</v>
      </c>
      <c r="J155" s="160">
        <f>'Upload Sheet Pull'!L157</f>
        <v>0</v>
      </c>
      <c r="K155" s="160">
        <f>'Upload Sheet Pull'!M157</f>
        <v>0</v>
      </c>
      <c r="L155" s="160">
        <f>'Upload Sheet Pull'!N157</f>
        <v>0</v>
      </c>
      <c r="M155" s="160">
        <f>'Upload Sheet Pull'!O157</f>
        <v>0</v>
      </c>
      <c r="N155" s="160">
        <f>'Upload Sheet Pull'!P157</f>
        <v>0</v>
      </c>
      <c r="O155" s="160">
        <f>'Upload Sheet Pull'!Q157</f>
        <v>0</v>
      </c>
      <c r="P155" s="160">
        <f>'Upload Sheet Pull'!R157</f>
        <v>0</v>
      </c>
      <c r="Q155" s="160">
        <f>'Upload Sheet Pull'!S157</f>
        <v>0</v>
      </c>
      <c r="R155" s="160">
        <f>'Upload Sheet Pull'!T157</f>
        <v>0</v>
      </c>
      <c r="S155" s="160">
        <f>'Upload Sheet Pull'!U157</f>
        <v>0</v>
      </c>
      <c r="T155" s="160">
        <f t="shared" si="0"/>
        <v>0</v>
      </c>
    </row>
    <row r="156" spans="1:20" ht="12.75" customHeight="1" x14ac:dyDescent="0.4">
      <c r="A156" s="153" t="str">
        <f>'Upload Sheet Pull'!A158</f>
        <v>Budget</v>
      </c>
      <c r="B156" s="153" t="str">
        <f>'Upload Sheet Pull'!B158</f>
        <v>7012-000000</v>
      </c>
      <c r="C156" s="153">
        <f>'Upload Sheet Pull'!C158</f>
        <v>583</v>
      </c>
      <c r="D156" s="153" t="str">
        <f>'Upload Sheet Pull'!D158</f>
        <v>054</v>
      </c>
      <c r="F156" s="153" t="str">
        <f>IF('Upload Sheet Pull'!E158="","",'Upload Sheet Pull'!E158)</f>
        <v/>
      </c>
      <c r="H156" s="160">
        <f>'Upload Sheet Pull'!J158</f>
        <v>0</v>
      </c>
      <c r="I156" s="160">
        <f>'Upload Sheet Pull'!K158</f>
        <v>0</v>
      </c>
      <c r="J156" s="160">
        <f>'Upload Sheet Pull'!L158</f>
        <v>0</v>
      </c>
      <c r="K156" s="160">
        <f>'Upload Sheet Pull'!M158</f>
        <v>0</v>
      </c>
      <c r="L156" s="160">
        <f>'Upload Sheet Pull'!N158</f>
        <v>0</v>
      </c>
      <c r="M156" s="160">
        <f>'Upload Sheet Pull'!O158</f>
        <v>0</v>
      </c>
      <c r="N156" s="160">
        <f>'Upload Sheet Pull'!P158</f>
        <v>0</v>
      </c>
      <c r="O156" s="160">
        <f>'Upload Sheet Pull'!Q158</f>
        <v>0</v>
      </c>
      <c r="P156" s="160">
        <f>'Upload Sheet Pull'!R158</f>
        <v>0</v>
      </c>
      <c r="Q156" s="160">
        <f>'Upload Sheet Pull'!S158</f>
        <v>0</v>
      </c>
      <c r="R156" s="160">
        <f>'Upload Sheet Pull'!T158</f>
        <v>0</v>
      </c>
      <c r="S156" s="160">
        <f>'Upload Sheet Pull'!U158</f>
        <v>0</v>
      </c>
      <c r="T156" s="160">
        <f t="shared" si="0"/>
        <v>0</v>
      </c>
    </row>
    <row r="157" spans="1:20" ht="12.75" customHeight="1" x14ac:dyDescent="0.4">
      <c r="A157" s="153" t="str">
        <f>'Upload Sheet Pull'!A159</f>
        <v>Budget</v>
      </c>
      <c r="B157" s="153" t="str">
        <f>'Upload Sheet Pull'!B159</f>
        <v>7036-000000</v>
      </c>
      <c r="C157" s="153">
        <f>'Upload Sheet Pull'!C159</f>
        <v>583</v>
      </c>
      <c r="D157" s="153" t="str">
        <f>'Upload Sheet Pull'!D159</f>
        <v>054</v>
      </c>
      <c r="F157" s="153" t="str">
        <f>IF('Upload Sheet Pull'!E159="","",'Upload Sheet Pull'!E159)</f>
        <v/>
      </c>
      <c r="H157" s="160">
        <f>'Upload Sheet Pull'!J159</f>
        <v>0</v>
      </c>
      <c r="I157" s="160">
        <f>'Upload Sheet Pull'!K159</f>
        <v>0</v>
      </c>
      <c r="J157" s="160">
        <f>'Upload Sheet Pull'!L159</f>
        <v>0</v>
      </c>
      <c r="K157" s="160">
        <f>'Upload Sheet Pull'!M159</f>
        <v>0</v>
      </c>
      <c r="L157" s="160">
        <f>'Upload Sheet Pull'!N159</f>
        <v>0</v>
      </c>
      <c r="M157" s="160">
        <f>'Upload Sheet Pull'!O159</f>
        <v>0</v>
      </c>
      <c r="N157" s="160">
        <f>'Upload Sheet Pull'!P159</f>
        <v>0</v>
      </c>
      <c r="O157" s="160">
        <f>'Upload Sheet Pull'!Q159</f>
        <v>0</v>
      </c>
      <c r="P157" s="160">
        <f>'Upload Sheet Pull'!R159</f>
        <v>0</v>
      </c>
      <c r="Q157" s="160">
        <f>'Upload Sheet Pull'!S159</f>
        <v>0</v>
      </c>
      <c r="R157" s="160">
        <f>'Upload Sheet Pull'!T159</f>
        <v>0</v>
      </c>
      <c r="S157" s="160">
        <f>'Upload Sheet Pull'!U159</f>
        <v>0</v>
      </c>
      <c r="T157" s="160">
        <f t="shared" si="0"/>
        <v>0</v>
      </c>
    </row>
    <row r="158" spans="1:20" ht="12.75" customHeight="1" x14ac:dyDescent="0.4">
      <c r="A158" s="153" t="str">
        <f>'Upload Sheet Pull'!A160</f>
        <v>Budget</v>
      </c>
      <c r="B158" s="153" t="str">
        <f>'Upload Sheet Pull'!B160</f>
        <v>7044-000000</v>
      </c>
      <c r="C158" s="153">
        <f>'Upload Sheet Pull'!C160</f>
        <v>583</v>
      </c>
      <c r="D158" s="153" t="str">
        <f>'Upload Sheet Pull'!D160</f>
        <v>054</v>
      </c>
      <c r="F158" s="153" t="str">
        <f>IF('Upload Sheet Pull'!E160="","",'Upload Sheet Pull'!E160)</f>
        <v/>
      </c>
      <c r="H158" s="160">
        <f>'Upload Sheet Pull'!J160</f>
        <v>0</v>
      </c>
      <c r="I158" s="160">
        <f>'Upload Sheet Pull'!K160</f>
        <v>0</v>
      </c>
      <c r="J158" s="160">
        <f>'Upload Sheet Pull'!L160</f>
        <v>0</v>
      </c>
      <c r="K158" s="160">
        <f>'Upload Sheet Pull'!M160</f>
        <v>0</v>
      </c>
      <c r="L158" s="160">
        <f>'Upload Sheet Pull'!N160</f>
        <v>0</v>
      </c>
      <c r="M158" s="160">
        <f>'Upload Sheet Pull'!O160</f>
        <v>0</v>
      </c>
      <c r="N158" s="160">
        <f>'Upload Sheet Pull'!P160</f>
        <v>0</v>
      </c>
      <c r="O158" s="160">
        <f>'Upload Sheet Pull'!Q160</f>
        <v>0</v>
      </c>
      <c r="P158" s="160">
        <f>'Upload Sheet Pull'!R160</f>
        <v>0</v>
      </c>
      <c r="Q158" s="160">
        <f>'Upload Sheet Pull'!S160</f>
        <v>0</v>
      </c>
      <c r="R158" s="160">
        <f>'Upload Sheet Pull'!T160</f>
        <v>0</v>
      </c>
      <c r="S158" s="160">
        <f>'Upload Sheet Pull'!U160</f>
        <v>0</v>
      </c>
      <c r="T158" s="160">
        <f t="shared" si="0"/>
        <v>0</v>
      </c>
    </row>
    <row r="159" spans="1:20" ht="12.75" customHeight="1" x14ac:dyDescent="0.4">
      <c r="A159" s="153" t="str">
        <f>'Upload Sheet Pull'!A161</f>
        <v>Budget</v>
      </c>
      <c r="B159" s="153" t="str">
        <f>'Upload Sheet Pull'!B161</f>
        <v>7082-000000</v>
      </c>
      <c r="C159" s="153">
        <f>'Upload Sheet Pull'!C161</f>
        <v>583</v>
      </c>
      <c r="D159" s="153" t="str">
        <f>'Upload Sheet Pull'!D161</f>
        <v>054</v>
      </c>
      <c r="F159" s="153" t="str">
        <f>IF('Upload Sheet Pull'!E161="","",'Upload Sheet Pull'!E161)</f>
        <v/>
      </c>
      <c r="H159" s="160">
        <f>'Upload Sheet Pull'!J161</f>
        <v>0</v>
      </c>
      <c r="I159" s="160">
        <f>'Upload Sheet Pull'!K161</f>
        <v>0</v>
      </c>
      <c r="J159" s="160">
        <f>'Upload Sheet Pull'!L161</f>
        <v>0</v>
      </c>
      <c r="K159" s="160">
        <f>'Upload Sheet Pull'!M161</f>
        <v>0</v>
      </c>
      <c r="L159" s="160">
        <f>'Upload Sheet Pull'!N161</f>
        <v>0</v>
      </c>
      <c r="M159" s="160">
        <f>'Upload Sheet Pull'!O161</f>
        <v>0</v>
      </c>
      <c r="N159" s="160">
        <f>'Upload Sheet Pull'!P161</f>
        <v>0</v>
      </c>
      <c r="O159" s="160">
        <f>'Upload Sheet Pull'!Q161</f>
        <v>0</v>
      </c>
      <c r="P159" s="160">
        <f>'Upload Sheet Pull'!R161</f>
        <v>0</v>
      </c>
      <c r="Q159" s="160">
        <f>'Upload Sheet Pull'!S161</f>
        <v>0</v>
      </c>
      <c r="R159" s="160">
        <f>'Upload Sheet Pull'!T161</f>
        <v>0</v>
      </c>
      <c r="S159" s="160">
        <f>'Upload Sheet Pull'!U161</f>
        <v>0</v>
      </c>
      <c r="T159" s="160">
        <f t="shared" si="0"/>
        <v>0</v>
      </c>
    </row>
    <row r="160" spans="1:20" ht="12.75" customHeight="1" x14ac:dyDescent="0.4">
      <c r="A160" s="153" t="str">
        <f>'Upload Sheet Pull'!A162</f>
        <v>Budget</v>
      </c>
      <c r="B160" s="153" t="str">
        <f>'Upload Sheet Pull'!B162</f>
        <v/>
      </c>
      <c r="C160" s="153">
        <f>'Upload Sheet Pull'!C162</f>
        <v>583</v>
      </c>
      <c r="D160" s="153" t="str">
        <f>'Upload Sheet Pull'!D162</f>
        <v>054</v>
      </c>
      <c r="F160" s="153" t="str">
        <f>IF('Upload Sheet Pull'!E162="","",'Upload Sheet Pull'!E162)</f>
        <v/>
      </c>
      <c r="H160" s="160">
        <f>'Upload Sheet Pull'!J162</f>
        <v>0</v>
      </c>
      <c r="I160" s="160">
        <f>'Upload Sheet Pull'!K162</f>
        <v>0</v>
      </c>
      <c r="J160" s="160">
        <f>'Upload Sheet Pull'!L162</f>
        <v>0</v>
      </c>
      <c r="K160" s="160">
        <f>'Upload Sheet Pull'!M162</f>
        <v>0</v>
      </c>
      <c r="L160" s="160">
        <f>'Upload Sheet Pull'!N162</f>
        <v>0</v>
      </c>
      <c r="M160" s="160">
        <f>'Upload Sheet Pull'!O162</f>
        <v>0</v>
      </c>
      <c r="N160" s="160">
        <f>'Upload Sheet Pull'!P162</f>
        <v>0</v>
      </c>
      <c r="O160" s="160">
        <f>'Upload Sheet Pull'!Q162</f>
        <v>0</v>
      </c>
      <c r="P160" s="160">
        <f>'Upload Sheet Pull'!R162</f>
        <v>0</v>
      </c>
      <c r="Q160" s="160">
        <f>'Upload Sheet Pull'!S162</f>
        <v>0</v>
      </c>
      <c r="R160" s="160">
        <f>'Upload Sheet Pull'!T162</f>
        <v>0</v>
      </c>
      <c r="S160" s="160">
        <f>'Upload Sheet Pull'!U162</f>
        <v>0</v>
      </c>
      <c r="T160" s="160">
        <f t="shared" si="0"/>
        <v>0</v>
      </c>
    </row>
    <row r="161" spans="1:20" ht="12.75" customHeight="1" x14ac:dyDescent="0.4">
      <c r="A161" s="153" t="str">
        <f>'Upload Sheet Pull'!A163</f>
        <v>Budget</v>
      </c>
      <c r="B161" s="153" t="str">
        <f>'Upload Sheet Pull'!B163</f>
        <v/>
      </c>
      <c r="C161" s="153">
        <f>'Upload Sheet Pull'!C163</f>
        <v>583</v>
      </c>
      <c r="D161" s="153" t="str">
        <f>'Upload Sheet Pull'!D163</f>
        <v>054</v>
      </c>
      <c r="F161" s="153" t="str">
        <f>IF('Upload Sheet Pull'!E163="","",'Upload Sheet Pull'!E163)</f>
        <v/>
      </c>
      <c r="H161" s="160">
        <f>'Upload Sheet Pull'!J163</f>
        <v>0</v>
      </c>
      <c r="I161" s="160">
        <f>'Upload Sheet Pull'!K163</f>
        <v>0</v>
      </c>
      <c r="J161" s="160">
        <f>'Upload Sheet Pull'!L163</f>
        <v>0</v>
      </c>
      <c r="K161" s="160">
        <f>'Upload Sheet Pull'!M163</f>
        <v>0</v>
      </c>
      <c r="L161" s="160">
        <f>'Upload Sheet Pull'!N163</f>
        <v>0</v>
      </c>
      <c r="M161" s="160">
        <f>'Upload Sheet Pull'!O163</f>
        <v>0</v>
      </c>
      <c r="N161" s="160">
        <f>'Upload Sheet Pull'!P163</f>
        <v>0</v>
      </c>
      <c r="O161" s="160">
        <f>'Upload Sheet Pull'!Q163</f>
        <v>0</v>
      </c>
      <c r="P161" s="160">
        <f>'Upload Sheet Pull'!R163</f>
        <v>0</v>
      </c>
      <c r="Q161" s="160">
        <f>'Upload Sheet Pull'!S163</f>
        <v>0</v>
      </c>
      <c r="R161" s="160">
        <f>'Upload Sheet Pull'!T163</f>
        <v>0</v>
      </c>
      <c r="S161" s="160">
        <f>'Upload Sheet Pull'!U163</f>
        <v>0</v>
      </c>
      <c r="T161" s="160">
        <f t="shared" si="0"/>
        <v>0</v>
      </c>
    </row>
    <row r="162" spans="1:20" ht="12.75" customHeight="1" x14ac:dyDescent="0.4">
      <c r="A162" s="153" t="str">
        <f>'Upload Sheet Pull'!A164</f>
        <v>Budget</v>
      </c>
      <c r="B162" s="153" t="str">
        <f>'Upload Sheet Pull'!B164</f>
        <v/>
      </c>
      <c r="C162" s="153">
        <f>'Upload Sheet Pull'!C164</f>
        <v>583</v>
      </c>
      <c r="D162" s="153" t="str">
        <f>'Upload Sheet Pull'!D164</f>
        <v>054</v>
      </c>
      <c r="F162" s="153" t="str">
        <f>IF('Upload Sheet Pull'!E164="","",'Upload Sheet Pull'!E164)</f>
        <v/>
      </c>
      <c r="H162" s="160">
        <f>'Upload Sheet Pull'!J164</f>
        <v>0</v>
      </c>
      <c r="I162" s="160">
        <f>'Upload Sheet Pull'!K164</f>
        <v>0</v>
      </c>
      <c r="J162" s="160">
        <f>'Upload Sheet Pull'!L164</f>
        <v>0</v>
      </c>
      <c r="K162" s="160">
        <f>'Upload Sheet Pull'!M164</f>
        <v>0</v>
      </c>
      <c r="L162" s="160">
        <f>'Upload Sheet Pull'!N164</f>
        <v>0</v>
      </c>
      <c r="M162" s="160">
        <f>'Upload Sheet Pull'!O164</f>
        <v>0</v>
      </c>
      <c r="N162" s="160">
        <f>'Upload Sheet Pull'!P164</f>
        <v>0</v>
      </c>
      <c r="O162" s="160">
        <f>'Upload Sheet Pull'!Q164</f>
        <v>0</v>
      </c>
      <c r="P162" s="160">
        <f>'Upload Sheet Pull'!R164</f>
        <v>0</v>
      </c>
      <c r="Q162" s="160">
        <f>'Upload Sheet Pull'!S164</f>
        <v>0</v>
      </c>
      <c r="R162" s="160">
        <f>'Upload Sheet Pull'!T164</f>
        <v>0</v>
      </c>
      <c r="S162" s="160">
        <f>'Upload Sheet Pull'!U164</f>
        <v>0</v>
      </c>
      <c r="T162" s="160">
        <f t="shared" si="0"/>
        <v>0</v>
      </c>
    </row>
    <row r="163" spans="1:20" ht="12.75" customHeight="1" x14ac:dyDescent="0.4">
      <c r="A163" s="153" t="str">
        <f>'Upload Sheet Pull'!A165</f>
        <v>Budget</v>
      </c>
      <c r="B163" s="153" t="str">
        <f>'Upload Sheet Pull'!B165</f>
        <v>7006-000000</v>
      </c>
      <c r="C163" s="153">
        <f>'Upload Sheet Pull'!C165</f>
        <v>584</v>
      </c>
      <c r="D163" s="153" t="str">
        <f>'Upload Sheet Pull'!D165</f>
        <v>054</v>
      </c>
      <c r="F163" s="153" t="str">
        <f>IF('Upload Sheet Pull'!E165="","",'Upload Sheet Pull'!E165)</f>
        <v/>
      </c>
      <c r="H163" s="160">
        <f>'Upload Sheet Pull'!J165</f>
        <v>0</v>
      </c>
      <c r="I163" s="160">
        <f>'Upload Sheet Pull'!K165</f>
        <v>0</v>
      </c>
      <c r="J163" s="160">
        <f>'Upload Sheet Pull'!L165</f>
        <v>0</v>
      </c>
      <c r="K163" s="160">
        <f>'Upload Sheet Pull'!M165</f>
        <v>0</v>
      </c>
      <c r="L163" s="160">
        <f>'Upload Sheet Pull'!N165</f>
        <v>0</v>
      </c>
      <c r="M163" s="160">
        <f>'Upload Sheet Pull'!O165</f>
        <v>0</v>
      </c>
      <c r="N163" s="160">
        <f>'Upload Sheet Pull'!P165</f>
        <v>0</v>
      </c>
      <c r="O163" s="160">
        <f>'Upload Sheet Pull'!Q165</f>
        <v>0</v>
      </c>
      <c r="P163" s="160">
        <f>'Upload Sheet Pull'!R165</f>
        <v>0</v>
      </c>
      <c r="Q163" s="160">
        <f>'Upload Sheet Pull'!S165</f>
        <v>0</v>
      </c>
      <c r="R163" s="160">
        <f>'Upload Sheet Pull'!T165</f>
        <v>0</v>
      </c>
      <c r="S163" s="160">
        <f>'Upload Sheet Pull'!U165</f>
        <v>0</v>
      </c>
      <c r="T163" s="160">
        <f t="shared" si="0"/>
        <v>0</v>
      </c>
    </row>
    <row r="164" spans="1:20" ht="12.75" customHeight="1" x14ac:dyDescent="0.4">
      <c r="A164" s="153" t="str">
        <f>'Upload Sheet Pull'!A166</f>
        <v>Budget</v>
      </c>
      <c r="B164" s="153" t="str">
        <f>'Upload Sheet Pull'!B166</f>
        <v>7008-000000</v>
      </c>
      <c r="C164" s="153">
        <f>'Upload Sheet Pull'!C166</f>
        <v>584</v>
      </c>
      <c r="D164" s="153" t="str">
        <f>'Upload Sheet Pull'!D166</f>
        <v>054</v>
      </c>
      <c r="F164" s="153" t="str">
        <f>IF('Upload Sheet Pull'!E166="","",'Upload Sheet Pull'!E166)</f>
        <v/>
      </c>
      <c r="H164" s="160">
        <f>'Upload Sheet Pull'!J166</f>
        <v>0</v>
      </c>
      <c r="I164" s="160">
        <f>'Upload Sheet Pull'!K166</f>
        <v>0</v>
      </c>
      <c r="J164" s="160">
        <f>'Upload Sheet Pull'!L166</f>
        <v>0</v>
      </c>
      <c r="K164" s="160">
        <f>'Upload Sheet Pull'!M166</f>
        <v>0</v>
      </c>
      <c r="L164" s="160">
        <f>'Upload Sheet Pull'!N166</f>
        <v>0</v>
      </c>
      <c r="M164" s="160">
        <f>'Upload Sheet Pull'!O166</f>
        <v>0</v>
      </c>
      <c r="N164" s="160">
        <f>'Upload Sheet Pull'!P166</f>
        <v>0</v>
      </c>
      <c r="O164" s="160">
        <f>'Upload Sheet Pull'!Q166</f>
        <v>0</v>
      </c>
      <c r="P164" s="160">
        <f>'Upload Sheet Pull'!R166</f>
        <v>0</v>
      </c>
      <c r="Q164" s="160">
        <f>'Upload Sheet Pull'!S166</f>
        <v>0</v>
      </c>
      <c r="R164" s="160">
        <f>'Upload Sheet Pull'!T166</f>
        <v>0</v>
      </c>
      <c r="S164" s="160">
        <f>'Upload Sheet Pull'!U166</f>
        <v>0</v>
      </c>
      <c r="T164" s="160">
        <f t="shared" si="0"/>
        <v>0</v>
      </c>
    </row>
    <row r="165" spans="1:20" ht="12.75" customHeight="1" x14ac:dyDescent="0.4">
      <c r="A165" s="153" t="str">
        <f>'Upload Sheet Pull'!A167</f>
        <v>Budget</v>
      </c>
      <c r="B165" s="153" t="str">
        <f>'Upload Sheet Pull'!B167</f>
        <v>7010-000000</v>
      </c>
      <c r="C165" s="153">
        <f>'Upload Sheet Pull'!C167</f>
        <v>584</v>
      </c>
      <c r="D165" s="153" t="str">
        <f>'Upload Sheet Pull'!D167</f>
        <v>054</v>
      </c>
      <c r="F165" s="153" t="str">
        <f>IF('Upload Sheet Pull'!E167="","",'Upload Sheet Pull'!E167)</f>
        <v/>
      </c>
      <c r="H165" s="160">
        <f>'Upload Sheet Pull'!J167</f>
        <v>0</v>
      </c>
      <c r="I165" s="160">
        <f>'Upload Sheet Pull'!K167</f>
        <v>0</v>
      </c>
      <c r="J165" s="160">
        <f>'Upload Sheet Pull'!L167</f>
        <v>0</v>
      </c>
      <c r="K165" s="160">
        <f>'Upload Sheet Pull'!M167</f>
        <v>0</v>
      </c>
      <c r="L165" s="160">
        <f>'Upload Sheet Pull'!N167</f>
        <v>0</v>
      </c>
      <c r="M165" s="160">
        <f>'Upload Sheet Pull'!O167</f>
        <v>0</v>
      </c>
      <c r="N165" s="160">
        <f>'Upload Sheet Pull'!P167</f>
        <v>0</v>
      </c>
      <c r="O165" s="160">
        <f>'Upload Sheet Pull'!Q167</f>
        <v>0</v>
      </c>
      <c r="P165" s="160">
        <f>'Upload Sheet Pull'!R167</f>
        <v>0</v>
      </c>
      <c r="Q165" s="160">
        <f>'Upload Sheet Pull'!S167</f>
        <v>0</v>
      </c>
      <c r="R165" s="160">
        <f>'Upload Sheet Pull'!T167</f>
        <v>0</v>
      </c>
      <c r="S165" s="160">
        <f>'Upload Sheet Pull'!U167</f>
        <v>0</v>
      </c>
      <c r="T165" s="160">
        <f t="shared" si="0"/>
        <v>0</v>
      </c>
    </row>
    <row r="166" spans="1:20" ht="12.75" customHeight="1" x14ac:dyDescent="0.4">
      <c r="A166" s="153" t="str">
        <f>'Upload Sheet Pull'!A168</f>
        <v>Budget</v>
      </c>
      <c r="B166" s="153" t="str">
        <f>'Upload Sheet Pull'!B168</f>
        <v>7012-000000</v>
      </c>
      <c r="C166" s="153">
        <f>'Upload Sheet Pull'!C168</f>
        <v>584</v>
      </c>
      <c r="D166" s="153" t="str">
        <f>'Upload Sheet Pull'!D168</f>
        <v>054</v>
      </c>
      <c r="F166" s="153" t="str">
        <f>IF('Upload Sheet Pull'!E168="","",'Upload Sheet Pull'!E168)</f>
        <v/>
      </c>
      <c r="H166" s="160">
        <f>'Upload Sheet Pull'!J168</f>
        <v>0</v>
      </c>
      <c r="I166" s="160">
        <f>'Upload Sheet Pull'!K168</f>
        <v>0</v>
      </c>
      <c r="J166" s="160">
        <f>'Upload Sheet Pull'!L168</f>
        <v>0</v>
      </c>
      <c r="K166" s="160">
        <f>'Upload Sheet Pull'!M168</f>
        <v>0</v>
      </c>
      <c r="L166" s="160">
        <f>'Upload Sheet Pull'!N168</f>
        <v>0</v>
      </c>
      <c r="M166" s="160">
        <f>'Upload Sheet Pull'!O168</f>
        <v>0</v>
      </c>
      <c r="N166" s="160">
        <f>'Upload Sheet Pull'!P168</f>
        <v>0</v>
      </c>
      <c r="O166" s="160">
        <f>'Upload Sheet Pull'!Q168</f>
        <v>0</v>
      </c>
      <c r="P166" s="160">
        <f>'Upload Sheet Pull'!R168</f>
        <v>0</v>
      </c>
      <c r="Q166" s="160">
        <f>'Upload Sheet Pull'!S168</f>
        <v>0</v>
      </c>
      <c r="R166" s="160">
        <f>'Upload Sheet Pull'!T168</f>
        <v>0</v>
      </c>
      <c r="S166" s="160">
        <f>'Upload Sheet Pull'!U168</f>
        <v>0</v>
      </c>
      <c r="T166" s="160">
        <f t="shared" si="0"/>
        <v>0</v>
      </c>
    </row>
    <row r="167" spans="1:20" ht="12.75" customHeight="1" x14ac:dyDescent="0.4">
      <c r="A167" s="153" t="str">
        <f>'Upload Sheet Pull'!A169</f>
        <v>Budget</v>
      </c>
      <c r="B167" s="153" t="str">
        <f>'Upload Sheet Pull'!B169</f>
        <v>7036-000000</v>
      </c>
      <c r="C167" s="153">
        <f>'Upload Sheet Pull'!C169</f>
        <v>584</v>
      </c>
      <c r="D167" s="153" t="str">
        <f>'Upload Sheet Pull'!D169</f>
        <v>054</v>
      </c>
      <c r="F167" s="153" t="str">
        <f>IF('Upload Sheet Pull'!E169="","",'Upload Sheet Pull'!E169)</f>
        <v/>
      </c>
      <c r="H167" s="160">
        <f>'Upload Sheet Pull'!J169</f>
        <v>0</v>
      </c>
      <c r="I167" s="160">
        <f>'Upload Sheet Pull'!K169</f>
        <v>0</v>
      </c>
      <c r="J167" s="160">
        <f>'Upload Sheet Pull'!L169</f>
        <v>0</v>
      </c>
      <c r="K167" s="160">
        <f>'Upload Sheet Pull'!M169</f>
        <v>0</v>
      </c>
      <c r="L167" s="160">
        <f>'Upload Sheet Pull'!N169</f>
        <v>0</v>
      </c>
      <c r="M167" s="160">
        <f>'Upload Sheet Pull'!O169</f>
        <v>0</v>
      </c>
      <c r="N167" s="160">
        <f>'Upload Sheet Pull'!P169</f>
        <v>0</v>
      </c>
      <c r="O167" s="160">
        <f>'Upload Sheet Pull'!Q169</f>
        <v>0</v>
      </c>
      <c r="P167" s="160">
        <f>'Upload Sheet Pull'!R169</f>
        <v>0</v>
      </c>
      <c r="Q167" s="160">
        <f>'Upload Sheet Pull'!S169</f>
        <v>0</v>
      </c>
      <c r="R167" s="160">
        <f>'Upload Sheet Pull'!T169</f>
        <v>0</v>
      </c>
      <c r="S167" s="160">
        <f>'Upload Sheet Pull'!U169</f>
        <v>0</v>
      </c>
      <c r="T167" s="160">
        <f t="shared" si="0"/>
        <v>0</v>
      </c>
    </row>
    <row r="168" spans="1:20" ht="12.75" customHeight="1" x14ac:dyDescent="0.4">
      <c r="A168" s="153" t="str">
        <f>'Upload Sheet Pull'!A170</f>
        <v>Budget</v>
      </c>
      <c r="B168" s="153" t="str">
        <f>'Upload Sheet Pull'!B170</f>
        <v>7044-000000</v>
      </c>
      <c r="C168" s="153">
        <f>'Upload Sheet Pull'!C170</f>
        <v>584</v>
      </c>
      <c r="D168" s="153" t="str">
        <f>'Upload Sheet Pull'!D170</f>
        <v>054</v>
      </c>
      <c r="F168" s="153" t="str">
        <f>IF('Upload Sheet Pull'!E170="","",'Upload Sheet Pull'!E170)</f>
        <v/>
      </c>
      <c r="H168" s="160">
        <f>'Upload Sheet Pull'!J170</f>
        <v>0</v>
      </c>
      <c r="I168" s="160">
        <f>'Upload Sheet Pull'!K170</f>
        <v>0</v>
      </c>
      <c r="J168" s="160">
        <f>'Upload Sheet Pull'!L170</f>
        <v>0</v>
      </c>
      <c r="K168" s="160">
        <f>'Upload Sheet Pull'!M170</f>
        <v>0</v>
      </c>
      <c r="L168" s="160">
        <f>'Upload Sheet Pull'!N170</f>
        <v>0</v>
      </c>
      <c r="M168" s="160">
        <f>'Upload Sheet Pull'!O170</f>
        <v>0</v>
      </c>
      <c r="N168" s="160">
        <f>'Upload Sheet Pull'!P170</f>
        <v>0</v>
      </c>
      <c r="O168" s="160">
        <f>'Upload Sheet Pull'!Q170</f>
        <v>0</v>
      </c>
      <c r="P168" s="160">
        <f>'Upload Sheet Pull'!R170</f>
        <v>0</v>
      </c>
      <c r="Q168" s="160">
        <f>'Upload Sheet Pull'!S170</f>
        <v>0</v>
      </c>
      <c r="R168" s="160">
        <f>'Upload Sheet Pull'!T170</f>
        <v>0</v>
      </c>
      <c r="S168" s="160">
        <f>'Upload Sheet Pull'!U170</f>
        <v>0</v>
      </c>
      <c r="T168" s="160">
        <f t="shared" si="0"/>
        <v>0</v>
      </c>
    </row>
    <row r="169" spans="1:20" ht="12.75" customHeight="1" x14ac:dyDescent="0.4">
      <c r="A169" s="153" t="str">
        <f>'Upload Sheet Pull'!A171</f>
        <v>Budget</v>
      </c>
      <c r="B169" s="153" t="str">
        <f>'Upload Sheet Pull'!B171</f>
        <v>7082-000000</v>
      </c>
      <c r="C169" s="153">
        <f>'Upload Sheet Pull'!C171</f>
        <v>584</v>
      </c>
      <c r="D169" s="153" t="str">
        <f>'Upload Sheet Pull'!D171</f>
        <v>054</v>
      </c>
      <c r="F169" s="153" t="str">
        <f>IF('Upload Sheet Pull'!E171="","",'Upload Sheet Pull'!E171)</f>
        <v/>
      </c>
      <c r="H169" s="160">
        <f>'Upload Sheet Pull'!J171</f>
        <v>0</v>
      </c>
      <c r="I169" s="160">
        <f>'Upload Sheet Pull'!K171</f>
        <v>0</v>
      </c>
      <c r="J169" s="160">
        <f>'Upload Sheet Pull'!L171</f>
        <v>0</v>
      </c>
      <c r="K169" s="160">
        <f>'Upload Sheet Pull'!M171</f>
        <v>0</v>
      </c>
      <c r="L169" s="160">
        <f>'Upload Sheet Pull'!N171</f>
        <v>0</v>
      </c>
      <c r="M169" s="160">
        <f>'Upload Sheet Pull'!O171</f>
        <v>0</v>
      </c>
      <c r="N169" s="160">
        <f>'Upload Sheet Pull'!P171</f>
        <v>0</v>
      </c>
      <c r="O169" s="160">
        <f>'Upload Sheet Pull'!Q171</f>
        <v>0</v>
      </c>
      <c r="P169" s="160">
        <f>'Upload Sheet Pull'!R171</f>
        <v>0</v>
      </c>
      <c r="Q169" s="160">
        <f>'Upload Sheet Pull'!S171</f>
        <v>0</v>
      </c>
      <c r="R169" s="160">
        <f>'Upload Sheet Pull'!T171</f>
        <v>0</v>
      </c>
      <c r="S169" s="160">
        <f>'Upload Sheet Pull'!U171</f>
        <v>0</v>
      </c>
      <c r="T169" s="160">
        <f t="shared" si="0"/>
        <v>0</v>
      </c>
    </row>
    <row r="170" spans="1:20" ht="12.75" customHeight="1" x14ac:dyDescent="0.4">
      <c r="A170" s="153" t="str">
        <f>'Upload Sheet Pull'!A172</f>
        <v>Budget</v>
      </c>
      <c r="B170" s="153" t="str">
        <f>'Upload Sheet Pull'!B172</f>
        <v/>
      </c>
      <c r="C170" s="153">
        <f>'Upload Sheet Pull'!C172</f>
        <v>584</v>
      </c>
      <c r="D170" s="153" t="str">
        <f>'Upload Sheet Pull'!D172</f>
        <v>054</v>
      </c>
      <c r="F170" s="153" t="str">
        <f>IF('Upload Sheet Pull'!E172="","",'Upload Sheet Pull'!E172)</f>
        <v/>
      </c>
      <c r="H170" s="160">
        <f>'Upload Sheet Pull'!J172</f>
        <v>0</v>
      </c>
      <c r="I170" s="160">
        <f>'Upload Sheet Pull'!K172</f>
        <v>0</v>
      </c>
      <c r="J170" s="160">
        <f>'Upload Sheet Pull'!L172</f>
        <v>0</v>
      </c>
      <c r="K170" s="160">
        <f>'Upload Sheet Pull'!M172</f>
        <v>0</v>
      </c>
      <c r="L170" s="160">
        <f>'Upload Sheet Pull'!N172</f>
        <v>0</v>
      </c>
      <c r="M170" s="160">
        <f>'Upload Sheet Pull'!O172</f>
        <v>0</v>
      </c>
      <c r="N170" s="160">
        <f>'Upload Sheet Pull'!P172</f>
        <v>0</v>
      </c>
      <c r="O170" s="160">
        <f>'Upload Sheet Pull'!Q172</f>
        <v>0</v>
      </c>
      <c r="P170" s="160">
        <f>'Upload Sheet Pull'!R172</f>
        <v>0</v>
      </c>
      <c r="Q170" s="160">
        <f>'Upload Sheet Pull'!S172</f>
        <v>0</v>
      </c>
      <c r="R170" s="160">
        <f>'Upload Sheet Pull'!T172</f>
        <v>0</v>
      </c>
      <c r="S170" s="160">
        <f>'Upload Sheet Pull'!U172</f>
        <v>0</v>
      </c>
      <c r="T170" s="160">
        <f t="shared" si="0"/>
        <v>0</v>
      </c>
    </row>
    <row r="171" spans="1:20" ht="12.75" customHeight="1" x14ac:dyDescent="0.4">
      <c r="A171" s="153" t="str">
        <f>'Upload Sheet Pull'!A173</f>
        <v>Budget</v>
      </c>
      <c r="B171" s="153" t="str">
        <f>'Upload Sheet Pull'!B173</f>
        <v/>
      </c>
      <c r="C171" s="153">
        <f>'Upload Sheet Pull'!C173</f>
        <v>584</v>
      </c>
      <c r="D171" s="153" t="str">
        <f>'Upload Sheet Pull'!D173</f>
        <v>054</v>
      </c>
      <c r="F171" s="153" t="str">
        <f>IF('Upload Sheet Pull'!E173="","",'Upload Sheet Pull'!E173)</f>
        <v/>
      </c>
      <c r="H171" s="160">
        <f>'Upload Sheet Pull'!J173</f>
        <v>0</v>
      </c>
      <c r="I171" s="160">
        <f>'Upload Sheet Pull'!K173</f>
        <v>0</v>
      </c>
      <c r="J171" s="160">
        <f>'Upload Sheet Pull'!L173</f>
        <v>0</v>
      </c>
      <c r="K171" s="160">
        <f>'Upload Sheet Pull'!M173</f>
        <v>0</v>
      </c>
      <c r="L171" s="160">
        <f>'Upload Sheet Pull'!N173</f>
        <v>0</v>
      </c>
      <c r="M171" s="160">
        <f>'Upload Sheet Pull'!O173</f>
        <v>0</v>
      </c>
      <c r="N171" s="160">
        <f>'Upload Sheet Pull'!P173</f>
        <v>0</v>
      </c>
      <c r="O171" s="160">
        <f>'Upload Sheet Pull'!Q173</f>
        <v>0</v>
      </c>
      <c r="P171" s="160">
        <f>'Upload Sheet Pull'!R173</f>
        <v>0</v>
      </c>
      <c r="Q171" s="160">
        <f>'Upload Sheet Pull'!S173</f>
        <v>0</v>
      </c>
      <c r="R171" s="160">
        <f>'Upload Sheet Pull'!T173</f>
        <v>0</v>
      </c>
      <c r="S171" s="160">
        <f>'Upload Sheet Pull'!U173</f>
        <v>0</v>
      </c>
      <c r="T171" s="160">
        <f t="shared" si="0"/>
        <v>0</v>
      </c>
    </row>
    <row r="172" spans="1:20" ht="12.75" customHeight="1" x14ac:dyDescent="0.4">
      <c r="A172" s="153" t="str">
        <f>'Upload Sheet Pull'!A174</f>
        <v>Budget</v>
      </c>
      <c r="B172" s="153" t="str">
        <f>'Upload Sheet Pull'!B174</f>
        <v/>
      </c>
      <c r="C172" s="153">
        <f>'Upload Sheet Pull'!C174</f>
        <v>584</v>
      </c>
      <c r="D172" s="153" t="str">
        <f>'Upload Sheet Pull'!D174</f>
        <v>054</v>
      </c>
      <c r="F172" s="153" t="str">
        <f>IF('Upload Sheet Pull'!E174="","",'Upload Sheet Pull'!E174)</f>
        <v/>
      </c>
      <c r="H172" s="160">
        <f>'Upload Sheet Pull'!J174</f>
        <v>0</v>
      </c>
      <c r="I172" s="160">
        <f>'Upload Sheet Pull'!K174</f>
        <v>0</v>
      </c>
      <c r="J172" s="160">
        <f>'Upload Sheet Pull'!L174</f>
        <v>0</v>
      </c>
      <c r="K172" s="160">
        <f>'Upload Sheet Pull'!M174</f>
        <v>0</v>
      </c>
      <c r="L172" s="160">
        <f>'Upload Sheet Pull'!N174</f>
        <v>0</v>
      </c>
      <c r="M172" s="160">
        <f>'Upload Sheet Pull'!O174</f>
        <v>0</v>
      </c>
      <c r="N172" s="160">
        <f>'Upload Sheet Pull'!P174</f>
        <v>0</v>
      </c>
      <c r="O172" s="160">
        <f>'Upload Sheet Pull'!Q174</f>
        <v>0</v>
      </c>
      <c r="P172" s="160">
        <f>'Upload Sheet Pull'!R174</f>
        <v>0</v>
      </c>
      <c r="Q172" s="160">
        <f>'Upload Sheet Pull'!S174</f>
        <v>0</v>
      </c>
      <c r="R172" s="160">
        <f>'Upload Sheet Pull'!T174</f>
        <v>0</v>
      </c>
      <c r="S172" s="160">
        <f>'Upload Sheet Pull'!U174</f>
        <v>0</v>
      </c>
      <c r="T172" s="160">
        <f t="shared" si="0"/>
        <v>0</v>
      </c>
    </row>
    <row r="173" spans="1:20" ht="12.75" customHeight="1" x14ac:dyDescent="0.4">
      <c r="A173" s="153" t="str">
        <f>'Upload Sheet Pull'!A175</f>
        <v>Budget</v>
      </c>
      <c r="B173" s="153" t="str">
        <f>'Upload Sheet Pull'!B175</f>
        <v>7006-000000</v>
      </c>
      <c r="C173" s="153">
        <f>'Upload Sheet Pull'!C175</f>
        <v>585</v>
      </c>
      <c r="D173" s="153" t="str">
        <f>'Upload Sheet Pull'!D175</f>
        <v>054</v>
      </c>
      <c r="F173" s="153" t="str">
        <f>IF('Upload Sheet Pull'!E175="","",'Upload Sheet Pull'!E175)</f>
        <v/>
      </c>
      <c r="H173" s="160">
        <f>'Upload Sheet Pull'!J175</f>
        <v>0</v>
      </c>
      <c r="I173" s="160">
        <f>'Upload Sheet Pull'!K175</f>
        <v>0</v>
      </c>
      <c r="J173" s="160">
        <f>'Upload Sheet Pull'!L175</f>
        <v>0</v>
      </c>
      <c r="K173" s="160">
        <f>'Upload Sheet Pull'!M175</f>
        <v>0</v>
      </c>
      <c r="L173" s="160">
        <f>'Upload Sheet Pull'!N175</f>
        <v>0</v>
      </c>
      <c r="M173" s="160">
        <f>'Upload Sheet Pull'!O175</f>
        <v>0</v>
      </c>
      <c r="N173" s="160">
        <f>'Upload Sheet Pull'!P175</f>
        <v>0</v>
      </c>
      <c r="O173" s="160">
        <f>'Upload Sheet Pull'!Q175</f>
        <v>0</v>
      </c>
      <c r="P173" s="160">
        <f>'Upload Sheet Pull'!R175</f>
        <v>0</v>
      </c>
      <c r="Q173" s="160">
        <f>'Upload Sheet Pull'!S175</f>
        <v>0</v>
      </c>
      <c r="R173" s="160">
        <f>'Upload Sheet Pull'!T175</f>
        <v>0</v>
      </c>
      <c r="S173" s="160">
        <f>'Upload Sheet Pull'!U175</f>
        <v>0</v>
      </c>
      <c r="T173" s="160">
        <f t="shared" si="0"/>
        <v>0</v>
      </c>
    </row>
    <row r="174" spans="1:20" ht="12.75" customHeight="1" x14ac:dyDescent="0.4">
      <c r="A174" s="153" t="str">
        <f>'Upload Sheet Pull'!A176</f>
        <v>Budget</v>
      </c>
      <c r="B174" s="153" t="str">
        <f>'Upload Sheet Pull'!B176</f>
        <v>7008-000000</v>
      </c>
      <c r="C174" s="153">
        <f>'Upload Sheet Pull'!C176</f>
        <v>585</v>
      </c>
      <c r="D174" s="153" t="str">
        <f>'Upload Sheet Pull'!D176</f>
        <v>054</v>
      </c>
      <c r="F174" s="153" t="str">
        <f>IF('Upload Sheet Pull'!E176="","",'Upload Sheet Pull'!E176)</f>
        <v/>
      </c>
      <c r="H174" s="160">
        <f>'Upload Sheet Pull'!J176</f>
        <v>0</v>
      </c>
      <c r="I174" s="160">
        <f>'Upload Sheet Pull'!K176</f>
        <v>0</v>
      </c>
      <c r="J174" s="160">
        <f>'Upload Sheet Pull'!L176</f>
        <v>0</v>
      </c>
      <c r="K174" s="160">
        <f>'Upload Sheet Pull'!M176</f>
        <v>0</v>
      </c>
      <c r="L174" s="160">
        <f>'Upload Sheet Pull'!N176</f>
        <v>0</v>
      </c>
      <c r="M174" s="160">
        <f>'Upload Sheet Pull'!O176</f>
        <v>0</v>
      </c>
      <c r="N174" s="160">
        <f>'Upload Sheet Pull'!P176</f>
        <v>0</v>
      </c>
      <c r="O174" s="160">
        <f>'Upload Sheet Pull'!Q176</f>
        <v>0</v>
      </c>
      <c r="P174" s="160">
        <f>'Upload Sheet Pull'!R176</f>
        <v>0</v>
      </c>
      <c r="Q174" s="160">
        <f>'Upload Sheet Pull'!S176</f>
        <v>0</v>
      </c>
      <c r="R174" s="160">
        <f>'Upload Sheet Pull'!T176</f>
        <v>0</v>
      </c>
      <c r="S174" s="160">
        <f>'Upload Sheet Pull'!U176</f>
        <v>0</v>
      </c>
      <c r="T174" s="160">
        <f t="shared" si="0"/>
        <v>0</v>
      </c>
    </row>
    <row r="175" spans="1:20" ht="12.75" customHeight="1" x14ac:dyDescent="0.4">
      <c r="A175" s="153" t="str">
        <f>'Upload Sheet Pull'!A177</f>
        <v>Budget</v>
      </c>
      <c r="B175" s="153" t="str">
        <f>'Upload Sheet Pull'!B177</f>
        <v>7010-000000</v>
      </c>
      <c r="C175" s="153">
        <f>'Upload Sheet Pull'!C177</f>
        <v>585</v>
      </c>
      <c r="D175" s="153" t="str">
        <f>'Upload Sheet Pull'!D177</f>
        <v>054</v>
      </c>
      <c r="F175" s="153" t="str">
        <f>IF('Upload Sheet Pull'!E177="","",'Upload Sheet Pull'!E177)</f>
        <v/>
      </c>
      <c r="H175" s="160">
        <f>'Upload Sheet Pull'!J177</f>
        <v>0</v>
      </c>
      <c r="I175" s="160">
        <f>'Upload Sheet Pull'!K177</f>
        <v>0</v>
      </c>
      <c r="J175" s="160">
        <f>'Upload Sheet Pull'!L177</f>
        <v>0</v>
      </c>
      <c r="K175" s="160">
        <f>'Upload Sheet Pull'!M177</f>
        <v>0</v>
      </c>
      <c r="L175" s="160">
        <f>'Upload Sheet Pull'!N177</f>
        <v>0</v>
      </c>
      <c r="M175" s="160">
        <f>'Upload Sheet Pull'!O177</f>
        <v>0</v>
      </c>
      <c r="N175" s="160">
        <f>'Upload Sheet Pull'!P177</f>
        <v>0</v>
      </c>
      <c r="O175" s="160">
        <f>'Upload Sheet Pull'!Q177</f>
        <v>0</v>
      </c>
      <c r="P175" s="160">
        <f>'Upload Sheet Pull'!R177</f>
        <v>0</v>
      </c>
      <c r="Q175" s="160">
        <f>'Upload Sheet Pull'!S177</f>
        <v>0</v>
      </c>
      <c r="R175" s="160">
        <f>'Upload Sheet Pull'!T177</f>
        <v>0</v>
      </c>
      <c r="S175" s="160">
        <f>'Upload Sheet Pull'!U177</f>
        <v>0</v>
      </c>
      <c r="T175" s="160">
        <f t="shared" si="0"/>
        <v>0</v>
      </c>
    </row>
    <row r="176" spans="1:20" ht="12.75" customHeight="1" x14ac:dyDescent="0.4">
      <c r="A176" s="153" t="str">
        <f>'Upload Sheet Pull'!A178</f>
        <v>Budget</v>
      </c>
      <c r="B176" s="153" t="str">
        <f>'Upload Sheet Pull'!B178</f>
        <v>7012-000000</v>
      </c>
      <c r="C176" s="153">
        <f>'Upload Sheet Pull'!C178</f>
        <v>585</v>
      </c>
      <c r="D176" s="153" t="str">
        <f>'Upload Sheet Pull'!D178</f>
        <v>054</v>
      </c>
      <c r="F176" s="153" t="str">
        <f>IF('Upload Sheet Pull'!E178="","",'Upload Sheet Pull'!E178)</f>
        <v/>
      </c>
      <c r="H176" s="160">
        <f>'Upload Sheet Pull'!J178</f>
        <v>0</v>
      </c>
      <c r="I176" s="160">
        <f>'Upload Sheet Pull'!K178</f>
        <v>0</v>
      </c>
      <c r="J176" s="160">
        <f>'Upload Sheet Pull'!L178</f>
        <v>0</v>
      </c>
      <c r="K176" s="160">
        <f>'Upload Sheet Pull'!M178</f>
        <v>0</v>
      </c>
      <c r="L176" s="160">
        <f>'Upload Sheet Pull'!N178</f>
        <v>0</v>
      </c>
      <c r="M176" s="160">
        <f>'Upload Sheet Pull'!O178</f>
        <v>0</v>
      </c>
      <c r="N176" s="160">
        <f>'Upload Sheet Pull'!P178</f>
        <v>0</v>
      </c>
      <c r="O176" s="160">
        <f>'Upload Sheet Pull'!Q178</f>
        <v>0</v>
      </c>
      <c r="P176" s="160">
        <f>'Upload Sheet Pull'!R178</f>
        <v>0</v>
      </c>
      <c r="Q176" s="160">
        <f>'Upload Sheet Pull'!S178</f>
        <v>0</v>
      </c>
      <c r="R176" s="160">
        <f>'Upload Sheet Pull'!T178</f>
        <v>0</v>
      </c>
      <c r="S176" s="160">
        <f>'Upload Sheet Pull'!U178</f>
        <v>0</v>
      </c>
      <c r="T176" s="160">
        <f t="shared" si="0"/>
        <v>0</v>
      </c>
    </row>
    <row r="177" spans="1:20" ht="12.75" customHeight="1" x14ac:dyDescent="0.4">
      <c r="A177" s="153" t="str">
        <f>'Upload Sheet Pull'!A179</f>
        <v>Budget</v>
      </c>
      <c r="B177" s="153" t="str">
        <f>'Upload Sheet Pull'!B179</f>
        <v>7036-000000</v>
      </c>
      <c r="C177" s="153">
        <f>'Upload Sheet Pull'!C179</f>
        <v>585</v>
      </c>
      <c r="D177" s="153" t="str">
        <f>'Upload Sheet Pull'!D179</f>
        <v>054</v>
      </c>
      <c r="F177" s="153" t="str">
        <f>IF('Upload Sheet Pull'!E179="","",'Upload Sheet Pull'!E179)</f>
        <v/>
      </c>
      <c r="H177" s="160">
        <f>'Upload Sheet Pull'!J179</f>
        <v>0</v>
      </c>
      <c r="I177" s="160">
        <f>'Upload Sheet Pull'!K179</f>
        <v>0</v>
      </c>
      <c r="J177" s="160">
        <f>'Upload Sheet Pull'!L179</f>
        <v>0</v>
      </c>
      <c r="K177" s="160">
        <f>'Upload Sheet Pull'!M179</f>
        <v>0</v>
      </c>
      <c r="L177" s="160">
        <f>'Upload Sheet Pull'!N179</f>
        <v>0</v>
      </c>
      <c r="M177" s="160">
        <f>'Upload Sheet Pull'!O179</f>
        <v>0</v>
      </c>
      <c r="N177" s="160">
        <f>'Upload Sheet Pull'!P179</f>
        <v>0</v>
      </c>
      <c r="O177" s="160">
        <f>'Upload Sheet Pull'!Q179</f>
        <v>0</v>
      </c>
      <c r="P177" s="160">
        <f>'Upload Sheet Pull'!R179</f>
        <v>0</v>
      </c>
      <c r="Q177" s="160">
        <f>'Upload Sheet Pull'!S179</f>
        <v>0</v>
      </c>
      <c r="R177" s="160">
        <f>'Upload Sheet Pull'!T179</f>
        <v>0</v>
      </c>
      <c r="S177" s="160">
        <f>'Upload Sheet Pull'!U179</f>
        <v>0</v>
      </c>
      <c r="T177" s="160">
        <f t="shared" si="0"/>
        <v>0</v>
      </c>
    </row>
    <row r="178" spans="1:20" ht="12.75" customHeight="1" x14ac:dyDescent="0.4">
      <c r="A178" s="153" t="str">
        <f>'Upload Sheet Pull'!A180</f>
        <v>Budget</v>
      </c>
      <c r="B178" s="153" t="str">
        <f>'Upload Sheet Pull'!B180</f>
        <v>7044-000000</v>
      </c>
      <c r="C178" s="153">
        <f>'Upload Sheet Pull'!C180</f>
        <v>585</v>
      </c>
      <c r="D178" s="153" t="str">
        <f>'Upload Sheet Pull'!D180</f>
        <v>054</v>
      </c>
      <c r="F178" s="153" t="str">
        <f>IF('Upload Sheet Pull'!E180="","",'Upload Sheet Pull'!E180)</f>
        <v/>
      </c>
      <c r="H178" s="160">
        <f>'Upload Sheet Pull'!J180</f>
        <v>0</v>
      </c>
      <c r="I178" s="160">
        <f>'Upload Sheet Pull'!K180</f>
        <v>0</v>
      </c>
      <c r="J178" s="160">
        <f>'Upload Sheet Pull'!L180</f>
        <v>0</v>
      </c>
      <c r="K178" s="160">
        <f>'Upload Sheet Pull'!M180</f>
        <v>0</v>
      </c>
      <c r="L178" s="160">
        <f>'Upload Sheet Pull'!N180</f>
        <v>0</v>
      </c>
      <c r="M178" s="160">
        <f>'Upload Sheet Pull'!O180</f>
        <v>0</v>
      </c>
      <c r="N178" s="160">
        <f>'Upload Sheet Pull'!P180</f>
        <v>0</v>
      </c>
      <c r="O178" s="160">
        <f>'Upload Sheet Pull'!Q180</f>
        <v>0</v>
      </c>
      <c r="P178" s="160">
        <f>'Upload Sheet Pull'!R180</f>
        <v>0</v>
      </c>
      <c r="Q178" s="160">
        <f>'Upload Sheet Pull'!S180</f>
        <v>0</v>
      </c>
      <c r="R178" s="160">
        <f>'Upload Sheet Pull'!T180</f>
        <v>0</v>
      </c>
      <c r="S178" s="160">
        <f>'Upload Sheet Pull'!U180</f>
        <v>0</v>
      </c>
      <c r="T178" s="160">
        <f t="shared" si="0"/>
        <v>0</v>
      </c>
    </row>
    <row r="179" spans="1:20" ht="12.75" customHeight="1" x14ac:dyDescent="0.4">
      <c r="A179" s="153" t="str">
        <f>'Upload Sheet Pull'!A181</f>
        <v>Budget</v>
      </c>
      <c r="B179" s="153" t="str">
        <f>'Upload Sheet Pull'!B181</f>
        <v>7082-000000</v>
      </c>
      <c r="C179" s="153">
        <f>'Upload Sheet Pull'!C181</f>
        <v>585</v>
      </c>
      <c r="D179" s="153" t="str">
        <f>'Upload Sheet Pull'!D181</f>
        <v>054</v>
      </c>
      <c r="F179" s="153" t="str">
        <f>IF('Upload Sheet Pull'!E181="","",'Upload Sheet Pull'!E181)</f>
        <v/>
      </c>
      <c r="H179" s="160">
        <f>'Upload Sheet Pull'!J181</f>
        <v>0</v>
      </c>
      <c r="I179" s="160">
        <f>'Upload Sheet Pull'!K181</f>
        <v>0</v>
      </c>
      <c r="J179" s="160">
        <f>'Upload Sheet Pull'!L181</f>
        <v>0</v>
      </c>
      <c r="K179" s="160">
        <f>'Upload Sheet Pull'!M181</f>
        <v>0</v>
      </c>
      <c r="L179" s="160">
        <f>'Upload Sheet Pull'!N181</f>
        <v>0</v>
      </c>
      <c r="M179" s="160">
        <f>'Upload Sheet Pull'!O181</f>
        <v>0</v>
      </c>
      <c r="N179" s="160">
        <f>'Upload Sheet Pull'!P181</f>
        <v>250</v>
      </c>
      <c r="O179" s="160">
        <f>'Upload Sheet Pull'!Q181</f>
        <v>0</v>
      </c>
      <c r="P179" s="160">
        <f>'Upload Sheet Pull'!R181</f>
        <v>0</v>
      </c>
      <c r="Q179" s="160">
        <f>'Upload Sheet Pull'!S181</f>
        <v>0</v>
      </c>
      <c r="R179" s="160">
        <f>'Upload Sheet Pull'!T181</f>
        <v>0</v>
      </c>
      <c r="S179" s="160">
        <f>'Upload Sheet Pull'!U181</f>
        <v>0</v>
      </c>
      <c r="T179" s="160">
        <f t="shared" si="0"/>
        <v>250</v>
      </c>
    </row>
    <row r="180" spans="1:20" ht="12.75" customHeight="1" x14ac:dyDescent="0.4">
      <c r="A180" s="153" t="str">
        <f>'Upload Sheet Pull'!A182</f>
        <v>Budget</v>
      </c>
      <c r="B180" s="153" t="str">
        <f>'Upload Sheet Pull'!B182</f>
        <v/>
      </c>
      <c r="C180" s="153">
        <f>'Upload Sheet Pull'!C182</f>
        <v>585</v>
      </c>
      <c r="D180" s="153" t="str">
        <f>'Upload Sheet Pull'!D182</f>
        <v>054</v>
      </c>
      <c r="F180" s="153" t="str">
        <f>IF('Upload Sheet Pull'!E182="","",'Upload Sheet Pull'!E182)</f>
        <v/>
      </c>
      <c r="H180" s="160">
        <f>'Upload Sheet Pull'!J182</f>
        <v>0</v>
      </c>
      <c r="I180" s="160">
        <f>'Upload Sheet Pull'!K182</f>
        <v>0</v>
      </c>
      <c r="J180" s="160">
        <f>'Upload Sheet Pull'!L182</f>
        <v>0</v>
      </c>
      <c r="K180" s="160">
        <f>'Upload Sheet Pull'!M182</f>
        <v>0</v>
      </c>
      <c r="L180" s="160">
        <f>'Upload Sheet Pull'!N182</f>
        <v>0</v>
      </c>
      <c r="M180" s="160">
        <f>'Upload Sheet Pull'!O182</f>
        <v>0</v>
      </c>
      <c r="N180" s="160">
        <f>'Upload Sheet Pull'!P182</f>
        <v>0</v>
      </c>
      <c r="O180" s="160">
        <f>'Upload Sheet Pull'!Q182</f>
        <v>0</v>
      </c>
      <c r="P180" s="160">
        <f>'Upload Sheet Pull'!R182</f>
        <v>0</v>
      </c>
      <c r="Q180" s="160">
        <f>'Upload Sheet Pull'!S182</f>
        <v>0</v>
      </c>
      <c r="R180" s="160">
        <f>'Upload Sheet Pull'!T182</f>
        <v>0</v>
      </c>
      <c r="S180" s="160">
        <f>'Upload Sheet Pull'!U182</f>
        <v>0</v>
      </c>
      <c r="T180" s="160">
        <f t="shared" si="0"/>
        <v>0</v>
      </c>
    </row>
    <row r="181" spans="1:20" ht="12.75" customHeight="1" x14ac:dyDescent="0.4">
      <c r="A181" s="153" t="str">
        <f>'Upload Sheet Pull'!A183</f>
        <v>Budget</v>
      </c>
      <c r="B181" s="153" t="str">
        <f>'Upload Sheet Pull'!B183</f>
        <v/>
      </c>
      <c r="C181" s="153">
        <f>'Upload Sheet Pull'!C183</f>
        <v>585</v>
      </c>
      <c r="D181" s="153" t="str">
        <f>'Upload Sheet Pull'!D183</f>
        <v>054</v>
      </c>
      <c r="F181" s="153" t="str">
        <f>IF('Upload Sheet Pull'!E183="","",'Upload Sheet Pull'!E183)</f>
        <v/>
      </c>
      <c r="H181" s="160">
        <f>'Upload Sheet Pull'!J183</f>
        <v>0</v>
      </c>
      <c r="I181" s="160">
        <f>'Upload Sheet Pull'!K183</f>
        <v>0</v>
      </c>
      <c r="J181" s="160">
        <f>'Upload Sheet Pull'!L183</f>
        <v>0</v>
      </c>
      <c r="K181" s="160">
        <f>'Upload Sheet Pull'!M183</f>
        <v>0</v>
      </c>
      <c r="L181" s="160">
        <f>'Upload Sheet Pull'!N183</f>
        <v>0</v>
      </c>
      <c r="M181" s="160">
        <f>'Upload Sheet Pull'!O183</f>
        <v>0</v>
      </c>
      <c r="N181" s="160">
        <f>'Upload Sheet Pull'!P183</f>
        <v>0</v>
      </c>
      <c r="O181" s="160">
        <f>'Upload Sheet Pull'!Q183</f>
        <v>0</v>
      </c>
      <c r="P181" s="160">
        <f>'Upload Sheet Pull'!R183</f>
        <v>0</v>
      </c>
      <c r="Q181" s="160">
        <f>'Upload Sheet Pull'!S183</f>
        <v>0</v>
      </c>
      <c r="R181" s="160">
        <f>'Upload Sheet Pull'!T183</f>
        <v>0</v>
      </c>
      <c r="S181" s="160">
        <f>'Upload Sheet Pull'!U183</f>
        <v>0</v>
      </c>
      <c r="T181" s="160">
        <f t="shared" si="0"/>
        <v>0</v>
      </c>
    </row>
    <row r="182" spans="1:20" ht="12.75" customHeight="1" x14ac:dyDescent="0.4">
      <c r="A182" s="153" t="str">
        <f>'Upload Sheet Pull'!A184</f>
        <v>Budget</v>
      </c>
      <c r="B182" s="153" t="str">
        <f>'Upload Sheet Pull'!B184</f>
        <v/>
      </c>
      <c r="C182" s="153">
        <f>'Upload Sheet Pull'!C184</f>
        <v>585</v>
      </c>
      <c r="D182" s="153" t="str">
        <f>'Upload Sheet Pull'!D184</f>
        <v>054</v>
      </c>
      <c r="F182" s="153" t="str">
        <f>IF('Upload Sheet Pull'!E184="","",'Upload Sheet Pull'!E184)</f>
        <v/>
      </c>
      <c r="H182" s="160">
        <f>'Upload Sheet Pull'!J184</f>
        <v>0</v>
      </c>
      <c r="I182" s="160">
        <f>'Upload Sheet Pull'!K184</f>
        <v>0</v>
      </c>
      <c r="J182" s="160">
        <f>'Upload Sheet Pull'!L184</f>
        <v>0</v>
      </c>
      <c r="K182" s="160">
        <f>'Upload Sheet Pull'!M184</f>
        <v>0</v>
      </c>
      <c r="L182" s="160">
        <f>'Upload Sheet Pull'!N184</f>
        <v>0</v>
      </c>
      <c r="M182" s="160">
        <f>'Upload Sheet Pull'!O184</f>
        <v>0</v>
      </c>
      <c r="N182" s="160">
        <f>'Upload Sheet Pull'!P184</f>
        <v>0</v>
      </c>
      <c r="O182" s="160">
        <f>'Upload Sheet Pull'!Q184</f>
        <v>0</v>
      </c>
      <c r="P182" s="160">
        <f>'Upload Sheet Pull'!R184</f>
        <v>0</v>
      </c>
      <c r="Q182" s="160">
        <f>'Upload Sheet Pull'!S184</f>
        <v>0</v>
      </c>
      <c r="R182" s="160">
        <f>'Upload Sheet Pull'!T184</f>
        <v>0</v>
      </c>
      <c r="S182" s="160">
        <f>'Upload Sheet Pull'!U184</f>
        <v>0</v>
      </c>
      <c r="T182" s="160">
        <f t="shared" si="0"/>
        <v>0</v>
      </c>
    </row>
    <row r="183" spans="1:20" ht="12.75" customHeight="1" x14ac:dyDescent="0.4">
      <c r="A183" s="153" t="str">
        <f>'Upload Sheet Pull'!A185</f>
        <v>Budget</v>
      </c>
      <c r="B183" s="153" t="str">
        <f>'Upload Sheet Pull'!B185</f>
        <v>7008-000000</v>
      </c>
      <c r="C183" s="153">
        <f>'Upload Sheet Pull'!C185</f>
        <v>601</v>
      </c>
      <c r="D183" s="153" t="str">
        <f>'Upload Sheet Pull'!D185</f>
        <v>054</v>
      </c>
      <c r="F183" s="153" t="str">
        <f>IF('Upload Sheet Pull'!E185="","",'Upload Sheet Pull'!E185)</f>
        <v/>
      </c>
      <c r="H183" s="160">
        <f>'Upload Sheet Pull'!J185</f>
        <v>0</v>
      </c>
      <c r="I183" s="160">
        <f>'Upload Sheet Pull'!K185</f>
        <v>0</v>
      </c>
      <c r="J183" s="160">
        <f>'Upload Sheet Pull'!L185</f>
        <v>0</v>
      </c>
      <c r="K183" s="160">
        <f>'Upload Sheet Pull'!M185</f>
        <v>0</v>
      </c>
      <c r="L183" s="160">
        <f>'Upload Sheet Pull'!N185</f>
        <v>0</v>
      </c>
      <c r="M183" s="160">
        <f>'Upload Sheet Pull'!O185</f>
        <v>0</v>
      </c>
      <c r="N183" s="160">
        <f>'Upload Sheet Pull'!P185</f>
        <v>0</v>
      </c>
      <c r="O183" s="160">
        <f>'Upload Sheet Pull'!Q185</f>
        <v>0</v>
      </c>
      <c r="P183" s="160">
        <f>'Upload Sheet Pull'!R185</f>
        <v>0</v>
      </c>
      <c r="Q183" s="160">
        <f>'Upload Sheet Pull'!S185</f>
        <v>0</v>
      </c>
      <c r="R183" s="160">
        <f>'Upload Sheet Pull'!T185</f>
        <v>0</v>
      </c>
      <c r="S183" s="160">
        <f>'Upload Sheet Pull'!U185</f>
        <v>0</v>
      </c>
      <c r="T183" s="160">
        <f t="shared" si="0"/>
        <v>0</v>
      </c>
    </row>
    <row r="184" spans="1:20" ht="12.75" customHeight="1" x14ac:dyDescent="0.4">
      <c r="A184" s="153" t="str">
        <f>'Upload Sheet Pull'!A186</f>
        <v>Budget</v>
      </c>
      <c r="B184" s="153" t="str">
        <f>'Upload Sheet Pull'!B186</f>
        <v>7012-000000</v>
      </c>
      <c r="C184" s="153">
        <f>'Upload Sheet Pull'!C186</f>
        <v>601</v>
      </c>
      <c r="D184" s="153" t="str">
        <f>'Upload Sheet Pull'!D186</f>
        <v>054</v>
      </c>
      <c r="F184" s="153" t="str">
        <f>IF('Upload Sheet Pull'!E186="","",'Upload Sheet Pull'!E186)</f>
        <v/>
      </c>
      <c r="H184" s="160">
        <f>'Upload Sheet Pull'!J186</f>
        <v>0</v>
      </c>
      <c r="I184" s="160">
        <f>'Upload Sheet Pull'!K186</f>
        <v>0</v>
      </c>
      <c r="J184" s="160">
        <f>'Upload Sheet Pull'!L186</f>
        <v>0</v>
      </c>
      <c r="K184" s="160">
        <f>'Upload Sheet Pull'!M186</f>
        <v>0</v>
      </c>
      <c r="L184" s="160">
        <f>'Upload Sheet Pull'!N186</f>
        <v>0</v>
      </c>
      <c r="M184" s="160">
        <f>'Upload Sheet Pull'!O186</f>
        <v>0</v>
      </c>
      <c r="N184" s="160">
        <f>'Upload Sheet Pull'!P186</f>
        <v>0</v>
      </c>
      <c r="O184" s="160">
        <f>'Upload Sheet Pull'!Q186</f>
        <v>0</v>
      </c>
      <c r="P184" s="160">
        <f>'Upload Sheet Pull'!R186</f>
        <v>0</v>
      </c>
      <c r="Q184" s="160">
        <f>'Upload Sheet Pull'!S186</f>
        <v>0</v>
      </c>
      <c r="R184" s="160">
        <f>'Upload Sheet Pull'!T186</f>
        <v>0</v>
      </c>
      <c r="S184" s="160">
        <f>'Upload Sheet Pull'!U186</f>
        <v>0</v>
      </c>
      <c r="T184" s="160">
        <f t="shared" si="0"/>
        <v>0</v>
      </c>
    </row>
    <row r="185" spans="1:20" ht="12.75" customHeight="1" x14ac:dyDescent="0.4">
      <c r="A185" s="153" t="str">
        <f>'Upload Sheet Pull'!A187</f>
        <v>Budget</v>
      </c>
      <c r="B185" s="153" t="str">
        <f>'Upload Sheet Pull'!B187</f>
        <v>7014-000000</v>
      </c>
      <c r="C185" s="153">
        <f>'Upload Sheet Pull'!C187</f>
        <v>601</v>
      </c>
      <c r="D185" s="153" t="str">
        <f>'Upload Sheet Pull'!D187</f>
        <v>054</v>
      </c>
      <c r="F185" s="153" t="str">
        <f>IF('Upload Sheet Pull'!E187="","",'Upload Sheet Pull'!E187)</f>
        <v/>
      </c>
      <c r="H185" s="160">
        <f>'Upload Sheet Pull'!J187</f>
        <v>0</v>
      </c>
      <c r="I185" s="160">
        <f>'Upload Sheet Pull'!K187</f>
        <v>0</v>
      </c>
      <c r="J185" s="160">
        <f>'Upload Sheet Pull'!L187</f>
        <v>0</v>
      </c>
      <c r="K185" s="160">
        <f>'Upload Sheet Pull'!M187</f>
        <v>0</v>
      </c>
      <c r="L185" s="160">
        <f>'Upload Sheet Pull'!N187</f>
        <v>0</v>
      </c>
      <c r="M185" s="160">
        <f>'Upload Sheet Pull'!O187</f>
        <v>0</v>
      </c>
      <c r="N185" s="160">
        <f>'Upload Sheet Pull'!P187</f>
        <v>0</v>
      </c>
      <c r="O185" s="160">
        <f>'Upload Sheet Pull'!Q187</f>
        <v>0</v>
      </c>
      <c r="P185" s="160">
        <f>'Upload Sheet Pull'!R187</f>
        <v>0</v>
      </c>
      <c r="Q185" s="160">
        <f>'Upload Sheet Pull'!S187</f>
        <v>0</v>
      </c>
      <c r="R185" s="160">
        <f>'Upload Sheet Pull'!T187</f>
        <v>0</v>
      </c>
      <c r="S185" s="160">
        <f>'Upload Sheet Pull'!U187</f>
        <v>0</v>
      </c>
      <c r="T185" s="160">
        <f t="shared" si="0"/>
        <v>0</v>
      </c>
    </row>
    <row r="186" spans="1:20" ht="12.75" customHeight="1" x14ac:dyDescent="0.4">
      <c r="A186" s="153" t="str">
        <f>'Upload Sheet Pull'!A188</f>
        <v>Budget</v>
      </c>
      <c r="B186" s="153" t="str">
        <f>'Upload Sheet Pull'!B188</f>
        <v>7020-000000</v>
      </c>
      <c r="C186" s="153">
        <f>'Upload Sheet Pull'!C188</f>
        <v>601</v>
      </c>
      <c r="D186" s="153" t="str">
        <f>'Upload Sheet Pull'!D188</f>
        <v>054</v>
      </c>
      <c r="F186" s="153" t="str">
        <f>IF('Upload Sheet Pull'!E188="","",'Upload Sheet Pull'!E188)</f>
        <v/>
      </c>
      <c r="H186" s="160">
        <f>'Upload Sheet Pull'!J188</f>
        <v>0</v>
      </c>
      <c r="I186" s="160">
        <f>'Upload Sheet Pull'!K188</f>
        <v>0</v>
      </c>
      <c r="J186" s="160">
        <f>'Upload Sheet Pull'!L188</f>
        <v>0</v>
      </c>
      <c r="K186" s="160">
        <f>'Upload Sheet Pull'!M188</f>
        <v>0</v>
      </c>
      <c r="L186" s="160">
        <f>'Upload Sheet Pull'!N188</f>
        <v>0</v>
      </c>
      <c r="M186" s="160">
        <f>'Upload Sheet Pull'!O188</f>
        <v>0</v>
      </c>
      <c r="N186" s="160">
        <f>'Upload Sheet Pull'!P188</f>
        <v>0</v>
      </c>
      <c r="O186" s="160">
        <f>'Upload Sheet Pull'!Q188</f>
        <v>0</v>
      </c>
      <c r="P186" s="160">
        <f>'Upload Sheet Pull'!R188</f>
        <v>0</v>
      </c>
      <c r="Q186" s="160">
        <f>'Upload Sheet Pull'!S188</f>
        <v>0</v>
      </c>
      <c r="R186" s="160">
        <f>'Upload Sheet Pull'!T188</f>
        <v>0</v>
      </c>
      <c r="S186" s="160">
        <f>'Upload Sheet Pull'!U188</f>
        <v>0</v>
      </c>
      <c r="T186" s="160">
        <f t="shared" si="0"/>
        <v>0</v>
      </c>
    </row>
    <row r="187" spans="1:20" ht="12.75" customHeight="1" x14ac:dyDescent="0.4">
      <c r="A187" s="153" t="str">
        <f>'Upload Sheet Pull'!A189</f>
        <v>Budget</v>
      </c>
      <c r="B187" s="153" t="str">
        <f>'Upload Sheet Pull'!B189</f>
        <v>7024-000000</v>
      </c>
      <c r="C187" s="153">
        <f>'Upload Sheet Pull'!C189</f>
        <v>601</v>
      </c>
      <c r="D187" s="153" t="str">
        <f>'Upload Sheet Pull'!D189</f>
        <v>054</v>
      </c>
      <c r="F187" s="153" t="str">
        <f>IF('Upload Sheet Pull'!E189="","",'Upload Sheet Pull'!E189)</f>
        <v/>
      </c>
      <c r="H187" s="160">
        <f>'Upload Sheet Pull'!J189</f>
        <v>0</v>
      </c>
      <c r="I187" s="160">
        <f>'Upload Sheet Pull'!K189</f>
        <v>0</v>
      </c>
      <c r="J187" s="160">
        <f>'Upload Sheet Pull'!L189</f>
        <v>0</v>
      </c>
      <c r="K187" s="160">
        <f>'Upload Sheet Pull'!M189</f>
        <v>0</v>
      </c>
      <c r="L187" s="160">
        <f>'Upload Sheet Pull'!N189</f>
        <v>0</v>
      </c>
      <c r="M187" s="160">
        <f>'Upload Sheet Pull'!O189</f>
        <v>0</v>
      </c>
      <c r="N187" s="160">
        <f>'Upload Sheet Pull'!P189</f>
        <v>0</v>
      </c>
      <c r="O187" s="160">
        <f>'Upload Sheet Pull'!Q189</f>
        <v>0</v>
      </c>
      <c r="P187" s="160">
        <f>'Upload Sheet Pull'!R189</f>
        <v>0</v>
      </c>
      <c r="Q187" s="160">
        <f>'Upload Sheet Pull'!S189</f>
        <v>0</v>
      </c>
      <c r="R187" s="160">
        <f>'Upload Sheet Pull'!T189</f>
        <v>0</v>
      </c>
      <c r="S187" s="160">
        <f>'Upload Sheet Pull'!U189</f>
        <v>0</v>
      </c>
      <c r="T187" s="160">
        <f t="shared" si="0"/>
        <v>0</v>
      </c>
    </row>
    <row r="188" spans="1:20" ht="12.75" customHeight="1" x14ac:dyDescent="0.4">
      <c r="A188" s="153" t="str">
        <f>'Upload Sheet Pull'!A190</f>
        <v>Budget</v>
      </c>
      <c r="B188" s="153" t="str">
        <f>'Upload Sheet Pull'!B190</f>
        <v>7026-000000</v>
      </c>
      <c r="C188" s="153">
        <f>'Upload Sheet Pull'!C190</f>
        <v>601</v>
      </c>
      <c r="D188" s="153" t="str">
        <f>'Upload Sheet Pull'!D190</f>
        <v>054</v>
      </c>
      <c r="F188" s="153" t="str">
        <f>IF('Upload Sheet Pull'!E190="","",'Upload Sheet Pull'!E190)</f>
        <v/>
      </c>
      <c r="H188" s="160">
        <f>'Upload Sheet Pull'!J190</f>
        <v>0</v>
      </c>
      <c r="I188" s="160">
        <f>'Upload Sheet Pull'!K190</f>
        <v>0</v>
      </c>
      <c r="J188" s="160">
        <f>'Upload Sheet Pull'!L190</f>
        <v>0</v>
      </c>
      <c r="K188" s="160">
        <f>'Upload Sheet Pull'!M190</f>
        <v>0</v>
      </c>
      <c r="L188" s="160">
        <f>'Upload Sheet Pull'!N190</f>
        <v>0</v>
      </c>
      <c r="M188" s="160">
        <f>'Upload Sheet Pull'!O190</f>
        <v>0</v>
      </c>
      <c r="N188" s="160">
        <f>'Upload Sheet Pull'!P190</f>
        <v>0</v>
      </c>
      <c r="O188" s="160">
        <f>'Upload Sheet Pull'!Q190</f>
        <v>0</v>
      </c>
      <c r="P188" s="160">
        <f>'Upload Sheet Pull'!R190</f>
        <v>0</v>
      </c>
      <c r="Q188" s="160">
        <f>'Upload Sheet Pull'!S190</f>
        <v>0</v>
      </c>
      <c r="R188" s="160">
        <f>'Upload Sheet Pull'!T190</f>
        <v>0</v>
      </c>
      <c r="S188" s="160">
        <f>'Upload Sheet Pull'!U190</f>
        <v>0</v>
      </c>
      <c r="T188" s="160">
        <f t="shared" si="0"/>
        <v>0</v>
      </c>
    </row>
    <row r="189" spans="1:20" ht="12.75" customHeight="1" x14ac:dyDescent="0.4">
      <c r="A189" s="153" t="str">
        <f>'Upload Sheet Pull'!A191</f>
        <v>Budget</v>
      </c>
      <c r="B189" s="153" t="str">
        <f>'Upload Sheet Pull'!B191</f>
        <v>7028-000000</v>
      </c>
      <c r="C189" s="153">
        <f>'Upload Sheet Pull'!C191</f>
        <v>601</v>
      </c>
      <c r="D189" s="153" t="str">
        <f>'Upload Sheet Pull'!D191</f>
        <v>054</v>
      </c>
      <c r="F189" s="153" t="str">
        <f>IF('Upload Sheet Pull'!E191="","",'Upload Sheet Pull'!E191)</f>
        <v/>
      </c>
      <c r="H189" s="160">
        <f>'Upload Sheet Pull'!J191</f>
        <v>0</v>
      </c>
      <c r="I189" s="160">
        <f>'Upload Sheet Pull'!K191</f>
        <v>0</v>
      </c>
      <c r="J189" s="160">
        <f>'Upload Sheet Pull'!L191</f>
        <v>0</v>
      </c>
      <c r="K189" s="160">
        <f>'Upload Sheet Pull'!M191</f>
        <v>0</v>
      </c>
      <c r="L189" s="160">
        <f>'Upload Sheet Pull'!N191</f>
        <v>0</v>
      </c>
      <c r="M189" s="160">
        <f>'Upload Sheet Pull'!O191</f>
        <v>0</v>
      </c>
      <c r="N189" s="160">
        <f>'Upload Sheet Pull'!P191</f>
        <v>0</v>
      </c>
      <c r="O189" s="160">
        <f>'Upload Sheet Pull'!Q191</f>
        <v>0</v>
      </c>
      <c r="P189" s="160">
        <f>'Upload Sheet Pull'!R191</f>
        <v>0</v>
      </c>
      <c r="Q189" s="160">
        <f>'Upload Sheet Pull'!S191</f>
        <v>0</v>
      </c>
      <c r="R189" s="160">
        <f>'Upload Sheet Pull'!T191</f>
        <v>0</v>
      </c>
      <c r="S189" s="160">
        <f>'Upload Sheet Pull'!U191</f>
        <v>0</v>
      </c>
      <c r="T189" s="160">
        <f t="shared" si="0"/>
        <v>0</v>
      </c>
    </row>
    <row r="190" spans="1:20" ht="12.75" customHeight="1" x14ac:dyDescent="0.4">
      <c r="A190" s="153" t="str">
        <f>'Upload Sheet Pull'!A192</f>
        <v>Budget</v>
      </c>
      <c r="B190" s="153" t="str">
        <f>'Upload Sheet Pull'!B192</f>
        <v>7042-000000</v>
      </c>
      <c r="C190" s="153">
        <f>'Upload Sheet Pull'!C192</f>
        <v>601</v>
      </c>
      <c r="D190" s="153" t="str">
        <f>'Upload Sheet Pull'!D192</f>
        <v>054</v>
      </c>
      <c r="F190" s="153" t="str">
        <f>IF('Upload Sheet Pull'!E192="","",'Upload Sheet Pull'!E192)</f>
        <v/>
      </c>
      <c r="H190" s="160">
        <f>'Upload Sheet Pull'!J192</f>
        <v>0</v>
      </c>
      <c r="I190" s="160">
        <f>'Upload Sheet Pull'!K192</f>
        <v>0</v>
      </c>
      <c r="J190" s="160">
        <f>'Upload Sheet Pull'!L192</f>
        <v>0</v>
      </c>
      <c r="K190" s="160">
        <f>'Upload Sheet Pull'!M192</f>
        <v>0</v>
      </c>
      <c r="L190" s="160">
        <f>'Upload Sheet Pull'!N192</f>
        <v>0</v>
      </c>
      <c r="M190" s="160">
        <f>'Upload Sheet Pull'!O192</f>
        <v>0</v>
      </c>
      <c r="N190" s="160">
        <f>'Upload Sheet Pull'!P192</f>
        <v>0</v>
      </c>
      <c r="O190" s="160">
        <f>'Upload Sheet Pull'!Q192</f>
        <v>0</v>
      </c>
      <c r="P190" s="160">
        <f>'Upload Sheet Pull'!R192</f>
        <v>0</v>
      </c>
      <c r="Q190" s="160">
        <f>'Upload Sheet Pull'!S192</f>
        <v>0</v>
      </c>
      <c r="R190" s="160">
        <f>'Upload Sheet Pull'!T192</f>
        <v>0</v>
      </c>
      <c r="S190" s="160">
        <f>'Upload Sheet Pull'!U192</f>
        <v>0</v>
      </c>
      <c r="T190" s="160">
        <f t="shared" si="0"/>
        <v>0</v>
      </c>
    </row>
    <row r="191" spans="1:20" ht="12.75" customHeight="1" x14ac:dyDescent="0.4">
      <c r="A191" s="153" t="str">
        <f>'Upload Sheet Pull'!A193</f>
        <v>Budget</v>
      </c>
      <c r="B191" s="153" t="str">
        <f>'Upload Sheet Pull'!B193</f>
        <v>7044-000000</v>
      </c>
      <c r="C191" s="153">
        <f>'Upload Sheet Pull'!C193</f>
        <v>601</v>
      </c>
      <c r="D191" s="153" t="str">
        <f>'Upload Sheet Pull'!D193</f>
        <v>054</v>
      </c>
      <c r="F191" s="153" t="str">
        <f>IF('Upload Sheet Pull'!E193="","",'Upload Sheet Pull'!E193)</f>
        <v/>
      </c>
      <c r="H191" s="160">
        <f>'Upload Sheet Pull'!J193</f>
        <v>0</v>
      </c>
      <c r="I191" s="160">
        <f>'Upload Sheet Pull'!K193</f>
        <v>0</v>
      </c>
      <c r="J191" s="160">
        <f>'Upload Sheet Pull'!L193</f>
        <v>0</v>
      </c>
      <c r="K191" s="160">
        <f>'Upload Sheet Pull'!M193</f>
        <v>0</v>
      </c>
      <c r="L191" s="160">
        <f>'Upload Sheet Pull'!N193</f>
        <v>0</v>
      </c>
      <c r="M191" s="160">
        <f>'Upload Sheet Pull'!O193</f>
        <v>0</v>
      </c>
      <c r="N191" s="160">
        <f>'Upload Sheet Pull'!P193</f>
        <v>0</v>
      </c>
      <c r="O191" s="160">
        <f>'Upload Sheet Pull'!Q193</f>
        <v>0</v>
      </c>
      <c r="P191" s="160">
        <f>'Upload Sheet Pull'!R193</f>
        <v>0</v>
      </c>
      <c r="Q191" s="160">
        <f>'Upload Sheet Pull'!S193</f>
        <v>0</v>
      </c>
      <c r="R191" s="160">
        <f>'Upload Sheet Pull'!T193</f>
        <v>0</v>
      </c>
      <c r="S191" s="160">
        <f>'Upload Sheet Pull'!U193</f>
        <v>0</v>
      </c>
      <c r="T191" s="160">
        <f t="shared" si="0"/>
        <v>0</v>
      </c>
    </row>
    <row r="192" spans="1:20" ht="12.75" customHeight="1" x14ac:dyDescent="0.4">
      <c r="A192" s="153" t="str">
        <f>'Upload Sheet Pull'!A194</f>
        <v>Budget</v>
      </c>
      <c r="B192" s="153" t="str">
        <f>'Upload Sheet Pull'!B194</f>
        <v>7036-000000</v>
      </c>
      <c r="C192" s="153">
        <f>'Upload Sheet Pull'!C194</f>
        <v>601</v>
      </c>
      <c r="D192" s="153" t="str">
        <f>'Upload Sheet Pull'!D194</f>
        <v>054</v>
      </c>
      <c r="F192" s="153" t="str">
        <f>IF('Upload Sheet Pull'!E194="","",'Upload Sheet Pull'!E194)</f>
        <v/>
      </c>
      <c r="H192" s="160">
        <f>'Upload Sheet Pull'!J194</f>
        <v>0</v>
      </c>
      <c r="I192" s="160">
        <f>'Upload Sheet Pull'!K194</f>
        <v>0</v>
      </c>
      <c r="J192" s="160">
        <f>'Upload Sheet Pull'!L194</f>
        <v>0</v>
      </c>
      <c r="K192" s="160">
        <f>'Upload Sheet Pull'!M194</f>
        <v>120</v>
      </c>
      <c r="L192" s="160">
        <f>'Upload Sheet Pull'!N194</f>
        <v>125</v>
      </c>
      <c r="M192" s="160">
        <f>'Upload Sheet Pull'!O194</f>
        <v>120</v>
      </c>
      <c r="N192" s="160">
        <f>'Upload Sheet Pull'!P194</f>
        <v>125</v>
      </c>
      <c r="O192" s="160">
        <f>'Upload Sheet Pull'!Q194</f>
        <v>120</v>
      </c>
      <c r="P192" s="160">
        <f>'Upload Sheet Pull'!R194</f>
        <v>125</v>
      </c>
      <c r="Q192" s="160">
        <f>'Upload Sheet Pull'!S194</f>
        <v>120</v>
      </c>
      <c r="R192" s="160">
        <f>'Upload Sheet Pull'!T194</f>
        <v>125</v>
      </c>
      <c r="S192" s="160">
        <f>'Upload Sheet Pull'!U194</f>
        <v>120</v>
      </c>
      <c r="T192" s="160">
        <f t="shared" si="0"/>
        <v>1100</v>
      </c>
    </row>
    <row r="193" spans="1:20" ht="12.75" customHeight="1" x14ac:dyDescent="0.4">
      <c r="A193" s="153" t="str">
        <f>'Upload Sheet Pull'!A195</f>
        <v>Budget</v>
      </c>
      <c r="B193" s="153" t="str">
        <f>'Upload Sheet Pull'!B195</f>
        <v/>
      </c>
      <c r="C193" s="153">
        <f>'Upload Sheet Pull'!C195</f>
        <v>601</v>
      </c>
      <c r="D193" s="153" t="str">
        <f>'Upload Sheet Pull'!D195</f>
        <v>054</v>
      </c>
      <c r="F193" s="153" t="str">
        <f>IF('Upload Sheet Pull'!E195="","",'Upload Sheet Pull'!E195)</f>
        <v/>
      </c>
      <c r="H193" s="160">
        <f>'Upload Sheet Pull'!J195</f>
        <v>0</v>
      </c>
      <c r="I193" s="160">
        <f>'Upload Sheet Pull'!K195</f>
        <v>0</v>
      </c>
      <c r="J193" s="160">
        <f>'Upload Sheet Pull'!L195</f>
        <v>0</v>
      </c>
      <c r="K193" s="160">
        <f>'Upload Sheet Pull'!M195</f>
        <v>0</v>
      </c>
      <c r="L193" s="160">
        <f>'Upload Sheet Pull'!N195</f>
        <v>0</v>
      </c>
      <c r="M193" s="160">
        <f>'Upload Sheet Pull'!O195</f>
        <v>0</v>
      </c>
      <c r="N193" s="160">
        <f>'Upload Sheet Pull'!P195</f>
        <v>0</v>
      </c>
      <c r="O193" s="160">
        <f>'Upload Sheet Pull'!Q195</f>
        <v>0</v>
      </c>
      <c r="P193" s="160">
        <f>'Upload Sheet Pull'!R195</f>
        <v>0</v>
      </c>
      <c r="Q193" s="160">
        <f>'Upload Sheet Pull'!S195</f>
        <v>0</v>
      </c>
      <c r="R193" s="160">
        <f>'Upload Sheet Pull'!T195</f>
        <v>0</v>
      </c>
      <c r="S193" s="160">
        <f>'Upload Sheet Pull'!U195</f>
        <v>0</v>
      </c>
      <c r="T193" s="160">
        <f t="shared" si="0"/>
        <v>0</v>
      </c>
    </row>
    <row r="194" spans="1:20" ht="12.75" customHeight="1" x14ac:dyDescent="0.4">
      <c r="A194" s="153" t="str">
        <f>'Upload Sheet Pull'!A196</f>
        <v>Budget</v>
      </c>
      <c r="B194" s="153" t="str">
        <f>'Upload Sheet Pull'!B196</f>
        <v/>
      </c>
      <c r="C194" s="153">
        <f>'Upload Sheet Pull'!C196</f>
        <v>601</v>
      </c>
      <c r="D194" s="153" t="str">
        <f>'Upload Sheet Pull'!D196</f>
        <v>054</v>
      </c>
      <c r="F194" s="153" t="str">
        <f>IF('Upload Sheet Pull'!E196="","",'Upload Sheet Pull'!E196)</f>
        <v/>
      </c>
      <c r="H194" s="160">
        <f>'Upload Sheet Pull'!J196</f>
        <v>0</v>
      </c>
      <c r="I194" s="160">
        <f>'Upload Sheet Pull'!K196</f>
        <v>0</v>
      </c>
      <c r="J194" s="160">
        <f>'Upload Sheet Pull'!L196</f>
        <v>0</v>
      </c>
      <c r="K194" s="160">
        <f>'Upload Sheet Pull'!M196</f>
        <v>0</v>
      </c>
      <c r="L194" s="160">
        <f>'Upload Sheet Pull'!N196</f>
        <v>0</v>
      </c>
      <c r="M194" s="160">
        <f>'Upload Sheet Pull'!O196</f>
        <v>0</v>
      </c>
      <c r="N194" s="160">
        <f>'Upload Sheet Pull'!P196</f>
        <v>0</v>
      </c>
      <c r="O194" s="160">
        <f>'Upload Sheet Pull'!Q196</f>
        <v>0</v>
      </c>
      <c r="P194" s="160">
        <f>'Upload Sheet Pull'!R196</f>
        <v>0</v>
      </c>
      <c r="Q194" s="160">
        <f>'Upload Sheet Pull'!S196</f>
        <v>0</v>
      </c>
      <c r="R194" s="160">
        <f>'Upload Sheet Pull'!T196</f>
        <v>0</v>
      </c>
      <c r="S194" s="160">
        <f>'Upload Sheet Pull'!U196</f>
        <v>0</v>
      </c>
      <c r="T194" s="160">
        <f t="shared" si="0"/>
        <v>0</v>
      </c>
    </row>
    <row r="195" spans="1:20" ht="12.75" customHeight="1" x14ac:dyDescent="0.4">
      <c r="A195" s="153" t="str">
        <f>'Upload Sheet Pull'!A197</f>
        <v>Budget</v>
      </c>
      <c r="B195" s="153" t="str">
        <f>'Upload Sheet Pull'!B197</f>
        <v/>
      </c>
      <c r="C195" s="153">
        <f>'Upload Sheet Pull'!C197</f>
        <v>601</v>
      </c>
      <c r="D195" s="153" t="str">
        <f>'Upload Sheet Pull'!D197</f>
        <v>054</v>
      </c>
      <c r="F195" s="153" t="str">
        <f>IF('Upload Sheet Pull'!E197="","",'Upload Sheet Pull'!E197)</f>
        <v/>
      </c>
      <c r="H195" s="160">
        <f>'Upload Sheet Pull'!J197</f>
        <v>0</v>
      </c>
      <c r="I195" s="160">
        <f>'Upload Sheet Pull'!K197</f>
        <v>0</v>
      </c>
      <c r="J195" s="160">
        <f>'Upload Sheet Pull'!L197</f>
        <v>0</v>
      </c>
      <c r="K195" s="160">
        <f>'Upload Sheet Pull'!M197</f>
        <v>0</v>
      </c>
      <c r="L195" s="160">
        <f>'Upload Sheet Pull'!N197</f>
        <v>0</v>
      </c>
      <c r="M195" s="160">
        <f>'Upload Sheet Pull'!O197</f>
        <v>0</v>
      </c>
      <c r="N195" s="160">
        <f>'Upload Sheet Pull'!P197</f>
        <v>0</v>
      </c>
      <c r="O195" s="160">
        <f>'Upload Sheet Pull'!Q197</f>
        <v>0</v>
      </c>
      <c r="P195" s="160">
        <f>'Upload Sheet Pull'!R197</f>
        <v>0</v>
      </c>
      <c r="Q195" s="160">
        <f>'Upload Sheet Pull'!S197</f>
        <v>0</v>
      </c>
      <c r="R195" s="160">
        <f>'Upload Sheet Pull'!T197</f>
        <v>0</v>
      </c>
      <c r="S195" s="160">
        <f>'Upload Sheet Pull'!U197</f>
        <v>0</v>
      </c>
      <c r="T195" s="160">
        <f t="shared" si="0"/>
        <v>0</v>
      </c>
    </row>
    <row r="196" spans="1:20" ht="12.75" customHeight="1" x14ac:dyDescent="0.4">
      <c r="A196" s="153" t="str">
        <f>'Upload Sheet Pull'!A198</f>
        <v>Budget</v>
      </c>
      <c r="B196" s="153" t="str">
        <f>'Upload Sheet Pull'!B198</f>
        <v/>
      </c>
      <c r="C196" s="153">
        <f>'Upload Sheet Pull'!C198</f>
        <v>601</v>
      </c>
      <c r="D196" s="153" t="str">
        <f>'Upload Sheet Pull'!D198</f>
        <v>054</v>
      </c>
      <c r="F196" s="153" t="str">
        <f>IF('Upload Sheet Pull'!E198="","",'Upload Sheet Pull'!E198)</f>
        <v/>
      </c>
      <c r="H196" s="160">
        <f>'Upload Sheet Pull'!J198</f>
        <v>0</v>
      </c>
      <c r="I196" s="160">
        <f>'Upload Sheet Pull'!K198</f>
        <v>0</v>
      </c>
      <c r="J196" s="160">
        <f>'Upload Sheet Pull'!L198</f>
        <v>0</v>
      </c>
      <c r="K196" s="160">
        <f>'Upload Sheet Pull'!M198</f>
        <v>0</v>
      </c>
      <c r="L196" s="160">
        <f>'Upload Sheet Pull'!N198</f>
        <v>0</v>
      </c>
      <c r="M196" s="160">
        <f>'Upload Sheet Pull'!O198</f>
        <v>0</v>
      </c>
      <c r="N196" s="160">
        <f>'Upload Sheet Pull'!P198</f>
        <v>0</v>
      </c>
      <c r="O196" s="160">
        <f>'Upload Sheet Pull'!Q198</f>
        <v>0</v>
      </c>
      <c r="P196" s="160">
        <f>'Upload Sheet Pull'!R198</f>
        <v>0</v>
      </c>
      <c r="Q196" s="160">
        <f>'Upload Sheet Pull'!S198</f>
        <v>0</v>
      </c>
      <c r="R196" s="160">
        <f>'Upload Sheet Pull'!T198</f>
        <v>0</v>
      </c>
      <c r="S196" s="160">
        <f>'Upload Sheet Pull'!U198</f>
        <v>0</v>
      </c>
      <c r="T196" s="160">
        <f t="shared" si="0"/>
        <v>0</v>
      </c>
    </row>
    <row r="197" spans="1:20" ht="12.75" customHeight="1" x14ac:dyDescent="0.4">
      <c r="A197" s="153" t="str">
        <f>'Upload Sheet Pull'!A199</f>
        <v>Budget</v>
      </c>
      <c r="B197" s="153" t="str">
        <f>'Upload Sheet Pull'!B199</f>
        <v/>
      </c>
      <c r="C197" s="153">
        <f>'Upload Sheet Pull'!C199</f>
        <v>601</v>
      </c>
      <c r="D197" s="153" t="str">
        <f>'Upload Sheet Pull'!D199</f>
        <v>054</v>
      </c>
      <c r="F197" s="153" t="str">
        <f>IF('Upload Sheet Pull'!E199="","",'Upload Sheet Pull'!E199)</f>
        <v/>
      </c>
      <c r="H197" s="160">
        <f>'Upload Sheet Pull'!J199</f>
        <v>0</v>
      </c>
      <c r="I197" s="160">
        <f>'Upload Sheet Pull'!K199</f>
        <v>0</v>
      </c>
      <c r="J197" s="160">
        <f>'Upload Sheet Pull'!L199</f>
        <v>0</v>
      </c>
      <c r="K197" s="160">
        <f>'Upload Sheet Pull'!M199</f>
        <v>0</v>
      </c>
      <c r="L197" s="160">
        <f>'Upload Sheet Pull'!N199</f>
        <v>0</v>
      </c>
      <c r="M197" s="160">
        <f>'Upload Sheet Pull'!O199</f>
        <v>0</v>
      </c>
      <c r="N197" s="160">
        <f>'Upload Sheet Pull'!P199</f>
        <v>0</v>
      </c>
      <c r="O197" s="160">
        <f>'Upload Sheet Pull'!Q199</f>
        <v>0</v>
      </c>
      <c r="P197" s="160">
        <f>'Upload Sheet Pull'!R199</f>
        <v>0</v>
      </c>
      <c r="Q197" s="160">
        <f>'Upload Sheet Pull'!S199</f>
        <v>0</v>
      </c>
      <c r="R197" s="160">
        <f>'Upload Sheet Pull'!T199</f>
        <v>0</v>
      </c>
      <c r="S197" s="160">
        <f>'Upload Sheet Pull'!U199</f>
        <v>0</v>
      </c>
      <c r="T197" s="160">
        <f t="shared" si="0"/>
        <v>0</v>
      </c>
    </row>
    <row r="198" spans="1:20" ht="12.75" customHeight="1" x14ac:dyDescent="0.4">
      <c r="A198" s="153" t="str">
        <f>'Upload Sheet Pull'!A200</f>
        <v>Budget</v>
      </c>
      <c r="B198" s="153" t="str">
        <f>'Upload Sheet Pull'!B200</f>
        <v/>
      </c>
      <c r="C198" s="153">
        <f>'Upload Sheet Pull'!C200</f>
        <v>601</v>
      </c>
      <c r="D198" s="153" t="str">
        <f>'Upload Sheet Pull'!D200</f>
        <v>054</v>
      </c>
      <c r="F198" s="153" t="str">
        <f>IF('Upload Sheet Pull'!E200="","",'Upload Sheet Pull'!E200)</f>
        <v/>
      </c>
      <c r="H198" s="160">
        <f>'Upload Sheet Pull'!J200</f>
        <v>0</v>
      </c>
      <c r="I198" s="160">
        <f>'Upload Sheet Pull'!K200</f>
        <v>0</v>
      </c>
      <c r="J198" s="160">
        <f>'Upload Sheet Pull'!L200</f>
        <v>0</v>
      </c>
      <c r="K198" s="160">
        <f>'Upload Sheet Pull'!M200</f>
        <v>0</v>
      </c>
      <c r="L198" s="160">
        <f>'Upload Sheet Pull'!N200</f>
        <v>0</v>
      </c>
      <c r="M198" s="160">
        <f>'Upload Sheet Pull'!O200</f>
        <v>0</v>
      </c>
      <c r="N198" s="160">
        <f>'Upload Sheet Pull'!P200</f>
        <v>0</v>
      </c>
      <c r="O198" s="160">
        <f>'Upload Sheet Pull'!Q200</f>
        <v>0</v>
      </c>
      <c r="P198" s="160">
        <f>'Upload Sheet Pull'!R200</f>
        <v>0</v>
      </c>
      <c r="Q198" s="160">
        <f>'Upload Sheet Pull'!S200</f>
        <v>0</v>
      </c>
      <c r="R198" s="160">
        <f>'Upload Sheet Pull'!T200</f>
        <v>0</v>
      </c>
      <c r="S198" s="160">
        <f>'Upload Sheet Pull'!U200</f>
        <v>0</v>
      </c>
      <c r="T198" s="160">
        <f t="shared" si="0"/>
        <v>0</v>
      </c>
    </row>
    <row r="199" spans="1:20" ht="12.75" customHeight="1" x14ac:dyDescent="0.4">
      <c r="A199" s="153" t="str">
        <f>'Upload Sheet Pull'!A201</f>
        <v>Budget</v>
      </c>
      <c r="B199" s="153" t="str">
        <f>'Upload Sheet Pull'!B201</f>
        <v/>
      </c>
      <c r="C199" s="153">
        <f>'Upload Sheet Pull'!C201</f>
        <v>601</v>
      </c>
      <c r="D199" s="153" t="str">
        <f>'Upload Sheet Pull'!D201</f>
        <v>054</v>
      </c>
      <c r="F199" s="153" t="str">
        <f>IF('Upload Sheet Pull'!E201="","",'Upload Sheet Pull'!E201)</f>
        <v/>
      </c>
      <c r="H199" s="160">
        <f>'Upload Sheet Pull'!J201</f>
        <v>0</v>
      </c>
      <c r="I199" s="160">
        <f>'Upload Sheet Pull'!K201</f>
        <v>0</v>
      </c>
      <c r="J199" s="160">
        <f>'Upload Sheet Pull'!L201</f>
        <v>0</v>
      </c>
      <c r="K199" s="160">
        <f>'Upload Sheet Pull'!M201</f>
        <v>0</v>
      </c>
      <c r="L199" s="160">
        <f>'Upload Sheet Pull'!N201</f>
        <v>0</v>
      </c>
      <c r="M199" s="160">
        <f>'Upload Sheet Pull'!O201</f>
        <v>0</v>
      </c>
      <c r="N199" s="160">
        <f>'Upload Sheet Pull'!P201</f>
        <v>0</v>
      </c>
      <c r="O199" s="160">
        <f>'Upload Sheet Pull'!Q201</f>
        <v>0</v>
      </c>
      <c r="P199" s="160">
        <f>'Upload Sheet Pull'!R201</f>
        <v>0</v>
      </c>
      <c r="Q199" s="160">
        <f>'Upload Sheet Pull'!S201</f>
        <v>0</v>
      </c>
      <c r="R199" s="160">
        <f>'Upload Sheet Pull'!T201</f>
        <v>0</v>
      </c>
      <c r="S199" s="160">
        <f>'Upload Sheet Pull'!U201</f>
        <v>0</v>
      </c>
      <c r="T199" s="160">
        <f t="shared" si="0"/>
        <v>0</v>
      </c>
    </row>
    <row r="200" spans="1:20" ht="12.75" customHeight="1" x14ac:dyDescent="0.4">
      <c r="A200" s="153" t="str">
        <f>'Upload Sheet Pull'!A202</f>
        <v>Budget</v>
      </c>
      <c r="B200" s="153" t="str">
        <f>'Upload Sheet Pull'!B202</f>
        <v/>
      </c>
      <c r="C200" s="153">
        <f>'Upload Sheet Pull'!C202</f>
        <v>601</v>
      </c>
      <c r="D200" s="153" t="str">
        <f>'Upload Sheet Pull'!D202</f>
        <v>054</v>
      </c>
      <c r="F200" s="153" t="str">
        <f>IF('Upload Sheet Pull'!E202="","",'Upload Sheet Pull'!E202)</f>
        <v/>
      </c>
      <c r="H200" s="160">
        <f>'Upload Sheet Pull'!J202</f>
        <v>0</v>
      </c>
      <c r="I200" s="160">
        <f>'Upload Sheet Pull'!K202</f>
        <v>0</v>
      </c>
      <c r="J200" s="160">
        <f>'Upload Sheet Pull'!L202</f>
        <v>0</v>
      </c>
      <c r="K200" s="160">
        <f>'Upload Sheet Pull'!M202</f>
        <v>0</v>
      </c>
      <c r="L200" s="160">
        <f>'Upload Sheet Pull'!N202</f>
        <v>0</v>
      </c>
      <c r="M200" s="160">
        <f>'Upload Sheet Pull'!O202</f>
        <v>0</v>
      </c>
      <c r="N200" s="160">
        <f>'Upload Sheet Pull'!P202</f>
        <v>0</v>
      </c>
      <c r="O200" s="160">
        <f>'Upload Sheet Pull'!Q202</f>
        <v>0</v>
      </c>
      <c r="P200" s="160">
        <f>'Upload Sheet Pull'!R202</f>
        <v>0</v>
      </c>
      <c r="Q200" s="160">
        <f>'Upload Sheet Pull'!S202</f>
        <v>0</v>
      </c>
      <c r="R200" s="160">
        <f>'Upload Sheet Pull'!T202</f>
        <v>0</v>
      </c>
      <c r="S200" s="160">
        <f>'Upload Sheet Pull'!U202</f>
        <v>0</v>
      </c>
      <c r="T200" s="160">
        <f t="shared" si="0"/>
        <v>0</v>
      </c>
    </row>
    <row r="201" spans="1:20" ht="12.75" customHeight="1" x14ac:dyDescent="0.4">
      <c r="A201" s="153" t="str">
        <f>'Upload Sheet Pull'!A203</f>
        <v>Budget</v>
      </c>
      <c r="B201" s="153" t="str">
        <f>'Upload Sheet Pull'!B203</f>
        <v/>
      </c>
      <c r="C201" s="153">
        <f>'Upload Sheet Pull'!C203</f>
        <v>601</v>
      </c>
      <c r="D201" s="153" t="str">
        <f>'Upload Sheet Pull'!D203</f>
        <v>054</v>
      </c>
      <c r="F201" s="153" t="str">
        <f>IF('Upload Sheet Pull'!E203="","",'Upload Sheet Pull'!E203)</f>
        <v/>
      </c>
      <c r="H201" s="160">
        <f>'Upload Sheet Pull'!J203</f>
        <v>0</v>
      </c>
      <c r="I201" s="160">
        <f>'Upload Sheet Pull'!K203</f>
        <v>0</v>
      </c>
      <c r="J201" s="160">
        <f>'Upload Sheet Pull'!L203</f>
        <v>0</v>
      </c>
      <c r="K201" s="160">
        <f>'Upload Sheet Pull'!M203</f>
        <v>0</v>
      </c>
      <c r="L201" s="160">
        <f>'Upload Sheet Pull'!N203</f>
        <v>0</v>
      </c>
      <c r="M201" s="160">
        <f>'Upload Sheet Pull'!O203</f>
        <v>0</v>
      </c>
      <c r="N201" s="160">
        <f>'Upload Sheet Pull'!P203</f>
        <v>0</v>
      </c>
      <c r="O201" s="160">
        <f>'Upload Sheet Pull'!Q203</f>
        <v>0</v>
      </c>
      <c r="P201" s="160">
        <f>'Upload Sheet Pull'!R203</f>
        <v>0</v>
      </c>
      <c r="Q201" s="160">
        <f>'Upload Sheet Pull'!S203</f>
        <v>0</v>
      </c>
      <c r="R201" s="160">
        <f>'Upload Sheet Pull'!T203</f>
        <v>0</v>
      </c>
      <c r="S201" s="160">
        <f>'Upload Sheet Pull'!U203</f>
        <v>0</v>
      </c>
      <c r="T201" s="160">
        <f t="shared" si="0"/>
        <v>0</v>
      </c>
    </row>
    <row r="202" spans="1:20" ht="12.75" customHeight="1" x14ac:dyDescent="0.4">
      <c r="A202" s="153" t="str">
        <f>'Upload Sheet Pull'!A204</f>
        <v>Budget</v>
      </c>
      <c r="B202" s="153" t="str">
        <f>'Upload Sheet Pull'!B204</f>
        <v>6025-000000</v>
      </c>
      <c r="C202" s="153">
        <f>'Upload Sheet Pull'!C204</f>
        <v>799</v>
      </c>
      <c r="D202" s="153" t="str">
        <f>'Upload Sheet Pull'!D204</f>
        <v>054</v>
      </c>
      <c r="F202" s="153" t="str">
        <f>IF('Upload Sheet Pull'!E204="","",'Upload Sheet Pull'!E204)</f>
        <v>R100</v>
      </c>
      <c r="H202" s="160">
        <f>'Upload Sheet Pull'!J204</f>
        <v>0</v>
      </c>
      <c r="I202" s="160">
        <f>'Upload Sheet Pull'!K204</f>
        <v>0</v>
      </c>
      <c r="J202" s="160">
        <f>'Upload Sheet Pull'!L204</f>
        <v>0</v>
      </c>
      <c r="K202" s="160">
        <f>'Upload Sheet Pull'!M204</f>
        <v>0</v>
      </c>
      <c r="L202" s="160">
        <f>'Upload Sheet Pull'!N204</f>
        <v>0</v>
      </c>
      <c r="M202" s="160">
        <f>'Upload Sheet Pull'!O204</f>
        <v>0</v>
      </c>
      <c r="N202" s="160">
        <f>'Upload Sheet Pull'!P204</f>
        <v>0</v>
      </c>
      <c r="O202" s="160">
        <f>'Upload Sheet Pull'!Q204</f>
        <v>0</v>
      </c>
      <c r="P202" s="160">
        <f>'Upload Sheet Pull'!R204</f>
        <v>0</v>
      </c>
      <c r="Q202" s="160">
        <f>'Upload Sheet Pull'!S204</f>
        <v>0</v>
      </c>
      <c r="R202" s="160">
        <f>'Upload Sheet Pull'!T204</f>
        <v>0</v>
      </c>
      <c r="S202" s="160">
        <f>'Upload Sheet Pull'!U204</f>
        <v>0</v>
      </c>
      <c r="T202" s="160">
        <f t="shared" si="0"/>
        <v>0</v>
      </c>
    </row>
    <row r="203" spans="1:20" ht="12.75" customHeight="1" x14ac:dyDescent="0.4">
      <c r="A203" s="153" t="str">
        <f>'Upload Sheet Pull'!A205</f>
        <v>Budget</v>
      </c>
      <c r="B203" s="153" t="str">
        <f>'Upload Sheet Pull'!B205</f>
        <v>6025-000000</v>
      </c>
      <c r="C203" s="153">
        <f>'Upload Sheet Pull'!C205</f>
        <v>799</v>
      </c>
      <c r="D203" s="153" t="str">
        <f>'Upload Sheet Pull'!D205</f>
        <v>054</v>
      </c>
      <c r="F203" s="153" t="str">
        <f>IF('Upload Sheet Pull'!E205="","",'Upload Sheet Pull'!E205)</f>
        <v>R200</v>
      </c>
      <c r="H203" s="160">
        <f>'Upload Sheet Pull'!J205</f>
        <v>0</v>
      </c>
      <c r="I203" s="160">
        <f>'Upload Sheet Pull'!K205</f>
        <v>0</v>
      </c>
      <c r="J203" s="160">
        <f>'Upload Sheet Pull'!L205</f>
        <v>0</v>
      </c>
      <c r="K203" s="160">
        <f>'Upload Sheet Pull'!M205</f>
        <v>0</v>
      </c>
      <c r="L203" s="160">
        <f>'Upload Sheet Pull'!N205</f>
        <v>0</v>
      </c>
      <c r="M203" s="160">
        <f>'Upload Sheet Pull'!O205</f>
        <v>0</v>
      </c>
      <c r="N203" s="160">
        <f>'Upload Sheet Pull'!P205</f>
        <v>0</v>
      </c>
      <c r="O203" s="160">
        <f>'Upload Sheet Pull'!Q205</f>
        <v>0</v>
      </c>
      <c r="P203" s="160">
        <f>'Upload Sheet Pull'!R205</f>
        <v>0</v>
      </c>
      <c r="Q203" s="160">
        <f>'Upload Sheet Pull'!S205</f>
        <v>0</v>
      </c>
      <c r="R203" s="160">
        <f>'Upload Sheet Pull'!T205</f>
        <v>0</v>
      </c>
      <c r="S203" s="160">
        <f>'Upload Sheet Pull'!U205</f>
        <v>0</v>
      </c>
      <c r="T203" s="160">
        <f t="shared" si="0"/>
        <v>0</v>
      </c>
    </row>
    <row r="204" spans="1:20" ht="12.75" customHeight="1" x14ac:dyDescent="0.4">
      <c r="A204" s="153" t="str">
        <f>'Upload Sheet Pull'!A206</f>
        <v>Budget</v>
      </c>
      <c r="B204" s="153" t="str">
        <f>'Upload Sheet Pull'!B206</f>
        <v>6025-000000</v>
      </c>
      <c r="C204" s="153">
        <f>'Upload Sheet Pull'!C206</f>
        <v>799</v>
      </c>
      <c r="D204" s="153" t="str">
        <f>'Upload Sheet Pull'!D206</f>
        <v>054</v>
      </c>
      <c r="F204" s="153" t="str">
        <f>IF('Upload Sheet Pull'!E206="","",'Upload Sheet Pull'!E206)</f>
        <v>R300</v>
      </c>
      <c r="H204" s="160">
        <f>'Upload Sheet Pull'!J206</f>
        <v>0</v>
      </c>
      <c r="I204" s="160">
        <f>'Upload Sheet Pull'!K206</f>
        <v>0</v>
      </c>
      <c r="J204" s="160">
        <f>'Upload Sheet Pull'!L206</f>
        <v>0</v>
      </c>
      <c r="K204" s="160">
        <f>'Upload Sheet Pull'!M206</f>
        <v>0</v>
      </c>
      <c r="L204" s="160">
        <f>'Upload Sheet Pull'!N206</f>
        <v>0</v>
      </c>
      <c r="M204" s="160">
        <f>'Upload Sheet Pull'!O206</f>
        <v>0</v>
      </c>
      <c r="N204" s="160">
        <f>'Upload Sheet Pull'!P206</f>
        <v>0</v>
      </c>
      <c r="O204" s="160">
        <f>'Upload Sheet Pull'!Q206</f>
        <v>0</v>
      </c>
      <c r="P204" s="160">
        <f>'Upload Sheet Pull'!R206</f>
        <v>0</v>
      </c>
      <c r="Q204" s="160">
        <f>'Upload Sheet Pull'!S206</f>
        <v>0</v>
      </c>
      <c r="R204" s="160">
        <f>'Upload Sheet Pull'!T206</f>
        <v>0</v>
      </c>
      <c r="S204" s="160">
        <f>'Upload Sheet Pull'!U206</f>
        <v>0</v>
      </c>
      <c r="T204" s="160">
        <f t="shared" si="0"/>
        <v>0</v>
      </c>
    </row>
    <row r="205" spans="1:20" ht="12.75" customHeight="1" x14ac:dyDescent="0.4">
      <c r="A205" s="153" t="str">
        <f>'Upload Sheet Pull'!A207</f>
        <v>Budget</v>
      </c>
      <c r="B205" s="153" t="str">
        <f>'Upload Sheet Pull'!B207</f>
        <v>6025-000000</v>
      </c>
      <c r="C205" s="153">
        <f>'Upload Sheet Pull'!C207</f>
        <v>799</v>
      </c>
      <c r="D205" s="153" t="str">
        <f>'Upload Sheet Pull'!D207</f>
        <v>054</v>
      </c>
      <c r="F205" s="153" t="str">
        <f>IF('Upload Sheet Pull'!E207="","",'Upload Sheet Pull'!E207)</f>
        <v>R400</v>
      </c>
      <c r="H205" s="160">
        <f>'Upload Sheet Pull'!J207</f>
        <v>0</v>
      </c>
      <c r="I205" s="160">
        <f>'Upload Sheet Pull'!K207</f>
        <v>0</v>
      </c>
      <c r="J205" s="160">
        <f>'Upload Sheet Pull'!L207</f>
        <v>0</v>
      </c>
      <c r="K205" s="160">
        <f>'Upload Sheet Pull'!M207</f>
        <v>0</v>
      </c>
      <c r="L205" s="160">
        <f>'Upload Sheet Pull'!N207</f>
        <v>0</v>
      </c>
      <c r="M205" s="160">
        <f>'Upload Sheet Pull'!O207</f>
        <v>0</v>
      </c>
      <c r="N205" s="160">
        <f>'Upload Sheet Pull'!P207</f>
        <v>0</v>
      </c>
      <c r="O205" s="160">
        <f>'Upload Sheet Pull'!Q207</f>
        <v>0</v>
      </c>
      <c r="P205" s="160">
        <f>'Upload Sheet Pull'!R207</f>
        <v>0</v>
      </c>
      <c r="Q205" s="160">
        <f>'Upload Sheet Pull'!S207</f>
        <v>0</v>
      </c>
      <c r="R205" s="160">
        <f>'Upload Sheet Pull'!T207</f>
        <v>0</v>
      </c>
      <c r="S205" s="160">
        <f>'Upload Sheet Pull'!U207</f>
        <v>0</v>
      </c>
      <c r="T205" s="160">
        <f t="shared" si="0"/>
        <v>0</v>
      </c>
    </row>
    <row r="206" spans="1:20" ht="12.75" customHeight="1" x14ac:dyDescent="0.4">
      <c r="A206" s="153" t="str">
        <f>'Upload Sheet Pull'!A208</f>
        <v>Budget</v>
      </c>
      <c r="B206" s="153" t="str">
        <f>'Upload Sheet Pull'!B208</f>
        <v>6025-000000</v>
      </c>
      <c r="C206" s="153">
        <f>'Upload Sheet Pull'!C208</f>
        <v>799</v>
      </c>
      <c r="D206" s="153" t="str">
        <f>'Upload Sheet Pull'!D208</f>
        <v>054</v>
      </c>
      <c r="F206" s="153" t="str">
        <f>IF('Upload Sheet Pull'!E208="","",'Upload Sheet Pull'!E208)</f>
        <v>R500</v>
      </c>
      <c r="H206" s="160">
        <f>'Upload Sheet Pull'!J208</f>
        <v>0</v>
      </c>
      <c r="I206" s="160">
        <f>'Upload Sheet Pull'!K208</f>
        <v>0</v>
      </c>
      <c r="J206" s="160">
        <f>'Upload Sheet Pull'!L208</f>
        <v>0</v>
      </c>
      <c r="K206" s="160">
        <f>'Upload Sheet Pull'!M208</f>
        <v>0</v>
      </c>
      <c r="L206" s="160">
        <f>'Upload Sheet Pull'!N208</f>
        <v>0</v>
      </c>
      <c r="M206" s="160">
        <f>'Upload Sheet Pull'!O208</f>
        <v>0</v>
      </c>
      <c r="N206" s="160">
        <f>'Upload Sheet Pull'!P208</f>
        <v>0</v>
      </c>
      <c r="O206" s="160">
        <f>'Upload Sheet Pull'!Q208</f>
        <v>0</v>
      </c>
      <c r="P206" s="160">
        <f>'Upload Sheet Pull'!R208</f>
        <v>0</v>
      </c>
      <c r="Q206" s="160">
        <f>'Upload Sheet Pull'!S208</f>
        <v>0</v>
      </c>
      <c r="R206" s="160">
        <f>'Upload Sheet Pull'!T208</f>
        <v>0</v>
      </c>
      <c r="S206" s="160">
        <f>'Upload Sheet Pull'!U208</f>
        <v>0</v>
      </c>
      <c r="T206" s="160">
        <f t="shared" si="0"/>
        <v>0</v>
      </c>
    </row>
    <row r="207" spans="1:20" ht="12.75" customHeight="1" x14ac:dyDescent="0.4">
      <c r="A207" s="153" t="str">
        <f>'Upload Sheet Pull'!A209</f>
        <v>Budget</v>
      </c>
      <c r="B207" s="153" t="str">
        <f>'Upload Sheet Pull'!B209</f>
        <v>6025-000000</v>
      </c>
      <c r="C207" s="153">
        <f>'Upload Sheet Pull'!C209</f>
        <v>799</v>
      </c>
      <c r="D207" s="153" t="str">
        <f>'Upload Sheet Pull'!D209</f>
        <v>054</v>
      </c>
      <c r="F207" s="153" t="str">
        <f>IF('Upload Sheet Pull'!E209="","",'Upload Sheet Pull'!E209)</f>
        <v>R600</v>
      </c>
      <c r="H207" s="160">
        <f>'Upload Sheet Pull'!J209</f>
        <v>0</v>
      </c>
      <c r="I207" s="160">
        <f>'Upload Sheet Pull'!K209</f>
        <v>0</v>
      </c>
      <c r="J207" s="160">
        <f>'Upload Sheet Pull'!L209</f>
        <v>0</v>
      </c>
      <c r="K207" s="160">
        <f>'Upload Sheet Pull'!M209</f>
        <v>0</v>
      </c>
      <c r="L207" s="160">
        <f>'Upload Sheet Pull'!N209</f>
        <v>0</v>
      </c>
      <c r="M207" s="160">
        <f>'Upload Sheet Pull'!O209</f>
        <v>0</v>
      </c>
      <c r="N207" s="160">
        <f>'Upload Sheet Pull'!P209</f>
        <v>0</v>
      </c>
      <c r="O207" s="160">
        <f>'Upload Sheet Pull'!Q209</f>
        <v>0</v>
      </c>
      <c r="P207" s="160">
        <f>'Upload Sheet Pull'!R209</f>
        <v>0</v>
      </c>
      <c r="Q207" s="160">
        <f>'Upload Sheet Pull'!S209</f>
        <v>0</v>
      </c>
      <c r="R207" s="160">
        <f>'Upload Sheet Pull'!T209</f>
        <v>0</v>
      </c>
      <c r="S207" s="160">
        <f>'Upload Sheet Pull'!U209</f>
        <v>0</v>
      </c>
      <c r="T207" s="160">
        <f t="shared" si="0"/>
        <v>0</v>
      </c>
    </row>
    <row r="208" spans="1:20" ht="12.75" customHeight="1" x14ac:dyDescent="0.4">
      <c r="A208" s="153" t="str">
        <f>'Upload Sheet Pull'!A210</f>
        <v>Budget</v>
      </c>
      <c r="B208" s="153" t="str">
        <f>'Upload Sheet Pull'!B210</f>
        <v>6025-000000</v>
      </c>
      <c r="C208" s="153">
        <f>'Upload Sheet Pull'!C210</f>
        <v>799</v>
      </c>
      <c r="D208" s="153" t="str">
        <f>'Upload Sheet Pull'!D210</f>
        <v>054</v>
      </c>
      <c r="F208" s="153" t="str">
        <f>IF('Upload Sheet Pull'!E210="","",'Upload Sheet Pull'!E210)</f>
        <v>R700</v>
      </c>
      <c r="H208" s="160">
        <f>'Upload Sheet Pull'!J210</f>
        <v>0</v>
      </c>
      <c r="I208" s="160">
        <f>'Upload Sheet Pull'!K210</f>
        <v>0</v>
      </c>
      <c r="J208" s="160">
        <f>'Upload Sheet Pull'!L210</f>
        <v>0</v>
      </c>
      <c r="K208" s="160">
        <f>'Upload Sheet Pull'!M210</f>
        <v>0</v>
      </c>
      <c r="L208" s="160">
        <f>'Upload Sheet Pull'!N210</f>
        <v>0</v>
      </c>
      <c r="M208" s="160">
        <f>'Upload Sheet Pull'!O210</f>
        <v>0</v>
      </c>
      <c r="N208" s="160">
        <f>'Upload Sheet Pull'!P210</f>
        <v>0</v>
      </c>
      <c r="O208" s="160">
        <f>'Upload Sheet Pull'!Q210</f>
        <v>0</v>
      </c>
      <c r="P208" s="160">
        <f>'Upload Sheet Pull'!R210</f>
        <v>0</v>
      </c>
      <c r="Q208" s="160">
        <f>'Upload Sheet Pull'!S210</f>
        <v>0</v>
      </c>
      <c r="R208" s="160">
        <f>'Upload Sheet Pull'!T210</f>
        <v>0</v>
      </c>
      <c r="S208" s="160">
        <f>'Upload Sheet Pull'!U210</f>
        <v>0</v>
      </c>
      <c r="T208" s="160">
        <f t="shared" si="0"/>
        <v>0</v>
      </c>
    </row>
    <row r="209" spans="1:20" ht="12.75" customHeight="1" x14ac:dyDescent="0.4">
      <c r="A209" s="153" t="str">
        <f>'Upload Sheet Pull'!A211</f>
        <v>Budget</v>
      </c>
      <c r="B209" s="153" t="str">
        <f>'Upload Sheet Pull'!B211</f>
        <v>6025-000000</v>
      </c>
      <c r="C209" s="153">
        <f>'Upload Sheet Pull'!C211</f>
        <v>799</v>
      </c>
      <c r="D209" s="153" t="str">
        <f>'Upload Sheet Pull'!D211</f>
        <v>054</v>
      </c>
      <c r="F209" s="153" t="str">
        <f>IF('Upload Sheet Pull'!E211="","",'Upload Sheet Pull'!E211)</f>
        <v>R800</v>
      </c>
      <c r="H209" s="160">
        <f>'Upload Sheet Pull'!J211</f>
        <v>0</v>
      </c>
      <c r="I209" s="160">
        <f>'Upload Sheet Pull'!K211</f>
        <v>0</v>
      </c>
      <c r="J209" s="160">
        <f>'Upload Sheet Pull'!L211</f>
        <v>0</v>
      </c>
      <c r="K209" s="160">
        <f>'Upload Sheet Pull'!M211</f>
        <v>0</v>
      </c>
      <c r="L209" s="160">
        <f>'Upload Sheet Pull'!N211</f>
        <v>0</v>
      </c>
      <c r="M209" s="160">
        <f>'Upload Sheet Pull'!O211</f>
        <v>0</v>
      </c>
      <c r="N209" s="160">
        <f>'Upload Sheet Pull'!P211</f>
        <v>0</v>
      </c>
      <c r="O209" s="160">
        <f>'Upload Sheet Pull'!Q211</f>
        <v>0</v>
      </c>
      <c r="P209" s="160">
        <f>'Upload Sheet Pull'!R211</f>
        <v>0</v>
      </c>
      <c r="Q209" s="160">
        <f>'Upload Sheet Pull'!S211</f>
        <v>0</v>
      </c>
      <c r="R209" s="160">
        <f>'Upload Sheet Pull'!T211</f>
        <v>0</v>
      </c>
      <c r="S209" s="160">
        <f>'Upload Sheet Pull'!U211</f>
        <v>0</v>
      </c>
      <c r="T209" s="160">
        <f t="shared" si="0"/>
        <v>0</v>
      </c>
    </row>
    <row r="210" spans="1:20" ht="12.75" customHeight="1" x14ac:dyDescent="0.4">
      <c r="A210" s="153" t="str">
        <f>'Upload Sheet Pull'!A212</f>
        <v>Budget</v>
      </c>
      <c r="B210" s="153" t="str">
        <f>'Upload Sheet Pull'!B212</f>
        <v>6050-000000</v>
      </c>
      <c r="C210" s="153">
        <f>'Upload Sheet Pull'!C212</f>
        <v>799</v>
      </c>
      <c r="D210" s="153" t="str">
        <f>'Upload Sheet Pull'!D212</f>
        <v>054</v>
      </c>
      <c r="F210" s="153" t="str">
        <f>IF('Upload Sheet Pull'!E212="","",'Upload Sheet Pull'!E212)</f>
        <v/>
      </c>
      <c r="H210" s="160">
        <f>'Upload Sheet Pull'!J212</f>
        <v>0</v>
      </c>
      <c r="I210" s="160">
        <f>'Upload Sheet Pull'!K212</f>
        <v>0</v>
      </c>
      <c r="J210" s="160">
        <f>'Upload Sheet Pull'!L212</f>
        <v>0</v>
      </c>
      <c r="K210" s="160">
        <f>'Upload Sheet Pull'!M212</f>
        <v>0</v>
      </c>
      <c r="L210" s="160">
        <f>'Upload Sheet Pull'!N212</f>
        <v>0</v>
      </c>
      <c r="M210" s="160">
        <f>'Upload Sheet Pull'!O212</f>
        <v>0</v>
      </c>
      <c r="N210" s="160">
        <f>'Upload Sheet Pull'!P212</f>
        <v>0</v>
      </c>
      <c r="O210" s="160">
        <f>'Upload Sheet Pull'!Q212</f>
        <v>0</v>
      </c>
      <c r="P210" s="160">
        <f>'Upload Sheet Pull'!R212</f>
        <v>0</v>
      </c>
      <c r="Q210" s="160">
        <f>'Upload Sheet Pull'!S212</f>
        <v>0</v>
      </c>
      <c r="R210" s="160">
        <f>'Upload Sheet Pull'!T212</f>
        <v>0</v>
      </c>
      <c r="S210" s="160">
        <f>'Upload Sheet Pull'!U212</f>
        <v>0</v>
      </c>
      <c r="T210" s="160">
        <f t="shared" si="0"/>
        <v>0</v>
      </c>
    </row>
    <row r="211" spans="1:20" ht="12.75" customHeight="1" x14ac:dyDescent="0.4">
      <c r="A211" s="153" t="str">
        <f>'Upload Sheet Pull'!A213</f>
        <v>Budget</v>
      </c>
      <c r="B211" s="153" t="str">
        <f>'Upload Sheet Pull'!B213</f>
        <v>6055-000000</v>
      </c>
      <c r="C211" s="153">
        <f>'Upload Sheet Pull'!C213</f>
        <v>799</v>
      </c>
      <c r="D211" s="153" t="str">
        <f>'Upload Sheet Pull'!D213</f>
        <v>054</v>
      </c>
      <c r="F211" s="153" t="str">
        <f>IF('Upload Sheet Pull'!E213="","",'Upload Sheet Pull'!E213)</f>
        <v/>
      </c>
      <c r="H211" s="160">
        <f>'Upload Sheet Pull'!J213</f>
        <v>0</v>
      </c>
      <c r="I211" s="160">
        <f>'Upload Sheet Pull'!K213</f>
        <v>0</v>
      </c>
      <c r="J211" s="160">
        <f>'Upload Sheet Pull'!L213</f>
        <v>0</v>
      </c>
      <c r="K211" s="160">
        <f>'Upload Sheet Pull'!M213</f>
        <v>0</v>
      </c>
      <c r="L211" s="160">
        <f>'Upload Sheet Pull'!N213</f>
        <v>0</v>
      </c>
      <c r="M211" s="160">
        <f>'Upload Sheet Pull'!O213</f>
        <v>0</v>
      </c>
      <c r="N211" s="160">
        <f>'Upload Sheet Pull'!P213</f>
        <v>0</v>
      </c>
      <c r="O211" s="160">
        <f>'Upload Sheet Pull'!Q213</f>
        <v>0</v>
      </c>
      <c r="P211" s="160">
        <f>'Upload Sheet Pull'!R213</f>
        <v>0</v>
      </c>
      <c r="Q211" s="160">
        <f>'Upload Sheet Pull'!S213</f>
        <v>0</v>
      </c>
      <c r="R211" s="160">
        <f>'Upload Sheet Pull'!T213</f>
        <v>0</v>
      </c>
      <c r="S211" s="160">
        <f>'Upload Sheet Pull'!U213</f>
        <v>0</v>
      </c>
      <c r="T211" s="160">
        <f t="shared" si="0"/>
        <v>0</v>
      </c>
    </row>
    <row r="212" spans="1:20" ht="12.75" customHeight="1" x14ac:dyDescent="0.4">
      <c r="A212" s="153" t="str">
        <f>'Upload Sheet Pull'!A214</f>
        <v>Budget</v>
      </c>
      <c r="B212" s="153" t="str">
        <f>'Upload Sheet Pull'!B214</f>
        <v>6060-000000</v>
      </c>
      <c r="C212" s="153">
        <f>'Upload Sheet Pull'!C214</f>
        <v>799</v>
      </c>
      <c r="D212" s="153" t="str">
        <f>'Upload Sheet Pull'!D214</f>
        <v>054</v>
      </c>
      <c r="F212" s="153" t="str">
        <f>IF('Upload Sheet Pull'!E214="","",'Upload Sheet Pull'!E214)</f>
        <v/>
      </c>
      <c r="H212" s="160">
        <f>'Upload Sheet Pull'!J214</f>
        <v>0</v>
      </c>
      <c r="I212" s="160">
        <f>'Upload Sheet Pull'!K214</f>
        <v>0</v>
      </c>
      <c r="J212" s="160">
        <f>'Upload Sheet Pull'!L214</f>
        <v>0</v>
      </c>
      <c r="K212" s="160">
        <f>'Upload Sheet Pull'!M214</f>
        <v>0</v>
      </c>
      <c r="L212" s="160">
        <f>'Upload Sheet Pull'!N214</f>
        <v>0</v>
      </c>
      <c r="M212" s="160">
        <f>'Upload Sheet Pull'!O214</f>
        <v>0</v>
      </c>
      <c r="N212" s="160">
        <f>'Upload Sheet Pull'!P214</f>
        <v>0</v>
      </c>
      <c r="O212" s="160">
        <f>'Upload Sheet Pull'!Q214</f>
        <v>0</v>
      </c>
      <c r="P212" s="160">
        <f>'Upload Sheet Pull'!R214</f>
        <v>0</v>
      </c>
      <c r="Q212" s="160">
        <f>'Upload Sheet Pull'!S214</f>
        <v>0</v>
      </c>
      <c r="R212" s="160">
        <f>'Upload Sheet Pull'!T214</f>
        <v>0</v>
      </c>
      <c r="S212" s="160">
        <f>'Upload Sheet Pull'!U214</f>
        <v>0</v>
      </c>
      <c r="T212" s="160">
        <f t="shared" si="0"/>
        <v>0</v>
      </c>
    </row>
    <row r="213" spans="1:20" ht="12.75" customHeight="1" x14ac:dyDescent="0.4">
      <c r="A213" s="153" t="str">
        <f>'Upload Sheet Pull'!A215</f>
        <v>Budget</v>
      </c>
      <c r="B213" s="153" t="str">
        <f>'Upload Sheet Pull'!B215</f>
        <v>6030-000000</v>
      </c>
      <c r="C213" s="153">
        <f>'Upload Sheet Pull'!C215</f>
        <v>799</v>
      </c>
      <c r="D213" s="153" t="str">
        <f>'Upload Sheet Pull'!D215</f>
        <v>054</v>
      </c>
      <c r="F213" s="153" t="str">
        <f>IF('Upload Sheet Pull'!E215="","",'Upload Sheet Pull'!E215)</f>
        <v/>
      </c>
      <c r="H213" s="160">
        <f>'Upload Sheet Pull'!J215</f>
        <v>0</v>
      </c>
      <c r="I213" s="160">
        <f>'Upload Sheet Pull'!K215</f>
        <v>0</v>
      </c>
      <c r="J213" s="160">
        <f>'Upload Sheet Pull'!L215</f>
        <v>0</v>
      </c>
      <c r="K213" s="160">
        <f>'Upload Sheet Pull'!M215</f>
        <v>0</v>
      </c>
      <c r="L213" s="160">
        <f>'Upload Sheet Pull'!N215</f>
        <v>0</v>
      </c>
      <c r="M213" s="160">
        <f>'Upload Sheet Pull'!O215</f>
        <v>0</v>
      </c>
      <c r="N213" s="160">
        <f>'Upload Sheet Pull'!P215</f>
        <v>0</v>
      </c>
      <c r="O213" s="160">
        <f>'Upload Sheet Pull'!Q215</f>
        <v>0</v>
      </c>
      <c r="P213" s="160">
        <f>'Upload Sheet Pull'!R215</f>
        <v>0</v>
      </c>
      <c r="Q213" s="160">
        <f>'Upload Sheet Pull'!S215</f>
        <v>0</v>
      </c>
      <c r="R213" s="160">
        <f>'Upload Sheet Pull'!T215</f>
        <v>0</v>
      </c>
      <c r="S213" s="160">
        <f>'Upload Sheet Pull'!U215</f>
        <v>0</v>
      </c>
      <c r="T213" s="160">
        <f t="shared" si="0"/>
        <v>0</v>
      </c>
    </row>
    <row r="214" spans="1:20" ht="12.75" customHeight="1" x14ac:dyDescent="0.4">
      <c r="A214" s="153" t="str">
        <f>'Upload Sheet Pull'!A216</f>
        <v>Budget</v>
      </c>
      <c r="B214" s="153" t="str">
        <f>'Upload Sheet Pull'!B216</f>
        <v>6035-000000</v>
      </c>
      <c r="C214" s="153">
        <f>'Upload Sheet Pull'!C216</f>
        <v>799</v>
      </c>
      <c r="D214" s="153" t="str">
        <f>'Upload Sheet Pull'!D216</f>
        <v>054</v>
      </c>
      <c r="F214" s="153" t="str">
        <f>IF('Upload Sheet Pull'!E216="","",'Upload Sheet Pull'!E216)</f>
        <v/>
      </c>
      <c r="H214" s="160">
        <f>'Upload Sheet Pull'!J216</f>
        <v>0</v>
      </c>
      <c r="I214" s="160">
        <f>'Upload Sheet Pull'!K216</f>
        <v>0</v>
      </c>
      <c r="J214" s="160">
        <f>'Upload Sheet Pull'!L216</f>
        <v>0</v>
      </c>
      <c r="K214" s="160">
        <f>'Upload Sheet Pull'!M216</f>
        <v>0</v>
      </c>
      <c r="L214" s="160">
        <f>'Upload Sheet Pull'!N216</f>
        <v>0</v>
      </c>
      <c r="M214" s="160">
        <f>'Upload Sheet Pull'!O216</f>
        <v>0</v>
      </c>
      <c r="N214" s="160">
        <f>'Upload Sheet Pull'!P216</f>
        <v>0</v>
      </c>
      <c r="O214" s="160">
        <f>'Upload Sheet Pull'!Q216</f>
        <v>0</v>
      </c>
      <c r="P214" s="160">
        <f>'Upload Sheet Pull'!R216</f>
        <v>0</v>
      </c>
      <c r="Q214" s="160">
        <f>'Upload Sheet Pull'!S216</f>
        <v>0</v>
      </c>
      <c r="R214" s="160">
        <f>'Upload Sheet Pull'!T216</f>
        <v>0</v>
      </c>
      <c r="S214" s="160">
        <f>'Upload Sheet Pull'!U216</f>
        <v>0</v>
      </c>
      <c r="T214" s="160">
        <f t="shared" si="0"/>
        <v>0</v>
      </c>
    </row>
    <row r="215" spans="1:20" ht="12.75" customHeight="1" x14ac:dyDescent="0.4">
      <c r="A215" s="153" t="str">
        <f>'Upload Sheet Pull'!A217</f>
        <v>Budget</v>
      </c>
      <c r="B215" s="153" t="str">
        <f>'Upload Sheet Pull'!B217</f>
        <v>6010-000000</v>
      </c>
      <c r="C215" s="153">
        <f>'Upload Sheet Pull'!C217</f>
        <v>799</v>
      </c>
      <c r="D215" s="153" t="str">
        <f>'Upload Sheet Pull'!D217</f>
        <v>054</v>
      </c>
      <c r="F215" s="153" t="str">
        <f>IF('Upload Sheet Pull'!E217="","",'Upload Sheet Pull'!E217)</f>
        <v/>
      </c>
      <c r="H215" s="160">
        <f>'Upload Sheet Pull'!J217</f>
        <v>0</v>
      </c>
      <c r="I215" s="160">
        <f>'Upload Sheet Pull'!K217</f>
        <v>0</v>
      </c>
      <c r="J215" s="160">
        <f>'Upload Sheet Pull'!L217</f>
        <v>0</v>
      </c>
      <c r="K215" s="160">
        <f>'Upload Sheet Pull'!M217</f>
        <v>0</v>
      </c>
      <c r="L215" s="160">
        <f>'Upload Sheet Pull'!N217</f>
        <v>0</v>
      </c>
      <c r="M215" s="160">
        <f>'Upload Sheet Pull'!O217</f>
        <v>0</v>
      </c>
      <c r="N215" s="160">
        <f>'Upload Sheet Pull'!P217</f>
        <v>0</v>
      </c>
      <c r="O215" s="160">
        <f>'Upload Sheet Pull'!Q217</f>
        <v>0</v>
      </c>
      <c r="P215" s="160">
        <f>'Upload Sheet Pull'!R217</f>
        <v>0</v>
      </c>
      <c r="Q215" s="160">
        <f>'Upload Sheet Pull'!S217</f>
        <v>0</v>
      </c>
      <c r="R215" s="160">
        <f>'Upload Sheet Pull'!T217</f>
        <v>0</v>
      </c>
      <c r="S215" s="160">
        <f>'Upload Sheet Pull'!U217</f>
        <v>0</v>
      </c>
      <c r="T215" s="160">
        <f t="shared" si="0"/>
        <v>0</v>
      </c>
    </row>
    <row r="216" spans="1:20" ht="12.75" customHeight="1" x14ac:dyDescent="0.4">
      <c r="A216" s="153" t="str">
        <f>'Upload Sheet Pull'!A218</f>
        <v>Budget</v>
      </c>
      <c r="B216" s="153" t="str">
        <f>'Upload Sheet Pull'!B218</f>
        <v>6020-000000</v>
      </c>
      <c r="C216" s="153">
        <f>'Upload Sheet Pull'!C218</f>
        <v>799</v>
      </c>
      <c r="D216" s="153" t="str">
        <f>'Upload Sheet Pull'!D218</f>
        <v>054</v>
      </c>
      <c r="F216" s="153" t="str">
        <f>IF('Upload Sheet Pull'!E218="","",'Upload Sheet Pull'!E218)</f>
        <v/>
      </c>
      <c r="H216" s="160">
        <f>'Upload Sheet Pull'!J218</f>
        <v>0</v>
      </c>
      <c r="I216" s="160">
        <f>'Upload Sheet Pull'!K218</f>
        <v>0</v>
      </c>
      <c r="J216" s="160">
        <f>'Upload Sheet Pull'!L218</f>
        <v>0</v>
      </c>
      <c r="K216" s="160">
        <f>'Upload Sheet Pull'!M218</f>
        <v>0</v>
      </c>
      <c r="L216" s="160">
        <f>'Upload Sheet Pull'!N218</f>
        <v>0</v>
      </c>
      <c r="M216" s="160">
        <f>'Upload Sheet Pull'!O218</f>
        <v>0</v>
      </c>
      <c r="N216" s="160">
        <f>'Upload Sheet Pull'!P218</f>
        <v>0</v>
      </c>
      <c r="O216" s="160">
        <f>'Upload Sheet Pull'!Q218</f>
        <v>0</v>
      </c>
      <c r="P216" s="160">
        <f>'Upload Sheet Pull'!R218</f>
        <v>0</v>
      </c>
      <c r="Q216" s="160">
        <f>'Upload Sheet Pull'!S218</f>
        <v>0</v>
      </c>
      <c r="R216" s="160">
        <f>'Upload Sheet Pull'!T218</f>
        <v>0</v>
      </c>
      <c r="S216" s="160">
        <f>'Upload Sheet Pull'!U218</f>
        <v>0</v>
      </c>
      <c r="T216" s="160">
        <f t="shared" si="0"/>
        <v>0</v>
      </c>
    </row>
    <row r="217" spans="1:20" ht="12.75" customHeight="1" x14ac:dyDescent="0.4">
      <c r="A217" s="153" t="str">
        <f>'Upload Sheet Pull'!A219</f>
        <v>Budget</v>
      </c>
      <c r="B217" s="153" t="str">
        <f>'Upload Sheet Pull'!B219</f>
        <v>7006-000000</v>
      </c>
      <c r="C217" s="153">
        <f>'Upload Sheet Pull'!C219</f>
        <v>701</v>
      </c>
      <c r="D217" s="153" t="str">
        <f>'Upload Sheet Pull'!D219</f>
        <v>054</v>
      </c>
      <c r="F217" s="153" t="str">
        <f>IF('Upload Sheet Pull'!E219="","",'Upload Sheet Pull'!E219)</f>
        <v/>
      </c>
      <c r="H217" s="160">
        <f>'Upload Sheet Pull'!J219</f>
        <v>0</v>
      </c>
      <c r="I217" s="160">
        <f>'Upload Sheet Pull'!K219</f>
        <v>0</v>
      </c>
      <c r="J217" s="160">
        <f>'Upload Sheet Pull'!L219</f>
        <v>0</v>
      </c>
      <c r="K217" s="160">
        <f>'Upload Sheet Pull'!M219</f>
        <v>0</v>
      </c>
      <c r="L217" s="160">
        <f>'Upload Sheet Pull'!N219</f>
        <v>0</v>
      </c>
      <c r="M217" s="160">
        <f>'Upload Sheet Pull'!O219</f>
        <v>0</v>
      </c>
      <c r="N217" s="160">
        <f>'Upload Sheet Pull'!P219</f>
        <v>0</v>
      </c>
      <c r="O217" s="160">
        <f>'Upload Sheet Pull'!Q219</f>
        <v>0</v>
      </c>
      <c r="P217" s="160">
        <f>'Upload Sheet Pull'!R219</f>
        <v>0</v>
      </c>
      <c r="Q217" s="160">
        <f>'Upload Sheet Pull'!S219</f>
        <v>0</v>
      </c>
      <c r="R217" s="160">
        <f>'Upload Sheet Pull'!T219</f>
        <v>0</v>
      </c>
      <c r="S217" s="160">
        <f>'Upload Sheet Pull'!U219</f>
        <v>0</v>
      </c>
      <c r="T217" s="160">
        <f t="shared" si="0"/>
        <v>0</v>
      </c>
    </row>
    <row r="218" spans="1:20" ht="12.75" customHeight="1" x14ac:dyDescent="0.4">
      <c r="A218" s="153" t="str">
        <f>'Upload Sheet Pull'!A220</f>
        <v>Budget</v>
      </c>
      <c r="B218" s="153" t="str">
        <f>'Upload Sheet Pull'!B220</f>
        <v>7008-000000</v>
      </c>
      <c r="C218" s="153">
        <f>'Upload Sheet Pull'!C220</f>
        <v>701</v>
      </c>
      <c r="D218" s="153" t="str">
        <f>'Upload Sheet Pull'!D220</f>
        <v>054</v>
      </c>
      <c r="F218" s="153" t="str">
        <f>IF('Upload Sheet Pull'!E220="","",'Upload Sheet Pull'!E220)</f>
        <v/>
      </c>
      <c r="H218" s="160">
        <f>'Upload Sheet Pull'!J220</f>
        <v>0</v>
      </c>
      <c r="I218" s="160">
        <f>'Upload Sheet Pull'!K220</f>
        <v>0</v>
      </c>
      <c r="J218" s="160">
        <f>'Upload Sheet Pull'!L220</f>
        <v>0</v>
      </c>
      <c r="K218" s="160">
        <f>'Upload Sheet Pull'!M220</f>
        <v>0</v>
      </c>
      <c r="L218" s="160">
        <f>'Upload Sheet Pull'!N220</f>
        <v>0</v>
      </c>
      <c r="M218" s="160">
        <f>'Upload Sheet Pull'!O220</f>
        <v>0</v>
      </c>
      <c r="N218" s="160">
        <f>'Upload Sheet Pull'!P220</f>
        <v>0</v>
      </c>
      <c r="O218" s="160">
        <f>'Upload Sheet Pull'!Q220</f>
        <v>0</v>
      </c>
      <c r="P218" s="160">
        <f>'Upload Sheet Pull'!R220</f>
        <v>0</v>
      </c>
      <c r="Q218" s="160">
        <f>'Upload Sheet Pull'!S220</f>
        <v>0</v>
      </c>
      <c r="R218" s="160">
        <f>'Upload Sheet Pull'!T220</f>
        <v>0</v>
      </c>
      <c r="S218" s="160">
        <f>'Upload Sheet Pull'!U220</f>
        <v>0</v>
      </c>
      <c r="T218" s="160">
        <f t="shared" si="0"/>
        <v>0</v>
      </c>
    </row>
    <row r="219" spans="1:20" ht="12.75" customHeight="1" x14ac:dyDescent="0.4">
      <c r="A219" s="153" t="str">
        <f>'Upload Sheet Pull'!A221</f>
        <v>Budget</v>
      </c>
      <c r="B219" s="153" t="str">
        <f>'Upload Sheet Pull'!B221</f>
        <v>7010-000000</v>
      </c>
      <c r="C219" s="153">
        <f>'Upload Sheet Pull'!C221</f>
        <v>701</v>
      </c>
      <c r="D219" s="153" t="str">
        <f>'Upload Sheet Pull'!D221</f>
        <v>054</v>
      </c>
      <c r="F219" s="153" t="str">
        <f>IF('Upload Sheet Pull'!E221="","",'Upload Sheet Pull'!E221)</f>
        <v/>
      </c>
      <c r="H219" s="160">
        <f>'Upload Sheet Pull'!J221</f>
        <v>0</v>
      </c>
      <c r="I219" s="160">
        <f>'Upload Sheet Pull'!K221</f>
        <v>0</v>
      </c>
      <c r="J219" s="160">
        <f>'Upload Sheet Pull'!L221</f>
        <v>0</v>
      </c>
      <c r="K219" s="160">
        <f>'Upload Sheet Pull'!M221</f>
        <v>0</v>
      </c>
      <c r="L219" s="160">
        <f>'Upload Sheet Pull'!N221</f>
        <v>0</v>
      </c>
      <c r="M219" s="160">
        <f>'Upload Sheet Pull'!O221</f>
        <v>0</v>
      </c>
      <c r="N219" s="160">
        <f>'Upload Sheet Pull'!P221</f>
        <v>0</v>
      </c>
      <c r="O219" s="160">
        <f>'Upload Sheet Pull'!Q221</f>
        <v>0</v>
      </c>
      <c r="P219" s="160">
        <f>'Upload Sheet Pull'!R221</f>
        <v>0</v>
      </c>
      <c r="Q219" s="160">
        <f>'Upload Sheet Pull'!S221</f>
        <v>0</v>
      </c>
      <c r="R219" s="160">
        <f>'Upload Sheet Pull'!T221</f>
        <v>0</v>
      </c>
      <c r="S219" s="160">
        <f>'Upload Sheet Pull'!U221</f>
        <v>0</v>
      </c>
      <c r="T219" s="160">
        <f t="shared" si="0"/>
        <v>0</v>
      </c>
    </row>
    <row r="220" spans="1:20" ht="12.75" customHeight="1" x14ac:dyDescent="0.4">
      <c r="A220" s="153" t="str">
        <f>'Upload Sheet Pull'!A222</f>
        <v>Budget</v>
      </c>
      <c r="B220" s="153" t="str">
        <f>'Upload Sheet Pull'!B222</f>
        <v>7080-000000</v>
      </c>
      <c r="C220" s="153">
        <f>'Upload Sheet Pull'!C222</f>
        <v>701</v>
      </c>
      <c r="D220" s="153" t="str">
        <f>'Upload Sheet Pull'!D222</f>
        <v>054</v>
      </c>
      <c r="F220" s="153" t="str">
        <f>IF('Upload Sheet Pull'!E222="","",'Upload Sheet Pull'!E222)</f>
        <v/>
      </c>
      <c r="H220" s="160">
        <f>'Upload Sheet Pull'!J222</f>
        <v>0</v>
      </c>
      <c r="I220" s="160">
        <f>'Upload Sheet Pull'!K222</f>
        <v>0</v>
      </c>
      <c r="J220" s="160">
        <f>'Upload Sheet Pull'!L222</f>
        <v>0</v>
      </c>
      <c r="K220" s="160">
        <f>'Upload Sheet Pull'!M222</f>
        <v>0</v>
      </c>
      <c r="L220" s="160">
        <f>'Upload Sheet Pull'!N222</f>
        <v>0</v>
      </c>
      <c r="M220" s="160">
        <f>'Upload Sheet Pull'!O222</f>
        <v>0</v>
      </c>
      <c r="N220" s="160">
        <f>'Upload Sheet Pull'!P222</f>
        <v>0</v>
      </c>
      <c r="O220" s="160">
        <f>'Upload Sheet Pull'!Q222</f>
        <v>0</v>
      </c>
      <c r="P220" s="160">
        <f>'Upload Sheet Pull'!R222</f>
        <v>0</v>
      </c>
      <c r="Q220" s="160">
        <f>'Upload Sheet Pull'!S222</f>
        <v>0</v>
      </c>
      <c r="R220" s="160">
        <f>'Upload Sheet Pull'!T222</f>
        <v>0</v>
      </c>
      <c r="S220" s="160">
        <f>'Upload Sheet Pull'!U222</f>
        <v>0</v>
      </c>
      <c r="T220" s="160">
        <f t="shared" si="0"/>
        <v>0</v>
      </c>
    </row>
    <row r="221" spans="1:20" ht="12.75" customHeight="1" x14ac:dyDescent="0.4">
      <c r="A221" s="153" t="str">
        <f>'Upload Sheet Pull'!A223</f>
        <v>Budget</v>
      </c>
      <c r="B221" s="153" t="str">
        <f>'Upload Sheet Pull'!B223</f>
        <v>7082-000000</v>
      </c>
      <c r="C221" s="153">
        <f>'Upload Sheet Pull'!C223</f>
        <v>701</v>
      </c>
      <c r="D221" s="153" t="str">
        <f>'Upload Sheet Pull'!D223</f>
        <v>054</v>
      </c>
      <c r="F221" s="153" t="str">
        <f>IF('Upload Sheet Pull'!E223="","",'Upload Sheet Pull'!E223)</f>
        <v/>
      </c>
      <c r="H221" s="160">
        <f>'Upload Sheet Pull'!J223</f>
        <v>0</v>
      </c>
      <c r="I221" s="160">
        <f>'Upload Sheet Pull'!K223</f>
        <v>0</v>
      </c>
      <c r="J221" s="160">
        <f>'Upload Sheet Pull'!L223</f>
        <v>0</v>
      </c>
      <c r="K221" s="160">
        <f>'Upload Sheet Pull'!M223</f>
        <v>60</v>
      </c>
      <c r="L221" s="160">
        <f>'Upload Sheet Pull'!N223</f>
        <v>15</v>
      </c>
      <c r="M221" s="160">
        <f>'Upload Sheet Pull'!O223</f>
        <v>15</v>
      </c>
      <c r="N221" s="160">
        <f>'Upload Sheet Pull'!P223</f>
        <v>15</v>
      </c>
      <c r="O221" s="160">
        <f>'Upload Sheet Pull'!Q223</f>
        <v>15</v>
      </c>
      <c r="P221" s="160">
        <f>'Upload Sheet Pull'!R223</f>
        <v>15</v>
      </c>
      <c r="Q221" s="160">
        <f>'Upload Sheet Pull'!S223</f>
        <v>15</v>
      </c>
      <c r="R221" s="160">
        <f>'Upload Sheet Pull'!T223</f>
        <v>15</v>
      </c>
      <c r="S221" s="160">
        <f>'Upload Sheet Pull'!U223</f>
        <v>15</v>
      </c>
      <c r="T221" s="160">
        <f t="shared" si="0"/>
        <v>180</v>
      </c>
    </row>
    <row r="222" spans="1:20" ht="12.75" customHeight="1" x14ac:dyDescent="0.4">
      <c r="A222" s="153" t="str">
        <f>'Upload Sheet Pull'!A224</f>
        <v>Budget</v>
      </c>
      <c r="B222" s="153" t="str">
        <f>'Upload Sheet Pull'!B224</f>
        <v/>
      </c>
      <c r="C222" s="153">
        <f>'Upload Sheet Pull'!C224</f>
        <v>701</v>
      </c>
      <c r="D222" s="153" t="str">
        <f>'Upload Sheet Pull'!D224</f>
        <v>054</v>
      </c>
      <c r="F222" s="153" t="str">
        <f>IF('Upload Sheet Pull'!E224="","",'Upload Sheet Pull'!E224)</f>
        <v/>
      </c>
      <c r="H222" s="160">
        <f>'Upload Sheet Pull'!J224</f>
        <v>0</v>
      </c>
      <c r="I222" s="160">
        <f>'Upload Sheet Pull'!K224</f>
        <v>0</v>
      </c>
      <c r="J222" s="160">
        <f>'Upload Sheet Pull'!L224</f>
        <v>0</v>
      </c>
      <c r="K222" s="160">
        <f>'Upload Sheet Pull'!M224</f>
        <v>0</v>
      </c>
      <c r="L222" s="160">
        <f>'Upload Sheet Pull'!N224</f>
        <v>0</v>
      </c>
      <c r="M222" s="160">
        <f>'Upload Sheet Pull'!O224</f>
        <v>0</v>
      </c>
      <c r="N222" s="160">
        <f>'Upload Sheet Pull'!P224</f>
        <v>0</v>
      </c>
      <c r="O222" s="160">
        <f>'Upload Sheet Pull'!Q224</f>
        <v>0</v>
      </c>
      <c r="P222" s="160">
        <f>'Upload Sheet Pull'!R224</f>
        <v>0</v>
      </c>
      <c r="Q222" s="160">
        <f>'Upload Sheet Pull'!S224</f>
        <v>0</v>
      </c>
      <c r="R222" s="160">
        <f>'Upload Sheet Pull'!T224</f>
        <v>0</v>
      </c>
      <c r="S222" s="160">
        <f>'Upload Sheet Pull'!U224</f>
        <v>0</v>
      </c>
      <c r="T222" s="160">
        <f t="shared" si="0"/>
        <v>0</v>
      </c>
    </row>
    <row r="223" spans="1:20" ht="12.75" customHeight="1" x14ac:dyDescent="0.4">
      <c r="A223" s="153" t="str">
        <f>'Upload Sheet Pull'!A225</f>
        <v>Budget</v>
      </c>
      <c r="B223" s="153" t="str">
        <f>'Upload Sheet Pull'!B225</f>
        <v/>
      </c>
      <c r="C223" s="153">
        <f>'Upload Sheet Pull'!C225</f>
        <v>701</v>
      </c>
      <c r="D223" s="153" t="str">
        <f>'Upload Sheet Pull'!D225</f>
        <v>054</v>
      </c>
      <c r="F223" s="153" t="str">
        <f>IF('Upload Sheet Pull'!E225="","",'Upload Sheet Pull'!E225)</f>
        <v/>
      </c>
      <c r="H223" s="160">
        <f>'Upload Sheet Pull'!J225</f>
        <v>0</v>
      </c>
      <c r="I223" s="160">
        <f>'Upload Sheet Pull'!K225</f>
        <v>0</v>
      </c>
      <c r="J223" s="160">
        <f>'Upload Sheet Pull'!L225</f>
        <v>0</v>
      </c>
      <c r="K223" s="160">
        <f>'Upload Sheet Pull'!M225</f>
        <v>0</v>
      </c>
      <c r="L223" s="160">
        <f>'Upload Sheet Pull'!N225</f>
        <v>0</v>
      </c>
      <c r="M223" s="160">
        <f>'Upload Sheet Pull'!O225</f>
        <v>0</v>
      </c>
      <c r="N223" s="160">
        <f>'Upload Sheet Pull'!P225</f>
        <v>0</v>
      </c>
      <c r="O223" s="160">
        <f>'Upload Sheet Pull'!Q225</f>
        <v>0</v>
      </c>
      <c r="P223" s="160">
        <f>'Upload Sheet Pull'!R225</f>
        <v>0</v>
      </c>
      <c r="Q223" s="160">
        <f>'Upload Sheet Pull'!S225</f>
        <v>0</v>
      </c>
      <c r="R223" s="160">
        <f>'Upload Sheet Pull'!T225</f>
        <v>0</v>
      </c>
      <c r="S223" s="160">
        <f>'Upload Sheet Pull'!U225</f>
        <v>0</v>
      </c>
      <c r="T223" s="160">
        <f t="shared" si="0"/>
        <v>0</v>
      </c>
    </row>
    <row r="224" spans="1:20" ht="12.75" customHeight="1" x14ac:dyDescent="0.4">
      <c r="A224" s="153" t="str">
        <f>'Upload Sheet Pull'!A226</f>
        <v>Budget</v>
      </c>
      <c r="B224" s="153" t="str">
        <f>'Upload Sheet Pull'!B226</f>
        <v/>
      </c>
      <c r="C224" s="153">
        <f>'Upload Sheet Pull'!C226</f>
        <v>701</v>
      </c>
      <c r="D224" s="153" t="str">
        <f>'Upload Sheet Pull'!D226</f>
        <v>054</v>
      </c>
      <c r="F224" s="153" t="str">
        <f>IF('Upload Sheet Pull'!E226="","",'Upload Sheet Pull'!E226)</f>
        <v/>
      </c>
      <c r="H224" s="160">
        <f>'Upload Sheet Pull'!J226</f>
        <v>0</v>
      </c>
      <c r="I224" s="160">
        <f>'Upload Sheet Pull'!K226</f>
        <v>0</v>
      </c>
      <c r="J224" s="160">
        <f>'Upload Sheet Pull'!L226</f>
        <v>0</v>
      </c>
      <c r="K224" s="160">
        <f>'Upload Sheet Pull'!M226</f>
        <v>0</v>
      </c>
      <c r="L224" s="160">
        <f>'Upload Sheet Pull'!N226</f>
        <v>0</v>
      </c>
      <c r="M224" s="160">
        <f>'Upload Sheet Pull'!O226</f>
        <v>0</v>
      </c>
      <c r="N224" s="160">
        <f>'Upload Sheet Pull'!P226</f>
        <v>0</v>
      </c>
      <c r="O224" s="160">
        <f>'Upload Sheet Pull'!Q226</f>
        <v>0</v>
      </c>
      <c r="P224" s="160">
        <f>'Upload Sheet Pull'!R226</f>
        <v>0</v>
      </c>
      <c r="Q224" s="160">
        <f>'Upload Sheet Pull'!S226</f>
        <v>0</v>
      </c>
      <c r="R224" s="160">
        <f>'Upload Sheet Pull'!T226</f>
        <v>0</v>
      </c>
      <c r="S224" s="160">
        <f>'Upload Sheet Pull'!U226</f>
        <v>0</v>
      </c>
      <c r="T224" s="160">
        <f t="shared" si="0"/>
        <v>0</v>
      </c>
    </row>
    <row r="225" spans="1:20" ht="12.75" customHeight="1" x14ac:dyDescent="0.4">
      <c r="A225" s="153" t="str">
        <f>'Upload Sheet Pull'!A227</f>
        <v>Budget</v>
      </c>
      <c r="B225" s="153" t="str">
        <f>'Upload Sheet Pull'!B227</f>
        <v/>
      </c>
      <c r="C225" s="153">
        <f>'Upload Sheet Pull'!C227</f>
        <v>701</v>
      </c>
      <c r="D225" s="153" t="str">
        <f>'Upload Sheet Pull'!D227</f>
        <v>054</v>
      </c>
      <c r="F225" s="153" t="str">
        <f>IF('Upload Sheet Pull'!E227="","",'Upload Sheet Pull'!E227)</f>
        <v/>
      </c>
      <c r="H225" s="160">
        <f>'Upload Sheet Pull'!J227</f>
        <v>0</v>
      </c>
      <c r="I225" s="160">
        <f>'Upload Sheet Pull'!K227</f>
        <v>0</v>
      </c>
      <c r="J225" s="160">
        <f>'Upload Sheet Pull'!L227</f>
        <v>0</v>
      </c>
      <c r="K225" s="160">
        <f>'Upload Sheet Pull'!M227</f>
        <v>0</v>
      </c>
      <c r="L225" s="160">
        <f>'Upload Sheet Pull'!N227</f>
        <v>0</v>
      </c>
      <c r="M225" s="160">
        <f>'Upload Sheet Pull'!O227</f>
        <v>0</v>
      </c>
      <c r="N225" s="160">
        <f>'Upload Sheet Pull'!P227</f>
        <v>0</v>
      </c>
      <c r="O225" s="160">
        <f>'Upload Sheet Pull'!Q227</f>
        <v>0</v>
      </c>
      <c r="P225" s="160">
        <f>'Upload Sheet Pull'!R227</f>
        <v>0</v>
      </c>
      <c r="Q225" s="160">
        <f>'Upload Sheet Pull'!S227</f>
        <v>0</v>
      </c>
      <c r="R225" s="160">
        <f>'Upload Sheet Pull'!T227</f>
        <v>0</v>
      </c>
      <c r="S225" s="160">
        <f>'Upload Sheet Pull'!U227</f>
        <v>0</v>
      </c>
      <c r="T225" s="160">
        <f t="shared" si="0"/>
        <v>0</v>
      </c>
    </row>
    <row r="226" spans="1:20" ht="12.75" customHeight="1" x14ac:dyDescent="0.4">
      <c r="A226" s="153" t="str">
        <f>'Upload Sheet Pull'!A228</f>
        <v>Budget</v>
      </c>
      <c r="B226" s="153" t="str">
        <f>'Upload Sheet Pull'!B228</f>
        <v>7006-000000</v>
      </c>
      <c r="C226" s="153">
        <f>'Upload Sheet Pull'!C228</f>
        <v>702</v>
      </c>
      <c r="D226" s="153" t="str">
        <f>'Upload Sheet Pull'!D228</f>
        <v>054</v>
      </c>
      <c r="F226" s="153" t="str">
        <f>IF('Upload Sheet Pull'!E228="","",'Upload Sheet Pull'!E228)</f>
        <v/>
      </c>
      <c r="H226" s="160">
        <f>'Upload Sheet Pull'!J228</f>
        <v>0</v>
      </c>
      <c r="I226" s="160">
        <f>'Upload Sheet Pull'!K228</f>
        <v>0</v>
      </c>
      <c r="J226" s="160">
        <f>'Upload Sheet Pull'!L228</f>
        <v>0</v>
      </c>
      <c r="K226" s="160">
        <f>'Upload Sheet Pull'!M228</f>
        <v>0</v>
      </c>
      <c r="L226" s="160">
        <f>'Upload Sheet Pull'!N228</f>
        <v>0</v>
      </c>
      <c r="M226" s="160">
        <f>'Upload Sheet Pull'!O228</f>
        <v>0</v>
      </c>
      <c r="N226" s="160">
        <f>'Upload Sheet Pull'!P228</f>
        <v>0</v>
      </c>
      <c r="O226" s="160">
        <f>'Upload Sheet Pull'!Q228</f>
        <v>0</v>
      </c>
      <c r="P226" s="160">
        <f>'Upload Sheet Pull'!R228</f>
        <v>0</v>
      </c>
      <c r="Q226" s="160">
        <f>'Upload Sheet Pull'!S228</f>
        <v>0</v>
      </c>
      <c r="R226" s="160">
        <f>'Upload Sheet Pull'!T228</f>
        <v>0</v>
      </c>
      <c r="S226" s="160">
        <f>'Upload Sheet Pull'!U228</f>
        <v>0</v>
      </c>
      <c r="T226" s="160">
        <f t="shared" si="0"/>
        <v>0</v>
      </c>
    </row>
    <row r="227" spans="1:20" ht="12.75" customHeight="1" x14ac:dyDescent="0.4">
      <c r="A227" s="153" t="str">
        <f>'Upload Sheet Pull'!A229</f>
        <v>Budget</v>
      </c>
      <c r="B227" s="153" t="str">
        <f>'Upload Sheet Pull'!B229</f>
        <v>7010-000000</v>
      </c>
      <c r="C227" s="153">
        <f>'Upload Sheet Pull'!C229</f>
        <v>702</v>
      </c>
      <c r="D227" s="153" t="str">
        <f>'Upload Sheet Pull'!D229</f>
        <v>054</v>
      </c>
      <c r="F227" s="153" t="str">
        <f>IF('Upload Sheet Pull'!E229="","",'Upload Sheet Pull'!E229)</f>
        <v/>
      </c>
      <c r="H227" s="160">
        <f>'Upload Sheet Pull'!J229</f>
        <v>0</v>
      </c>
      <c r="I227" s="160">
        <f>'Upload Sheet Pull'!K229</f>
        <v>0</v>
      </c>
      <c r="J227" s="160">
        <f>'Upload Sheet Pull'!L229</f>
        <v>0</v>
      </c>
      <c r="K227" s="160">
        <f>'Upload Sheet Pull'!M229</f>
        <v>0</v>
      </c>
      <c r="L227" s="160">
        <f>'Upload Sheet Pull'!N229</f>
        <v>0</v>
      </c>
      <c r="M227" s="160">
        <f>'Upload Sheet Pull'!O229</f>
        <v>0</v>
      </c>
      <c r="N227" s="160">
        <f>'Upload Sheet Pull'!P229</f>
        <v>0</v>
      </c>
      <c r="O227" s="160">
        <f>'Upload Sheet Pull'!Q229</f>
        <v>0</v>
      </c>
      <c r="P227" s="160">
        <f>'Upload Sheet Pull'!R229</f>
        <v>0</v>
      </c>
      <c r="Q227" s="160">
        <f>'Upload Sheet Pull'!S229</f>
        <v>0</v>
      </c>
      <c r="R227" s="160">
        <f>'Upload Sheet Pull'!T229</f>
        <v>0</v>
      </c>
      <c r="S227" s="160">
        <f>'Upload Sheet Pull'!U229</f>
        <v>0</v>
      </c>
      <c r="T227" s="160">
        <f t="shared" si="0"/>
        <v>0</v>
      </c>
    </row>
    <row r="228" spans="1:20" ht="12.75" customHeight="1" x14ac:dyDescent="0.4">
      <c r="A228" s="153" t="str">
        <f>'Upload Sheet Pull'!A230</f>
        <v>Budget</v>
      </c>
      <c r="B228" s="153" t="str">
        <f>'Upload Sheet Pull'!B230</f>
        <v>7014-000000</v>
      </c>
      <c r="C228" s="153">
        <f>'Upload Sheet Pull'!C230</f>
        <v>702</v>
      </c>
      <c r="D228" s="153" t="str">
        <f>'Upload Sheet Pull'!D230</f>
        <v>054</v>
      </c>
      <c r="F228" s="153" t="str">
        <f>IF('Upload Sheet Pull'!E230="","",'Upload Sheet Pull'!E230)</f>
        <v/>
      </c>
      <c r="H228" s="160">
        <f>'Upload Sheet Pull'!J230</f>
        <v>0</v>
      </c>
      <c r="I228" s="160">
        <f>'Upload Sheet Pull'!K230</f>
        <v>0</v>
      </c>
      <c r="J228" s="160">
        <f>'Upload Sheet Pull'!L230</f>
        <v>0</v>
      </c>
      <c r="K228" s="160">
        <f>'Upload Sheet Pull'!M230</f>
        <v>0</v>
      </c>
      <c r="L228" s="160">
        <f>'Upload Sheet Pull'!N230</f>
        <v>0</v>
      </c>
      <c r="M228" s="160">
        <f>'Upload Sheet Pull'!O230</f>
        <v>0</v>
      </c>
      <c r="N228" s="160">
        <f>'Upload Sheet Pull'!P230</f>
        <v>0</v>
      </c>
      <c r="O228" s="160">
        <f>'Upload Sheet Pull'!Q230</f>
        <v>0</v>
      </c>
      <c r="P228" s="160">
        <f>'Upload Sheet Pull'!R230</f>
        <v>0</v>
      </c>
      <c r="Q228" s="160">
        <f>'Upload Sheet Pull'!S230</f>
        <v>0</v>
      </c>
      <c r="R228" s="160">
        <f>'Upload Sheet Pull'!T230</f>
        <v>0</v>
      </c>
      <c r="S228" s="160">
        <f>'Upload Sheet Pull'!U230</f>
        <v>0</v>
      </c>
      <c r="T228" s="160">
        <f t="shared" si="0"/>
        <v>0</v>
      </c>
    </row>
    <row r="229" spans="1:20" ht="12.75" customHeight="1" x14ac:dyDescent="0.4">
      <c r="A229" s="153" t="str">
        <f>'Upload Sheet Pull'!A231</f>
        <v>Budget</v>
      </c>
      <c r="B229" s="153" t="str">
        <f>'Upload Sheet Pull'!B231</f>
        <v>7042-000000</v>
      </c>
      <c r="C229" s="153">
        <f>'Upload Sheet Pull'!C231</f>
        <v>702</v>
      </c>
      <c r="D229" s="153" t="str">
        <f>'Upload Sheet Pull'!D231</f>
        <v>054</v>
      </c>
      <c r="F229" s="153" t="str">
        <f>IF('Upload Sheet Pull'!E231="","",'Upload Sheet Pull'!E231)</f>
        <v/>
      </c>
      <c r="H229" s="160">
        <f>'Upload Sheet Pull'!J231</f>
        <v>0</v>
      </c>
      <c r="I229" s="160">
        <f>'Upload Sheet Pull'!K231</f>
        <v>0</v>
      </c>
      <c r="J229" s="160">
        <f>'Upload Sheet Pull'!L231</f>
        <v>0</v>
      </c>
      <c r="K229" s="160">
        <f>'Upload Sheet Pull'!M231</f>
        <v>0</v>
      </c>
      <c r="L229" s="160">
        <f>'Upload Sheet Pull'!N231</f>
        <v>0</v>
      </c>
      <c r="M229" s="160">
        <f>'Upload Sheet Pull'!O231</f>
        <v>0</v>
      </c>
      <c r="N229" s="160">
        <f>'Upload Sheet Pull'!P231</f>
        <v>0</v>
      </c>
      <c r="O229" s="160">
        <f>'Upload Sheet Pull'!Q231</f>
        <v>0</v>
      </c>
      <c r="P229" s="160">
        <f>'Upload Sheet Pull'!R231</f>
        <v>0</v>
      </c>
      <c r="Q229" s="160">
        <f>'Upload Sheet Pull'!S231</f>
        <v>0</v>
      </c>
      <c r="R229" s="160">
        <f>'Upload Sheet Pull'!T231</f>
        <v>0</v>
      </c>
      <c r="S229" s="160">
        <f>'Upload Sheet Pull'!U231</f>
        <v>0</v>
      </c>
      <c r="T229" s="160">
        <f t="shared" si="0"/>
        <v>0</v>
      </c>
    </row>
    <row r="230" spans="1:20" ht="12.75" customHeight="1" x14ac:dyDescent="0.4">
      <c r="A230" s="153" t="str">
        <f>'Upload Sheet Pull'!A232</f>
        <v>Budget</v>
      </c>
      <c r="B230" s="153" t="str">
        <f>'Upload Sheet Pull'!B232</f>
        <v/>
      </c>
      <c r="C230" s="153">
        <f>'Upload Sheet Pull'!C232</f>
        <v>702</v>
      </c>
      <c r="D230" s="153" t="str">
        <f>'Upload Sheet Pull'!D232</f>
        <v>054</v>
      </c>
      <c r="F230" s="153" t="str">
        <f>IF('Upload Sheet Pull'!E232="","",'Upload Sheet Pull'!E232)</f>
        <v/>
      </c>
      <c r="H230" s="160">
        <f>'Upload Sheet Pull'!J232</f>
        <v>0</v>
      </c>
      <c r="I230" s="160">
        <f>'Upload Sheet Pull'!K232</f>
        <v>0</v>
      </c>
      <c r="J230" s="160">
        <f>'Upload Sheet Pull'!L232</f>
        <v>0</v>
      </c>
      <c r="K230" s="160">
        <f>'Upload Sheet Pull'!M232</f>
        <v>0</v>
      </c>
      <c r="L230" s="160">
        <f>'Upload Sheet Pull'!N232</f>
        <v>0</v>
      </c>
      <c r="M230" s="160">
        <f>'Upload Sheet Pull'!O232</f>
        <v>0</v>
      </c>
      <c r="N230" s="160">
        <f>'Upload Sheet Pull'!P232</f>
        <v>0</v>
      </c>
      <c r="O230" s="160">
        <f>'Upload Sheet Pull'!Q232</f>
        <v>0</v>
      </c>
      <c r="P230" s="160">
        <f>'Upload Sheet Pull'!R232</f>
        <v>0</v>
      </c>
      <c r="Q230" s="160">
        <f>'Upload Sheet Pull'!S232</f>
        <v>0</v>
      </c>
      <c r="R230" s="160">
        <f>'Upload Sheet Pull'!T232</f>
        <v>0</v>
      </c>
      <c r="S230" s="160">
        <f>'Upload Sheet Pull'!U232</f>
        <v>0</v>
      </c>
      <c r="T230" s="160">
        <f t="shared" si="0"/>
        <v>0</v>
      </c>
    </row>
    <row r="231" spans="1:20" ht="12.75" customHeight="1" x14ac:dyDescent="0.4">
      <c r="A231" s="153" t="str">
        <f>'Upload Sheet Pull'!A233</f>
        <v>Budget</v>
      </c>
      <c r="B231" s="153" t="str">
        <f>'Upload Sheet Pull'!B233</f>
        <v/>
      </c>
      <c r="C231" s="153">
        <f>'Upload Sheet Pull'!C233</f>
        <v>702</v>
      </c>
      <c r="D231" s="153" t="str">
        <f>'Upload Sheet Pull'!D233</f>
        <v>054</v>
      </c>
      <c r="F231" s="153" t="str">
        <f>IF('Upload Sheet Pull'!E233="","",'Upload Sheet Pull'!E233)</f>
        <v/>
      </c>
      <c r="H231" s="160">
        <f>'Upload Sheet Pull'!J233</f>
        <v>0</v>
      </c>
      <c r="I231" s="160">
        <f>'Upload Sheet Pull'!K233</f>
        <v>0</v>
      </c>
      <c r="J231" s="160">
        <f>'Upload Sheet Pull'!L233</f>
        <v>0</v>
      </c>
      <c r="K231" s="160">
        <f>'Upload Sheet Pull'!M233</f>
        <v>0</v>
      </c>
      <c r="L231" s="160">
        <f>'Upload Sheet Pull'!N233</f>
        <v>0</v>
      </c>
      <c r="M231" s="160">
        <f>'Upload Sheet Pull'!O233</f>
        <v>0</v>
      </c>
      <c r="N231" s="160">
        <f>'Upload Sheet Pull'!P233</f>
        <v>0</v>
      </c>
      <c r="O231" s="160">
        <f>'Upload Sheet Pull'!Q233</f>
        <v>0</v>
      </c>
      <c r="P231" s="160">
        <f>'Upload Sheet Pull'!R233</f>
        <v>0</v>
      </c>
      <c r="Q231" s="160">
        <f>'Upload Sheet Pull'!S233</f>
        <v>0</v>
      </c>
      <c r="R231" s="160">
        <f>'Upload Sheet Pull'!T233</f>
        <v>0</v>
      </c>
      <c r="S231" s="160">
        <f>'Upload Sheet Pull'!U233</f>
        <v>0</v>
      </c>
      <c r="T231" s="160">
        <f t="shared" si="0"/>
        <v>0</v>
      </c>
    </row>
    <row r="232" spans="1:20" ht="12.75" customHeight="1" x14ac:dyDescent="0.4">
      <c r="A232" s="153" t="str">
        <f>'Upload Sheet Pull'!A234</f>
        <v>Budget</v>
      </c>
      <c r="B232" s="153" t="str">
        <f>'Upload Sheet Pull'!B234</f>
        <v/>
      </c>
      <c r="C232" s="153">
        <f>'Upload Sheet Pull'!C234</f>
        <v>702</v>
      </c>
      <c r="D232" s="153" t="str">
        <f>'Upload Sheet Pull'!D234</f>
        <v>054</v>
      </c>
      <c r="F232" s="153" t="str">
        <f>IF('Upload Sheet Pull'!E234="","",'Upload Sheet Pull'!E234)</f>
        <v/>
      </c>
      <c r="H232" s="160">
        <f>'Upload Sheet Pull'!J234</f>
        <v>0</v>
      </c>
      <c r="I232" s="160">
        <f>'Upload Sheet Pull'!K234</f>
        <v>0</v>
      </c>
      <c r="J232" s="160">
        <f>'Upload Sheet Pull'!L234</f>
        <v>0</v>
      </c>
      <c r="K232" s="160">
        <f>'Upload Sheet Pull'!M234</f>
        <v>0</v>
      </c>
      <c r="L232" s="160">
        <f>'Upload Sheet Pull'!N234</f>
        <v>0</v>
      </c>
      <c r="M232" s="160">
        <f>'Upload Sheet Pull'!O234</f>
        <v>0</v>
      </c>
      <c r="N232" s="160">
        <f>'Upload Sheet Pull'!P234</f>
        <v>0</v>
      </c>
      <c r="O232" s="160">
        <f>'Upload Sheet Pull'!Q234</f>
        <v>0</v>
      </c>
      <c r="P232" s="160">
        <f>'Upload Sheet Pull'!R234</f>
        <v>0</v>
      </c>
      <c r="Q232" s="160">
        <f>'Upload Sheet Pull'!S234</f>
        <v>0</v>
      </c>
      <c r="R232" s="160">
        <f>'Upload Sheet Pull'!T234</f>
        <v>0</v>
      </c>
      <c r="S232" s="160">
        <f>'Upload Sheet Pull'!U234</f>
        <v>0</v>
      </c>
      <c r="T232" s="160">
        <f t="shared" si="0"/>
        <v>0</v>
      </c>
    </row>
    <row r="233" spans="1:20" ht="12.75" customHeight="1" x14ac:dyDescent="0.4">
      <c r="A233" s="153" t="str">
        <f>'Upload Sheet Pull'!A235</f>
        <v>Budget</v>
      </c>
      <c r="B233" s="153" t="str">
        <f>'Upload Sheet Pull'!B235</f>
        <v/>
      </c>
      <c r="C233" s="153">
        <f>'Upload Sheet Pull'!C235</f>
        <v>702</v>
      </c>
      <c r="D233" s="153" t="str">
        <f>'Upload Sheet Pull'!D235</f>
        <v>054</v>
      </c>
      <c r="F233" s="153" t="str">
        <f>IF('Upload Sheet Pull'!E235="","",'Upload Sheet Pull'!E235)</f>
        <v/>
      </c>
      <c r="H233" s="160">
        <f>'Upload Sheet Pull'!J235</f>
        <v>0</v>
      </c>
      <c r="I233" s="160">
        <f>'Upload Sheet Pull'!K235</f>
        <v>0</v>
      </c>
      <c r="J233" s="160">
        <f>'Upload Sheet Pull'!L235</f>
        <v>0</v>
      </c>
      <c r="K233" s="160">
        <f>'Upload Sheet Pull'!M235</f>
        <v>0</v>
      </c>
      <c r="L233" s="160">
        <f>'Upload Sheet Pull'!N235</f>
        <v>0</v>
      </c>
      <c r="M233" s="160">
        <f>'Upload Sheet Pull'!O235</f>
        <v>0</v>
      </c>
      <c r="N233" s="160">
        <f>'Upload Sheet Pull'!P235</f>
        <v>0</v>
      </c>
      <c r="O233" s="160">
        <f>'Upload Sheet Pull'!Q235</f>
        <v>0</v>
      </c>
      <c r="P233" s="160">
        <f>'Upload Sheet Pull'!R235</f>
        <v>0</v>
      </c>
      <c r="Q233" s="160">
        <f>'Upload Sheet Pull'!S235</f>
        <v>0</v>
      </c>
      <c r="R233" s="160">
        <f>'Upload Sheet Pull'!T235</f>
        <v>0</v>
      </c>
      <c r="S233" s="160">
        <f>'Upload Sheet Pull'!U235</f>
        <v>0</v>
      </c>
      <c r="T233" s="160">
        <f t="shared" si="0"/>
        <v>0</v>
      </c>
    </row>
    <row r="234" spans="1:20" ht="12.75" customHeight="1" x14ac:dyDescent="0.4">
      <c r="A234" s="153" t="str">
        <f>'Upload Sheet Pull'!A236</f>
        <v>Budget</v>
      </c>
      <c r="B234" s="153" t="str">
        <f>'Upload Sheet Pull'!B236</f>
        <v>7004-000000</v>
      </c>
      <c r="C234" s="153">
        <f>'Upload Sheet Pull'!C236</f>
        <v>703</v>
      </c>
      <c r="D234" s="153" t="str">
        <f>'Upload Sheet Pull'!D236</f>
        <v>054</v>
      </c>
      <c r="F234" s="153" t="str">
        <f>IF('Upload Sheet Pull'!E236="","",'Upload Sheet Pull'!E236)</f>
        <v/>
      </c>
      <c r="H234" s="160">
        <f>'Upload Sheet Pull'!J236</f>
        <v>0</v>
      </c>
      <c r="I234" s="160">
        <f>'Upload Sheet Pull'!K236</f>
        <v>0</v>
      </c>
      <c r="J234" s="160">
        <f>'Upload Sheet Pull'!L236</f>
        <v>0</v>
      </c>
      <c r="K234" s="160">
        <f>'Upload Sheet Pull'!M236</f>
        <v>0</v>
      </c>
      <c r="L234" s="160">
        <f>'Upload Sheet Pull'!N236</f>
        <v>0</v>
      </c>
      <c r="M234" s="160">
        <f>'Upload Sheet Pull'!O236</f>
        <v>0</v>
      </c>
      <c r="N234" s="160">
        <f>'Upload Sheet Pull'!P236</f>
        <v>0</v>
      </c>
      <c r="O234" s="160">
        <f>'Upload Sheet Pull'!Q236</f>
        <v>0</v>
      </c>
      <c r="P234" s="160">
        <f>'Upload Sheet Pull'!R236</f>
        <v>0</v>
      </c>
      <c r="Q234" s="160">
        <f>'Upload Sheet Pull'!S236</f>
        <v>0</v>
      </c>
      <c r="R234" s="160">
        <f>'Upload Sheet Pull'!T236</f>
        <v>0</v>
      </c>
      <c r="S234" s="160">
        <f>'Upload Sheet Pull'!U236</f>
        <v>128</v>
      </c>
      <c r="T234" s="160">
        <f t="shared" si="0"/>
        <v>128</v>
      </c>
    </row>
    <row r="235" spans="1:20" ht="12.75" customHeight="1" x14ac:dyDescent="0.4">
      <c r="A235" s="153" t="str">
        <f>'Upload Sheet Pull'!A237</f>
        <v>Budget</v>
      </c>
      <c r="B235" s="153" t="str">
        <f>'Upload Sheet Pull'!B237</f>
        <v>7006-000000</v>
      </c>
      <c r="C235" s="153">
        <f>'Upload Sheet Pull'!C237</f>
        <v>703</v>
      </c>
      <c r="D235" s="153" t="str">
        <f>'Upload Sheet Pull'!D237</f>
        <v>054</v>
      </c>
      <c r="F235" s="153" t="str">
        <f>IF('Upload Sheet Pull'!E237="","",'Upload Sheet Pull'!E237)</f>
        <v/>
      </c>
      <c r="H235" s="160">
        <f>'Upload Sheet Pull'!J237</f>
        <v>0</v>
      </c>
      <c r="I235" s="160">
        <f>'Upload Sheet Pull'!K237</f>
        <v>0</v>
      </c>
      <c r="J235" s="160">
        <f>'Upload Sheet Pull'!L237</f>
        <v>0</v>
      </c>
      <c r="K235" s="160">
        <f>'Upload Sheet Pull'!M237</f>
        <v>0</v>
      </c>
      <c r="L235" s="160">
        <f>'Upload Sheet Pull'!N237</f>
        <v>0</v>
      </c>
      <c r="M235" s="160">
        <f>'Upload Sheet Pull'!O237</f>
        <v>0</v>
      </c>
      <c r="N235" s="160">
        <f>'Upload Sheet Pull'!P237</f>
        <v>0</v>
      </c>
      <c r="O235" s="160">
        <f>'Upload Sheet Pull'!Q237</f>
        <v>0</v>
      </c>
      <c r="P235" s="160">
        <f>'Upload Sheet Pull'!R237</f>
        <v>0</v>
      </c>
      <c r="Q235" s="160">
        <f>'Upload Sheet Pull'!S237</f>
        <v>0</v>
      </c>
      <c r="R235" s="160">
        <f>'Upload Sheet Pull'!T237</f>
        <v>0</v>
      </c>
      <c r="S235" s="160">
        <f>'Upload Sheet Pull'!U237</f>
        <v>0</v>
      </c>
      <c r="T235" s="160">
        <f t="shared" si="0"/>
        <v>0</v>
      </c>
    </row>
    <row r="236" spans="1:20" ht="12.75" customHeight="1" x14ac:dyDescent="0.4">
      <c r="A236" s="153" t="str">
        <f>'Upload Sheet Pull'!A238</f>
        <v>Budget</v>
      </c>
      <c r="B236" s="153" t="str">
        <f>'Upload Sheet Pull'!B238</f>
        <v>7012-000000</v>
      </c>
      <c r="C236" s="153">
        <f>'Upload Sheet Pull'!C238</f>
        <v>703</v>
      </c>
      <c r="D236" s="153" t="str">
        <f>'Upload Sheet Pull'!D238</f>
        <v>054</v>
      </c>
      <c r="F236" s="153" t="str">
        <f>IF('Upload Sheet Pull'!E238="","",'Upload Sheet Pull'!E238)</f>
        <v/>
      </c>
      <c r="H236" s="160">
        <f>'Upload Sheet Pull'!J238</f>
        <v>0</v>
      </c>
      <c r="I236" s="160">
        <f>'Upload Sheet Pull'!K238</f>
        <v>0</v>
      </c>
      <c r="J236" s="160">
        <f>'Upload Sheet Pull'!L238</f>
        <v>0</v>
      </c>
      <c r="K236" s="160">
        <f>'Upload Sheet Pull'!M238</f>
        <v>0</v>
      </c>
      <c r="L236" s="160">
        <f>'Upload Sheet Pull'!N238</f>
        <v>0</v>
      </c>
      <c r="M236" s="160">
        <f>'Upload Sheet Pull'!O238</f>
        <v>100</v>
      </c>
      <c r="N236" s="160">
        <f>'Upload Sheet Pull'!P238</f>
        <v>0</v>
      </c>
      <c r="O236" s="160">
        <f>'Upload Sheet Pull'!Q238</f>
        <v>0</v>
      </c>
      <c r="P236" s="160">
        <f>'Upload Sheet Pull'!R238</f>
        <v>0</v>
      </c>
      <c r="Q236" s="160">
        <f>'Upload Sheet Pull'!S238</f>
        <v>0</v>
      </c>
      <c r="R236" s="160">
        <f>'Upload Sheet Pull'!T238</f>
        <v>0</v>
      </c>
      <c r="S236" s="160">
        <f>'Upload Sheet Pull'!U238</f>
        <v>0</v>
      </c>
      <c r="T236" s="160">
        <f t="shared" si="0"/>
        <v>100</v>
      </c>
    </row>
    <row r="237" spans="1:20" ht="12.75" customHeight="1" x14ac:dyDescent="0.4">
      <c r="A237" s="153" t="str">
        <f>'Upload Sheet Pull'!A239</f>
        <v>Budget</v>
      </c>
      <c r="B237" s="153" t="str">
        <f>'Upload Sheet Pull'!B239</f>
        <v>7014-000000</v>
      </c>
      <c r="C237" s="153">
        <f>'Upload Sheet Pull'!C239</f>
        <v>703</v>
      </c>
      <c r="D237" s="153" t="str">
        <f>'Upload Sheet Pull'!D239</f>
        <v>054</v>
      </c>
      <c r="F237" s="153" t="str">
        <f>IF('Upload Sheet Pull'!E239="","",'Upload Sheet Pull'!E239)</f>
        <v/>
      </c>
      <c r="H237" s="160">
        <f>'Upload Sheet Pull'!J239</f>
        <v>0</v>
      </c>
      <c r="I237" s="160">
        <f>'Upload Sheet Pull'!K239</f>
        <v>0</v>
      </c>
      <c r="J237" s="160">
        <f>'Upload Sheet Pull'!L239</f>
        <v>0</v>
      </c>
      <c r="K237" s="160">
        <f>'Upload Sheet Pull'!M239</f>
        <v>0</v>
      </c>
      <c r="L237" s="160">
        <f>'Upload Sheet Pull'!N239</f>
        <v>0</v>
      </c>
      <c r="M237" s="160">
        <f>'Upload Sheet Pull'!O239</f>
        <v>500</v>
      </c>
      <c r="N237" s="160">
        <f>'Upload Sheet Pull'!P239</f>
        <v>0</v>
      </c>
      <c r="O237" s="160">
        <f>'Upload Sheet Pull'!Q239</f>
        <v>0</v>
      </c>
      <c r="P237" s="160">
        <f>'Upload Sheet Pull'!R239</f>
        <v>0</v>
      </c>
      <c r="Q237" s="160">
        <f>'Upload Sheet Pull'!S239</f>
        <v>0</v>
      </c>
      <c r="R237" s="160">
        <f>'Upload Sheet Pull'!T239</f>
        <v>0</v>
      </c>
      <c r="S237" s="160">
        <f>'Upload Sheet Pull'!U239</f>
        <v>500</v>
      </c>
      <c r="T237" s="160">
        <f t="shared" si="0"/>
        <v>1000</v>
      </c>
    </row>
    <row r="238" spans="1:20" ht="12.75" customHeight="1" x14ac:dyDescent="0.4">
      <c r="A238" s="153" t="str">
        <f>'Upload Sheet Pull'!A240</f>
        <v>Budget</v>
      </c>
      <c r="B238" s="153" t="str">
        <f>'Upload Sheet Pull'!B240</f>
        <v/>
      </c>
      <c r="C238" s="153">
        <f>'Upload Sheet Pull'!C240</f>
        <v>703</v>
      </c>
      <c r="D238" s="153" t="str">
        <f>'Upload Sheet Pull'!D240</f>
        <v>054</v>
      </c>
      <c r="F238" s="153" t="str">
        <f>IF('Upload Sheet Pull'!E240="","",'Upload Sheet Pull'!E240)</f>
        <v/>
      </c>
      <c r="H238" s="160">
        <f>'Upload Sheet Pull'!J240</f>
        <v>0</v>
      </c>
      <c r="I238" s="160">
        <f>'Upload Sheet Pull'!K240</f>
        <v>0</v>
      </c>
      <c r="J238" s="160">
        <f>'Upload Sheet Pull'!L240</f>
        <v>0</v>
      </c>
      <c r="K238" s="160">
        <f>'Upload Sheet Pull'!M240</f>
        <v>0</v>
      </c>
      <c r="L238" s="160">
        <f>'Upload Sheet Pull'!N240</f>
        <v>0</v>
      </c>
      <c r="M238" s="160">
        <f>'Upload Sheet Pull'!O240</f>
        <v>0</v>
      </c>
      <c r="N238" s="160">
        <f>'Upload Sheet Pull'!P240</f>
        <v>0</v>
      </c>
      <c r="O238" s="160">
        <f>'Upload Sheet Pull'!Q240</f>
        <v>0</v>
      </c>
      <c r="P238" s="160">
        <f>'Upload Sheet Pull'!R240</f>
        <v>0</v>
      </c>
      <c r="Q238" s="160">
        <f>'Upload Sheet Pull'!S240</f>
        <v>0</v>
      </c>
      <c r="R238" s="160">
        <f>'Upload Sheet Pull'!T240</f>
        <v>0</v>
      </c>
      <c r="S238" s="160">
        <f>'Upload Sheet Pull'!U240</f>
        <v>0</v>
      </c>
      <c r="T238" s="160">
        <f t="shared" si="0"/>
        <v>0</v>
      </c>
    </row>
    <row r="239" spans="1:20" ht="12.75" customHeight="1" x14ac:dyDescent="0.4">
      <c r="A239" s="153" t="str">
        <f>'Upload Sheet Pull'!A241</f>
        <v>Budget</v>
      </c>
      <c r="B239" s="153" t="str">
        <f>'Upload Sheet Pull'!B241</f>
        <v/>
      </c>
      <c r="C239" s="153">
        <f>'Upload Sheet Pull'!C241</f>
        <v>703</v>
      </c>
      <c r="D239" s="153" t="str">
        <f>'Upload Sheet Pull'!D241</f>
        <v>054</v>
      </c>
      <c r="F239" s="153" t="str">
        <f>IF('Upload Sheet Pull'!E241="","",'Upload Sheet Pull'!E241)</f>
        <v/>
      </c>
      <c r="H239" s="160">
        <f>'Upload Sheet Pull'!J241</f>
        <v>0</v>
      </c>
      <c r="I239" s="160">
        <f>'Upload Sheet Pull'!K241</f>
        <v>0</v>
      </c>
      <c r="J239" s="160">
        <f>'Upload Sheet Pull'!L241</f>
        <v>0</v>
      </c>
      <c r="K239" s="160">
        <f>'Upload Sheet Pull'!M241</f>
        <v>0</v>
      </c>
      <c r="L239" s="160">
        <f>'Upload Sheet Pull'!N241</f>
        <v>0</v>
      </c>
      <c r="M239" s="160">
        <f>'Upload Sheet Pull'!O241</f>
        <v>0</v>
      </c>
      <c r="N239" s="160">
        <f>'Upload Sheet Pull'!P241</f>
        <v>0</v>
      </c>
      <c r="O239" s="160">
        <f>'Upload Sheet Pull'!Q241</f>
        <v>0</v>
      </c>
      <c r="P239" s="160">
        <f>'Upload Sheet Pull'!R241</f>
        <v>0</v>
      </c>
      <c r="Q239" s="160">
        <f>'Upload Sheet Pull'!S241</f>
        <v>0</v>
      </c>
      <c r="R239" s="160">
        <f>'Upload Sheet Pull'!T241</f>
        <v>0</v>
      </c>
      <c r="S239" s="160">
        <f>'Upload Sheet Pull'!U241</f>
        <v>0</v>
      </c>
      <c r="T239" s="160">
        <f t="shared" si="0"/>
        <v>0</v>
      </c>
    </row>
    <row r="240" spans="1:20" ht="12.75" customHeight="1" x14ac:dyDescent="0.4">
      <c r="A240" s="153" t="str">
        <f>'Upload Sheet Pull'!A242</f>
        <v>Budget</v>
      </c>
      <c r="B240" s="153" t="str">
        <f>'Upload Sheet Pull'!B242</f>
        <v/>
      </c>
      <c r="C240" s="153">
        <f>'Upload Sheet Pull'!C242</f>
        <v>703</v>
      </c>
      <c r="D240" s="153" t="str">
        <f>'Upload Sheet Pull'!D242</f>
        <v>054</v>
      </c>
      <c r="F240" s="153" t="str">
        <f>IF('Upload Sheet Pull'!E242="","",'Upload Sheet Pull'!E242)</f>
        <v/>
      </c>
      <c r="H240" s="160">
        <f>'Upload Sheet Pull'!J242</f>
        <v>0</v>
      </c>
      <c r="I240" s="160">
        <f>'Upload Sheet Pull'!K242</f>
        <v>0</v>
      </c>
      <c r="J240" s="160">
        <f>'Upload Sheet Pull'!L242</f>
        <v>0</v>
      </c>
      <c r="K240" s="160">
        <f>'Upload Sheet Pull'!M242</f>
        <v>0</v>
      </c>
      <c r="L240" s="160">
        <f>'Upload Sheet Pull'!N242</f>
        <v>0</v>
      </c>
      <c r="M240" s="160">
        <f>'Upload Sheet Pull'!O242</f>
        <v>0</v>
      </c>
      <c r="N240" s="160">
        <f>'Upload Sheet Pull'!P242</f>
        <v>0</v>
      </c>
      <c r="O240" s="160">
        <f>'Upload Sheet Pull'!Q242</f>
        <v>0</v>
      </c>
      <c r="P240" s="160">
        <f>'Upload Sheet Pull'!R242</f>
        <v>0</v>
      </c>
      <c r="Q240" s="160">
        <f>'Upload Sheet Pull'!S242</f>
        <v>0</v>
      </c>
      <c r="R240" s="160">
        <f>'Upload Sheet Pull'!T242</f>
        <v>0</v>
      </c>
      <c r="S240" s="160">
        <f>'Upload Sheet Pull'!U242</f>
        <v>0</v>
      </c>
      <c r="T240" s="160">
        <f t="shared" si="0"/>
        <v>0</v>
      </c>
    </row>
    <row r="241" spans="1:20" ht="12.75" customHeight="1" x14ac:dyDescent="0.4">
      <c r="A241" s="153" t="str">
        <f>'Upload Sheet Pull'!A243</f>
        <v>Budget</v>
      </c>
      <c r="B241" s="153" t="str">
        <f>'Upload Sheet Pull'!B243</f>
        <v/>
      </c>
      <c r="C241" s="153">
        <f>'Upload Sheet Pull'!C243</f>
        <v>703</v>
      </c>
      <c r="D241" s="153" t="str">
        <f>'Upload Sheet Pull'!D243</f>
        <v>054</v>
      </c>
      <c r="F241" s="153" t="str">
        <f>IF('Upload Sheet Pull'!E243="","",'Upload Sheet Pull'!E243)</f>
        <v/>
      </c>
      <c r="H241" s="160">
        <f>'Upload Sheet Pull'!J243</f>
        <v>0</v>
      </c>
      <c r="I241" s="160">
        <f>'Upload Sheet Pull'!K243</f>
        <v>0</v>
      </c>
      <c r="J241" s="160">
        <f>'Upload Sheet Pull'!L243</f>
        <v>0</v>
      </c>
      <c r="K241" s="160">
        <f>'Upload Sheet Pull'!M243</f>
        <v>0</v>
      </c>
      <c r="L241" s="160">
        <f>'Upload Sheet Pull'!N243</f>
        <v>0</v>
      </c>
      <c r="M241" s="160">
        <f>'Upload Sheet Pull'!O243</f>
        <v>0</v>
      </c>
      <c r="N241" s="160">
        <f>'Upload Sheet Pull'!P243</f>
        <v>0</v>
      </c>
      <c r="O241" s="160">
        <f>'Upload Sheet Pull'!Q243</f>
        <v>0</v>
      </c>
      <c r="P241" s="160">
        <f>'Upload Sheet Pull'!R243</f>
        <v>0</v>
      </c>
      <c r="Q241" s="160">
        <f>'Upload Sheet Pull'!S243</f>
        <v>0</v>
      </c>
      <c r="R241" s="160">
        <f>'Upload Sheet Pull'!T243</f>
        <v>0</v>
      </c>
      <c r="S241" s="160">
        <f>'Upload Sheet Pull'!U243</f>
        <v>0</v>
      </c>
      <c r="T241" s="160">
        <f t="shared" si="0"/>
        <v>0</v>
      </c>
    </row>
    <row r="242" spans="1:20" ht="12.75" customHeight="1" x14ac:dyDescent="0.4">
      <c r="A242" s="153" t="str">
        <f>'Upload Sheet Pull'!A244</f>
        <v>Budget</v>
      </c>
      <c r="B242" s="153" t="str">
        <f>'Upload Sheet Pull'!B244</f>
        <v>7006-000000</v>
      </c>
      <c r="C242" s="153">
        <f>'Upload Sheet Pull'!C244</f>
        <v>704</v>
      </c>
      <c r="D242" s="153" t="str">
        <f>'Upload Sheet Pull'!D244</f>
        <v>054</v>
      </c>
      <c r="F242" s="153" t="str">
        <f>IF('Upload Sheet Pull'!E244="","",'Upload Sheet Pull'!E244)</f>
        <v/>
      </c>
      <c r="H242" s="160">
        <f>'Upload Sheet Pull'!J244</f>
        <v>0</v>
      </c>
      <c r="I242" s="160">
        <f>'Upload Sheet Pull'!K244</f>
        <v>0</v>
      </c>
      <c r="J242" s="160">
        <f>'Upload Sheet Pull'!L244</f>
        <v>0</v>
      </c>
      <c r="K242" s="160">
        <f>'Upload Sheet Pull'!M244</f>
        <v>0</v>
      </c>
      <c r="L242" s="160">
        <f>'Upload Sheet Pull'!N244</f>
        <v>0</v>
      </c>
      <c r="M242" s="160">
        <f>'Upload Sheet Pull'!O244</f>
        <v>0</v>
      </c>
      <c r="N242" s="160">
        <f>'Upload Sheet Pull'!P244</f>
        <v>0</v>
      </c>
      <c r="O242" s="160">
        <f>'Upload Sheet Pull'!Q244</f>
        <v>0</v>
      </c>
      <c r="P242" s="160">
        <f>'Upload Sheet Pull'!R244</f>
        <v>0</v>
      </c>
      <c r="Q242" s="160">
        <f>'Upload Sheet Pull'!S244</f>
        <v>0</v>
      </c>
      <c r="R242" s="160">
        <f>'Upload Sheet Pull'!T244</f>
        <v>0</v>
      </c>
      <c r="S242" s="160">
        <f>'Upload Sheet Pull'!U244</f>
        <v>0</v>
      </c>
      <c r="T242" s="160">
        <f t="shared" si="0"/>
        <v>0</v>
      </c>
    </row>
    <row r="243" spans="1:20" ht="12.75" customHeight="1" x14ac:dyDescent="0.4">
      <c r="A243" s="153" t="str">
        <f>'Upload Sheet Pull'!A245</f>
        <v>Budget</v>
      </c>
      <c r="B243" s="153" t="str">
        <f>'Upload Sheet Pull'!B245</f>
        <v>7010-000000</v>
      </c>
      <c r="C243" s="153">
        <f>'Upload Sheet Pull'!C245</f>
        <v>704</v>
      </c>
      <c r="D243" s="153" t="str">
        <f>'Upload Sheet Pull'!D245</f>
        <v>054</v>
      </c>
      <c r="F243" s="153" t="str">
        <f>IF('Upload Sheet Pull'!E245="","",'Upload Sheet Pull'!E245)</f>
        <v/>
      </c>
      <c r="H243" s="160">
        <f>'Upload Sheet Pull'!J245</f>
        <v>0</v>
      </c>
      <c r="I243" s="160">
        <f>'Upload Sheet Pull'!K245</f>
        <v>0</v>
      </c>
      <c r="J243" s="160">
        <f>'Upload Sheet Pull'!L245</f>
        <v>0</v>
      </c>
      <c r="K243" s="160">
        <f>'Upload Sheet Pull'!M245</f>
        <v>0</v>
      </c>
      <c r="L243" s="160">
        <f>'Upload Sheet Pull'!N245</f>
        <v>0</v>
      </c>
      <c r="M243" s="160">
        <f>'Upload Sheet Pull'!O245</f>
        <v>0</v>
      </c>
      <c r="N243" s="160">
        <f>'Upload Sheet Pull'!P245</f>
        <v>0</v>
      </c>
      <c r="O243" s="160">
        <f>'Upload Sheet Pull'!Q245</f>
        <v>0</v>
      </c>
      <c r="P243" s="160">
        <f>'Upload Sheet Pull'!R245</f>
        <v>0</v>
      </c>
      <c r="Q243" s="160">
        <f>'Upload Sheet Pull'!S245</f>
        <v>0</v>
      </c>
      <c r="R243" s="160">
        <f>'Upload Sheet Pull'!T245</f>
        <v>0</v>
      </c>
      <c r="S243" s="160">
        <f>'Upload Sheet Pull'!U245</f>
        <v>0</v>
      </c>
      <c r="T243" s="160">
        <f t="shared" si="0"/>
        <v>0</v>
      </c>
    </row>
    <row r="244" spans="1:20" ht="12.75" customHeight="1" x14ac:dyDescent="0.4">
      <c r="A244" s="153" t="str">
        <f>'Upload Sheet Pull'!A246</f>
        <v>Budget</v>
      </c>
      <c r="B244" s="153" t="str">
        <f>'Upload Sheet Pull'!B246</f>
        <v/>
      </c>
      <c r="C244" s="153">
        <f>'Upload Sheet Pull'!C246</f>
        <v>704</v>
      </c>
      <c r="D244" s="153" t="str">
        <f>'Upload Sheet Pull'!D246</f>
        <v>054</v>
      </c>
      <c r="F244" s="153" t="str">
        <f>IF('Upload Sheet Pull'!E246="","",'Upload Sheet Pull'!E246)</f>
        <v/>
      </c>
      <c r="H244" s="160">
        <f>'Upload Sheet Pull'!J246</f>
        <v>0</v>
      </c>
      <c r="I244" s="160">
        <f>'Upload Sheet Pull'!K246</f>
        <v>0</v>
      </c>
      <c r="J244" s="160">
        <f>'Upload Sheet Pull'!L246</f>
        <v>0</v>
      </c>
      <c r="K244" s="160">
        <f>'Upload Sheet Pull'!M246</f>
        <v>0</v>
      </c>
      <c r="L244" s="160">
        <f>'Upload Sheet Pull'!N246</f>
        <v>0</v>
      </c>
      <c r="M244" s="160">
        <f>'Upload Sheet Pull'!O246</f>
        <v>0</v>
      </c>
      <c r="N244" s="160">
        <f>'Upload Sheet Pull'!P246</f>
        <v>0</v>
      </c>
      <c r="O244" s="160">
        <f>'Upload Sheet Pull'!Q246</f>
        <v>0</v>
      </c>
      <c r="P244" s="160">
        <f>'Upload Sheet Pull'!R246</f>
        <v>0</v>
      </c>
      <c r="Q244" s="160">
        <f>'Upload Sheet Pull'!S246</f>
        <v>0</v>
      </c>
      <c r="R244" s="160">
        <f>'Upload Sheet Pull'!T246</f>
        <v>0</v>
      </c>
      <c r="S244" s="160">
        <f>'Upload Sheet Pull'!U246</f>
        <v>0</v>
      </c>
      <c r="T244" s="160">
        <f t="shared" si="0"/>
        <v>0</v>
      </c>
    </row>
    <row r="245" spans="1:20" ht="12.75" customHeight="1" x14ac:dyDescent="0.4">
      <c r="A245" s="153" t="str">
        <f>'Upload Sheet Pull'!A247</f>
        <v>Budget</v>
      </c>
      <c r="B245" s="153" t="str">
        <f>'Upload Sheet Pull'!B247</f>
        <v/>
      </c>
      <c r="C245" s="153">
        <f>'Upload Sheet Pull'!C247</f>
        <v>704</v>
      </c>
      <c r="D245" s="153" t="str">
        <f>'Upload Sheet Pull'!D247</f>
        <v>054</v>
      </c>
      <c r="F245" s="153" t="str">
        <f>IF('Upload Sheet Pull'!E247="","",'Upload Sheet Pull'!E247)</f>
        <v/>
      </c>
      <c r="H245" s="160">
        <f>'Upload Sheet Pull'!J247</f>
        <v>0</v>
      </c>
      <c r="I245" s="160">
        <f>'Upload Sheet Pull'!K247</f>
        <v>0</v>
      </c>
      <c r="J245" s="160">
        <f>'Upload Sheet Pull'!L247</f>
        <v>0</v>
      </c>
      <c r="K245" s="160">
        <f>'Upload Sheet Pull'!M247</f>
        <v>0</v>
      </c>
      <c r="L245" s="160">
        <f>'Upload Sheet Pull'!N247</f>
        <v>0</v>
      </c>
      <c r="M245" s="160">
        <f>'Upload Sheet Pull'!O247</f>
        <v>0</v>
      </c>
      <c r="N245" s="160">
        <f>'Upload Sheet Pull'!P247</f>
        <v>0</v>
      </c>
      <c r="O245" s="160">
        <f>'Upload Sheet Pull'!Q247</f>
        <v>0</v>
      </c>
      <c r="P245" s="160">
        <f>'Upload Sheet Pull'!R247</f>
        <v>0</v>
      </c>
      <c r="Q245" s="160">
        <f>'Upload Sheet Pull'!S247</f>
        <v>0</v>
      </c>
      <c r="R245" s="160">
        <f>'Upload Sheet Pull'!T247</f>
        <v>0</v>
      </c>
      <c r="S245" s="160">
        <f>'Upload Sheet Pull'!U247</f>
        <v>0</v>
      </c>
      <c r="T245" s="160">
        <f t="shared" si="0"/>
        <v>0</v>
      </c>
    </row>
    <row r="246" spans="1:20" ht="12.75" customHeight="1" x14ac:dyDescent="0.4">
      <c r="A246" s="153" t="str">
        <f>'Upload Sheet Pull'!A248</f>
        <v>Budget</v>
      </c>
      <c r="B246" s="153" t="str">
        <f>'Upload Sheet Pull'!B248</f>
        <v/>
      </c>
      <c r="C246" s="153">
        <f>'Upload Sheet Pull'!C248</f>
        <v>704</v>
      </c>
      <c r="D246" s="153" t="str">
        <f>'Upload Sheet Pull'!D248</f>
        <v>054</v>
      </c>
      <c r="F246" s="153" t="str">
        <f>IF('Upload Sheet Pull'!E248="","",'Upload Sheet Pull'!E248)</f>
        <v/>
      </c>
      <c r="H246" s="160">
        <f>'Upload Sheet Pull'!J248</f>
        <v>0</v>
      </c>
      <c r="I246" s="160">
        <f>'Upload Sheet Pull'!K248</f>
        <v>0</v>
      </c>
      <c r="J246" s="160">
        <f>'Upload Sheet Pull'!L248</f>
        <v>0</v>
      </c>
      <c r="K246" s="160">
        <f>'Upload Sheet Pull'!M248</f>
        <v>0</v>
      </c>
      <c r="L246" s="160">
        <f>'Upload Sheet Pull'!N248</f>
        <v>0</v>
      </c>
      <c r="M246" s="160">
        <f>'Upload Sheet Pull'!O248</f>
        <v>0</v>
      </c>
      <c r="N246" s="160">
        <f>'Upload Sheet Pull'!P248</f>
        <v>0</v>
      </c>
      <c r="O246" s="160">
        <f>'Upload Sheet Pull'!Q248</f>
        <v>0</v>
      </c>
      <c r="P246" s="160">
        <f>'Upload Sheet Pull'!R248</f>
        <v>0</v>
      </c>
      <c r="Q246" s="160">
        <f>'Upload Sheet Pull'!S248</f>
        <v>0</v>
      </c>
      <c r="R246" s="160">
        <f>'Upload Sheet Pull'!T248</f>
        <v>0</v>
      </c>
      <c r="S246" s="160">
        <f>'Upload Sheet Pull'!U248</f>
        <v>0</v>
      </c>
      <c r="T246" s="160">
        <f t="shared" si="0"/>
        <v>0</v>
      </c>
    </row>
    <row r="247" spans="1:20" ht="12.75" customHeight="1" x14ac:dyDescent="0.4">
      <c r="A247" s="153" t="str">
        <f>'Upload Sheet Pull'!A249</f>
        <v>Budget</v>
      </c>
      <c r="B247" s="153" t="str">
        <f>'Upload Sheet Pull'!B249</f>
        <v/>
      </c>
      <c r="C247" s="153">
        <f>'Upload Sheet Pull'!C249</f>
        <v>704</v>
      </c>
      <c r="D247" s="153" t="str">
        <f>'Upload Sheet Pull'!D249</f>
        <v>054</v>
      </c>
      <c r="F247" s="153" t="str">
        <f>IF('Upload Sheet Pull'!E249="","",'Upload Sheet Pull'!E249)</f>
        <v/>
      </c>
      <c r="H247" s="160">
        <f>'Upload Sheet Pull'!J249</f>
        <v>0</v>
      </c>
      <c r="I247" s="160">
        <f>'Upload Sheet Pull'!K249</f>
        <v>0</v>
      </c>
      <c r="J247" s="160">
        <f>'Upload Sheet Pull'!L249</f>
        <v>0</v>
      </c>
      <c r="K247" s="160">
        <f>'Upload Sheet Pull'!M249</f>
        <v>0</v>
      </c>
      <c r="L247" s="160">
        <f>'Upload Sheet Pull'!N249</f>
        <v>0</v>
      </c>
      <c r="M247" s="160">
        <f>'Upload Sheet Pull'!O249</f>
        <v>0</v>
      </c>
      <c r="N247" s="160">
        <f>'Upload Sheet Pull'!P249</f>
        <v>0</v>
      </c>
      <c r="O247" s="160">
        <f>'Upload Sheet Pull'!Q249</f>
        <v>0</v>
      </c>
      <c r="P247" s="160">
        <f>'Upload Sheet Pull'!R249</f>
        <v>0</v>
      </c>
      <c r="Q247" s="160">
        <f>'Upload Sheet Pull'!S249</f>
        <v>0</v>
      </c>
      <c r="R247" s="160">
        <f>'Upload Sheet Pull'!T249</f>
        <v>0</v>
      </c>
      <c r="S247" s="160">
        <f>'Upload Sheet Pull'!U249</f>
        <v>0</v>
      </c>
      <c r="T247" s="160">
        <f t="shared" si="0"/>
        <v>0</v>
      </c>
    </row>
    <row r="248" spans="1:20" ht="12.75" customHeight="1" x14ac:dyDescent="0.4">
      <c r="A248" s="153" t="str">
        <f>'Upload Sheet Pull'!A250</f>
        <v>Budget</v>
      </c>
      <c r="B248" s="153" t="str">
        <f>'Upload Sheet Pull'!B250</f>
        <v>7004-000000</v>
      </c>
      <c r="C248" s="153">
        <f>'Upload Sheet Pull'!C250</f>
        <v>706</v>
      </c>
      <c r="D248" s="153" t="str">
        <f>'Upload Sheet Pull'!D250</f>
        <v>054</v>
      </c>
      <c r="F248" s="153" t="str">
        <f>IF('Upload Sheet Pull'!E250="","",'Upload Sheet Pull'!E250)</f>
        <v/>
      </c>
      <c r="H248" s="160">
        <f>'Upload Sheet Pull'!J250</f>
        <v>0</v>
      </c>
      <c r="I248" s="160">
        <f>'Upload Sheet Pull'!K250</f>
        <v>0</v>
      </c>
      <c r="J248" s="160">
        <f>'Upload Sheet Pull'!L250</f>
        <v>0</v>
      </c>
      <c r="K248" s="160">
        <f>'Upload Sheet Pull'!M250</f>
        <v>0</v>
      </c>
      <c r="L248" s="160">
        <f>'Upload Sheet Pull'!N250</f>
        <v>0</v>
      </c>
      <c r="M248" s="160">
        <f>'Upload Sheet Pull'!O250</f>
        <v>0</v>
      </c>
      <c r="N248" s="160">
        <f>'Upload Sheet Pull'!P250</f>
        <v>0</v>
      </c>
      <c r="O248" s="160">
        <f>'Upload Sheet Pull'!Q250</f>
        <v>0</v>
      </c>
      <c r="P248" s="160">
        <f>'Upload Sheet Pull'!R250</f>
        <v>0</v>
      </c>
      <c r="Q248" s="160">
        <f>'Upload Sheet Pull'!S250</f>
        <v>0</v>
      </c>
      <c r="R248" s="160">
        <f>'Upload Sheet Pull'!T250</f>
        <v>0</v>
      </c>
      <c r="S248" s="160">
        <f>'Upload Sheet Pull'!U250</f>
        <v>0</v>
      </c>
      <c r="T248" s="160">
        <f t="shared" si="0"/>
        <v>0</v>
      </c>
    </row>
    <row r="249" spans="1:20" ht="12.75" customHeight="1" x14ac:dyDescent="0.4">
      <c r="A249" s="153" t="str">
        <f>'Upload Sheet Pull'!A251</f>
        <v>Budget</v>
      </c>
      <c r="B249" s="153" t="str">
        <f>'Upload Sheet Pull'!B251</f>
        <v>7006-000000</v>
      </c>
      <c r="C249" s="153">
        <f>'Upload Sheet Pull'!C251</f>
        <v>706</v>
      </c>
      <c r="D249" s="153" t="str">
        <f>'Upload Sheet Pull'!D251</f>
        <v>054</v>
      </c>
      <c r="F249" s="153" t="str">
        <f>IF('Upload Sheet Pull'!E251="","",'Upload Sheet Pull'!E251)</f>
        <v/>
      </c>
      <c r="H249" s="160">
        <f>'Upload Sheet Pull'!J251</f>
        <v>0</v>
      </c>
      <c r="I249" s="160">
        <f>'Upload Sheet Pull'!K251</f>
        <v>0</v>
      </c>
      <c r="J249" s="160">
        <f>'Upload Sheet Pull'!L251</f>
        <v>0</v>
      </c>
      <c r="K249" s="160">
        <f>'Upload Sheet Pull'!M251</f>
        <v>0</v>
      </c>
      <c r="L249" s="160">
        <f>'Upload Sheet Pull'!N251</f>
        <v>0</v>
      </c>
      <c r="M249" s="160">
        <f>'Upload Sheet Pull'!O251</f>
        <v>0</v>
      </c>
      <c r="N249" s="160">
        <f>'Upload Sheet Pull'!P251</f>
        <v>0</v>
      </c>
      <c r="O249" s="160">
        <f>'Upload Sheet Pull'!Q251</f>
        <v>0</v>
      </c>
      <c r="P249" s="160">
        <f>'Upload Sheet Pull'!R251</f>
        <v>0</v>
      </c>
      <c r="Q249" s="160">
        <f>'Upload Sheet Pull'!S251</f>
        <v>0</v>
      </c>
      <c r="R249" s="160">
        <f>'Upload Sheet Pull'!T251</f>
        <v>0</v>
      </c>
      <c r="S249" s="160">
        <f>'Upload Sheet Pull'!U251</f>
        <v>0</v>
      </c>
      <c r="T249" s="160">
        <f t="shared" si="0"/>
        <v>0</v>
      </c>
    </row>
    <row r="250" spans="1:20" ht="12.75" customHeight="1" x14ac:dyDescent="0.4">
      <c r="A250" s="153" t="str">
        <f>'Upload Sheet Pull'!A252</f>
        <v>Budget</v>
      </c>
      <c r="B250" s="153" t="str">
        <f>'Upload Sheet Pull'!B252</f>
        <v>7010-000000</v>
      </c>
      <c r="C250" s="153">
        <f>'Upload Sheet Pull'!C252</f>
        <v>706</v>
      </c>
      <c r="D250" s="153" t="str">
        <f>'Upload Sheet Pull'!D252</f>
        <v>054</v>
      </c>
      <c r="F250" s="153" t="str">
        <f>IF('Upload Sheet Pull'!E252="","",'Upload Sheet Pull'!E252)</f>
        <v/>
      </c>
      <c r="H250" s="160">
        <f>'Upload Sheet Pull'!J252</f>
        <v>0</v>
      </c>
      <c r="I250" s="160">
        <f>'Upload Sheet Pull'!K252</f>
        <v>0</v>
      </c>
      <c r="J250" s="160">
        <f>'Upload Sheet Pull'!L252</f>
        <v>0</v>
      </c>
      <c r="K250" s="160">
        <f>'Upload Sheet Pull'!M252</f>
        <v>0</v>
      </c>
      <c r="L250" s="160">
        <f>'Upload Sheet Pull'!N252</f>
        <v>0</v>
      </c>
      <c r="M250" s="160">
        <f>'Upload Sheet Pull'!O252</f>
        <v>0</v>
      </c>
      <c r="N250" s="160">
        <f>'Upload Sheet Pull'!P252</f>
        <v>0</v>
      </c>
      <c r="O250" s="160">
        <f>'Upload Sheet Pull'!Q252</f>
        <v>0</v>
      </c>
      <c r="P250" s="160">
        <f>'Upload Sheet Pull'!R252</f>
        <v>0</v>
      </c>
      <c r="Q250" s="160">
        <f>'Upload Sheet Pull'!S252</f>
        <v>0</v>
      </c>
      <c r="R250" s="160">
        <f>'Upload Sheet Pull'!T252</f>
        <v>0</v>
      </c>
      <c r="S250" s="160">
        <f>'Upload Sheet Pull'!U252</f>
        <v>0</v>
      </c>
      <c r="T250" s="160">
        <f t="shared" si="0"/>
        <v>0</v>
      </c>
    </row>
    <row r="251" spans="1:20" ht="12.75" customHeight="1" x14ac:dyDescent="0.4">
      <c r="A251" s="153" t="str">
        <f>'Upload Sheet Pull'!A253</f>
        <v>Budget</v>
      </c>
      <c r="B251" s="153" t="str">
        <f>'Upload Sheet Pull'!B253</f>
        <v>7082-000000</v>
      </c>
      <c r="C251" s="153">
        <f>'Upload Sheet Pull'!C253</f>
        <v>706</v>
      </c>
      <c r="D251" s="153" t="str">
        <f>'Upload Sheet Pull'!D253</f>
        <v>054</v>
      </c>
      <c r="F251" s="153" t="str">
        <f>IF('Upload Sheet Pull'!E253="","",'Upload Sheet Pull'!E253)</f>
        <v/>
      </c>
      <c r="H251" s="160">
        <f>'Upload Sheet Pull'!J253</f>
        <v>0</v>
      </c>
      <c r="I251" s="160">
        <f>'Upload Sheet Pull'!K253</f>
        <v>0</v>
      </c>
      <c r="J251" s="160">
        <f>'Upload Sheet Pull'!L253</f>
        <v>0</v>
      </c>
      <c r="K251" s="160">
        <f>'Upload Sheet Pull'!M253</f>
        <v>0</v>
      </c>
      <c r="L251" s="160">
        <f>'Upload Sheet Pull'!N253</f>
        <v>0</v>
      </c>
      <c r="M251" s="160">
        <f>'Upload Sheet Pull'!O253</f>
        <v>0</v>
      </c>
      <c r="N251" s="160">
        <f>'Upload Sheet Pull'!P253</f>
        <v>0</v>
      </c>
      <c r="O251" s="160">
        <f>'Upload Sheet Pull'!Q253</f>
        <v>380</v>
      </c>
      <c r="P251" s="160">
        <f>'Upload Sheet Pull'!R253</f>
        <v>0</v>
      </c>
      <c r="Q251" s="160">
        <f>'Upload Sheet Pull'!S253</f>
        <v>0</v>
      </c>
      <c r="R251" s="160">
        <f>'Upload Sheet Pull'!T253</f>
        <v>0</v>
      </c>
      <c r="S251" s="160">
        <f>'Upload Sheet Pull'!U253</f>
        <v>0</v>
      </c>
      <c r="T251" s="160">
        <f t="shared" si="0"/>
        <v>380</v>
      </c>
    </row>
    <row r="252" spans="1:20" ht="12.75" customHeight="1" x14ac:dyDescent="0.4">
      <c r="A252" s="153" t="str">
        <f>'Upload Sheet Pull'!A254</f>
        <v>Budget</v>
      </c>
      <c r="B252" s="153" t="str">
        <f>'Upload Sheet Pull'!B254</f>
        <v>7080-000000</v>
      </c>
      <c r="C252" s="153">
        <f>'Upload Sheet Pull'!C254</f>
        <v>706</v>
      </c>
      <c r="D252" s="153" t="str">
        <f>'Upload Sheet Pull'!D254</f>
        <v>054</v>
      </c>
      <c r="F252" s="153" t="str">
        <f>IF('Upload Sheet Pull'!E254="","",'Upload Sheet Pull'!E254)</f>
        <v/>
      </c>
      <c r="H252" s="160">
        <f>'Upload Sheet Pull'!J254</f>
        <v>0</v>
      </c>
      <c r="I252" s="160">
        <f>'Upload Sheet Pull'!K254</f>
        <v>0</v>
      </c>
      <c r="J252" s="160">
        <f>'Upload Sheet Pull'!L254</f>
        <v>0</v>
      </c>
      <c r="K252" s="160">
        <f>'Upload Sheet Pull'!M254</f>
        <v>0</v>
      </c>
      <c r="L252" s="160">
        <f>'Upload Sheet Pull'!N254</f>
        <v>0</v>
      </c>
      <c r="M252" s="160">
        <f>'Upload Sheet Pull'!O254</f>
        <v>0</v>
      </c>
      <c r="N252" s="160">
        <f>'Upload Sheet Pull'!P254</f>
        <v>75</v>
      </c>
      <c r="O252" s="160">
        <f>'Upload Sheet Pull'!Q254</f>
        <v>0</v>
      </c>
      <c r="P252" s="160">
        <f>'Upload Sheet Pull'!R254</f>
        <v>0</v>
      </c>
      <c r="Q252" s="160">
        <f>'Upload Sheet Pull'!S254</f>
        <v>0</v>
      </c>
      <c r="R252" s="160">
        <f>'Upload Sheet Pull'!T254</f>
        <v>0</v>
      </c>
      <c r="S252" s="160">
        <f>'Upload Sheet Pull'!U254</f>
        <v>0</v>
      </c>
      <c r="T252" s="160">
        <f t="shared" si="0"/>
        <v>75</v>
      </c>
    </row>
    <row r="253" spans="1:20" ht="12.75" customHeight="1" x14ac:dyDescent="0.4">
      <c r="A253" s="153" t="str">
        <f>'Upload Sheet Pull'!A255</f>
        <v>Budget</v>
      </c>
      <c r="B253" s="153" t="str">
        <f>'Upload Sheet Pull'!B255</f>
        <v/>
      </c>
      <c r="C253" s="153">
        <f>'Upload Sheet Pull'!C255</f>
        <v>706</v>
      </c>
      <c r="D253" s="153" t="str">
        <f>'Upload Sheet Pull'!D255</f>
        <v>054</v>
      </c>
      <c r="F253" s="153" t="str">
        <f>IF('Upload Sheet Pull'!E255="","",'Upload Sheet Pull'!E255)</f>
        <v/>
      </c>
      <c r="H253" s="160">
        <f>'Upload Sheet Pull'!J255</f>
        <v>0</v>
      </c>
      <c r="I253" s="160">
        <f>'Upload Sheet Pull'!K255</f>
        <v>0</v>
      </c>
      <c r="J253" s="160">
        <f>'Upload Sheet Pull'!L255</f>
        <v>0</v>
      </c>
      <c r="K253" s="160">
        <f>'Upload Sheet Pull'!M255</f>
        <v>0</v>
      </c>
      <c r="L253" s="160">
        <f>'Upload Sheet Pull'!N255</f>
        <v>0</v>
      </c>
      <c r="M253" s="160">
        <f>'Upload Sheet Pull'!O255</f>
        <v>0</v>
      </c>
      <c r="N253" s="160">
        <f>'Upload Sheet Pull'!P255</f>
        <v>0</v>
      </c>
      <c r="O253" s="160">
        <f>'Upload Sheet Pull'!Q255</f>
        <v>0</v>
      </c>
      <c r="P253" s="160">
        <f>'Upload Sheet Pull'!R255</f>
        <v>0</v>
      </c>
      <c r="Q253" s="160">
        <f>'Upload Sheet Pull'!S255</f>
        <v>0</v>
      </c>
      <c r="R253" s="160">
        <f>'Upload Sheet Pull'!T255</f>
        <v>0</v>
      </c>
      <c r="S253" s="160">
        <f>'Upload Sheet Pull'!U255</f>
        <v>0</v>
      </c>
      <c r="T253" s="160">
        <f t="shared" si="0"/>
        <v>0</v>
      </c>
    </row>
    <row r="254" spans="1:20" ht="12.75" customHeight="1" x14ac:dyDescent="0.4">
      <c r="A254" s="153" t="str">
        <f>'Upload Sheet Pull'!A256</f>
        <v>Budget</v>
      </c>
      <c r="B254" s="153" t="str">
        <f>'Upload Sheet Pull'!B256</f>
        <v/>
      </c>
      <c r="C254" s="153">
        <f>'Upload Sheet Pull'!C256</f>
        <v>706</v>
      </c>
      <c r="D254" s="153" t="str">
        <f>'Upload Sheet Pull'!D256</f>
        <v>054</v>
      </c>
      <c r="F254" s="153" t="str">
        <f>IF('Upload Sheet Pull'!E256="","",'Upload Sheet Pull'!E256)</f>
        <v/>
      </c>
      <c r="H254" s="160">
        <f>'Upload Sheet Pull'!J256</f>
        <v>0</v>
      </c>
      <c r="I254" s="160">
        <f>'Upload Sheet Pull'!K256</f>
        <v>0</v>
      </c>
      <c r="J254" s="160">
        <f>'Upload Sheet Pull'!L256</f>
        <v>0</v>
      </c>
      <c r="K254" s="160">
        <f>'Upload Sheet Pull'!M256</f>
        <v>0</v>
      </c>
      <c r="L254" s="160">
        <f>'Upload Sheet Pull'!N256</f>
        <v>0</v>
      </c>
      <c r="M254" s="160">
        <f>'Upload Sheet Pull'!O256</f>
        <v>0</v>
      </c>
      <c r="N254" s="160">
        <f>'Upload Sheet Pull'!P256</f>
        <v>0</v>
      </c>
      <c r="O254" s="160">
        <f>'Upload Sheet Pull'!Q256</f>
        <v>0</v>
      </c>
      <c r="P254" s="160">
        <f>'Upload Sheet Pull'!R256</f>
        <v>0</v>
      </c>
      <c r="Q254" s="160">
        <f>'Upload Sheet Pull'!S256</f>
        <v>0</v>
      </c>
      <c r="R254" s="160">
        <f>'Upload Sheet Pull'!T256</f>
        <v>0</v>
      </c>
      <c r="S254" s="160">
        <f>'Upload Sheet Pull'!U256</f>
        <v>0</v>
      </c>
      <c r="T254" s="160">
        <f t="shared" si="0"/>
        <v>0</v>
      </c>
    </row>
    <row r="255" spans="1:20" ht="12.75" customHeight="1" x14ac:dyDescent="0.4">
      <c r="A255" s="153" t="str">
        <f>'Upload Sheet Pull'!A257</f>
        <v>Budget</v>
      </c>
      <c r="B255" s="153" t="str">
        <f>'Upload Sheet Pull'!B257</f>
        <v/>
      </c>
      <c r="C255" s="153">
        <f>'Upload Sheet Pull'!C257</f>
        <v>706</v>
      </c>
      <c r="D255" s="153" t="str">
        <f>'Upload Sheet Pull'!D257</f>
        <v>054</v>
      </c>
      <c r="F255" s="153" t="str">
        <f>IF('Upload Sheet Pull'!E257="","",'Upload Sheet Pull'!E257)</f>
        <v/>
      </c>
      <c r="H255" s="160">
        <f>'Upload Sheet Pull'!J257</f>
        <v>0</v>
      </c>
      <c r="I255" s="160">
        <f>'Upload Sheet Pull'!K257</f>
        <v>0</v>
      </c>
      <c r="J255" s="160">
        <f>'Upload Sheet Pull'!L257</f>
        <v>0</v>
      </c>
      <c r="K255" s="160">
        <f>'Upload Sheet Pull'!M257</f>
        <v>0</v>
      </c>
      <c r="L255" s="160">
        <f>'Upload Sheet Pull'!N257</f>
        <v>0</v>
      </c>
      <c r="M255" s="160">
        <f>'Upload Sheet Pull'!O257</f>
        <v>0</v>
      </c>
      <c r="N255" s="160">
        <f>'Upload Sheet Pull'!P257</f>
        <v>0</v>
      </c>
      <c r="O255" s="160">
        <f>'Upload Sheet Pull'!Q257</f>
        <v>0</v>
      </c>
      <c r="P255" s="160">
        <f>'Upload Sheet Pull'!R257</f>
        <v>0</v>
      </c>
      <c r="Q255" s="160">
        <f>'Upload Sheet Pull'!S257</f>
        <v>0</v>
      </c>
      <c r="R255" s="160">
        <f>'Upload Sheet Pull'!T257</f>
        <v>0</v>
      </c>
      <c r="S255" s="160">
        <f>'Upload Sheet Pull'!U257</f>
        <v>0</v>
      </c>
      <c r="T255" s="160">
        <f t="shared" si="0"/>
        <v>0</v>
      </c>
    </row>
    <row r="256" spans="1:20" ht="12.75" customHeight="1" x14ac:dyDescent="0.4">
      <c r="A256" s="153" t="str">
        <f>'Upload Sheet Pull'!A258</f>
        <v>Budget</v>
      </c>
      <c r="B256" s="153" t="str">
        <f>'Upload Sheet Pull'!B258</f>
        <v>7004-000000</v>
      </c>
      <c r="C256" s="153">
        <f>'Upload Sheet Pull'!C258</f>
        <v>705</v>
      </c>
      <c r="D256" s="153" t="str">
        <f>'Upload Sheet Pull'!D258</f>
        <v>054</v>
      </c>
      <c r="F256" s="153" t="str">
        <f>IF('Upload Sheet Pull'!E258="","",'Upload Sheet Pull'!E258)</f>
        <v/>
      </c>
      <c r="H256" s="160">
        <f>'Upload Sheet Pull'!J258</f>
        <v>0</v>
      </c>
      <c r="I256" s="160">
        <f>'Upload Sheet Pull'!K258</f>
        <v>0</v>
      </c>
      <c r="J256" s="160">
        <f>'Upload Sheet Pull'!L258</f>
        <v>0</v>
      </c>
      <c r="K256" s="160">
        <f>'Upload Sheet Pull'!M258</f>
        <v>0</v>
      </c>
      <c r="L256" s="160">
        <f>'Upload Sheet Pull'!N258</f>
        <v>0</v>
      </c>
      <c r="M256" s="160">
        <f>'Upload Sheet Pull'!O258</f>
        <v>0</v>
      </c>
      <c r="N256" s="160">
        <f>'Upload Sheet Pull'!P258</f>
        <v>0</v>
      </c>
      <c r="O256" s="160">
        <f>'Upload Sheet Pull'!Q258</f>
        <v>0</v>
      </c>
      <c r="P256" s="160">
        <f>'Upload Sheet Pull'!R258</f>
        <v>0</v>
      </c>
      <c r="Q256" s="160">
        <f>'Upload Sheet Pull'!S258</f>
        <v>0</v>
      </c>
      <c r="R256" s="160">
        <f>'Upload Sheet Pull'!T258</f>
        <v>0</v>
      </c>
      <c r="S256" s="160">
        <f>'Upload Sheet Pull'!U258</f>
        <v>0</v>
      </c>
      <c r="T256" s="160">
        <f t="shared" si="0"/>
        <v>0</v>
      </c>
    </row>
    <row r="257" spans="1:20" ht="12.75" customHeight="1" x14ac:dyDescent="0.4">
      <c r="A257" s="153" t="str">
        <f>'Upload Sheet Pull'!A259</f>
        <v>Budget</v>
      </c>
      <c r="B257" s="153" t="str">
        <f>'Upload Sheet Pull'!B259</f>
        <v>7006-000000</v>
      </c>
      <c r="C257" s="153">
        <f>'Upload Sheet Pull'!C259</f>
        <v>705</v>
      </c>
      <c r="D257" s="153" t="str">
        <f>'Upload Sheet Pull'!D259</f>
        <v>054</v>
      </c>
      <c r="F257" s="153" t="str">
        <f>IF('Upload Sheet Pull'!E259="","",'Upload Sheet Pull'!E259)</f>
        <v/>
      </c>
      <c r="H257" s="160">
        <f>'Upload Sheet Pull'!J259</f>
        <v>0</v>
      </c>
      <c r="I257" s="160">
        <f>'Upload Sheet Pull'!K259</f>
        <v>0</v>
      </c>
      <c r="J257" s="160">
        <f>'Upload Sheet Pull'!L259</f>
        <v>0</v>
      </c>
      <c r="K257" s="160">
        <f>'Upload Sheet Pull'!M259</f>
        <v>0</v>
      </c>
      <c r="L257" s="160">
        <f>'Upload Sheet Pull'!N259</f>
        <v>0</v>
      </c>
      <c r="M257" s="160">
        <f>'Upload Sheet Pull'!O259</f>
        <v>0</v>
      </c>
      <c r="N257" s="160">
        <f>'Upload Sheet Pull'!P259</f>
        <v>0</v>
      </c>
      <c r="O257" s="160">
        <f>'Upload Sheet Pull'!Q259</f>
        <v>0</v>
      </c>
      <c r="P257" s="160">
        <f>'Upload Sheet Pull'!R259</f>
        <v>0</v>
      </c>
      <c r="Q257" s="160">
        <f>'Upload Sheet Pull'!S259</f>
        <v>0</v>
      </c>
      <c r="R257" s="160">
        <f>'Upload Sheet Pull'!T259</f>
        <v>0</v>
      </c>
      <c r="S257" s="160">
        <f>'Upload Sheet Pull'!U259</f>
        <v>0</v>
      </c>
      <c r="T257" s="160">
        <f t="shared" ref="T257:T442" si="1">SUM(H257:S257)</f>
        <v>0</v>
      </c>
    </row>
    <row r="258" spans="1:20" ht="12.75" customHeight="1" x14ac:dyDescent="0.4">
      <c r="A258" s="153" t="str">
        <f>'Upload Sheet Pull'!A260</f>
        <v>Budget</v>
      </c>
      <c r="B258" s="153" t="str">
        <f>'Upload Sheet Pull'!B260</f>
        <v>7010-000000</v>
      </c>
      <c r="C258" s="153">
        <f>'Upload Sheet Pull'!C260</f>
        <v>705</v>
      </c>
      <c r="D258" s="153" t="str">
        <f>'Upload Sheet Pull'!D260</f>
        <v>054</v>
      </c>
      <c r="F258" s="153" t="str">
        <f>IF('Upload Sheet Pull'!E260="","",'Upload Sheet Pull'!E260)</f>
        <v/>
      </c>
      <c r="H258" s="160">
        <f>'Upload Sheet Pull'!J260</f>
        <v>0</v>
      </c>
      <c r="I258" s="160">
        <f>'Upload Sheet Pull'!K260</f>
        <v>0</v>
      </c>
      <c r="J258" s="160">
        <f>'Upload Sheet Pull'!L260</f>
        <v>0</v>
      </c>
      <c r="K258" s="160">
        <f>'Upload Sheet Pull'!M260</f>
        <v>0</v>
      </c>
      <c r="L258" s="160">
        <f>'Upload Sheet Pull'!N260</f>
        <v>0</v>
      </c>
      <c r="M258" s="160">
        <f>'Upload Sheet Pull'!O260</f>
        <v>0</v>
      </c>
      <c r="N258" s="160">
        <f>'Upload Sheet Pull'!P260</f>
        <v>0</v>
      </c>
      <c r="O258" s="160">
        <f>'Upload Sheet Pull'!Q260</f>
        <v>0</v>
      </c>
      <c r="P258" s="160">
        <f>'Upload Sheet Pull'!R260</f>
        <v>0</v>
      </c>
      <c r="Q258" s="160">
        <f>'Upload Sheet Pull'!S260</f>
        <v>0</v>
      </c>
      <c r="R258" s="160">
        <f>'Upload Sheet Pull'!T260</f>
        <v>0</v>
      </c>
      <c r="S258" s="160">
        <f>'Upload Sheet Pull'!U260</f>
        <v>0</v>
      </c>
      <c r="T258" s="160">
        <f t="shared" si="1"/>
        <v>0</v>
      </c>
    </row>
    <row r="259" spans="1:20" ht="12.75" customHeight="1" x14ac:dyDescent="0.4">
      <c r="A259" s="153" t="str">
        <f>'Upload Sheet Pull'!A261</f>
        <v>Budget</v>
      </c>
      <c r="B259" s="153" t="str">
        <f>'Upload Sheet Pull'!B261</f>
        <v>7082-000000</v>
      </c>
      <c r="C259" s="153">
        <f>'Upload Sheet Pull'!C261</f>
        <v>705</v>
      </c>
      <c r="D259" s="153" t="str">
        <f>'Upload Sheet Pull'!D261</f>
        <v>054</v>
      </c>
      <c r="F259" s="153" t="str">
        <f>IF('Upload Sheet Pull'!E261="","",'Upload Sheet Pull'!E261)</f>
        <v/>
      </c>
      <c r="H259" s="160">
        <f>'Upload Sheet Pull'!J261</f>
        <v>0</v>
      </c>
      <c r="I259" s="160">
        <f>'Upload Sheet Pull'!K261</f>
        <v>0</v>
      </c>
      <c r="J259" s="160">
        <f>'Upload Sheet Pull'!L261</f>
        <v>0</v>
      </c>
      <c r="K259" s="160">
        <f>'Upload Sheet Pull'!M261</f>
        <v>232</v>
      </c>
      <c r="L259" s="160">
        <f>'Upload Sheet Pull'!N261</f>
        <v>0</v>
      </c>
      <c r="M259" s="160">
        <f>'Upload Sheet Pull'!O261</f>
        <v>0</v>
      </c>
      <c r="N259" s="160">
        <f>'Upload Sheet Pull'!P261</f>
        <v>175</v>
      </c>
      <c r="O259" s="160">
        <f>'Upload Sheet Pull'!Q261</f>
        <v>0</v>
      </c>
      <c r="P259" s="160">
        <f>'Upload Sheet Pull'!R261</f>
        <v>0</v>
      </c>
      <c r="Q259" s="160">
        <f>'Upload Sheet Pull'!S261</f>
        <v>150</v>
      </c>
      <c r="R259" s="160">
        <f>'Upload Sheet Pull'!T261</f>
        <v>175</v>
      </c>
      <c r="S259" s="160">
        <f>'Upload Sheet Pull'!U261</f>
        <v>0</v>
      </c>
      <c r="T259" s="160">
        <f t="shared" si="1"/>
        <v>732</v>
      </c>
    </row>
    <row r="260" spans="1:20" ht="12.75" customHeight="1" x14ac:dyDescent="0.4">
      <c r="A260" s="153" t="str">
        <f>'Upload Sheet Pull'!A262</f>
        <v>Budget</v>
      </c>
      <c r="B260" s="153" t="str">
        <f>'Upload Sheet Pull'!B262</f>
        <v/>
      </c>
      <c r="C260" s="153">
        <f>'Upload Sheet Pull'!C262</f>
        <v>705</v>
      </c>
      <c r="D260" s="153" t="str">
        <f>'Upload Sheet Pull'!D262</f>
        <v>054</v>
      </c>
      <c r="F260" s="153" t="str">
        <f>IF('Upload Sheet Pull'!E262="","",'Upload Sheet Pull'!E262)</f>
        <v/>
      </c>
      <c r="H260" s="160">
        <f>'Upload Sheet Pull'!J262</f>
        <v>0</v>
      </c>
      <c r="I260" s="160">
        <f>'Upload Sheet Pull'!K262</f>
        <v>0</v>
      </c>
      <c r="J260" s="160">
        <f>'Upload Sheet Pull'!L262</f>
        <v>0</v>
      </c>
      <c r="K260" s="160">
        <f>'Upload Sheet Pull'!M262</f>
        <v>0</v>
      </c>
      <c r="L260" s="160">
        <f>'Upload Sheet Pull'!N262</f>
        <v>0</v>
      </c>
      <c r="M260" s="160">
        <f>'Upload Sheet Pull'!O262</f>
        <v>0</v>
      </c>
      <c r="N260" s="160">
        <f>'Upload Sheet Pull'!P262</f>
        <v>0</v>
      </c>
      <c r="O260" s="160">
        <f>'Upload Sheet Pull'!Q262</f>
        <v>0</v>
      </c>
      <c r="P260" s="160">
        <f>'Upload Sheet Pull'!R262</f>
        <v>0</v>
      </c>
      <c r="Q260" s="160">
        <f>'Upload Sheet Pull'!S262</f>
        <v>0</v>
      </c>
      <c r="R260" s="160">
        <f>'Upload Sheet Pull'!T262</f>
        <v>0</v>
      </c>
      <c r="S260" s="160">
        <f>'Upload Sheet Pull'!U262</f>
        <v>0</v>
      </c>
      <c r="T260" s="160">
        <f t="shared" si="1"/>
        <v>0</v>
      </c>
    </row>
    <row r="261" spans="1:20" ht="12.75" customHeight="1" x14ac:dyDescent="0.4">
      <c r="A261" s="153" t="str">
        <f>'Upload Sheet Pull'!A263</f>
        <v>Budget</v>
      </c>
      <c r="B261" s="153" t="str">
        <f>'Upload Sheet Pull'!B263</f>
        <v/>
      </c>
      <c r="C261" s="153">
        <f>'Upload Sheet Pull'!C263</f>
        <v>705</v>
      </c>
      <c r="D261" s="153" t="str">
        <f>'Upload Sheet Pull'!D263</f>
        <v>054</v>
      </c>
      <c r="F261" s="153" t="str">
        <f>IF('Upload Sheet Pull'!E263="","",'Upload Sheet Pull'!E263)</f>
        <v/>
      </c>
      <c r="H261" s="160">
        <f>'Upload Sheet Pull'!J263</f>
        <v>0</v>
      </c>
      <c r="I261" s="160">
        <f>'Upload Sheet Pull'!K263</f>
        <v>0</v>
      </c>
      <c r="J261" s="160">
        <f>'Upload Sheet Pull'!L263</f>
        <v>0</v>
      </c>
      <c r="K261" s="160">
        <f>'Upload Sheet Pull'!M263</f>
        <v>0</v>
      </c>
      <c r="L261" s="160">
        <f>'Upload Sheet Pull'!N263</f>
        <v>0</v>
      </c>
      <c r="M261" s="160">
        <f>'Upload Sheet Pull'!O263</f>
        <v>0</v>
      </c>
      <c r="N261" s="160">
        <f>'Upload Sheet Pull'!P263</f>
        <v>0</v>
      </c>
      <c r="O261" s="160">
        <f>'Upload Sheet Pull'!Q263</f>
        <v>0</v>
      </c>
      <c r="P261" s="160">
        <f>'Upload Sheet Pull'!R263</f>
        <v>0</v>
      </c>
      <c r="Q261" s="160">
        <f>'Upload Sheet Pull'!S263</f>
        <v>0</v>
      </c>
      <c r="R261" s="160">
        <f>'Upload Sheet Pull'!T263</f>
        <v>0</v>
      </c>
      <c r="S261" s="160">
        <f>'Upload Sheet Pull'!U263</f>
        <v>0</v>
      </c>
      <c r="T261" s="160">
        <f t="shared" si="1"/>
        <v>0</v>
      </c>
    </row>
    <row r="262" spans="1:20" ht="12.75" customHeight="1" x14ac:dyDescent="0.4">
      <c r="A262" s="153" t="str">
        <f>'Upload Sheet Pull'!A264</f>
        <v>Budget</v>
      </c>
      <c r="B262" s="153" t="str">
        <f>'Upload Sheet Pull'!B264</f>
        <v/>
      </c>
      <c r="C262" s="153">
        <f>'Upload Sheet Pull'!C264</f>
        <v>705</v>
      </c>
      <c r="D262" s="153" t="str">
        <f>'Upload Sheet Pull'!D264</f>
        <v>054</v>
      </c>
      <c r="F262" s="153" t="str">
        <f>IF('Upload Sheet Pull'!E264="","",'Upload Sheet Pull'!E264)</f>
        <v/>
      </c>
      <c r="H262" s="160">
        <f>'Upload Sheet Pull'!J264</f>
        <v>0</v>
      </c>
      <c r="I262" s="160">
        <f>'Upload Sheet Pull'!K264</f>
        <v>0</v>
      </c>
      <c r="J262" s="160">
        <f>'Upload Sheet Pull'!L264</f>
        <v>0</v>
      </c>
      <c r="K262" s="160">
        <f>'Upload Sheet Pull'!M264</f>
        <v>0</v>
      </c>
      <c r="L262" s="160">
        <f>'Upload Sheet Pull'!N264</f>
        <v>0</v>
      </c>
      <c r="M262" s="160">
        <f>'Upload Sheet Pull'!O264</f>
        <v>0</v>
      </c>
      <c r="N262" s="160">
        <f>'Upload Sheet Pull'!P264</f>
        <v>0</v>
      </c>
      <c r="O262" s="160">
        <f>'Upload Sheet Pull'!Q264</f>
        <v>0</v>
      </c>
      <c r="P262" s="160">
        <f>'Upload Sheet Pull'!R264</f>
        <v>0</v>
      </c>
      <c r="Q262" s="160">
        <f>'Upload Sheet Pull'!S264</f>
        <v>0</v>
      </c>
      <c r="R262" s="160">
        <f>'Upload Sheet Pull'!T264</f>
        <v>0</v>
      </c>
      <c r="S262" s="160">
        <f>'Upload Sheet Pull'!U264</f>
        <v>0</v>
      </c>
      <c r="T262" s="160">
        <f t="shared" si="1"/>
        <v>0</v>
      </c>
    </row>
    <row r="263" spans="1:20" ht="12.75" customHeight="1" x14ac:dyDescent="0.4">
      <c r="A263" s="153" t="str">
        <f>'Upload Sheet Pull'!A265</f>
        <v>Budget</v>
      </c>
      <c r="B263" s="153" t="str">
        <f>'Upload Sheet Pull'!B265</f>
        <v/>
      </c>
      <c r="C263" s="153">
        <f>'Upload Sheet Pull'!C265</f>
        <v>705</v>
      </c>
      <c r="D263" s="153" t="str">
        <f>'Upload Sheet Pull'!D265</f>
        <v>054</v>
      </c>
      <c r="F263" s="153" t="str">
        <f>IF('Upload Sheet Pull'!E265="","",'Upload Sheet Pull'!E265)</f>
        <v/>
      </c>
      <c r="H263" s="160">
        <f>'Upload Sheet Pull'!J265</f>
        <v>0</v>
      </c>
      <c r="I263" s="160">
        <f>'Upload Sheet Pull'!K265</f>
        <v>0</v>
      </c>
      <c r="J263" s="160">
        <f>'Upload Sheet Pull'!L265</f>
        <v>0</v>
      </c>
      <c r="K263" s="160">
        <f>'Upload Sheet Pull'!M265</f>
        <v>0</v>
      </c>
      <c r="L263" s="160">
        <f>'Upload Sheet Pull'!N265</f>
        <v>0</v>
      </c>
      <c r="M263" s="160">
        <f>'Upload Sheet Pull'!O265</f>
        <v>0</v>
      </c>
      <c r="N263" s="160">
        <f>'Upload Sheet Pull'!P265</f>
        <v>0</v>
      </c>
      <c r="O263" s="160">
        <f>'Upload Sheet Pull'!Q265</f>
        <v>0</v>
      </c>
      <c r="P263" s="160">
        <f>'Upload Sheet Pull'!R265</f>
        <v>0</v>
      </c>
      <c r="Q263" s="160">
        <f>'Upload Sheet Pull'!S265</f>
        <v>0</v>
      </c>
      <c r="R263" s="160">
        <f>'Upload Sheet Pull'!T265</f>
        <v>0</v>
      </c>
      <c r="S263" s="160">
        <f>'Upload Sheet Pull'!U265</f>
        <v>0</v>
      </c>
      <c r="T263" s="160">
        <f t="shared" si="1"/>
        <v>0</v>
      </c>
    </row>
    <row r="264" spans="1:20" ht="12.75" customHeight="1" x14ac:dyDescent="0.4">
      <c r="A264" s="153" t="str">
        <f>'Upload Sheet Pull'!A266</f>
        <v>Budget</v>
      </c>
      <c r="B264" s="153" t="str">
        <f>'Upload Sheet Pull'!B266</f>
        <v>6010-000000</v>
      </c>
      <c r="C264" s="153">
        <f>'Upload Sheet Pull'!C266</f>
        <v>800</v>
      </c>
      <c r="D264" s="153" t="str">
        <f>'Upload Sheet Pull'!D266</f>
        <v>054</v>
      </c>
      <c r="F264" s="153" t="str">
        <f>IF('Upload Sheet Pull'!E266="","",'Upload Sheet Pull'!E266)</f>
        <v/>
      </c>
      <c r="H264" s="160">
        <f>'Upload Sheet Pull'!J266</f>
        <v>0</v>
      </c>
      <c r="I264" s="160">
        <f>'Upload Sheet Pull'!K266</f>
        <v>0</v>
      </c>
      <c r="J264" s="160">
        <f>'Upload Sheet Pull'!L266</f>
        <v>0</v>
      </c>
      <c r="K264" s="160">
        <f>'Upload Sheet Pull'!M266</f>
        <v>0</v>
      </c>
      <c r="L264" s="160">
        <f>'Upload Sheet Pull'!N266</f>
        <v>0</v>
      </c>
      <c r="M264" s="160">
        <f>'Upload Sheet Pull'!O266</f>
        <v>0</v>
      </c>
      <c r="N264" s="160">
        <f>'Upload Sheet Pull'!P266</f>
        <v>0</v>
      </c>
      <c r="O264" s="160">
        <f>'Upload Sheet Pull'!Q266</f>
        <v>0</v>
      </c>
      <c r="P264" s="160">
        <f>'Upload Sheet Pull'!R266</f>
        <v>0</v>
      </c>
      <c r="Q264" s="160">
        <f>'Upload Sheet Pull'!S266</f>
        <v>0</v>
      </c>
      <c r="R264" s="160">
        <f>'Upload Sheet Pull'!T266</f>
        <v>0</v>
      </c>
      <c r="S264" s="160">
        <f>'Upload Sheet Pull'!U266</f>
        <v>0</v>
      </c>
      <c r="T264" s="160">
        <f t="shared" si="1"/>
        <v>0</v>
      </c>
    </row>
    <row r="265" spans="1:20" ht="12.75" customHeight="1" x14ac:dyDescent="0.4">
      <c r="A265" s="153" t="str">
        <f>'Upload Sheet Pull'!A267</f>
        <v>Budget</v>
      </c>
      <c r="B265" s="153" t="str">
        <f>'Upload Sheet Pull'!B267</f>
        <v>6015-000000</v>
      </c>
      <c r="C265" s="153">
        <f>'Upload Sheet Pull'!C267</f>
        <v>800</v>
      </c>
      <c r="D265" s="153" t="str">
        <f>'Upload Sheet Pull'!D267</f>
        <v>054</v>
      </c>
      <c r="F265" s="153" t="str">
        <f>IF('Upload Sheet Pull'!E267="","",'Upload Sheet Pull'!E267)</f>
        <v/>
      </c>
      <c r="H265" s="160">
        <f>'Upload Sheet Pull'!J267</f>
        <v>0</v>
      </c>
      <c r="I265" s="160">
        <f>'Upload Sheet Pull'!K267</f>
        <v>0</v>
      </c>
      <c r="J265" s="160">
        <f>'Upload Sheet Pull'!L267</f>
        <v>0</v>
      </c>
      <c r="K265" s="160">
        <f>'Upload Sheet Pull'!M267</f>
        <v>0</v>
      </c>
      <c r="L265" s="160">
        <f>'Upload Sheet Pull'!N267</f>
        <v>0</v>
      </c>
      <c r="M265" s="160">
        <f>'Upload Sheet Pull'!O267</f>
        <v>0</v>
      </c>
      <c r="N265" s="160">
        <f>'Upload Sheet Pull'!P267</f>
        <v>0</v>
      </c>
      <c r="O265" s="160">
        <f>'Upload Sheet Pull'!Q267</f>
        <v>0</v>
      </c>
      <c r="P265" s="160">
        <f>'Upload Sheet Pull'!R267</f>
        <v>0</v>
      </c>
      <c r="Q265" s="160">
        <f>'Upload Sheet Pull'!S267</f>
        <v>0</v>
      </c>
      <c r="R265" s="160">
        <f>'Upload Sheet Pull'!T267</f>
        <v>0</v>
      </c>
      <c r="S265" s="160">
        <f>'Upload Sheet Pull'!U267</f>
        <v>0</v>
      </c>
      <c r="T265" s="160">
        <f t="shared" si="1"/>
        <v>0</v>
      </c>
    </row>
    <row r="266" spans="1:20" ht="12.75" customHeight="1" x14ac:dyDescent="0.4">
      <c r="A266" s="153" t="str">
        <f>'Upload Sheet Pull'!A268</f>
        <v>Budget</v>
      </c>
      <c r="B266" s="153" t="str">
        <f>'Upload Sheet Pull'!B268</f>
        <v>6020-000000</v>
      </c>
      <c r="C266" s="153">
        <f>'Upload Sheet Pull'!C268</f>
        <v>800</v>
      </c>
      <c r="D266" s="153" t="str">
        <f>'Upload Sheet Pull'!D268</f>
        <v>054</v>
      </c>
      <c r="F266" s="153" t="str">
        <f>IF('Upload Sheet Pull'!E268="","",'Upload Sheet Pull'!E268)</f>
        <v/>
      </c>
      <c r="H266" s="160">
        <f>'Upload Sheet Pull'!J268</f>
        <v>0</v>
      </c>
      <c r="I266" s="160">
        <f>'Upload Sheet Pull'!K268</f>
        <v>0</v>
      </c>
      <c r="J266" s="160">
        <f>'Upload Sheet Pull'!L268</f>
        <v>0</v>
      </c>
      <c r="K266" s="160">
        <f>'Upload Sheet Pull'!M268</f>
        <v>0</v>
      </c>
      <c r="L266" s="160">
        <f>'Upload Sheet Pull'!N268</f>
        <v>0</v>
      </c>
      <c r="M266" s="160">
        <f>'Upload Sheet Pull'!O268</f>
        <v>0</v>
      </c>
      <c r="N266" s="160">
        <f>'Upload Sheet Pull'!P268</f>
        <v>0</v>
      </c>
      <c r="O266" s="160">
        <f>'Upload Sheet Pull'!Q268</f>
        <v>0</v>
      </c>
      <c r="P266" s="160">
        <f>'Upload Sheet Pull'!R268</f>
        <v>0</v>
      </c>
      <c r="Q266" s="160">
        <f>'Upload Sheet Pull'!S268</f>
        <v>0</v>
      </c>
      <c r="R266" s="160">
        <f>'Upload Sheet Pull'!T268</f>
        <v>0</v>
      </c>
      <c r="S266" s="160">
        <f>'Upload Sheet Pull'!U268</f>
        <v>0</v>
      </c>
      <c r="T266" s="160">
        <f t="shared" si="1"/>
        <v>0</v>
      </c>
    </row>
    <row r="267" spans="1:20" ht="12.75" customHeight="1" x14ac:dyDescent="0.4">
      <c r="A267" s="153" t="str">
        <f>'Upload Sheet Pull'!A269</f>
        <v>Budget</v>
      </c>
      <c r="B267" s="153" t="str">
        <f>'Upload Sheet Pull'!B269</f>
        <v>6025-000000</v>
      </c>
      <c r="C267" s="153">
        <f>'Upload Sheet Pull'!C269</f>
        <v>800</v>
      </c>
      <c r="D267" s="153" t="str">
        <f>'Upload Sheet Pull'!D269</f>
        <v>054</v>
      </c>
      <c r="F267" s="153" t="str">
        <f>IF('Upload Sheet Pull'!E269="","",'Upload Sheet Pull'!E269)</f>
        <v/>
      </c>
      <c r="H267" s="160">
        <f>'Upload Sheet Pull'!J269</f>
        <v>0</v>
      </c>
      <c r="I267" s="160">
        <f>'Upload Sheet Pull'!K269</f>
        <v>0</v>
      </c>
      <c r="J267" s="160">
        <f>'Upload Sheet Pull'!L269</f>
        <v>0</v>
      </c>
      <c r="K267" s="160">
        <f>'Upload Sheet Pull'!M269</f>
        <v>0</v>
      </c>
      <c r="L267" s="160">
        <f>'Upload Sheet Pull'!N269</f>
        <v>0</v>
      </c>
      <c r="M267" s="160">
        <f>'Upload Sheet Pull'!O269</f>
        <v>0</v>
      </c>
      <c r="N267" s="160">
        <f>'Upload Sheet Pull'!P269</f>
        <v>0</v>
      </c>
      <c r="O267" s="160">
        <f>'Upload Sheet Pull'!Q269</f>
        <v>0</v>
      </c>
      <c r="P267" s="160">
        <f>'Upload Sheet Pull'!R269</f>
        <v>0</v>
      </c>
      <c r="Q267" s="160">
        <f>'Upload Sheet Pull'!S269</f>
        <v>0</v>
      </c>
      <c r="R267" s="160">
        <f>'Upload Sheet Pull'!T269</f>
        <v>0</v>
      </c>
      <c r="S267" s="160">
        <f>'Upload Sheet Pull'!U269</f>
        <v>0</v>
      </c>
      <c r="T267" s="160">
        <f t="shared" si="1"/>
        <v>0</v>
      </c>
    </row>
    <row r="268" spans="1:20" ht="12.75" customHeight="1" x14ac:dyDescent="0.4">
      <c r="A268" s="153" t="str">
        <f>'Upload Sheet Pull'!A270</f>
        <v>Budget</v>
      </c>
      <c r="B268" s="153" t="str">
        <f>'Upload Sheet Pull'!B270</f>
        <v>6030-000000</v>
      </c>
      <c r="C268" s="153">
        <f>'Upload Sheet Pull'!C270</f>
        <v>800</v>
      </c>
      <c r="D268" s="153" t="str">
        <f>'Upload Sheet Pull'!D270</f>
        <v>054</v>
      </c>
      <c r="F268" s="153" t="str">
        <f>IF('Upload Sheet Pull'!E270="","",'Upload Sheet Pull'!E270)</f>
        <v/>
      </c>
      <c r="H268" s="160">
        <f>'Upload Sheet Pull'!J270</f>
        <v>0</v>
      </c>
      <c r="I268" s="160">
        <f>'Upload Sheet Pull'!K270</f>
        <v>0</v>
      </c>
      <c r="J268" s="160">
        <f>'Upload Sheet Pull'!L270</f>
        <v>0</v>
      </c>
      <c r="K268" s="160">
        <f>'Upload Sheet Pull'!M270</f>
        <v>0</v>
      </c>
      <c r="L268" s="160">
        <f>'Upload Sheet Pull'!N270</f>
        <v>0</v>
      </c>
      <c r="M268" s="160">
        <f>'Upload Sheet Pull'!O270</f>
        <v>0</v>
      </c>
      <c r="N268" s="160">
        <f>'Upload Sheet Pull'!P270</f>
        <v>0</v>
      </c>
      <c r="O268" s="160">
        <f>'Upload Sheet Pull'!Q270</f>
        <v>0</v>
      </c>
      <c r="P268" s="160">
        <f>'Upload Sheet Pull'!R270</f>
        <v>0</v>
      </c>
      <c r="Q268" s="160">
        <f>'Upload Sheet Pull'!S270</f>
        <v>0</v>
      </c>
      <c r="R268" s="160">
        <f>'Upload Sheet Pull'!T270</f>
        <v>0</v>
      </c>
      <c r="S268" s="160">
        <f>'Upload Sheet Pull'!U270</f>
        <v>0</v>
      </c>
      <c r="T268" s="160">
        <f t="shared" si="1"/>
        <v>0</v>
      </c>
    </row>
    <row r="269" spans="1:20" ht="12.75" customHeight="1" x14ac:dyDescent="0.4">
      <c r="A269" s="153" t="str">
        <f>'Upload Sheet Pull'!A271</f>
        <v>Budget</v>
      </c>
      <c r="B269" s="153" t="str">
        <f>'Upload Sheet Pull'!B271</f>
        <v>6035-000000</v>
      </c>
      <c r="C269" s="153">
        <f>'Upload Sheet Pull'!C271</f>
        <v>800</v>
      </c>
      <c r="D269" s="153" t="str">
        <f>'Upload Sheet Pull'!D271</f>
        <v>054</v>
      </c>
      <c r="F269" s="153" t="str">
        <f>IF('Upload Sheet Pull'!E271="","",'Upload Sheet Pull'!E271)</f>
        <v/>
      </c>
      <c r="H269" s="160">
        <f>'Upload Sheet Pull'!J271</f>
        <v>0</v>
      </c>
      <c r="I269" s="160">
        <f>'Upload Sheet Pull'!K271</f>
        <v>0</v>
      </c>
      <c r="J269" s="160">
        <f>'Upload Sheet Pull'!L271</f>
        <v>0</v>
      </c>
      <c r="K269" s="160">
        <f>'Upload Sheet Pull'!M271</f>
        <v>0</v>
      </c>
      <c r="L269" s="160">
        <f>'Upload Sheet Pull'!N271</f>
        <v>0</v>
      </c>
      <c r="M269" s="160">
        <f>'Upload Sheet Pull'!O271</f>
        <v>0</v>
      </c>
      <c r="N269" s="160">
        <f>'Upload Sheet Pull'!P271</f>
        <v>0</v>
      </c>
      <c r="O269" s="160">
        <f>'Upload Sheet Pull'!Q271</f>
        <v>0</v>
      </c>
      <c r="P269" s="160">
        <f>'Upload Sheet Pull'!R271</f>
        <v>0</v>
      </c>
      <c r="Q269" s="160">
        <f>'Upload Sheet Pull'!S271</f>
        <v>0</v>
      </c>
      <c r="R269" s="160">
        <f>'Upload Sheet Pull'!T271</f>
        <v>0</v>
      </c>
      <c r="S269" s="160">
        <f>'Upload Sheet Pull'!U271</f>
        <v>0</v>
      </c>
      <c r="T269" s="160">
        <f t="shared" si="1"/>
        <v>0</v>
      </c>
    </row>
    <row r="270" spans="1:20" ht="12.75" customHeight="1" x14ac:dyDescent="0.4">
      <c r="A270" s="153" t="str">
        <f>'Upload Sheet Pull'!A272</f>
        <v>Budget</v>
      </c>
      <c r="B270" s="153" t="str">
        <f>'Upload Sheet Pull'!B272</f>
        <v>6050-000000</v>
      </c>
      <c r="C270" s="153">
        <f>'Upload Sheet Pull'!C272</f>
        <v>800</v>
      </c>
      <c r="D270" s="153" t="str">
        <f>'Upload Sheet Pull'!D272</f>
        <v>054</v>
      </c>
      <c r="F270" s="153" t="str">
        <f>IF('Upload Sheet Pull'!E272="","",'Upload Sheet Pull'!E272)</f>
        <v/>
      </c>
      <c r="H270" s="160">
        <f>'Upload Sheet Pull'!J272</f>
        <v>0</v>
      </c>
      <c r="I270" s="160">
        <f>'Upload Sheet Pull'!K272</f>
        <v>0</v>
      </c>
      <c r="J270" s="160">
        <f>'Upload Sheet Pull'!L272</f>
        <v>0</v>
      </c>
      <c r="K270" s="160">
        <f>'Upload Sheet Pull'!M272</f>
        <v>0</v>
      </c>
      <c r="L270" s="160">
        <f>'Upload Sheet Pull'!N272</f>
        <v>0</v>
      </c>
      <c r="M270" s="160">
        <f>'Upload Sheet Pull'!O272</f>
        <v>0</v>
      </c>
      <c r="N270" s="160">
        <f>'Upload Sheet Pull'!P272</f>
        <v>0</v>
      </c>
      <c r="O270" s="160">
        <f>'Upload Sheet Pull'!Q272</f>
        <v>0</v>
      </c>
      <c r="P270" s="160">
        <f>'Upload Sheet Pull'!R272</f>
        <v>0</v>
      </c>
      <c r="Q270" s="160">
        <f>'Upload Sheet Pull'!S272</f>
        <v>0</v>
      </c>
      <c r="R270" s="160">
        <f>'Upload Sheet Pull'!T272</f>
        <v>0</v>
      </c>
      <c r="S270" s="160">
        <f>'Upload Sheet Pull'!U272</f>
        <v>0</v>
      </c>
      <c r="T270" s="160">
        <f t="shared" si="1"/>
        <v>0</v>
      </c>
    </row>
    <row r="271" spans="1:20" ht="12.75" customHeight="1" x14ac:dyDescent="0.4">
      <c r="A271" s="153" t="str">
        <f>'Upload Sheet Pull'!A273</f>
        <v>Budget</v>
      </c>
      <c r="B271" s="153" t="str">
        <f>'Upload Sheet Pull'!B273</f>
        <v>6055-000000</v>
      </c>
      <c r="C271" s="153">
        <f>'Upload Sheet Pull'!C273</f>
        <v>800</v>
      </c>
      <c r="D271" s="153" t="str">
        <f>'Upload Sheet Pull'!D273</f>
        <v>054</v>
      </c>
      <c r="F271" s="153" t="str">
        <f>IF('Upload Sheet Pull'!E273="","",'Upload Sheet Pull'!E273)</f>
        <v/>
      </c>
      <c r="H271" s="160">
        <f>'Upload Sheet Pull'!J273</f>
        <v>0</v>
      </c>
      <c r="I271" s="160">
        <f>'Upload Sheet Pull'!K273</f>
        <v>0</v>
      </c>
      <c r="J271" s="160">
        <f>'Upload Sheet Pull'!L273</f>
        <v>0</v>
      </c>
      <c r="K271" s="160">
        <f>'Upload Sheet Pull'!M273</f>
        <v>0</v>
      </c>
      <c r="L271" s="160">
        <f>'Upload Sheet Pull'!N273</f>
        <v>0</v>
      </c>
      <c r="M271" s="160">
        <f>'Upload Sheet Pull'!O273</f>
        <v>0</v>
      </c>
      <c r="N271" s="160">
        <f>'Upload Sheet Pull'!P273</f>
        <v>0</v>
      </c>
      <c r="O271" s="160">
        <f>'Upload Sheet Pull'!Q273</f>
        <v>0</v>
      </c>
      <c r="P271" s="160">
        <f>'Upload Sheet Pull'!R273</f>
        <v>0</v>
      </c>
      <c r="Q271" s="160">
        <f>'Upload Sheet Pull'!S273</f>
        <v>0</v>
      </c>
      <c r="R271" s="160">
        <f>'Upload Sheet Pull'!T273</f>
        <v>0</v>
      </c>
      <c r="S271" s="160">
        <f>'Upload Sheet Pull'!U273</f>
        <v>0</v>
      </c>
      <c r="T271" s="160">
        <f t="shared" si="1"/>
        <v>0</v>
      </c>
    </row>
    <row r="272" spans="1:20" ht="12.75" customHeight="1" x14ac:dyDescent="0.4">
      <c r="A272" s="153" t="str">
        <f>'Upload Sheet Pull'!A274</f>
        <v>Budget</v>
      </c>
      <c r="B272" s="153" t="str">
        <f>'Upload Sheet Pull'!B274</f>
        <v>7006-000000</v>
      </c>
      <c r="C272" s="153">
        <f>'Upload Sheet Pull'!C274</f>
        <v>801</v>
      </c>
      <c r="D272" s="153" t="str">
        <f>'Upload Sheet Pull'!D274</f>
        <v>054</v>
      </c>
      <c r="F272" s="153" t="str">
        <f>IF('Upload Sheet Pull'!E274="","",'Upload Sheet Pull'!E274)</f>
        <v/>
      </c>
      <c r="H272" s="160">
        <f>'Upload Sheet Pull'!J274</f>
        <v>0</v>
      </c>
      <c r="I272" s="160">
        <f>'Upload Sheet Pull'!K274</f>
        <v>0</v>
      </c>
      <c r="J272" s="160">
        <f>'Upload Sheet Pull'!L274</f>
        <v>0</v>
      </c>
      <c r="K272" s="160">
        <f>'Upload Sheet Pull'!M274</f>
        <v>0</v>
      </c>
      <c r="L272" s="160">
        <f>'Upload Sheet Pull'!N274</f>
        <v>0</v>
      </c>
      <c r="M272" s="160">
        <f>'Upload Sheet Pull'!O274</f>
        <v>0</v>
      </c>
      <c r="N272" s="160">
        <f>'Upload Sheet Pull'!P274</f>
        <v>0</v>
      </c>
      <c r="O272" s="160">
        <f>'Upload Sheet Pull'!Q274</f>
        <v>0</v>
      </c>
      <c r="P272" s="160">
        <f>'Upload Sheet Pull'!R274</f>
        <v>0</v>
      </c>
      <c r="Q272" s="160">
        <f>'Upload Sheet Pull'!S274</f>
        <v>0</v>
      </c>
      <c r="R272" s="160">
        <f>'Upload Sheet Pull'!T274</f>
        <v>0</v>
      </c>
      <c r="S272" s="160">
        <f>'Upload Sheet Pull'!U274</f>
        <v>0</v>
      </c>
      <c r="T272" s="160">
        <f t="shared" si="1"/>
        <v>0</v>
      </c>
    </row>
    <row r="273" spans="1:20" ht="12.75" customHeight="1" x14ac:dyDescent="0.4">
      <c r="A273" s="153" t="str">
        <f>'Upload Sheet Pull'!A275</f>
        <v>Budget</v>
      </c>
      <c r="B273" s="153" t="str">
        <f>'Upload Sheet Pull'!B275</f>
        <v>7010-000000</v>
      </c>
      <c r="C273" s="153">
        <f>'Upload Sheet Pull'!C275</f>
        <v>801</v>
      </c>
      <c r="D273" s="153" t="str">
        <f>'Upload Sheet Pull'!D275</f>
        <v>054</v>
      </c>
      <c r="F273" s="153" t="str">
        <f>IF('Upload Sheet Pull'!E275="","",'Upload Sheet Pull'!E275)</f>
        <v/>
      </c>
      <c r="H273" s="160">
        <f>'Upload Sheet Pull'!J275</f>
        <v>0</v>
      </c>
      <c r="I273" s="160">
        <f>'Upload Sheet Pull'!K275</f>
        <v>0</v>
      </c>
      <c r="J273" s="160">
        <f>'Upload Sheet Pull'!L275</f>
        <v>0</v>
      </c>
      <c r="K273" s="160">
        <f>'Upload Sheet Pull'!M275</f>
        <v>0</v>
      </c>
      <c r="L273" s="160">
        <f>'Upload Sheet Pull'!N275</f>
        <v>0</v>
      </c>
      <c r="M273" s="160">
        <f>'Upload Sheet Pull'!O275</f>
        <v>0</v>
      </c>
      <c r="N273" s="160">
        <f>'Upload Sheet Pull'!P275</f>
        <v>0</v>
      </c>
      <c r="O273" s="160">
        <f>'Upload Sheet Pull'!Q275</f>
        <v>100</v>
      </c>
      <c r="P273" s="160">
        <f>'Upload Sheet Pull'!R275</f>
        <v>0</v>
      </c>
      <c r="Q273" s="160">
        <f>'Upload Sheet Pull'!S275</f>
        <v>0</v>
      </c>
      <c r="R273" s="160">
        <f>'Upload Sheet Pull'!T275</f>
        <v>0</v>
      </c>
      <c r="S273" s="160">
        <f>'Upload Sheet Pull'!U275</f>
        <v>0</v>
      </c>
      <c r="T273" s="160">
        <f t="shared" si="1"/>
        <v>100</v>
      </c>
    </row>
    <row r="274" spans="1:20" ht="12.75" customHeight="1" x14ac:dyDescent="0.4">
      <c r="A274" s="153" t="str">
        <f>'Upload Sheet Pull'!A276</f>
        <v>Budget</v>
      </c>
      <c r="B274" s="153" t="str">
        <f>'Upload Sheet Pull'!B276</f>
        <v>7012-000000</v>
      </c>
      <c r="C274" s="153">
        <f>'Upload Sheet Pull'!C276</f>
        <v>801</v>
      </c>
      <c r="D274" s="153" t="str">
        <f>'Upload Sheet Pull'!D276</f>
        <v>054</v>
      </c>
      <c r="F274" s="153" t="str">
        <f>IF('Upload Sheet Pull'!E276="","",'Upload Sheet Pull'!E276)</f>
        <v/>
      </c>
      <c r="H274" s="160">
        <f>'Upload Sheet Pull'!J276</f>
        <v>0</v>
      </c>
      <c r="I274" s="160">
        <f>'Upload Sheet Pull'!K276</f>
        <v>0</v>
      </c>
      <c r="J274" s="160">
        <f>'Upload Sheet Pull'!L276</f>
        <v>0</v>
      </c>
      <c r="K274" s="160">
        <f>'Upload Sheet Pull'!M276</f>
        <v>0</v>
      </c>
      <c r="L274" s="160">
        <f>'Upload Sheet Pull'!N276</f>
        <v>0</v>
      </c>
      <c r="M274" s="160">
        <f>'Upload Sheet Pull'!O276</f>
        <v>0</v>
      </c>
      <c r="N274" s="160">
        <f>'Upload Sheet Pull'!P276</f>
        <v>0</v>
      </c>
      <c r="O274" s="160">
        <f>'Upload Sheet Pull'!Q276</f>
        <v>0</v>
      </c>
      <c r="P274" s="160">
        <f>'Upload Sheet Pull'!R276</f>
        <v>0</v>
      </c>
      <c r="Q274" s="160">
        <f>'Upload Sheet Pull'!S276</f>
        <v>0</v>
      </c>
      <c r="R274" s="160">
        <f>'Upload Sheet Pull'!T276</f>
        <v>0</v>
      </c>
      <c r="S274" s="160">
        <f>'Upload Sheet Pull'!U276</f>
        <v>0</v>
      </c>
      <c r="T274" s="160">
        <f t="shared" si="1"/>
        <v>0</v>
      </c>
    </row>
    <row r="275" spans="1:20" ht="12.75" customHeight="1" x14ac:dyDescent="0.4">
      <c r="A275" s="153" t="str">
        <f>'Upload Sheet Pull'!A277</f>
        <v>Budget</v>
      </c>
      <c r="B275" s="153" t="str">
        <f>'Upload Sheet Pull'!B277</f>
        <v>7014-000000</v>
      </c>
      <c r="C275" s="153">
        <f>'Upload Sheet Pull'!C277</f>
        <v>801</v>
      </c>
      <c r="D275" s="153" t="str">
        <f>'Upload Sheet Pull'!D277</f>
        <v>054</v>
      </c>
      <c r="F275" s="153" t="str">
        <f>IF('Upload Sheet Pull'!E277="","",'Upload Sheet Pull'!E277)</f>
        <v/>
      </c>
      <c r="H275" s="160">
        <f>'Upload Sheet Pull'!J277</f>
        <v>0</v>
      </c>
      <c r="I275" s="160">
        <f>'Upload Sheet Pull'!K277</f>
        <v>0</v>
      </c>
      <c r="J275" s="160">
        <f>'Upload Sheet Pull'!L277</f>
        <v>0</v>
      </c>
      <c r="K275" s="160">
        <f>'Upload Sheet Pull'!M277</f>
        <v>0</v>
      </c>
      <c r="L275" s="160">
        <f>'Upload Sheet Pull'!N277</f>
        <v>0</v>
      </c>
      <c r="M275" s="160">
        <f>'Upload Sheet Pull'!O277</f>
        <v>0</v>
      </c>
      <c r="N275" s="160">
        <f>'Upload Sheet Pull'!P277</f>
        <v>0</v>
      </c>
      <c r="O275" s="160">
        <f>'Upload Sheet Pull'!Q277</f>
        <v>0</v>
      </c>
      <c r="P275" s="160">
        <f>'Upload Sheet Pull'!R277</f>
        <v>0</v>
      </c>
      <c r="Q275" s="160">
        <f>'Upload Sheet Pull'!S277</f>
        <v>0</v>
      </c>
      <c r="R275" s="160">
        <f>'Upload Sheet Pull'!T277</f>
        <v>0</v>
      </c>
      <c r="S275" s="160">
        <f>'Upload Sheet Pull'!U277</f>
        <v>0</v>
      </c>
      <c r="T275" s="160">
        <f t="shared" si="1"/>
        <v>0</v>
      </c>
    </row>
    <row r="276" spans="1:20" ht="12.75" customHeight="1" x14ac:dyDescent="0.4">
      <c r="A276" s="153" t="str">
        <f>'Upload Sheet Pull'!A278</f>
        <v>Budget</v>
      </c>
      <c r="B276" s="153" t="str">
        <f>'Upload Sheet Pull'!B278</f>
        <v>7090-000000</v>
      </c>
      <c r="C276" s="153">
        <f>'Upload Sheet Pull'!C278</f>
        <v>801</v>
      </c>
      <c r="D276" s="153" t="str">
        <f>'Upload Sheet Pull'!D278</f>
        <v>054</v>
      </c>
      <c r="F276" s="153" t="str">
        <f>IF('Upload Sheet Pull'!E278="","",'Upload Sheet Pull'!E278)</f>
        <v/>
      </c>
      <c r="H276" s="160">
        <f>'Upload Sheet Pull'!J278</f>
        <v>0</v>
      </c>
      <c r="I276" s="160">
        <f>'Upload Sheet Pull'!K278</f>
        <v>0</v>
      </c>
      <c r="J276" s="160">
        <f>'Upload Sheet Pull'!L278</f>
        <v>0</v>
      </c>
      <c r="K276" s="160">
        <f>'Upload Sheet Pull'!M278</f>
        <v>0</v>
      </c>
      <c r="L276" s="160">
        <f>'Upload Sheet Pull'!N278</f>
        <v>0</v>
      </c>
      <c r="M276" s="160">
        <f>'Upload Sheet Pull'!O278</f>
        <v>0</v>
      </c>
      <c r="N276" s="160">
        <f>'Upload Sheet Pull'!P278</f>
        <v>0</v>
      </c>
      <c r="O276" s="160">
        <f>'Upload Sheet Pull'!Q278</f>
        <v>0</v>
      </c>
      <c r="P276" s="160">
        <f>'Upload Sheet Pull'!R278</f>
        <v>0</v>
      </c>
      <c r="Q276" s="160">
        <f>'Upload Sheet Pull'!S278</f>
        <v>0</v>
      </c>
      <c r="R276" s="160">
        <f>'Upload Sheet Pull'!T278</f>
        <v>0</v>
      </c>
      <c r="S276" s="160">
        <f>'Upload Sheet Pull'!U278</f>
        <v>0</v>
      </c>
      <c r="T276" s="160">
        <f t="shared" si="1"/>
        <v>0</v>
      </c>
    </row>
    <row r="277" spans="1:20" ht="12.75" customHeight="1" x14ac:dyDescent="0.4">
      <c r="A277" s="153" t="str">
        <f>'Upload Sheet Pull'!A279</f>
        <v>Budget</v>
      </c>
      <c r="B277" s="153" t="str">
        <f>'Upload Sheet Pull'!B279</f>
        <v/>
      </c>
      <c r="C277" s="153">
        <f>'Upload Sheet Pull'!C279</f>
        <v>801</v>
      </c>
      <c r="D277" s="153" t="str">
        <f>'Upload Sheet Pull'!D279</f>
        <v>054</v>
      </c>
      <c r="F277" s="153" t="str">
        <f>IF('Upload Sheet Pull'!E279="","",'Upload Sheet Pull'!E279)</f>
        <v/>
      </c>
      <c r="H277" s="160">
        <f>'Upload Sheet Pull'!J279</f>
        <v>0</v>
      </c>
      <c r="I277" s="160">
        <f>'Upload Sheet Pull'!K279</f>
        <v>0</v>
      </c>
      <c r="J277" s="160">
        <f>'Upload Sheet Pull'!L279</f>
        <v>0</v>
      </c>
      <c r="K277" s="160">
        <f>'Upload Sheet Pull'!M279</f>
        <v>0</v>
      </c>
      <c r="L277" s="160">
        <f>'Upload Sheet Pull'!N279</f>
        <v>0</v>
      </c>
      <c r="M277" s="160">
        <f>'Upload Sheet Pull'!O279</f>
        <v>0</v>
      </c>
      <c r="N277" s="160">
        <f>'Upload Sheet Pull'!P279</f>
        <v>0</v>
      </c>
      <c r="O277" s="160">
        <f>'Upload Sheet Pull'!Q279</f>
        <v>0</v>
      </c>
      <c r="P277" s="160">
        <f>'Upload Sheet Pull'!R279</f>
        <v>0</v>
      </c>
      <c r="Q277" s="160">
        <f>'Upload Sheet Pull'!S279</f>
        <v>0</v>
      </c>
      <c r="R277" s="160">
        <f>'Upload Sheet Pull'!T279</f>
        <v>0</v>
      </c>
      <c r="S277" s="160">
        <f>'Upload Sheet Pull'!U279</f>
        <v>0</v>
      </c>
      <c r="T277" s="160">
        <f t="shared" si="1"/>
        <v>0</v>
      </c>
    </row>
    <row r="278" spans="1:20" ht="12.75" customHeight="1" x14ac:dyDescent="0.4">
      <c r="A278" s="153" t="str">
        <f>'Upload Sheet Pull'!A280</f>
        <v>Budget</v>
      </c>
      <c r="B278" s="153" t="str">
        <f>'Upload Sheet Pull'!B280</f>
        <v/>
      </c>
      <c r="C278" s="153">
        <f>'Upload Sheet Pull'!C280</f>
        <v>801</v>
      </c>
      <c r="D278" s="153" t="str">
        <f>'Upload Sheet Pull'!D280</f>
        <v>054</v>
      </c>
      <c r="F278" s="153" t="str">
        <f>IF('Upload Sheet Pull'!E280="","",'Upload Sheet Pull'!E280)</f>
        <v/>
      </c>
      <c r="H278" s="160">
        <f>'Upload Sheet Pull'!J280</f>
        <v>0</v>
      </c>
      <c r="I278" s="160">
        <f>'Upload Sheet Pull'!K280</f>
        <v>0</v>
      </c>
      <c r="J278" s="160">
        <f>'Upload Sheet Pull'!L280</f>
        <v>0</v>
      </c>
      <c r="K278" s="160">
        <f>'Upload Sheet Pull'!M280</f>
        <v>0</v>
      </c>
      <c r="L278" s="160">
        <f>'Upload Sheet Pull'!N280</f>
        <v>0</v>
      </c>
      <c r="M278" s="160">
        <f>'Upload Sheet Pull'!O280</f>
        <v>0</v>
      </c>
      <c r="N278" s="160">
        <f>'Upload Sheet Pull'!P280</f>
        <v>0</v>
      </c>
      <c r="O278" s="160">
        <f>'Upload Sheet Pull'!Q280</f>
        <v>0</v>
      </c>
      <c r="P278" s="160">
        <f>'Upload Sheet Pull'!R280</f>
        <v>0</v>
      </c>
      <c r="Q278" s="160">
        <f>'Upload Sheet Pull'!S280</f>
        <v>0</v>
      </c>
      <c r="R278" s="160">
        <f>'Upload Sheet Pull'!T280</f>
        <v>0</v>
      </c>
      <c r="S278" s="160">
        <f>'Upload Sheet Pull'!U280</f>
        <v>0</v>
      </c>
      <c r="T278" s="160">
        <f t="shared" si="1"/>
        <v>0</v>
      </c>
    </row>
    <row r="279" spans="1:20" ht="12.75" customHeight="1" x14ac:dyDescent="0.4">
      <c r="A279" s="153" t="str">
        <f>'Upload Sheet Pull'!A281</f>
        <v>Budget</v>
      </c>
      <c r="B279" s="153" t="str">
        <f>'Upload Sheet Pull'!B281</f>
        <v/>
      </c>
      <c r="C279" s="153">
        <f>'Upload Sheet Pull'!C281</f>
        <v>801</v>
      </c>
      <c r="D279" s="153" t="str">
        <f>'Upload Sheet Pull'!D281</f>
        <v>054</v>
      </c>
      <c r="F279" s="153" t="str">
        <f>IF('Upload Sheet Pull'!E281="","",'Upload Sheet Pull'!E281)</f>
        <v/>
      </c>
      <c r="H279" s="160">
        <f>'Upload Sheet Pull'!J281</f>
        <v>0</v>
      </c>
      <c r="I279" s="160">
        <f>'Upload Sheet Pull'!K281</f>
        <v>0</v>
      </c>
      <c r="J279" s="160">
        <f>'Upload Sheet Pull'!L281</f>
        <v>0</v>
      </c>
      <c r="K279" s="160">
        <f>'Upload Sheet Pull'!M281</f>
        <v>0</v>
      </c>
      <c r="L279" s="160">
        <f>'Upload Sheet Pull'!N281</f>
        <v>0</v>
      </c>
      <c r="M279" s="160">
        <f>'Upload Sheet Pull'!O281</f>
        <v>0</v>
      </c>
      <c r="N279" s="160">
        <f>'Upload Sheet Pull'!P281</f>
        <v>0</v>
      </c>
      <c r="O279" s="160">
        <f>'Upload Sheet Pull'!Q281</f>
        <v>0</v>
      </c>
      <c r="P279" s="160">
        <f>'Upload Sheet Pull'!R281</f>
        <v>0</v>
      </c>
      <c r="Q279" s="160">
        <f>'Upload Sheet Pull'!S281</f>
        <v>0</v>
      </c>
      <c r="R279" s="160">
        <f>'Upload Sheet Pull'!T281</f>
        <v>0</v>
      </c>
      <c r="S279" s="160">
        <f>'Upload Sheet Pull'!U281</f>
        <v>0</v>
      </c>
      <c r="T279" s="160">
        <f t="shared" si="1"/>
        <v>0</v>
      </c>
    </row>
    <row r="280" spans="1:20" ht="12.75" customHeight="1" x14ac:dyDescent="0.4">
      <c r="A280" s="153" t="str">
        <f>'Upload Sheet Pull'!A282</f>
        <v>Budget</v>
      </c>
      <c r="B280" s="153" t="str">
        <f>'Upload Sheet Pull'!B282</f>
        <v>7006-000000</v>
      </c>
      <c r="C280" s="153">
        <f>'Upload Sheet Pull'!C282</f>
        <v>802</v>
      </c>
      <c r="D280" s="153" t="str">
        <f>'Upload Sheet Pull'!D282</f>
        <v>054</v>
      </c>
      <c r="F280" s="153" t="str">
        <f>IF('Upload Sheet Pull'!E282="","",'Upload Sheet Pull'!E282)</f>
        <v/>
      </c>
      <c r="H280" s="160">
        <f>'Upload Sheet Pull'!J282</f>
        <v>0</v>
      </c>
      <c r="I280" s="160">
        <f>'Upload Sheet Pull'!K282</f>
        <v>0</v>
      </c>
      <c r="J280" s="160">
        <f>'Upload Sheet Pull'!L282</f>
        <v>0</v>
      </c>
      <c r="K280" s="160">
        <f>'Upload Sheet Pull'!M282</f>
        <v>0</v>
      </c>
      <c r="L280" s="160">
        <f>'Upload Sheet Pull'!N282</f>
        <v>0</v>
      </c>
      <c r="M280" s="160">
        <f>'Upload Sheet Pull'!O282</f>
        <v>0</v>
      </c>
      <c r="N280" s="160">
        <f>'Upload Sheet Pull'!P282</f>
        <v>0</v>
      </c>
      <c r="O280" s="160">
        <f>'Upload Sheet Pull'!Q282</f>
        <v>0</v>
      </c>
      <c r="P280" s="160">
        <f>'Upload Sheet Pull'!R282</f>
        <v>0</v>
      </c>
      <c r="Q280" s="160">
        <f>'Upload Sheet Pull'!S282</f>
        <v>0</v>
      </c>
      <c r="R280" s="160">
        <f>'Upload Sheet Pull'!T282</f>
        <v>0</v>
      </c>
      <c r="S280" s="160">
        <f>'Upload Sheet Pull'!U282</f>
        <v>0</v>
      </c>
      <c r="T280" s="160">
        <f t="shared" si="1"/>
        <v>0</v>
      </c>
    </row>
    <row r="281" spans="1:20" ht="12.75" customHeight="1" x14ac:dyDescent="0.4">
      <c r="A281" s="153" t="str">
        <f>'Upload Sheet Pull'!A283</f>
        <v>Budget</v>
      </c>
      <c r="B281" s="153" t="str">
        <f>'Upload Sheet Pull'!B283</f>
        <v>7010-000000</v>
      </c>
      <c r="C281" s="153">
        <f>'Upload Sheet Pull'!C283</f>
        <v>802</v>
      </c>
      <c r="D281" s="153" t="str">
        <f>'Upload Sheet Pull'!D283</f>
        <v>054</v>
      </c>
      <c r="F281" s="153" t="str">
        <f>IF('Upload Sheet Pull'!E283="","",'Upload Sheet Pull'!E283)</f>
        <v/>
      </c>
      <c r="H281" s="160">
        <f>'Upload Sheet Pull'!J283</f>
        <v>0</v>
      </c>
      <c r="I281" s="160">
        <f>'Upload Sheet Pull'!K283</f>
        <v>0</v>
      </c>
      <c r="J281" s="160">
        <f>'Upload Sheet Pull'!L283</f>
        <v>0</v>
      </c>
      <c r="K281" s="160">
        <f>'Upload Sheet Pull'!M283</f>
        <v>0</v>
      </c>
      <c r="L281" s="160">
        <f>'Upload Sheet Pull'!N283</f>
        <v>0</v>
      </c>
      <c r="M281" s="160">
        <f>'Upload Sheet Pull'!O283</f>
        <v>0</v>
      </c>
      <c r="N281" s="160">
        <f>'Upload Sheet Pull'!P283</f>
        <v>0</v>
      </c>
      <c r="O281" s="160">
        <f>'Upload Sheet Pull'!Q283</f>
        <v>0</v>
      </c>
      <c r="P281" s="160">
        <f>'Upload Sheet Pull'!R283</f>
        <v>350</v>
      </c>
      <c r="Q281" s="160">
        <f>'Upload Sheet Pull'!S283</f>
        <v>0</v>
      </c>
      <c r="R281" s="160">
        <f>'Upload Sheet Pull'!T283</f>
        <v>0</v>
      </c>
      <c r="S281" s="160">
        <f>'Upload Sheet Pull'!U283</f>
        <v>0</v>
      </c>
      <c r="T281" s="160">
        <f t="shared" si="1"/>
        <v>350</v>
      </c>
    </row>
    <row r="282" spans="1:20" ht="12.75" customHeight="1" x14ac:dyDescent="0.4">
      <c r="A282" s="153" t="str">
        <f>'Upload Sheet Pull'!A284</f>
        <v>Budget</v>
      </c>
      <c r="B282" s="153" t="str">
        <f>'Upload Sheet Pull'!B284</f>
        <v>7012-000000</v>
      </c>
      <c r="C282" s="153">
        <f>'Upload Sheet Pull'!C284</f>
        <v>802</v>
      </c>
      <c r="D282" s="153" t="str">
        <f>'Upload Sheet Pull'!D284</f>
        <v>054</v>
      </c>
      <c r="F282" s="153" t="str">
        <f>IF('Upload Sheet Pull'!E284="","",'Upload Sheet Pull'!E284)</f>
        <v/>
      </c>
      <c r="H282" s="160">
        <f>'Upload Sheet Pull'!J284</f>
        <v>0</v>
      </c>
      <c r="I282" s="160">
        <f>'Upload Sheet Pull'!K284</f>
        <v>0</v>
      </c>
      <c r="J282" s="160">
        <f>'Upload Sheet Pull'!L284</f>
        <v>0</v>
      </c>
      <c r="K282" s="160">
        <f>'Upload Sheet Pull'!M284</f>
        <v>0</v>
      </c>
      <c r="L282" s="160">
        <f>'Upload Sheet Pull'!N284</f>
        <v>0</v>
      </c>
      <c r="M282" s="160">
        <f>'Upload Sheet Pull'!O284</f>
        <v>0</v>
      </c>
      <c r="N282" s="160">
        <f>'Upload Sheet Pull'!P284</f>
        <v>0</v>
      </c>
      <c r="O282" s="160">
        <f>'Upload Sheet Pull'!Q284</f>
        <v>0</v>
      </c>
      <c r="P282" s="160">
        <f>'Upload Sheet Pull'!R284</f>
        <v>0</v>
      </c>
      <c r="Q282" s="160">
        <f>'Upload Sheet Pull'!S284</f>
        <v>0</v>
      </c>
      <c r="R282" s="160">
        <f>'Upload Sheet Pull'!T284</f>
        <v>0</v>
      </c>
      <c r="S282" s="160">
        <f>'Upload Sheet Pull'!U284</f>
        <v>0</v>
      </c>
      <c r="T282" s="160">
        <f t="shared" si="1"/>
        <v>0</v>
      </c>
    </row>
    <row r="283" spans="1:20" ht="12.75" customHeight="1" x14ac:dyDescent="0.4">
      <c r="A283" s="153" t="str">
        <f>'Upload Sheet Pull'!A285</f>
        <v>Budget</v>
      </c>
      <c r="B283" s="153" t="str">
        <f>'Upload Sheet Pull'!B285</f>
        <v>7014-000000</v>
      </c>
      <c r="C283" s="153">
        <f>'Upload Sheet Pull'!C285</f>
        <v>802</v>
      </c>
      <c r="D283" s="153" t="str">
        <f>'Upload Sheet Pull'!D285</f>
        <v>054</v>
      </c>
      <c r="F283" s="153" t="str">
        <f>IF('Upload Sheet Pull'!E285="","",'Upload Sheet Pull'!E285)</f>
        <v/>
      </c>
      <c r="H283" s="160">
        <f>'Upload Sheet Pull'!J285</f>
        <v>0</v>
      </c>
      <c r="I283" s="160">
        <f>'Upload Sheet Pull'!K285</f>
        <v>0</v>
      </c>
      <c r="J283" s="160">
        <f>'Upload Sheet Pull'!L285</f>
        <v>0</v>
      </c>
      <c r="K283" s="160">
        <f>'Upload Sheet Pull'!M285</f>
        <v>0</v>
      </c>
      <c r="L283" s="160">
        <f>'Upload Sheet Pull'!N285</f>
        <v>0</v>
      </c>
      <c r="M283" s="160">
        <f>'Upload Sheet Pull'!O285</f>
        <v>0</v>
      </c>
      <c r="N283" s="160">
        <f>'Upload Sheet Pull'!P285</f>
        <v>0</v>
      </c>
      <c r="O283" s="160">
        <f>'Upload Sheet Pull'!Q285</f>
        <v>0</v>
      </c>
      <c r="P283" s="160">
        <f>'Upload Sheet Pull'!R285</f>
        <v>0</v>
      </c>
      <c r="Q283" s="160">
        <f>'Upload Sheet Pull'!S285</f>
        <v>0</v>
      </c>
      <c r="R283" s="160">
        <f>'Upload Sheet Pull'!T285</f>
        <v>0</v>
      </c>
      <c r="S283" s="160">
        <f>'Upload Sheet Pull'!U285</f>
        <v>0</v>
      </c>
      <c r="T283" s="160">
        <f t="shared" si="1"/>
        <v>0</v>
      </c>
    </row>
    <row r="284" spans="1:20" ht="12.75" customHeight="1" x14ac:dyDescent="0.4">
      <c r="A284" s="153" t="str">
        <f>'Upload Sheet Pull'!A286</f>
        <v>Budget</v>
      </c>
      <c r="B284" s="153" t="str">
        <f>'Upload Sheet Pull'!B286</f>
        <v>7090-000000</v>
      </c>
      <c r="C284" s="153">
        <f>'Upload Sheet Pull'!C286</f>
        <v>802</v>
      </c>
      <c r="D284" s="153" t="str">
        <f>'Upload Sheet Pull'!D286</f>
        <v>054</v>
      </c>
      <c r="F284" s="153" t="str">
        <f>IF('Upload Sheet Pull'!E286="","",'Upload Sheet Pull'!E286)</f>
        <v/>
      </c>
      <c r="H284" s="160">
        <f>'Upload Sheet Pull'!J286</f>
        <v>0</v>
      </c>
      <c r="I284" s="160">
        <f>'Upload Sheet Pull'!K286</f>
        <v>0</v>
      </c>
      <c r="J284" s="160">
        <f>'Upload Sheet Pull'!L286</f>
        <v>0</v>
      </c>
      <c r="K284" s="160">
        <f>'Upload Sheet Pull'!M286</f>
        <v>0</v>
      </c>
      <c r="L284" s="160">
        <f>'Upload Sheet Pull'!N286</f>
        <v>0</v>
      </c>
      <c r="M284" s="160">
        <f>'Upload Sheet Pull'!O286</f>
        <v>0</v>
      </c>
      <c r="N284" s="160">
        <f>'Upload Sheet Pull'!P286</f>
        <v>0</v>
      </c>
      <c r="O284" s="160">
        <f>'Upload Sheet Pull'!Q286</f>
        <v>0</v>
      </c>
      <c r="P284" s="160">
        <f>'Upload Sheet Pull'!R286</f>
        <v>0</v>
      </c>
      <c r="Q284" s="160">
        <f>'Upload Sheet Pull'!S286</f>
        <v>0</v>
      </c>
      <c r="R284" s="160">
        <f>'Upload Sheet Pull'!T286</f>
        <v>0</v>
      </c>
      <c r="S284" s="160">
        <f>'Upload Sheet Pull'!U286</f>
        <v>0</v>
      </c>
      <c r="T284" s="160">
        <f t="shared" si="1"/>
        <v>0</v>
      </c>
    </row>
    <row r="285" spans="1:20" ht="12.75" customHeight="1" x14ac:dyDescent="0.4">
      <c r="A285" s="153" t="str">
        <f>'Upload Sheet Pull'!A287</f>
        <v>Budget</v>
      </c>
      <c r="B285" s="153" t="str">
        <f>'Upload Sheet Pull'!B287</f>
        <v/>
      </c>
      <c r="C285" s="153">
        <f>'Upload Sheet Pull'!C287</f>
        <v>802</v>
      </c>
      <c r="D285" s="153" t="str">
        <f>'Upload Sheet Pull'!D287</f>
        <v>054</v>
      </c>
      <c r="F285" s="153" t="str">
        <f>IF('Upload Sheet Pull'!E287="","",'Upload Sheet Pull'!E287)</f>
        <v/>
      </c>
      <c r="H285" s="160">
        <f>'Upload Sheet Pull'!J287</f>
        <v>0</v>
      </c>
      <c r="I285" s="160">
        <f>'Upload Sheet Pull'!K287</f>
        <v>0</v>
      </c>
      <c r="J285" s="160">
        <f>'Upload Sheet Pull'!L287</f>
        <v>0</v>
      </c>
      <c r="K285" s="160">
        <f>'Upload Sheet Pull'!M287</f>
        <v>0</v>
      </c>
      <c r="L285" s="160">
        <f>'Upload Sheet Pull'!N287</f>
        <v>0</v>
      </c>
      <c r="M285" s="160">
        <f>'Upload Sheet Pull'!O287</f>
        <v>0</v>
      </c>
      <c r="N285" s="160">
        <f>'Upload Sheet Pull'!P287</f>
        <v>0</v>
      </c>
      <c r="O285" s="160">
        <f>'Upload Sheet Pull'!Q287</f>
        <v>0</v>
      </c>
      <c r="P285" s="160">
        <f>'Upload Sheet Pull'!R287</f>
        <v>0</v>
      </c>
      <c r="Q285" s="160">
        <f>'Upload Sheet Pull'!S287</f>
        <v>0</v>
      </c>
      <c r="R285" s="160">
        <f>'Upload Sheet Pull'!T287</f>
        <v>0</v>
      </c>
      <c r="S285" s="160">
        <f>'Upload Sheet Pull'!U287</f>
        <v>0</v>
      </c>
      <c r="T285" s="160">
        <f t="shared" si="1"/>
        <v>0</v>
      </c>
    </row>
    <row r="286" spans="1:20" ht="12.75" customHeight="1" x14ac:dyDescent="0.4">
      <c r="A286" s="153" t="str">
        <f>'Upload Sheet Pull'!A288</f>
        <v>Budget</v>
      </c>
      <c r="B286" s="153" t="str">
        <f>'Upload Sheet Pull'!B288</f>
        <v/>
      </c>
      <c r="C286" s="153">
        <f>'Upload Sheet Pull'!C288</f>
        <v>802</v>
      </c>
      <c r="D286" s="153" t="str">
        <f>'Upload Sheet Pull'!D288</f>
        <v>054</v>
      </c>
      <c r="F286" s="153" t="str">
        <f>IF('Upload Sheet Pull'!E288="","",'Upload Sheet Pull'!E288)</f>
        <v/>
      </c>
      <c r="H286" s="160">
        <f>'Upload Sheet Pull'!J288</f>
        <v>0</v>
      </c>
      <c r="I286" s="160">
        <f>'Upload Sheet Pull'!K288</f>
        <v>0</v>
      </c>
      <c r="J286" s="160">
        <f>'Upload Sheet Pull'!L288</f>
        <v>0</v>
      </c>
      <c r="K286" s="160">
        <f>'Upload Sheet Pull'!M288</f>
        <v>0</v>
      </c>
      <c r="L286" s="160">
        <f>'Upload Sheet Pull'!N288</f>
        <v>0</v>
      </c>
      <c r="M286" s="160">
        <f>'Upload Sheet Pull'!O288</f>
        <v>0</v>
      </c>
      <c r="N286" s="160">
        <f>'Upload Sheet Pull'!P288</f>
        <v>0</v>
      </c>
      <c r="O286" s="160">
        <f>'Upload Sheet Pull'!Q288</f>
        <v>0</v>
      </c>
      <c r="P286" s="160">
        <f>'Upload Sheet Pull'!R288</f>
        <v>0</v>
      </c>
      <c r="Q286" s="160">
        <f>'Upload Sheet Pull'!S288</f>
        <v>0</v>
      </c>
      <c r="R286" s="160">
        <f>'Upload Sheet Pull'!T288</f>
        <v>0</v>
      </c>
      <c r="S286" s="160">
        <f>'Upload Sheet Pull'!U288</f>
        <v>0</v>
      </c>
      <c r="T286" s="160">
        <f t="shared" si="1"/>
        <v>0</v>
      </c>
    </row>
    <row r="287" spans="1:20" ht="12.75" customHeight="1" x14ac:dyDescent="0.4">
      <c r="A287" s="153" t="str">
        <f>'Upload Sheet Pull'!A289</f>
        <v>Budget</v>
      </c>
      <c r="B287" s="153" t="str">
        <f>'Upload Sheet Pull'!B289</f>
        <v/>
      </c>
      <c r="C287" s="153">
        <f>'Upload Sheet Pull'!C289</f>
        <v>802</v>
      </c>
      <c r="D287" s="153" t="str">
        <f>'Upload Sheet Pull'!D289</f>
        <v>054</v>
      </c>
      <c r="F287" s="153" t="str">
        <f>IF('Upload Sheet Pull'!E289="","",'Upload Sheet Pull'!E289)</f>
        <v/>
      </c>
      <c r="H287" s="160">
        <f>'Upload Sheet Pull'!J289</f>
        <v>0</v>
      </c>
      <c r="I287" s="160">
        <f>'Upload Sheet Pull'!K289</f>
        <v>0</v>
      </c>
      <c r="J287" s="160">
        <f>'Upload Sheet Pull'!L289</f>
        <v>0</v>
      </c>
      <c r="K287" s="160">
        <f>'Upload Sheet Pull'!M289</f>
        <v>0</v>
      </c>
      <c r="L287" s="160">
        <f>'Upload Sheet Pull'!N289</f>
        <v>0</v>
      </c>
      <c r="M287" s="160">
        <f>'Upload Sheet Pull'!O289</f>
        <v>0</v>
      </c>
      <c r="N287" s="160">
        <f>'Upload Sheet Pull'!P289</f>
        <v>0</v>
      </c>
      <c r="O287" s="160">
        <f>'Upload Sheet Pull'!Q289</f>
        <v>0</v>
      </c>
      <c r="P287" s="160">
        <f>'Upload Sheet Pull'!R289</f>
        <v>0</v>
      </c>
      <c r="Q287" s="160">
        <f>'Upload Sheet Pull'!S289</f>
        <v>0</v>
      </c>
      <c r="R287" s="160">
        <f>'Upload Sheet Pull'!T289</f>
        <v>0</v>
      </c>
      <c r="S287" s="160">
        <f>'Upload Sheet Pull'!U289</f>
        <v>0</v>
      </c>
      <c r="T287" s="160">
        <f t="shared" si="1"/>
        <v>0</v>
      </c>
    </row>
    <row r="288" spans="1:20" ht="12.75" customHeight="1" x14ac:dyDescent="0.4">
      <c r="A288" s="153" t="str">
        <f>'Upload Sheet Pull'!A290</f>
        <v>Budget</v>
      </c>
      <c r="B288" s="153" t="str">
        <f>'Upload Sheet Pull'!B290</f>
        <v>7006-000000</v>
      </c>
      <c r="C288" s="153">
        <f>'Upload Sheet Pull'!C290</f>
        <v>803</v>
      </c>
      <c r="D288" s="153" t="str">
        <f>'Upload Sheet Pull'!D290</f>
        <v>054</v>
      </c>
      <c r="F288" s="153" t="str">
        <f>IF('Upload Sheet Pull'!E290="","",'Upload Sheet Pull'!E290)</f>
        <v/>
      </c>
      <c r="H288" s="160">
        <f>'Upload Sheet Pull'!J290</f>
        <v>0</v>
      </c>
      <c r="I288" s="160">
        <f>'Upload Sheet Pull'!K290</f>
        <v>0</v>
      </c>
      <c r="J288" s="160">
        <f>'Upload Sheet Pull'!L290</f>
        <v>0</v>
      </c>
      <c r="K288" s="160">
        <f>'Upload Sheet Pull'!M290</f>
        <v>0</v>
      </c>
      <c r="L288" s="160">
        <f>'Upload Sheet Pull'!N290</f>
        <v>0</v>
      </c>
      <c r="M288" s="160">
        <f>'Upload Sheet Pull'!O290</f>
        <v>0</v>
      </c>
      <c r="N288" s="160">
        <f>'Upload Sheet Pull'!P290</f>
        <v>0</v>
      </c>
      <c r="O288" s="160">
        <f>'Upload Sheet Pull'!Q290</f>
        <v>0</v>
      </c>
      <c r="P288" s="160">
        <f>'Upload Sheet Pull'!R290</f>
        <v>0</v>
      </c>
      <c r="Q288" s="160">
        <f>'Upload Sheet Pull'!S290</f>
        <v>0</v>
      </c>
      <c r="R288" s="160">
        <f>'Upload Sheet Pull'!T290</f>
        <v>0</v>
      </c>
      <c r="S288" s="160">
        <f>'Upload Sheet Pull'!U290</f>
        <v>0</v>
      </c>
      <c r="T288" s="160">
        <f t="shared" si="1"/>
        <v>0</v>
      </c>
    </row>
    <row r="289" spans="1:20" ht="12.75" customHeight="1" x14ac:dyDescent="0.4">
      <c r="A289" s="153" t="str">
        <f>'Upload Sheet Pull'!A291</f>
        <v>Budget</v>
      </c>
      <c r="B289" s="153" t="str">
        <f>'Upload Sheet Pull'!B291</f>
        <v>7010-000000</v>
      </c>
      <c r="C289" s="153">
        <f>'Upload Sheet Pull'!C291</f>
        <v>803</v>
      </c>
      <c r="D289" s="153" t="str">
        <f>'Upload Sheet Pull'!D291</f>
        <v>054</v>
      </c>
      <c r="F289" s="153" t="str">
        <f>IF('Upload Sheet Pull'!E291="","",'Upload Sheet Pull'!E291)</f>
        <v/>
      </c>
      <c r="H289" s="160">
        <f>'Upload Sheet Pull'!J291</f>
        <v>0</v>
      </c>
      <c r="I289" s="160">
        <f>'Upload Sheet Pull'!K291</f>
        <v>0</v>
      </c>
      <c r="J289" s="160">
        <f>'Upload Sheet Pull'!L291</f>
        <v>0</v>
      </c>
      <c r="K289" s="160">
        <f>'Upload Sheet Pull'!M291</f>
        <v>0</v>
      </c>
      <c r="L289" s="160">
        <f>'Upload Sheet Pull'!N291</f>
        <v>0</v>
      </c>
      <c r="M289" s="160">
        <f>'Upload Sheet Pull'!O291</f>
        <v>0</v>
      </c>
      <c r="N289" s="160">
        <f>'Upload Sheet Pull'!P291</f>
        <v>0</v>
      </c>
      <c r="O289" s="160">
        <f>'Upload Sheet Pull'!Q291</f>
        <v>0</v>
      </c>
      <c r="P289" s="160">
        <f>'Upload Sheet Pull'!R291</f>
        <v>0</v>
      </c>
      <c r="Q289" s="160">
        <f>'Upload Sheet Pull'!S291</f>
        <v>300</v>
      </c>
      <c r="R289" s="160">
        <f>'Upload Sheet Pull'!T291</f>
        <v>0</v>
      </c>
      <c r="S289" s="160">
        <f>'Upload Sheet Pull'!U291</f>
        <v>0</v>
      </c>
      <c r="T289" s="160">
        <f t="shared" si="1"/>
        <v>300</v>
      </c>
    </row>
    <row r="290" spans="1:20" ht="12.75" customHeight="1" x14ac:dyDescent="0.4">
      <c r="A290" s="153" t="str">
        <f>'Upload Sheet Pull'!A292</f>
        <v>Budget</v>
      </c>
      <c r="B290" s="153" t="str">
        <f>'Upload Sheet Pull'!B292</f>
        <v>7012-000000</v>
      </c>
      <c r="C290" s="153">
        <f>'Upload Sheet Pull'!C292</f>
        <v>803</v>
      </c>
      <c r="D290" s="153" t="str">
        <f>'Upload Sheet Pull'!D292</f>
        <v>054</v>
      </c>
      <c r="F290" s="153" t="str">
        <f>IF('Upload Sheet Pull'!E292="","",'Upload Sheet Pull'!E292)</f>
        <v/>
      </c>
      <c r="H290" s="160">
        <f>'Upload Sheet Pull'!J292</f>
        <v>0</v>
      </c>
      <c r="I290" s="160">
        <f>'Upload Sheet Pull'!K292</f>
        <v>0</v>
      </c>
      <c r="J290" s="160">
        <f>'Upload Sheet Pull'!L292</f>
        <v>0</v>
      </c>
      <c r="K290" s="160">
        <f>'Upload Sheet Pull'!M292</f>
        <v>0</v>
      </c>
      <c r="L290" s="160">
        <f>'Upload Sheet Pull'!N292</f>
        <v>0</v>
      </c>
      <c r="M290" s="160">
        <f>'Upload Sheet Pull'!O292</f>
        <v>0</v>
      </c>
      <c r="N290" s="160">
        <f>'Upload Sheet Pull'!P292</f>
        <v>0</v>
      </c>
      <c r="O290" s="160">
        <f>'Upload Sheet Pull'!Q292</f>
        <v>0</v>
      </c>
      <c r="P290" s="160">
        <f>'Upload Sheet Pull'!R292</f>
        <v>0</v>
      </c>
      <c r="Q290" s="160">
        <f>'Upload Sheet Pull'!S292</f>
        <v>0</v>
      </c>
      <c r="R290" s="160">
        <f>'Upload Sheet Pull'!T292</f>
        <v>0</v>
      </c>
      <c r="S290" s="160">
        <f>'Upload Sheet Pull'!U292</f>
        <v>0</v>
      </c>
      <c r="T290" s="160">
        <f t="shared" si="1"/>
        <v>0</v>
      </c>
    </row>
    <row r="291" spans="1:20" ht="12.75" customHeight="1" x14ac:dyDescent="0.4">
      <c r="A291" s="153" t="str">
        <f>'Upload Sheet Pull'!A293</f>
        <v>Budget</v>
      </c>
      <c r="B291" s="153" t="str">
        <f>'Upload Sheet Pull'!B293</f>
        <v>7014-000000</v>
      </c>
      <c r="C291" s="153">
        <f>'Upload Sheet Pull'!C293</f>
        <v>803</v>
      </c>
      <c r="D291" s="153" t="str">
        <f>'Upload Sheet Pull'!D293</f>
        <v>054</v>
      </c>
      <c r="F291" s="153" t="str">
        <f>IF('Upload Sheet Pull'!E293="","",'Upload Sheet Pull'!E293)</f>
        <v/>
      </c>
      <c r="H291" s="160">
        <f>'Upload Sheet Pull'!J293</f>
        <v>0</v>
      </c>
      <c r="I291" s="160">
        <f>'Upload Sheet Pull'!K293</f>
        <v>0</v>
      </c>
      <c r="J291" s="160">
        <f>'Upload Sheet Pull'!L293</f>
        <v>0</v>
      </c>
      <c r="K291" s="160">
        <f>'Upload Sheet Pull'!M293</f>
        <v>0</v>
      </c>
      <c r="L291" s="160">
        <f>'Upload Sheet Pull'!N293</f>
        <v>0</v>
      </c>
      <c r="M291" s="160">
        <f>'Upload Sheet Pull'!O293</f>
        <v>0</v>
      </c>
      <c r="N291" s="160">
        <f>'Upload Sheet Pull'!P293</f>
        <v>0</v>
      </c>
      <c r="O291" s="160">
        <f>'Upload Sheet Pull'!Q293</f>
        <v>0</v>
      </c>
      <c r="P291" s="160">
        <f>'Upload Sheet Pull'!R293</f>
        <v>0</v>
      </c>
      <c r="Q291" s="160">
        <f>'Upload Sheet Pull'!S293</f>
        <v>0</v>
      </c>
      <c r="R291" s="160">
        <f>'Upload Sheet Pull'!T293</f>
        <v>0</v>
      </c>
      <c r="S291" s="160">
        <f>'Upload Sheet Pull'!U293</f>
        <v>0</v>
      </c>
      <c r="T291" s="160">
        <f t="shared" si="1"/>
        <v>0</v>
      </c>
    </row>
    <row r="292" spans="1:20" ht="12.75" customHeight="1" x14ac:dyDescent="0.4">
      <c r="A292" s="153" t="str">
        <f>'Upload Sheet Pull'!A294</f>
        <v>Budget</v>
      </c>
      <c r="B292" s="153" t="str">
        <f>'Upload Sheet Pull'!B294</f>
        <v>7090-000000</v>
      </c>
      <c r="C292" s="153">
        <f>'Upload Sheet Pull'!C294</f>
        <v>803</v>
      </c>
      <c r="D292" s="153" t="str">
        <f>'Upload Sheet Pull'!D294</f>
        <v>054</v>
      </c>
      <c r="F292" s="153" t="str">
        <f>IF('Upload Sheet Pull'!E294="","",'Upload Sheet Pull'!E294)</f>
        <v/>
      </c>
      <c r="H292" s="160">
        <f>'Upload Sheet Pull'!J294</f>
        <v>0</v>
      </c>
      <c r="I292" s="160">
        <f>'Upload Sheet Pull'!K294</f>
        <v>0</v>
      </c>
      <c r="J292" s="160">
        <f>'Upload Sheet Pull'!L294</f>
        <v>0</v>
      </c>
      <c r="K292" s="160">
        <f>'Upload Sheet Pull'!M294</f>
        <v>0</v>
      </c>
      <c r="L292" s="160">
        <f>'Upload Sheet Pull'!N294</f>
        <v>0</v>
      </c>
      <c r="M292" s="160">
        <f>'Upload Sheet Pull'!O294</f>
        <v>0</v>
      </c>
      <c r="N292" s="160">
        <f>'Upload Sheet Pull'!P294</f>
        <v>0</v>
      </c>
      <c r="O292" s="160">
        <f>'Upload Sheet Pull'!Q294</f>
        <v>0</v>
      </c>
      <c r="P292" s="160">
        <f>'Upload Sheet Pull'!R294</f>
        <v>0</v>
      </c>
      <c r="Q292" s="160">
        <f>'Upload Sheet Pull'!S294</f>
        <v>0</v>
      </c>
      <c r="R292" s="160">
        <f>'Upload Sheet Pull'!T294</f>
        <v>0</v>
      </c>
      <c r="S292" s="160">
        <f>'Upload Sheet Pull'!U294</f>
        <v>0</v>
      </c>
      <c r="T292" s="160">
        <f t="shared" si="1"/>
        <v>0</v>
      </c>
    </row>
    <row r="293" spans="1:20" ht="12.75" customHeight="1" x14ac:dyDescent="0.4">
      <c r="A293" s="153" t="str">
        <f>'Upload Sheet Pull'!A295</f>
        <v>Budget</v>
      </c>
      <c r="B293" s="153" t="str">
        <f>'Upload Sheet Pull'!B295</f>
        <v/>
      </c>
      <c r="C293" s="153">
        <f>'Upload Sheet Pull'!C295</f>
        <v>803</v>
      </c>
      <c r="D293" s="153" t="str">
        <f>'Upload Sheet Pull'!D295</f>
        <v>054</v>
      </c>
      <c r="F293" s="153" t="str">
        <f>IF('Upload Sheet Pull'!E295="","",'Upload Sheet Pull'!E295)</f>
        <v/>
      </c>
      <c r="H293" s="160">
        <f>'Upload Sheet Pull'!J295</f>
        <v>0</v>
      </c>
      <c r="I293" s="160">
        <f>'Upload Sheet Pull'!K295</f>
        <v>0</v>
      </c>
      <c r="J293" s="160">
        <f>'Upload Sheet Pull'!L295</f>
        <v>0</v>
      </c>
      <c r="K293" s="160">
        <f>'Upload Sheet Pull'!M295</f>
        <v>0</v>
      </c>
      <c r="L293" s="160">
        <f>'Upload Sheet Pull'!N295</f>
        <v>0</v>
      </c>
      <c r="M293" s="160">
        <f>'Upload Sheet Pull'!O295</f>
        <v>0</v>
      </c>
      <c r="N293" s="160">
        <f>'Upload Sheet Pull'!P295</f>
        <v>0</v>
      </c>
      <c r="O293" s="160">
        <f>'Upload Sheet Pull'!Q295</f>
        <v>0</v>
      </c>
      <c r="P293" s="160">
        <f>'Upload Sheet Pull'!R295</f>
        <v>0</v>
      </c>
      <c r="Q293" s="160">
        <f>'Upload Sheet Pull'!S295</f>
        <v>0</v>
      </c>
      <c r="R293" s="160">
        <f>'Upload Sheet Pull'!T295</f>
        <v>0</v>
      </c>
      <c r="S293" s="160">
        <f>'Upload Sheet Pull'!U295</f>
        <v>0</v>
      </c>
      <c r="T293" s="160">
        <f t="shared" si="1"/>
        <v>0</v>
      </c>
    </row>
    <row r="294" spans="1:20" ht="12.75" customHeight="1" x14ac:dyDescent="0.4">
      <c r="A294" s="153" t="str">
        <f>'Upload Sheet Pull'!A296</f>
        <v>Budget</v>
      </c>
      <c r="B294" s="153" t="str">
        <f>'Upload Sheet Pull'!B296</f>
        <v/>
      </c>
      <c r="C294" s="153">
        <f>'Upload Sheet Pull'!C296</f>
        <v>803</v>
      </c>
      <c r="D294" s="153" t="str">
        <f>'Upload Sheet Pull'!D296</f>
        <v>054</v>
      </c>
      <c r="F294" s="153" t="str">
        <f>IF('Upload Sheet Pull'!E296="","",'Upload Sheet Pull'!E296)</f>
        <v/>
      </c>
      <c r="H294" s="160">
        <f>'Upload Sheet Pull'!J296</f>
        <v>0</v>
      </c>
      <c r="I294" s="160">
        <f>'Upload Sheet Pull'!K296</f>
        <v>0</v>
      </c>
      <c r="J294" s="160">
        <f>'Upload Sheet Pull'!L296</f>
        <v>0</v>
      </c>
      <c r="K294" s="160">
        <f>'Upload Sheet Pull'!M296</f>
        <v>0</v>
      </c>
      <c r="L294" s="160">
        <f>'Upload Sheet Pull'!N296</f>
        <v>0</v>
      </c>
      <c r="M294" s="160">
        <f>'Upload Sheet Pull'!O296</f>
        <v>0</v>
      </c>
      <c r="N294" s="160">
        <f>'Upload Sheet Pull'!P296</f>
        <v>0</v>
      </c>
      <c r="O294" s="160">
        <f>'Upload Sheet Pull'!Q296</f>
        <v>0</v>
      </c>
      <c r="P294" s="160">
        <f>'Upload Sheet Pull'!R296</f>
        <v>0</v>
      </c>
      <c r="Q294" s="160">
        <f>'Upload Sheet Pull'!S296</f>
        <v>0</v>
      </c>
      <c r="R294" s="160">
        <f>'Upload Sheet Pull'!T296</f>
        <v>0</v>
      </c>
      <c r="S294" s="160">
        <f>'Upload Sheet Pull'!U296</f>
        <v>0</v>
      </c>
      <c r="T294" s="160">
        <f t="shared" si="1"/>
        <v>0</v>
      </c>
    </row>
    <row r="295" spans="1:20" ht="12.75" customHeight="1" x14ac:dyDescent="0.4">
      <c r="A295" s="153" t="str">
        <f>'Upload Sheet Pull'!A297</f>
        <v>Budget</v>
      </c>
      <c r="B295" s="153" t="str">
        <f>'Upload Sheet Pull'!B297</f>
        <v/>
      </c>
      <c r="C295" s="153">
        <f>'Upload Sheet Pull'!C297</f>
        <v>803</v>
      </c>
      <c r="D295" s="153" t="str">
        <f>'Upload Sheet Pull'!D297</f>
        <v>054</v>
      </c>
      <c r="F295" s="153" t="str">
        <f>IF('Upload Sheet Pull'!E297="","",'Upload Sheet Pull'!E297)</f>
        <v/>
      </c>
      <c r="H295" s="160">
        <f>'Upload Sheet Pull'!J297</f>
        <v>0</v>
      </c>
      <c r="I295" s="160">
        <f>'Upload Sheet Pull'!K297</f>
        <v>0</v>
      </c>
      <c r="J295" s="160">
        <f>'Upload Sheet Pull'!L297</f>
        <v>0</v>
      </c>
      <c r="K295" s="160">
        <f>'Upload Sheet Pull'!M297</f>
        <v>0</v>
      </c>
      <c r="L295" s="160">
        <f>'Upload Sheet Pull'!N297</f>
        <v>0</v>
      </c>
      <c r="M295" s="160">
        <f>'Upload Sheet Pull'!O297</f>
        <v>0</v>
      </c>
      <c r="N295" s="160">
        <f>'Upload Sheet Pull'!P297</f>
        <v>0</v>
      </c>
      <c r="O295" s="160">
        <f>'Upload Sheet Pull'!Q297</f>
        <v>0</v>
      </c>
      <c r="P295" s="160">
        <f>'Upload Sheet Pull'!R297</f>
        <v>0</v>
      </c>
      <c r="Q295" s="160">
        <f>'Upload Sheet Pull'!S297</f>
        <v>0</v>
      </c>
      <c r="R295" s="160">
        <f>'Upload Sheet Pull'!T297</f>
        <v>0</v>
      </c>
      <c r="S295" s="160">
        <f>'Upload Sheet Pull'!U297</f>
        <v>0</v>
      </c>
      <c r="T295" s="160">
        <f t="shared" si="1"/>
        <v>0</v>
      </c>
    </row>
    <row r="296" spans="1:20" ht="12.75" customHeight="1" x14ac:dyDescent="0.4">
      <c r="A296" s="153" t="str">
        <f>'Upload Sheet Pull'!A298</f>
        <v>Budget</v>
      </c>
      <c r="B296" s="153" t="str">
        <f>'Upload Sheet Pull'!B298</f>
        <v>7004-000000</v>
      </c>
      <c r="C296" s="153">
        <f>'Upload Sheet Pull'!C298</f>
        <v>900</v>
      </c>
      <c r="D296" s="153" t="str">
        <f>'Upload Sheet Pull'!D298</f>
        <v>054</v>
      </c>
      <c r="F296" s="153" t="str">
        <f>IF('Upload Sheet Pull'!E298="","",'Upload Sheet Pull'!E298)</f>
        <v/>
      </c>
      <c r="H296" s="160">
        <f>'Upload Sheet Pull'!J298</f>
        <v>0</v>
      </c>
      <c r="I296" s="160">
        <f>'Upload Sheet Pull'!K298</f>
        <v>300</v>
      </c>
      <c r="J296" s="160">
        <f>'Upload Sheet Pull'!L298</f>
        <v>0</v>
      </c>
      <c r="K296" s="160">
        <f>'Upload Sheet Pull'!M298</f>
        <v>0</v>
      </c>
      <c r="L296" s="160">
        <f>'Upload Sheet Pull'!N298</f>
        <v>0</v>
      </c>
      <c r="M296" s="160">
        <f>'Upload Sheet Pull'!O298</f>
        <v>0</v>
      </c>
      <c r="N296" s="160">
        <f>'Upload Sheet Pull'!P298</f>
        <v>0</v>
      </c>
      <c r="O296" s="160">
        <f>'Upload Sheet Pull'!Q298</f>
        <v>0</v>
      </c>
      <c r="P296" s="160">
        <f>'Upload Sheet Pull'!R298</f>
        <v>0</v>
      </c>
      <c r="Q296" s="160">
        <f>'Upload Sheet Pull'!S298</f>
        <v>0</v>
      </c>
      <c r="R296" s="160">
        <f>'Upload Sheet Pull'!T298</f>
        <v>0</v>
      </c>
      <c r="S296" s="160">
        <f>'Upload Sheet Pull'!U298</f>
        <v>0</v>
      </c>
      <c r="T296" s="160">
        <f t="shared" si="1"/>
        <v>300</v>
      </c>
    </row>
    <row r="297" spans="1:20" ht="12.75" customHeight="1" x14ac:dyDescent="0.4">
      <c r="A297" s="153" t="str">
        <f>'Upload Sheet Pull'!A299</f>
        <v>Budget</v>
      </c>
      <c r="B297" s="153" t="str">
        <f>'Upload Sheet Pull'!B299</f>
        <v>7008-000000</v>
      </c>
      <c r="C297" s="153">
        <f>'Upload Sheet Pull'!C299</f>
        <v>900</v>
      </c>
      <c r="D297" s="153" t="str">
        <f>'Upload Sheet Pull'!D299</f>
        <v>054</v>
      </c>
      <c r="F297" s="153" t="str">
        <f>IF('Upload Sheet Pull'!E299="","",'Upload Sheet Pull'!E299)</f>
        <v/>
      </c>
      <c r="H297" s="160">
        <f>'Upload Sheet Pull'!J299</f>
        <v>0</v>
      </c>
      <c r="I297" s="160">
        <f>'Upload Sheet Pull'!K299</f>
        <v>0</v>
      </c>
      <c r="J297" s="160">
        <f>'Upload Sheet Pull'!L299</f>
        <v>0</v>
      </c>
      <c r="K297" s="160">
        <f>'Upload Sheet Pull'!M299</f>
        <v>0</v>
      </c>
      <c r="L297" s="160">
        <f>'Upload Sheet Pull'!N299</f>
        <v>0</v>
      </c>
      <c r="M297" s="160">
        <f>'Upload Sheet Pull'!O299</f>
        <v>0</v>
      </c>
      <c r="N297" s="160">
        <f>'Upload Sheet Pull'!P299</f>
        <v>0</v>
      </c>
      <c r="O297" s="160">
        <f>'Upload Sheet Pull'!Q299</f>
        <v>0</v>
      </c>
      <c r="P297" s="160">
        <f>'Upload Sheet Pull'!R299</f>
        <v>0</v>
      </c>
      <c r="Q297" s="160">
        <f>'Upload Sheet Pull'!S299</f>
        <v>0</v>
      </c>
      <c r="R297" s="160">
        <f>'Upload Sheet Pull'!T299</f>
        <v>0</v>
      </c>
      <c r="S297" s="160">
        <f>'Upload Sheet Pull'!U299</f>
        <v>0</v>
      </c>
      <c r="T297" s="160">
        <f t="shared" si="1"/>
        <v>0</v>
      </c>
    </row>
    <row r="298" spans="1:20" ht="12.75" customHeight="1" x14ac:dyDescent="0.4">
      <c r="A298" s="153" t="str">
        <f>'Upload Sheet Pull'!A300</f>
        <v>Budget</v>
      </c>
      <c r="B298" s="153" t="str">
        <f>'Upload Sheet Pull'!B300</f>
        <v>7010-000000</v>
      </c>
      <c r="C298" s="153">
        <f>'Upload Sheet Pull'!C300</f>
        <v>900</v>
      </c>
      <c r="D298" s="153" t="str">
        <f>'Upload Sheet Pull'!D300</f>
        <v>054</v>
      </c>
      <c r="F298" s="153" t="str">
        <f>IF('Upload Sheet Pull'!E300="","",'Upload Sheet Pull'!E300)</f>
        <v/>
      </c>
      <c r="H298" s="160">
        <f>'Upload Sheet Pull'!J300</f>
        <v>0</v>
      </c>
      <c r="I298" s="160">
        <f>'Upload Sheet Pull'!K300</f>
        <v>0</v>
      </c>
      <c r="J298" s="160">
        <f>'Upload Sheet Pull'!L300</f>
        <v>0</v>
      </c>
      <c r="K298" s="160">
        <f>'Upload Sheet Pull'!M300</f>
        <v>0</v>
      </c>
      <c r="L298" s="160">
        <f>'Upload Sheet Pull'!N300</f>
        <v>0</v>
      </c>
      <c r="M298" s="160">
        <f>'Upload Sheet Pull'!O300</f>
        <v>0</v>
      </c>
      <c r="N298" s="160">
        <f>'Upload Sheet Pull'!P300</f>
        <v>0</v>
      </c>
      <c r="O298" s="160">
        <f>'Upload Sheet Pull'!Q300</f>
        <v>0</v>
      </c>
      <c r="P298" s="160">
        <f>'Upload Sheet Pull'!R300</f>
        <v>0</v>
      </c>
      <c r="Q298" s="160">
        <f>'Upload Sheet Pull'!S300</f>
        <v>0</v>
      </c>
      <c r="R298" s="160">
        <f>'Upload Sheet Pull'!T300</f>
        <v>0</v>
      </c>
      <c r="S298" s="160">
        <f>'Upload Sheet Pull'!U300</f>
        <v>0</v>
      </c>
      <c r="T298" s="160">
        <f t="shared" si="1"/>
        <v>0</v>
      </c>
    </row>
    <row r="299" spans="1:20" ht="12.75" customHeight="1" x14ac:dyDescent="0.4">
      <c r="A299" s="153" t="str">
        <f>'Upload Sheet Pull'!A301</f>
        <v>Budget</v>
      </c>
      <c r="B299" s="153" t="str">
        <f>'Upload Sheet Pull'!B301</f>
        <v>7012-000000</v>
      </c>
      <c r="C299" s="153">
        <f>'Upload Sheet Pull'!C301</f>
        <v>900</v>
      </c>
      <c r="D299" s="153" t="str">
        <f>'Upload Sheet Pull'!D301</f>
        <v>054</v>
      </c>
      <c r="F299" s="153" t="str">
        <f>IF('Upload Sheet Pull'!E301="","",'Upload Sheet Pull'!E301)</f>
        <v/>
      </c>
      <c r="H299" s="160">
        <f>'Upload Sheet Pull'!J301</f>
        <v>0</v>
      </c>
      <c r="I299" s="160">
        <f>'Upload Sheet Pull'!K301</f>
        <v>0</v>
      </c>
      <c r="J299" s="160">
        <f>'Upload Sheet Pull'!L301</f>
        <v>0</v>
      </c>
      <c r="K299" s="160">
        <f>'Upload Sheet Pull'!M301</f>
        <v>0</v>
      </c>
      <c r="L299" s="160">
        <f>'Upload Sheet Pull'!N301</f>
        <v>0</v>
      </c>
      <c r="M299" s="160">
        <f>'Upload Sheet Pull'!O301</f>
        <v>0</v>
      </c>
      <c r="N299" s="160">
        <f>'Upload Sheet Pull'!P301</f>
        <v>0</v>
      </c>
      <c r="O299" s="160">
        <f>'Upload Sheet Pull'!Q301</f>
        <v>0</v>
      </c>
      <c r="P299" s="160">
        <f>'Upload Sheet Pull'!R301</f>
        <v>0</v>
      </c>
      <c r="Q299" s="160">
        <f>'Upload Sheet Pull'!S301</f>
        <v>0</v>
      </c>
      <c r="R299" s="160">
        <f>'Upload Sheet Pull'!T301</f>
        <v>0</v>
      </c>
      <c r="S299" s="160">
        <f>'Upload Sheet Pull'!U301</f>
        <v>0</v>
      </c>
      <c r="T299" s="160">
        <f t="shared" si="1"/>
        <v>0</v>
      </c>
    </row>
    <row r="300" spans="1:20" ht="12.75" customHeight="1" x14ac:dyDescent="0.4">
      <c r="A300" s="153" t="str">
        <f>'Upload Sheet Pull'!A302</f>
        <v>Budget</v>
      </c>
      <c r="B300" s="153" t="str">
        <f>'Upload Sheet Pull'!B302</f>
        <v>7014-000000</v>
      </c>
      <c r="C300" s="153">
        <f>'Upload Sheet Pull'!C302</f>
        <v>900</v>
      </c>
      <c r="D300" s="153" t="str">
        <f>'Upload Sheet Pull'!D302</f>
        <v>054</v>
      </c>
      <c r="F300" s="153" t="str">
        <f>IF('Upload Sheet Pull'!E302="","",'Upload Sheet Pull'!E302)</f>
        <v/>
      </c>
      <c r="H300" s="160">
        <f>'Upload Sheet Pull'!J302</f>
        <v>75</v>
      </c>
      <c r="I300" s="160">
        <f>'Upload Sheet Pull'!K302</f>
        <v>0</v>
      </c>
      <c r="J300" s="160">
        <f>'Upload Sheet Pull'!L302</f>
        <v>0</v>
      </c>
      <c r="K300" s="160">
        <f>'Upload Sheet Pull'!M302</f>
        <v>75</v>
      </c>
      <c r="L300" s="160">
        <f>'Upload Sheet Pull'!N302</f>
        <v>75</v>
      </c>
      <c r="M300" s="160">
        <f>'Upload Sheet Pull'!O302</f>
        <v>75</v>
      </c>
      <c r="N300" s="160">
        <f>'Upload Sheet Pull'!P302</f>
        <v>75</v>
      </c>
      <c r="O300" s="160">
        <f>'Upload Sheet Pull'!Q302</f>
        <v>0</v>
      </c>
      <c r="P300" s="160">
        <f>'Upload Sheet Pull'!R302</f>
        <v>0</v>
      </c>
      <c r="Q300" s="160">
        <f>'Upload Sheet Pull'!S302</f>
        <v>0</v>
      </c>
      <c r="R300" s="160">
        <f>'Upload Sheet Pull'!T302</f>
        <v>75</v>
      </c>
      <c r="S300" s="160">
        <f>'Upload Sheet Pull'!U302</f>
        <v>75</v>
      </c>
      <c r="T300" s="160">
        <f t="shared" si="1"/>
        <v>525</v>
      </c>
    </row>
    <row r="301" spans="1:20" ht="12.75" customHeight="1" x14ac:dyDescent="0.4">
      <c r="A301" s="153" t="str">
        <f>'Upload Sheet Pull'!A303</f>
        <v>Budget</v>
      </c>
      <c r="B301" s="153" t="str">
        <f>'Upload Sheet Pull'!B303</f>
        <v>7020-000000</v>
      </c>
      <c r="C301" s="153">
        <f>'Upload Sheet Pull'!C303</f>
        <v>900</v>
      </c>
      <c r="D301" s="153" t="str">
        <f>'Upload Sheet Pull'!D303</f>
        <v>054</v>
      </c>
      <c r="F301" s="153" t="str">
        <f>IF('Upload Sheet Pull'!E303="","",'Upload Sheet Pull'!E303)</f>
        <v/>
      </c>
      <c r="H301" s="160">
        <f>'Upload Sheet Pull'!J303</f>
        <v>0</v>
      </c>
      <c r="I301" s="160">
        <f>'Upload Sheet Pull'!K303</f>
        <v>0</v>
      </c>
      <c r="J301" s="160">
        <f>'Upload Sheet Pull'!L303</f>
        <v>0</v>
      </c>
      <c r="K301" s="160">
        <f>'Upload Sheet Pull'!M303</f>
        <v>0</v>
      </c>
      <c r="L301" s="160">
        <f>'Upload Sheet Pull'!N303</f>
        <v>0</v>
      </c>
      <c r="M301" s="160">
        <f>'Upload Sheet Pull'!O303</f>
        <v>0</v>
      </c>
      <c r="N301" s="160">
        <f>'Upload Sheet Pull'!P303</f>
        <v>0</v>
      </c>
      <c r="O301" s="160">
        <f>'Upload Sheet Pull'!Q303</f>
        <v>0</v>
      </c>
      <c r="P301" s="160">
        <f>'Upload Sheet Pull'!R303</f>
        <v>0</v>
      </c>
      <c r="Q301" s="160">
        <f>'Upload Sheet Pull'!S303</f>
        <v>0</v>
      </c>
      <c r="R301" s="160">
        <f>'Upload Sheet Pull'!T303</f>
        <v>0</v>
      </c>
      <c r="S301" s="160">
        <f>'Upload Sheet Pull'!U303</f>
        <v>0</v>
      </c>
      <c r="T301" s="160">
        <f t="shared" si="1"/>
        <v>0</v>
      </c>
    </row>
    <row r="302" spans="1:20" ht="12.75" customHeight="1" x14ac:dyDescent="0.4">
      <c r="A302" s="153" t="str">
        <f>'Upload Sheet Pull'!A304</f>
        <v>Budget</v>
      </c>
      <c r="B302" s="153" t="str">
        <f>'Upload Sheet Pull'!B304</f>
        <v>7022-000000</v>
      </c>
      <c r="C302" s="153">
        <f>'Upload Sheet Pull'!C304</f>
        <v>900</v>
      </c>
      <c r="D302" s="153" t="str">
        <f>'Upload Sheet Pull'!D304</f>
        <v>054</v>
      </c>
      <c r="F302" s="153" t="str">
        <f>IF('Upload Sheet Pull'!E304="","",'Upload Sheet Pull'!E304)</f>
        <v/>
      </c>
      <c r="H302" s="160">
        <f>'Upload Sheet Pull'!J304</f>
        <v>0</v>
      </c>
      <c r="I302" s="160">
        <f>'Upload Sheet Pull'!K304</f>
        <v>0</v>
      </c>
      <c r="J302" s="160">
        <f>'Upload Sheet Pull'!L304</f>
        <v>0</v>
      </c>
      <c r="K302" s="160">
        <f>'Upload Sheet Pull'!M304</f>
        <v>150</v>
      </c>
      <c r="L302" s="160">
        <f>'Upload Sheet Pull'!N304</f>
        <v>0</v>
      </c>
      <c r="M302" s="160">
        <f>'Upload Sheet Pull'!O304</f>
        <v>0</v>
      </c>
      <c r="N302" s="160">
        <f>'Upload Sheet Pull'!P304</f>
        <v>0</v>
      </c>
      <c r="O302" s="160">
        <f>'Upload Sheet Pull'!Q304</f>
        <v>0</v>
      </c>
      <c r="P302" s="160">
        <f>'Upload Sheet Pull'!R304</f>
        <v>0</v>
      </c>
      <c r="Q302" s="160">
        <f>'Upload Sheet Pull'!S304</f>
        <v>0</v>
      </c>
      <c r="R302" s="160">
        <f>'Upload Sheet Pull'!T304</f>
        <v>0</v>
      </c>
      <c r="S302" s="160">
        <f>'Upload Sheet Pull'!U304</f>
        <v>0</v>
      </c>
      <c r="T302" s="160">
        <f t="shared" si="1"/>
        <v>150</v>
      </c>
    </row>
    <row r="303" spans="1:20" ht="12.75" customHeight="1" x14ac:dyDescent="0.4">
      <c r="A303" s="153" t="str">
        <f>'Upload Sheet Pull'!A305</f>
        <v>Budget</v>
      </c>
      <c r="B303" s="153" t="str">
        <f>'Upload Sheet Pull'!B305</f>
        <v>7026-000000</v>
      </c>
      <c r="C303" s="153">
        <f>'Upload Sheet Pull'!C305</f>
        <v>900</v>
      </c>
      <c r="D303" s="153" t="str">
        <f>'Upload Sheet Pull'!D305</f>
        <v>054</v>
      </c>
      <c r="F303" s="153" t="str">
        <f>IF('Upload Sheet Pull'!E305="","",'Upload Sheet Pull'!E305)</f>
        <v/>
      </c>
      <c r="H303" s="160">
        <f>'Upload Sheet Pull'!J305</f>
        <v>0</v>
      </c>
      <c r="I303" s="160">
        <f>'Upload Sheet Pull'!K305</f>
        <v>0</v>
      </c>
      <c r="J303" s="160">
        <f>'Upload Sheet Pull'!L305</f>
        <v>0</v>
      </c>
      <c r="K303" s="160">
        <f>'Upload Sheet Pull'!M305</f>
        <v>380</v>
      </c>
      <c r="L303" s="160">
        <f>'Upload Sheet Pull'!N305</f>
        <v>0</v>
      </c>
      <c r="M303" s="160">
        <f>'Upload Sheet Pull'!O305</f>
        <v>0</v>
      </c>
      <c r="N303" s="160">
        <f>'Upload Sheet Pull'!P305</f>
        <v>0</v>
      </c>
      <c r="O303" s="160">
        <f>'Upload Sheet Pull'!Q305</f>
        <v>0</v>
      </c>
      <c r="P303" s="160">
        <f>'Upload Sheet Pull'!R305</f>
        <v>0</v>
      </c>
      <c r="Q303" s="160">
        <f>'Upload Sheet Pull'!S305</f>
        <v>0</v>
      </c>
      <c r="R303" s="160">
        <f>'Upload Sheet Pull'!T305</f>
        <v>0</v>
      </c>
      <c r="S303" s="160">
        <f>'Upload Sheet Pull'!U305</f>
        <v>0</v>
      </c>
      <c r="T303" s="160">
        <f t="shared" si="1"/>
        <v>380</v>
      </c>
    </row>
    <row r="304" spans="1:20" ht="12.75" customHeight="1" x14ac:dyDescent="0.4">
      <c r="A304" s="153" t="str">
        <f>'Upload Sheet Pull'!A306</f>
        <v>Budget</v>
      </c>
      <c r="B304" s="153" t="str">
        <f>'Upload Sheet Pull'!B306</f>
        <v>7030-000000</v>
      </c>
      <c r="C304" s="153">
        <f>'Upload Sheet Pull'!C306</f>
        <v>900</v>
      </c>
      <c r="D304" s="153" t="str">
        <f>'Upload Sheet Pull'!D306</f>
        <v>054</v>
      </c>
      <c r="F304" s="153" t="str">
        <f>IF('Upload Sheet Pull'!E306="","",'Upload Sheet Pull'!E306)</f>
        <v/>
      </c>
      <c r="H304" s="160">
        <f>'Upload Sheet Pull'!J306</f>
        <v>0</v>
      </c>
      <c r="I304" s="160">
        <f>'Upload Sheet Pull'!K306</f>
        <v>0</v>
      </c>
      <c r="J304" s="160">
        <f>'Upload Sheet Pull'!L306</f>
        <v>0</v>
      </c>
      <c r="K304" s="160">
        <f>'Upload Sheet Pull'!M306</f>
        <v>0</v>
      </c>
      <c r="L304" s="160">
        <f>'Upload Sheet Pull'!N306</f>
        <v>0</v>
      </c>
      <c r="M304" s="160">
        <f>'Upload Sheet Pull'!O306</f>
        <v>0</v>
      </c>
      <c r="N304" s="160">
        <f>'Upload Sheet Pull'!P306</f>
        <v>0</v>
      </c>
      <c r="O304" s="160">
        <f>'Upload Sheet Pull'!Q306</f>
        <v>0</v>
      </c>
      <c r="P304" s="160">
        <f>'Upload Sheet Pull'!R306</f>
        <v>0</v>
      </c>
      <c r="Q304" s="160">
        <f>'Upload Sheet Pull'!S306</f>
        <v>0</v>
      </c>
      <c r="R304" s="160">
        <f>'Upload Sheet Pull'!T306</f>
        <v>0</v>
      </c>
      <c r="S304" s="160">
        <f>'Upload Sheet Pull'!U306</f>
        <v>0</v>
      </c>
      <c r="T304" s="160">
        <f t="shared" si="1"/>
        <v>0</v>
      </c>
    </row>
    <row r="305" spans="1:20" ht="12.75" customHeight="1" x14ac:dyDescent="0.4">
      <c r="A305" s="153" t="str">
        <f>'Upload Sheet Pull'!A307</f>
        <v>Budget</v>
      </c>
      <c r="B305" s="153" t="str">
        <f>'Upload Sheet Pull'!B307</f>
        <v>7032-000000</v>
      </c>
      <c r="C305" s="153">
        <f>'Upload Sheet Pull'!C307</f>
        <v>900</v>
      </c>
      <c r="D305" s="153" t="str">
        <f>'Upload Sheet Pull'!D307</f>
        <v>054</v>
      </c>
      <c r="F305" s="153" t="str">
        <f>IF('Upload Sheet Pull'!E307="","",'Upload Sheet Pull'!E307)</f>
        <v/>
      </c>
      <c r="H305" s="160">
        <f>'Upload Sheet Pull'!J307</f>
        <v>0</v>
      </c>
      <c r="I305" s="160">
        <f>'Upload Sheet Pull'!K307</f>
        <v>0</v>
      </c>
      <c r="J305" s="160">
        <f>'Upload Sheet Pull'!L307</f>
        <v>0</v>
      </c>
      <c r="K305" s="160">
        <f>'Upload Sheet Pull'!M307</f>
        <v>0</v>
      </c>
      <c r="L305" s="160">
        <f>'Upload Sheet Pull'!N307</f>
        <v>0</v>
      </c>
      <c r="M305" s="160">
        <f>'Upload Sheet Pull'!O307</f>
        <v>0</v>
      </c>
      <c r="N305" s="160">
        <f>'Upload Sheet Pull'!P307</f>
        <v>0</v>
      </c>
      <c r="O305" s="160">
        <f>'Upload Sheet Pull'!Q307</f>
        <v>0</v>
      </c>
      <c r="P305" s="160">
        <f>'Upload Sheet Pull'!R307</f>
        <v>0</v>
      </c>
      <c r="Q305" s="160">
        <f>'Upload Sheet Pull'!S307</f>
        <v>0</v>
      </c>
      <c r="R305" s="160">
        <f>'Upload Sheet Pull'!T307</f>
        <v>0</v>
      </c>
      <c r="S305" s="160">
        <f>'Upload Sheet Pull'!U307</f>
        <v>0</v>
      </c>
      <c r="T305" s="160">
        <f t="shared" si="1"/>
        <v>0</v>
      </c>
    </row>
    <row r="306" spans="1:20" ht="12.75" customHeight="1" x14ac:dyDescent="0.4">
      <c r="A306" s="153" t="str">
        <f>'Upload Sheet Pull'!A308</f>
        <v>Budget</v>
      </c>
      <c r="B306" s="153" t="str">
        <f>'Upload Sheet Pull'!B308</f>
        <v>7034-000000</v>
      </c>
      <c r="C306" s="153">
        <f>'Upload Sheet Pull'!C308</f>
        <v>900</v>
      </c>
      <c r="D306" s="153" t="str">
        <f>'Upload Sheet Pull'!D308</f>
        <v>054</v>
      </c>
      <c r="F306" s="153" t="str">
        <f>IF('Upload Sheet Pull'!E308="","",'Upload Sheet Pull'!E308)</f>
        <v/>
      </c>
      <c r="H306" s="160">
        <f>'Upload Sheet Pull'!J308</f>
        <v>0</v>
      </c>
      <c r="I306" s="160">
        <f>'Upload Sheet Pull'!K308</f>
        <v>0</v>
      </c>
      <c r="J306" s="160">
        <f>'Upload Sheet Pull'!L308</f>
        <v>0</v>
      </c>
      <c r="K306" s="160">
        <f>'Upload Sheet Pull'!M308</f>
        <v>0</v>
      </c>
      <c r="L306" s="160">
        <f>'Upload Sheet Pull'!N308</f>
        <v>0</v>
      </c>
      <c r="M306" s="160">
        <f>'Upload Sheet Pull'!O308</f>
        <v>0</v>
      </c>
      <c r="N306" s="160">
        <f>'Upload Sheet Pull'!P308</f>
        <v>0</v>
      </c>
      <c r="O306" s="160">
        <f>'Upload Sheet Pull'!Q308</f>
        <v>0</v>
      </c>
      <c r="P306" s="160">
        <f>'Upload Sheet Pull'!R308</f>
        <v>0</v>
      </c>
      <c r="Q306" s="160">
        <f>'Upload Sheet Pull'!S308</f>
        <v>0</v>
      </c>
      <c r="R306" s="160">
        <f>'Upload Sheet Pull'!T308</f>
        <v>0</v>
      </c>
      <c r="S306" s="160">
        <f>'Upload Sheet Pull'!U308</f>
        <v>0</v>
      </c>
      <c r="T306" s="160">
        <f t="shared" si="1"/>
        <v>0</v>
      </c>
    </row>
    <row r="307" spans="1:20" ht="12.75" customHeight="1" x14ac:dyDescent="0.4">
      <c r="A307" s="153" t="str">
        <f>'Upload Sheet Pull'!A309</f>
        <v>Budget</v>
      </c>
      <c r="B307" s="153" t="str">
        <f>'Upload Sheet Pull'!B309</f>
        <v>7044-000000</v>
      </c>
      <c r="C307" s="153">
        <f>'Upload Sheet Pull'!C309</f>
        <v>900</v>
      </c>
      <c r="D307" s="153" t="str">
        <f>'Upload Sheet Pull'!D309</f>
        <v>054</v>
      </c>
      <c r="F307" s="153" t="str">
        <f>IF('Upload Sheet Pull'!E309="","",'Upload Sheet Pull'!E309)</f>
        <v/>
      </c>
      <c r="H307" s="160">
        <f>'Upload Sheet Pull'!J309</f>
        <v>0</v>
      </c>
      <c r="I307" s="160">
        <f>'Upload Sheet Pull'!K309</f>
        <v>0</v>
      </c>
      <c r="J307" s="160">
        <f>'Upload Sheet Pull'!L309</f>
        <v>0</v>
      </c>
      <c r="K307" s="160">
        <f>'Upload Sheet Pull'!M309</f>
        <v>0</v>
      </c>
      <c r="L307" s="160">
        <f>'Upload Sheet Pull'!N309</f>
        <v>0</v>
      </c>
      <c r="M307" s="160">
        <f>'Upload Sheet Pull'!O309</f>
        <v>0</v>
      </c>
      <c r="N307" s="160">
        <f>'Upload Sheet Pull'!P309</f>
        <v>0</v>
      </c>
      <c r="O307" s="160">
        <f>'Upload Sheet Pull'!Q309</f>
        <v>0</v>
      </c>
      <c r="P307" s="160">
        <f>'Upload Sheet Pull'!R309</f>
        <v>0</v>
      </c>
      <c r="Q307" s="160">
        <f>'Upload Sheet Pull'!S309</f>
        <v>0</v>
      </c>
      <c r="R307" s="160">
        <f>'Upload Sheet Pull'!T309</f>
        <v>0</v>
      </c>
      <c r="S307" s="160">
        <f>'Upload Sheet Pull'!U309</f>
        <v>0</v>
      </c>
      <c r="T307" s="160">
        <f t="shared" si="1"/>
        <v>0</v>
      </c>
    </row>
    <row r="308" spans="1:20" ht="12.75" customHeight="1" x14ac:dyDescent="0.4">
      <c r="A308" s="153" t="str">
        <f>'Upload Sheet Pull'!A310</f>
        <v>Budget</v>
      </c>
      <c r="B308" s="153" t="str">
        <f>'Upload Sheet Pull'!B310</f>
        <v>7046-000000</v>
      </c>
      <c r="C308" s="153">
        <f>'Upload Sheet Pull'!C310</f>
        <v>900</v>
      </c>
      <c r="D308" s="153" t="str">
        <f>'Upload Sheet Pull'!D310</f>
        <v>054</v>
      </c>
      <c r="F308" s="153" t="str">
        <f>IF('Upload Sheet Pull'!E310="","",'Upload Sheet Pull'!E310)</f>
        <v/>
      </c>
      <c r="H308" s="160">
        <f>'Upload Sheet Pull'!J310</f>
        <v>0</v>
      </c>
      <c r="I308" s="160">
        <f>'Upload Sheet Pull'!K310</f>
        <v>0</v>
      </c>
      <c r="J308" s="160">
        <f>'Upload Sheet Pull'!L310</f>
        <v>0</v>
      </c>
      <c r="K308" s="160">
        <f>'Upload Sheet Pull'!M310</f>
        <v>0</v>
      </c>
      <c r="L308" s="160">
        <f>'Upload Sheet Pull'!N310</f>
        <v>0</v>
      </c>
      <c r="M308" s="160">
        <f>'Upload Sheet Pull'!O310</f>
        <v>0</v>
      </c>
      <c r="N308" s="160">
        <f>'Upload Sheet Pull'!P310</f>
        <v>0</v>
      </c>
      <c r="O308" s="160">
        <f>'Upload Sheet Pull'!Q310</f>
        <v>0</v>
      </c>
      <c r="P308" s="160">
        <f>'Upload Sheet Pull'!R310</f>
        <v>0</v>
      </c>
      <c r="Q308" s="160">
        <f>'Upload Sheet Pull'!S310</f>
        <v>0</v>
      </c>
      <c r="R308" s="160">
        <f>'Upload Sheet Pull'!T310</f>
        <v>0</v>
      </c>
      <c r="S308" s="160">
        <f>'Upload Sheet Pull'!U310</f>
        <v>0</v>
      </c>
      <c r="T308" s="160">
        <f t="shared" si="1"/>
        <v>0</v>
      </c>
    </row>
    <row r="309" spans="1:20" ht="12.75" customHeight="1" x14ac:dyDescent="0.4">
      <c r="A309" s="153" t="str">
        <f>'Upload Sheet Pull'!A311</f>
        <v>Budget</v>
      </c>
      <c r="B309" s="153" t="str">
        <f>'Upload Sheet Pull'!B311</f>
        <v>7048-000000</v>
      </c>
      <c r="C309" s="153">
        <f>'Upload Sheet Pull'!C311</f>
        <v>900</v>
      </c>
      <c r="D309" s="153" t="str">
        <f>'Upload Sheet Pull'!D311</f>
        <v>054</v>
      </c>
      <c r="F309" s="153" t="str">
        <f>IF('Upload Sheet Pull'!E311="","",'Upload Sheet Pull'!E311)</f>
        <v/>
      </c>
      <c r="H309" s="160">
        <f>'Upload Sheet Pull'!J311</f>
        <v>0</v>
      </c>
      <c r="I309" s="160">
        <f>'Upload Sheet Pull'!K311</f>
        <v>0</v>
      </c>
      <c r="J309" s="160">
        <f>'Upload Sheet Pull'!L311</f>
        <v>0</v>
      </c>
      <c r="K309" s="160">
        <f>'Upload Sheet Pull'!M311</f>
        <v>0</v>
      </c>
      <c r="L309" s="160">
        <f>'Upload Sheet Pull'!N311</f>
        <v>0</v>
      </c>
      <c r="M309" s="160">
        <f>'Upload Sheet Pull'!O311</f>
        <v>0</v>
      </c>
      <c r="N309" s="160">
        <f>'Upload Sheet Pull'!P311</f>
        <v>0</v>
      </c>
      <c r="O309" s="160">
        <f>'Upload Sheet Pull'!Q311</f>
        <v>0</v>
      </c>
      <c r="P309" s="160">
        <f>'Upload Sheet Pull'!R311</f>
        <v>0</v>
      </c>
      <c r="Q309" s="160">
        <f>'Upload Sheet Pull'!S311</f>
        <v>0</v>
      </c>
      <c r="R309" s="160">
        <f>'Upload Sheet Pull'!T311</f>
        <v>0</v>
      </c>
      <c r="S309" s="160">
        <f>'Upload Sheet Pull'!U311</f>
        <v>0</v>
      </c>
      <c r="T309" s="160">
        <f t="shared" si="1"/>
        <v>0</v>
      </c>
    </row>
    <row r="310" spans="1:20" ht="12.75" customHeight="1" x14ac:dyDescent="0.4">
      <c r="A310" s="153" t="str">
        <f>'Upload Sheet Pull'!A312</f>
        <v>Budget</v>
      </c>
      <c r="B310" s="153" t="str">
        <f>'Upload Sheet Pull'!B312</f>
        <v>7070-000000</v>
      </c>
      <c r="C310" s="153">
        <f>'Upload Sheet Pull'!C312</f>
        <v>900</v>
      </c>
      <c r="D310" s="153" t="str">
        <f>'Upload Sheet Pull'!D312</f>
        <v>054</v>
      </c>
      <c r="F310" s="153" t="str">
        <f>IF('Upload Sheet Pull'!E312="","",'Upload Sheet Pull'!E312)</f>
        <v/>
      </c>
      <c r="H310" s="160">
        <f>'Upload Sheet Pull'!J312</f>
        <v>0</v>
      </c>
      <c r="I310" s="160">
        <f>'Upload Sheet Pull'!K312</f>
        <v>0</v>
      </c>
      <c r="J310" s="160">
        <f>'Upload Sheet Pull'!L312</f>
        <v>0</v>
      </c>
      <c r="K310" s="160">
        <f>'Upload Sheet Pull'!M312</f>
        <v>0</v>
      </c>
      <c r="L310" s="160">
        <f>'Upload Sheet Pull'!N312</f>
        <v>0</v>
      </c>
      <c r="M310" s="160">
        <f>'Upload Sheet Pull'!O312</f>
        <v>0</v>
      </c>
      <c r="N310" s="160">
        <f>'Upload Sheet Pull'!P312</f>
        <v>0</v>
      </c>
      <c r="O310" s="160">
        <f>'Upload Sheet Pull'!Q312</f>
        <v>0</v>
      </c>
      <c r="P310" s="160">
        <f>'Upload Sheet Pull'!R312</f>
        <v>0</v>
      </c>
      <c r="Q310" s="160">
        <f>'Upload Sheet Pull'!S312</f>
        <v>0</v>
      </c>
      <c r="R310" s="160">
        <f>'Upload Sheet Pull'!T312</f>
        <v>0</v>
      </c>
      <c r="S310" s="160">
        <f>'Upload Sheet Pull'!U312</f>
        <v>0</v>
      </c>
      <c r="T310" s="160">
        <f t="shared" si="1"/>
        <v>0</v>
      </c>
    </row>
    <row r="311" spans="1:20" ht="12.75" customHeight="1" x14ac:dyDescent="0.4">
      <c r="A311" s="153" t="str">
        <f>'Upload Sheet Pull'!A313</f>
        <v>Budget</v>
      </c>
      <c r="B311" s="153" t="str">
        <f>'Upload Sheet Pull'!B313</f>
        <v>7084-000000</v>
      </c>
      <c r="C311" s="153">
        <f>'Upload Sheet Pull'!C313</f>
        <v>900</v>
      </c>
      <c r="D311" s="153" t="str">
        <f>'Upload Sheet Pull'!D313</f>
        <v>054</v>
      </c>
      <c r="F311" s="153" t="str">
        <f>IF('Upload Sheet Pull'!E313="","",'Upload Sheet Pull'!E313)</f>
        <v/>
      </c>
      <c r="H311" s="160">
        <f>'Upload Sheet Pull'!J313</f>
        <v>0</v>
      </c>
      <c r="I311" s="160">
        <f>'Upload Sheet Pull'!K313</f>
        <v>0</v>
      </c>
      <c r="J311" s="160">
        <f>'Upload Sheet Pull'!L313</f>
        <v>0</v>
      </c>
      <c r="K311" s="160">
        <f>'Upload Sheet Pull'!M313</f>
        <v>0</v>
      </c>
      <c r="L311" s="160">
        <f>'Upload Sheet Pull'!N313</f>
        <v>0</v>
      </c>
      <c r="M311" s="160">
        <f>'Upload Sheet Pull'!O313</f>
        <v>0</v>
      </c>
      <c r="N311" s="160">
        <f>'Upload Sheet Pull'!P313</f>
        <v>0</v>
      </c>
      <c r="O311" s="160">
        <f>'Upload Sheet Pull'!Q313</f>
        <v>0</v>
      </c>
      <c r="P311" s="160">
        <f>'Upload Sheet Pull'!R313</f>
        <v>0</v>
      </c>
      <c r="Q311" s="160">
        <f>'Upload Sheet Pull'!S313</f>
        <v>0</v>
      </c>
      <c r="R311" s="160">
        <f>'Upload Sheet Pull'!T313</f>
        <v>0</v>
      </c>
      <c r="S311" s="160">
        <f>'Upload Sheet Pull'!U313</f>
        <v>0</v>
      </c>
      <c r="T311" s="160">
        <f t="shared" si="1"/>
        <v>0</v>
      </c>
    </row>
    <row r="312" spans="1:20" ht="12.75" customHeight="1" x14ac:dyDescent="0.4">
      <c r="A312" s="153" t="str">
        <f>'Upload Sheet Pull'!A314</f>
        <v>Budget</v>
      </c>
      <c r="B312" s="153" t="str">
        <f>'Upload Sheet Pull'!B314</f>
        <v>7088-000000</v>
      </c>
      <c r="C312" s="153">
        <f>'Upload Sheet Pull'!C314</f>
        <v>900</v>
      </c>
      <c r="D312" s="153" t="str">
        <f>'Upload Sheet Pull'!D314</f>
        <v>054</v>
      </c>
      <c r="F312" s="153" t="str">
        <f>IF('Upload Sheet Pull'!E314="","",'Upload Sheet Pull'!E314)</f>
        <v/>
      </c>
      <c r="H312" s="160">
        <f>'Upload Sheet Pull'!J314</f>
        <v>0</v>
      </c>
      <c r="I312" s="160">
        <f>'Upload Sheet Pull'!K314</f>
        <v>0</v>
      </c>
      <c r="J312" s="160">
        <f>'Upload Sheet Pull'!L314</f>
        <v>0</v>
      </c>
      <c r="K312" s="160">
        <f>'Upload Sheet Pull'!M314</f>
        <v>0</v>
      </c>
      <c r="L312" s="160">
        <f>'Upload Sheet Pull'!N314</f>
        <v>0</v>
      </c>
      <c r="M312" s="160">
        <f>'Upload Sheet Pull'!O314</f>
        <v>0</v>
      </c>
      <c r="N312" s="160">
        <f>'Upload Sheet Pull'!P314</f>
        <v>0</v>
      </c>
      <c r="O312" s="160">
        <f>'Upload Sheet Pull'!Q314</f>
        <v>0</v>
      </c>
      <c r="P312" s="160">
        <f>'Upload Sheet Pull'!R314</f>
        <v>0</v>
      </c>
      <c r="Q312" s="160">
        <f>'Upload Sheet Pull'!S314</f>
        <v>0</v>
      </c>
      <c r="R312" s="160">
        <f>'Upload Sheet Pull'!T314</f>
        <v>0</v>
      </c>
      <c r="S312" s="160">
        <f>'Upload Sheet Pull'!U314</f>
        <v>0</v>
      </c>
      <c r="T312" s="160">
        <f t="shared" si="1"/>
        <v>0</v>
      </c>
    </row>
    <row r="313" spans="1:20" ht="12.75" customHeight="1" x14ac:dyDescent="0.4">
      <c r="A313" s="153" t="str">
        <f>'Upload Sheet Pull'!A315</f>
        <v>Budget</v>
      </c>
      <c r="B313" s="153" t="str">
        <f>'Upload Sheet Pull'!B315</f>
        <v>7090-000000</v>
      </c>
      <c r="C313" s="153">
        <f>'Upload Sheet Pull'!C315</f>
        <v>900</v>
      </c>
      <c r="D313" s="153" t="str">
        <f>'Upload Sheet Pull'!D315</f>
        <v>054</v>
      </c>
      <c r="F313" s="153" t="str">
        <f>IF('Upload Sheet Pull'!E315="","",'Upload Sheet Pull'!E315)</f>
        <v/>
      </c>
      <c r="H313" s="160">
        <f>'Upload Sheet Pull'!J315</f>
        <v>0</v>
      </c>
      <c r="I313" s="160">
        <f>'Upload Sheet Pull'!K315</f>
        <v>0</v>
      </c>
      <c r="J313" s="160">
        <f>'Upload Sheet Pull'!L315</f>
        <v>0</v>
      </c>
      <c r="K313" s="160">
        <f>'Upload Sheet Pull'!M315</f>
        <v>0</v>
      </c>
      <c r="L313" s="160">
        <f>'Upload Sheet Pull'!N315</f>
        <v>0</v>
      </c>
      <c r="M313" s="160">
        <f>'Upload Sheet Pull'!O315</f>
        <v>0</v>
      </c>
      <c r="N313" s="160">
        <f>'Upload Sheet Pull'!P315</f>
        <v>0</v>
      </c>
      <c r="O313" s="160">
        <f>'Upload Sheet Pull'!Q315</f>
        <v>0</v>
      </c>
      <c r="P313" s="160">
        <f>'Upload Sheet Pull'!R315</f>
        <v>0</v>
      </c>
      <c r="Q313" s="160">
        <f>'Upload Sheet Pull'!S315</f>
        <v>0</v>
      </c>
      <c r="R313" s="160">
        <f>'Upload Sheet Pull'!T315</f>
        <v>0</v>
      </c>
      <c r="S313" s="160">
        <f>'Upload Sheet Pull'!U315</f>
        <v>0</v>
      </c>
      <c r="T313" s="160">
        <f t="shared" si="1"/>
        <v>0</v>
      </c>
    </row>
    <row r="314" spans="1:20" ht="12.75" customHeight="1" x14ac:dyDescent="0.4">
      <c r="A314" s="153" t="str">
        <f>'Upload Sheet Pull'!A317</f>
        <v>Budget</v>
      </c>
      <c r="B314" s="153" t="str">
        <f>'Upload Sheet Pull'!B316</f>
        <v/>
      </c>
      <c r="C314" s="153">
        <f>'Upload Sheet Pull'!C316</f>
        <v>900</v>
      </c>
      <c r="D314" s="153" t="str">
        <f>'Upload Sheet Pull'!D316</f>
        <v>054</v>
      </c>
      <c r="F314" s="153" t="str">
        <f>IF('Upload Sheet Pull'!E317="","",'Upload Sheet Pull'!E317)</f>
        <v/>
      </c>
      <c r="H314" s="160">
        <f>'Upload Sheet Pull'!J316</f>
        <v>0</v>
      </c>
      <c r="I314" s="160">
        <f>'Upload Sheet Pull'!K316</f>
        <v>0</v>
      </c>
      <c r="J314" s="160">
        <f>'Upload Sheet Pull'!L316</f>
        <v>0</v>
      </c>
      <c r="K314" s="160">
        <f>'Upload Sheet Pull'!M316</f>
        <v>0</v>
      </c>
      <c r="L314" s="160">
        <f>'Upload Sheet Pull'!N316</f>
        <v>0</v>
      </c>
      <c r="M314" s="160">
        <f>'Upload Sheet Pull'!O316</f>
        <v>0</v>
      </c>
      <c r="N314" s="160">
        <f>'Upload Sheet Pull'!P316</f>
        <v>0</v>
      </c>
      <c r="O314" s="160">
        <f>'Upload Sheet Pull'!Q316</f>
        <v>0</v>
      </c>
      <c r="P314" s="160">
        <f>'Upload Sheet Pull'!R316</f>
        <v>0</v>
      </c>
      <c r="Q314" s="160">
        <f>'Upload Sheet Pull'!S316</f>
        <v>0</v>
      </c>
      <c r="R314" s="160">
        <f>'Upload Sheet Pull'!T317</f>
        <v>0</v>
      </c>
      <c r="S314" s="160">
        <f>'Upload Sheet Pull'!U317</f>
        <v>0</v>
      </c>
      <c r="T314" s="160">
        <f t="shared" si="1"/>
        <v>0</v>
      </c>
    </row>
    <row r="315" spans="1:20" ht="12.75" customHeight="1" x14ac:dyDescent="0.4">
      <c r="A315" s="153" t="str">
        <f>'Upload Sheet Pull'!A318</f>
        <v>Budget</v>
      </c>
      <c r="B315" s="153" t="str">
        <f>'Upload Sheet Pull'!B317</f>
        <v/>
      </c>
      <c r="C315" s="153">
        <f>'Upload Sheet Pull'!C317</f>
        <v>900</v>
      </c>
      <c r="D315" s="153" t="str">
        <f>'Upload Sheet Pull'!D317</f>
        <v>054</v>
      </c>
      <c r="F315" s="153" t="str">
        <f>IF('Upload Sheet Pull'!E318="","",'Upload Sheet Pull'!E318)</f>
        <v/>
      </c>
      <c r="H315" s="160">
        <f>'Upload Sheet Pull'!J317</f>
        <v>0</v>
      </c>
      <c r="I315" s="160">
        <f>'Upload Sheet Pull'!K317</f>
        <v>0</v>
      </c>
      <c r="J315" s="160">
        <f>'Upload Sheet Pull'!L317</f>
        <v>0</v>
      </c>
      <c r="K315" s="160">
        <f>'Upload Sheet Pull'!M317</f>
        <v>0</v>
      </c>
      <c r="L315" s="160">
        <f>'Upload Sheet Pull'!N317</f>
        <v>0</v>
      </c>
      <c r="M315" s="160">
        <f>'Upload Sheet Pull'!O317</f>
        <v>0</v>
      </c>
      <c r="N315" s="160">
        <f>'Upload Sheet Pull'!P317</f>
        <v>0</v>
      </c>
      <c r="O315" s="160">
        <f>'Upload Sheet Pull'!Q317</f>
        <v>0</v>
      </c>
      <c r="P315" s="160">
        <f>'Upload Sheet Pull'!R317</f>
        <v>0</v>
      </c>
      <c r="Q315" s="160">
        <f>'Upload Sheet Pull'!S317</f>
        <v>0</v>
      </c>
      <c r="R315" s="160">
        <f>'Upload Sheet Pull'!T317</f>
        <v>0</v>
      </c>
      <c r="S315" s="160">
        <f>'Upload Sheet Pull'!U317</f>
        <v>0</v>
      </c>
      <c r="T315" s="160">
        <f t="shared" si="1"/>
        <v>0</v>
      </c>
    </row>
    <row r="316" spans="1:20" ht="12.75" customHeight="1" x14ac:dyDescent="0.4">
      <c r="A316" s="153" t="str">
        <f>'Upload Sheet Pull'!A319</f>
        <v>Budget</v>
      </c>
      <c r="B316" s="153" t="str">
        <f>'Upload Sheet Pull'!B318</f>
        <v/>
      </c>
      <c r="C316" s="153">
        <f>'Upload Sheet Pull'!C318</f>
        <v>900</v>
      </c>
      <c r="D316" s="153" t="str">
        <f>'Upload Sheet Pull'!D318</f>
        <v>054</v>
      </c>
      <c r="F316" s="153" t="str">
        <f>IF('Upload Sheet Pull'!E319="","",'Upload Sheet Pull'!E319)</f>
        <v/>
      </c>
      <c r="H316" s="160">
        <f>'Upload Sheet Pull'!J318</f>
        <v>0</v>
      </c>
      <c r="I316" s="160">
        <f>'Upload Sheet Pull'!K318</f>
        <v>0</v>
      </c>
      <c r="J316" s="160">
        <f>'Upload Sheet Pull'!L318</f>
        <v>0</v>
      </c>
      <c r="K316" s="160">
        <f>'Upload Sheet Pull'!M318</f>
        <v>0</v>
      </c>
      <c r="L316" s="160">
        <f>'Upload Sheet Pull'!N318</f>
        <v>0</v>
      </c>
      <c r="M316" s="160">
        <f>'Upload Sheet Pull'!O318</f>
        <v>0</v>
      </c>
      <c r="N316" s="160">
        <f>'Upload Sheet Pull'!P318</f>
        <v>0</v>
      </c>
      <c r="O316" s="160">
        <f>'Upload Sheet Pull'!Q318</f>
        <v>0</v>
      </c>
      <c r="P316" s="160">
        <f>'Upload Sheet Pull'!R318</f>
        <v>0</v>
      </c>
      <c r="Q316" s="160">
        <f>'Upload Sheet Pull'!S318</f>
        <v>0</v>
      </c>
      <c r="R316" s="160">
        <f>'Upload Sheet Pull'!T318</f>
        <v>0</v>
      </c>
      <c r="S316" s="160">
        <f>'Upload Sheet Pull'!U318</f>
        <v>0</v>
      </c>
      <c r="T316" s="160">
        <f t="shared" si="1"/>
        <v>0</v>
      </c>
    </row>
    <row r="317" spans="1:20" ht="12.75" customHeight="1" x14ac:dyDescent="0.4">
      <c r="A317" s="153" t="str">
        <f>'Upload Sheet Pull'!A320</f>
        <v>Budget</v>
      </c>
      <c r="B317" s="153" t="str">
        <f>'Upload Sheet Pull'!B319</f>
        <v/>
      </c>
      <c r="C317" s="153">
        <f>'Upload Sheet Pull'!C319</f>
        <v>900</v>
      </c>
      <c r="D317" s="153" t="str">
        <f>'Upload Sheet Pull'!D319</f>
        <v>054</v>
      </c>
      <c r="F317" s="153" t="str">
        <f>IF('Upload Sheet Pull'!E320="","",'Upload Sheet Pull'!E320)</f>
        <v/>
      </c>
      <c r="H317" s="160">
        <f>'Upload Sheet Pull'!J319</f>
        <v>0</v>
      </c>
      <c r="I317" s="160">
        <f>'Upload Sheet Pull'!K319</f>
        <v>0</v>
      </c>
      <c r="J317" s="160">
        <f>'Upload Sheet Pull'!L319</f>
        <v>0</v>
      </c>
      <c r="K317" s="160">
        <f>'Upload Sheet Pull'!M319</f>
        <v>0</v>
      </c>
      <c r="L317" s="160">
        <f>'Upload Sheet Pull'!N319</f>
        <v>0</v>
      </c>
      <c r="M317" s="160">
        <f>'Upload Sheet Pull'!O319</f>
        <v>0</v>
      </c>
      <c r="N317" s="160">
        <f>'Upload Sheet Pull'!P319</f>
        <v>0</v>
      </c>
      <c r="O317" s="160">
        <f>'Upload Sheet Pull'!Q319</f>
        <v>0</v>
      </c>
      <c r="P317" s="160">
        <f>'Upload Sheet Pull'!R319</f>
        <v>0</v>
      </c>
      <c r="Q317" s="160">
        <f>'Upload Sheet Pull'!S319</f>
        <v>0</v>
      </c>
      <c r="R317" s="160">
        <f>'Upload Sheet Pull'!T319</f>
        <v>0</v>
      </c>
      <c r="S317" s="160">
        <f>'Upload Sheet Pull'!U319</f>
        <v>0</v>
      </c>
      <c r="T317" s="160">
        <f t="shared" si="1"/>
        <v>0</v>
      </c>
    </row>
    <row r="318" spans="1:20" ht="12.75" customHeight="1" x14ac:dyDescent="0.4">
      <c r="A318" s="153" t="str">
        <f>'Upload Sheet Pull'!A321</f>
        <v>Budget</v>
      </c>
      <c r="B318" s="153" t="str">
        <f>'Upload Sheet Pull'!B320</f>
        <v/>
      </c>
      <c r="C318" s="153">
        <f>'Upload Sheet Pull'!C320</f>
        <v>900</v>
      </c>
      <c r="D318" s="153" t="str">
        <f>'Upload Sheet Pull'!D320</f>
        <v>054</v>
      </c>
      <c r="F318" s="153" t="str">
        <f>IF('Upload Sheet Pull'!E321="","",'Upload Sheet Pull'!E321)</f>
        <v/>
      </c>
      <c r="H318" s="160">
        <f>'Upload Sheet Pull'!J320</f>
        <v>0</v>
      </c>
      <c r="I318" s="160">
        <f>'Upload Sheet Pull'!K320</f>
        <v>0</v>
      </c>
      <c r="J318" s="160">
        <f>'Upload Sheet Pull'!L320</f>
        <v>0</v>
      </c>
      <c r="K318" s="160">
        <f>'Upload Sheet Pull'!M320</f>
        <v>0</v>
      </c>
      <c r="L318" s="160">
        <f>'Upload Sheet Pull'!N320</f>
        <v>0</v>
      </c>
      <c r="M318" s="160">
        <f>'Upload Sheet Pull'!O320</f>
        <v>0</v>
      </c>
      <c r="N318" s="160">
        <f>'Upload Sheet Pull'!P320</f>
        <v>0</v>
      </c>
      <c r="O318" s="160">
        <f>'Upload Sheet Pull'!Q320</f>
        <v>0</v>
      </c>
      <c r="P318" s="160">
        <f>'Upload Sheet Pull'!R320</f>
        <v>0</v>
      </c>
      <c r="Q318" s="160">
        <f>'Upload Sheet Pull'!S320</f>
        <v>0</v>
      </c>
      <c r="R318" s="160">
        <f>'Upload Sheet Pull'!T320</f>
        <v>0</v>
      </c>
      <c r="S318" s="160">
        <f>'Upload Sheet Pull'!U320</f>
        <v>0</v>
      </c>
      <c r="T318" s="160">
        <f t="shared" si="1"/>
        <v>0</v>
      </c>
    </row>
    <row r="319" spans="1:20" ht="12.75" customHeight="1" x14ac:dyDescent="0.4">
      <c r="A319" s="153" t="str">
        <f>'Upload Sheet Pull'!A322</f>
        <v>Budget</v>
      </c>
      <c r="B319" s="153" t="str">
        <f>'Upload Sheet Pull'!B321</f>
        <v/>
      </c>
      <c r="C319" s="153">
        <f>'Upload Sheet Pull'!C321</f>
        <v>900</v>
      </c>
      <c r="D319" s="153" t="str">
        <f>'Upload Sheet Pull'!D321</f>
        <v>054</v>
      </c>
      <c r="F319" s="153" t="str">
        <f>IF('Upload Sheet Pull'!E322="","",'Upload Sheet Pull'!E322)</f>
        <v/>
      </c>
      <c r="H319" s="160">
        <f>'Upload Sheet Pull'!J321</f>
        <v>0</v>
      </c>
      <c r="I319" s="160">
        <f>'Upload Sheet Pull'!K321</f>
        <v>0</v>
      </c>
      <c r="J319" s="160">
        <f>'Upload Sheet Pull'!L321</f>
        <v>0</v>
      </c>
      <c r="K319" s="160">
        <f>'Upload Sheet Pull'!M321</f>
        <v>0</v>
      </c>
      <c r="L319" s="160">
        <f>'Upload Sheet Pull'!N321</f>
        <v>0</v>
      </c>
      <c r="M319" s="160">
        <f>'Upload Sheet Pull'!O321</f>
        <v>0</v>
      </c>
      <c r="N319" s="160">
        <f>'Upload Sheet Pull'!P321</f>
        <v>0</v>
      </c>
      <c r="O319" s="160">
        <f>'Upload Sheet Pull'!Q321</f>
        <v>0</v>
      </c>
      <c r="P319" s="160">
        <f>'Upload Sheet Pull'!R321</f>
        <v>0</v>
      </c>
      <c r="Q319" s="160">
        <f>'Upload Sheet Pull'!S321</f>
        <v>0</v>
      </c>
      <c r="R319" s="160">
        <f>'Upload Sheet Pull'!T321</f>
        <v>0</v>
      </c>
      <c r="S319" s="160">
        <f>'Upload Sheet Pull'!U321</f>
        <v>0</v>
      </c>
      <c r="T319" s="160">
        <f t="shared" si="1"/>
        <v>0</v>
      </c>
    </row>
    <row r="320" spans="1:20" ht="12.75" customHeight="1" x14ac:dyDescent="0.4">
      <c r="A320" s="153" t="str">
        <f>'Upload Sheet Pull'!A323</f>
        <v>Budget</v>
      </c>
      <c r="B320" s="153" t="str">
        <f>'Upload Sheet Pull'!B322</f>
        <v/>
      </c>
      <c r="C320" s="153">
        <f>'Upload Sheet Pull'!C322</f>
        <v>900</v>
      </c>
      <c r="D320" s="153" t="str">
        <f>'Upload Sheet Pull'!D322</f>
        <v>054</v>
      </c>
      <c r="H320" s="160">
        <f>'Upload Sheet Pull'!J322</f>
        <v>0</v>
      </c>
      <c r="I320" s="160">
        <f>'Upload Sheet Pull'!K322</f>
        <v>0</v>
      </c>
      <c r="J320" s="160">
        <f>'Upload Sheet Pull'!L322</f>
        <v>0</v>
      </c>
      <c r="K320" s="160">
        <f>'Upload Sheet Pull'!M322</f>
        <v>0</v>
      </c>
      <c r="L320" s="160">
        <f>'Upload Sheet Pull'!N322</f>
        <v>0</v>
      </c>
      <c r="M320" s="160">
        <f>'Upload Sheet Pull'!O322</f>
        <v>0</v>
      </c>
      <c r="N320" s="160">
        <f>'Upload Sheet Pull'!P322</f>
        <v>0</v>
      </c>
      <c r="O320" s="160">
        <f>'Upload Sheet Pull'!Q322</f>
        <v>0</v>
      </c>
      <c r="P320" s="160">
        <f>'Upload Sheet Pull'!R322</f>
        <v>0</v>
      </c>
      <c r="Q320" s="160">
        <f>'Upload Sheet Pull'!S322</f>
        <v>0</v>
      </c>
      <c r="R320" s="160">
        <f>'Upload Sheet Pull'!T322</f>
        <v>0</v>
      </c>
      <c r="S320" s="160">
        <f>'Upload Sheet Pull'!U322</f>
        <v>0</v>
      </c>
      <c r="T320" s="160">
        <f t="shared" si="1"/>
        <v>0</v>
      </c>
    </row>
    <row r="321" spans="1:20" ht="12.75" customHeight="1" x14ac:dyDescent="0.4">
      <c r="A321" s="153" t="str">
        <f>'Upload Sheet Pull'!A323</f>
        <v>Budget</v>
      </c>
      <c r="B321" s="153" t="str">
        <f>'Upload Sheet Pull'!B323</f>
        <v/>
      </c>
      <c r="C321" s="153">
        <f>'Upload Sheet Pull'!C323</f>
        <v>900</v>
      </c>
      <c r="D321" s="153" t="str">
        <f>'Upload Sheet Pull'!D323</f>
        <v>054</v>
      </c>
      <c r="F321" s="153" t="str">
        <f>IF('Upload Sheet Pull'!E323="","",'Upload Sheet Pull'!E323)</f>
        <v/>
      </c>
      <c r="H321" s="160">
        <f>'Upload Sheet Pull'!J323</f>
        <v>0</v>
      </c>
      <c r="I321" s="160">
        <f>'Upload Sheet Pull'!K323</f>
        <v>0</v>
      </c>
      <c r="J321" s="160">
        <f>'Upload Sheet Pull'!L323</f>
        <v>0</v>
      </c>
      <c r="K321" s="160">
        <f>'Upload Sheet Pull'!M323</f>
        <v>0</v>
      </c>
      <c r="L321" s="160">
        <f>'Upload Sheet Pull'!N323</f>
        <v>0</v>
      </c>
      <c r="M321" s="160">
        <f>'Upload Sheet Pull'!O323</f>
        <v>0</v>
      </c>
      <c r="N321" s="160">
        <f>'Upload Sheet Pull'!P323</f>
        <v>0</v>
      </c>
      <c r="O321" s="160">
        <f>'Upload Sheet Pull'!Q323</f>
        <v>0</v>
      </c>
      <c r="P321" s="160">
        <f>'Upload Sheet Pull'!R323</f>
        <v>0</v>
      </c>
      <c r="Q321" s="160">
        <f>'Upload Sheet Pull'!S323</f>
        <v>0</v>
      </c>
      <c r="R321" s="160">
        <f>'Upload Sheet Pull'!T323</f>
        <v>0</v>
      </c>
      <c r="S321" s="160">
        <f>'Upload Sheet Pull'!U323</f>
        <v>0</v>
      </c>
      <c r="T321" s="160">
        <f t="shared" si="1"/>
        <v>0</v>
      </c>
    </row>
    <row r="322" spans="1:20" ht="12.75" customHeight="1" x14ac:dyDescent="0.4">
      <c r="A322" s="153" t="str">
        <f>'Upload Sheet Pull'!A324</f>
        <v>Budget</v>
      </c>
      <c r="B322" s="153" t="str">
        <f>'Upload Sheet Pull'!B324</f>
        <v>7078-000000</v>
      </c>
      <c r="C322" s="153">
        <f>'Upload Sheet Pull'!C324</f>
        <v>910</v>
      </c>
      <c r="D322" s="153" t="str">
        <f>'Upload Sheet Pull'!D324</f>
        <v>054</v>
      </c>
      <c r="F322" s="153" t="str">
        <f>IF('Upload Sheet Pull'!E324="","",'Upload Sheet Pull'!E324)</f>
        <v/>
      </c>
      <c r="H322" s="160">
        <f>'Upload Sheet Pull'!J324</f>
        <v>0</v>
      </c>
      <c r="I322" s="160">
        <f>'Upload Sheet Pull'!K324</f>
        <v>0</v>
      </c>
      <c r="J322" s="160">
        <f>'Upload Sheet Pull'!L324</f>
        <v>0</v>
      </c>
      <c r="K322" s="160">
        <f>'Upload Sheet Pull'!M324</f>
        <v>0</v>
      </c>
      <c r="L322" s="160">
        <f>'Upload Sheet Pull'!N324</f>
        <v>0</v>
      </c>
      <c r="M322" s="160">
        <f>'Upload Sheet Pull'!O324</f>
        <v>0</v>
      </c>
      <c r="N322" s="160">
        <f>'Upload Sheet Pull'!P324</f>
        <v>120</v>
      </c>
      <c r="O322" s="160">
        <f>'Upload Sheet Pull'!Q324</f>
        <v>0</v>
      </c>
      <c r="P322" s="160">
        <f>'Upload Sheet Pull'!R324</f>
        <v>0</v>
      </c>
      <c r="Q322" s="160">
        <f>'Upload Sheet Pull'!S324</f>
        <v>0</v>
      </c>
      <c r="R322" s="160">
        <f>'Upload Sheet Pull'!T324</f>
        <v>0</v>
      </c>
      <c r="S322" s="160">
        <f>'Upload Sheet Pull'!U324</f>
        <v>0</v>
      </c>
      <c r="T322" s="160">
        <f t="shared" si="1"/>
        <v>120</v>
      </c>
    </row>
    <row r="323" spans="1:20" ht="12.75" customHeight="1" x14ac:dyDescent="0.4">
      <c r="A323" s="153" t="str">
        <f>'Upload Sheet Pull'!A325</f>
        <v>Budget</v>
      </c>
      <c r="B323" s="153" t="str">
        <f>'Upload Sheet Pull'!B325</f>
        <v>7016-000000</v>
      </c>
      <c r="C323" s="153">
        <f>'Upload Sheet Pull'!C325</f>
        <v>910</v>
      </c>
      <c r="D323" s="153" t="str">
        <f>'Upload Sheet Pull'!D325</f>
        <v>054</v>
      </c>
      <c r="F323" s="153" t="str">
        <f>IF('Upload Sheet Pull'!E325="","",'Upload Sheet Pull'!E325)</f>
        <v/>
      </c>
      <c r="H323" s="160">
        <f>'Upload Sheet Pull'!J325</f>
        <v>0</v>
      </c>
      <c r="I323" s="160">
        <f>'Upload Sheet Pull'!K325</f>
        <v>0</v>
      </c>
      <c r="J323" s="160">
        <f>'Upload Sheet Pull'!L325</f>
        <v>0</v>
      </c>
      <c r="K323" s="160">
        <f>'Upload Sheet Pull'!M325</f>
        <v>0</v>
      </c>
      <c r="L323" s="160">
        <f>'Upload Sheet Pull'!N325</f>
        <v>0</v>
      </c>
      <c r="M323" s="160">
        <f>'Upload Sheet Pull'!O325</f>
        <v>0</v>
      </c>
      <c r="N323" s="160">
        <f>'Upload Sheet Pull'!P325</f>
        <v>0</v>
      </c>
      <c r="O323" s="160">
        <f>'Upload Sheet Pull'!Q325</f>
        <v>0</v>
      </c>
      <c r="P323" s="160">
        <f>'Upload Sheet Pull'!R325</f>
        <v>0</v>
      </c>
      <c r="Q323" s="160">
        <f>'Upload Sheet Pull'!S325</f>
        <v>0</v>
      </c>
      <c r="R323" s="160">
        <f>'Upload Sheet Pull'!T325</f>
        <v>0</v>
      </c>
      <c r="S323" s="160">
        <f>'Upload Sheet Pull'!U325</f>
        <v>0</v>
      </c>
      <c r="T323" s="160">
        <f t="shared" si="1"/>
        <v>0</v>
      </c>
    </row>
    <row r="324" spans="1:20" ht="12.75" customHeight="1" x14ac:dyDescent="0.4">
      <c r="A324" s="153" t="str">
        <f>'Upload Sheet Pull'!A326</f>
        <v>Budget</v>
      </c>
      <c r="B324" s="153" t="str">
        <f>'Upload Sheet Pull'!B326</f>
        <v>7078-000000</v>
      </c>
      <c r="C324" s="153">
        <f>'Upload Sheet Pull'!C326</f>
        <v>911</v>
      </c>
      <c r="D324" s="153" t="str">
        <f>'Upload Sheet Pull'!D326</f>
        <v>054</v>
      </c>
      <c r="F324" s="153" t="str">
        <f>IF('Upload Sheet Pull'!E326="","",'Upload Sheet Pull'!E326)</f>
        <v/>
      </c>
      <c r="H324" s="160">
        <f>'Upload Sheet Pull'!J326</f>
        <v>0</v>
      </c>
      <c r="I324" s="160">
        <f>'Upload Sheet Pull'!K326</f>
        <v>0</v>
      </c>
      <c r="J324" s="160">
        <f>'Upload Sheet Pull'!L326</f>
        <v>0</v>
      </c>
      <c r="K324" s="160">
        <f>'Upload Sheet Pull'!M326</f>
        <v>0</v>
      </c>
      <c r="L324" s="160">
        <f>'Upload Sheet Pull'!N326</f>
        <v>0</v>
      </c>
      <c r="M324" s="160">
        <f>'Upload Sheet Pull'!O326</f>
        <v>0</v>
      </c>
      <c r="N324" s="160">
        <f>'Upload Sheet Pull'!P326</f>
        <v>120</v>
      </c>
      <c r="O324" s="160">
        <f>'Upload Sheet Pull'!Q326</f>
        <v>0</v>
      </c>
      <c r="P324" s="160">
        <f>'Upload Sheet Pull'!R326</f>
        <v>0</v>
      </c>
      <c r="Q324" s="160">
        <f>'Upload Sheet Pull'!S326</f>
        <v>0</v>
      </c>
      <c r="R324" s="160">
        <f>'Upload Sheet Pull'!T326</f>
        <v>0</v>
      </c>
      <c r="S324" s="160">
        <f>'Upload Sheet Pull'!U326</f>
        <v>0</v>
      </c>
      <c r="T324" s="160">
        <f t="shared" si="1"/>
        <v>120</v>
      </c>
    </row>
    <row r="325" spans="1:20" ht="12.75" customHeight="1" x14ac:dyDescent="0.4">
      <c r="A325" s="153" t="str">
        <f>'Upload Sheet Pull'!A327</f>
        <v>Budget</v>
      </c>
      <c r="B325" s="153" t="str">
        <f>'Upload Sheet Pull'!B327</f>
        <v>7016-000000</v>
      </c>
      <c r="C325" s="153">
        <f>'Upload Sheet Pull'!C327</f>
        <v>911</v>
      </c>
      <c r="D325" s="153" t="str">
        <f>'Upload Sheet Pull'!D327</f>
        <v>054</v>
      </c>
      <c r="F325" s="153" t="str">
        <f>IF('Upload Sheet Pull'!E327="","",'Upload Sheet Pull'!E327)</f>
        <v/>
      </c>
      <c r="H325" s="160">
        <f>'Upload Sheet Pull'!J327</f>
        <v>0</v>
      </c>
      <c r="I325" s="160">
        <f>'Upload Sheet Pull'!K327</f>
        <v>0</v>
      </c>
      <c r="J325" s="160">
        <f>'Upload Sheet Pull'!L327</f>
        <v>0</v>
      </c>
      <c r="K325" s="160">
        <f>'Upload Sheet Pull'!M327</f>
        <v>0</v>
      </c>
      <c r="L325" s="160">
        <f>'Upload Sheet Pull'!N327</f>
        <v>0</v>
      </c>
      <c r="M325" s="160">
        <f>'Upload Sheet Pull'!O327</f>
        <v>0</v>
      </c>
      <c r="N325" s="160">
        <f>'Upload Sheet Pull'!P327</f>
        <v>0</v>
      </c>
      <c r="O325" s="160">
        <f>'Upload Sheet Pull'!Q327</f>
        <v>0</v>
      </c>
      <c r="P325" s="160">
        <f>'Upload Sheet Pull'!R327</f>
        <v>0</v>
      </c>
      <c r="Q325" s="160">
        <f>'Upload Sheet Pull'!S327</f>
        <v>0</v>
      </c>
      <c r="R325" s="160">
        <f>'Upload Sheet Pull'!T327</f>
        <v>0</v>
      </c>
      <c r="S325" s="160">
        <f>'Upload Sheet Pull'!U327</f>
        <v>0</v>
      </c>
      <c r="T325" s="160">
        <f t="shared" si="1"/>
        <v>0</v>
      </c>
    </row>
    <row r="326" spans="1:20" ht="12.75" customHeight="1" x14ac:dyDescent="0.4">
      <c r="A326" s="153" t="str">
        <f>'Upload Sheet Pull'!A328</f>
        <v>Budget</v>
      </c>
      <c r="B326" s="153" t="str">
        <f>'Upload Sheet Pull'!B328</f>
        <v>7078-000000</v>
      </c>
      <c r="C326" s="153">
        <f>'Upload Sheet Pull'!C328</f>
        <v>912</v>
      </c>
      <c r="D326" s="153" t="str">
        <f>'Upload Sheet Pull'!D328</f>
        <v>054</v>
      </c>
      <c r="F326" s="153" t="str">
        <f>IF('Upload Sheet Pull'!E328="","",'Upload Sheet Pull'!E328)</f>
        <v/>
      </c>
      <c r="H326" s="160">
        <f>'Upload Sheet Pull'!J328</f>
        <v>0</v>
      </c>
      <c r="I326" s="160">
        <f>'Upload Sheet Pull'!K328</f>
        <v>0</v>
      </c>
      <c r="J326" s="160">
        <f>'Upload Sheet Pull'!L328</f>
        <v>0</v>
      </c>
      <c r="K326" s="160">
        <f>'Upload Sheet Pull'!M328</f>
        <v>0</v>
      </c>
      <c r="L326" s="160">
        <f>'Upload Sheet Pull'!N328</f>
        <v>0</v>
      </c>
      <c r="M326" s="160">
        <f>'Upload Sheet Pull'!O328</f>
        <v>0</v>
      </c>
      <c r="N326" s="160">
        <f>'Upload Sheet Pull'!P328</f>
        <v>120</v>
      </c>
      <c r="O326" s="160">
        <f>'Upload Sheet Pull'!Q328</f>
        <v>0</v>
      </c>
      <c r="P326" s="160">
        <f>'Upload Sheet Pull'!R328</f>
        <v>0</v>
      </c>
      <c r="Q326" s="160">
        <f>'Upload Sheet Pull'!S328</f>
        <v>0</v>
      </c>
      <c r="R326" s="160">
        <f>'Upload Sheet Pull'!T328</f>
        <v>0</v>
      </c>
      <c r="S326" s="160">
        <f>'Upload Sheet Pull'!U328</f>
        <v>0</v>
      </c>
      <c r="T326" s="160">
        <f t="shared" si="1"/>
        <v>120</v>
      </c>
    </row>
    <row r="327" spans="1:20" ht="12.75" customHeight="1" x14ac:dyDescent="0.4">
      <c r="A327" s="153" t="str">
        <f>'Upload Sheet Pull'!A329</f>
        <v>Budget</v>
      </c>
      <c r="B327" s="153" t="str">
        <f>'Upload Sheet Pull'!B329</f>
        <v>7016-000000</v>
      </c>
      <c r="C327" s="153">
        <f>'Upload Sheet Pull'!C329</f>
        <v>912</v>
      </c>
      <c r="D327" s="153" t="str">
        <f>'Upload Sheet Pull'!D329</f>
        <v>054</v>
      </c>
      <c r="F327" s="153" t="str">
        <f>IF('Upload Sheet Pull'!E329="","",'Upload Sheet Pull'!E329)</f>
        <v/>
      </c>
      <c r="H327" s="160">
        <f>'Upload Sheet Pull'!J329</f>
        <v>0</v>
      </c>
      <c r="I327" s="160">
        <f>'Upload Sheet Pull'!K329</f>
        <v>0</v>
      </c>
      <c r="J327" s="160">
        <f>'Upload Sheet Pull'!L329</f>
        <v>0</v>
      </c>
      <c r="K327" s="160">
        <f>'Upload Sheet Pull'!M329</f>
        <v>0</v>
      </c>
      <c r="L327" s="160">
        <f>'Upload Sheet Pull'!N329</f>
        <v>0</v>
      </c>
      <c r="M327" s="160">
        <f>'Upload Sheet Pull'!O329</f>
        <v>0</v>
      </c>
      <c r="N327" s="160">
        <f>'Upload Sheet Pull'!P329</f>
        <v>0</v>
      </c>
      <c r="O327" s="160">
        <f>'Upload Sheet Pull'!Q329</f>
        <v>0</v>
      </c>
      <c r="P327" s="160">
        <f>'Upload Sheet Pull'!R329</f>
        <v>0</v>
      </c>
      <c r="Q327" s="160">
        <f>'Upload Sheet Pull'!S329</f>
        <v>0</v>
      </c>
      <c r="R327" s="160">
        <f>'Upload Sheet Pull'!T329</f>
        <v>0</v>
      </c>
      <c r="S327" s="160">
        <f>'Upload Sheet Pull'!U329</f>
        <v>0</v>
      </c>
      <c r="T327" s="160">
        <f t="shared" si="1"/>
        <v>0</v>
      </c>
    </row>
    <row r="328" spans="1:20" ht="12.75" customHeight="1" x14ac:dyDescent="0.4">
      <c r="A328" s="153" t="str">
        <f>'Upload Sheet Pull'!A330</f>
        <v>Budget</v>
      </c>
      <c r="B328" s="153" t="str">
        <f>'Upload Sheet Pull'!B330</f>
        <v>7078-000000</v>
      </c>
      <c r="C328" s="153">
        <f>'Upload Sheet Pull'!C330</f>
        <v>913</v>
      </c>
      <c r="D328" s="153" t="str">
        <f>'Upload Sheet Pull'!D330</f>
        <v>054</v>
      </c>
      <c r="F328" s="153" t="str">
        <f>IF('Upload Sheet Pull'!E330="","",'Upload Sheet Pull'!E330)</f>
        <v/>
      </c>
      <c r="H328" s="160">
        <f>'Upload Sheet Pull'!J330</f>
        <v>0</v>
      </c>
      <c r="I328" s="160">
        <f>'Upload Sheet Pull'!K330</f>
        <v>0</v>
      </c>
      <c r="J328" s="160">
        <f>'Upload Sheet Pull'!L330</f>
        <v>0</v>
      </c>
      <c r="K328" s="160">
        <f>'Upload Sheet Pull'!M330</f>
        <v>0</v>
      </c>
      <c r="L328" s="160">
        <f>'Upload Sheet Pull'!N330</f>
        <v>0</v>
      </c>
      <c r="M328" s="160">
        <f>'Upload Sheet Pull'!O330</f>
        <v>0</v>
      </c>
      <c r="N328" s="160">
        <f>'Upload Sheet Pull'!P330</f>
        <v>0</v>
      </c>
      <c r="O328" s="160">
        <f>'Upload Sheet Pull'!Q330</f>
        <v>0</v>
      </c>
      <c r="P328" s="160">
        <f>'Upload Sheet Pull'!R330</f>
        <v>0</v>
      </c>
      <c r="Q328" s="160">
        <f>'Upload Sheet Pull'!S330</f>
        <v>0</v>
      </c>
      <c r="R328" s="160">
        <f>'Upload Sheet Pull'!T330</f>
        <v>0</v>
      </c>
      <c r="S328" s="160">
        <f>'Upload Sheet Pull'!U330</f>
        <v>0</v>
      </c>
      <c r="T328" s="160">
        <f t="shared" si="1"/>
        <v>0</v>
      </c>
    </row>
    <row r="329" spans="1:20" ht="12.75" customHeight="1" x14ac:dyDescent="0.4">
      <c r="A329" s="153" t="str">
        <f>'Upload Sheet Pull'!A331</f>
        <v>Budget</v>
      </c>
      <c r="B329" s="153" t="str">
        <f>'Upload Sheet Pull'!B331</f>
        <v>7016-000000</v>
      </c>
      <c r="C329" s="153">
        <f>'Upload Sheet Pull'!C331</f>
        <v>913</v>
      </c>
      <c r="D329" s="153" t="str">
        <f>'Upload Sheet Pull'!D331</f>
        <v>054</v>
      </c>
      <c r="F329" s="153" t="str">
        <f>IF('Upload Sheet Pull'!E331="","",'Upload Sheet Pull'!E331)</f>
        <v/>
      </c>
      <c r="H329" s="160">
        <f>'Upload Sheet Pull'!J331</f>
        <v>0</v>
      </c>
      <c r="I329" s="160">
        <f>'Upload Sheet Pull'!K331</f>
        <v>0</v>
      </c>
      <c r="J329" s="160">
        <f>'Upload Sheet Pull'!L331</f>
        <v>0</v>
      </c>
      <c r="K329" s="160">
        <f>'Upload Sheet Pull'!M331</f>
        <v>0</v>
      </c>
      <c r="L329" s="160">
        <f>'Upload Sheet Pull'!N331</f>
        <v>0</v>
      </c>
      <c r="M329" s="160">
        <f>'Upload Sheet Pull'!O331</f>
        <v>0</v>
      </c>
      <c r="N329" s="160">
        <f>'Upload Sheet Pull'!P331</f>
        <v>0</v>
      </c>
      <c r="O329" s="160">
        <f>'Upload Sheet Pull'!Q331</f>
        <v>0</v>
      </c>
      <c r="P329" s="160">
        <f>'Upload Sheet Pull'!R331</f>
        <v>0</v>
      </c>
      <c r="Q329" s="160">
        <f>'Upload Sheet Pull'!S331</f>
        <v>0</v>
      </c>
      <c r="R329" s="160">
        <f>'Upload Sheet Pull'!T331</f>
        <v>0</v>
      </c>
      <c r="S329" s="160">
        <f>'Upload Sheet Pull'!U331</f>
        <v>0</v>
      </c>
      <c r="T329" s="160">
        <f t="shared" si="1"/>
        <v>0</v>
      </c>
    </row>
    <row r="330" spans="1:20" ht="12.75" customHeight="1" x14ac:dyDescent="0.4">
      <c r="A330" s="153" t="str">
        <f>'Upload Sheet Pull'!A332</f>
        <v>Budget</v>
      </c>
      <c r="B330" s="153" t="str">
        <f>'Upload Sheet Pull'!B332</f>
        <v>7078-000000</v>
      </c>
      <c r="C330" s="153">
        <f>'Upload Sheet Pull'!C332</f>
        <v>914</v>
      </c>
      <c r="D330" s="153" t="str">
        <f>'Upload Sheet Pull'!D332</f>
        <v>054</v>
      </c>
      <c r="F330" s="153" t="str">
        <f>IF('Upload Sheet Pull'!E332="","",'Upload Sheet Pull'!E332)</f>
        <v/>
      </c>
      <c r="H330" s="160">
        <f>'Upload Sheet Pull'!J332</f>
        <v>0</v>
      </c>
      <c r="I330" s="160">
        <f>'Upload Sheet Pull'!K332</f>
        <v>0</v>
      </c>
      <c r="J330" s="160">
        <f>'Upload Sheet Pull'!L332</f>
        <v>0</v>
      </c>
      <c r="K330" s="160">
        <f>'Upload Sheet Pull'!M332</f>
        <v>0</v>
      </c>
      <c r="L330" s="160">
        <f>'Upload Sheet Pull'!N332</f>
        <v>0</v>
      </c>
      <c r="M330" s="160">
        <f>'Upload Sheet Pull'!O332</f>
        <v>0</v>
      </c>
      <c r="N330" s="160">
        <f>'Upload Sheet Pull'!P332</f>
        <v>0</v>
      </c>
      <c r="O330" s="160">
        <f>'Upload Sheet Pull'!Q332</f>
        <v>0</v>
      </c>
      <c r="P330" s="160">
        <f>'Upload Sheet Pull'!R332</f>
        <v>0</v>
      </c>
      <c r="Q330" s="160">
        <f>'Upload Sheet Pull'!S332</f>
        <v>0</v>
      </c>
      <c r="R330" s="160">
        <f>'Upload Sheet Pull'!T332</f>
        <v>0</v>
      </c>
      <c r="S330" s="160">
        <f>'Upload Sheet Pull'!U332</f>
        <v>0</v>
      </c>
      <c r="T330" s="160">
        <f t="shared" si="1"/>
        <v>0</v>
      </c>
    </row>
    <row r="331" spans="1:20" ht="12.75" customHeight="1" x14ac:dyDescent="0.4">
      <c r="A331" s="153" t="str">
        <f>'Upload Sheet Pull'!A333</f>
        <v>Budget</v>
      </c>
      <c r="B331" s="153" t="str">
        <f>'Upload Sheet Pull'!B333</f>
        <v>7016-000000</v>
      </c>
      <c r="C331" s="153">
        <f>'Upload Sheet Pull'!C333</f>
        <v>914</v>
      </c>
      <c r="D331" s="153" t="str">
        <f>'Upload Sheet Pull'!D333</f>
        <v>054</v>
      </c>
      <c r="F331" s="153" t="str">
        <f>IF('Upload Sheet Pull'!E333="","",'Upload Sheet Pull'!E333)</f>
        <v/>
      </c>
      <c r="H331" s="160">
        <f>'Upload Sheet Pull'!J333</f>
        <v>0</v>
      </c>
      <c r="I331" s="160">
        <f>'Upload Sheet Pull'!K333</f>
        <v>0</v>
      </c>
      <c r="J331" s="160">
        <f>'Upload Sheet Pull'!L333</f>
        <v>0</v>
      </c>
      <c r="K331" s="160">
        <f>'Upload Sheet Pull'!M333</f>
        <v>0</v>
      </c>
      <c r="L331" s="160">
        <f>'Upload Sheet Pull'!N333</f>
        <v>0</v>
      </c>
      <c r="M331" s="160">
        <f>'Upload Sheet Pull'!O333</f>
        <v>0</v>
      </c>
      <c r="N331" s="160">
        <f>'Upload Sheet Pull'!P333</f>
        <v>0</v>
      </c>
      <c r="O331" s="160">
        <f>'Upload Sheet Pull'!Q333</f>
        <v>0</v>
      </c>
      <c r="P331" s="160">
        <f>'Upload Sheet Pull'!R333</f>
        <v>0</v>
      </c>
      <c r="Q331" s="160">
        <f>'Upload Sheet Pull'!S333</f>
        <v>0</v>
      </c>
      <c r="R331" s="160">
        <f>'Upload Sheet Pull'!T333</f>
        <v>0</v>
      </c>
      <c r="S331" s="160">
        <f>'Upload Sheet Pull'!U333</f>
        <v>0</v>
      </c>
      <c r="T331" s="160">
        <f t="shared" si="1"/>
        <v>0</v>
      </c>
    </row>
    <row r="332" spans="1:20" ht="12.75" customHeight="1" x14ac:dyDescent="0.4">
      <c r="A332" s="153" t="str">
        <f>'Upload Sheet Pull'!A334</f>
        <v>Budget</v>
      </c>
      <c r="B332" s="153" t="str">
        <f>'Upload Sheet Pull'!B334</f>
        <v>7078-000000</v>
      </c>
      <c r="C332" s="153">
        <f>'Upload Sheet Pull'!C334</f>
        <v>915</v>
      </c>
      <c r="D332" s="153" t="str">
        <f>'Upload Sheet Pull'!D334</f>
        <v>054</v>
      </c>
      <c r="F332" s="153" t="str">
        <f>IF('Upload Sheet Pull'!E334="","",'Upload Sheet Pull'!E334)</f>
        <v/>
      </c>
      <c r="H332" s="160">
        <f>'Upload Sheet Pull'!J334</f>
        <v>0</v>
      </c>
      <c r="I332" s="160">
        <f>'Upload Sheet Pull'!K334</f>
        <v>0</v>
      </c>
      <c r="J332" s="160">
        <f>'Upload Sheet Pull'!L334</f>
        <v>0</v>
      </c>
      <c r="K332" s="160">
        <f>'Upload Sheet Pull'!M334</f>
        <v>0</v>
      </c>
      <c r="L332" s="160">
        <f>'Upload Sheet Pull'!N334</f>
        <v>0</v>
      </c>
      <c r="M332" s="160">
        <f>'Upload Sheet Pull'!O334</f>
        <v>0</v>
      </c>
      <c r="N332" s="160">
        <f>'Upload Sheet Pull'!P334</f>
        <v>0</v>
      </c>
      <c r="O332" s="160">
        <f>'Upload Sheet Pull'!Q334</f>
        <v>0</v>
      </c>
      <c r="P332" s="160">
        <f>'Upload Sheet Pull'!R334</f>
        <v>0</v>
      </c>
      <c r="Q332" s="160">
        <f>'Upload Sheet Pull'!S334</f>
        <v>0</v>
      </c>
      <c r="R332" s="160">
        <f>'Upload Sheet Pull'!T334</f>
        <v>0</v>
      </c>
      <c r="S332" s="160">
        <f>'Upload Sheet Pull'!U334</f>
        <v>0</v>
      </c>
      <c r="T332" s="160">
        <f t="shared" si="1"/>
        <v>0</v>
      </c>
    </row>
    <row r="333" spans="1:20" ht="12.75" customHeight="1" x14ac:dyDescent="0.4">
      <c r="A333" s="153" t="str">
        <f>'Upload Sheet Pull'!A335</f>
        <v>Budget</v>
      </c>
      <c r="B333" s="153" t="str">
        <f>'Upload Sheet Pull'!B335</f>
        <v>7016-000000</v>
      </c>
      <c r="C333" s="153">
        <f>'Upload Sheet Pull'!C335</f>
        <v>915</v>
      </c>
      <c r="D333" s="153" t="str">
        <f>'Upload Sheet Pull'!D335</f>
        <v>054</v>
      </c>
      <c r="F333" s="153" t="str">
        <f>IF('Upload Sheet Pull'!E335="","",'Upload Sheet Pull'!E335)</f>
        <v/>
      </c>
      <c r="H333" s="160">
        <f>'Upload Sheet Pull'!J335</f>
        <v>0</v>
      </c>
      <c r="I333" s="160">
        <f>'Upload Sheet Pull'!K335</f>
        <v>0</v>
      </c>
      <c r="J333" s="160">
        <f>'Upload Sheet Pull'!L335</f>
        <v>0</v>
      </c>
      <c r="K333" s="160">
        <f>'Upload Sheet Pull'!M335</f>
        <v>0</v>
      </c>
      <c r="L333" s="160">
        <f>'Upload Sheet Pull'!N335</f>
        <v>0</v>
      </c>
      <c r="M333" s="160">
        <f>'Upload Sheet Pull'!O335</f>
        <v>0</v>
      </c>
      <c r="N333" s="160">
        <f>'Upload Sheet Pull'!P335</f>
        <v>0</v>
      </c>
      <c r="O333" s="160">
        <f>'Upload Sheet Pull'!Q335</f>
        <v>0</v>
      </c>
      <c r="P333" s="160">
        <f>'Upload Sheet Pull'!R335</f>
        <v>0</v>
      </c>
      <c r="Q333" s="160">
        <f>'Upload Sheet Pull'!S335</f>
        <v>0</v>
      </c>
      <c r="R333" s="160">
        <f>'Upload Sheet Pull'!T335</f>
        <v>0</v>
      </c>
      <c r="S333" s="160">
        <f>'Upload Sheet Pull'!U335</f>
        <v>0</v>
      </c>
      <c r="T333" s="160">
        <f t="shared" si="1"/>
        <v>0</v>
      </c>
    </row>
    <row r="334" spans="1:20" ht="12.75" customHeight="1" x14ac:dyDescent="0.4">
      <c r="A334" s="153" t="str">
        <f>'Upload Sheet Pull'!A336</f>
        <v>Budget</v>
      </c>
      <c r="B334" s="153" t="str">
        <f>'Upload Sheet Pull'!B336</f>
        <v>7078-000000</v>
      </c>
      <c r="C334" s="153">
        <f>'Upload Sheet Pull'!C336</f>
        <v>916</v>
      </c>
      <c r="D334" s="153" t="str">
        <f>'Upload Sheet Pull'!D336</f>
        <v>054</v>
      </c>
      <c r="F334" s="153" t="str">
        <f>IF('Upload Sheet Pull'!E336="","",'Upload Sheet Pull'!E336)</f>
        <v/>
      </c>
      <c r="H334" s="160">
        <f>'Upload Sheet Pull'!J336</f>
        <v>0</v>
      </c>
      <c r="I334" s="160">
        <f>'Upload Sheet Pull'!K336</f>
        <v>0</v>
      </c>
      <c r="J334" s="160">
        <f>'Upload Sheet Pull'!L336</f>
        <v>0</v>
      </c>
      <c r="K334" s="160">
        <f>'Upload Sheet Pull'!M336</f>
        <v>0</v>
      </c>
      <c r="L334" s="160">
        <f>'Upload Sheet Pull'!N336</f>
        <v>0</v>
      </c>
      <c r="M334" s="160">
        <f>'Upload Sheet Pull'!O336</f>
        <v>0</v>
      </c>
      <c r="N334" s="160">
        <f>'Upload Sheet Pull'!P336</f>
        <v>0</v>
      </c>
      <c r="O334" s="160">
        <f>'Upload Sheet Pull'!Q336</f>
        <v>0</v>
      </c>
      <c r="P334" s="160">
        <f>'Upload Sheet Pull'!R336</f>
        <v>0</v>
      </c>
      <c r="Q334" s="160">
        <f>'Upload Sheet Pull'!S336</f>
        <v>0</v>
      </c>
      <c r="R334" s="160">
        <f>'Upload Sheet Pull'!T336</f>
        <v>0</v>
      </c>
      <c r="S334" s="160">
        <f>'Upload Sheet Pull'!U336</f>
        <v>0</v>
      </c>
      <c r="T334" s="160">
        <f t="shared" si="1"/>
        <v>0</v>
      </c>
    </row>
    <row r="335" spans="1:20" ht="12.75" customHeight="1" x14ac:dyDescent="0.4">
      <c r="A335" s="153" t="str">
        <f>'Upload Sheet Pull'!A337</f>
        <v>Budget</v>
      </c>
      <c r="B335" s="153" t="str">
        <f>'Upload Sheet Pull'!B337</f>
        <v>7016-000000</v>
      </c>
      <c r="C335" s="153">
        <f>'Upload Sheet Pull'!C337</f>
        <v>916</v>
      </c>
      <c r="D335" s="153" t="str">
        <f>'Upload Sheet Pull'!D337</f>
        <v>054</v>
      </c>
      <c r="F335" s="153" t="str">
        <f>IF('Upload Sheet Pull'!E337="","",'Upload Sheet Pull'!E337)</f>
        <v/>
      </c>
      <c r="H335" s="160">
        <f>'Upload Sheet Pull'!J337</f>
        <v>0</v>
      </c>
      <c r="I335" s="160">
        <f>'Upload Sheet Pull'!K337</f>
        <v>0</v>
      </c>
      <c r="J335" s="160">
        <f>'Upload Sheet Pull'!L337</f>
        <v>0</v>
      </c>
      <c r="K335" s="160">
        <f>'Upload Sheet Pull'!M337</f>
        <v>0</v>
      </c>
      <c r="L335" s="160">
        <f>'Upload Sheet Pull'!N337</f>
        <v>0</v>
      </c>
      <c r="M335" s="160">
        <f>'Upload Sheet Pull'!O337</f>
        <v>0</v>
      </c>
      <c r="N335" s="160">
        <f>'Upload Sheet Pull'!P337</f>
        <v>0</v>
      </c>
      <c r="O335" s="160">
        <f>'Upload Sheet Pull'!Q337</f>
        <v>0</v>
      </c>
      <c r="P335" s="160">
        <f>'Upload Sheet Pull'!R337</f>
        <v>0</v>
      </c>
      <c r="Q335" s="160">
        <f>'Upload Sheet Pull'!S337</f>
        <v>0</v>
      </c>
      <c r="R335" s="160">
        <f>'Upload Sheet Pull'!T337</f>
        <v>0</v>
      </c>
      <c r="S335" s="160">
        <f>'Upload Sheet Pull'!U337</f>
        <v>0</v>
      </c>
      <c r="T335" s="160">
        <f t="shared" si="1"/>
        <v>0</v>
      </c>
    </row>
    <row r="336" spans="1:20" ht="12.75" customHeight="1" x14ac:dyDescent="0.4">
      <c r="A336" s="153" t="str">
        <f>'Upload Sheet Pull'!A338</f>
        <v>Budget</v>
      </c>
      <c r="B336" s="153" t="str">
        <f>'Upload Sheet Pull'!B338</f>
        <v>7078-000000</v>
      </c>
      <c r="C336" s="153">
        <f>'Upload Sheet Pull'!C338</f>
        <v>917</v>
      </c>
      <c r="D336" s="153" t="str">
        <f>'Upload Sheet Pull'!D338</f>
        <v>054</v>
      </c>
      <c r="F336" s="153" t="str">
        <f>IF('Upload Sheet Pull'!E338="","",'Upload Sheet Pull'!E338)</f>
        <v/>
      </c>
      <c r="H336" s="160">
        <f>'Upload Sheet Pull'!J338</f>
        <v>0</v>
      </c>
      <c r="I336" s="160">
        <f>'Upload Sheet Pull'!K338</f>
        <v>0</v>
      </c>
      <c r="J336" s="160">
        <f>'Upload Sheet Pull'!L338</f>
        <v>0</v>
      </c>
      <c r="K336" s="160">
        <f>'Upload Sheet Pull'!M338</f>
        <v>0</v>
      </c>
      <c r="L336" s="160">
        <f>'Upload Sheet Pull'!N338</f>
        <v>0</v>
      </c>
      <c r="M336" s="160">
        <f>'Upload Sheet Pull'!O338</f>
        <v>0</v>
      </c>
      <c r="N336" s="160">
        <f>'Upload Sheet Pull'!P338</f>
        <v>0</v>
      </c>
      <c r="O336" s="160">
        <f>'Upload Sheet Pull'!Q338</f>
        <v>0</v>
      </c>
      <c r="P336" s="160">
        <f>'Upload Sheet Pull'!R338</f>
        <v>0</v>
      </c>
      <c r="Q336" s="160">
        <f>'Upload Sheet Pull'!S338</f>
        <v>0</v>
      </c>
      <c r="R336" s="160">
        <f>'Upload Sheet Pull'!T338</f>
        <v>0</v>
      </c>
      <c r="S336" s="160">
        <f>'Upload Sheet Pull'!U338</f>
        <v>0</v>
      </c>
      <c r="T336" s="160">
        <f t="shared" si="1"/>
        <v>0</v>
      </c>
    </row>
    <row r="337" spans="1:20" ht="12.75" customHeight="1" x14ac:dyDescent="0.4">
      <c r="A337" s="153" t="str">
        <f>'Upload Sheet Pull'!A339</f>
        <v>Budget</v>
      </c>
      <c r="B337" s="153" t="str">
        <f>'Upload Sheet Pull'!B339</f>
        <v>7016-000000</v>
      </c>
      <c r="C337" s="153">
        <f>'Upload Sheet Pull'!C339</f>
        <v>917</v>
      </c>
      <c r="D337" s="153" t="str">
        <f>'Upload Sheet Pull'!D339</f>
        <v>054</v>
      </c>
      <c r="F337" s="153" t="str">
        <f>IF('Upload Sheet Pull'!E339="","",'Upload Sheet Pull'!E339)</f>
        <v/>
      </c>
      <c r="H337" s="160">
        <f>'Upload Sheet Pull'!J339</f>
        <v>0</v>
      </c>
      <c r="I337" s="160">
        <f>'Upload Sheet Pull'!K339</f>
        <v>0</v>
      </c>
      <c r="J337" s="160">
        <f>'Upload Sheet Pull'!L339</f>
        <v>0</v>
      </c>
      <c r="K337" s="160">
        <f>'Upload Sheet Pull'!M339</f>
        <v>0</v>
      </c>
      <c r="L337" s="160">
        <f>'Upload Sheet Pull'!N339</f>
        <v>0</v>
      </c>
      <c r="M337" s="160">
        <f>'Upload Sheet Pull'!O339</f>
        <v>0</v>
      </c>
      <c r="N337" s="160">
        <f>'Upload Sheet Pull'!P339</f>
        <v>0</v>
      </c>
      <c r="O337" s="160">
        <f>'Upload Sheet Pull'!Q339</f>
        <v>0</v>
      </c>
      <c r="P337" s="160">
        <f>'Upload Sheet Pull'!R339</f>
        <v>0</v>
      </c>
      <c r="Q337" s="160">
        <f>'Upload Sheet Pull'!S339</f>
        <v>0</v>
      </c>
      <c r="R337" s="160">
        <f>'Upload Sheet Pull'!T339</f>
        <v>0</v>
      </c>
      <c r="S337" s="160">
        <f>'Upload Sheet Pull'!U339</f>
        <v>0</v>
      </c>
      <c r="T337" s="160">
        <f t="shared" si="1"/>
        <v>0</v>
      </c>
    </row>
    <row r="338" spans="1:20" ht="12.75" customHeight="1" x14ac:dyDescent="0.4">
      <c r="A338" s="153" t="str">
        <f>'Upload Sheet Pull'!A340</f>
        <v>Budget</v>
      </c>
      <c r="B338" s="153" t="str">
        <f>'Upload Sheet Pull'!B340</f>
        <v>7078-000000</v>
      </c>
      <c r="C338" s="153">
        <f>'Upload Sheet Pull'!C340</f>
        <v>918</v>
      </c>
      <c r="D338" s="153" t="str">
        <f>'Upload Sheet Pull'!D340</f>
        <v>054</v>
      </c>
      <c r="F338" s="153" t="str">
        <f>IF('Upload Sheet Pull'!E340="","",'Upload Sheet Pull'!E340)</f>
        <v/>
      </c>
      <c r="H338" s="160">
        <f>'Upload Sheet Pull'!J340</f>
        <v>0</v>
      </c>
      <c r="I338" s="160">
        <f>'Upload Sheet Pull'!K340</f>
        <v>0</v>
      </c>
      <c r="J338" s="160">
        <f>'Upload Sheet Pull'!L340</f>
        <v>0</v>
      </c>
      <c r="K338" s="160">
        <f>'Upload Sheet Pull'!M340</f>
        <v>0</v>
      </c>
      <c r="L338" s="160">
        <f>'Upload Sheet Pull'!N340</f>
        <v>0</v>
      </c>
      <c r="M338" s="160">
        <f>'Upload Sheet Pull'!O340</f>
        <v>0</v>
      </c>
      <c r="N338" s="160">
        <f>'Upload Sheet Pull'!P340</f>
        <v>0</v>
      </c>
      <c r="O338" s="160">
        <f>'Upload Sheet Pull'!Q340</f>
        <v>0</v>
      </c>
      <c r="P338" s="160">
        <f>'Upload Sheet Pull'!R340</f>
        <v>0</v>
      </c>
      <c r="Q338" s="160">
        <f>'Upload Sheet Pull'!S340</f>
        <v>0</v>
      </c>
      <c r="R338" s="160">
        <f>'Upload Sheet Pull'!T340</f>
        <v>0</v>
      </c>
      <c r="S338" s="160">
        <f>'Upload Sheet Pull'!U340</f>
        <v>0</v>
      </c>
      <c r="T338" s="160">
        <f t="shared" si="1"/>
        <v>0</v>
      </c>
    </row>
    <row r="339" spans="1:20" ht="12.75" customHeight="1" x14ac:dyDescent="0.4">
      <c r="A339" s="153" t="str">
        <f>'Upload Sheet Pull'!A341</f>
        <v>Budget</v>
      </c>
      <c r="B339" s="153" t="str">
        <f>'Upload Sheet Pull'!B341</f>
        <v>7016-000000</v>
      </c>
      <c r="C339" s="153">
        <f>'Upload Sheet Pull'!C341</f>
        <v>918</v>
      </c>
      <c r="D339" s="153" t="str">
        <f>'Upload Sheet Pull'!D341</f>
        <v>054</v>
      </c>
      <c r="F339" s="153" t="str">
        <f>IF('Upload Sheet Pull'!E341="","",'Upload Sheet Pull'!E341)</f>
        <v/>
      </c>
      <c r="H339" s="160">
        <f>'Upload Sheet Pull'!J341</f>
        <v>0</v>
      </c>
      <c r="I339" s="160">
        <f>'Upload Sheet Pull'!K341</f>
        <v>0</v>
      </c>
      <c r="J339" s="160">
        <f>'Upload Sheet Pull'!L341</f>
        <v>0</v>
      </c>
      <c r="K339" s="160">
        <f>'Upload Sheet Pull'!M341</f>
        <v>0</v>
      </c>
      <c r="L339" s="160">
        <f>'Upload Sheet Pull'!N341</f>
        <v>0</v>
      </c>
      <c r="M339" s="160">
        <f>'Upload Sheet Pull'!O341</f>
        <v>0</v>
      </c>
      <c r="N339" s="160">
        <f>'Upload Sheet Pull'!P341</f>
        <v>0</v>
      </c>
      <c r="O339" s="160">
        <f>'Upload Sheet Pull'!Q341</f>
        <v>0</v>
      </c>
      <c r="P339" s="160">
        <f>'Upload Sheet Pull'!R341</f>
        <v>0</v>
      </c>
      <c r="Q339" s="160">
        <f>'Upload Sheet Pull'!S341</f>
        <v>0</v>
      </c>
      <c r="R339" s="160">
        <f>'Upload Sheet Pull'!T341</f>
        <v>0</v>
      </c>
      <c r="S339" s="160">
        <f>'Upload Sheet Pull'!U341</f>
        <v>0</v>
      </c>
      <c r="T339" s="160">
        <f t="shared" si="1"/>
        <v>0</v>
      </c>
    </row>
    <row r="340" spans="1:20" ht="12.75" customHeight="1" x14ac:dyDescent="0.4">
      <c r="A340" s="153" t="str">
        <f>'Upload Sheet Pull'!A342</f>
        <v>Budget</v>
      </c>
      <c r="B340" s="153" t="str">
        <f>'Upload Sheet Pull'!B342</f>
        <v>7078-000000</v>
      </c>
      <c r="C340" s="153">
        <f>'Upload Sheet Pull'!C342</f>
        <v>919</v>
      </c>
      <c r="D340" s="153" t="str">
        <f>'Upload Sheet Pull'!D342</f>
        <v>054</v>
      </c>
      <c r="F340" s="153" t="str">
        <f>IF('Upload Sheet Pull'!E342="","",'Upload Sheet Pull'!E342)</f>
        <v/>
      </c>
      <c r="H340" s="160">
        <f>'Upload Sheet Pull'!J342</f>
        <v>0</v>
      </c>
      <c r="I340" s="160">
        <f>'Upload Sheet Pull'!K342</f>
        <v>0</v>
      </c>
      <c r="J340" s="160">
        <f>'Upload Sheet Pull'!L342</f>
        <v>0</v>
      </c>
      <c r="K340" s="160">
        <f>'Upload Sheet Pull'!M342</f>
        <v>0</v>
      </c>
      <c r="L340" s="160">
        <f>'Upload Sheet Pull'!N342</f>
        <v>0</v>
      </c>
      <c r="M340" s="160">
        <f>'Upload Sheet Pull'!O342</f>
        <v>0</v>
      </c>
      <c r="N340" s="160">
        <f>'Upload Sheet Pull'!P342</f>
        <v>0</v>
      </c>
      <c r="O340" s="160">
        <f>'Upload Sheet Pull'!Q342</f>
        <v>0</v>
      </c>
      <c r="P340" s="160">
        <f>'Upload Sheet Pull'!R342</f>
        <v>0</v>
      </c>
      <c r="Q340" s="160">
        <f>'Upload Sheet Pull'!S342</f>
        <v>0</v>
      </c>
      <c r="R340" s="160">
        <f>'Upload Sheet Pull'!T342</f>
        <v>0</v>
      </c>
      <c r="S340" s="160">
        <f>'Upload Sheet Pull'!U342</f>
        <v>0</v>
      </c>
      <c r="T340" s="160">
        <f t="shared" si="1"/>
        <v>0</v>
      </c>
    </row>
    <row r="341" spans="1:20" ht="12.75" customHeight="1" x14ac:dyDescent="0.4">
      <c r="A341" s="153" t="str">
        <f>'Upload Sheet Pull'!A343</f>
        <v>Budget</v>
      </c>
      <c r="B341" s="153" t="str">
        <f>'Upload Sheet Pull'!B343</f>
        <v>7016-000000</v>
      </c>
      <c r="C341" s="153">
        <f>'Upload Sheet Pull'!C343</f>
        <v>919</v>
      </c>
      <c r="D341" s="153" t="str">
        <f>'Upload Sheet Pull'!D343</f>
        <v>054</v>
      </c>
      <c r="F341" s="153" t="str">
        <f>IF('Upload Sheet Pull'!E343="","",'Upload Sheet Pull'!E343)</f>
        <v/>
      </c>
      <c r="H341" s="160">
        <f>'Upload Sheet Pull'!J343</f>
        <v>0</v>
      </c>
      <c r="I341" s="160">
        <f>'Upload Sheet Pull'!K343</f>
        <v>0</v>
      </c>
      <c r="J341" s="160">
        <f>'Upload Sheet Pull'!L343</f>
        <v>0</v>
      </c>
      <c r="K341" s="160">
        <f>'Upload Sheet Pull'!M343</f>
        <v>0</v>
      </c>
      <c r="L341" s="160">
        <f>'Upload Sheet Pull'!N343</f>
        <v>0</v>
      </c>
      <c r="M341" s="160">
        <f>'Upload Sheet Pull'!O343</f>
        <v>0</v>
      </c>
      <c r="N341" s="160">
        <f>'Upload Sheet Pull'!P343</f>
        <v>0</v>
      </c>
      <c r="O341" s="160">
        <f>'Upload Sheet Pull'!Q343</f>
        <v>0</v>
      </c>
      <c r="P341" s="160">
        <f>'Upload Sheet Pull'!R343</f>
        <v>0</v>
      </c>
      <c r="Q341" s="160">
        <f>'Upload Sheet Pull'!S343</f>
        <v>0</v>
      </c>
      <c r="R341" s="160">
        <f>'Upload Sheet Pull'!T343</f>
        <v>0</v>
      </c>
      <c r="S341" s="160">
        <f>'Upload Sheet Pull'!U343</f>
        <v>0</v>
      </c>
      <c r="T341" s="160">
        <f t="shared" si="1"/>
        <v>0</v>
      </c>
    </row>
    <row r="342" spans="1:20" ht="12.75" customHeight="1" x14ac:dyDescent="0.4">
      <c r="A342" s="153" t="str">
        <f>'Upload Sheet Pull'!A344</f>
        <v>Budget</v>
      </c>
      <c r="B342" s="153" t="str">
        <f>'Upload Sheet Pull'!B344</f>
        <v>7078-000000</v>
      </c>
      <c r="C342" s="153">
        <f>'Upload Sheet Pull'!C344</f>
        <v>920</v>
      </c>
      <c r="D342" s="153" t="str">
        <f>'Upload Sheet Pull'!D344</f>
        <v>054</v>
      </c>
      <c r="F342" s="153" t="str">
        <f>IF('Upload Sheet Pull'!E344="","",'Upload Sheet Pull'!E344)</f>
        <v/>
      </c>
      <c r="H342" s="160">
        <f>'Upload Sheet Pull'!J344</f>
        <v>0</v>
      </c>
      <c r="I342" s="160">
        <f>'Upload Sheet Pull'!K344</f>
        <v>0</v>
      </c>
      <c r="J342" s="160">
        <f>'Upload Sheet Pull'!L344</f>
        <v>0</v>
      </c>
      <c r="K342" s="160">
        <f>'Upload Sheet Pull'!M344</f>
        <v>0</v>
      </c>
      <c r="L342" s="160">
        <f>'Upload Sheet Pull'!N344</f>
        <v>0</v>
      </c>
      <c r="M342" s="160">
        <f>'Upload Sheet Pull'!O344</f>
        <v>0</v>
      </c>
      <c r="N342" s="160">
        <f>'Upload Sheet Pull'!P344</f>
        <v>0</v>
      </c>
      <c r="O342" s="160">
        <f>'Upload Sheet Pull'!Q344</f>
        <v>0</v>
      </c>
      <c r="P342" s="160">
        <f>'Upload Sheet Pull'!R344</f>
        <v>0</v>
      </c>
      <c r="Q342" s="160">
        <f>'Upload Sheet Pull'!S344</f>
        <v>0</v>
      </c>
      <c r="R342" s="160">
        <f>'Upload Sheet Pull'!T344</f>
        <v>0</v>
      </c>
      <c r="S342" s="160">
        <f>'Upload Sheet Pull'!U344</f>
        <v>0</v>
      </c>
      <c r="T342" s="160">
        <f t="shared" si="1"/>
        <v>0</v>
      </c>
    </row>
    <row r="343" spans="1:20" ht="12.75" customHeight="1" x14ac:dyDescent="0.4">
      <c r="A343" s="153" t="str">
        <f>'Upload Sheet Pull'!A345</f>
        <v>Budget</v>
      </c>
      <c r="B343" s="153" t="str">
        <f>'Upload Sheet Pull'!B345</f>
        <v>7016-000000</v>
      </c>
      <c r="C343" s="153">
        <f>'Upload Sheet Pull'!C345</f>
        <v>920</v>
      </c>
      <c r="D343" s="153" t="str">
        <f>'Upload Sheet Pull'!D345</f>
        <v>054</v>
      </c>
      <c r="F343" s="153" t="str">
        <f>IF('Upload Sheet Pull'!E345="","",'Upload Sheet Pull'!E345)</f>
        <v/>
      </c>
      <c r="H343" s="160">
        <f>'Upload Sheet Pull'!J345</f>
        <v>0</v>
      </c>
      <c r="I343" s="160">
        <f>'Upload Sheet Pull'!K345</f>
        <v>0</v>
      </c>
      <c r="J343" s="160">
        <f>'Upload Sheet Pull'!L345</f>
        <v>0</v>
      </c>
      <c r="K343" s="160">
        <f>'Upload Sheet Pull'!M345</f>
        <v>0</v>
      </c>
      <c r="L343" s="160">
        <f>'Upload Sheet Pull'!N345</f>
        <v>0</v>
      </c>
      <c r="M343" s="160">
        <f>'Upload Sheet Pull'!O345</f>
        <v>0</v>
      </c>
      <c r="N343" s="160">
        <f>'Upload Sheet Pull'!P345</f>
        <v>0</v>
      </c>
      <c r="O343" s="160">
        <f>'Upload Sheet Pull'!Q345</f>
        <v>0</v>
      </c>
      <c r="P343" s="160">
        <f>'Upload Sheet Pull'!R345</f>
        <v>0</v>
      </c>
      <c r="Q343" s="160">
        <f>'Upload Sheet Pull'!S345</f>
        <v>0</v>
      </c>
      <c r="R343" s="160">
        <f>'Upload Sheet Pull'!T345</f>
        <v>0</v>
      </c>
      <c r="S343" s="160">
        <f>'Upload Sheet Pull'!U345</f>
        <v>0</v>
      </c>
      <c r="T343" s="160">
        <f t="shared" si="1"/>
        <v>0</v>
      </c>
    </row>
    <row r="344" spans="1:20" ht="12.75" customHeight="1" x14ac:dyDescent="0.4">
      <c r="A344" s="153" t="str">
        <f>'Upload Sheet Pull'!A346</f>
        <v>Budget</v>
      </c>
      <c r="B344" s="153" t="str">
        <f>'Upload Sheet Pull'!B346</f>
        <v>7078-000000</v>
      </c>
      <c r="C344" s="153">
        <f>'Upload Sheet Pull'!C346</f>
        <v>921</v>
      </c>
      <c r="D344" s="153" t="str">
        <f>'Upload Sheet Pull'!D346</f>
        <v>054</v>
      </c>
      <c r="F344" s="153" t="str">
        <f>IF('Upload Sheet Pull'!E346="","",'Upload Sheet Pull'!E346)</f>
        <v/>
      </c>
      <c r="H344" s="160">
        <f>'Upload Sheet Pull'!J346</f>
        <v>0</v>
      </c>
      <c r="I344" s="160">
        <f>'Upload Sheet Pull'!K346</f>
        <v>0</v>
      </c>
      <c r="J344" s="160">
        <f>'Upload Sheet Pull'!L346</f>
        <v>0</v>
      </c>
      <c r="K344" s="160">
        <f>'Upload Sheet Pull'!M346</f>
        <v>0</v>
      </c>
      <c r="L344" s="160">
        <f>'Upload Sheet Pull'!N346</f>
        <v>0</v>
      </c>
      <c r="M344" s="160">
        <f>'Upload Sheet Pull'!O346</f>
        <v>0</v>
      </c>
      <c r="N344" s="160">
        <f>'Upload Sheet Pull'!P346</f>
        <v>0</v>
      </c>
      <c r="O344" s="160">
        <f>'Upload Sheet Pull'!Q346</f>
        <v>0</v>
      </c>
      <c r="P344" s="160">
        <f>'Upload Sheet Pull'!R346</f>
        <v>0</v>
      </c>
      <c r="Q344" s="160">
        <f>'Upload Sheet Pull'!S346</f>
        <v>0</v>
      </c>
      <c r="R344" s="160">
        <f>'Upload Sheet Pull'!T346</f>
        <v>0</v>
      </c>
      <c r="S344" s="160">
        <f>'Upload Sheet Pull'!U346</f>
        <v>0</v>
      </c>
      <c r="T344" s="160">
        <f t="shared" si="1"/>
        <v>0</v>
      </c>
    </row>
    <row r="345" spans="1:20" ht="12.75" customHeight="1" x14ac:dyDescent="0.4">
      <c r="A345" s="153" t="str">
        <f>'Upload Sheet Pull'!A347</f>
        <v>Budget</v>
      </c>
      <c r="B345" s="153" t="str">
        <f>'Upload Sheet Pull'!B347</f>
        <v>7016-000000</v>
      </c>
      <c r="C345" s="153">
        <f>'Upload Sheet Pull'!C347</f>
        <v>921</v>
      </c>
      <c r="D345" s="153" t="str">
        <f>'Upload Sheet Pull'!D347</f>
        <v>054</v>
      </c>
      <c r="F345" s="153" t="str">
        <f>IF('Upload Sheet Pull'!E347="","",'Upload Sheet Pull'!E347)</f>
        <v/>
      </c>
      <c r="H345" s="160">
        <f>'Upload Sheet Pull'!J347</f>
        <v>0</v>
      </c>
      <c r="I345" s="160">
        <f>'Upload Sheet Pull'!K347</f>
        <v>0</v>
      </c>
      <c r="J345" s="160">
        <f>'Upload Sheet Pull'!L347</f>
        <v>0</v>
      </c>
      <c r="K345" s="160">
        <f>'Upload Sheet Pull'!M347</f>
        <v>0</v>
      </c>
      <c r="L345" s="160">
        <f>'Upload Sheet Pull'!N347</f>
        <v>0</v>
      </c>
      <c r="M345" s="160">
        <f>'Upload Sheet Pull'!O347</f>
        <v>0</v>
      </c>
      <c r="N345" s="160">
        <f>'Upload Sheet Pull'!P347</f>
        <v>0</v>
      </c>
      <c r="O345" s="160">
        <f>'Upload Sheet Pull'!Q347</f>
        <v>0</v>
      </c>
      <c r="P345" s="160">
        <f>'Upload Sheet Pull'!R347</f>
        <v>0</v>
      </c>
      <c r="Q345" s="160">
        <f>'Upload Sheet Pull'!S347</f>
        <v>0</v>
      </c>
      <c r="R345" s="160">
        <f>'Upload Sheet Pull'!T347</f>
        <v>0</v>
      </c>
      <c r="S345" s="160">
        <f>'Upload Sheet Pull'!U347</f>
        <v>0</v>
      </c>
      <c r="T345" s="160">
        <f t="shared" si="1"/>
        <v>0</v>
      </c>
    </row>
    <row r="346" spans="1:20" ht="12.75" customHeight="1" x14ac:dyDescent="0.4">
      <c r="A346" s="153" t="str">
        <f>'Upload Sheet Pull'!A348</f>
        <v>Budget</v>
      </c>
      <c r="B346" s="153" t="str">
        <f>'Upload Sheet Pull'!B348</f>
        <v>7078-000000</v>
      </c>
      <c r="C346" s="153">
        <f>'Upload Sheet Pull'!C348</f>
        <v>922</v>
      </c>
      <c r="D346" s="153" t="str">
        <f>'Upload Sheet Pull'!D348</f>
        <v>054</v>
      </c>
      <c r="F346" s="153" t="str">
        <f>IF('Upload Sheet Pull'!E348="","",'Upload Sheet Pull'!E348)</f>
        <v/>
      </c>
      <c r="H346" s="160">
        <f>'Upload Sheet Pull'!J348</f>
        <v>0</v>
      </c>
      <c r="I346" s="160">
        <f>'Upload Sheet Pull'!K348</f>
        <v>0</v>
      </c>
      <c r="J346" s="160">
        <f>'Upload Sheet Pull'!L348</f>
        <v>0</v>
      </c>
      <c r="K346" s="160">
        <f>'Upload Sheet Pull'!M348</f>
        <v>1200</v>
      </c>
      <c r="L346" s="160">
        <f>'Upload Sheet Pull'!N348</f>
        <v>0</v>
      </c>
      <c r="M346" s="160">
        <f>'Upload Sheet Pull'!O348</f>
        <v>0</v>
      </c>
      <c r="N346" s="160">
        <f>'Upload Sheet Pull'!P348</f>
        <v>300</v>
      </c>
      <c r="O346" s="160">
        <f>'Upload Sheet Pull'!Q348</f>
        <v>0</v>
      </c>
      <c r="P346" s="160">
        <f>'Upload Sheet Pull'!R348</f>
        <v>0</v>
      </c>
      <c r="Q346" s="160">
        <f>'Upload Sheet Pull'!S348</f>
        <v>0</v>
      </c>
      <c r="R346" s="160">
        <f>'Upload Sheet Pull'!T348</f>
        <v>0</v>
      </c>
      <c r="S346" s="160">
        <f>'Upload Sheet Pull'!U348</f>
        <v>300</v>
      </c>
      <c r="T346" s="160">
        <f t="shared" si="1"/>
        <v>1800</v>
      </c>
    </row>
    <row r="347" spans="1:20" ht="12.75" customHeight="1" x14ac:dyDescent="0.4">
      <c r="A347" s="153" t="str">
        <f>'Upload Sheet Pull'!A349</f>
        <v>Budget</v>
      </c>
      <c r="B347" s="153" t="str">
        <f>'Upload Sheet Pull'!B349</f>
        <v>7016-000000</v>
      </c>
      <c r="C347" s="153">
        <f>'Upload Sheet Pull'!C349</f>
        <v>922</v>
      </c>
      <c r="D347" s="153" t="str">
        <f>'Upload Sheet Pull'!D349</f>
        <v>054</v>
      </c>
      <c r="F347" s="153" t="str">
        <f>IF('Upload Sheet Pull'!E349="","",'Upload Sheet Pull'!E349)</f>
        <v/>
      </c>
      <c r="H347" s="160">
        <f>'Upload Sheet Pull'!J349</f>
        <v>0</v>
      </c>
      <c r="I347" s="160">
        <f>'Upload Sheet Pull'!K349</f>
        <v>0</v>
      </c>
      <c r="J347" s="160">
        <f>'Upload Sheet Pull'!L349</f>
        <v>0</v>
      </c>
      <c r="K347" s="160">
        <f>'Upload Sheet Pull'!M349</f>
        <v>25</v>
      </c>
      <c r="L347" s="160">
        <f>'Upload Sheet Pull'!N349</f>
        <v>0</v>
      </c>
      <c r="M347" s="160">
        <f>'Upload Sheet Pull'!O349</f>
        <v>0</v>
      </c>
      <c r="N347" s="160">
        <f>'Upload Sheet Pull'!P349</f>
        <v>0</v>
      </c>
      <c r="O347" s="160">
        <f>'Upload Sheet Pull'!Q349</f>
        <v>0</v>
      </c>
      <c r="P347" s="160">
        <f>'Upload Sheet Pull'!R349</f>
        <v>0</v>
      </c>
      <c r="Q347" s="160">
        <f>'Upload Sheet Pull'!S349</f>
        <v>0</v>
      </c>
      <c r="R347" s="160">
        <f>'Upload Sheet Pull'!T349</f>
        <v>0</v>
      </c>
      <c r="S347" s="160">
        <f>'Upload Sheet Pull'!U349</f>
        <v>0</v>
      </c>
      <c r="T347" s="160">
        <f t="shared" si="1"/>
        <v>25</v>
      </c>
    </row>
    <row r="348" spans="1:20" ht="12.75" customHeight="1" x14ac:dyDescent="0.4">
      <c r="A348" s="153" t="str">
        <f>'Upload Sheet Pull'!A350</f>
        <v>Budget</v>
      </c>
      <c r="B348" s="153" t="str">
        <f>'Upload Sheet Pull'!B350</f>
        <v>7056-000000</v>
      </c>
      <c r="C348" s="153">
        <f>'Upload Sheet Pull'!C350</f>
        <v>951</v>
      </c>
      <c r="D348" s="153" t="str">
        <f>'Upload Sheet Pull'!D350</f>
        <v>054</v>
      </c>
      <c r="F348" s="153" t="str">
        <f>IF('Upload Sheet Pull'!E350="","",'Upload Sheet Pull'!E350)</f>
        <v/>
      </c>
      <c r="H348" s="160">
        <f>'Upload Sheet Pull'!J350</f>
        <v>0</v>
      </c>
      <c r="I348" s="160">
        <f>'Upload Sheet Pull'!K350</f>
        <v>0</v>
      </c>
      <c r="J348" s="160">
        <f>'Upload Sheet Pull'!L350</f>
        <v>0</v>
      </c>
      <c r="K348" s="160">
        <f>'Upload Sheet Pull'!M350</f>
        <v>0</v>
      </c>
      <c r="L348" s="160">
        <f>'Upload Sheet Pull'!N350</f>
        <v>0</v>
      </c>
      <c r="M348" s="160">
        <f>'Upload Sheet Pull'!O350</f>
        <v>0</v>
      </c>
      <c r="N348" s="160">
        <f>'Upload Sheet Pull'!P350</f>
        <v>0</v>
      </c>
      <c r="O348" s="160">
        <f>'Upload Sheet Pull'!Q350</f>
        <v>0</v>
      </c>
      <c r="P348" s="160">
        <f>'Upload Sheet Pull'!R350</f>
        <v>0</v>
      </c>
      <c r="Q348" s="160">
        <f>'Upload Sheet Pull'!S350</f>
        <v>0</v>
      </c>
      <c r="R348" s="160">
        <f>'Upload Sheet Pull'!T350</f>
        <v>0</v>
      </c>
      <c r="S348" s="160">
        <f>'Upload Sheet Pull'!U350</f>
        <v>0</v>
      </c>
      <c r="T348" s="160">
        <f t="shared" si="1"/>
        <v>0</v>
      </c>
    </row>
    <row r="349" spans="1:20" ht="12.75" customHeight="1" x14ac:dyDescent="0.4">
      <c r="A349" s="153" t="str">
        <f>'Upload Sheet Pull'!A351</f>
        <v>Budget</v>
      </c>
      <c r="B349" s="153" t="str">
        <f>'Upload Sheet Pull'!B351</f>
        <v>7060-000000</v>
      </c>
      <c r="C349" s="153">
        <f>'Upload Sheet Pull'!C351</f>
        <v>951</v>
      </c>
      <c r="D349" s="153" t="str">
        <f>'Upload Sheet Pull'!D351</f>
        <v>054</v>
      </c>
      <c r="F349" s="153" t="str">
        <f>IF('Upload Sheet Pull'!E351="","",'Upload Sheet Pull'!E351)</f>
        <v/>
      </c>
      <c r="H349" s="160">
        <f>'Upload Sheet Pull'!J351</f>
        <v>0</v>
      </c>
      <c r="I349" s="160">
        <f>'Upload Sheet Pull'!K351</f>
        <v>0</v>
      </c>
      <c r="J349" s="160">
        <f>'Upload Sheet Pull'!L351</f>
        <v>0</v>
      </c>
      <c r="K349" s="160">
        <f>'Upload Sheet Pull'!M351</f>
        <v>0</v>
      </c>
      <c r="L349" s="160">
        <f>'Upload Sheet Pull'!N351</f>
        <v>0</v>
      </c>
      <c r="M349" s="160">
        <f>'Upload Sheet Pull'!O351</f>
        <v>0</v>
      </c>
      <c r="N349" s="160">
        <f>'Upload Sheet Pull'!P351</f>
        <v>0</v>
      </c>
      <c r="O349" s="160">
        <f>'Upload Sheet Pull'!Q351</f>
        <v>0</v>
      </c>
      <c r="P349" s="160">
        <f>'Upload Sheet Pull'!R351</f>
        <v>0</v>
      </c>
      <c r="Q349" s="160">
        <f>'Upload Sheet Pull'!S351</f>
        <v>0</v>
      </c>
      <c r="R349" s="160">
        <f>'Upload Sheet Pull'!T351</f>
        <v>0</v>
      </c>
      <c r="S349" s="160">
        <f>'Upload Sheet Pull'!U351</f>
        <v>0</v>
      </c>
      <c r="T349" s="160">
        <f t="shared" si="1"/>
        <v>0</v>
      </c>
    </row>
    <row r="350" spans="1:20" ht="12.75" customHeight="1" x14ac:dyDescent="0.4">
      <c r="A350" s="153" t="str">
        <f>'Upload Sheet Pull'!A352</f>
        <v>Budget</v>
      </c>
      <c r="B350" s="153" t="str">
        <f>'Upload Sheet Pull'!B352</f>
        <v>7062-000000</v>
      </c>
      <c r="C350" s="153">
        <f>'Upload Sheet Pull'!C352</f>
        <v>951</v>
      </c>
      <c r="D350" s="153" t="str">
        <f>'Upload Sheet Pull'!D352</f>
        <v>054</v>
      </c>
      <c r="F350" s="153" t="str">
        <f>IF('Upload Sheet Pull'!E352="","",'Upload Sheet Pull'!E352)</f>
        <v/>
      </c>
      <c r="H350" s="160">
        <f>'Upload Sheet Pull'!J352</f>
        <v>0</v>
      </c>
      <c r="I350" s="160">
        <f>'Upload Sheet Pull'!K352</f>
        <v>0</v>
      </c>
      <c r="J350" s="160">
        <f>'Upload Sheet Pull'!L352</f>
        <v>0</v>
      </c>
      <c r="K350" s="160">
        <f>'Upload Sheet Pull'!M352</f>
        <v>0</v>
      </c>
      <c r="L350" s="160">
        <f>'Upload Sheet Pull'!N352</f>
        <v>0</v>
      </c>
      <c r="M350" s="160">
        <f>'Upload Sheet Pull'!O352</f>
        <v>0</v>
      </c>
      <c r="N350" s="160">
        <f>'Upload Sheet Pull'!P352</f>
        <v>0</v>
      </c>
      <c r="O350" s="160">
        <f>'Upload Sheet Pull'!Q352</f>
        <v>0</v>
      </c>
      <c r="P350" s="160">
        <f>'Upload Sheet Pull'!R352</f>
        <v>0</v>
      </c>
      <c r="Q350" s="160">
        <f>'Upload Sheet Pull'!S352</f>
        <v>0</v>
      </c>
      <c r="R350" s="160">
        <f>'Upload Sheet Pull'!T352</f>
        <v>0</v>
      </c>
      <c r="S350" s="160">
        <f>'Upload Sheet Pull'!U352</f>
        <v>0</v>
      </c>
      <c r="T350" s="160">
        <f t="shared" si="1"/>
        <v>0</v>
      </c>
    </row>
    <row r="351" spans="1:20" ht="12.75" customHeight="1" x14ac:dyDescent="0.4">
      <c r="A351" s="153" t="str">
        <f>'Upload Sheet Pull'!A353</f>
        <v>Budget</v>
      </c>
      <c r="B351" s="153" t="str">
        <f>'Upload Sheet Pull'!B353</f>
        <v>7064-000000</v>
      </c>
      <c r="C351" s="153">
        <f>'Upload Sheet Pull'!C353</f>
        <v>951</v>
      </c>
      <c r="D351" s="153" t="str">
        <f>'Upload Sheet Pull'!D353</f>
        <v>054</v>
      </c>
      <c r="F351" s="153" t="str">
        <f>IF('Upload Sheet Pull'!E353="","",'Upload Sheet Pull'!E353)</f>
        <v/>
      </c>
      <c r="H351" s="160">
        <f>'Upload Sheet Pull'!J353</f>
        <v>0</v>
      </c>
      <c r="I351" s="160">
        <f>'Upload Sheet Pull'!K353</f>
        <v>0</v>
      </c>
      <c r="J351" s="160">
        <f>'Upload Sheet Pull'!L353</f>
        <v>0</v>
      </c>
      <c r="K351" s="160">
        <f>'Upload Sheet Pull'!M353</f>
        <v>0</v>
      </c>
      <c r="L351" s="160">
        <f>'Upload Sheet Pull'!N353</f>
        <v>0</v>
      </c>
      <c r="M351" s="160">
        <f>'Upload Sheet Pull'!O353</f>
        <v>0</v>
      </c>
      <c r="N351" s="160">
        <f>'Upload Sheet Pull'!P353</f>
        <v>0</v>
      </c>
      <c r="O351" s="160">
        <f>'Upload Sheet Pull'!Q353</f>
        <v>0</v>
      </c>
      <c r="P351" s="160">
        <f>'Upload Sheet Pull'!R353</f>
        <v>0</v>
      </c>
      <c r="Q351" s="160">
        <f>'Upload Sheet Pull'!S353</f>
        <v>0</v>
      </c>
      <c r="R351" s="160">
        <f>'Upload Sheet Pull'!T353</f>
        <v>0</v>
      </c>
      <c r="S351" s="160">
        <f>'Upload Sheet Pull'!U353</f>
        <v>0</v>
      </c>
      <c r="T351" s="160">
        <f t="shared" si="1"/>
        <v>0</v>
      </c>
    </row>
    <row r="352" spans="1:20" ht="12.75" customHeight="1" x14ac:dyDescent="0.4">
      <c r="A352" s="153" t="str">
        <f>'Upload Sheet Pull'!A354</f>
        <v>Budget</v>
      </c>
      <c r="B352" s="153" t="str">
        <f>'Upload Sheet Pull'!B354</f>
        <v>7066-000000</v>
      </c>
      <c r="C352" s="153">
        <f>'Upload Sheet Pull'!C354</f>
        <v>951</v>
      </c>
      <c r="D352" s="153" t="str">
        <f>'Upload Sheet Pull'!D354</f>
        <v>054</v>
      </c>
      <c r="F352" s="153" t="str">
        <f>IF('Upload Sheet Pull'!E354="","",'Upload Sheet Pull'!E354)</f>
        <v/>
      </c>
      <c r="H352" s="160">
        <f>'Upload Sheet Pull'!J354</f>
        <v>0</v>
      </c>
      <c r="I352" s="160">
        <f>'Upload Sheet Pull'!K354</f>
        <v>0</v>
      </c>
      <c r="J352" s="160">
        <f>'Upload Sheet Pull'!L354</f>
        <v>0</v>
      </c>
      <c r="K352" s="160">
        <f>'Upload Sheet Pull'!M354</f>
        <v>0</v>
      </c>
      <c r="L352" s="160">
        <f>'Upload Sheet Pull'!N354</f>
        <v>0</v>
      </c>
      <c r="M352" s="160">
        <f>'Upload Sheet Pull'!O354</f>
        <v>0</v>
      </c>
      <c r="N352" s="160">
        <f>'Upload Sheet Pull'!P354</f>
        <v>0</v>
      </c>
      <c r="O352" s="160">
        <f>'Upload Sheet Pull'!Q354</f>
        <v>0</v>
      </c>
      <c r="P352" s="160">
        <f>'Upload Sheet Pull'!R354</f>
        <v>0</v>
      </c>
      <c r="Q352" s="160">
        <f>'Upload Sheet Pull'!S354</f>
        <v>0</v>
      </c>
      <c r="R352" s="160">
        <f>'Upload Sheet Pull'!T354</f>
        <v>0</v>
      </c>
      <c r="S352" s="160">
        <f>'Upload Sheet Pull'!U354</f>
        <v>0</v>
      </c>
      <c r="T352" s="160">
        <f t="shared" si="1"/>
        <v>0</v>
      </c>
    </row>
    <row r="353" spans="1:20" ht="12.75" customHeight="1" x14ac:dyDescent="0.4">
      <c r="A353" s="153" t="str">
        <f>'Upload Sheet Pull'!A355</f>
        <v>Budget</v>
      </c>
      <c r="B353" s="153" t="str">
        <f>'Upload Sheet Pull'!B355</f>
        <v>7068-000000</v>
      </c>
      <c r="C353" s="153">
        <f>'Upload Sheet Pull'!C355</f>
        <v>951</v>
      </c>
      <c r="D353" s="153" t="str">
        <f>'Upload Sheet Pull'!D355</f>
        <v>054</v>
      </c>
      <c r="F353" s="153" t="str">
        <f>IF('Upload Sheet Pull'!E355="","",'Upload Sheet Pull'!E355)</f>
        <v/>
      </c>
      <c r="H353" s="160">
        <f>'Upload Sheet Pull'!J355</f>
        <v>0</v>
      </c>
      <c r="I353" s="160">
        <f>'Upload Sheet Pull'!K355</f>
        <v>0</v>
      </c>
      <c r="J353" s="160">
        <f>'Upload Sheet Pull'!L355</f>
        <v>0</v>
      </c>
      <c r="K353" s="160">
        <f>'Upload Sheet Pull'!M355</f>
        <v>0</v>
      </c>
      <c r="L353" s="160">
        <f>'Upload Sheet Pull'!N355</f>
        <v>0</v>
      </c>
      <c r="M353" s="160">
        <f>'Upload Sheet Pull'!O355</f>
        <v>0</v>
      </c>
      <c r="N353" s="160">
        <f>'Upload Sheet Pull'!P355</f>
        <v>0</v>
      </c>
      <c r="O353" s="160">
        <f>'Upload Sheet Pull'!Q355</f>
        <v>0</v>
      </c>
      <c r="P353" s="160">
        <f>'Upload Sheet Pull'!R355</f>
        <v>0</v>
      </c>
      <c r="Q353" s="160">
        <f>'Upload Sheet Pull'!S355</f>
        <v>0</v>
      </c>
      <c r="R353" s="160">
        <f>'Upload Sheet Pull'!T355</f>
        <v>0</v>
      </c>
      <c r="S353" s="160">
        <f>'Upload Sheet Pull'!U355</f>
        <v>0</v>
      </c>
      <c r="T353" s="160">
        <f t="shared" si="1"/>
        <v>0</v>
      </c>
    </row>
    <row r="354" spans="1:20" ht="12.75" customHeight="1" x14ac:dyDescent="0.4">
      <c r="A354" s="153" t="str">
        <f>'Upload Sheet Pull'!A356</f>
        <v>Budget</v>
      </c>
      <c r="B354" s="153" t="str">
        <f>'Upload Sheet Pull'!B356</f>
        <v>7072-000000</v>
      </c>
      <c r="C354" s="153">
        <f>'Upload Sheet Pull'!C356</f>
        <v>951</v>
      </c>
      <c r="D354" s="153" t="str">
        <f>'Upload Sheet Pull'!D356</f>
        <v>054</v>
      </c>
      <c r="F354" s="153" t="str">
        <f>IF('Upload Sheet Pull'!E356="","",'Upload Sheet Pull'!E356)</f>
        <v/>
      </c>
      <c r="H354" s="160">
        <f>'Upload Sheet Pull'!J356</f>
        <v>0</v>
      </c>
      <c r="I354" s="160">
        <f>'Upload Sheet Pull'!K356</f>
        <v>0</v>
      </c>
      <c r="J354" s="160">
        <f>'Upload Sheet Pull'!L356</f>
        <v>0</v>
      </c>
      <c r="K354" s="160">
        <f>'Upload Sheet Pull'!M356</f>
        <v>0</v>
      </c>
      <c r="L354" s="160">
        <f>'Upload Sheet Pull'!N356</f>
        <v>0</v>
      </c>
      <c r="M354" s="160">
        <f>'Upload Sheet Pull'!O356</f>
        <v>0</v>
      </c>
      <c r="N354" s="160">
        <f>'Upload Sheet Pull'!P356</f>
        <v>0</v>
      </c>
      <c r="O354" s="160">
        <f>'Upload Sheet Pull'!Q356</f>
        <v>0</v>
      </c>
      <c r="P354" s="160">
        <f>'Upload Sheet Pull'!R356</f>
        <v>0</v>
      </c>
      <c r="Q354" s="160">
        <f>'Upload Sheet Pull'!S356</f>
        <v>0</v>
      </c>
      <c r="R354" s="160">
        <f>'Upload Sheet Pull'!T356</f>
        <v>0</v>
      </c>
      <c r="S354" s="160">
        <f>'Upload Sheet Pull'!U356</f>
        <v>0</v>
      </c>
      <c r="T354" s="160">
        <f t="shared" si="1"/>
        <v>0</v>
      </c>
    </row>
    <row r="355" spans="1:20" ht="12.75" customHeight="1" x14ac:dyDescent="0.4">
      <c r="A355" s="153" t="str">
        <f>'Upload Sheet Pull'!A357</f>
        <v>Budget</v>
      </c>
      <c r="B355" s="153" t="str">
        <f>'Upload Sheet Pull'!B357</f>
        <v>7056-000000</v>
      </c>
      <c r="C355" s="153">
        <f>'Upload Sheet Pull'!C357</f>
        <v>952</v>
      </c>
      <c r="D355" s="153" t="str">
        <f>'Upload Sheet Pull'!D357</f>
        <v>054</v>
      </c>
      <c r="F355" s="153" t="str">
        <f>IF('Upload Sheet Pull'!E357="","",'Upload Sheet Pull'!E357)</f>
        <v/>
      </c>
      <c r="H355" s="160">
        <f>'Upload Sheet Pull'!J357</f>
        <v>0</v>
      </c>
      <c r="I355" s="160">
        <f>'Upload Sheet Pull'!K357</f>
        <v>0</v>
      </c>
      <c r="J355" s="160">
        <f>'Upload Sheet Pull'!L357</f>
        <v>0</v>
      </c>
      <c r="K355" s="160">
        <f>'Upload Sheet Pull'!M357</f>
        <v>0</v>
      </c>
      <c r="L355" s="160">
        <f>'Upload Sheet Pull'!N357</f>
        <v>0</v>
      </c>
      <c r="M355" s="160">
        <f>'Upload Sheet Pull'!O357</f>
        <v>0</v>
      </c>
      <c r="N355" s="160">
        <f>'Upload Sheet Pull'!P357</f>
        <v>0</v>
      </c>
      <c r="O355" s="160">
        <f>'Upload Sheet Pull'!Q357</f>
        <v>0</v>
      </c>
      <c r="P355" s="160">
        <f>'Upload Sheet Pull'!R357</f>
        <v>0</v>
      </c>
      <c r="Q355" s="160">
        <f>'Upload Sheet Pull'!S357</f>
        <v>0</v>
      </c>
      <c r="R355" s="160">
        <f>'Upload Sheet Pull'!T357</f>
        <v>0</v>
      </c>
      <c r="S355" s="160">
        <f>'Upload Sheet Pull'!U357</f>
        <v>0</v>
      </c>
      <c r="T355" s="160">
        <f t="shared" si="1"/>
        <v>0</v>
      </c>
    </row>
    <row r="356" spans="1:20" ht="12.75" customHeight="1" x14ac:dyDescent="0.4">
      <c r="A356" s="153" t="str">
        <f>'Upload Sheet Pull'!A358</f>
        <v>Budget</v>
      </c>
      <c r="B356" s="153" t="str">
        <f>'Upload Sheet Pull'!B358</f>
        <v>7060-000000</v>
      </c>
      <c r="C356" s="153">
        <f>'Upload Sheet Pull'!C358</f>
        <v>952</v>
      </c>
      <c r="D356" s="153" t="str">
        <f>'Upload Sheet Pull'!D358</f>
        <v>054</v>
      </c>
      <c r="F356" s="153" t="str">
        <f>IF('Upload Sheet Pull'!E358="","",'Upload Sheet Pull'!E358)</f>
        <v/>
      </c>
      <c r="H356" s="160">
        <f>'Upload Sheet Pull'!J358</f>
        <v>0</v>
      </c>
      <c r="I356" s="160">
        <f>'Upload Sheet Pull'!K358</f>
        <v>0</v>
      </c>
      <c r="J356" s="160">
        <f>'Upload Sheet Pull'!L358</f>
        <v>0</v>
      </c>
      <c r="K356" s="160">
        <f>'Upload Sheet Pull'!M358</f>
        <v>0</v>
      </c>
      <c r="L356" s="160">
        <f>'Upload Sheet Pull'!N358</f>
        <v>0</v>
      </c>
      <c r="M356" s="160">
        <f>'Upload Sheet Pull'!O358</f>
        <v>0</v>
      </c>
      <c r="N356" s="160">
        <f>'Upload Sheet Pull'!P358</f>
        <v>0</v>
      </c>
      <c r="O356" s="160">
        <f>'Upload Sheet Pull'!Q358</f>
        <v>0</v>
      </c>
      <c r="P356" s="160">
        <f>'Upload Sheet Pull'!R358</f>
        <v>0</v>
      </c>
      <c r="Q356" s="160">
        <f>'Upload Sheet Pull'!S358</f>
        <v>0</v>
      </c>
      <c r="R356" s="160">
        <f>'Upload Sheet Pull'!T358</f>
        <v>0</v>
      </c>
      <c r="S356" s="160">
        <f>'Upload Sheet Pull'!U358</f>
        <v>0</v>
      </c>
      <c r="T356" s="160">
        <f t="shared" si="1"/>
        <v>0</v>
      </c>
    </row>
    <row r="357" spans="1:20" ht="12.75" customHeight="1" x14ac:dyDescent="0.4">
      <c r="A357" s="153" t="str">
        <f>'Upload Sheet Pull'!A359</f>
        <v>Budget</v>
      </c>
      <c r="B357" s="153" t="str">
        <f>'Upload Sheet Pull'!B359</f>
        <v>7062-000000</v>
      </c>
      <c r="C357" s="153">
        <f>'Upload Sheet Pull'!C359</f>
        <v>952</v>
      </c>
      <c r="D357" s="153" t="str">
        <f>'Upload Sheet Pull'!D359</f>
        <v>054</v>
      </c>
      <c r="F357" s="153" t="str">
        <f>IF('Upload Sheet Pull'!E359="","",'Upload Sheet Pull'!E359)</f>
        <v/>
      </c>
      <c r="H357" s="160">
        <f>'Upload Sheet Pull'!J359</f>
        <v>0</v>
      </c>
      <c r="I357" s="160">
        <f>'Upload Sheet Pull'!K359</f>
        <v>0</v>
      </c>
      <c r="J357" s="160">
        <f>'Upload Sheet Pull'!L359</f>
        <v>0</v>
      </c>
      <c r="K357" s="160">
        <f>'Upload Sheet Pull'!M359</f>
        <v>0</v>
      </c>
      <c r="L357" s="160">
        <f>'Upload Sheet Pull'!N359</f>
        <v>0</v>
      </c>
      <c r="M357" s="160">
        <f>'Upload Sheet Pull'!O359</f>
        <v>0</v>
      </c>
      <c r="N357" s="160">
        <f>'Upload Sheet Pull'!P359</f>
        <v>0</v>
      </c>
      <c r="O357" s="160">
        <f>'Upload Sheet Pull'!Q359</f>
        <v>0</v>
      </c>
      <c r="P357" s="160">
        <f>'Upload Sheet Pull'!R359</f>
        <v>0</v>
      </c>
      <c r="Q357" s="160">
        <f>'Upload Sheet Pull'!S359</f>
        <v>0</v>
      </c>
      <c r="R357" s="160">
        <f>'Upload Sheet Pull'!T359</f>
        <v>0</v>
      </c>
      <c r="S357" s="160">
        <f>'Upload Sheet Pull'!U359</f>
        <v>0</v>
      </c>
      <c r="T357" s="160">
        <f t="shared" si="1"/>
        <v>0</v>
      </c>
    </row>
    <row r="358" spans="1:20" ht="12.75" customHeight="1" x14ac:dyDescent="0.4">
      <c r="A358" s="153" t="str">
        <f>'Upload Sheet Pull'!A360</f>
        <v>Budget</v>
      </c>
      <c r="B358" s="153" t="str">
        <f>'Upload Sheet Pull'!B360</f>
        <v>7064-000000</v>
      </c>
      <c r="C358" s="153">
        <f>'Upload Sheet Pull'!C360</f>
        <v>952</v>
      </c>
      <c r="D358" s="153" t="str">
        <f>'Upload Sheet Pull'!D360</f>
        <v>054</v>
      </c>
      <c r="F358" s="153" t="str">
        <f>IF('Upload Sheet Pull'!E360="","",'Upload Sheet Pull'!E360)</f>
        <v/>
      </c>
      <c r="H358" s="160">
        <f>'Upload Sheet Pull'!J360</f>
        <v>0</v>
      </c>
      <c r="I358" s="160">
        <f>'Upload Sheet Pull'!K360</f>
        <v>0</v>
      </c>
      <c r="J358" s="160">
        <f>'Upload Sheet Pull'!L360</f>
        <v>0</v>
      </c>
      <c r="K358" s="160">
        <f>'Upload Sheet Pull'!M360</f>
        <v>0</v>
      </c>
      <c r="L358" s="160">
        <f>'Upload Sheet Pull'!N360</f>
        <v>0</v>
      </c>
      <c r="M358" s="160">
        <f>'Upload Sheet Pull'!O360</f>
        <v>0</v>
      </c>
      <c r="N358" s="160">
        <f>'Upload Sheet Pull'!P360</f>
        <v>0</v>
      </c>
      <c r="O358" s="160">
        <f>'Upload Sheet Pull'!Q360</f>
        <v>0</v>
      </c>
      <c r="P358" s="160">
        <f>'Upload Sheet Pull'!R360</f>
        <v>0</v>
      </c>
      <c r="Q358" s="160">
        <f>'Upload Sheet Pull'!S360</f>
        <v>0</v>
      </c>
      <c r="R358" s="160">
        <f>'Upload Sheet Pull'!T360</f>
        <v>0</v>
      </c>
      <c r="S358" s="160">
        <f>'Upload Sheet Pull'!U360</f>
        <v>0</v>
      </c>
      <c r="T358" s="160">
        <f t="shared" si="1"/>
        <v>0</v>
      </c>
    </row>
    <row r="359" spans="1:20" ht="12.75" customHeight="1" x14ac:dyDescent="0.4">
      <c r="A359" s="153" t="str">
        <f>'Upload Sheet Pull'!A361</f>
        <v>Budget</v>
      </c>
      <c r="B359" s="153" t="str">
        <f>'Upload Sheet Pull'!B361</f>
        <v>7066-000000</v>
      </c>
      <c r="C359" s="153">
        <f>'Upload Sheet Pull'!C361</f>
        <v>952</v>
      </c>
      <c r="D359" s="153" t="str">
        <f>'Upload Sheet Pull'!D361</f>
        <v>054</v>
      </c>
      <c r="F359" s="153" t="str">
        <f>IF('Upload Sheet Pull'!E361="","",'Upload Sheet Pull'!E361)</f>
        <v/>
      </c>
      <c r="H359" s="160">
        <f>'Upload Sheet Pull'!J361</f>
        <v>0</v>
      </c>
      <c r="I359" s="160">
        <f>'Upload Sheet Pull'!K361</f>
        <v>0</v>
      </c>
      <c r="J359" s="160">
        <f>'Upload Sheet Pull'!L361</f>
        <v>0</v>
      </c>
      <c r="K359" s="160">
        <f>'Upload Sheet Pull'!M361</f>
        <v>0</v>
      </c>
      <c r="L359" s="160">
        <f>'Upload Sheet Pull'!N361</f>
        <v>0</v>
      </c>
      <c r="M359" s="160">
        <f>'Upload Sheet Pull'!O361</f>
        <v>0</v>
      </c>
      <c r="N359" s="160">
        <f>'Upload Sheet Pull'!P361</f>
        <v>0</v>
      </c>
      <c r="O359" s="160">
        <f>'Upload Sheet Pull'!Q361</f>
        <v>0</v>
      </c>
      <c r="P359" s="160">
        <f>'Upload Sheet Pull'!R361</f>
        <v>0</v>
      </c>
      <c r="Q359" s="160">
        <f>'Upload Sheet Pull'!S361</f>
        <v>0</v>
      </c>
      <c r="R359" s="160">
        <f>'Upload Sheet Pull'!T361</f>
        <v>0</v>
      </c>
      <c r="S359" s="160">
        <f>'Upload Sheet Pull'!U361</f>
        <v>0</v>
      </c>
      <c r="T359" s="160">
        <f t="shared" si="1"/>
        <v>0</v>
      </c>
    </row>
    <row r="360" spans="1:20" ht="12.75" customHeight="1" x14ac:dyDescent="0.4">
      <c r="A360" s="153" t="str">
        <f>'Upload Sheet Pull'!A362</f>
        <v>Budget</v>
      </c>
      <c r="B360" s="153" t="str">
        <f>'Upload Sheet Pull'!B362</f>
        <v>7068-000000</v>
      </c>
      <c r="C360" s="153">
        <f>'Upload Sheet Pull'!C362</f>
        <v>952</v>
      </c>
      <c r="D360" s="153" t="str">
        <f>'Upload Sheet Pull'!D362</f>
        <v>054</v>
      </c>
      <c r="F360" s="153" t="str">
        <f>IF('Upload Sheet Pull'!E362="","",'Upload Sheet Pull'!E362)</f>
        <v/>
      </c>
      <c r="H360" s="160">
        <f>'Upload Sheet Pull'!J362</f>
        <v>0</v>
      </c>
      <c r="I360" s="160">
        <f>'Upload Sheet Pull'!K362</f>
        <v>0</v>
      </c>
      <c r="J360" s="160">
        <f>'Upload Sheet Pull'!L362</f>
        <v>0</v>
      </c>
      <c r="K360" s="160">
        <f>'Upload Sheet Pull'!M362</f>
        <v>0</v>
      </c>
      <c r="L360" s="160">
        <f>'Upload Sheet Pull'!N362</f>
        <v>0</v>
      </c>
      <c r="M360" s="160">
        <f>'Upload Sheet Pull'!O362</f>
        <v>0</v>
      </c>
      <c r="N360" s="160">
        <f>'Upload Sheet Pull'!P362</f>
        <v>0</v>
      </c>
      <c r="O360" s="160">
        <f>'Upload Sheet Pull'!Q362</f>
        <v>0</v>
      </c>
      <c r="P360" s="160">
        <f>'Upload Sheet Pull'!R362</f>
        <v>0</v>
      </c>
      <c r="Q360" s="160">
        <f>'Upload Sheet Pull'!S362</f>
        <v>0</v>
      </c>
      <c r="R360" s="160">
        <f>'Upload Sheet Pull'!T362</f>
        <v>0</v>
      </c>
      <c r="S360" s="160">
        <f>'Upload Sheet Pull'!U362</f>
        <v>0</v>
      </c>
      <c r="T360" s="160">
        <f t="shared" si="1"/>
        <v>0</v>
      </c>
    </row>
    <row r="361" spans="1:20" ht="12.75" customHeight="1" x14ac:dyDescent="0.4">
      <c r="A361" s="153" t="str">
        <f>'Upload Sheet Pull'!A363</f>
        <v>Budget</v>
      </c>
      <c r="B361" s="153" t="str">
        <f>'Upload Sheet Pull'!B363</f>
        <v>7072-000000</v>
      </c>
      <c r="C361" s="153">
        <f>'Upload Sheet Pull'!C363</f>
        <v>952</v>
      </c>
      <c r="D361" s="153" t="str">
        <f>'Upload Sheet Pull'!D363</f>
        <v>054</v>
      </c>
      <c r="F361" s="153" t="str">
        <f>IF('Upload Sheet Pull'!E363="","",'Upload Sheet Pull'!E363)</f>
        <v/>
      </c>
      <c r="H361" s="160">
        <f>'Upload Sheet Pull'!J363</f>
        <v>0</v>
      </c>
      <c r="I361" s="160">
        <f>'Upload Sheet Pull'!K363</f>
        <v>0</v>
      </c>
      <c r="J361" s="160">
        <f>'Upload Sheet Pull'!L363</f>
        <v>0</v>
      </c>
      <c r="K361" s="160">
        <f>'Upload Sheet Pull'!M363</f>
        <v>0</v>
      </c>
      <c r="L361" s="160">
        <f>'Upload Sheet Pull'!N363</f>
        <v>0</v>
      </c>
      <c r="M361" s="160">
        <f>'Upload Sheet Pull'!O363</f>
        <v>0</v>
      </c>
      <c r="N361" s="160">
        <f>'Upload Sheet Pull'!P363</f>
        <v>0</v>
      </c>
      <c r="O361" s="160">
        <f>'Upload Sheet Pull'!Q363</f>
        <v>0</v>
      </c>
      <c r="P361" s="160">
        <f>'Upload Sheet Pull'!R363</f>
        <v>0</v>
      </c>
      <c r="Q361" s="160">
        <f>'Upload Sheet Pull'!S363</f>
        <v>0</v>
      </c>
      <c r="R361" s="160">
        <f>'Upload Sheet Pull'!T363</f>
        <v>0</v>
      </c>
      <c r="S361" s="160">
        <f>'Upload Sheet Pull'!U363</f>
        <v>0</v>
      </c>
      <c r="T361" s="160">
        <f t="shared" si="1"/>
        <v>0</v>
      </c>
    </row>
    <row r="362" spans="1:20" ht="12.75" customHeight="1" x14ac:dyDescent="0.4">
      <c r="A362" s="153" t="str">
        <f>'Upload Sheet Pull'!A364</f>
        <v>Budget</v>
      </c>
      <c r="B362" s="153" t="str">
        <f>'Upload Sheet Pull'!B364</f>
        <v>7056-000000</v>
      </c>
      <c r="C362" s="153">
        <f>'Upload Sheet Pull'!C364</f>
        <v>953</v>
      </c>
      <c r="D362" s="153" t="str">
        <f>'Upload Sheet Pull'!D364</f>
        <v>054</v>
      </c>
      <c r="F362" s="153" t="str">
        <f>IF('Upload Sheet Pull'!E364="","",'Upload Sheet Pull'!E364)</f>
        <v/>
      </c>
      <c r="H362" s="160">
        <f>'Upload Sheet Pull'!J364</f>
        <v>0</v>
      </c>
      <c r="I362" s="160">
        <f>'Upload Sheet Pull'!K364</f>
        <v>0</v>
      </c>
      <c r="J362" s="160">
        <f>'Upload Sheet Pull'!L364</f>
        <v>0</v>
      </c>
      <c r="K362" s="160">
        <f>'Upload Sheet Pull'!M364</f>
        <v>0</v>
      </c>
      <c r="L362" s="160">
        <f>'Upload Sheet Pull'!N364</f>
        <v>0</v>
      </c>
      <c r="M362" s="160">
        <f>'Upload Sheet Pull'!O364</f>
        <v>0</v>
      </c>
      <c r="N362" s="160">
        <f>'Upload Sheet Pull'!P364</f>
        <v>0</v>
      </c>
      <c r="O362" s="160">
        <f>'Upload Sheet Pull'!Q364</f>
        <v>0</v>
      </c>
      <c r="P362" s="160">
        <f>'Upload Sheet Pull'!R364</f>
        <v>0</v>
      </c>
      <c r="Q362" s="160">
        <f>'Upload Sheet Pull'!S364</f>
        <v>0</v>
      </c>
      <c r="R362" s="160">
        <f>'Upload Sheet Pull'!T364</f>
        <v>0</v>
      </c>
      <c r="S362" s="160">
        <f>'Upload Sheet Pull'!U364</f>
        <v>0</v>
      </c>
      <c r="T362" s="160">
        <f t="shared" si="1"/>
        <v>0</v>
      </c>
    </row>
    <row r="363" spans="1:20" ht="12.75" customHeight="1" x14ac:dyDescent="0.4">
      <c r="A363" s="153" t="str">
        <f>'Upload Sheet Pull'!A365</f>
        <v>Budget</v>
      </c>
      <c r="B363" s="153" t="str">
        <f>'Upload Sheet Pull'!B365</f>
        <v>7060-000000</v>
      </c>
      <c r="C363" s="153">
        <f>'Upload Sheet Pull'!C365</f>
        <v>953</v>
      </c>
      <c r="D363" s="153" t="str">
        <f>'Upload Sheet Pull'!D365</f>
        <v>054</v>
      </c>
      <c r="F363" s="153" t="str">
        <f>IF('Upload Sheet Pull'!E365="","",'Upload Sheet Pull'!E365)</f>
        <v/>
      </c>
      <c r="H363" s="160">
        <f>'Upload Sheet Pull'!J365</f>
        <v>0</v>
      </c>
      <c r="I363" s="160">
        <f>'Upload Sheet Pull'!K365</f>
        <v>0</v>
      </c>
      <c r="J363" s="160">
        <f>'Upload Sheet Pull'!L365</f>
        <v>0</v>
      </c>
      <c r="K363" s="160">
        <f>'Upload Sheet Pull'!M365</f>
        <v>0</v>
      </c>
      <c r="L363" s="160">
        <f>'Upload Sheet Pull'!N365</f>
        <v>0</v>
      </c>
      <c r="M363" s="160">
        <f>'Upload Sheet Pull'!O365</f>
        <v>0</v>
      </c>
      <c r="N363" s="160">
        <f>'Upload Sheet Pull'!P365</f>
        <v>0</v>
      </c>
      <c r="O363" s="160">
        <f>'Upload Sheet Pull'!Q365</f>
        <v>0</v>
      </c>
      <c r="P363" s="160">
        <f>'Upload Sheet Pull'!R365</f>
        <v>0</v>
      </c>
      <c r="Q363" s="160">
        <f>'Upload Sheet Pull'!S365</f>
        <v>0</v>
      </c>
      <c r="R363" s="160">
        <f>'Upload Sheet Pull'!T365</f>
        <v>0</v>
      </c>
      <c r="S363" s="160">
        <f>'Upload Sheet Pull'!U365</f>
        <v>0</v>
      </c>
      <c r="T363" s="160">
        <f t="shared" si="1"/>
        <v>0</v>
      </c>
    </row>
    <row r="364" spans="1:20" ht="12.75" customHeight="1" x14ac:dyDescent="0.4">
      <c r="A364" s="153" t="str">
        <f>'Upload Sheet Pull'!A366</f>
        <v>Budget</v>
      </c>
      <c r="B364" s="153" t="str">
        <f>'Upload Sheet Pull'!B366</f>
        <v>7062-000000</v>
      </c>
      <c r="C364" s="153">
        <f>'Upload Sheet Pull'!C366</f>
        <v>953</v>
      </c>
      <c r="D364" s="153" t="str">
        <f>'Upload Sheet Pull'!D366</f>
        <v>054</v>
      </c>
      <c r="F364" s="153" t="str">
        <f>IF('Upload Sheet Pull'!E366="","",'Upload Sheet Pull'!E366)</f>
        <v/>
      </c>
      <c r="H364" s="160">
        <f>'Upload Sheet Pull'!J366</f>
        <v>0</v>
      </c>
      <c r="I364" s="160">
        <f>'Upload Sheet Pull'!K366</f>
        <v>0</v>
      </c>
      <c r="J364" s="160">
        <f>'Upload Sheet Pull'!L366</f>
        <v>0</v>
      </c>
      <c r="K364" s="160">
        <f>'Upload Sheet Pull'!M366</f>
        <v>0</v>
      </c>
      <c r="L364" s="160">
        <f>'Upload Sheet Pull'!N366</f>
        <v>0</v>
      </c>
      <c r="M364" s="160">
        <f>'Upload Sheet Pull'!O366</f>
        <v>0</v>
      </c>
      <c r="N364" s="160">
        <f>'Upload Sheet Pull'!P366</f>
        <v>0</v>
      </c>
      <c r="O364" s="160">
        <f>'Upload Sheet Pull'!Q366</f>
        <v>0</v>
      </c>
      <c r="P364" s="160">
        <f>'Upload Sheet Pull'!R366</f>
        <v>0</v>
      </c>
      <c r="Q364" s="160">
        <f>'Upload Sheet Pull'!S366</f>
        <v>0</v>
      </c>
      <c r="R364" s="160">
        <f>'Upload Sheet Pull'!T366</f>
        <v>0</v>
      </c>
      <c r="S364" s="160">
        <f>'Upload Sheet Pull'!U366</f>
        <v>0</v>
      </c>
      <c r="T364" s="160">
        <f t="shared" si="1"/>
        <v>0</v>
      </c>
    </row>
    <row r="365" spans="1:20" ht="12.75" customHeight="1" x14ac:dyDescent="0.4">
      <c r="A365" s="153" t="str">
        <f>'Upload Sheet Pull'!A367</f>
        <v>Budget</v>
      </c>
      <c r="B365" s="153" t="str">
        <f>'Upload Sheet Pull'!B367</f>
        <v>7064-000000</v>
      </c>
      <c r="C365" s="153">
        <f>'Upload Sheet Pull'!C367</f>
        <v>953</v>
      </c>
      <c r="D365" s="153" t="str">
        <f>'Upload Sheet Pull'!D367</f>
        <v>054</v>
      </c>
      <c r="F365" s="153" t="str">
        <f>IF('Upload Sheet Pull'!E367="","",'Upload Sheet Pull'!E367)</f>
        <v/>
      </c>
      <c r="H365" s="160">
        <f>'Upload Sheet Pull'!J367</f>
        <v>0</v>
      </c>
      <c r="I365" s="160">
        <f>'Upload Sheet Pull'!K367</f>
        <v>0</v>
      </c>
      <c r="J365" s="160">
        <f>'Upload Sheet Pull'!L367</f>
        <v>0</v>
      </c>
      <c r="K365" s="160">
        <f>'Upload Sheet Pull'!M367</f>
        <v>0</v>
      </c>
      <c r="L365" s="160">
        <f>'Upload Sheet Pull'!N367</f>
        <v>0</v>
      </c>
      <c r="M365" s="160">
        <f>'Upload Sheet Pull'!O367</f>
        <v>0</v>
      </c>
      <c r="N365" s="160">
        <f>'Upload Sheet Pull'!P367</f>
        <v>0</v>
      </c>
      <c r="O365" s="160">
        <f>'Upload Sheet Pull'!Q367</f>
        <v>0</v>
      </c>
      <c r="P365" s="160">
        <f>'Upload Sheet Pull'!R367</f>
        <v>0</v>
      </c>
      <c r="Q365" s="160">
        <f>'Upload Sheet Pull'!S367</f>
        <v>0</v>
      </c>
      <c r="R365" s="160">
        <f>'Upload Sheet Pull'!T367</f>
        <v>0</v>
      </c>
      <c r="S365" s="160">
        <f>'Upload Sheet Pull'!U367</f>
        <v>0</v>
      </c>
      <c r="T365" s="160">
        <f t="shared" si="1"/>
        <v>0</v>
      </c>
    </row>
    <row r="366" spans="1:20" ht="12.75" customHeight="1" x14ac:dyDescent="0.4">
      <c r="A366" s="153" t="str">
        <f>'Upload Sheet Pull'!A368</f>
        <v>Budget</v>
      </c>
      <c r="B366" s="153" t="str">
        <f>'Upload Sheet Pull'!B368</f>
        <v>7066-000000</v>
      </c>
      <c r="C366" s="153">
        <f>'Upload Sheet Pull'!C368</f>
        <v>953</v>
      </c>
      <c r="D366" s="153" t="str">
        <f>'Upload Sheet Pull'!D368</f>
        <v>054</v>
      </c>
      <c r="F366" s="153" t="str">
        <f>IF('Upload Sheet Pull'!E368="","",'Upload Sheet Pull'!E368)</f>
        <v/>
      </c>
      <c r="H366" s="160">
        <f>'Upload Sheet Pull'!J368</f>
        <v>0</v>
      </c>
      <c r="I366" s="160">
        <f>'Upload Sheet Pull'!K368</f>
        <v>0</v>
      </c>
      <c r="J366" s="160">
        <f>'Upload Sheet Pull'!L368</f>
        <v>0</v>
      </c>
      <c r="K366" s="160">
        <f>'Upload Sheet Pull'!M368</f>
        <v>0</v>
      </c>
      <c r="L366" s="160">
        <f>'Upload Sheet Pull'!N368</f>
        <v>0</v>
      </c>
      <c r="M366" s="160">
        <f>'Upload Sheet Pull'!O368</f>
        <v>0</v>
      </c>
      <c r="N366" s="160">
        <f>'Upload Sheet Pull'!P368</f>
        <v>0</v>
      </c>
      <c r="O366" s="160">
        <f>'Upload Sheet Pull'!Q368</f>
        <v>0</v>
      </c>
      <c r="P366" s="160">
        <f>'Upload Sheet Pull'!R368</f>
        <v>0</v>
      </c>
      <c r="Q366" s="160">
        <f>'Upload Sheet Pull'!S368</f>
        <v>0</v>
      </c>
      <c r="R366" s="160">
        <f>'Upload Sheet Pull'!T368</f>
        <v>0</v>
      </c>
      <c r="S366" s="160">
        <f>'Upload Sheet Pull'!U368</f>
        <v>0</v>
      </c>
      <c r="T366" s="160">
        <f t="shared" si="1"/>
        <v>0</v>
      </c>
    </row>
    <row r="367" spans="1:20" ht="12.75" customHeight="1" x14ac:dyDescent="0.4">
      <c r="A367" s="153" t="str">
        <f>'Upload Sheet Pull'!A369</f>
        <v>Budget</v>
      </c>
      <c r="B367" s="153" t="str">
        <f>'Upload Sheet Pull'!B369</f>
        <v>7068-000000</v>
      </c>
      <c r="C367" s="153">
        <f>'Upload Sheet Pull'!C369</f>
        <v>953</v>
      </c>
      <c r="D367" s="153" t="str">
        <f>'Upload Sheet Pull'!D369</f>
        <v>054</v>
      </c>
      <c r="F367" s="153" t="str">
        <f>IF('Upload Sheet Pull'!E369="","",'Upload Sheet Pull'!E369)</f>
        <v/>
      </c>
      <c r="H367" s="160">
        <f>'Upload Sheet Pull'!J369</f>
        <v>0</v>
      </c>
      <c r="I367" s="160">
        <f>'Upload Sheet Pull'!K369</f>
        <v>0</v>
      </c>
      <c r="J367" s="160">
        <f>'Upload Sheet Pull'!L369</f>
        <v>0</v>
      </c>
      <c r="K367" s="160">
        <f>'Upload Sheet Pull'!M369</f>
        <v>0</v>
      </c>
      <c r="L367" s="160">
        <f>'Upload Sheet Pull'!N369</f>
        <v>0</v>
      </c>
      <c r="M367" s="160">
        <f>'Upload Sheet Pull'!O369</f>
        <v>0</v>
      </c>
      <c r="N367" s="160">
        <f>'Upload Sheet Pull'!P369</f>
        <v>0</v>
      </c>
      <c r="O367" s="160">
        <f>'Upload Sheet Pull'!Q369</f>
        <v>0</v>
      </c>
      <c r="P367" s="160">
        <f>'Upload Sheet Pull'!R369</f>
        <v>0</v>
      </c>
      <c r="Q367" s="160">
        <f>'Upload Sheet Pull'!S369</f>
        <v>0</v>
      </c>
      <c r="R367" s="160">
        <f>'Upload Sheet Pull'!T369</f>
        <v>0</v>
      </c>
      <c r="S367" s="160">
        <f>'Upload Sheet Pull'!U369</f>
        <v>0</v>
      </c>
      <c r="T367" s="160">
        <f t="shared" si="1"/>
        <v>0</v>
      </c>
    </row>
    <row r="368" spans="1:20" ht="12.75" customHeight="1" x14ac:dyDescent="0.4">
      <c r="A368" s="153" t="str">
        <f>'Upload Sheet Pull'!A370</f>
        <v>Budget</v>
      </c>
      <c r="B368" s="153" t="str">
        <f>'Upload Sheet Pull'!B370</f>
        <v>7072-000000</v>
      </c>
      <c r="C368" s="153">
        <f>'Upload Sheet Pull'!C370</f>
        <v>953</v>
      </c>
      <c r="D368" s="153" t="str">
        <f>'Upload Sheet Pull'!D370</f>
        <v>054</v>
      </c>
      <c r="F368" s="153" t="str">
        <f>IF('Upload Sheet Pull'!E370="","",'Upload Sheet Pull'!E370)</f>
        <v/>
      </c>
      <c r="H368" s="160">
        <f>'Upload Sheet Pull'!J370</f>
        <v>0</v>
      </c>
      <c r="I368" s="160">
        <f>'Upload Sheet Pull'!K370</f>
        <v>0</v>
      </c>
      <c r="J368" s="160">
        <f>'Upload Sheet Pull'!L370</f>
        <v>0</v>
      </c>
      <c r="K368" s="160">
        <f>'Upload Sheet Pull'!M370</f>
        <v>0</v>
      </c>
      <c r="L368" s="160">
        <f>'Upload Sheet Pull'!N370</f>
        <v>0</v>
      </c>
      <c r="M368" s="160">
        <f>'Upload Sheet Pull'!O370</f>
        <v>0</v>
      </c>
      <c r="N368" s="160">
        <f>'Upload Sheet Pull'!P370</f>
        <v>0</v>
      </c>
      <c r="O368" s="160">
        <f>'Upload Sheet Pull'!Q370</f>
        <v>0</v>
      </c>
      <c r="P368" s="160">
        <f>'Upload Sheet Pull'!R370</f>
        <v>0</v>
      </c>
      <c r="Q368" s="160">
        <f>'Upload Sheet Pull'!S370</f>
        <v>0</v>
      </c>
      <c r="R368" s="160">
        <f>'Upload Sheet Pull'!T370</f>
        <v>0</v>
      </c>
      <c r="S368" s="160">
        <f>'Upload Sheet Pull'!U370</f>
        <v>0</v>
      </c>
      <c r="T368" s="160">
        <f t="shared" si="1"/>
        <v>0</v>
      </c>
    </row>
    <row r="369" spans="1:20" ht="12.75" customHeight="1" x14ac:dyDescent="0.4">
      <c r="A369" s="153" t="str">
        <f>'Upload Sheet Pull'!A371</f>
        <v>Budget</v>
      </c>
      <c r="B369" s="153" t="str">
        <f>'Upload Sheet Pull'!B371</f>
        <v>7060-000000</v>
      </c>
      <c r="C369" s="153">
        <f>'Upload Sheet Pull'!C371</f>
        <v>954</v>
      </c>
      <c r="D369" s="153" t="str">
        <f>'Upload Sheet Pull'!D371</f>
        <v>054</v>
      </c>
      <c r="F369" s="153" t="str">
        <f>IF('Upload Sheet Pull'!E371="","",'Upload Sheet Pull'!E371)</f>
        <v/>
      </c>
      <c r="H369" s="160">
        <f>'Upload Sheet Pull'!J371</f>
        <v>0</v>
      </c>
      <c r="I369" s="160">
        <f>'Upload Sheet Pull'!K371</f>
        <v>0</v>
      </c>
      <c r="J369" s="160">
        <f>'Upload Sheet Pull'!L371</f>
        <v>0</v>
      </c>
      <c r="K369" s="160">
        <f>'Upload Sheet Pull'!M371</f>
        <v>0</v>
      </c>
      <c r="L369" s="160">
        <f>'Upload Sheet Pull'!N371</f>
        <v>0</v>
      </c>
      <c r="M369" s="160">
        <f>'Upload Sheet Pull'!O371</f>
        <v>0</v>
      </c>
      <c r="N369" s="160">
        <f>'Upload Sheet Pull'!P371</f>
        <v>0</v>
      </c>
      <c r="O369" s="160">
        <f>'Upload Sheet Pull'!Q371</f>
        <v>0</v>
      </c>
      <c r="P369" s="160">
        <f>'Upload Sheet Pull'!R371</f>
        <v>0</v>
      </c>
      <c r="Q369" s="160">
        <f>'Upload Sheet Pull'!S371</f>
        <v>0</v>
      </c>
      <c r="R369" s="160">
        <f>'Upload Sheet Pull'!T371</f>
        <v>0</v>
      </c>
      <c r="S369" s="160">
        <f>'Upload Sheet Pull'!U371</f>
        <v>0</v>
      </c>
      <c r="T369" s="160">
        <f t="shared" si="1"/>
        <v>0</v>
      </c>
    </row>
    <row r="370" spans="1:20" ht="12.75" customHeight="1" x14ac:dyDescent="0.4">
      <c r="A370" s="153" t="str">
        <f>'Upload Sheet Pull'!A372</f>
        <v>Budget</v>
      </c>
      <c r="B370" s="153" t="str">
        <f>'Upload Sheet Pull'!B372</f>
        <v>7062-000000</v>
      </c>
      <c r="C370" s="153">
        <f>'Upload Sheet Pull'!C372</f>
        <v>954</v>
      </c>
      <c r="D370" s="153" t="str">
        <f>'Upload Sheet Pull'!D372</f>
        <v>054</v>
      </c>
      <c r="F370" s="153" t="str">
        <f>IF('Upload Sheet Pull'!E372="","",'Upload Sheet Pull'!E372)</f>
        <v/>
      </c>
      <c r="H370" s="160">
        <f>'Upload Sheet Pull'!J372</f>
        <v>0</v>
      </c>
      <c r="I370" s="160">
        <f>'Upload Sheet Pull'!K372</f>
        <v>0</v>
      </c>
      <c r="J370" s="160">
        <f>'Upload Sheet Pull'!L372</f>
        <v>0</v>
      </c>
      <c r="K370" s="160">
        <f>'Upload Sheet Pull'!M372</f>
        <v>0</v>
      </c>
      <c r="L370" s="160">
        <f>'Upload Sheet Pull'!N372</f>
        <v>0</v>
      </c>
      <c r="M370" s="160">
        <f>'Upload Sheet Pull'!O372</f>
        <v>0</v>
      </c>
      <c r="N370" s="160">
        <f>'Upload Sheet Pull'!P372</f>
        <v>0</v>
      </c>
      <c r="O370" s="160">
        <f>'Upload Sheet Pull'!Q372</f>
        <v>0</v>
      </c>
      <c r="P370" s="160">
        <f>'Upload Sheet Pull'!R372</f>
        <v>0</v>
      </c>
      <c r="Q370" s="160">
        <f>'Upload Sheet Pull'!S372</f>
        <v>0</v>
      </c>
      <c r="R370" s="160">
        <f>'Upload Sheet Pull'!T372</f>
        <v>0</v>
      </c>
      <c r="S370" s="160">
        <f>'Upload Sheet Pull'!U372</f>
        <v>0</v>
      </c>
      <c r="T370" s="160">
        <f t="shared" si="1"/>
        <v>0</v>
      </c>
    </row>
    <row r="371" spans="1:20" ht="12.75" customHeight="1" x14ac:dyDescent="0.4">
      <c r="A371" s="153" t="str">
        <f>'Upload Sheet Pull'!A373</f>
        <v>Budget</v>
      </c>
      <c r="B371" s="153" t="str">
        <f>'Upload Sheet Pull'!B373</f>
        <v>7064-000000</v>
      </c>
      <c r="C371" s="153">
        <f>'Upload Sheet Pull'!C373</f>
        <v>954</v>
      </c>
      <c r="D371" s="153" t="str">
        <f>'Upload Sheet Pull'!D373</f>
        <v>054</v>
      </c>
      <c r="F371" s="153" t="str">
        <f>IF('Upload Sheet Pull'!E373="","",'Upload Sheet Pull'!E373)</f>
        <v/>
      </c>
      <c r="H371" s="160">
        <f>'Upload Sheet Pull'!J373</f>
        <v>0</v>
      </c>
      <c r="I371" s="160">
        <f>'Upload Sheet Pull'!K373</f>
        <v>0</v>
      </c>
      <c r="J371" s="160">
        <f>'Upload Sheet Pull'!L373</f>
        <v>0</v>
      </c>
      <c r="K371" s="160">
        <f>'Upload Sheet Pull'!M373</f>
        <v>0</v>
      </c>
      <c r="L371" s="160">
        <f>'Upload Sheet Pull'!N373</f>
        <v>0</v>
      </c>
      <c r="M371" s="160">
        <f>'Upload Sheet Pull'!O373</f>
        <v>0</v>
      </c>
      <c r="N371" s="160">
        <f>'Upload Sheet Pull'!P373</f>
        <v>0</v>
      </c>
      <c r="O371" s="160">
        <f>'Upload Sheet Pull'!Q373</f>
        <v>0</v>
      </c>
      <c r="P371" s="160">
        <f>'Upload Sheet Pull'!R373</f>
        <v>0</v>
      </c>
      <c r="Q371" s="160">
        <f>'Upload Sheet Pull'!S373</f>
        <v>0</v>
      </c>
      <c r="R371" s="160">
        <f>'Upload Sheet Pull'!T373</f>
        <v>0</v>
      </c>
      <c r="S371" s="160">
        <f>'Upload Sheet Pull'!U373</f>
        <v>0</v>
      </c>
      <c r="T371" s="160">
        <f t="shared" si="1"/>
        <v>0</v>
      </c>
    </row>
    <row r="372" spans="1:20" ht="12.75" customHeight="1" x14ac:dyDescent="0.4">
      <c r="A372" s="153" t="str">
        <f>'Upload Sheet Pull'!A374</f>
        <v>Budget</v>
      </c>
      <c r="B372" s="153" t="str">
        <f>'Upload Sheet Pull'!B374</f>
        <v>7066-000000</v>
      </c>
      <c r="C372" s="153">
        <f>'Upload Sheet Pull'!C374</f>
        <v>954</v>
      </c>
      <c r="D372" s="153" t="str">
        <f>'Upload Sheet Pull'!D374</f>
        <v>054</v>
      </c>
      <c r="F372" s="153" t="str">
        <f>IF('Upload Sheet Pull'!E374="","",'Upload Sheet Pull'!E374)</f>
        <v/>
      </c>
      <c r="H372" s="160">
        <f>'Upload Sheet Pull'!J374</f>
        <v>0</v>
      </c>
      <c r="I372" s="160">
        <f>'Upload Sheet Pull'!K374</f>
        <v>0</v>
      </c>
      <c r="J372" s="160">
        <f>'Upload Sheet Pull'!L374</f>
        <v>0</v>
      </c>
      <c r="K372" s="160">
        <f>'Upload Sheet Pull'!M374</f>
        <v>0</v>
      </c>
      <c r="L372" s="160">
        <f>'Upload Sheet Pull'!N374</f>
        <v>0</v>
      </c>
      <c r="M372" s="160">
        <f>'Upload Sheet Pull'!O374</f>
        <v>0</v>
      </c>
      <c r="N372" s="160">
        <f>'Upload Sheet Pull'!P374</f>
        <v>0</v>
      </c>
      <c r="O372" s="160">
        <f>'Upload Sheet Pull'!Q374</f>
        <v>0</v>
      </c>
      <c r="P372" s="160">
        <f>'Upload Sheet Pull'!R374</f>
        <v>0</v>
      </c>
      <c r="Q372" s="160">
        <f>'Upload Sheet Pull'!S374</f>
        <v>0</v>
      </c>
      <c r="R372" s="160">
        <f>'Upload Sheet Pull'!T374</f>
        <v>0</v>
      </c>
      <c r="S372" s="160">
        <f>'Upload Sheet Pull'!U374</f>
        <v>0</v>
      </c>
      <c r="T372" s="160">
        <f t="shared" si="1"/>
        <v>0</v>
      </c>
    </row>
    <row r="373" spans="1:20" ht="12.75" customHeight="1" x14ac:dyDescent="0.4">
      <c r="A373" s="153" t="str">
        <f>'Upload Sheet Pull'!A375</f>
        <v>Budget</v>
      </c>
      <c r="B373" s="153" t="str">
        <f>'Upload Sheet Pull'!B375</f>
        <v>7068-000000</v>
      </c>
      <c r="C373" s="153">
        <f>'Upload Sheet Pull'!C375</f>
        <v>954</v>
      </c>
      <c r="D373" s="153" t="str">
        <f>'Upload Sheet Pull'!D375</f>
        <v>054</v>
      </c>
      <c r="F373" s="153" t="str">
        <f>IF('Upload Sheet Pull'!E375="","",'Upload Sheet Pull'!E375)</f>
        <v/>
      </c>
      <c r="H373" s="160">
        <f>'Upload Sheet Pull'!J375</f>
        <v>0</v>
      </c>
      <c r="I373" s="160">
        <f>'Upload Sheet Pull'!K375</f>
        <v>0</v>
      </c>
      <c r="J373" s="160">
        <f>'Upload Sheet Pull'!L375</f>
        <v>0</v>
      </c>
      <c r="K373" s="160">
        <f>'Upload Sheet Pull'!M375</f>
        <v>0</v>
      </c>
      <c r="L373" s="160">
        <f>'Upload Sheet Pull'!N375</f>
        <v>0</v>
      </c>
      <c r="M373" s="160">
        <f>'Upload Sheet Pull'!O375</f>
        <v>0</v>
      </c>
      <c r="N373" s="160">
        <f>'Upload Sheet Pull'!P375</f>
        <v>0</v>
      </c>
      <c r="O373" s="160">
        <f>'Upload Sheet Pull'!Q375</f>
        <v>0</v>
      </c>
      <c r="P373" s="160">
        <f>'Upload Sheet Pull'!R375</f>
        <v>0</v>
      </c>
      <c r="Q373" s="160">
        <f>'Upload Sheet Pull'!S375</f>
        <v>0</v>
      </c>
      <c r="R373" s="160">
        <f>'Upload Sheet Pull'!T375</f>
        <v>0</v>
      </c>
      <c r="S373" s="160">
        <f>'Upload Sheet Pull'!U375</f>
        <v>0</v>
      </c>
      <c r="T373" s="160">
        <f t="shared" si="1"/>
        <v>0</v>
      </c>
    </row>
    <row r="374" spans="1:20" ht="12.75" customHeight="1" x14ac:dyDescent="0.4">
      <c r="A374" s="153" t="str">
        <f>'Upload Sheet Pull'!A376</f>
        <v>Budget</v>
      </c>
      <c r="B374" s="153" t="str">
        <f>'Upload Sheet Pull'!B376</f>
        <v>7072-000000</v>
      </c>
      <c r="C374" s="153">
        <f>'Upload Sheet Pull'!C376</f>
        <v>954</v>
      </c>
      <c r="D374" s="153" t="str">
        <f>'Upload Sheet Pull'!D376</f>
        <v>054</v>
      </c>
      <c r="F374" s="153" t="str">
        <f>IF('Upload Sheet Pull'!E376="","",'Upload Sheet Pull'!E376)</f>
        <v/>
      </c>
      <c r="H374" s="160">
        <f>'Upload Sheet Pull'!J376</f>
        <v>0</v>
      </c>
      <c r="I374" s="160">
        <f>'Upload Sheet Pull'!K376</f>
        <v>0</v>
      </c>
      <c r="J374" s="160">
        <f>'Upload Sheet Pull'!L376</f>
        <v>0</v>
      </c>
      <c r="K374" s="160">
        <f>'Upload Sheet Pull'!M376</f>
        <v>0</v>
      </c>
      <c r="L374" s="160">
        <f>'Upload Sheet Pull'!N376</f>
        <v>0</v>
      </c>
      <c r="M374" s="160">
        <f>'Upload Sheet Pull'!O376</f>
        <v>0</v>
      </c>
      <c r="N374" s="160">
        <f>'Upload Sheet Pull'!P376</f>
        <v>0</v>
      </c>
      <c r="O374" s="160">
        <f>'Upload Sheet Pull'!Q376</f>
        <v>0</v>
      </c>
      <c r="P374" s="160">
        <f>'Upload Sheet Pull'!R376</f>
        <v>0</v>
      </c>
      <c r="Q374" s="160">
        <f>'Upload Sheet Pull'!S376</f>
        <v>0</v>
      </c>
      <c r="R374" s="160">
        <f>'Upload Sheet Pull'!T376</f>
        <v>0</v>
      </c>
      <c r="S374" s="160">
        <f>'Upload Sheet Pull'!U376</f>
        <v>0</v>
      </c>
      <c r="T374" s="160">
        <f t="shared" si="1"/>
        <v>0</v>
      </c>
    </row>
    <row r="375" spans="1:20" ht="12.75" customHeight="1" x14ac:dyDescent="0.4">
      <c r="A375" s="153" t="str">
        <f>'Upload Sheet Pull'!A377</f>
        <v>Budget</v>
      </c>
      <c r="B375" s="153" t="str">
        <f>'Upload Sheet Pull'!B377</f>
        <v>7060-000000</v>
      </c>
      <c r="C375" s="153">
        <f>'Upload Sheet Pull'!C377</f>
        <v>955</v>
      </c>
      <c r="D375" s="153" t="str">
        <f>'Upload Sheet Pull'!D377</f>
        <v>054</v>
      </c>
      <c r="F375" s="153" t="str">
        <f>IF('Upload Sheet Pull'!E377="","",'Upload Sheet Pull'!E377)</f>
        <v/>
      </c>
      <c r="H375" s="160">
        <f>'Upload Sheet Pull'!J377</f>
        <v>0</v>
      </c>
      <c r="I375" s="160">
        <f>'Upload Sheet Pull'!K377</f>
        <v>0</v>
      </c>
      <c r="J375" s="160">
        <f>'Upload Sheet Pull'!L377</f>
        <v>0</v>
      </c>
      <c r="K375" s="160">
        <f>'Upload Sheet Pull'!M377</f>
        <v>0</v>
      </c>
      <c r="L375" s="160">
        <f>'Upload Sheet Pull'!N377</f>
        <v>0</v>
      </c>
      <c r="M375" s="160">
        <f>'Upload Sheet Pull'!O377</f>
        <v>0</v>
      </c>
      <c r="N375" s="160">
        <f>'Upload Sheet Pull'!P377</f>
        <v>0</v>
      </c>
      <c r="O375" s="160">
        <f>'Upload Sheet Pull'!Q377</f>
        <v>0</v>
      </c>
      <c r="P375" s="160">
        <f>'Upload Sheet Pull'!R377</f>
        <v>0</v>
      </c>
      <c r="Q375" s="160">
        <f>'Upload Sheet Pull'!S377</f>
        <v>0</v>
      </c>
      <c r="R375" s="160">
        <f>'Upload Sheet Pull'!T377</f>
        <v>0</v>
      </c>
      <c r="S375" s="160">
        <f>'Upload Sheet Pull'!U377</f>
        <v>0</v>
      </c>
      <c r="T375" s="160">
        <f t="shared" si="1"/>
        <v>0</v>
      </c>
    </row>
    <row r="376" spans="1:20" ht="12.75" customHeight="1" x14ac:dyDescent="0.4">
      <c r="A376" s="153" t="str">
        <f>'Upload Sheet Pull'!A378</f>
        <v>Budget</v>
      </c>
      <c r="B376" s="153" t="str">
        <f>'Upload Sheet Pull'!B378</f>
        <v>7062-000000</v>
      </c>
      <c r="C376" s="153">
        <f>'Upload Sheet Pull'!C378</f>
        <v>955</v>
      </c>
      <c r="D376" s="153" t="str">
        <f>'Upload Sheet Pull'!D378</f>
        <v>054</v>
      </c>
      <c r="F376" s="153" t="str">
        <f>IF('Upload Sheet Pull'!E378="","",'Upload Sheet Pull'!E378)</f>
        <v/>
      </c>
      <c r="H376" s="160">
        <f>'Upload Sheet Pull'!J378</f>
        <v>0</v>
      </c>
      <c r="I376" s="160">
        <f>'Upload Sheet Pull'!K378</f>
        <v>0</v>
      </c>
      <c r="J376" s="160">
        <f>'Upload Sheet Pull'!L378</f>
        <v>0</v>
      </c>
      <c r="K376" s="160">
        <f>'Upload Sheet Pull'!M378</f>
        <v>0</v>
      </c>
      <c r="L376" s="160">
        <f>'Upload Sheet Pull'!N378</f>
        <v>0</v>
      </c>
      <c r="M376" s="160">
        <f>'Upload Sheet Pull'!O378</f>
        <v>0</v>
      </c>
      <c r="N376" s="160">
        <f>'Upload Sheet Pull'!P378</f>
        <v>0</v>
      </c>
      <c r="O376" s="160">
        <f>'Upload Sheet Pull'!Q378</f>
        <v>0</v>
      </c>
      <c r="P376" s="160">
        <f>'Upload Sheet Pull'!R378</f>
        <v>0</v>
      </c>
      <c r="Q376" s="160">
        <f>'Upload Sheet Pull'!S378</f>
        <v>0</v>
      </c>
      <c r="R376" s="160">
        <f>'Upload Sheet Pull'!T378</f>
        <v>0</v>
      </c>
      <c r="S376" s="160">
        <f>'Upload Sheet Pull'!U378</f>
        <v>0</v>
      </c>
      <c r="T376" s="160">
        <f t="shared" si="1"/>
        <v>0</v>
      </c>
    </row>
    <row r="377" spans="1:20" ht="12.75" customHeight="1" x14ac:dyDescent="0.4">
      <c r="A377" s="153" t="str">
        <f>'Upload Sheet Pull'!A379</f>
        <v>Budget</v>
      </c>
      <c r="B377" s="153" t="str">
        <f>'Upload Sheet Pull'!B379</f>
        <v>7064-000000</v>
      </c>
      <c r="C377" s="153">
        <f>'Upload Sheet Pull'!C379</f>
        <v>955</v>
      </c>
      <c r="D377" s="153" t="str">
        <f>'Upload Sheet Pull'!D379</f>
        <v>054</v>
      </c>
      <c r="F377" s="153" t="str">
        <f>IF('Upload Sheet Pull'!E379="","",'Upload Sheet Pull'!E379)</f>
        <v/>
      </c>
      <c r="H377" s="160">
        <f>'Upload Sheet Pull'!J379</f>
        <v>0</v>
      </c>
      <c r="I377" s="160">
        <f>'Upload Sheet Pull'!K379</f>
        <v>0</v>
      </c>
      <c r="J377" s="160">
        <f>'Upload Sheet Pull'!L379</f>
        <v>0</v>
      </c>
      <c r="K377" s="160">
        <f>'Upload Sheet Pull'!M379</f>
        <v>0</v>
      </c>
      <c r="L377" s="160">
        <f>'Upload Sheet Pull'!N379</f>
        <v>0</v>
      </c>
      <c r="M377" s="160">
        <f>'Upload Sheet Pull'!O379</f>
        <v>0</v>
      </c>
      <c r="N377" s="160">
        <f>'Upload Sheet Pull'!P379</f>
        <v>0</v>
      </c>
      <c r="O377" s="160">
        <f>'Upload Sheet Pull'!Q379</f>
        <v>0</v>
      </c>
      <c r="P377" s="160">
        <f>'Upload Sheet Pull'!R379</f>
        <v>0</v>
      </c>
      <c r="Q377" s="160">
        <f>'Upload Sheet Pull'!S379</f>
        <v>0</v>
      </c>
      <c r="R377" s="160">
        <f>'Upload Sheet Pull'!T379</f>
        <v>0</v>
      </c>
      <c r="S377" s="160">
        <f>'Upload Sheet Pull'!U379</f>
        <v>0</v>
      </c>
      <c r="T377" s="160">
        <f t="shared" si="1"/>
        <v>0</v>
      </c>
    </row>
    <row r="378" spans="1:20" ht="12.75" customHeight="1" x14ac:dyDescent="0.4">
      <c r="A378" s="153" t="str">
        <f>'Upload Sheet Pull'!A380</f>
        <v>Budget</v>
      </c>
      <c r="B378" s="153" t="str">
        <f>'Upload Sheet Pull'!B380</f>
        <v>7066-000000</v>
      </c>
      <c r="C378" s="153">
        <f>'Upload Sheet Pull'!C380</f>
        <v>955</v>
      </c>
      <c r="D378" s="153" t="str">
        <f>'Upload Sheet Pull'!D380</f>
        <v>054</v>
      </c>
      <c r="F378" s="153" t="str">
        <f>IF('Upload Sheet Pull'!E380="","",'Upload Sheet Pull'!E380)</f>
        <v/>
      </c>
      <c r="H378" s="160">
        <f>'Upload Sheet Pull'!J380</f>
        <v>0</v>
      </c>
      <c r="I378" s="160">
        <f>'Upload Sheet Pull'!K380</f>
        <v>0</v>
      </c>
      <c r="J378" s="160">
        <f>'Upload Sheet Pull'!L380</f>
        <v>0</v>
      </c>
      <c r="K378" s="160">
        <f>'Upload Sheet Pull'!M380</f>
        <v>0</v>
      </c>
      <c r="L378" s="160">
        <f>'Upload Sheet Pull'!N380</f>
        <v>0</v>
      </c>
      <c r="M378" s="160">
        <f>'Upload Sheet Pull'!O380</f>
        <v>0</v>
      </c>
      <c r="N378" s="160">
        <f>'Upload Sheet Pull'!P380</f>
        <v>0</v>
      </c>
      <c r="O378" s="160">
        <f>'Upload Sheet Pull'!Q380</f>
        <v>0</v>
      </c>
      <c r="P378" s="160">
        <f>'Upload Sheet Pull'!R380</f>
        <v>0</v>
      </c>
      <c r="Q378" s="160">
        <f>'Upload Sheet Pull'!S380</f>
        <v>0</v>
      </c>
      <c r="R378" s="160">
        <f>'Upload Sheet Pull'!T380</f>
        <v>0</v>
      </c>
      <c r="S378" s="160">
        <f>'Upload Sheet Pull'!U380</f>
        <v>0</v>
      </c>
      <c r="T378" s="160">
        <f t="shared" si="1"/>
        <v>0</v>
      </c>
    </row>
    <row r="379" spans="1:20" ht="12.75" customHeight="1" x14ac:dyDescent="0.4">
      <c r="A379" s="153" t="str">
        <f>'Upload Sheet Pull'!A381</f>
        <v>Budget</v>
      </c>
      <c r="B379" s="153" t="str">
        <f>'Upload Sheet Pull'!B381</f>
        <v>7068-000000</v>
      </c>
      <c r="C379" s="153">
        <f>'Upload Sheet Pull'!C381</f>
        <v>955</v>
      </c>
      <c r="D379" s="153" t="str">
        <f>'Upload Sheet Pull'!D381</f>
        <v>054</v>
      </c>
      <c r="F379" s="153" t="str">
        <f>IF('Upload Sheet Pull'!E381="","",'Upload Sheet Pull'!E381)</f>
        <v/>
      </c>
      <c r="H379" s="160">
        <f>'Upload Sheet Pull'!J381</f>
        <v>0</v>
      </c>
      <c r="I379" s="160">
        <f>'Upload Sheet Pull'!K381</f>
        <v>0</v>
      </c>
      <c r="J379" s="160">
        <f>'Upload Sheet Pull'!L381</f>
        <v>0</v>
      </c>
      <c r="K379" s="160">
        <f>'Upload Sheet Pull'!M381</f>
        <v>0</v>
      </c>
      <c r="L379" s="160">
        <f>'Upload Sheet Pull'!N381</f>
        <v>0</v>
      </c>
      <c r="M379" s="160">
        <f>'Upload Sheet Pull'!O381</f>
        <v>0</v>
      </c>
      <c r="N379" s="160">
        <f>'Upload Sheet Pull'!P381</f>
        <v>0</v>
      </c>
      <c r="O379" s="160">
        <f>'Upload Sheet Pull'!Q381</f>
        <v>0</v>
      </c>
      <c r="P379" s="160">
        <f>'Upload Sheet Pull'!R381</f>
        <v>0</v>
      </c>
      <c r="Q379" s="160">
        <f>'Upload Sheet Pull'!S381</f>
        <v>0</v>
      </c>
      <c r="R379" s="160">
        <f>'Upload Sheet Pull'!T381</f>
        <v>0</v>
      </c>
      <c r="S379" s="160">
        <f>'Upload Sheet Pull'!U381</f>
        <v>0</v>
      </c>
      <c r="T379" s="160">
        <f t="shared" si="1"/>
        <v>0</v>
      </c>
    </row>
    <row r="380" spans="1:20" ht="12.75" customHeight="1" x14ac:dyDescent="0.4">
      <c r="A380" s="153" t="str">
        <f>'Upload Sheet Pull'!A382</f>
        <v>Budget</v>
      </c>
      <c r="B380" s="153" t="str">
        <f>'Upload Sheet Pull'!B382</f>
        <v>7072-000000</v>
      </c>
      <c r="C380" s="153">
        <f>'Upload Sheet Pull'!C382</f>
        <v>955</v>
      </c>
      <c r="D380" s="153" t="str">
        <f>'Upload Sheet Pull'!D382</f>
        <v>054</v>
      </c>
      <c r="F380" s="153" t="str">
        <f>IF('Upload Sheet Pull'!E382="","",'Upload Sheet Pull'!E382)</f>
        <v/>
      </c>
      <c r="H380" s="160">
        <f>'Upload Sheet Pull'!J382</f>
        <v>0</v>
      </c>
      <c r="I380" s="160">
        <f>'Upload Sheet Pull'!K382</f>
        <v>0</v>
      </c>
      <c r="J380" s="160">
        <f>'Upload Sheet Pull'!L382</f>
        <v>0</v>
      </c>
      <c r="K380" s="160">
        <f>'Upload Sheet Pull'!M382</f>
        <v>0</v>
      </c>
      <c r="L380" s="160">
        <f>'Upload Sheet Pull'!N382</f>
        <v>0</v>
      </c>
      <c r="M380" s="160">
        <f>'Upload Sheet Pull'!O382</f>
        <v>0</v>
      </c>
      <c r="N380" s="160">
        <f>'Upload Sheet Pull'!P382</f>
        <v>0</v>
      </c>
      <c r="O380" s="160">
        <f>'Upload Sheet Pull'!Q382</f>
        <v>0</v>
      </c>
      <c r="P380" s="160">
        <f>'Upload Sheet Pull'!R382</f>
        <v>0</v>
      </c>
      <c r="Q380" s="160">
        <f>'Upload Sheet Pull'!S382</f>
        <v>0</v>
      </c>
      <c r="R380" s="160">
        <f>'Upload Sheet Pull'!T382</f>
        <v>0</v>
      </c>
      <c r="S380" s="160">
        <f>'Upload Sheet Pull'!U382</f>
        <v>0</v>
      </c>
      <c r="T380" s="160">
        <f t="shared" si="1"/>
        <v>0</v>
      </c>
    </row>
    <row r="381" spans="1:20" ht="12.75" customHeight="1" x14ac:dyDescent="0.4">
      <c r="A381" s="153" t="str">
        <f>'Upload Sheet Pull'!A383</f>
        <v>Budget</v>
      </c>
      <c r="B381" s="153" t="str">
        <f>'Upload Sheet Pull'!B383</f>
        <v>7060-000000</v>
      </c>
      <c r="C381" s="153">
        <f>'Upload Sheet Pull'!C383</f>
        <v>956</v>
      </c>
      <c r="D381" s="153" t="str">
        <f>'Upload Sheet Pull'!D383</f>
        <v>054</v>
      </c>
      <c r="F381" s="153" t="str">
        <f>IF('Upload Sheet Pull'!E383="","",'Upload Sheet Pull'!E383)</f>
        <v/>
      </c>
      <c r="H381" s="160">
        <f>'Upload Sheet Pull'!J383</f>
        <v>0</v>
      </c>
      <c r="I381" s="160">
        <f>'Upload Sheet Pull'!K383</f>
        <v>0</v>
      </c>
      <c r="J381" s="160">
        <f>'Upload Sheet Pull'!L383</f>
        <v>0</v>
      </c>
      <c r="K381" s="160">
        <f>'Upload Sheet Pull'!M383</f>
        <v>0</v>
      </c>
      <c r="L381" s="160">
        <f>'Upload Sheet Pull'!N383</f>
        <v>0</v>
      </c>
      <c r="M381" s="160">
        <f>'Upload Sheet Pull'!O383</f>
        <v>0</v>
      </c>
      <c r="N381" s="160">
        <f>'Upload Sheet Pull'!P383</f>
        <v>0</v>
      </c>
      <c r="O381" s="160">
        <f>'Upload Sheet Pull'!Q383</f>
        <v>0</v>
      </c>
      <c r="P381" s="160">
        <f>'Upload Sheet Pull'!R383</f>
        <v>0</v>
      </c>
      <c r="Q381" s="160">
        <f>'Upload Sheet Pull'!S383</f>
        <v>0</v>
      </c>
      <c r="R381" s="160">
        <f>'Upload Sheet Pull'!T383</f>
        <v>0</v>
      </c>
      <c r="S381" s="160">
        <f>'Upload Sheet Pull'!U383</f>
        <v>0</v>
      </c>
      <c r="T381" s="160">
        <f t="shared" si="1"/>
        <v>0</v>
      </c>
    </row>
    <row r="382" spans="1:20" ht="12.75" customHeight="1" x14ac:dyDescent="0.4">
      <c r="A382" s="153" t="str">
        <f>'Upload Sheet Pull'!A384</f>
        <v>Budget</v>
      </c>
      <c r="B382" s="153" t="str">
        <f>'Upload Sheet Pull'!B384</f>
        <v>7062-000000</v>
      </c>
      <c r="C382" s="153">
        <f>'Upload Sheet Pull'!C384</f>
        <v>956</v>
      </c>
      <c r="D382" s="153" t="str">
        <f>'Upload Sheet Pull'!D384</f>
        <v>054</v>
      </c>
      <c r="F382" s="153" t="str">
        <f>IF('Upload Sheet Pull'!E384="","",'Upload Sheet Pull'!E384)</f>
        <v/>
      </c>
      <c r="H382" s="160">
        <f>'Upload Sheet Pull'!J384</f>
        <v>0</v>
      </c>
      <c r="I382" s="160">
        <f>'Upload Sheet Pull'!K384</f>
        <v>0</v>
      </c>
      <c r="J382" s="160">
        <f>'Upload Sheet Pull'!L384</f>
        <v>0</v>
      </c>
      <c r="K382" s="160">
        <f>'Upload Sheet Pull'!M384</f>
        <v>0</v>
      </c>
      <c r="L382" s="160">
        <f>'Upload Sheet Pull'!N384</f>
        <v>0</v>
      </c>
      <c r="M382" s="160">
        <f>'Upload Sheet Pull'!O384</f>
        <v>0</v>
      </c>
      <c r="N382" s="160">
        <f>'Upload Sheet Pull'!P384</f>
        <v>0</v>
      </c>
      <c r="O382" s="160">
        <f>'Upload Sheet Pull'!Q384</f>
        <v>0</v>
      </c>
      <c r="P382" s="160">
        <f>'Upload Sheet Pull'!R384</f>
        <v>0</v>
      </c>
      <c r="Q382" s="160">
        <f>'Upload Sheet Pull'!S384</f>
        <v>0</v>
      </c>
      <c r="R382" s="160">
        <f>'Upload Sheet Pull'!T384</f>
        <v>0</v>
      </c>
      <c r="S382" s="160">
        <f>'Upload Sheet Pull'!U384</f>
        <v>0</v>
      </c>
      <c r="T382" s="160">
        <f t="shared" si="1"/>
        <v>0</v>
      </c>
    </row>
    <row r="383" spans="1:20" ht="12.75" customHeight="1" x14ac:dyDescent="0.4">
      <c r="A383" s="153" t="str">
        <f>'Upload Sheet Pull'!A385</f>
        <v>Budget</v>
      </c>
      <c r="B383" s="153" t="str">
        <f>'Upload Sheet Pull'!B385</f>
        <v>7064-000000</v>
      </c>
      <c r="C383" s="153">
        <f>'Upload Sheet Pull'!C385</f>
        <v>956</v>
      </c>
      <c r="D383" s="153" t="str">
        <f>'Upload Sheet Pull'!D385</f>
        <v>054</v>
      </c>
      <c r="F383" s="153" t="str">
        <f>IF('Upload Sheet Pull'!E385="","",'Upload Sheet Pull'!E385)</f>
        <v/>
      </c>
      <c r="H383" s="160">
        <f>'Upload Sheet Pull'!J385</f>
        <v>0</v>
      </c>
      <c r="I383" s="160">
        <f>'Upload Sheet Pull'!K385</f>
        <v>0</v>
      </c>
      <c r="J383" s="160">
        <f>'Upload Sheet Pull'!L385</f>
        <v>0</v>
      </c>
      <c r="K383" s="160">
        <f>'Upload Sheet Pull'!M385</f>
        <v>0</v>
      </c>
      <c r="L383" s="160">
        <f>'Upload Sheet Pull'!N385</f>
        <v>0</v>
      </c>
      <c r="M383" s="160">
        <f>'Upload Sheet Pull'!O385</f>
        <v>0</v>
      </c>
      <c r="N383" s="160">
        <f>'Upload Sheet Pull'!P385</f>
        <v>0</v>
      </c>
      <c r="O383" s="160">
        <f>'Upload Sheet Pull'!Q385</f>
        <v>0</v>
      </c>
      <c r="P383" s="160">
        <f>'Upload Sheet Pull'!R385</f>
        <v>0</v>
      </c>
      <c r="Q383" s="160">
        <f>'Upload Sheet Pull'!S385</f>
        <v>0</v>
      </c>
      <c r="R383" s="160">
        <f>'Upload Sheet Pull'!T385</f>
        <v>0</v>
      </c>
      <c r="S383" s="160">
        <f>'Upload Sheet Pull'!U385</f>
        <v>0</v>
      </c>
      <c r="T383" s="160">
        <f t="shared" si="1"/>
        <v>0</v>
      </c>
    </row>
    <row r="384" spans="1:20" ht="12.75" customHeight="1" x14ac:dyDescent="0.4">
      <c r="A384" s="153" t="str">
        <f>'Upload Sheet Pull'!A386</f>
        <v>Budget</v>
      </c>
      <c r="B384" s="153" t="str">
        <f>'Upload Sheet Pull'!B386</f>
        <v>7066-000000</v>
      </c>
      <c r="C384" s="153">
        <f>'Upload Sheet Pull'!C386</f>
        <v>956</v>
      </c>
      <c r="D384" s="153" t="str">
        <f>'Upload Sheet Pull'!D386</f>
        <v>054</v>
      </c>
      <c r="F384" s="153" t="str">
        <f>IF('Upload Sheet Pull'!E386="","",'Upload Sheet Pull'!E386)</f>
        <v/>
      </c>
      <c r="H384" s="160">
        <f>'Upload Sheet Pull'!J386</f>
        <v>0</v>
      </c>
      <c r="I384" s="160">
        <f>'Upload Sheet Pull'!K386</f>
        <v>0</v>
      </c>
      <c r="J384" s="160">
        <f>'Upload Sheet Pull'!L386</f>
        <v>0</v>
      </c>
      <c r="K384" s="160">
        <f>'Upload Sheet Pull'!M386</f>
        <v>0</v>
      </c>
      <c r="L384" s="160">
        <f>'Upload Sheet Pull'!N386</f>
        <v>0</v>
      </c>
      <c r="M384" s="160">
        <f>'Upload Sheet Pull'!O386</f>
        <v>0</v>
      </c>
      <c r="N384" s="160">
        <f>'Upload Sheet Pull'!P386</f>
        <v>0</v>
      </c>
      <c r="O384" s="160">
        <f>'Upload Sheet Pull'!Q386</f>
        <v>0</v>
      </c>
      <c r="P384" s="160">
        <f>'Upload Sheet Pull'!R386</f>
        <v>0</v>
      </c>
      <c r="Q384" s="160">
        <f>'Upload Sheet Pull'!S386</f>
        <v>0</v>
      </c>
      <c r="R384" s="160">
        <f>'Upload Sheet Pull'!T386</f>
        <v>0</v>
      </c>
      <c r="S384" s="160">
        <f>'Upload Sheet Pull'!U386</f>
        <v>0</v>
      </c>
      <c r="T384" s="160">
        <f t="shared" si="1"/>
        <v>0</v>
      </c>
    </row>
    <row r="385" spans="1:20" ht="12.75" customHeight="1" x14ac:dyDescent="0.4">
      <c r="A385" s="153" t="str">
        <f>'Upload Sheet Pull'!A387</f>
        <v>Budget</v>
      </c>
      <c r="B385" s="153" t="str">
        <f>'Upload Sheet Pull'!B387</f>
        <v>7068-000000</v>
      </c>
      <c r="C385" s="153">
        <f>'Upload Sheet Pull'!C387</f>
        <v>956</v>
      </c>
      <c r="D385" s="153" t="str">
        <f>'Upload Sheet Pull'!D387</f>
        <v>054</v>
      </c>
      <c r="F385" s="153" t="str">
        <f>IF('Upload Sheet Pull'!E387="","",'Upload Sheet Pull'!E387)</f>
        <v/>
      </c>
      <c r="H385" s="160">
        <f>'Upload Sheet Pull'!J387</f>
        <v>0</v>
      </c>
      <c r="I385" s="160">
        <f>'Upload Sheet Pull'!K387</f>
        <v>0</v>
      </c>
      <c r="J385" s="160">
        <f>'Upload Sheet Pull'!L387</f>
        <v>0</v>
      </c>
      <c r="K385" s="160">
        <f>'Upload Sheet Pull'!M387</f>
        <v>0</v>
      </c>
      <c r="L385" s="160">
        <f>'Upload Sheet Pull'!N387</f>
        <v>0</v>
      </c>
      <c r="M385" s="160">
        <f>'Upload Sheet Pull'!O387</f>
        <v>0</v>
      </c>
      <c r="N385" s="160">
        <f>'Upload Sheet Pull'!P387</f>
        <v>0</v>
      </c>
      <c r="O385" s="160">
        <f>'Upload Sheet Pull'!Q387</f>
        <v>0</v>
      </c>
      <c r="P385" s="160">
        <f>'Upload Sheet Pull'!R387</f>
        <v>0</v>
      </c>
      <c r="Q385" s="160">
        <f>'Upload Sheet Pull'!S387</f>
        <v>0</v>
      </c>
      <c r="R385" s="160">
        <f>'Upload Sheet Pull'!T387</f>
        <v>0</v>
      </c>
      <c r="S385" s="160">
        <f>'Upload Sheet Pull'!U387</f>
        <v>0</v>
      </c>
      <c r="T385" s="160">
        <f t="shared" si="1"/>
        <v>0</v>
      </c>
    </row>
    <row r="386" spans="1:20" ht="12.75" customHeight="1" x14ac:dyDescent="0.4">
      <c r="A386" s="153" t="str">
        <f>'Upload Sheet Pull'!A388</f>
        <v>Budget</v>
      </c>
      <c r="B386" s="153" t="str">
        <f>'Upload Sheet Pull'!B388</f>
        <v>7072-000000</v>
      </c>
      <c r="C386" s="153">
        <f>'Upload Sheet Pull'!C388</f>
        <v>956</v>
      </c>
      <c r="D386" s="153" t="str">
        <f>'Upload Sheet Pull'!D388</f>
        <v>054</v>
      </c>
      <c r="F386" s="153" t="str">
        <f>IF('Upload Sheet Pull'!E388="","",'Upload Sheet Pull'!E388)</f>
        <v/>
      </c>
      <c r="H386" s="160">
        <f>'Upload Sheet Pull'!J388</f>
        <v>0</v>
      </c>
      <c r="I386" s="160">
        <f>'Upload Sheet Pull'!K388</f>
        <v>0</v>
      </c>
      <c r="J386" s="160">
        <f>'Upload Sheet Pull'!L388</f>
        <v>0</v>
      </c>
      <c r="K386" s="160">
        <f>'Upload Sheet Pull'!M388</f>
        <v>0</v>
      </c>
      <c r="L386" s="160">
        <f>'Upload Sheet Pull'!N388</f>
        <v>0</v>
      </c>
      <c r="M386" s="160">
        <f>'Upload Sheet Pull'!O388</f>
        <v>0</v>
      </c>
      <c r="N386" s="160">
        <f>'Upload Sheet Pull'!P388</f>
        <v>0</v>
      </c>
      <c r="O386" s="160">
        <f>'Upload Sheet Pull'!Q388</f>
        <v>0</v>
      </c>
      <c r="P386" s="160">
        <f>'Upload Sheet Pull'!R388</f>
        <v>0</v>
      </c>
      <c r="Q386" s="160">
        <f>'Upload Sheet Pull'!S388</f>
        <v>0</v>
      </c>
      <c r="R386" s="160">
        <f>'Upload Sheet Pull'!T388</f>
        <v>0</v>
      </c>
      <c r="S386" s="160">
        <f>'Upload Sheet Pull'!U388</f>
        <v>0</v>
      </c>
      <c r="T386" s="160">
        <f t="shared" si="1"/>
        <v>0</v>
      </c>
    </row>
    <row r="387" spans="1:20" ht="12.75" customHeight="1" x14ac:dyDescent="0.4">
      <c r="A387" s="153" t="str">
        <f>'Upload Sheet Pull'!A389</f>
        <v>Budget</v>
      </c>
      <c r="B387" s="153" t="str">
        <f>'Upload Sheet Pull'!B389</f>
        <v>7060-000000</v>
      </c>
      <c r="C387" s="153">
        <f>'Upload Sheet Pull'!C389</f>
        <v>957</v>
      </c>
      <c r="D387" s="153" t="str">
        <f>'Upload Sheet Pull'!D389</f>
        <v>054</v>
      </c>
      <c r="F387" s="153" t="str">
        <f>IF('Upload Sheet Pull'!E389="","",'Upload Sheet Pull'!E389)</f>
        <v/>
      </c>
      <c r="H387" s="160">
        <f>'Upload Sheet Pull'!J389</f>
        <v>0</v>
      </c>
      <c r="I387" s="160">
        <f>'Upload Sheet Pull'!K389</f>
        <v>0</v>
      </c>
      <c r="J387" s="160">
        <f>'Upload Sheet Pull'!L389</f>
        <v>0</v>
      </c>
      <c r="K387" s="160">
        <f>'Upload Sheet Pull'!M389</f>
        <v>0</v>
      </c>
      <c r="L387" s="160">
        <f>'Upload Sheet Pull'!N389</f>
        <v>0</v>
      </c>
      <c r="M387" s="160">
        <f>'Upload Sheet Pull'!O389</f>
        <v>0</v>
      </c>
      <c r="N387" s="160">
        <f>'Upload Sheet Pull'!P389</f>
        <v>0</v>
      </c>
      <c r="O387" s="160">
        <f>'Upload Sheet Pull'!Q389</f>
        <v>0</v>
      </c>
      <c r="P387" s="160">
        <f>'Upload Sheet Pull'!R389</f>
        <v>0</v>
      </c>
      <c r="Q387" s="160">
        <f>'Upload Sheet Pull'!S389</f>
        <v>0</v>
      </c>
      <c r="R387" s="160">
        <f>'Upload Sheet Pull'!T389</f>
        <v>0</v>
      </c>
      <c r="S387" s="160">
        <f>'Upload Sheet Pull'!U389</f>
        <v>0</v>
      </c>
      <c r="T387" s="160">
        <f t="shared" si="1"/>
        <v>0</v>
      </c>
    </row>
    <row r="388" spans="1:20" ht="12.75" customHeight="1" x14ac:dyDescent="0.4">
      <c r="A388" s="153" t="str">
        <f>'Upload Sheet Pull'!A390</f>
        <v>Budget</v>
      </c>
      <c r="B388" s="153" t="str">
        <f>'Upload Sheet Pull'!B390</f>
        <v>7062-000000</v>
      </c>
      <c r="C388" s="153">
        <f>'Upload Sheet Pull'!C390</f>
        <v>957</v>
      </c>
      <c r="D388" s="153" t="str">
        <f>'Upload Sheet Pull'!D390</f>
        <v>054</v>
      </c>
      <c r="F388" s="153" t="str">
        <f>IF('Upload Sheet Pull'!E390="","",'Upload Sheet Pull'!E390)</f>
        <v/>
      </c>
      <c r="H388" s="160">
        <f>'Upload Sheet Pull'!J390</f>
        <v>0</v>
      </c>
      <c r="I388" s="160">
        <f>'Upload Sheet Pull'!K390</f>
        <v>0</v>
      </c>
      <c r="J388" s="160">
        <f>'Upload Sheet Pull'!L390</f>
        <v>0</v>
      </c>
      <c r="K388" s="160">
        <f>'Upload Sheet Pull'!M390</f>
        <v>0</v>
      </c>
      <c r="L388" s="160">
        <f>'Upload Sheet Pull'!N390</f>
        <v>0</v>
      </c>
      <c r="M388" s="160">
        <f>'Upload Sheet Pull'!O390</f>
        <v>0</v>
      </c>
      <c r="N388" s="160">
        <f>'Upload Sheet Pull'!P390</f>
        <v>0</v>
      </c>
      <c r="O388" s="160">
        <f>'Upload Sheet Pull'!Q390</f>
        <v>0</v>
      </c>
      <c r="P388" s="160">
        <f>'Upload Sheet Pull'!R390</f>
        <v>0</v>
      </c>
      <c r="Q388" s="160">
        <f>'Upload Sheet Pull'!S390</f>
        <v>0</v>
      </c>
      <c r="R388" s="160">
        <f>'Upload Sheet Pull'!T390</f>
        <v>0</v>
      </c>
      <c r="S388" s="160">
        <f>'Upload Sheet Pull'!U390</f>
        <v>0</v>
      </c>
      <c r="T388" s="160">
        <f t="shared" si="1"/>
        <v>0</v>
      </c>
    </row>
    <row r="389" spans="1:20" ht="12.75" customHeight="1" x14ac:dyDescent="0.4">
      <c r="A389" s="153" t="str">
        <f>'Upload Sheet Pull'!A391</f>
        <v>Budget</v>
      </c>
      <c r="B389" s="153" t="str">
        <f>'Upload Sheet Pull'!B391</f>
        <v>7064-000000</v>
      </c>
      <c r="C389" s="153">
        <f>'Upload Sheet Pull'!C391</f>
        <v>957</v>
      </c>
      <c r="D389" s="153" t="str">
        <f>'Upload Sheet Pull'!D391</f>
        <v>054</v>
      </c>
      <c r="F389" s="153" t="str">
        <f>IF('Upload Sheet Pull'!E391="","",'Upload Sheet Pull'!E391)</f>
        <v/>
      </c>
      <c r="H389" s="160">
        <f>'Upload Sheet Pull'!J391</f>
        <v>0</v>
      </c>
      <c r="I389" s="160">
        <f>'Upload Sheet Pull'!K391</f>
        <v>0</v>
      </c>
      <c r="J389" s="160">
        <f>'Upload Sheet Pull'!L391</f>
        <v>0</v>
      </c>
      <c r="K389" s="160">
        <f>'Upload Sheet Pull'!M391</f>
        <v>0</v>
      </c>
      <c r="L389" s="160">
        <f>'Upload Sheet Pull'!N391</f>
        <v>0</v>
      </c>
      <c r="M389" s="160">
        <f>'Upload Sheet Pull'!O391</f>
        <v>0</v>
      </c>
      <c r="N389" s="160">
        <f>'Upload Sheet Pull'!P391</f>
        <v>0</v>
      </c>
      <c r="O389" s="160">
        <f>'Upload Sheet Pull'!Q391</f>
        <v>0</v>
      </c>
      <c r="P389" s="160">
        <f>'Upload Sheet Pull'!R391</f>
        <v>0</v>
      </c>
      <c r="Q389" s="160">
        <f>'Upload Sheet Pull'!S391</f>
        <v>0</v>
      </c>
      <c r="R389" s="160">
        <f>'Upload Sheet Pull'!T391</f>
        <v>0</v>
      </c>
      <c r="S389" s="160">
        <f>'Upload Sheet Pull'!U391</f>
        <v>0</v>
      </c>
      <c r="T389" s="160">
        <f t="shared" si="1"/>
        <v>0</v>
      </c>
    </row>
    <row r="390" spans="1:20" ht="12.75" customHeight="1" x14ac:dyDescent="0.4">
      <c r="A390" s="153" t="str">
        <f>'Upload Sheet Pull'!A392</f>
        <v>Budget</v>
      </c>
      <c r="B390" s="153" t="str">
        <f>'Upload Sheet Pull'!B392</f>
        <v>7066-000000</v>
      </c>
      <c r="C390" s="153">
        <f>'Upload Sheet Pull'!C392</f>
        <v>957</v>
      </c>
      <c r="D390" s="153" t="str">
        <f>'Upload Sheet Pull'!D392</f>
        <v>054</v>
      </c>
      <c r="F390" s="153" t="str">
        <f>IF('Upload Sheet Pull'!E392="","",'Upload Sheet Pull'!E392)</f>
        <v/>
      </c>
      <c r="H390" s="160">
        <f>'Upload Sheet Pull'!J392</f>
        <v>0</v>
      </c>
      <c r="I390" s="160">
        <f>'Upload Sheet Pull'!K392</f>
        <v>0</v>
      </c>
      <c r="J390" s="160">
        <f>'Upload Sheet Pull'!L392</f>
        <v>0</v>
      </c>
      <c r="K390" s="160">
        <f>'Upload Sheet Pull'!M392</f>
        <v>0</v>
      </c>
      <c r="L390" s="160">
        <f>'Upload Sheet Pull'!N392</f>
        <v>0</v>
      </c>
      <c r="M390" s="160">
        <f>'Upload Sheet Pull'!O392</f>
        <v>0</v>
      </c>
      <c r="N390" s="160">
        <f>'Upload Sheet Pull'!P392</f>
        <v>0</v>
      </c>
      <c r="O390" s="160">
        <f>'Upload Sheet Pull'!Q392</f>
        <v>0</v>
      </c>
      <c r="P390" s="160">
        <f>'Upload Sheet Pull'!R392</f>
        <v>0</v>
      </c>
      <c r="Q390" s="160">
        <f>'Upload Sheet Pull'!S392</f>
        <v>0</v>
      </c>
      <c r="R390" s="160">
        <f>'Upload Sheet Pull'!T392</f>
        <v>0</v>
      </c>
      <c r="S390" s="160">
        <f>'Upload Sheet Pull'!U392</f>
        <v>0</v>
      </c>
      <c r="T390" s="160">
        <f t="shared" si="1"/>
        <v>0</v>
      </c>
    </row>
    <row r="391" spans="1:20" ht="12.75" customHeight="1" x14ac:dyDescent="0.4">
      <c r="A391" s="153" t="str">
        <f>'Upload Sheet Pull'!A393</f>
        <v>Budget</v>
      </c>
      <c r="B391" s="153" t="str">
        <f>'Upload Sheet Pull'!B393</f>
        <v>7068-000000</v>
      </c>
      <c r="C391" s="153">
        <f>'Upload Sheet Pull'!C393</f>
        <v>957</v>
      </c>
      <c r="D391" s="153" t="str">
        <f>'Upload Sheet Pull'!D393</f>
        <v>054</v>
      </c>
      <c r="F391" s="153" t="str">
        <f>IF('Upload Sheet Pull'!E393="","",'Upload Sheet Pull'!E393)</f>
        <v/>
      </c>
      <c r="H391" s="160">
        <f>'Upload Sheet Pull'!J393</f>
        <v>0</v>
      </c>
      <c r="I391" s="160">
        <f>'Upload Sheet Pull'!K393</f>
        <v>0</v>
      </c>
      <c r="J391" s="160">
        <f>'Upload Sheet Pull'!L393</f>
        <v>0</v>
      </c>
      <c r="K391" s="160">
        <f>'Upload Sheet Pull'!M393</f>
        <v>0</v>
      </c>
      <c r="L391" s="160">
        <f>'Upload Sheet Pull'!N393</f>
        <v>0</v>
      </c>
      <c r="M391" s="160">
        <f>'Upload Sheet Pull'!O393</f>
        <v>0</v>
      </c>
      <c r="N391" s="160">
        <f>'Upload Sheet Pull'!P393</f>
        <v>0</v>
      </c>
      <c r="O391" s="160">
        <f>'Upload Sheet Pull'!Q393</f>
        <v>0</v>
      </c>
      <c r="P391" s="160">
        <f>'Upload Sheet Pull'!R393</f>
        <v>0</v>
      </c>
      <c r="Q391" s="160">
        <f>'Upload Sheet Pull'!S393</f>
        <v>0</v>
      </c>
      <c r="R391" s="160">
        <f>'Upload Sheet Pull'!T393</f>
        <v>0</v>
      </c>
      <c r="S391" s="160">
        <f>'Upload Sheet Pull'!U393</f>
        <v>0</v>
      </c>
      <c r="T391" s="160">
        <f t="shared" si="1"/>
        <v>0</v>
      </c>
    </row>
    <row r="392" spans="1:20" ht="12.75" customHeight="1" x14ac:dyDescent="0.4">
      <c r="A392" s="153" t="str">
        <f>'Upload Sheet Pull'!A394</f>
        <v>Budget</v>
      </c>
      <c r="B392" s="153" t="str">
        <f>'Upload Sheet Pull'!B394</f>
        <v>7072-000000</v>
      </c>
      <c r="C392" s="153">
        <f>'Upload Sheet Pull'!C394</f>
        <v>957</v>
      </c>
      <c r="D392" s="153" t="str">
        <f>'Upload Sheet Pull'!D394</f>
        <v>054</v>
      </c>
      <c r="F392" s="153" t="str">
        <f>IF('Upload Sheet Pull'!E394="","",'Upload Sheet Pull'!E394)</f>
        <v/>
      </c>
      <c r="H392" s="160">
        <f>'Upload Sheet Pull'!J394</f>
        <v>0</v>
      </c>
      <c r="I392" s="160">
        <f>'Upload Sheet Pull'!K394</f>
        <v>0</v>
      </c>
      <c r="J392" s="160">
        <f>'Upload Sheet Pull'!L394</f>
        <v>0</v>
      </c>
      <c r="K392" s="160">
        <f>'Upload Sheet Pull'!M394</f>
        <v>0</v>
      </c>
      <c r="L392" s="160">
        <f>'Upload Sheet Pull'!N394</f>
        <v>0</v>
      </c>
      <c r="M392" s="160">
        <f>'Upload Sheet Pull'!O394</f>
        <v>0</v>
      </c>
      <c r="N392" s="160">
        <f>'Upload Sheet Pull'!P394</f>
        <v>0</v>
      </c>
      <c r="O392" s="160">
        <f>'Upload Sheet Pull'!Q394</f>
        <v>0</v>
      </c>
      <c r="P392" s="160">
        <f>'Upload Sheet Pull'!R394</f>
        <v>0</v>
      </c>
      <c r="Q392" s="160">
        <f>'Upload Sheet Pull'!S394</f>
        <v>0</v>
      </c>
      <c r="R392" s="160">
        <f>'Upload Sheet Pull'!T394</f>
        <v>0</v>
      </c>
      <c r="S392" s="160">
        <f>'Upload Sheet Pull'!U394</f>
        <v>0</v>
      </c>
      <c r="T392" s="160">
        <f t="shared" si="1"/>
        <v>0</v>
      </c>
    </row>
    <row r="393" spans="1:20" ht="12.75" customHeight="1" x14ac:dyDescent="0.4">
      <c r="A393" s="153" t="str">
        <f>'Upload Sheet Pull'!A395</f>
        <v>Budget</v>
      </c>
      <c r="B393" s="153" t="str">
        <f>'Upload Sheet Pull'!B395</f>
        <v>7060-000000</v>
      </c>
      <c r="C393" s="153">
        <f>'Upload Sheet Pull'!C395</f>
        <v>958</v>
      </c>
      <c r="D393" s="153" t="str">
        <f>'Upload Sheet Pull'!D395</f>
        <v>054</v>
      </c>
      <c r="F393" s="153" t="str">
        <f>IF('Upload Sheet Pull'!E395="","",'Upload Sheet Pull'!E395)</f>
        <v/>
      </c>
      <c r="H393" s="160">
        <f>'Upload Sheet Pull'!J395</f>
        <v>0</v>
      </c>
      <c r="I393" s="160">
        <f>'Upload Sheet Pull'!K395</f>
        <v>0</v>
      </c>
      <c r="J393" s="160">
        <f>'Upload Sheet Pull'!L395</f>
        <v>0</v>
      </c>
      <c r="K393" s="160">
        <f>'Upload Sheet Pull'!M395</f>
        <v>0</v>
      </c>
      <c r="L393" s="160">
        <f>'Upload Sheet Pull'!N395</f>
        <v>0</v>
      </c>
      <c r="M393" s="160">
        <f>'Upload Sheet Pull'!O395</f>
        <v>0</v>
      </c>
      <c r="N393" s="160">
        <f>'Upload Sheet Pull'!P395</f>
        <v>0</v>
      </c>
      <c r="O393" s="160">
        <f>'Upload Sheet Pull'!Q395</f>
        <v>0</v>
      </c>
      <c r="P393" s="160">
        <f>'Upload Sheet Pull'!R395</f>
        <v>0</v>
      </c>
      <c r="Q393" s="160">
        <f>'Upload Sheet Pull'!S395</f>
        <v>0</v>
      </c>
      <c r="R393" s="160">
        <f>'Upload Sheet Pull'!T395</f>
        <v>0</v>
      </c>
      <c r="S393" s="160">
        <f>'Upload Sheet Pull'!U395</f>
        <v>0</v>
      </c>
      <c r="T393" s="160">
        <f t="shared" si="1"/>
        <v>0</v>
      </c>
    </row>
    <row r="394" spans="1:20" ht="12.75" customHeight="1" x14ac:dyDescent="0.4">
      <c r="A394" s="153" t="str">
        <f>'Upload Sheet Pull'!A396</f>
        <v>Budget</v>
      </c>
      <c r="B394" s="153" t="str">
        <f>'Upload Sheet Pull'!B396</f>
        <v>7062-000000</v>
      </c>
      <c r="C394" s="153">
        <f>'Upload Sheet Pull'!C396</f>
        <v>958</v>
      </c>
      <c r="D394" s="153" t="str">
        <f>'Upload Sheet Pull'!D396</f>
        <v>054</v>
      </c>
      <c r="F394" s="153" t="str">
        <f>IF('Upload Sheet Pull'!E396="","",'Upload Sheet Pull'!E396)</f>
        <v/>
      </c>
      <c r="H394" s="160">
        <f>'Upload Sheet Pull'!J396</f>
        <v>0</v>
      </c>
      <c r="I394" s="160">
        <f>'Upload Sheet Pull'!K396</f>
        <v>0</v>
      </c>
      <c r="J394" s="160">
        <f>'Upload Sheet Pull'!L396</f>
        <v>0</v>
      </c>
      <c r="K394" s="160">
        <f>'Upload Sheet Pull'!M396</f>
        <v>0</v>
      </c>
      <c r="L394" s="160">
        <f>'Upload Sheet Pull'!N396</f>
        <v>0</v>
      </c>
      <c r="M394" s="160">
        <f>'Upload Sheet Pull'!O396</f>
        <v>0</v>
      </c>
      <c r="N394" s="160">
        <f>'Upload Sheet Pull'!P396</f>
        <v>0</v>
      </c>
      <c r="O394" s="160">
        <f>'Upload Sheet Pull'!Q396</f>
        <v>0</v>
      </c>
      <c r="P394" s="160">
        <f>'Upload Sheet Pull'!R396</f>
        <v>0</v>
      </c>
      <c r="Q394" s="160">
        <f>'Upload Sheet Pull'!S396</f>
        <v>0</v>
      </c>
      <c r="R394" s="160">
        <f>'Upload Sheet Pull'!T396</f>
        <v>0</v>
      </c>
      <c r="S394" s="160">
        <f>'Upload Sheet Pull'!U396</f>
        <v>0</v>
      </c>
      <c r="T394" s="160">
        <f t="shared" si="1"/>
        <v>0</v>
      </c>
    </row>
    <row r="395" spans="1:20" ht="12.75" customHeight="1" x14ac:dyDescent="0.4">
      <c r="A395" s="153" t="str">
        <f>'Upload Sheet Pull'!A397</f>
        <v>Budget</v>
      </c>
      <c r="B395" s="153" t="str">
        <f>'Upload Sheet Pull'!B397</f>
        <v>7064-000000</v>
      </c>
      <c r="C395" s="153">
        <f>'Upload Sheet Pull'!C397</f>
        <v>958</v>
      </c>
      <c r="D395" s="153" t="str">
        <f>'Upload Sheet Pull'!D397</f>
        <v>054</v>
      </c>
      <c r="F395" s="153" t="str">
        <f>IF('Upload Sheet Pull'!E397="","",'Upload Sheet Pull'!E397)</f>
        <v/>
      </c>
      <c r="H395" s="160">
        <f>'Upload Sheet Pull'!J397</f>
        <v>0</v>
      </c>
      <c r="I395" s="160">
        <f>'Upload Sheet Pull'!K397</f>
        <v>0</v>
      </c>
      <c r="J395" s="160">
        <f>'Upload Sheet Pull'!L397</f>
        <v>0</v>
      </c>
      <c r="K395" s="160">
        <f>'Upload Sheet Pull'!M397</f>
        <v>0</v>
      </c>
      <c r="L395" s="160">
        <f>'Upload Sheet Pull'!N397</f>
        <v>0</v>
      </c>
      <c r="M395" s="160">
        <f>'Upload Sheet Pull'!O397</f>
        <v>0</v>
      </c>
      <c r="N395" s="160">
        <f>'Upload Sheet Pull'!P397</f>
        <v>0</v>
      </c>
      <c r="O395" s="160">
        <f>'Upload Sheet Pull'!Q397</f>
        <v>0</v>
      </c>
      <c r="P395" s="160">
        <f>'Upload Sheet Pull'!R397</f>
        <v>0</v>
      </c>
      <c r="Q395" s="160">
        <f>'Upload Sheet Pull'!S397</f>
        <v>0</v>
      </c>
      <c r="R395" s="160">
        <f>'Upload Sheet Pull'!T397</f>
        <v>0</v>
      </c>
      <c r="S395" s="160">
        <f>'Upload Sheet Pull'!U397</f>
        <v>0</v>
      </c>
      <c r="T395" s="160">
        <f t="shared" si="1"/>
        <v>0</v>
      </c>
    </row>
    <row r="396" spans="1:20" ht="12.75" customHeight="1" x14ac:dyDescent="0.4">
      <c r="A396" s="153" t="str">
        <f>'Upload Sheet Pull'!A398</f>
        <v>Budget</v>
      </c>
      <c r="B396" s="153" t="str">
        <f>'Upload Sheet Pull'!B398</f>
        <v>7066-000000</v>
      </c>
      <c r="C396" s="153">
        <f>'Upload Sheet Pull'!C398</f>
        <v>958</v>
      </c>
      <c r="D396" s="153" t="str">
        <f>'Upload Sheet Pull'!D398</f>
        <v>054</v>
      </c>
      <c r="F396" s="153" t="str">
        <f>IF('Upload Sheet Pull'!E398="","",'Upload Sheet Pull'!E398)</f>
        <v/>
      </c>
      <c r="H396" s="160">
        <f>'Upload Sheet Pull'!J398</f>
        <v>0</v>
      </c>
      <c r="I396" s="160">
        <f>'Upload Sheet Pull'!K398</f>
        <v>0</v>
      </c>
      <c r="J396" s="160">
        <f>'Upload Sheet Pull'!L398</f>
        <v>0</v>
      </c>
      <c r="K396" s="160">
        <f>'Upload Sheet Pull'!M398</f>
        <v>0</v>
      </c>
      <c r="L396" s="160">
        <f>'Upload Sheet Pull'!N398</f>
        <v>0</v>
      </c>
      <c r="M396" s="160">
        <f>'Upload Sheet Pull'!O398</f>
        <v>0</v>
      </c>
      <c r="N396" s="160">
        <f>'Upload Sheet Pull'!P398</f>
        <v>0</v>
      </c>
      <c r="O396" s="160">
        <f>'Upload Sheet Pull'!Q398</f>
        <v>0</v>
      </c>
      <c r="P396" s="160">
        <f>'Upload Sheet Pull'!R398</f>
        <v>0</v>
      </c>
      <c r="Q396" s="160">
        <f>'Upload Sheet Pull'!S398</f>
        <v>0</v>
      </c>
      <c r="R396" s="160">
        <f>'Upload Sheet Pull'!T398</f>
        <v>0</v>
      </c>
      <c r="S396" s="160">
        <f>'Upload Sheet Pull'!U398</f>
        <v>0</v>
      </c>
      <c r="T396" s="160">
        <f t="shared" si="1"/>
        <v>0</v>
      </c>
    </row>
    <row r="397" spans="1:20" ht="12.75" customHeight="1" x14ac:dyDescent="0.4">
      <c r="A397" s="153" t="str">
        <f>'Upload Sheet Pull'!A399</f>
        <v>Budget</v>
      </c>
      <c r="B397" s="153" t="str">
        <f>'Upload Sheet Pull'!B399</f>
        <v>7068-000000</v>
      </c>
      <c r="C397" s="153">
        <f>'Upload Sheet Pull'!C399</f>
        <v>958</v>
      </c>
      <c r="D397" s="153" t="str">
        <f>'Upload Sheet Pull'!D399</f>
        <v>054</v>
      </c>
      <c r="F397" s="153" t="str">
        <f>IF('Upload Sheet Pull'!E399="","",'Upload Sheet Pull'!E399)</f>
        <v/>
      </c>
      <c r="H397" s="160">
        <f>'Upload Sheet Pull'!J399</f>
        <v>0</v>
      </c>
      <c r="I397" s="160">
        <f>'Upload Sheet Pull'!K399</f>
        <v>0</v>
      </c>
      <c r="J397" s="160">
        <f>'Upload Sheet Pull'!L399</f>
        <v>0</v>
      </c>
      <c r="K397" s="160">
        <f>'Upload Sheet Pull'!M399</f>
        <v>0</v>
      </c>
      <c r="L397" s="160">
        <f>'Upload Sheet Pull'!N399</f>
        <v>0</v>
      </c>
      <c r="M397" s="160">
        <f>'Upload Sheet Pull'!O399</f>
        <v>0</v>
      </c>
      <c r="N397" s="160">
        <f>'Upload Sheet Pull'!P399</f>
        <v>0</v>
      </c>
      <c r="O397" s="160">
        <f>'Upload Sheet Pull'!Q399</f>
        <v>0</v>
      </c>
      <c r="P397" s="160">
        <f>'Upload Sheet Pull'!R399</f>
        <v>0</v>
      </c>
      <c r="Q397" s="160">
        <f>'Upload Sheet Pull'!S399</f>
        <v>0</v>
      </c>
      <c r="R397" s="160">
        <f>'Upload Sheet Pull'!T399</f>
        <v>0</v>
      </c>
      <c r="S397" s="160">
        <f>'Upload Sheet Pull'!U399</f>
        <v>0</v>
      </c>
      <c r="T397" s="160">
        <f t="shared" si="1"/>
        <v>0</v>
      </c>
    </row>
    <row r="398" spans="1:20" ht="12.75" customHeight="1" x14ac:dyDescent="0.4">
      <c r="A398" s="153" t="str">
        <f>'Upload Sheet Pull'!A400</f>
        <v>Budget</v>
      </c>
      <c r="B398" s="153" t="str">
        <f>'Upload Sheet Pull'!B400</f>
        <v>7072-000000</v>
      </c>
      <c r="C398" s="153">
        <f>'Upload Sheet Pull'!C400</f>
        <v>958</v>
      </c>
      <c r="D398" s="153" t="str">
        <f>'Upload Sheet Pull'!D400</f>
        <v>054</v>
      </c>
      <c r="F398" s="153" t="str">
        <f>IF('Upload Sheet Pull'!E400="","",'Upload Sheet Pull'!E400)</f>
        <v/>
      </c>
      <c r="H398" s="160">
        <f>'Upload Sheet Pull'!J400</f>
        <v>0</v>
      </c>
      <c r="I398" s="160">
        <f>'Upload Sheet Pull'!K400</f>
        <v>0</v>
      </c>
      <c r="J398" s="160">
        <f>'Upload Sheet Pull'!L400</f>
        <v>0</v>
      </c>
      <c r="K398" s="160">
        <f>'Upload Sheet Pull'!M400</f>
        <v>0</v>
      </c>
      <c r="L398" s="160">
        <f>'Upload Sheet Pull'!N400</f>
        <v>0</v>
      </c>
      <c r="M398" s="160">
        <f>'Upload Sheet Pull'!O400</f>
        <v>0</v>
      </c>
      <c r="N398" s="160">
        <f>'Upload Sheet Pull'!P400</f>
        <v>0</v>
      </c>
      <c r="O398" s="160">
        <f>'Upload Sheet Pull'!Q400</f>
        <v>0</v>
      </c>
      <c r="P398" s="160">
        <f>'Upload Sheet Pull'!R400</f>
        <v>0</v>
      </c>
      <c r="Q398" s="160">
        <f>'Upload Sheet Pull'!S400</f>
        <v>0</v>
      </c>
      <c r="R398" s="160">
        <f>'Upload Sheet Pull'!T400</f>
        <v>0</v>
      </c>
      <c r="S398" s="160">
        <f>'Upload Sheet Pull'!U400</f>
        <v>0</v>
      </c>
      <c r="T398" s="160">
        <f t="shared" si="1"/>
        <v>0</v>
      </c>
    </row>
    <row r="399" spans="1:20" ht="12.75" customHeight="1" x14ac:dyDescent="0.4">
      <c r="A399" s="153" t="str">
        <f>'Upload Sheet Pull'!A401</f>
        <v>Budget</v>
      </c>
      <c r="B399" s="153" t="str">
        <f>'Upload Sheet Pull'!B401</f>
        <v>7060-000000</v>
      </c>
      <c r="C399" s="153">
        <f>'Upload Sheet Pull'!C401</f>
        <v>959</v>
      </c>
      <c r="D399" s="153" t="str">
        <f>'Upload Sheet Pull'!D401</f>
        <v>054</v>
      </c>
      <c r="F399" s="153" t="str">
        <f>IF('Upload Sheet Pull'!E401="","",'Upload Sheet Pull'!E401)</f>
        <v/>
      </c>
      <c r="H399" s="160">
        <f>'Upload Sheet Pull'!J401</f>
        <v>0</v>
      </c>
      <c r="I399" s="160">
        <f>'Upload Sheet Pull'!K401</f>
        <v>0</v>
      </c>
      <c r="J399" s="160">
        <f>'Upload Sheet Pull'!L401</f>
        <v>0</v>
      </c>
      <c r="K399" s="160">
        <f>'Upload Sheet Pull'!M401</f>
        <v>0</v>
      </c>
      <c r="L399" s="160">
        <f>'Upload Sheet Pull'!N401</f>
        <v>0</v>
      </c>
      <c r="M399" s="160">
        <f>'Upload Sheet Pull'!O401</f>
        <v>0</v>
      </c>
      <c r="N399" s="160">
        <f>'Upload Sheet Pull'!P401</f>
        <v>0</v>
      </c>
      <c r="O399" s="160">
        <f>'Upload Sheet Pull'!Q401</f>
        <v>0</v>
      </c>
      <c r="P399" s="160">
        <f>'Upload Sheet Pull'!R401</f>
        <v>0</v>
      </c>
      <c r="Q399" s="160">
        <f>'Upload Sheet Pull'!S401</f>
        <v>0</v>
      </c>
      <c r="R399" s="160">
        <f>'Upload Sheet Pull'!T401</f>
        <v>0</v>
      </c>
      <c r="S399" s="160">
        <f>'Upload Sheet Pull'!U401</f>
        <v>0</v>
      </c>
      <c r="T399" s="160">
        <f t="shared" si="1"/>
        <v>0</v>
      </c>
    </row>
    <row r="400" spans="1:20" ht="12.75" customHeight="1" x14ac:dyDescent="0.4">
      <c r="A400" s="153" t="str">
        <f>'Upload Sheet Pull'!A402</f>
        <v>Budget</v>
      </c>
      <c r="B400" s="153" t="str">
        <f>'Upload Sheet Pull'!B402</f>
        <v>7062-000000</v>
      </c>
      <c r="C400" s="153">
        <f>'Upload Sheet Pull'!C402</f>
        <v>959</v>
      </c>
      <c r="D400" s="153" t="str">
        <f>'Upload Sheet Pull'!D402</f>
        <v>054</v>
      </c>
      <c r="F400" s="153" t="str">
        <f>IF('Upload Sheet Pull'!E402="","",'Upload Sheet Pull'!E402)</f>
        <v/>
      </c>
      <c r="H400" s="160">
        <f>'Upload Sheet Pull'!J402</f>
        <v>0</v>
      </c>
      <c r="I400" s="160">
        <f>'Upload Sheet Pull'!K402</f>
        <v>0</v>
      </c>
      <c r="J400" s="160">
        <f>'Upload Sheet Pull'!L402</f>
        <v>0</v>
      </c>
      <c r="K400" s="160">
        <f>'Upload Sheet Pull'!M402</f>
        <v>0</v>
      </c>
      <c r="L400" s="160">
        <f>'Upload Sheet Pull'!N402</f>
        <v>0</v>
      </c>
      <c r="M400" s="160">
        <f>'Upload Sheet Pull'!O402</f>
        <v>0</v>
      </c>
      <c r="N400" s="160">
        <f>'Upload Sheet Pull'!P402</f>
        <v>0</v>
      </c>
      <c r="O400" s="160">
        <f>'Upload Sheet Pull'!Q402</f>
        <v>0</v>
      </c>
      <c r="P400" s="160">
        <f>'Upload Sheet Pull'!R402</f>
        <v>0</v>
      </c>
      <c r="Q400" s="160">
        <f>'Upload Sheet Pull'!S402</f>
        <v>0</v>
      </c>
      <c r="R400" s="160">
        <f>'Upload Sheet Pull'!T402</f>
        <v>0</v>
      </c>
      <c r="S400" s="160">
        <f>'Upload Sheet Pull'!U402</f>
        <v>0</v>
      </c>
      <c r="T400" s="160">
        <f t="shared" si="1"/>
        <v>0</v>
      </c>
    </row>
    <row r="401" spans="1:20" ht="12.75" customHeight="1" x14ac:dyDescent="0.4">
      <c r="A401" s="153" t="str">
        <f>'Upload Sheet Pull'!A403</f>
        <v>Budget</v>
      </c>
      <c r="B401" s="153" t="str">
        <f>'Upload Sheet Pull'!B403</f>
        <v>7064-000000</v>
      </c>
      <c r="C401" s="153">
        <f>'Upload Sheet Pull'!C403</f>
        <v>959</v>
      </c>
      <c r="D401" s="153" t="str">
        <f>'Upload Sheet Pull'!D403</f>
        <v>054</v>
      </c>
      <c r="F401" s="153" t="str">
        <f>IF('Upload Sheet Pull'!E403="","",'Upload Sheet Pull'!E403)</f>
        <v/>
      </c>
      <c r="H401" s="160">
        <f>'Upload Sheet Pull'!J403</f>
        <v>0</v>
      </c>
      <c r="I401" s="160">
        <f>'Upload Sheet Pull'!K403</f>
        <v>0</v>
      </c>
      <c r="J401" s="160">
        <f>'Upload Sheet Pull'!L403</f>
        <v>0</v>
      </c>
      <c r="K401" s="160">
        <f>'Upload Sheet Pull'!M403</f>
        <v>0</v>
      </c>
      <c r="L401" s="160">
        <f>'Upload Sheet Pull'!N403</f>
        <v>0</v>
      </c>
      <c r="M401" s="160">
        <f>'Upload Sheet Pull'!O403</f>
        <v>0</v>
      </c>
      <c r="N401" s="160">
        <f>'Upload Sheet Pull'!P403</f>
        <v>0</v>
      </c>
      <c r="O401" s="160">
        <f>'Upload Sheet Pull'!Q403</f>
        <v>0</v>
      </c>
      <c r="P401" s="160">
        <f>'Upload Sheet Pull'!R403</f>
        <v>0</v>
      </c>
      <c r="Q401" s="160">
        <f>'Upload Sheet Pull'!S403</f>
        <v>0</v>
      </c>
      <c r="R401" s="160">
        <f>'Upload Sheet Pull'!T403</f>
        <v>0</v>
      </c>
      <c r="S401" s="160">
        <f>'Upload Sheet Pull'!U403</f>
        <v>0</v>
      </c>
      <c r="T401" s="160">
        <f t="shared" si="1"/>
        <v>0</v>
      </c>
    </row>
    <row r="402" spans="1:20" ht="12.75" customHeight="1" x14ac:dyDescent="0.4">
      <c r="A402" s="153" t="str">
        <f>'Upload Sheet Pull'!A404</f>
        <v>Budget</v>
      </c>
      <c r="B402" s="153" t="str">
        <f>'Upload Sheet Pull'!B404</f>
        <v>7066-000000</v>
      </c>
      <c r="C402" s="153">
        <f>'Upload Sheet Pull'!C404</f>
        <v>959</v>
      </c>
      <c r="D402" s="153" t="str">
        <f>'Upload Sheet Pull'!D404</f>
        <v>054</v>
      </c>
      <c r="F402" s="153" t="str">
        <f>IF('Upload Sheet Pull'!E404="","",'Upload Sheet Pull'!E404)</f>
        <v/>
      </c>
      <c r="H402" s="160">
        <f>'Upload Sheet Pull'!J404</f>
        <v>0</v>
      </c>
      <c r="I402" s="160">
        <f>'Upload Sheet Pull'!K404</f>
        <v>0</v>
      </c>
      <c r="J402" s="160">
        <f>'Upload Sheet Pull'!L404</f>
        <v>0</v>
      </c>
      <c r="K402" s="160">
        <f>'Upload Sheet Pull'!M404</f>
        <v>0</v>
      </c>
      <c r="L402" s="160">
        <f>'Upload Sheet Pull'!N404</f>
        <v>0</v>
      </c>
      <c r="M402" s="160">
        <f>'Upload Sheet Pull'!O404</f>
        <v>0</v>
      </c>
      <c r="N402" s="160">
        <f>'Upload Sheet Pull'!P404</f>
        <v>0</v>
      </c>
      <c r="O402" s="160">
        <f>'Upload Sheet Pull'!Q404</f>
        <v>0</v>
      </c>
      <c r="P402" s="160">
        <f>'Upload Sheet Pull'!R404</f>
        <v>0</v>
      </c>
      <c r="Q402" s="160">
        <f>'Upload Sheet Pull'!S404</f>
        <v>0</v>
      </c>
      <c r="R402" s="160">
        <f>'Upload Sheet Pull'!T404</f>
        <v>0</v>
      </c>
      <c r="S402" s="160">
        <f>'Upload Sheet Pull'!U404</f>
        <v>0</v>
      </c>
      <c r="T402" s="160">
        <f t="shared" si="1"/>
        <v>0</v>
      </c>
    </row>
    <row r="403" spans="1:20" ht="12.75" customHeight="1" x14ac:dyDescent="0.4">
      <c r="A403" s="153" t="str">
        <f>'Upload Sheet Pull'!A405</f>
        <v>Budget</v>
      </c>
      <c r="B403" s="153" t="str">
        <f>'Upload Sheet Pull'!B405</f>
        <v>7068-000000</v>
      </c>
      <c r="C403" s="153">
        <f>'Upload Sheet Pull'!C405</f>
        <v>959</v>
      </c>
      <c r="D403" s="153" t="str">
        <f>'Upload Sheet Pull'!D405</f>
        <v>054</v>
      </c>
      <c r="F403" s="153" t="str">
        <f>IF('Upload Sheet Pull'!E405="","",'Upload Sheet Pull'!E405)</f>
        <v/>
      </c>
      <c r="H403" s="160">
        <f>'Upload Sheet Pull'!J405</f>
        <v>0</v>
      </c>
      <c r="I403" s="160">
        <f>'Upload Sheet Pull'!K405</f>
        <v>0</v>
      </c>
      <c r="J403" s="160">
        <f>'Upload Sheet Pull'!L405</f>
        <v>0</v>
      </c>
      <c r="K403" s="160">
        <f>'Upload Sheet Pull'!M405</f>
        <v>0</v>
      </c>
      <c r="L403" s="160">
        <f>'Upload Sheet Pull'!N405</f>
        <v>0</v>
      </c>
      <c r="M403" s="160">
        <f>'Upload Sheet Pull'!O405</f>
        <v>0</v>
      </c>
      <c r="N403" s="160">
        <f>'Upload Sheet Pull'!P405</f>
        <v>0</v>
      </c>
      <c r="O403" s="160">
        <f>'Upload Sheet Pull'!Q405</f>
        <v>0</v>
      </c>
      <c r="P403" s="160">
        <f>'Upload Sheet Pull'!R405</f>
        <v>0</v>
      </c>
      <c r="Q403" s="160">
        <f>'Upload Sheet Pull'!S405</f>
        <v>0</v>
      </c>
      <c r="R403" s="160">
        <f>'Upload Sheet Pull'!T405</f>
        <v>0</v>
      </c>
      <c r="S403" s="160">
        <f>'Upload Sheet Pull'!U405</f>
        <v>0</v>
      </c>
      <c r="T403" s="160">
        <f t="shared" si="1"/>
        <v>0</v>
      </c>
    </row>
    <row r="404" spans="1:20" ht="12.75" customHeight="1" x14ac:dyDescent="0.4">
      <c r="A404" s="153" t="str">
        <f>'Upload Sheet Pull'!A406</f>
        <v>Budget</v>
      </c>
      <c r="B404" s="153" t="str">
        <f>'Upload Sheet Pull'!B406</f>
        <v>7072-000000</v>
      </c>
      <c r="C404" s="153">
        <f>'Upload Sheet Pull'!C406</f>
        <v>959</v>
      </c>
      <c r="D404" s="153" t="str">
        <f>'Upload Sheet Pull'!D406</f>
        <v>054</v>
      </c>
      <c r="F404" s="153" t="str">
        <f>IF('Upload Sheet Pull'!E406="","",'Upload Sheet Pull'!E406)</f>
        <v/>
      </c>
      <c r="H404" s="160">
        <f>'Upload Sheet Pull'!J406</f>
        <v>0</v>
      </c>
      <c r="I404" s="160">
        <f>'Upload Sheet Pull'!K406</f>
        <v>0</v>
      </c>
      <c r="J404" s="160">
        <f>'Upload Sheet Pull'!L406</f>
        <v>0</v>
      </c>
      <c r="K404" s="160">
        <f>'Upload Sheet Pull'!M406</f>
        <v>0</v>
      </c>
      <c r="L404" s="160">
        <f>'Upload Sheet Pull'!N406</f>
        <v>0</v>
      </c>
      <c r="M404" s="160">
        <f>'Upload Sheet Pull'!O406</f>
        <v>0</v>
      </c>
      <c r="N404" s="160">
        <f>'Upload Sheet Pull'!P406</f>
        <v>0</v>
      </c>
      <c r="O404" s="160">
        <f>'Upload Sheet Pull'!Q406</f>
        <v>0</v>
      </c>
      <c r="P404" s="160">
        <f>'Upload Sheet Pull'!R406</f>
        <v>0</v>
      </c>
      <c r="Q404" s="160">
        <f>'Upload Sheet Pull'!S406</f>
        <v>0</v>
      </c>
      <c r="R404" s="160">
        <f>'Upload Sheet Pull'!T406</f>
        <v>0</v>
      </c>
      <c r="S404" s="160">
        <f>'Upload Sheet Pull'!U406</f>
        <v>0</v>
      </c>
      <c r="T404" s="160">
        <f t="shared" si="1"/>
        <v>0</v>
      </c>
    </row>
    <row r="405" spans="1:20" ht="12.75" customHeight="1" x14ac:dyDescent="0.4">
      <c r="A405" s="153" t="str">
        <f>'Upload Sheet Pull'!A407</f>
        <v>Budget</v>
      </c>
      <c r="B405" s="153" t="str">
        <f>'Upload Sheet Pull'!B407</f>
        <v>7060-000000</v>
      </c>
      <c r="C405" s="153">
        <f>'Upload Sheet Pull'!C407</f>
        <v>960</v>
      </c>
      <c r="D405" s="153" t="str">
        <f>'Upload Sheet Pull'!D407</f>
        <v>054</v>
      </c>
      <c r="F405" s="153" t="str">
        <f>IF('Upload Sheet Pull'!E407="","",'Upload Sheet Pull'!E407)</f>
        <v/>
      </c>
      <c r="H405" s="160">
        <f>'Upload Sheet Pull'!J407</f>
        <v>0</v>
      </c>
      <c r="I405" s="160">
        <f>'Upload Sheet Pull'!K407</f>
        <v>0</v>
      </c>
      <c r="J405" s="160">
        <f>'Upload Sheet Pull'!L407</f>
        <v>0</v>
      </c>
      <c r="K405" s="160">
        <f>'Upload Sheet Pull'!M407</f>
        <v>0</v>
      </c>
      <c r="L405" s="160">
        <f>'Upload Sheet Pull'!N407</f>
        <v>0</v>
      </c>
      <c r="M405" s="160">
        <f>'Upload Sheet Pull'!O407</f>
        <v>0</v>
      </c>
      <c r="N405" s="160">
        <f>'Upload Sheet Pull'!P407</f>
        <v>0</v>
      </c>
      <c r="O405" s="160">
        <f>'Upload Sheet Pull'!Q407</f>
        <v>0</v>
      </c>
      <c r="P405" s="160">
        <f>'Upload Sheet Pull'!R407</f>
        <v>0</v>
      </c>
      <c r="Q405" s="160">
        <f>'Upload Sheet Pull'!S407</f>
        <v>0</v>
      </c>
      <c r="R405" s="160">
        <f>'Upload Sheet Pull'!T407</f>
        <v>0</v>
      </c>
      <c r="S405" s="160">
        <f>'Upload Sheet Pull'!U407</f>
        <v>0</v>
      </c>
      <c r="T405" s="160">
        <f t="shared" si="1"/>
        <v>0</v>
      </c>
    </row>
    <row r="406" spans="1:20" ht="12.75" customHeight="1" x14ac:dyDescent="0.4">
      <c r="A406" s="153" t="str">
        <f>'Upload Sheet Pull'!A408</f>
        <v>Budget</v>
      </c>
      <c r="B406" s="153" t="str">
        <f>'Upload Sheet Pull'!B408</f>
        <v>7062-000000</v>
      </c>
      <c r="C406" s="153">
        <f>'Upload Sheet Pull'!C408</f>
        <v>960</v>
      </c>
      <c r="D406" s="153" t="str">
        <f>'Upload Sheet Pull'!D408</f>
        <v>054</v>
      </c>
      <c r="F406" s="153" t="str">
        <f>IF('Upload Sheet Pull'!E408="","",'Upload Sheet Pull'!E408)</f>
        <v/>
      </c>
      <c r="H406" s="160">
        <f>'Upload Sheet Pull'!J408</f>
        <v>0</v>
      </c>
      <c r="I406" s="160">
        <f>'Upload Sheet Pull'!K408</f>
        <v>0</v>
      </c>
      <c r="J406" s="160">
        <f>'Upload Sheet Pull'!L408</f>
        <v>0</v>
      </c>
      <c r="K406" s="160">
        <f>'Upload Sheet Pull'!M408</f>
        <v>0</v>
      </c>
      <c r="L406" s="160">
        <f>'Upload Sheet Pull'!N408</f>
        <v>0</v>
      </c>
      <c r="M406" s="160">
        <f>'Upload Sheet Pull'!O408</f>
        <v>0</v>
      </c>
      <c r="N406" s="160">
        <f>'Upload Sheet Pull'!P408</f>
        <v>0</v>
      </c>
      <c r="O406" s="160">
        <f>'Upload Sheet Pull'!Q408</f>
        <v>0</v>
      </c>
      <c r="P406" s="160">
        <f>'Upload Sheet Pull'!R408</f>
        <v>0</v>
      </c>
      <c r="Q406" s="160">
        <f>'Upload Sheet Pull'!S408</f>
        <v>0</v>
      </c>
      <c r="R406" s="160">
        <f>'Upload Sheet Pull'!T408</f>
        <v>0</v>
      </c>
      <c r="S406" s="160">
        <f>'Upload Sheet Pull'!U408</f>
        <v>0</v>
      </c>
      <c r="T406" s="160">
        <f t="shared" si="1"/>
        <v>0</v>
      </c>
    </row>
    <row r="407" spans="1:20" ht="12.75" customHeight="1" x14ac:dyDescent="0.4">
      <c r="A407" s="153" t="str">
        <f>'Upload Sheet Pull'!A409</f>
        <v>Budget</v>
      </c>
      <c r="B407" s="153" t="str">
        <f>'Upload Sheet Pull'!B409</f>
        <v>7064-000000</v>
      </c>
      <c r="C407" s="153">
        <f>'Upload Sheet Pull'!C409</f>
        <v>960</v>
      </c>
      <c r="D407" s="153" t="str">
        <f>'Upload Sheet Pull'!D409</f>
        <v>054</v>
      </c>
      <c r="F407" s="153" t="str">
        <f>IF('Upload Sheet Pull'!E409="","",'Upload Sheet Pull'!E409)</f>
        <v/>
      </c>
      <c r="H407" s="160">
        <f>'Upload Sheet Pull'!J409</f>
        <v>0</v>
      </c>
      <c r="I407" s="160">
        <f>'Upload Sheet Pull'!K409</f>
        <v>0</v>
      </c>
      <c r="J407" s="160">
        <f>'Upload Sheet Pull'!L409</f>
        <v>0</v>
      </c>
      <c r="K407" s="160">
        <f>'Upload Sheet Pull'!M409</f>
        <v>0</v>
      </c>
      <c r="L407" s="160">
        <f>'Upload Sheet Pull'!N409</f>
        <v>0</v>
      </c>
      <c r="M407" s="160">
        <f>'Upload Sheet Pull'!O409</f>
        <v>0</v>
      </c>
      <c r="N407" s="160">
        <f>'Upload Sheet Pull'!P409</f>
        <v>0</v>
      </c>
      <c r="O407" s="160">
        <f>'Upload Sheet Pull'!Q409</f>
        <v>0</v>
      </c>
      <c r="P407" s="160">
        <f>'Upload Sheet Pull'!R409</f>
        <v>0</v>
      </c>
      <c r="Q407" s="160">
        <f>'Upload Sheet Pull'!S409</f>
        <v>0</v>
      </c>
      <c r="R407" s="160">
        <f>'Upload Sheet Pull'!T409</f>
        <v>0</v>
      </c>
      <c r="S407" s="160">
        <f>'Upload Sheet Pull'!U409</f>
        <v>0</v>
      </c>
      <c r="T407" s="160">
        <f t="shared" si="1"/>
        <v>0</v>
      </c>
    </row>
    <row r="408" spans="1:20" ht="12.75" customHeight="1" x14ac:dyDescent="0.4">
      <c r="A408" s="153" t="str">
        <f>'Upload Sheet Pull'!A410</f>
        <v>Budget</v>
      </c>
      <c r="B408" s="153" t="str">
        <f>'Upload Sheet Pull'!B410</f>
        <v>7066-000000</v>
      </c>
      <c r="C408" s="153">
        <f>'Upload Sheet Pull'!C410</f>
        <v>960</v>
      </c>
      <c r="D408" s="153" t="str">
        <f>'Upload Sheet Pull'!D410</f>
        <v>054</v>
      </c>
      <c r="F408" s="153" t="str">
        <f>IF('Upload Sheet Pull'!E410="","",'Upload Sheet Pull'!E410)</f>
        <v/>
      </c>
      <c r="H408" s="160">
        <f>'Upload Sheet Pull'!J410</f>
        <v>0</v>
      </c>
      <c r="I408" s="160">
        <f>'Upload Sheet Pull'!K410</f>
        <v>0</v>
      </c>
      <c r="J408" s="160">
        <f>'Upload Sheet Pull'!L410</f>
        <v>0</v>
      </c>
      <c r="K408" s="160">
        <f>'Upload Sheet Pull'!M410</f>
        <v>0</v>
      </c>
      <c r="L408" s="160">
        <f>'Upload Sheet Pull'!N410</f>
        <v>0</v>
      </c>
      <c r="M408" s="160">
        <f>'Upload Sheet Pull'!O410</f>
        <v>0</v>
      </c>
      <c r="N408" s="160">
        <f>'Upload Sheet Pull'!P410</f>
        <v>0</v>
      </c>
      <c r="O408" s="160">
        <f>'Upload Sheet Pull'!Q410</f>
        <v>0</v>
      </c>
      <c r="P408" s="160">
        <f>'Upload Sheet Pull'!R410</f>
        <v>0</v>
      </c>
      <c r="Q408" s="160">
        <f>'Upload Sheet Pull'!S410</f>
        <v>0</v>
      </c>
      <c r="R408" s="160">
        <f>'Upload Sheet Pull'!T410</f>
        <v>0</v>
      </c>
      <c r="S408" s="160">
        <f>'Upload Sheet Pull'!U410</f>
        <v>0</v>
      </c>
      <c r="T408" s="160">
        <f t="shared" si="1"/>
        <v>0</v>
      </c>
    </row>
    <row r="409" spans="1:20" ht="12.75" customHeight="1" x14ac:dyDescent="0.4">
      <c r="A409" s="153" t="str">
        <f>'Upload Sheet Pull'!A411</f>
        <v>Budget</v>
      </c>
      <c r="B409" s="153" t="str">
        <f>'Upload Sheet Pull'!B411</f>
        <v>7068-000000</v>
      </c>
      <c r="C409" s="153">
        <f>'Upload Sheet Pull'!C411</f>
        <v>960</v>
      </c>
      <c r="D409" s="153" t="str">
        <f>'Upload Sheet Pull'!D411</f>
        <v>054</v>
      </c>
      <c r="F409" s="153" t="str">
        <f>IF('Upload Sheet Pull'!E411="","",'Upload Sheet Pull'!E411)</f>
        <v/>
      </c>
      <c r="H409" s="160">
        <f>'Upload Sheet Pull'!J411</f>
        <v>0</v>
      </c>
      <c r="I409" s="160">
        <f>'Upload Sheet Pull'!K411</f>
        <v>0</v>
      </c>
      <c r="J409" s="160">
        <f>'Upload Sheet Pull'!L411</f>
        <v>0</v>
      </c>
      <c r="K409" s="160">
        <f>'Upload Sheet Pull'!M411</f>
        <v>0</v>
      </c>
      <c r="L409" s="160">
        <f>'Upload Sheet Pull'!N411</f>
        <v>0</v>
      </c>
      <c r="M409" s="160">
        <f>'Upload Sheet Pull'!O411</f>
        <v>0</v>
      </c>
      <c r="N409" s="160">
        <f>'Upload Sheet Pull'!P411</f>
        <v>0</v>
      </c>
      <c r="O409" s="160">
        <f>'Upload Sheet Pull'!Q411</f>
        <v>0</v>
      </c>
      <c r="P409" s="160">
        <f>'Upload Sheet Pull'!R411</f>
        <v>0</v>
      </c>
      <c r="Q409" s="160">
        <f>'Upload Sheet Pull'!S411</f>
        <v>0</v>
      </c>
      <c r="R409" s="160">
        <f>'Upload Sheet Pull'!T411</f>
        <v>0</v>
      </c>
      <c r="S409" s="160">
        <f>'Upload Sheet Pull'!U411</f>
        <v>0</v>
      </c>
      <c r="T409" s="160">
        <f t="shared" si="1"/>
        <v>0</v>
      </c>
    </row>
    <row r="410" spans="1:20" ht="12.75" customHeight="1" x14ac:dyDescent="0.4">
      <c r="A410" s="153" t="str">
        <f>'Upload Sheet Pull'!A412</f>
        <v>Budget</v>
      </c>
      <c r="B410" s="153" t="str">
        <f>'Upload Sheet Pull'!B412</f>
        <v>7072-000000</v>
      </c>
      <c r="C410" s="153">
        <f>'Upload Sheet Pull'!C412</f>
        <v>960</v>
      </c>
      <c r="D410" s="153" t="str">
        <f>'Upload Sheet Pull'!D412</f>
        <v>054</v>
      </c>
      <c r="F410" s="153" t="str">
        <f>IF('Upload Sheet Pull'!E412="","",'Upload Sheet Pull'!E412)</f>
        <v/>
      </c>
      <c r="H410" s="160">
        <f>'Upload Sheet Pull'!J412</f>
        <v>0</v>
      </c>
      <c r="I410" s="160">
        <f>'Upload Sheet Pull'!K412</f>
        <v>0</v>
      </c>
      <c r="J410" s="160">
        <f>'Upload Sheet Pull'!L412</f>
        <v>0</v>
      </c>
      <c r="K410" s="160">
        <f>'Upload Sheet Pull'!M412</f>
        <v>0</v>
      </c>
      <c r="L410" s="160">
        <f>'Upload Sheet Pull'!N412</f>
        <v>0</v>
      </c>
      <c r="M410" s="160">
        <f>'Upload Sheet Pull'!O412</f>
        <v>0</v>
      </c>
      <c r="N410" s="160">
        <f>'Upload Sheet Pull'!P412</f>
        <v>0</v>
      </c>
      <c r="O410" s="160">
        <f>'Upload Sheet Pull'!Q412</f>
        <v>0</v>
      </c>
      <c r="P410" s="160">
        <f>'Upload Sheet Pull'!R412</f>
        <v>0</v>
      </c>
      <c r="Q410" s="160">
        <f>'Upload Sheet Pull'!S412</f>
        <v>0</v>
      </c>
      <c r="R410" s="160">
        <f>'Upload Sheet Pull'!T412</f>
        <v>0</v>
      </c>
      <c r="S410" s="160">
        <f>'Upload Sheet Pull'!U412</f>
        <v>0</v>
      </c>
      <c r="T410" s="160">
        <f t="shared" si="1"/>
        <v>0</v>
      </c>
    </row>
    <row r="411" spans="1:20" ht="12.75" customHeight="1" x14ac:dyDescent="0.4">
      <c r="A411" s="153" t="str">
        <f>'Upload Sheet Pull'!A413</f>
        <v>Budget</v>
      </c>
      <c r="B411" s="153" t="str">
        <f>'Upload Sheet Pull'!B413</f>
        <v>7060-000000</v>
      </c>
      <c r="C411" s="153">
        <f>'Upload Sheet Pull'!C413</f>
        <v>961</v>
      </c>
      <c r="D411" s="153" t="str">
        <f>'Upload Sheet Pull'!D413</f>
        <v>054</v>
      </c>
      <c r="F411" s="153" t="str">
        <f>IF('Upload Sheet Pull'!E413="","",'Upload Sheet Pull'!E413)</f>
        <v/>
      </c>
      <c r="H411" s="160">
        <f>'Upload Sheet Pull'!J413</f>
        <v>0</v>
      </c>
      <c r="I411" s="160">
        <f>'Upload Sheet Pull'!K413</f>
        <v>0</v>
      </c>
      <c r="J411" s="160">
        <f>'Upload Sheet Pull'!L413</f>
        <v>0</v>
      </c>
      <c r="K411" s="160">
        <f>'Upload Sheet Pull'!M413</f>
        <v>0</v>
      </c>
      <c r="L411" s="160">
        <f>'Upload Sheet Pull'!N413</f>
        <v>0</v>
      </c>
      <c r="M411" s="160">
        <f>'Upload Sheet Pull'!O413</f>
        <v>0</v>
      </c>
      <c r="N411" s="160">
        <f>'Upload Sheet Pull'!P413</f>
        <v>0</v>
      </c>
      <c r="O411" s="160">
        <f>'Upload Sheet Pull'!Q413</f>
        <v>0</v>
      </c>
      <c r="P411" s="160">
        <f>'Upload Sheet Pull'!R413</f>
        <v>0</v>
      </c>
      <c r="Q411" s="160">
        <f>'Upload Sheet Pull'!S413</f>
        <v>0</v>
      </c>
      <c r="R411" s="160">
        <f>'Upload Sheet Pull'!T413</f>
        <v>0</v>
      </c>
      <c r="S411" s="160">
        <f>'Upload Sheet Pull'!U413</f>
        <v>0</v>
      </c>
      <c r="T411" s="160">
        <f t="shared" si="1"/>
        <v>0</v>
      </c>
    </row>
    <row r="412" spans="1:20" ht="12.75" customHeight="1" x14ac:dyDescent="0.4">
      <c r="A412" s="153" t="str">
        <f>'Upload Sheet Pull'!A414</f>
        <v>Budget</v>
      </c>
      <c r="B412" s="153" t="str">
        <f>'Upload Sheet Pull'!B414</f>
        <v>7062-000000</v>
      </c>
      <c r="C412" s="153">
        <f>'Upload Sheet Pull'!C414</f>
        <v>961</v>
      </c>
      <c r="D412" s="153" t="str">
        <f>'Upload Sheet Pull'!D414</f>
        <v>054</v>
      </c>
      <c r="F412" s="153" t="str">
        <f>IF('Upload Sheet Pull'!E414="","",'Upload Sheet Pull'!E414)</f>
        <v/>
      </c>
      <c r="H412" s="160">
        <f>'Upload Sheet Pull'!J414</f>
        <v>0</v>
      </c>
      <c r="I412" s="160">
        <f>'Upload Sheet Pull'!K414</f>
        <v>0</v>
      </c>
      <c r="J412" s="160">
        <f>'Upload Sheet Pull'!L414</f>
        <v>0</v>
      </c>
      <c r="K412" s="160">
        <f>'Upload Sheet Pull'!M414</f>
        <v>0</v>
      </c>
      <c r="L412" s="160">
        <f>'Upload Sheet Pull'!N414</f>
        <v>0</v>
      </c>
      <c r="M412" s="160">
        <f>'Upload Sheet Pull'!O414</f>
        <v>0</v>
      </c>
      <c r="N412" s="160">
        <f>'Upload Sheet Pull'!P414</f>
        <v>0</v>
      </c>
      <c r="O412" s="160">
        <f>'Upload Sheet Pull'!Q414</f>
        <v>0</v>
      </c>
      <c r="P412" s="160">
        <f>'Upload Sheet Pull'!R414</f>
        <v>0</v>
      </c>
      <c r="Q412" s="160">
        <f>'Upload Sheet Pull'!S414</f>
        <v>0</v>
      </c>
      <c r="R412" s="160">
        <f>'Upload Sheet Pull'!T414</f>
        <v>0</v>
      </c>
      <c r="S412" s="160">
        <f>'Upload Sheet Pull'!U414</f>
        <v>0</v>
      </c>
      <c r="T412" s="160">
        <f t="shared" si="1"/>
        <v>0</v>
      </c>
    </row>
    <row r="413" spans="1:20" ht="12.75" customHeight="1" x14ac:dyDescent="0.4">
      <c r="A413" s="153" t="str">
        <f>'Upload Sheet Pull'!A415</f>
        <v>Budget</v>
      </c>
      <c r="B413" s="153" t="str">
        <f>'Upload Sheet Pull'!B415</f>
        <v>7064-000000</v>
      </c>
      <c r="C413" s="153">
        <f>'Upload Sheet Pull'!C415</f>
        <v>961</v>
      </c>
      <c r="D413" s="153" t="str">
        <f>'Upload Sheet Pull'!D415</f>
        <v>054</v>
      </c>
      <c r="F413" s="153" t="str">
        <f>IF('Upload Sheet Pull'!E415="","",'Upload Sheet Pull'!E415)</f>
        <v/>
      </c>
      <c r="H413" s="160">
        <f>'Upload Sheet Pull'!J415</f>
        <v>0</v>
      </c>
      <c r="I413" s="160">
        <f>'Upload Sheet Pull'!K415</f>
        <v>0</v>
      </c>
      <c r="J413" s="160">
        <f>'Upload Sheet Pull'!L415</f>
        <v>0</v>
      </c>
      <c r="K413" s="160">
        <f>'Upload Sheet Pull'!M415</f>
        <v>0</v>
      </c>
      <c r="L413" s="160">
        <f>'Upload Sheet Pull'!N415</f>
        <v>0</v>
      </c>
      <c r="M413" s="160">
        <f>'Upload Sheet Pull'!O415</f>
        <v>0</v>
      </c>
      <c r="N413" s="160">
        <f>'Upload Sheet Pull'!P415</f>
        <v>0</v>
      </c>
      <c r="O413" s="160">
        <f>'Upload Sheet Pull'!Q415</f>
        <v>0</v>
      </c>
      <c r="P413" s="160">
        <f>'Upload Sheet Pull'!R415</f>
        <v>0</v>
      </c>
      <c r="Q413" s="160">
        <f>'Upload Sheet Pull'!S415</f>
        <v>0</v>
      </c>
      <c r="R413" s="160">
        <f>'Upload Sheet Pull'!T415</f>
        <v>0</v>
      </c>
      <c r="S413" s="160">
        <f>'Upload Sheet Pull'!U415</f>
        <v>0</v>
      </c>
      <c r="T413" s="160">
        <f t="shared" si="1"/>
        <v>0</v>
      </c>
    </row>
    <row r="414" spans="1:20" ht="12.75" customHeight="1" x14ac:dyDescent="0.4">
      <c r="A414" s="153" t="str">
        <f>'Upload Sheet Pull'!A416</f>
        <v>Budget</v>
      </c>
      <c r="B414" s="153" t="str">
        <f>'Upload Sheet Pull'!B416</f>
        <v>7066-000000</v>
      </c>
      <c r="C414" s="153">
        <f>'Upload Sheet Pull'!C416</f>
        <v>961</v>
      </c>
      <c r="D414" s="153" t="str">
        <f>'Upload Sheet Pull'!D416</f>
        <v>054</v>
      </c>
      <c r="F414" s="153" t="str">
        <f>IF('Upload Sheet Pull'!E416="","",'Upload Sheet Pull'!E416)</f>
        <v/>
      </c>
      <c r="H414" s="160">
        <f>'Upload Sheet Pull'!J416</f>
        <v>0</v>
      </c>
      <c r="I414" s="160">
        <f>'Upload Sheet Pull'!K416</f>
        <v>0</v>
      </c>
      <c r="J414" s="160">
        <f>'Upload Sheet Pull'!L416</f>
        <v>0</v>
      </c>
      <c r="K414" s="160">
        <f>'Upload Sheet Pull'!M416</f>
        <v>0</v>
      </c>
      <c r="L414" s="160">
        <f>'Upload Sheet Pull'!N416</f>
        <v>0</v>
      </c>
      <c r="M414" s="160">
        <f>'Upload Sheet Pull'!O416</f>
        <v>0</v>
      </c>
      <c r="N414" s="160">
        <f>'Upload Sheet Pull'!P416</f>
        <v>0</v>
      </c>
      <c r="O414" s="160">
        <f>'Upload Sheet Pull'!Q416</f>
        <v>0</v>
      </c>
      <c r="P414" s="160">
        <f>'Upload Sheet Pull'!R416</f>
        <v>0</v>
      </c>
      <c r="Q414" s="160">
        <f>'Upload Sheet Pull'!S416</f>
        <v>0</v>
      </c>
      <c r="R414" s="160">
        <f>'Upload Sheet Pull'!T416</f>
        <v>0</v>
      </c>
      <c r="S414" s="160">
        <f>'Upload Sheet Pull'!U416</f>
        <v>0</v>
      </c>
      <c r="T414" s="160">
        <f t="shared" si="1"/>
        <v>0</v>
      </c>
    </row>
    <row r="415" spans="1:20" ht="12.75" customHeight="1" x14ac:dyDescent="0.4">
      <c r="A415" s="153" t="str">
        <f>'Upload Sheet Pull'!A417</f>
        <v>Budget</v>
      </c>
      <c r="B415" s="153" t="str">
        <f>'Upload Sheet Pull'!B417</f>
        <v>7068-000000</v>
      </c>
      <c r="C415" s="153">
        <f>'Upload Sheet Pull'!C417</f>
        <v>961</v>
      </c>
      <c r="D415" s="153" t="str">
        <f>'Upload Sheet Pull'!D417</f>
        <v>054</v>
      </c>
      <c r="F415" s="153" t="str">
        <f>IF('Upload Sheet Pull'!E417="","",'Upload Sheet Pull'!E417)</f>
        <v/>
      </c>
      <c r="H415" s="160">
        <f>'Upload Sheet Pull'!J417</f>
        <v>0</v>
      </c>
      <c r="I415" s="160">
        <f>'Upload Sheet Pull'!K417</f>
        <v>0</v>
      </c>
      <c r="J415" s="160">
        <f>'Upload Sheet Pull'!L417</f>
        <v>0</v>
      </c>
      <c r="K415" s="160">
        <f>'Upload Sheet Pull'!M417</f>
        <v>0</v>
      </c>
      <c r="L415" s="160">
        <f>'Upload Sheet Pull'!N417</f>
        <v>0</v>
      </c>
      <c r="M415" s="160">
        <f>'Upload Sheet Pull'!O417</f>
        <v>0</v>
      </c>
      <c r="N415" s="160">
        <f>'Upload Sheet Pull'!P417</f>
        <v>0</v>
      </c>
      <c r="O415" s="160">
        <f>'Upload Sheet Pull'!Q417</f>
        <v>0</v>
      </c>
      <c r="P415" s="160">
        <f>'Upload Sheet Pull'!R417</f>
        <v>0</v>
      </c>
      <c r="Q415" s="160">
        <f>'Upload Sheet Pull'!S417</f>
        <v>0</v>
      </c>
      <c r="R415" s="160">
        <f>'Upload Sheet Pull'!T417</f>
        <v>0</v>
      </c>
      <c r="S415" s="160">
        <f>'Upload Sheet Pull'!U417</f>
        <v>0</v>
      </c>
      <c r="T415" s="160">
        <f t="shared" si="1"/>
        <v>0</v>
      </c>
    </row>
    <row r="416" spans="1:20" ht="12.75" customHeight="1" x14ac:dyDescent="0.4">
      <c r="A416" s="153" t="str">
        <f>'Upload Sheet Pull'!A418</f>
        <v>Budget</v>
      </c>
      <c r="B416" s="153" t="str">
        <f>'Upload Sheet Pull'!B418</f>
        <v>7072-000000</v>
      </c>
      <c r="C416" s="153">
        <f>'Upload Sheet Pull'!C418</f>
        <v>961</v>
      </c>
      <c r="D416" s="153" t="str">
        <f>'Upload Sheet Pull'!D418</f>
        <v>054</v>
      </c>
      <c r="F416" s="153" t="str">
        <f>IF('Upload Sheet Pull'!E418="","",'Upload Sheet Pull'!E418)</f>
        <v/>
      </c>
      <c r="H416" s="160">
        <f>'Upload Sheet Pull'!J418</f>
        <v>0</v>
      </c>
      <c r="I416" s="160">
        <f>'Upload Sheet Pull'!K418</f>
        <v>0</v>
      </c>
      <c r="J416" s="160">
        <f>'Upload Sheet Pull'!L418</f>
        <v>0</v>
      </c>
      <c r="K416" s="160">
        <f>'Upload Sheet Pull'!M418</f>
        <v>0</v>
      </c>
      <c r="L416" s="160">
        <f>'Upload Sheet Pull'!N418</f>
        <v>0</v>
      </c>
      <c r="M416" s="160">
        <f>'Upload Sheet Pull'!O418</f>
        <v>0</v>
      </c>
      <c r="N416" s="160">
        <f>'Upload Sheet Pull'!P418</f>
        <v>0</v>
      </c>
      <c r="O416" s="160">
        <f>'Upload Sheet Pull'!Q418</f>
        <v>0</v>
      </c>
      <c r="P416" s="160">
        <f>'Upload Sheet Pull'!R418</f>
        <v>0</v>
      </c>
      <c r="Q416" s="160">
        <f>'Upload Sheet Pull'!S418</f>
        <v>0</v>
      </c>
      <c r="R416" s="160">
        <f>'Upload Sheet Pull'!T418</f>
        <v>0</v>
      </c>
      <c r="S416" s="160">
        <f>'Upload Sheet Pull'!U418</f>
        <v>0</v>
      </c>
      <c r="T416" s="160">
        <f t="shared" si="1"/>
        <v>0</v>
      </c>
    </row>
    <row r="417" spans="1:20" ht="12.75" customHeight="1" x14ac:dyDescent="0.4">
      <c r="A417" s="153" t="str">
        <f>'Upload Sheet Pull'!A419</f>
        <v>Budget</v>
      </c>
      <c r="B417" s="153" t="str">
        <f>'Upload Sheet Pull'!B419</f>
        <v>7060-000000</v>
      </c>
      <c r="C417" s="153">
        <f>'Upload Sheet Pull'!C419</f>
        <v>962</v>
      </c>
      <c r="D417" s="153" t="str">
        <f>'Upload Sheet Pull'!D419</f>
        <v>054</v>
      </c>
      <c r="F417" s="153" t="str">
        <f>IF('Upload Sheet Pull'!E419="","",'Upload Sheet Pull'!E419)</f>
        <v/>
      </c>
      <c r="H417" s="160">
        <f>'Upload Sheet Pull'!J419</f>
        <v>0</v>
      </c>
      <c r="I417" s="160">
        <f>'Upload Sheet Pull'!K419</f>
        <v>0</v>
      </c>
      <c r="J417" s="160">
        <f>'Upload Sheet Pull'!L419</f>
        <v>0</v>
      </c>
      <c r="K417" s="160">
        <f>'Upload Sheet Pull'!M419</f>
        <v>0</v>
      </c>
      <c r="L417" s="160">
        <f>'Upload Sheet Pull'!N419</f>
        <v>0</v>
      </c>
      <c r="M417" s="160">
        <f>'Upload Sheet Pull'!O419</f>
        <v>0</v>
      </c>
      <c r="N417" s="160">
        <f>'Upload Sheet Pull'!P419</f>
        <v>0</v>
      </c>
      <c r="O417" s="160">
        <f>'Upload Sheet Pull'!Q419</f>
        <v>0</v>
      </c>
      <c r="P417" s="160">
        <f>'Upload Sheet Pull'!R419</f>
        <v>0</v>
      </c>
      <c r="Q417" s="160">
        <f>'Upload Sheet Pull'!S419</f>
        <v>0</v>
      </c>
      <c r="R417" s="160">
        <f>'Upload Sheet Pull'!T419</f>
        <v>0</v>
      </c>
      <c r="S417" s="160">
        <f>'Upload Sheet Pull'!U419</f>
        <v>0</v>
      </c>
      <c r="T417" s="160">
        <f t="shared" si="1"/>
        <v>0</v>
      </c>
    </row>
    <row r="418" spans="1:20" ht="12.75" customHeight="1" x14ac:dyDescent="0.4">
      <c r="A418" s="153" t="str">
        <f>'Upload Sheet Pull'!A420</f>
        <v>Budget</v>
      </c>
      <c r="B418" s="153" t="str">
        <f>'Upload Sheet Pull'!B420</f>
        <v>7062-000000</v>
      </c>
      <c r="C418" s="153">
        <f>'Upload Sheet Pull'!C420</f>
        <v>962</v>
      </c>
      <c r="D418" s="153" t="str">
        <f>'Upload Sheet Pull'!D420</f>
        <v>054</v>
      </c>
      <c r="F418" s="153" t="str">
        <f>IF('Upload Sheet Pull'!E420="","",'Upload Sheet Pull'!E420)</f>
        <v/>
      </c>
      <c r="H418" s="160">
        <f>'Upload Sheet Pull'!J420</f>
        <v>0</v>
      </c>
      <c r="I418" s="160">
        <f>'Upload Sheet Pull'!K420</f>
        <v>0</v>
      </c>
      <c r="J418" s="160">
        <f>'Upload Sheet Pull'!L420</f>
        <v>0</v>
      </c>
      <c r="K418" s="160">
        <f>'Upload Sheet Pull'!M420</f>
        <v>0</v>
      </c>
      <c r="L418" s="160">
        <f>'Upload Sheet Pull'!N420</f>
        <v>0</v>
      </c>
      <c r="M418" s="160">
        <f>'Upload Sheet Pull'!O420</f>
        <v>0</v>
      </c>
      <c r="N418" s="160">
        <f>'Upload Sheet Pull'!P420</f>
        <v>0</v>
      </c>
      <c r="O418" s="160">
        <f>'Upload Sheet Pull'!Q420</f>
        <v>0</v>
      </c>
      <c r="P418" s="160">
        <f>'Upload Sheet Pull'!R420</f>
        <v>0</v>
      </c>
      <c r="Q418" s="160">
        <f>'Upload Sheet Pull'!S420</f>
        <v>0</v>
      </c>
      <c r="R418" s="160">
        <f>'Upload Sheet Pull'!T420</f>
        <v>0</v>
      </c>
      <c r="S418" s="160">
        <f>'Upload Sheet Pull'!U420</f>
        <v>0</v>
      </c>
      <c r="T418" s="160">
        <f t="shared" si="1"/>
        <v>0</v>
      </c>
    </row>
    <row r="419" spans="1:20" ht="12.75" customHeight="1" x14ac:dyDescent="0.4">
      <c r="A419" s="153" t="str">
        <f>'Upload Sheet Pull'!A421</f>
        <v>Budget</v>
      </c>
      <c r="B419" s="153" t="str">
        <f>'Upload Sheet Pull'!B421</f>
        <v>7064-000000</v>
      </c>
      <c r="C419" s="153">
        <f>'Upload Sheet Pull'!C421</f>
        <v>962</v>
      </c>
      <c r="D419" s="153" t="str">
        <f>'Upload Sheet Pull'!D421</f>
        <v>054</v>
      </c>
      <c r="F419" s="153" t="str">
        <f>IF('Upload Sheet Pull'!E421="","",'Upload Sheet Pull'!E421)</f>
        <v/>
      </c>
      <c r="H419" s="160">
        <f>'Upload Sheet Pull'!J421</f>
        <v>0</v>
      </c>
      <c r="I419" s="160">
        <f>'Upload Sheet Pull'!K421</f>
        <v>0</v>
      </c>
      <c r="J419" s="160">
        <f>'Upload Sheet Pull'!L421</f>
        <v>0</v>
      </c>
      <c r="K419" s="160">
        <f>'Upload Sheet Pull'!M421</f>
        <v>0</v>
      </c>
      <c r="L419" s="160">
        <f>'Upload Sheet Pull'!N421</f>
        <v>0</v>
      </c>
      <c r="M419" s="160">
        <f>'Upload Sheet Pull'!O421</f>
        <v>0</v>
      </c>
      <c r="N419" s="160">
        <f>'Upload Sheet Pull'!P421</f>
        <v>0</v>
      </c>
      <c r="O419" s="160">
        <f>'Upload Sheet Pull'!Q421</f>
        <v>0</v>
      </c>
      <c r="P419" s="160">
        <f>'Upload Sheet Pull'!R421</f>
        <v>0</v>
      </c>
      <c r="Q419" s="160">
        <f>'Upload Sheet Pull'!S421</f>
        <v>0</v>
      </c>
      <c r="R419" s="160">
        <f>'Upload Sheet Pull'!T421</f>
        <v>0</v>
      </c>
      <c r="S419" s="160">
        <f>'Upload Sheet Pull'!U421</f>
        <v>0</v>
      </c>
      <c r="T419" s="160">
        <f t="shared" si="1"/>
        <v>0</v>
      </c>
    </row>
    <row r="420" spans="1:20" ht="12.75" customHeight="1" x14ac:dyDescent="0.4">
      <c r="A420" s="153" t="str">
        <f>'Upload Sheet Pull'!A422</f>
        <v>Budget</v>
      </c>
      <c r="B420" s="153" t="str">
        <f>'Upload Sheet Pull'!B422</f>
        <v>7066-000000</v>
      </c>
      <c r="C420" s="153">
        <f>'Upload Sheet Pull'!C422</f>
        <v>962</v>
      </c>
      <c r="D420" s="153" t="str">
        <f>'Upload Sheet Pull'!D422</f>
        <v>054</v>
      </c>
      <c r="F420" s="153" t="str">
        <f>IF('Upload Sheet Pull'!E422="","",'Upload Sheet Pull'!E422)</f>
        <v/>
      </c>
      <c r="H420" s="160">
        <f>'Upload Sheet Pull'!J422</f>
        <v>0</v>
      </c>
      <c r="I420" s="160">
        <f>'Upload Sheet Pull'!K422</f>
        <v>0</v>
      </c>
      <c r="J420" s="160">
        <f>'Upload Sheet Pull'!L422</f>
        <v>0</v>
      </c>
      <c r="K420" s="160">
        <f>'Upload Sheet Pull'!M422</f>
        <v>0</v>
      </c>
      <c r="L420" s="160">
        <f>'Upload Sheet Pull'!N422</f>
        <v>0</v>
      </c>
      <c r="M420" s="160">
        <f>'Upload Sheet Pull'!O422</f>
        <v>0</v>
      </c>
      <c r="N420" s="160">
        <f>'Upload Sheet Pull'!P422</f>
        <v>0</v>
      </c>
      <c r="O420" s="160">
        <f>'Upload Sheet Pull'!Q422</f>
        <v>0</v>
      </c>
      <c r="P420" s="160">
        <f>'Upload Sheet Pull'!R422</f>
        <v>0</v>
      </c>
      <c r="Q420" s="160">
        <f>'Upload Sheet Pull'!S422</f>
        <v>0</v>
      </c>
      <c r="R420" s="160">
        <f>'Upload Sheet Pull'!T422</f>
        <v>0</v>
      </c>
      <c r="S420" s="160">
        <f>'Upload Sheet Pull'!U422</f>
        <v>0</v>
      </c>
      <c r="T420" s="160">
        <f t="shared" si="1"/>
        <v>0</v>
      </c>
    </row>
    <row r="421" spans="1:20" ht="12.75" customHeight="1" x14ac:dyDescent="0.4">
      <c r="A421" s="153" t="str">
        <f>'Upload Sheet Pull'!A423</f>
        <v>Budget</v>
      </c>
      <c r="B421" s="153" t="str">
        <f>'Upload Sheet Pull'!B423</f>
        <v>7068-000000</v>
      </c>
      <c r="C421" s="153">
        <f>'Upload Sheet Pull'!C423</f>
        <v>962</v>
      </c>
      <c r="D421" s="153" t="str">
        <f>'Upload Sheet Pull'!D423</f>
        <v>054</v>
      </c>
      <c r="F421" s="153" t="str">
        <f>IF('Upload Sheet Pull'!E423="","",'Upload Sheet Pull'!E423)</f>
        <v/>
      </c>
      <c r="H421" s="160">
        <f>'Upload Sheet Pull'!J423</f>
        <v>0</v>
      </c>
      <c r="I421" s="160">
        <f>'Upload Sheet Pull'!K423</f>
        <v>0</v>
      </c>
      <c r="J421" s="160">
        <f>'Upload Sheet Pull'!L423</f>
        <v>0</v>
      </c>
      <c r="K421" s="160">
        <f>'Upload Sheet Pull'!M423</f>
        <v>0</v>
      </c>
      <c r="L421" s="160">
        <f>'Upload Sheet Pull'!N423</f>
        <v>0</v>
      </c>
      <c r="M421" s="160">
        <f>'Upload Sheet Pull'!O423</f>
        <v>0</v>
      </c>
      <c r="N421" s="160">
        <f>'Upload Sheet Pull'!P423</f>
        <v>0</v>
      </c>
      <c r="O421" s="160">
        <f>'Upload Sheet Pull'!Q423</f>
        <v>0</v>
      </c>
      <c r="P421" s="160">
        <f>'Upload Sheet Pull'!R423</f>
        <v>0</v>
      </c>
      <c r="Q421" s="160">
        <f>'Upload Sheet Pull'!S423</f>
        <v>0</v>
      </c>
      <c r="R421" s="160">
        <f>'Upload Sheet Pull'!T423</f>
        <v>0</v>
      </c>
      <c r="S421" s="160">
        <f>'Upload Sheet Pull'!U423</f>
        <v>0</v>
      </c>
      <c r="T421" s="160">
        <f t="shared" si="1"/>
        <v>0</v>
      </c>
    </row>
    <row r="422" spans="1:20" ht="12.75" customHeight="1" x14ac:dyDescent="0.4">
      <c r="A422" s="153" t="str">
        <f>'Upload Sheet Pull'!A424</f>
        <v>Budget</v>
      </c>
      <c r="B422" s="153" t="str">
        <f>'Upload Sheet Pull'!B424</f>
        <v>7072-000000</v>
      </c>
      <c r="C422" s="153">
        <f>'Upload Sheet Pull'!C424</f>
        <v>962</v>
      </c>
      <c r="D422" s="153" t="str">
        <f>'Upload Sheet Pull'!D424</f>
        <v>054</v>
      </c>
      <c r="F422" s="153" t="str">
        <f>IF('Upload Sheet Pull'!E424="","",'Upload Sheet Pull'!E424)</f>
        <v/>
      </c>
      <c r="H422" s="160">
        <f>'Upload Sheet Pull'!J424</f>
        <v>0</v>
      </c>
      <c r="I422" s="160">
        <f>'Upload Sheet Pull'!K424</f>
        <v>0</v>
      </c>
      <c r="J422" s="160">
        <f>'Upload Sheet Pull'!L424</f>
        <v>0</v>
      </c>
      <c r="K422" s="160">
        <f>'Upload Sheet Pull'!M424</f>
        <v>0</v>
      </c>
      <c r="L422" s="160">
        <f>'Upload Sheet Pull'!N424</f>
        <v>0</v>
      </c>
      <c r="M422" s="160">
        <f>'Upload Sheet Pull'!O424</f>
        <v>0</v>
      </c>
      <c r="N422" s="160">
        <f>'Upload Sheet Pull'!P424</f>
        <v>0</v>
      </c>
      <c r="O422" s="160">
        <f>'Upload Sheet Pull'!Q424</f>
        <v>0</v>
      </c>
      <c r="P422" s="160">
        <f>'Upload Sheet Pull'!R424</f>
        <v>0</v>
      </c>
      <c r="Q422" s="160">
        <f>'Upload Sheet Pull'!S424</f>
        <v>0</v>
      </c>
      <c r="R422" s="160">
        <f>'Upload Sheet Pull'!T424</f>
        <v>0</v>
      </c>
      <c r="S422" s="160">
        <f>'Upload Sheet Pull'!U424</f>
        <v>0</v>
      </c>
      <c r="T422" s="160">
        <f t="shared" si="1"/>
        <v>0</v>
      </c>
    </row>
    <row r="423" spans="1:20" ht="12.75" customHeight="1" x14ac:dyDescent="0.4">
      <c r="A423" s="153" t="str">
        <f>'Upload Sheet Pull'!A425</f>
        <v>Budget</v>
      </c>
      <c r="B423" s="153" t="str">
        <f>'Upload Sheet Pull'!B425</f>
        <v>7060-000000</v>
      </c>
      <c r="C423" s="153">
        <f>'Upload Sheet Pull'!C425</f>
        <v>963</v>
      </c>
      <c r="D423" s="153" t="str">
        <f>'Upload Sheet Pull'!D425</f>
        <v>054</v>
      </c>
      <c r="F423" s="153" t="str">
        <f>IF('Upload Sheet Pull'!E425="","",'Upload Sheet Pull'!E425)</f>
        <v/>
      </c>
      <c r="H423" s="160">
        <f>'Upload Sheet Pull'!J425</f>
        <v>0</v>
      </c>
      <c r="I423" s="160">
        <f>'Upload Sheet Pull'!K425</f>
        <v>0</v>
      </c>
      <c r="J423" s="160">
        <f>'Upload Sheet Pull'!L425</f>
        <v>0</v>
      </c>
      <c r="K423" s="160">
        <f>'Upload Sheet Pull'!M425</f>
        <v>0</v>
      </c>
      <c r="L423" s="160">
        <f>'Upload Sheet Pull'!N425</f>
        <v>0</v>
      </c>
      <c r="M423" s="160">
        <f>'Upload Sheet Pull'!O425</f>
        <v>0</v>
      </c>
      <c r="N423" s="160">
        <f>'Upload Sheet Pull'!P425</f>
        <v>0</v>
      </c>
      <c r="O423" s="160">
        <f>'Upload Sheet Pull'!Q425</f>
        <v>0</v>
      </c>
      <c r="P423" s="160">
        <f>'Upload Sheet Pull'!R425</f>
        <v>0</v>
      </c>
      <c r="Q423" s="160">
        <f>'Upload Sheet Pull'!S425</f>
        <v>0</v>
      </c>
      <c r="R423" s="160">
        <f>'Upload Sheet Pull'!T425</f>
        <v>0</v>
      </c>
      <c r="S423" s="160">
        <f>'Upload Sheet Pull'!U425</f>
        <v>0</v>
      </c>
      <c r="T423" s="160">
        <f t="shared" si="1"/>
        <v>0</v>
      </c>
    </row>
    <row r="424" spans="1:20" ht="12.75" customHeight="1" x14ac:dyDescent="0.4">
      <c r="A424" s="153" t="str">
        <f>'Upload Sheet Pull'!A426</f>
        <v>Budget</v>
      </c>
      <c r="B424" s="153" t="str">
        <f>'Upload Sheet Pull'!B426</f>
        <v>7062-000000</v>
      </c>
      <c r="C424" s="153">
        <f>'Upload Sheet Pull'!C426</f>
        <v>963</v>
      </c>
      <c r="D424" s="153" t="str">
        <f>'Upload Sheet Pull'!D426</f>
        <v>054</v>
      </c>
      <c r="F424" s="153" t="str">
        <f>IF('Upload Sheet Pull'!E426="","",'Upload Sheet Pull'!E426)</f>
        <v/>
      </c>
      <c r="H424" s="160">
        <f>'Upload Sheet Pull'!J426</f>
        <v>0</v>
      </c>
      <c r="I424" s="160">
        <f>'Upload Sheet Pull'!K426</f>
        <v>0</v>
      </c>
      <c r="J424" s="160">
        <f>'Upload Sheet Pull'!L426</f>
        <v>0</v>
      </c>
      <c r="K424" s="160">
        <f>'Upload Sheet Pull'!M426</f>
        <v>0</v>
      </c>
      <c r="L424" s="160">
        <f>'Upload Sheet Pull'!N426</f>
        <v>0</v>
      </c>
      <c r="M424" s="160">
        <f>'Upload Sheet Pull'!O426</f>
        <v>0</v>
      </c>
      <c r="N424" s="160">
        <f>'Upload Sheet Pull'!P426</f>
        <v>0</v>
      </c>
      <c r="O424" s="160">
        <f>'Upload Sheet Pull'!Q426</f>
        <v>0</v>
      </c>
      <c r="P424" s="160">
        <f>'Upload Sheet Pull'!R426</f>
        <v>0</v>
      </c>
      <c r="Q424" s="160">
        <f>'Upload Sheet Pull'!S426</f>
        <v>0</v>
      </c>
      <c r="R424" s="160">
        <f>'Upload Sheet Pull'!T426</f>
        <v>0</v>
      </c>
      <c r="S424" s="160">
        <f>'Upload Sheet Pull'!U426</f>
        <v>0</v>
      </c>
      <c r="T424" s="160">
        <f t="shared" si="1"/>
        <v>0</v>
      </c>
    </row>
    <row r="425" spans="1:20" ht="12.75" customHeight="1" x14ac:dyDescent="0.4">
      <c r="A425" s="153" t="str">
        <f>'Upload Sheet Pull'!A427</f>
        <v>Budget</v>
      </c>
      <c r="B425" s="153" t="str">
        <f>'Upload Sheet Pull'!B427</f>
        <v>7064-000000</v>
      </c>
      <c r="C425" s="153">
        <f>'Upload Sheet Pull'!C427</f>
        <v>963</v>
      </c>
      <c r="D425" s="153" t="str">
        <f>'Upload Sheet Pull'!D427</f>
        <v>054</v>
      </c>
      <c r="F425" s="153" t="str">
        <f>IF('Upload Sheet Pull'!E427="","",'Upload Sheet Pull'!E427)</f>
        <v/>
      </c>
      <c r="H425" s="160">
        <f>'Upload Sheet Pull'!J427</f>
        <v>0</v>
      </c>
      <c r="I425" s="160">
        <f>'Upload Sheet Pull'!K427</f>
        <v>0</v>
      </c>
      <c r="J425" s="160">
        <f>'Upload Sheet Pull'!L427</f>
        <v>0</v>
      </c>
      <c r="K425" s="160">
        <f>'Upload Sheet Pull'!M427</f>
        <v>0</v>
      </c>
      <c r="L425" s="160">
        <f>'Upload Sheet Pull'!N427</f>
        <v>0</v>
      </c>
      <c r="M425" s="160">
        <f>'Upload Sheet Pull'!O427</f>
        <v>0</v>
      </c>
      <c r="N425" s="160">
        <f>'Upload Sheet Pull'!P427</f>
        <v>0</v>
      </c>
      <c r="O425" s="160">
        <f>'Upload Sheet Pull'!Q427</f>
        <v>0</v>
      </c>
      <c r="P425" s="160">
        <f>'Upload Sheet Pull'!R427</f>
        <v>0</v>
      </c>
      <c r="Q425" s="160">
        <f>'Upload Sheet Pull'!S427</f>
        <v>0</v>
      </c>
      <c r="R425" s="160">
        <f>'Upload Sheet Pull'!T427</f>
        <v>0</v>
      </c>
      <c r="S425" s="160">
        <f>'Upload Sheet Pull'!U427</f>
        <v>0</v>
      </c>
      <c r="T425" s="160">
        <f t="shared" si="1"/>
        <v>0</v>
      </c>
    </row>
    <row r="426" spans="1:20" ht="12.75" customHeight="1" x14ac:dyDescent="0.4">
      <c r="A426" s="153" t="str">
        <f>'Upload Sheet Pull'!A428</f>
        <v>Budget</v>
      </c>
      <c r="B426" s="153" t="str">
        <f>'Upload Sheet Pull'!B428</f>
        <v>7066-000000</v>
      </c>
      <c r="C426" s="153">
        <f>'Upload Sheet Pull'!C428</f>
        <v>963</v>
      </c>
      <c r="D426" s="153" t="str">
        <f>'Upload Sheet Pull'!D428</f>
        <v>054</v>
      </c>
      <c r="F426" s="153" t="str">
        <f>IF('Upload Sheet Pull'!E428="","",'Upload Sheet Pull'!E428)</f>
        <v/>
      </c>
      <c r="H426" s="160">
        <f>'Upload Sheet Pull'!J428</f>
        <v>0</v>
      </c>
      <c r="I426" s="160">
        <f>'Upload Sheet Pull'!K428</f>
        <v>0</v>
      </c>
      <c r="J426" s="160">
        <f>'Upload Sheet Pull'!L428</f>
        <v>0</v>
      </c>
      <c r="K426" s="160">
        <f>'Upload Sheet Pull'!M428</f>
        <v>0</v>
      </c>
      <c r="L426" s="160">
        <f>'Upload Sheet Pull'!N428</f>
        <v>0</v>
      </c>
      <c r="M426" s="160">
        <f>'Upload Sheet Pull'!O428</f>
        <v>0</v>
      </c>
      <c r="N426" s="160">
        <f>'Upload Sheet Pull'!P428</f>
        <v>0</v>
      </c>
      <c r="O426" s="160">
        <f>'Upload Sheet Pull'!Q428</f>
        <v>0</v>
      </c>
      <c r="P426" s="160">
        <f>'Upload Sheet Pull'!R428</f>
        <v>0</v>
      </c>
      <c r="Q426" s="160">
        <f>'Upload Sheet Pull'!S428</f>
        <v>0</v>
      </c>
      <c r="R426" s="160">
        <f>'Upload Sheet Pull'!T428</f>
        <v>0</v>
      </c>
      <c r="S426" s="160">
        <f>'Upload Sheet Pull'!U428</f>
        <v>0</v>
      </c>
      <c r="T426" s="160">
        <f t="shared" si="1"/>
        <v>0</v>
      </c>
    </row>
    <row r="427" spans="1:20" ht="12.75" customHeight="1" x14ac:dyDescent="0.4">
      <c r="A427" s="153" t="str">
        <f>'Upload Sheet Pull'!A429</f>
        <v>Budget</v>
      </c>
      <c r="B427" s="153" t="str">
        <f>'Upload Sheet Pull'!B429</f>
        <v>7068-000000</v>
      </c>
      <c r="C427" s="153">
        <f>'Upload Sheet Pull'!C429</f>
        <v>963</v>
      </c>
      <c r="D427" s="153" t="str">
        <f>'Upload Sheet Pull'!D429</f>
        <v>054</v>
      </c>
      <c r="F427" s="153" t="str">
        <f>IF('Upload Sheet Pull'!E429="","",'Upload Sheet Pull'!E429)</f>
        <v/>
      </c>
      <c r="H427" s="160">
        <f>'Upload Sheet Pull'!J429</f>
        <v>0</v>
      </c>
      <c r="I427" s="160">
        <f>'Upload Sheet Pull'!K429</f>
        <v>0</v>
      </c>
      <c r="J427" s="160">
        <f>'Upload Sheet Pull'!L429</f>
        <v>0</v>
      </c>
      <c r="K427" s="160">
        <f>'Upload Sheet Pull'!M429</f>
        <v>0</v>
      </c>
      <c r="L427" s="160">
        <f>'Upload Sheet Pull'!N429</f>
        <v>0</v>
      </c>
      <c r="M427" s="160">
        <f>'Upload Sheet Pull'!O429</f>
        <v>0</v>
      </c>
      <c r="N427" s="160">
        <f>'Upload Sheet Pull'!P429</f>
        <v>0</v>
      </c>
      <c r="O427" s="160">
        <f>'Upload Sheet Pull'!Q429</f>
        <v>0</v>
      </c>
      <c r="P427" s="160">
        <f>'Upload Sheet Pull'!R429</f>
        <v>0</v>
      </c>
      <c r="Q427" s="160">
        <f>'Upload Sheet Pull'!S429</f>
        <v>0</v>
      </c>
      <c r="R427" s="160">
        <f>'Upload Sheet Pull'!T429</f>
        <v>0</v>
      </c>
      <c r="S427" s="160">
        <f>'Upload Sheet Pull'!U429</f>
        <v>0</v>
      </c>
      <c r="T427" s="160">
        <f t="shared" si="1"/>
        <v>0</v>
      </c>
    </row>
    <row r="428" spans="1:20" ht="12.75" customHeight="1" x14ac:dyDescent="0.4">
      <c r="A428" s="153" t="str">
        <f>'Upload Sheet Pull'!A430</f>
        <v>Budget</v>
      </c>
      <c r="B428" s="153" t="str">
        <f>'Upload Sheet Pull'!B430</f>
        <v>7072-000000</v>
      </c>
      <c r="C428" s="153">
        <f>'Upload Sheet Pull'!C430</f>
        <v>963</v>
      </c>
      <c r="D428" s="153" t="str">
        <f>'Upload Sheet Pull'!D430</f>
        <v>054</v>
      </c>
      <c r="F428" s="153" t="str">
        <f>IF('Upload Sheet Pull'!E430="","",'Upload Sheet Pull'!E430)</f>
        <v/>
      </c>
      <c r="H428" s="160">
        <f>'Upload Sheet Pull'!J430</f>
        <v>0</v>
      </c>
      <c r="I428" s="160">
        <f>'Upload Sheet Pull'!K430</f>
        <v>0</v>
      </c>
      <c r="J428" s="160">
        <f>'Upload Sheet Pull'!L430</f>
        <v>0</v>
      </c>
      <c r="K428" s="160">
        <f>'Upload Sheet Pull'!M430</f>
        <v>0</v>
      </c>
      <c r="L428" s="160">
        <f>'Upload Sheet Pull'!N430</f>
        <v>0</v>
      </c>
      <c r="M428" s="160">
        <f>'Upload Sheet Pull'!O430</f>
        <v>0</v>
      </c>
      <c r="N428" s="160">
        <f>'Upload Sheet Pull'!P430</f>
        <v>0</v>
      </c>
      <c r="O428" s="160">
        <f>'Upload Sheet Pull'!Q430</f>
        <v>0</v>
      </c>
      <c r="P428" s="160">
        <f>'Upload Sheet Pull'!R430</f>
        <v>0</v>
      </c>
      <c r="Q428" s="160">
        <f>'Upload Sheet Pull'!S430</f>
        <v>0</v>
      </c>
      <c r="R428" s="160">
        <f>'Upload Sheet Pull'!T430</f>
        <v>0</v>
      </c>
      <c r="S428" s="160">
        <f>'Upload Sheet Pull'!U430</f>
        <v>0</v>
      </c>
      <c r="T428" s="160">
        <f t="shared" si="1"/>
        <v>0</v>
      </c>
    </row>
    <row r="429" spans="1:20" ht="12.75" customHeight="1" x14ac:dyDescent="0.4">
      <c r="A429" s="153" t="str">
        <f>'Upload Sheet Pull'!A431</f>
        <v>Budget</v>
      </c>
      <c r="B429" s="153" t="str">
        <f>'Upload Sheet Pull'!B431</f>
        <v>7058-000000</v>
      </c>
      <c r="C429" s="153">
        <f>'Upload Sheet Pull'!C431</f>
        <v>970</v>
      </c>
      <c r="D429" s="153" t="str">
        <f>'Upload Sheet Pull'!D431</f>
        <v>054</v>
      </c>
      <c r="F429" s="153" t="str">
        <f>IF('Upload Sheet Pull'!E431="","",'Upload Sheet Pull'!E431)</f>
        <v/>
      </c>
      <c r="H429" s="160">
        <f>'Upload Sheet Pull'!J431</f>
        <v>0</v>
      </c>
      <c r="I429" s="160">
        <f>'Upload Sheet Pull'!K431</f>
        <v>491</v>
      </c>
      <c r="J429" s="160">
        <f>'Upload Sheet Pull'!L431</f>
        <v>0</v>
      </c>
      <c r="K429" s="160">
        <f>'Upload Sheet Pull'!M431</f>
        <v>0</v>
      </c>
      <c r="L429" s="160">
        <f>'Upload Sheet Pull'!N431</f>
        <v>0</v>
      </c>
      <c r="M429" s="160">
        <f>'Upload Sheet Pull'!O431</f>
        <v>0</v>
      </c>
      <c r="N429" s="160">
        <f>'Upload Sheet Pull'!P431</f>
        <v>300</v>
      </c>
      <c r="O429" s="160">
        <f>'Upload Sheet Pull'!Q431</f>
        <v>0</v>
      </c>
      <c r="P429" s="160">
        <f>'Upload Sheet Pull'!R431</f>
        <v>0</v>
      </c>
      <c r="Q429" s="160">
        <f>'Upload Sheet Pull'!S431</f>
        <v>0</v>
      </c>
      <c r="R429" s="160">
        <f>'Upload Sheet Pull'!T431</f>
        <v>0</v>
      </c>
      <c r="S429" s="160">
        <f>'Upload Sheet Pull'!U431</f>
        <v>0</v>
      </c>
      <c r="T429" s="160">
        <f t="shared" si="1"/>
        <v>791</v>
      </c>
    </row>
    <row r="430" spans="1:20" ht="12.75" customHeight="1" x14ac:dyDescent="0.4">
      <c r="A430" s="153" t="str">
        <f>'Upload Sheet Pull'!A432</f>
        <v>Budget</v>
      </c>
      <c r="B430" s="153" t="str">
        <f>'Upload Sheet Pull'!B432</f>
        <v>7058-000000</v>
      </c>
      <c r="C430" s="153">
        <f>'Upload Sheet Pull'!C432</f>
        <v>971</v>
      </c>
      <c r="D430" s="153" t="str">
        <f>'Upload Sheet Pull'!D432</f>
        <v>054</v>
      </c>
      <c r="F430" s="153" t="str">
        <f>IF('Upload Sheet Pull'!E432="","",'Upload Sheet Pull'!E432)</f>
        <v/>
      </c>
      <c r="H430" s="160">
        <f>'Upload Sheet Pull'!J432</f>
        <v>0</v>
      </c>
      <c r="I430" s="160">
        <f>'Upload Sheet Pull'!K432</f>
        <v>982.44</v>
      </c>
      <c r="J430" s="160">
        <f>'Upload Sheet Pull'!L432</f>
        <v>0</v>
      </c>
      <c r="K430" s="160">
        <f>'Upload Sheet Pull'!M432</f>
        <v>0</v>
      </c>
      <c r="L430" s="160">
        <f>'Upload Sheet Pull'!N432</f>
        <v>0</v>
      </c>
      <c r="M430" s="160">
        <f>'Upload Sheet Pull'!O432</f>
        <v>0</v>
      </c>
      <c r="N430" s="160">
        <f>'Upload Sheet Pull'!P432</f>
        <v>550</v>
      </c>
      <c r="O430" s="160">
        <f>'Upload Sheet Pull'!Q432</f>
        <v>0</v>
      </c>
      <c r="P430" s="160">
        <f>'Upload Sheet Pull'!R432</f>
        <v>0</v>
      </c>
      <c r="Q430" s="160">
        <f>'Upload Sheet Pull'!S432</f>
        <v>0</v>
      </c>
      <c r="R430" s="160">
        <f>'Upload Sheet Pull'!T432</f>
        <v>0</v>
      </c>
      <c r="S430" s="160">
        <f>'Upload Sheet Pull'!U432</f>
        <v>0</v>
      </c>
      <c r="T430" s="160">
        <f t="shared" si="1"/>
        <v>1532.44</v>
      </c>
    </row>
    <row r="431" spans="1:20" ht="12.75" customHeight="1" x14ac:dyDescent="0.4">
      <c r="A431" s="153" t="str">
        <f>'Upload Sheet Pull'!A433</f>
        <v>Budget</v>
      </c>
      <c r="B431" s="153" t="str">
        <f>'Upload Sheet Pull'!B433</f>
        <v>7058-000000</v>
      </c>
      <c r="C431" s="153">
        <f>'Upload Sheet Pull'!C433</f>
        <v>972</v>
      </c>
      <c r="D431" s="153" t="str">
        <f>'Upload Sheet Pull'!D433</f>
        <v>054</v>
      </c>
      <c r="F431" s="153" t="str">
        <f>IF('Upload Sheet Pull'!E433="","",'Upload Sheet Pull'!E433)</f>
        <v/>
      </c>
      <c r="H431" s="160">
        <f>'Upload Sheet Pull'!J433</f>
        <v>0</v>
      </c>
      <c r="I431" s="160">
        <f>'Upload Sheet Pull'!K433</f>
        <v>491.22</v>
      </c>
      <c r="J431" s="160">
        <f>'Upload Sheet Pull'!L433</f>
        <v>0</v>
      </c>
      <c r="K431" s="160">
        <f>'Upload Sheet Pull'!M433</f>
        <v>0</v>
      </c>
      <c r="L431" s="160">
        <f>'Upload Sheet Pull'!N433</f>
        <v>0</v>
      </c>
      <c r="M431" s="160">
        <f>'Upload Sheet Pull'!O433</f>
        <v>0</v>
      </c>
      <c r="N431" s="160">
        <f>'Upload Sheet Pull'!P433</f>
        <v>300</v>
      </c>
      <c r="O431" s="160">
        <f>'Upload Sheet Pull'!Q433</f>
        <v>0</v>
      </c>
      <c r="P431" s="160">
        <f>'Upload Sheet Pull'!R433</f>
        <v>0</v>
      </c>
      <c r="Q431" s="160">
        <f>'Upload Sheet Pull'!S433</f>
        <v>0</v>
      </c>
      <c r="R431" s="160">
        <f>'Upload Sheet Pull'!T433</f>
        <v>0</v>
      </c>
      <c r="S431" s="160">
        <f>'Upload Sheet Pull'!U433</f>
        <v>0</v>
      </c>
      <c r="T431" s="160">
        <f t="shared" si="1"/>
        <v>791.22</v>
      </c>
    </row>
    <row r="432" spans="1:20" ht="12.75" customHeight="1" x14ac:dyDescent="0.4">
      <c r="A432" s="153" t="str">
        <f>'Upload Sheet Pull'!A434</f>
        <v>Budget</v>
      </c>
      <c r="B432" s="153" t="str">
        <f>'Upload Sheet Pull'!B434</f>
        <v>7058-000000</v>
      </c>
      <c r="C432" s="153">
        <f>'Upload Sheet Pull'!C434</f>
        <v>973</v>
      </c>
      <c r="D432" s="153" t="str">
        <f>'Upload Sheet Pull'!D434</f>
        <v>054</v>
      </c>
      <c r="F432" s="153" t="str">
        <f>IF('Upload Sheet Pull'!E434="","",'Upload Sheet Pull'!E434)</f>
        <v/>
      </c>
      <c r="H432" s="160">
        <f>'Upload Sheet Pull'!J434</f>
        <v>0</v>
      </c>
      <c r="I432" s="160">
        <f>'Upload Sheet Pull'!K434</f>
        <v>0</v>
      </c>
      <c r="J432" s="160">
        <f>'Upload Sheet Pull'!L434</f>
        <v>0</v>
      </c>
      <c r="K432" s="160">
        <f>'Upload Sheet Pull'!M434</f>
        <v>0</v>
      </c>
      <c r="L432" s="160">
        <f>'Upload Sheet Pull'!N434</f>
        <v>0</v>
      </c>
      <c r="M432" s="160">
        <f>'Upload Sheet Pull'!O434</f>
        <v>0</v>
      </c>
      <c r="N432" s="160">
        <f>'Upload Sheet Pull'!P434</f>
        <v>0</v>
      </c>
      <c r="O432" s="160">
        <f>'Upload Sheet Pull'!Q434</f>
        <v>0</v>
      </c>
      <c r="P432" s="160">
        <f>'Upload Sheet Pull'!R434</f>
        <v>0</v>
      </c>
      <c r="Q432" s="160">
        <f>'Upload Sheet Pull'!S434</f>
        <v>0</v>
      </c>
      <c r="R432" s="160">
        <f>'Upload Sheet Pull'!T434</f>
        <v>0</v>
      </c>
      <c r="S432" s="160">
        <f>'Upload Sheet Pull'!U434</f>
        <v>0</v>
      </c>
      <c r="T432" s="160">
        <f t="shared" si="1"/>
        <v>0</v>
      </c>
    </row>
    <row r="433" spans="1:20" ht="12.75" customHeight="1" x14ac:dyDescent="0.4">
      <c r="A433" s="153" t="str">
        <f>'Upload Sheet Pull'!A435</f>
        <v>Budget</v>
      </c>
      <c r="B433" s="153" t="str">
        <f>'Upload Sheet Pull'!B435</f>
        <v>7058-000000</v>
      </c>
      <c r="C433" s="153">
        <f>'Upload Sheet Pull'!C435</f>
        <v>974</v>
      </c>
      <c r="D433" s="153" t="str">
        <f>'Upload Sheet Pull'!D435</f>
        <v>054</v>
      </c>
      <c r="F433" s="153" t="str">
        <f>IF('Upload Sheet Pull'!E435="","",'Upload Sheet Pull'!E435)</f>
        <v/>
      </c>
      <c r="H433" s="160">
        <f>'Upload Sheet Pull'!J435</f>
        <v>0</v>
      </c>
      <c r="I433" s="160">
        <f>'Upload Sheet Pull'!K435</f>
        <v>0</v>
      </c>
      <c r="J433" s="160">
        <f>'Upload Sheet Pull'!L435</f>
        <v>0</v>
      </c>
      <c r="K433" s="160">
        <f>'Upload Sheet Pull'!M435</f>
        <v>0</v>
      </c>
      <c r="L433" s="160">
        <f>'Upload Sheet Pull'!N435</f>
        <v>0</v>
      </c>
      <c r="M433" s="160">
        <f>'Upload Sheet Pull'!O435</f>
        <v>0</v>
      </c>
      <c r="N433" s="160">
        <f>'Upload Sheet Pull'!P435</f>
        <v>0</v>
      </c>
      <c r="O433" s="160">
        <f>'Upload Sheet Pull'!Q435</f>
        <v>0</v>
      </c>
      <c r="P433" s="160">
        <f>'Upload Sheet Pull'!R435</f>
        <v>0</v>
      </c>
      <c r="Q433" s="160">
        <f>'Upload Sheet Pull'!S435</f>
        <v>0</v>
      </c>
      <c r="R433" s="160">
        <f>'Upload Sheet Pull'!T435</f>
        <v>0</v>
      </c>
      <c r="S433" s="160">
        <f>'Upload Sheet Pull'!U435</f>
        <v>0</v>
      </c>
      <c r="T433" s="160">
        <f t="shared" si="1"/>
        <v>0</v>
      </c>
    </row>
    <row r="434" spans="1:20" ht="12.75" customHeight="1" x14ac:dyDescent="0.4">
      <c r="A434" s="153" t="str">
        <f>'Upload Sheet Pull'!A436</f>
        <v>Budget</v>
      </c>
      <c r="B434" s="153" t="str">
        <f>'Upload Sheet Pull'!B436</f>
        <v>7058-000000</v>
      </c>
      <c r="C434" s="153">
        <f>'Upload Sheet Pull'!C436</f>
        <v>975</v>
      </c>
      <c r="D434" s="153" t="str">
        <f>'Upload Sheet Pull'!D436</f>
        <v>054</v>
      </c>
      <c r="F434" s="153" t="str">
        <f>IF('Upload Sheet Pull'!E436="","",'Upload Sheet Pull'!E436)</f>
        <v/>
      </c>
      <c r="H434" s="160">
        <f>'Upload Sheet Pull'!J436</f>
        <v>0</v>
      </c>
      <c r="I434" s="160">
        <f>'Upload Sheet Pull'!K436</f>
        <v>0</v>
      </c>
      <c r="J434" s="160">
        <f>'Upload Sheet Pull'!L436</f>
        <v>0</v>
      </c>
      <c r="K434" s="160">
        <f>'Upload Sheet Pull'!M436</f>
        <v>0</v>
      </c>
      <c r="L434" s="160">
        <f>'Upload Sheet Pull'!N436</f>
        <v>0</v>
      </c>
      <c r="M434" s="160">
        <f>'Upload Sheet Pull'!O436</f>
        <v>0</v>
      </c>
      <c r="N434" s="160">
        <f>'Upload Sheet Pull'!P436</f>
        <v>0</v>
      </c>
      <c r="O434" s="160">
        <f>'Upload Sheet Pull'!Q436</f>
        <v>0</v>
      </c>
      <c r="P434" s="160">
        <f>'Upload Sheet Pull'!R436</f>
        <v>0</v>
      </c>
      <c r="Q434" s="160">
        <f>'Upload Sheet Pull'!S436</f>
        <v>0</v>
      </c>
      <c r="R434" s="160">
        <f>'Upload Sheet Pull'!T436</f>
        <v>0</v>
      </c>
      <c r="S434" s="160">
        <f>'Upload Sheet Pull'!U436</f>
        <v>0</v>
      </c>
      <c r="T434" s="160">
        <f t="shared" si="1"/>
        <v>0</v>
      </c>
    </row>
    <row r="435" spans="1:20" ht="12.75" customHeight="1" x14ac:dyDescent="0.4">
      <c r="A435" s="153" t="str">
        <f>'Upload Sheet Pull'!A437</f>
        <v>Budget</v>
      </c>
      <c r="B435" s="153" t="str">
        <f>'Upload Sheet Pull'!B437</f>
        <v>7058-000000</v>
      </c>
      <c r="C435" s="153">
        <f>'Upload Sheet Pull'!C437</f>
        <v>976</v>
      </c>
      <c r="D435" s="153" t="str">
        <f>'Upload Sheet Pull'!D437</f>
        <v>054</v>
      </c>
      <c r="F435" s="153" t="str">
        <f>IF('Upload Sheet Pull'!E437="","",'Upload Sheet Pull'!E437)</f>
        <v/>
      </c>
      <c r="H435" s="160">
        <f>'Upload Sheet Pull'!J437</f>
        <v>0</v>
      </c>
      <c r="I435" s="160">
        <f>'Upload Sheet Pull'!K437</f>
        <v>0</v>
      </c>
      <c r="J435" s="160">
        <f>'Upload Sheet Pull'!L437</f>
        <v>0</v>
      </c>
      <c r="K435" s="160">
        <f>'Upload Sheet Pull'!M437</f>
        <v>0</v>
      </c>
      <c r="L435" s="160">
        <f>'Upload Sheet Pull'!N437</f>
        <v>0</v>
      </c>
      <c r="M435" s="160">
        <f>'Upload Sheet Pull'!O437</f>
        <v>0</v>
      </c>
      <c r="N435" s="160">
        <f>'Upload Sheet Pull'!P437</f>
        <v>0</v>
      </c>
      <c r="O435" s="160">
        <f>'Upload Sheet Pull'!Q437</f>
        <v>0</v>
      </c>
      <c r="P435" s="160">
        <f>'Upload Sheet Pull'!R437</f>
        <v>0</v>
      </c>
      <c r="Q435" s="160">
        <f>'Upload Sheet Pull'!S437</f>
        <v>0</v>
      </c>
      <c r="R435" s="160">
        <f>'Upload Sheet Pull'!T437</f>
        <v>0</v>
      </c>
      <c r="S435" s="160">
        <f>'Upload Sheet Pull'!U437</f>
        <v>0</v>
      </c>
      <c r="T435" s="160">
        <f t="shared" si="1"/>
        <v>0</v>
      </c>
    </row>
    <row r="436" spans="1:20" ht="12.75" customHeight="1" x14ac:dyDescent="0.4">
      <c r="A436" s="153" t="str">
        <f>'Upload Sheet Pull'!A438</f>
        <v>Budget</v>
      </c>
      <c r="B436" s="153" t="str">
        <f>'Upload Sheet Pull'!B438</f>
        <v>7058-000000</v>
      </c>
      <c r="C436" s="153">
        <f>'Upload Sheet Pull'!C438</f>
        <v>977</v>
      </c>
      <c r="D436" s="153" t="str">
        <f>'Upload Sheet Pull'!D438</f>
        <v>054</v>
      </c>
      <c r="F436" s="153" t="str">
        <f>IF('Upload Sheet Pull'!E438="","",'Upload Sheet Pull'!E438)</f>
        <v/>
      </c>
      <c r="H436" s="160">
        <f>'Upload Sheet Pull'!J438</f>
        <v>0</v>
      </c>
      <c r="I436" s="160">
        <f>'Upload Sheet Pull'!K438</f>
        <v>0</v>
      </c>
      <c r="J436" s="160">
        <f>'Upload Sheet Pull'!L438</f>
        <v>0</v>
      </c>
      <c r="K436" s="160">
        <f>'Upload Sheet Pull'!M438</f>
        <v>0</v>
      </c>
      <c r="L436" s="160">
        <f>'Upload Sheet Pull'!N438</f>
        <v>0</v>
      </c>
      <c r="M436" s="160">
        <f>'Upload Sheet Pull'!O438</f>
        <v>0</v>
      </c>
      <c r="N436" s="160">
        <f>'Upload Sheet Pull'!P438</f>
        <v>0</v>
      </c>
      <c r="O436" s="160">
        <f>'Upload Sheet Pull'!Q438</f>
        <v>0</v>
      </c>
      <c r="P436" s="160">
        <f>'Upload Sheet Pull'!R438</f>
        <v>0</v>
      </c>
      <c r="Q436" s="160">
        <f>'Upload Sheet Pull'!S438</f>
        <v>0</v>
      </c>
      <c r="R436" s="160">
        <f>'Upload Sheet Pull'!T438</f>
        <v>0</v>
      </c>
      <c r="S436" s="160">
        <f>'Upload Sheet Pull'!U438</f>
        <v>0</v>
      </c>
      <c r="T436" s="160">
        <f t="shared" si="1"/>
        <v>0</v>
      </c>
    </row>
    <row r="437" spans="1:20" ht="12.75" customHeight="1" x14ac:dyDescent="0.4">
      <c r="A437" s="153" t="str">
        <f>'Upload Sheet Pull'!A439</f>
        <v>Budget</v>
      </c>
      <c r="B437" s="153" t="str">
        <f>'Upload Sheet Pull'!B439</f>
        <v>7058-000000</v>
      </c>
      <c r="C437" s="153">
        <f>'Upload Sheet Pull'!C439</f>
        <v>978</v>
      </c>
      <c r="D437" s="153" t="str">
        <f>'Upload Sheet Pull'!D439</f>
        <v>054</v>
      </c>
      <c r="F437" s="153" t="str">
        <f>IF('Upload Sheet Pull'!E439="","",'Upload Sheet Pull'!E439)</f>
        <v/>
      </c>
      <c r="H437" s="160">
        <f>'Upload Sheet Pull'!J439</f>
        <v>0</v>
      </c>
      <c r="I437" s="160">
        <f>'Upload Sheet Pull'!K439</f>
        <v>0</v>
      </c>
      <c r="J437" s="160">
        <f>'Upload Sheet Pull'!L439</f>
        <v>0</v>
      </c>
      <c r="K437" s="160">
        <f>'Upload Sheet Pull'!M439</f>
        <v>0</v>
      </c>
      <c r="L437" s="160">
        <f>'Upload Sheet Pull'!N439</f>
        <v>0</v>
      </c>
      <c r="M437" s="160">
        <f>'Upload Sheet Pull'!O439</f>
        <v>0</v>
      </c>
      <c r="N437" s="160">
        <f>'Upload Sheet Pull'!P439</f>
        <v>0</v>
      </c>
      <c r="O437" s="160">
        <f>'Upload Sheet Pull'!Q439</f>
        <v>0</v>
      </c>
      <c r="P437" s="160">
        <f>'Upload Sheet Pull'!R439</f>
        <v>0</v>
      </c>
      <c r="Q437" s="160">
        <f>'Upload Sheet Pull'!S439</f>
        <v>0</v>
      </c>
      <c r="R437" s="160">
        <f>'Upload Sheet Pull'!T439</f>
        <v>0</v>
      </c>
      <c r="S437" s="160">
        <f>'Upload Sheet Pull'!U439</f>
        <v>0</v>
      </c>
      <c r="T437" s="160">
        <f t="shared" si="1"/>
        <v>0</v>
      </c>
    </row>
    <row r="438" spans="1:20" ht="12.75" customHeight="1" x14ac:dyDescent="0.4">
      <c r="A438" s="153" t="str">
        <f>'Upload Sheet Pull'!A440</f>
        <v>Budget</v>
      </c>
      <c r="B438" s="153" t="str">
        <f>'Upload Sheet Pull'!B440</f>
        <v>7058-000000</v>
      </c>
      <c r="C438" s="153">
        <f>'Upload Sheet Pull'!C440</f>
        <v>979</v>
      </c>
      <c r="D438" s="153" t="str">
        <f>'Upload Sheet Pull'!D440</f>
        <v>054</v>
      </c>
      <c r="F438" s="153" t="str">
        <f>IF('Upload Sheet Pull'!E440="","",'Upload Sheet Pull'!E440)</f>
        <v/>
      </c>
      <c r="H438" s="160">
        <f>'Upload Sheet Pull'!J440</f>
        <v>0</v>
      </c>
      <c r="I438" s="160">
        <f>'Upload Sheet Pull'!K440</f>
        <v>0</v>
      </c>
      <c r="J438" s="160">
        <f>'Upload Sheet Pull'!L440</f>
        <v>0</v>
      </c>
      <c r="K438" s="160">
        <f>'Upload Sheet Pull'!M440</f>
        <v>0</v>
      </c>
      <c r="L438" s="160">
        <f>'Upload Sheet Pull'!N440</f>
        <v>0</v>
      </c>
      <c r="M438" s="160">
        <f>'Upload Sheet Pull'!O440</f>
        <v>0</v>
      </c>
      <c r="N438" s="160">
        <f>'Upload Sheet Pull'!P440</f>
        <v>0</v>
      </c>
      <c r="O438" s="160">
        <f>'Upload Sheet Pull'!Q440</f>
        <v>0</v>
      </c>
      <c r="P438" s="160">
        <f>'Upload Sheet Pull'!R440</f>
        <v>0</v>
      </c>
      <c r="Q438" s="160">
        <f>'Upload Sheet Pull'!S440</f>
        <v>0</v>
      </c>
      <c r="R438" s="160">
        <f>'Upload Sheet Pull'!T440</f>
        <v>0</v>
      </c>
      <c r="S438" s="160">
        <f>'Upload Sheet Pull'!U440</f>
        <v>0</v>
      </c>
      <c r="T438" s="160">
        <f t="shared" si="1"/>
        <v>0</v>
      </c>
    </row>
    <row r="439" spans="1:20" ht="12.75" customHeight="1" x14ac:dyDescent="0.4">
      <c r="A439" s="153" t="str">
        <f>'Upload Sheet Pull'!A441</f>
        <v>Budget</v>
      </c>
      <c r="B439" s="153" t="str">
        <f>'Upload Sheet Pull'!B441</f>
        <v>7058-000000</v>
      </c>
      <c r="C439" s="153">
        <f>'Upload Sheet Pull'!C441</f>
        <v>980</v>
      </c>
      <c r="D439" s="153" t="str">
        <f>'Upload Sheet Pull'!D441</f>
        <v>054</v>
      </c>
      <c r="F439" s="153" t="str">
        <f>IF('Upload Sheet Pull'!E441="","",'Upload Sheet Pull'!E441)</f>
        <v/>
      </c>
      <c r="H439" s="160">
        <f>'Upload Sheet Pull'!J441</f>
        <v>0</v>
      </c>
      <c r="I439" s="160">
        <f>'Upload Sheet Pull'!K441</f>
        <v>0</v>
      </c>
      <c r="J439" s="160">
        <f>'Upload Sheet Pull'!L441</f>
        <v>0</v>
      </c>
      <c r="K439" s="160">
        <f>'Upload Sheet Pull'!M441</f>
        <v>0</v>
      </c>
      <c r="L439" s="160">
        <f>'Upload Sheet Pull'!N441</f>
        <v>0</v>
      </c>
      <c r="M439" s="160">
        <f>'Upload Sheet Pull'!O441</f>
        <v>0</v>
      </c>
      <c r="N439" s="160">
        <f>'Upload Sheet Pull'!P441</f>
        <v>0</v>
      </c>
      <c r="O439" s="160">
        <f>'Upload Sheet Pull'!Q441</f>
        <v>0</v>
      </c>
      <c r="P439" s="160">
        <f>'Upload Sheet Pull'!R441</f>
        <v>0</v>
      </c>
      <c r="Q439" s="160">
        <f>'Upload Sheet Pull'!S441</f>
        <v>0</v>
      </c>
      <c r="R439" s="160">
        <f>'Upload Sheet Pull'!T441</f>
        <v>0</v>
      </c>
      <c r="S439" s="160">
        <f>'Upload Sheet Pull'!U441</f>
        <v>0</v>
      </c>
      <c r="T439" s="160">
        <f t="shared" si="1"/>
        <v>0</v>
      </c>
    </row>
    <row r="440" spans="1:20" ht="12.75" customHeight="1" x14ac:dyDescent="0.4">
      <c r="A440" s="153" t="str">
        <f>'Upload Sheet Pull'!A442</f>
        <v>Budget</v>
      </c>
      <c r="B440" s="153" t="str">
        <f>'Upload Sheet Pull'!B442</f>
        <v>7058-000000</v>
      </c>
      <c r="C440" s="153">
        <f>'Upload Sheet Pull'!C442</f>
        <v>981</v>
      </c>
      <c r="D440" s="153" t="str">
        <f>'Upload Sheet Pull'!D442</f>
        <v>054</v>
      </c>
      <c r="F440" s="153" t="str">
        <f>IF('Upload Sheet Pull'!E442="","",'Upload Sheet Pull'!E442)</f>
        <v/>
      </c>
      <c r="H440" s="160">
        <f>'Upload Sheet Pull'!J442</f>
        <v>0</v>
      </c>
      <c r="I440" s="160">
        <f>'Upload Sheet Pull'!K442</f>
        <v>0</v>
      </c>
      <c r="J440" s="160">
        <f>'Upload Sheet Pull'!L442</f>
        <v>0</v>
      </c>
      <c r="K440" s="160">
        <f>'Upload Sheet Pull'!M442</f>
        <v>0</v>
      </c>
      <c r="L440" s="160">
        <f>'Upload Sheet Pull'!N442</f>
        <v>0</v>
      </c>
      <c r="M440" s="160">
        <f>'Upload Sheet Pull'!O442</f>
        <v>0</v>
      </c>
      <c r="N440" s="160">
        <f>'Upload Sheet Pull'!P442</f>
        <v>0</v>
      </c>
      <c r="O440" s="160">
        <f>'Upload Sheet Pull'!Q442</f>
        <v>0</v>
      </c>
      <c r="P440" s="160">
        <f>'Upload Sheet Pull'!R442</f>
        <v>0</v>
      </c>
      <c r="Q440" s="160">
        <f>'Upload Sheet Pull'!S442</f>
        <v>0</v>
      </c>
      <c r="R440" s="160">
        <f>'Upload Sheet Pull'!T442</f>
        <v>0</v>
      </c>
      <c r="S440" s="160">
        <f>'Upload Sheet Pull'!U442</f>
        <v>0</v>
      </c>
      <c r="T440" s="160">
        <f t="shared" si="1"/>
        <v>0</v>
      </c>
    </row>
    <row r="441" spans="1:20" ht="12.75" customHeight="1" x14ac:dyDescent="0.4">
      <c r="A441" s="153" t="str">
        <f>'Upload Sheet Pull'!A443</f>
        <v>Budget</v>
      </c>
      <c r="B441" s="153" t="str">
        <f>'Upload Sheet Pull'!B443</f>
        <v>7058-000000</v>
      </c>
      <c r="C441" s="153">
        <f>'Upload Sheet Pull'!C443</f>
        <v>982</v>
      </c>
      <c r="D441" s="153" t="str">
        <f>'Upload Sheet Pull'!D443</f>
        <v>054</v>
      </c>
      <c r="F441" s="153" t="str">
        <f>IF('Upload Sheet Pull'!E443="","",'Upload Sheet Pull'!E443)</f>
        <v/>
      </c>
      <c r="H441" s="160">
        <f>'Upload Sheet Pull'!J443</f>
        <v>0</v>
      </c>
      <c r="I441" s="160">
        <f>'Upload Sheet Pull'!K443</f>
        <v>0</v>
      </c>
      <c r="J441" s="160">
        <f>'Upload Sheet Pull'!L443</f>
        <v>0</v>
      </c>
      <c r="K441" s="160">
        <f>'Upload Sheet Pull'!M443</f>
        <v>0</v>
      </c>
      <c r="L441" s="160">
        <f>'Upload Sheet Pull'!N443</f>
        <v>0</v>
      </c>
      <c r="M441" s="160">
        <f>'Upload Sheet Pull'!O443</f>
        <v>0</v>
      </c>
      <c r="N441" s="160">
        <f>'Upload Sheet Pull'!P443</f>
        <v>0</v>
      </c>
      <c r="O441" s="160">
        <f>'Upload Sheet Pull'!Q443</f>
        <v>0</v>
      </c>
      <c r="P441" s="160">
        <f>'Upload Sheet Pull'!R443</f>
        <v>0</v>
      </c>
      <c r="Q441" s="160">
        <f>'Upload Sheet Pull'!S443</f>
        <v>0</v>
      </c>
      <c r="R441" s="160">
        <f>'Upload Sheet Pull'!T443</f>
        <v>0</v>
      </c>
      <c r="S441" s="160">
        <f>'Upload Sheet Pull'!U443</f>
        <v>0</v>
      </c>
      <c r="T441" s="160">
        <f t="shared" si="1"/>
        <v>0</v>
      </c>
    </row>
    <row r="442" spans="1:20" ht="12.75" customHeight="1" x14ac:dyDescent="0.4">
      <c r="A442" s="153" t="str">
        <f>'Upload Sheet Pull'!A444</f>
        <v>Budget</v>
      </c>
      <c r="B442" s="153" t="str">
        <f>'Upload Sheet Pull'!B444</f>
        <v>7092-000000</v>
      </c>
      <c r="C442" s="153">
        <f>'Upload Sheet Pull'!C444</f>
        <v>999</v>
      </c>
      <c r="D442" s="153" t="str">
        <f>'Upload Sheet Pull'!D444</f>
        <v>054</v>
      </c>
      <c r="H442" s="160">
        <f>'Upload Sheet Pull'!J444</f>
        <v>69.150000000000006</v>
      </c>
      <c r="I442" s="160">
        <f>'Upload Sheet Pull'!K444</f>
        <v>69.150000000000006</v>
      </c>
      <c r="J442" s="160">
        <f>'Upload Sheet Pull'!L444</f>
        <v>69.150000000000006</v>
      </c>
      <c r="K442" s="160">
        <f>'Upload Sheet Pull'!M444</f>
        <v>69.150000000000006</v>
      </c>
      <c r="L442" s="160">
        <f>'Upload Sheet Pull'!N444</f>
        <v>69.150000000000006</v>
      </c>
      <c r="M442" s="160">
        <f>'Upload Sheet Pull'!O444</f>
        <v>69.150000000000006</v>
      </c>
      <c r="N442" s="160">
        <f>'Upload Sheet Pull'!P444</f>
        <v>69.150000000000006</v>
      </c>
      <c r="O442" s="160">
        <f>'Upload Sheet Pull'!Q444</f>
        <v>69.150000000000006</v>
      </c>
      <c r="P442" s="160">
        <f>'Upload Sheet Pull'!R444</f>
        <v>69.150000000000006</v>
      </c>
      <c r="Q442" s="160">
        <f>'Upload Sheet Pull'!S444</f>
        <v>69.150000000000006</v>
      </c>
      <c r="R442" s="160">
        <f>'Upload Sheet Pull'!T444</f>
        <v>69.150000000000006</v>
      </c>
      <c r="S442" s="160">
        <f>'Upload Sheet Pull'!U444</f>
        <v>69.150000000000006</v>
      </c>
      <c r="T442" s="160">
        <f t="shared" si="1"/>
        <v>829.79999999999984</v>
      </c>
    </row>
    <row r="443" spans="1:20" ht="12.75" customHeight="1" x14ac:dyDescent="0.4"/>
    <row r="444" spans="1:20" ht="12.75" customHeight="1" x14ac:dyDescent="0.4"/>
    <row r="445" spans="1:20" ht="12.75" customHeight="1" x14ac:dyDescent="0.4"/>
    <row r="446" spans="1:20" ht="12.75" customHeight="1" x14ac:dyDescent="0.4"/>
    <row r="447" spans="1:20" ht="12.75" customHeight="1" x14ac:dyDescent="0.4"/>
    <row r="448" spans="1:20" ht="12.75" customHeight="1" x14ac:dyDescent="0.4"/>
    <row r="449" ht="12.75" customHeight="1" x14ac:dyDescent="0.4"/>
    <row r="450" ht="12.75" customHeight="1" x14ac:dyDescent="0.4"/>
    <row r="451" ht="12.75" customHeight="1" x14ac:dyDescent="0.4"/>
    <row r="452" ht="12.75" customHeight="1" x14ac:dyDescent="0.4"/>
    <row r="453" ht="12.75" customHeight="1" x14ac:dyDescent="0.4"/>
    <row r="454" ht="12.75" customHeight="1" x14ac:dyDescent="0.4"/>
    <row r="455" ht="12.75" customHeight="1" x14ac:dyDescent="0.4"/>
    <row r="456" ht="12.75" customHeight="1" x14ac:dyDescent="0.4"/>
    <row r="457" ht="12.75" customHeight="1" x14ac:dyDescent="0.4"/>
    <row r="458" ht="12.75" customHeight="1" x14ac:dyDescent="0.4"/>
    <row r="459" ht="12.75" customHeight="1" x14ac:dyDescent="0.4"/>
    <row r="460" ht="12.75" customHeight="1" x14ac:dyDescent="0.4"/>
    <row r="461" ht="12.75" customHeight="1" x14ac:dyDescent="0.4"/>
    <row r="462" ht="12.75" customHeight="1" x14ac:dyDescent="0.4"/>
    <row r="463" ht="12.75" customHeight="1" x14ac:dyDescent="0.4"/>
    <row r="464" ht="12.75" customHeight="1" x14ac:dyDescent="0.4"/>
    <row r="465" ht="12.75" customHeight="1" x14ac:dyDescent="0.4"/>
    <row r="466" ht="12.75" customHeight="1" x14ac:dyDescent="0.4"/>
    <row r="467" ht="12.75" customHeight="1" x14ac:dyDescent="0.4"/>
    <row r="468" ht="12.75" customHeight="1" x14ac:dyDescent="0.4"/>
    <row r="469" ht="12.75" customHeight="1" x14ac:dyDescent="0.4"/>
    <row r="470" ht="12.75" customHeight="1" x14ac:dyDescent="0.4"/>
    <row r="471" ht="12.75" customHeight="1" x14ac:dyDescent="0.4"/>
    <row r="472" ht="12.75" customHeight="1" x14ac:dyDescent="0.4"/>
    <row r="473" ht="12.75" customHeight="1" x14ac:dyDescent="0.4"/>
    <row r="474" ht="12.75" customHeight="1" x14ac:dyDescent="0.4"/>
    <row r="475" ht="12.75" customHeight="1" x14ac:dyDescent="0.4"/>
    <row r="476" ht="12.75" customHeight="1" x14ac:dyDescent="0.4"/>
    <row r="477" ht="12.75" customHeight="1" x14ac:dyDescent="0.4"/>
    <row r="478" ht="12.75" customHeight="1" x14ac:dyDescent="0.4"/>
    <row r="479" ht="12.75" customHeight="1" x14ac:dyDescent="0.4"/>
    <row r="480" ht="12.75" customHeight="1" x14ac:dyDescent="0.4"/>
    <row r="481" ht="12.75" customHeight="1" x14ac:dyDescent="0.4"/>
    <row r="482" ht="12.75" customHeight="1" x14ac:dyDescent="0.4"/>
    <row r="483" ht="12.75" customHeight="1" x14ac:dyDescent="0.4"/>
    <row r="484" ht="12.75" customHeight="1" x14ac:dyDescent="0.4"/>
    <row r="485" ht="12.75" customHeight="1" x14ac:dyDescent="0.4"/>
    <row r="486" ht="12.75" customHeight="1" x14ac:dyDescent="0.4"/>
    <row r="487" ht="12.75" customHeight="1" x14ac:dyDescent="0.4"/>
    <row r="488" ht="12.75" customHeight="1" x14ac:dyDescent="0.4"/>
    <row r="489" ht="12.75" customHeight="1" x14ac:dyDescent="0.4"/>
    <row r="490" ht="12.75" customHeight="1" x14ac:dyDescent="0.4"/>
    <row r="491" ht="12.75" customHeight="1" x14ac:dyDescent="0.4"/>
    <row r="492" ht="12.75" customHeight="1" x14ac:dyDescent="0.4"/>
    <row r="493" ht="12.75" customHeight="1" x14ac:dyDescent="0.4"/>
    <row r="494" ht="12.75" customHeight="1" x14ac:dyDescent="0.4"/>
    <row r="495" ht="12.75" customHeight="1" x14ac:dyDescent="0.4"/>
    <row r="496" ht="12.75" customHeight="1" x14ac:dyDescent="0.4"/>
    <row r="497" ht="12.75" customHeight="1" x14ac:dyDescent="0.4"/>
    <row r="498" ht="12.75" customHeight="1" x14ac:dyDescent="0.4"/>
    <row r="499" ht="12.75" customHeight="1" x14ac:dyDescent="0.4"/>
    <row r="500" ht="12.75" customHeight="1" x14ac:dyDescent="0.4"/>
    <row r="501" ht="12.75" customHeight="1" x14ac:dyDescent="0.4"/>
    <row r="502" ht="12.75" customHeight="1" x14ac:dyDescent="0.4"/>
    <row r="503" ht="12.75" customHeight="1" x14ac:dyDescent="0.4"/>
    <row r="504" ht="12.75" customHeight="1" x14ac:dyDescent="0.4"/>
    <row r="505" ht="12.75" customHeight="1" x14ac:dyDescent="0.4"/>
    <row r="506" ht="12.75" customHeight="1" x14ac:dyDescent="0.4"/>
    <row r="507" ht="12.75" customHeight="1" x14ac:dyDescent="0.4"/>
    <row r="508" ht="12.75" customHeight="1" x14ac:dyDescent="0.4"/>
    <row r="509" ht="12.75" customHeight="1" x14ac:dyDescent="0.4"/>
    <row r="510" ht="12.75" customHeight="1" x14ac:dyDescent="0.4"/>
    <row r="511" ht="12.75" customHeight="1" x14ac:dyDescent="0.4"/>
    <row r="512" ht="12.75" customHeight="1" x14ac:dyDescent="0.4"/>
    <row r="513" ht="12.75" customHeight="1" x14ac:dyDescent="0.4"/>
    <row r="514" ht="12.75" customHeight="1" x14ac:dyDescent="0.4"/>
    <row r="515" ht="12.75" customHeight="1" x14ac:dyDescent="0.4"/>
    <row r="516" ht="12.75" customHeight="1" x14ac:dyDescent="0.4"/>
    <row r="517" ht="12.75" customHeight="1" x14ac:dyDescent="0.4"/>
    <row r="518" ht="12.75" customHeight="1" x14ac:dyDescent="0.4"/>
    <row r="519" ht="12.75" customHeight="1" x14ac:dyDescent="0.4"/>
    <row r="520" ht="12.75" customHeight="1" x14ac:dyDescent="0.4"/>
    <row r="521" ht="12.75" customHeight="1" x14ac:dyDescent="0.4"/>
    <row r="522" ht="12.75" customHeight="1" x14ac:dyDescent="0.4"/>
    <row r="523" ht="12.75" customHeight="1" x14ac:dyDescent="0.4"/>
    <row r="524" ht="12.75" customHeight="1" x14ac:dyDescent="0.4"/>
    <row r="525" ht="12.75" customHeight="1" x14ac:dyDescent="0.4"/>
    <row r="526" ht="12.75" customHeight="1" x14ac:dyDescent="0.4"/>
    <row r="527" ht="12.75" customHeight="1" x14ac:dyDescent="0.4"/>
    <row r="528" ht="12.75" customHeight="1" x14ac:dyDescent="0.4"/>
    <row r="529" ht="12.75" customHeight="1" x14ac:dyDescent="0.4"/>
    <row r="530" ht="12.75" customHeight="1" x14ac:dyDescent="0.4"/>
    <row r="531" ht="12.75" customHeight="1" x14ac:dyDescent="0.4"/>
    <row r="532" ht="12.75" customHeight="1" x14ac:dyDescent="0.4"/>
    <row r="533" ht="12.75" customHeight="1" x14ac:dyDescent="0.4"/>
    <row r="534" ht="12.75" customHeight="1" x14ac:dyDescent="0.4"/>
    <row r="535" ht="12.75" customHeight="1" x14ac:dyDescent="0.4"/>
    <row r="536" ht="12.75" customHeight="1" x14ac:dyDescent="0.4"/>
    <row r="537" ht="12.75" customHeight="1" x14ac:dyDescent="0.4"/>
    <row r="538" ht="12.75" customHeight="1" x14ac:dyDescent="0.4"/>
    <row r="539" ht="12.75" customHeight="1" x14ac:dyDescent="0.4"/>
    <row r="540" ht="12.75" customHeight="1" x14ac:dyDescent="0.4"/>
    <row r="541" ht="12.75" customHeight="1" x14ac:dyDescent="0.4"/>
    <row r="542" ht="12.75" customHeight="1" x14ac:dyDescent="0.4"/>
    <row r="543" ht="12.75" customHeight="1" x14ac:dyDescent="0.4"/>
    <row r="544" ht="12.75" customHeight="1" x14ac:dyDescent="0.4"/>
    <row r="545" ht="12.75" customHeight="1" x14ac:dyDescent="0.4"/>
    <row r="546" ht="12.75" customHeight="1" x14ac:dyDescent="0.4"/>
    <row r="547" ht="12.75" customHeight="1" x14ac:dyDescent="0.4"/>
    <row r="548" ht="12.75" customHeight="1" x14ac:dyDescent="0.4"/>
    <row r="549" ht="12.75" customHeight="1" x14ac:dyDescent="0.4"/>
    <row r="550" ht="12.75" customHeight="1" x14ac:dyDescent="0.4"/>
    <row r="551" ht="12.75" customHeight="1" x14ac:dyDescent="0.4"/>
    <row r="552" ht="12.75" customHeight="1" x14ac:dyDescent="0.4"/>
    <row r="553" ht="12.75" customHeight="1" x14ac:dyDescent="0.4"/>
    <row r="554" ht="12.75" customHeight="1" x14ac:dyDescent="0.4"/>
    <row r="555" ht="12.75" customHeight="1" x14ac:dyDescent="0.4"/>
    <row r="556" ht="12.75" customHeight="1" x14ac:dyDescent="0.4"/>
    <row r="557" ht="12.75" customHeight="1" x14ac:dyDescent="0.4"/>
    <row r="558" ht="12.75" customHeight="1" x14ac:dyDescent="0.4"/>
    <row r="559" ht="12.75" customHeight="1" x14ac:dyDescent="0.4"/>
    <row r="560" ht="12.75" customHeight="1" x14ac:dyDescent="0.4"/>
    <row r="561" ht="12.75" customHeight="1" x14ac:dyDescent="0.4"/>
    <row r="562" ht="12.75" customHeight="1" x14ac:dyDescent="0.4"/>
    <row r="563" ht="12.75" customHeight="1" x14ac:dyDescent="0.4"/>
    <row r="564" ht="12.75" customHeight="1" x14ac:dyDescent="0.4"/>
    <row r="565" ht="12.75" customHeight="1" x14ac:dyDescent="0.4"/>
    <row r="566" ht="12.75" customHeight="1" x14ac:dyDescent="0.4"/>
    <row r="567" ht="12.75" customHeight="1" x14ac:dyDescent="0.4"/>
    <row r="568" ht="12.75" customHeight="1" x14ac:dyDescent="0.4"/>
    <row r="569" ht="12.75" customHeight="1" x14ac:dyDescent="0.4"/>
    <row r="570" ht="12.75" customHeight="1" x14ac:dyDescent="0.4"/>
    <row r="571" ht="12.75" customHeight="1" x14ac:dyDescent="0.4"/>
    <row r="572" ht="12.75" customHeight="1" x14ac:dyDescent="0.4"/>
    <row r="573" ht="12.75" customHeight="1" x14ac:dyDescent="0.4"/>
    <row r="574" ht="12.75" customHeight="1" x14ac:dyDescent="0.4"/>
    <row r="575" ht="12.75" customHeight="1" x14ac:dyDescent="0.4"/>
    <row r="576" ht="12.75" customHeight="1" x14ac:dyDescent="0.4"/>
    <row r="577" ht="12.75" customHeight="1" x14ac:dyDescent="0.4"/>
    <row r="578" ht="12.75" customHeight="1" x14ac:dyDescent="0.4"/>
    <row r="579" ht="12.75" customHeight="1" x14ac:dyDescent="0.4"/>
    <row r="580" ht="12.75" customHeight="1" x14ac:dyDescent="0.4"/>
    <row r="581" ht="12.75" customHeight="1" x14ac:dyDescent="0.4"/>
    <row r="582" ht="12.75" customHeight="1" x14ac:dyDescent="0.4"/>
    <row r="583" ht="12.75" customHeight="1" x14ac:dyDescent="0.4"/>
    <row r="584" ht="12.75" customHeight="1" x14ac:dyDescent="0.4"/>
    <row r="585" ht="12.75" customHeight="1" x14ac:dyDescent="0.4"/>
    <row r="586" ht="12.75" customHeight="1" x14ac:dyDescent="0.4"/>
    <row r="587" ht="12.75" customHeight="1" x14ac:dyDescent="0.4"/>
    <row r="588" ht="12.75" customHeight="1" x14ac:dyDescent="0.4"/>
    <row r="589" ht="12.75" customHeight="1" x14ac:dyDescent="0.4"/>
    <row r="590" ht="12.75" customHeight="1" x14ac:dyDescent="0.4"/>
    <row r="591" ht="12.75" customHeight="1" x14ac:dyDescent="0.4"/>
    <row r="592" ht="12.75" customHeight="1" x14ac:dyDescent="0.4"/>
    <row r="593" ht="12.75" customHeight="1" x14ac:dyDescent="0.4"/>
    <row r="594" ht="12.75" customHeight="1" x14ac:dyDescent="0.4"/>
    <row r="595" ht="12.75" customHeight="1" x14ac:dyDescent="0.4"/>
    <row r="596" ht="12.75" customHeight="1" x14ac:dyDescent="0.4"/>
    <row r="597" ht="12.75" customHeight="1" x14ac:dyDescent="0.4"/>
    <row r="598" ht="12.75" customHeight="1" x14ac:dyDescent="0.4"/>
    <row r="599" ht="12.75" customHeight="1" x14ac:dyDescent="0.4"/>
    <row r="600" ht="12.75" customHeight="1" x14ac:dyDescent="0.4"/>
    <row r="601" ht="12.75" customHeight="1" x14ac:dyDescent="0.4"/>
    <row r="602" ht="12.75" customHeight="1" x14ac:dyDescent="0.4"/>
    <row r="603" ht="12.75" customHeight="1" x14ac:dyDescent="0.4"/>
    <row r="604" ht="12.75" customHeight="1" x14ac:dyDescent="0.4"/>
    <row r="605" ht="12.75" customHeight="1" x14ac:dyDescent="0.4"/>
    <row r="606" ht="12.75" customHeight="1" x14ac:dyDescent="0.4"/>
    <row r="607" ht="12.75" customHeight="1" x14ac:dyDescent="0.4"/>
    <row r="608" ht="12.75" customHeight="1" x14ac:dyDescent="0.4"/>
    <row r="609" ht="12.75" customHeight="1" x14ac:dyDescent="0.4"/>
    <row r="610" ht="12.75" customHeight="1" x14ac:dyDescent="0.4"/>
    <row r="611" ht="12.75" customHeight="1" x14ac:dyDescent="0.4"/>
    <row r="612" ht="12.75" customHeight="1" x14ac:dyDescent="0.4"/>
    <row r="613" ht="12.75" customHeight="1" x14ac:dyDescent="0.4"/>
    <row r="614" ht="12.75" customHeight="1" x14ac:dyDescent="0.4"/>
    <row r="615" ht="12.75" customHeight="1" x14ac:dyDescent="0.4"/>
    <row r="616" ht="12.75" customHeight="1" x14ac:dyDescent="0.4"/>
    <row r="617" ht="12.75" customHeight="1" x14ac:dyDescent="0.4"/>
    <row r="618" ht="12.75" customHeight="1" x14ac:dyDescent="0.4"/>
    <row r="619" ht="12.75" customHeight="1" x14ac:dyDescent="0.4"/>
    <row r="620" ht="12.75" customHeight="1" x14ac:dyDescent="0.4"/>
    <row r="621" ht="12.75" customHeight="1" x14ac:dyDescent="0.4"/>
    <row r="622" ht="12.75" customHeight="1" x14ac:dyDescent="0.4"/>
    <row r="623" ht="12.75" customHeight="1" x14ac:dyDescent="0.4"/>
    <row r="624" ht="12.75" customHeight="1" x14ac:dyDescent="0.4"/>
    <row r="625" ht="12.75" customHeight="1" x14ac:dyDescent="0.4"/>
    <row r="626" ht="12.75" customHeight="1" x14ac:dyDescent="0.4"/>
    <row r="627" ht="12.75" customHeight="1" x14ac:dyDescent="0.4"/>
    <row r="628" ht="12.75" customHeight="1" x14ac:dyDescent="0.4"/>
    <row r="629" ht="12.75" customHeight="1" x14ac:dyDescent="0.4"/>
    <row r="630" ht="12.75" customHeight="1" x14ac:dyDescent="0.4"/>
    <row r="631" ht="12.75" customHeight="1" x14ac:dyDescent="0.4"/>
    <row r="632" ht="12.75" customHeight="1" x14ac:dyDescent="0.4"/>
    <row r="633" ht="12.75" customHeight="1" x14ac:dyDescent="0.4"/>
    <row r="634" ht="12.75" customHeight="1" x14ac:dyDescent="0.4"/>
    <row r="635" ht="12.75" customHeight="1" x14ac:dyDescent="0.4"/>
    <row r="636" ht="12.75" customHeight="1" x14ac:dyDescent="0.4"/>
    <row r="637" ht="12.75" customHeight="1" x14ac:dyDescent="0.4"/>
    <row r="638" ht="12.75" customHeight="1" x14ac:dyDescent="0.4"/>
    <row r="639" ht="12.75" customHeight="1" x14ac:dyDescent="0.4"/>
    <row r="640" ht="12.75" customHeight="1" x14ac:dyDescent="0.4"/>
    <row r="641" ht="12.75" customHeight="1" x14ac:dyDescent="0.4"/>
    <row r="642" ht="12.75" customHeight="1" x14ac:dyDescent="0.4"/>
    <row r="643" ht="12.75" customHeight="1" x14ac:dyDescent="0.4"/>
    <row r="644" ht="12.75" customHeight="1" x14ac:dyDescent="0.4"/>
    <row r="645" ht="12.75" customHeight="1" x14ac:dyDescent="0.4"/>
    <row r="646" ht="12.75" customHeight="1" x14ac:dyDescent="0.4"/>
    <row r="647" ht="12.75" customHeight="1" x14ac:dyDescent="0.4"/>
    <row r="648" ht="12.75" customHeight="1" x14ac:dyDescent="0.4"/>
    <row r="649" ht="12.75" customHeight="1" x14ac:dyDescent="0.4"/>
    <row r="650" ht="12.75" customHeight="1" x14ac:dyDescent="0.4"/>
    <row r="651" ht="12.75" customHeight="1" x14ac:dyDescent="0.4"/>
    <row r="652" ht="12.75" customHeight="1" x14ac:dyDescent="0.4"/>
    <row r="653" ht="12.75" customHeight="1" x14ac:dyDescent="0.4"/>
    <row r="654" ht="12.75" customHeight="1" x14ac:dyDescent="0.4"/>
    <row r="655" ht="12.75" customHeight="1" x14ac:dyDescent="0.4"/>
    <row r="656" ht="12.75" customHeight="1" x14ac:dyDescent="0.4"/>
    <row r="657" ht="12.75" customHeight="1" x14ac:dyDescent="0.4"/>
    <row r="658" ht="12.75" customHeight="1" x14ac:dyDescent="0.4"/>
    <row r="659" ht="12.75" customHeight="1" x14ac:dyDescent="0.4"/>
    <row r="660" ht="12.75" customHeight="1" x14ac:dyDescent="0.4"/>
    <row r="661" ht="12.75" customHeight="1" x14ac:dyDescent="0.4"/>
    <row r="662" ht="12.75" customHeight="1" x14ac:dyDescent="0.4"/>
    <row r="663" ht="12.75" customHeight="1" x14ac:dyDescent="0.4"/>
    <row r="664" ht="12.75" customHeight="1" x14ac:dyDescent="0.4"/>
    <row r="665" ht="12.75" customHeight="1" x14ac:dyDescent="0.4"/>
    <row r="666" ht="12.75" customHeight="1" x14ac:dyDescent="0.4"/>
    <row r="667" ht="12.75" customHeight="1" x14ac:dyDescent="0.4"/>
    <row r="668" ht="12.75" customHeight="1" x14ac:dyDescent="0.4"/>
    <row r="669" ht="12.75" customHeight="1" x14ac:dyDescent="0.4"/>
    <row r="670" ht="12.75" customHeight="1" x14ac:dyDescent="0.4"/>
    <row r="671" ht="12.75" customHeight="1" x14ac:dyDescent="0.4"/>
    <row r="672" ht="12.75" customHeight="1" x14ac:dyDescent="0.4"/>
    <row r="673" ht="12.75" customHeight="1" x14ac:dyDescent="0.4"/>
    <row r="674" ht="12.75" customHeight="1" x14ac:dyDescent="0.4"/>
    <row r="675" ht="12.75" customHeight="1" x14ac:dyDescent="0.4"/>
    <row r="676" ht="12.75" customHeight="1" x14ac:dyDescent="0.4"/>
    <row r="677" ht="12.75" customHeight="1" x14ac:dyDescent="0.4"/>
    <row r="678" ht="12.75" customHeight="1" x14ac:dyDescent="0.4"/>
    <row r="679" ht="12.75" customHeight="1" x14ac:dyDescent="0.4"/>
    <row r="680" ht="12.75" customHeight="1" x14ac:dyDescent="0.4"/>
    <row r="681" ht="12.75" customHeight="1" x14ac:dyDescent="0.4"/>
    <row r="682" ht="12.75" customHeight="1" x14ac:dyDescent="0.4"/>
    <row r="683" ht="12.75" customHeight="1" x14ac:dyDescent="0.4"/>
    <row r="684" ht="12.75" customHeight="1" x14ac:dyDescent="0.4"/>
    <row r="685" ht="12.75" customHeight="1" x14ac:dyDescent="0.4"/>
    <row r="686" ht="12.75" customHeight="1" x14ac:dyDescent="0.4"/>
    <row r="687" ht="12.75" customHeight="1" x14ac:dyDescent="0.4"/>
    <row r="688" ht="12.75" customHeight="1" x14ac:dyDescent="0.4"/>
    <row r="689" ht="12.75" customHeight="1" x14ac:dyDescent="0.4"/>
    <row r="690" ht="12.75" customHeight="1" x14ac:dyDescent="0.4"/>
    <row r="691" ht="12.75" customHeight="1" x14ac:dyDescent="0.4"/>
    <row r="692" ht="12.75" customHeight="1" x14ac:dyDescent="0.4"/>
    <row r="693" ht="12.75" customHeight="1" x14ac:dyDescent="0.4"/>
    <row r="694" ht="12.75" customHeight="1" x14ac:dyDescent="0.4"/>
    <row r="695" ht="12.75" customHeight="1" x14ac:dyDescent="0.4"/>
    <row r="696" ht="12.75" customHeight="1" x14ac:dyDescent="0.4"/>
    <row r="697" ht="12.75" customHeight="1" x14ac:dyDescent="0.4"/>
    <row r="698" ht="12.75" customHeight="1" x14ac:dyDescent="0.4"/>
    <row r="699" ht="12.75" customHeight="1" x14ac:dyDescent="0.4"/>
    <row r="700" ht="12.75" customHeight="1" x14ac:dyDescent="0.4"/>
    <row r="701" ht="12.75" customHeight="1" x14ac:dyDescent="0.4"/>
    <row r="702" ht="12.75" customHeight="1" x14ac:dyDescent="0.4"/>
    <row r="703" ht="12.75" customHeight="1" x14ac:dyDescent="0.4"/>
    <row r="704" ht="12.75" customHeight="1" x14ac:dyDescent="0.4"/>
    <row r="705" ht="12.75" customHeight="1" x14ac:dyDescent="0.4"/>
    <row r="706" ht="12.75" customHeight="1" x14ac:dyDescent="0.4"/>
    <row r="707" ht="12.75" customHeight="1" x14ac:dyDescent="0.4"/>
    <row r="708" ht="12.75" customHeight="1" x14ac:dyDescent="0.4"/>
    <row r="709" ht="12.75" customHeight="1" x14ac:dyDescent="0.4"/>
    <row r="710" ht="12.75" customHeight="1" x14ac:dyDescent="0.4"/>
    <row r="711" ht="12.75" customHeight="1" x14ac:dyDescent="0.4"/>
    <row r="712" ht="12.75" customHeight="1" x14ac:dyDescent="0.4"/>
    <row r="713" ht="12.75" customHeight="1" x14ac:dyDescent="0.4"/>
    <row r="714" ht="12.75" customHeight="1" x14ac:dyDescent="0.4"/>
    <row r="715" ht="12.75" customHeight="1" x14ac:dyDescent="0.4"/>
    <row r="716" ht="12.75" customHeight="1" x14ac:dyDescent="0.4"/>
    <row r="717" ht="12.75" customHeight="1" x14ac:dyDescent="0.4"/>
    <row r="718" ht="12.75" customHeight="1" x14ac:dyDescent="0.4"/>
    <row r="719" ht="12.75" customHeight="1" x14ac:dyDescent="0.4"/>
    <row r="720" ht="12.75" customHeight="1" x14ac:dyDescent="0.4"/>
    <row r="721" ht="12.75" customHeight="1" x14ac:dyDescent="0.4"/>
    <row r="722" ht="12.75" customHeight="1" x14ac:dyDescent="0.4"/>
    <row r="723" ht="12.75" customHeight="1" x14ac:dyDescent="0.4"/>
    <row r="724" ht="12.75" customHeight="1" x14ac:dyDescent="0.4"/>
    <row r="725" ht="12.75" customHeight="1" x14ac:dyDescent="0.4"/>
    <row r="726" ht="12.75" customHeight="1" x14ac:dyDescent="0.4"/>
    <row r="727" ht="12.75" customHeight="1" x14ac:dyDescent="0.4"/>
    <row r="728" ht="12.75" customHeight="1" x14ac:dyDescent="0.4"/>
    <row r="729" ht="12.75" customHeight="1" x14ac:dyDescent="0.4"/>
    <row r="730" ht="12.75" customHeight="1" x14ac:dyDescent="0.4"/>
    <row r="731" ht="12.75" customHeight="1" x14ac:dyDescent="0.4"/>
    <row r="732" ht="12.75" customHeight="1" x14ac:dyDescent="0.4"/>
    <row r="733" ht="12.75" customHeight="1" x14ac:dyDescent="0.4"/>
    <row r="734" ht="12.75" customHeight="1" x14ac:dyDescent="0.4"/>
    <row r="735" ht="12.75" customHeight="1" x14ac:dyDescent="0.4"/>
    <row r="736" ht="12.75" customHeight="1" x14ac:dyDescent="0.4"/>
    <row r="737" ht="12.75" customHeight="1" x14ac:dyDescent="0.4"/>
    <row r="738" ht="12.75" customHeight="1" x14ac:dyDescent="0.4"/>
    <row r="739" ht="12.75" customHeight="1" x14ac:dyDescent="0.4"/>
    <row r="740" ht="12.75" customHeight="1" x14ac:dyDescent="0.4"/>
    <row r="741" ht="12.75" customHeight="1" x14ac:dyDescent="0.4"/>
    <row r="742" ht="12.75" customHeight="1" x14ac:dyDescent="0.4"/>
    <row r="743" ht="12.75" customHeight="1" x14ac:dyDescent="0.4"/>
    <row r="744" ht="12.75" customHeight="1" x14ac:dyDescent="0.4"/>
    <row r="745" ht="12.75" customHeight="1" x14ac:dyDescent="0.4"/>
    <row r="746" ht="12.75" customHeight="1" x14ac:dyDescent="0.4"/>
    <row r="747" ht="12.75" customHeight="1" x14ac:dyDescent="0.4"/>
    <row r="748" ht="12.75" customHeight="1" x14ac:dyDescent="0.4"/>
    <row r="749" ht="12.75" customHeight="1" x14ac:dyDescent="0.4"/>
    <row r="750" ht="12.75" customHeight="1" x14ac:dyDescent="0.4"/>
    <row r="751" ht="12.75" customHeight="1" x14ac:dyDescent="0.4"/>
    <row r="752" ht="12.75" customHeight="1" x14ac:dyDescent="0.4"/>
    <row r="753" ht="12.75" customHeight="1" x14ac:dyDescent="0.4"/>
    <row r="754" ht="12.75" customHeight="1" x14ac:dyDescent="0.4"/>
    <row r="755" ht="12.75" customHeight="1" x14ac:dyDescent="0.4"/>
    <row r="756" ht="12.75" customHeight="1" x14ac:dyDescent="0.4"/>
    <row r="757" ht="12.75" customHeight="1" x14ac:dyDescent="0.4"/>
    <row r="758" ht="12.75" customHeight="1" x14ac:dyDescent="0.4"/>
    <row r="759" ht="12.75" customHeight="1" x14ac:dyDescent="0.4"/>
    <row r="760" ht="12.75" customHeight="1" x14ac:dyDescent="0.4"/>
    <row r="761" ht="12.75" customHeight="1" x14ac:dyDescent="0.4"/>
    <row r="762" ht="12.75" customHeight="1" x14ac:dyDescent="0.4"/>
    <row r="763" ht="12.75" customHeight="1" x14ac:dyDescent="0.4"/>
    <row r="764" ht="12.75" customHeight="1" x14ac:dyDescent="0.4"/>
    <row r="765" ht="12.75" customHeight="1" x14ac:dyDescent="0.4"/>
    <row r="766" ht="12.75" customHeight="1" x14ac:dyDescent="0.4"/>
    <row r="767" ht="12.75" customHeight="1" x14ac:dyDescent="0.4"/>
    <row r="768" ht="12.75" customHeight="1" x14ac:dyDescent="0.4"/>
    <row r="769" ht="12.75" customHeight="1" x14ac:dyDescent="0.4"/>
    <row r="770" ht="12.75" customHeight="1" x14ac:dyDescent="0.4"/>
    <row r="771" ht="12.75" customHeight="1" x14ac:dyDescent="0.4"/>
    <row r="772" ht="12.75" customHeight="1" x14ac:dyDescent="0.4"/>
    <row r="773" ht="12.75" customHeight="1" x14ac:dyDescent="0.4"/>
    <row r="774" ht="12.75" customHeight="1" x14ac:dyDescent="0.4"/>
    <row r="775" ht="12.75" customHeight="1" x14ac:dyDescent="0.4"/>
    <row r="776" ht="12.75" customHeight="1" x14ac:dyDescent="0.4"/>
    <row r="777" ht="12.75" customHeight="1" x14ac:dyDescent="0.4"/>
    <row r="778" ht="12.75" customHeight="1" x14ac:dyDescent="0.4"/>
    <row r="779" ht="12.75" customHeight="1" x14ac:dyDescent="0.4"/>
    <row r="780" ht="12.75" customHeight="1" x14ac:dyDescent="0.4"/>
    <row r="781" ht="12.75" customHeight="1" x14ac:dyDescent="0.4"/>
    <row r="782" ht="12.75" customHeight="1" x14ac:dyDescent="0.4"/>
    <row r="783" ht="12.75" customHeight="1" x14ac:dyDescent="0.4"/>
    <row r="784" ht="12.75" customHeight="1" x14ac:dyDescent="0.4"/>
    <row r="785" ht="12.75" customHeight="1" x14ac:dyDescent="0.4"/>
    <row r="786" ht="12.75" customHeight="1" x14ac:dyDescent="0.4"/>
    <row r="787" ht="12.75" customHeight="1" x14ac:dyDescent="0.4"/>
    <row r="788" ht="12.75" customHeight="1" x14ac:dyDescent="0.4"/>
    <row r="789" ht="12.75" customHeight="1" x14ac:dyDescent="0.4"/>
    <row r="790" ht="12.75" customHeight="1" x14ac:dyDescent="0.4"/>
    <row r="791" ht="12.75" customHeight="1" x14ac:dyDescent="0.4"/>
    <row r="792" ht="12.75" customHeight="1" x14ac:dyDescent="0.4"/>
    <row r="793" ht="12.75" customHeight="1" x14ac:dyDescent="0.4"/>
    <row r="794" ht="12.75" customHeight="1" x14ac:dyDescent="0.4"/>
    <row r="795" ht="12.75" customHeight="1" x14ac:dyDescent="0.4"/>
    <row r="796" ht="12.75" customHeight="1" x14ac:dyDescent="0.4"/>
    <row r="797" ht="12.75" customHeight="1" x14ac:dyDescent="0.4"/>
    <row r="798" ht="12.75" customHeight="1" x14ac:dyDescent="0.4"/>
    <row r="799" ht="12.75" customHeight="1" x14ac:dyDescent="0.4"/>
    <row r="800" ht="12.75" customHeight="1" x14ac:dyDescent="0.4"/>
    <row r="801" ht="12.75" customHeight="1" x14ac:dyDescent="0.4"/>
    <row r="802" ht="12.75" customHeight="1" x14ac:dyDescent="0.4"/>
    <row r="803" ht="12.75" customHeight="1" x14ac:dyDescent="0.4"/>
    <row r="804" ht="12.75" customHeight="1" x14ac:dyDescent="0.4"/>
    <row r="805" ht="12.75" customHeight="1" x14ac:dyDescent="0.4"/>
    <row r="806" ht="12.75" customHeight="1" x14ac:dyDescent="0.4"/>
    <row r="807" ht="12.75" customHeight="1" x14ac:dyDescent="0.4"/>
    <row r="808" ht="12.75" customHeight="1" x14ac:dyDescent="0.4"/>
    <row r="809" ht="12.75" customHeight="1" x14ac:dyDescent="0.4"/>
    <row r="810" ht="12.75" customHeight="1" x14ac:dyDescent="0.4"/>
    <row r="811" ht="12.75" customHeight="1" x14ac:dyDescent="0.4"/>
    <row r="812" ht="12.75" customHeight="1" x14ac:dyDescent="0.4"/>
    <row r="813" ht="12.75" customHeight="1" x14ac:dyDescent="0.4"/>
    <row r="814" ht="12.75" customHeight="1" x14ac:dyDescent="0.4"/>
    <row r="815" ht="12.75" customHeight="1" x14ac:dyDescent="0.4"/>
    <row r="816" ht="12.75" customHeight="1" x14ac:dyDescent="0.4"/>
    <row r="817" ht="12.75" customHeight="1" x14ac:dyDescent="0.4"/>
    <row r="818" ht="12.75" customHeight="1" x14ac:dyDescent="0.4"/>
    <row r="819" ht="12.75" customHeight="1" x14ac:dyDescent="0.4"/>
    <row r="820" ht="12.75" customHeight="1" x14ac:dyDescent="0.4"/>
    <row r="821" ht="12.75" customHeight="1" x14ac:dyDescent="0.4"/>
    <row r="822" ht="12.75" customHeight="1" x14ac:dyDescent="0.4"/>
    <row r="823" ht="12.75" customHeight="1" x14ac:dyDescent="0.4"/>
    <row r="824" ht="12.75" customHeight="1" x14ac:dyDescent="0.4"/>
    <row r="825" ht="12.75" customHeight="1" x14ac:dyDescent="0.4"/>
    <row r="826" ht="12.75" customHeight="1" x14ac:dyDescent="0.4"/>
    <row r="827" ht="12.75" customHeight="1" x14ac:dyDescent="0.4"/>
    <row r="828" ht="12.75" customHeight="1" x14ac:dyDescent="0.4"/>
    <row r="829" ht="12.75" customHeight="1" x14ac:dyDescent="0.4"/>
    <row r="830" ht="12.75" customHeight="1" x14ac:dyDescent="0.4"/>
    <row r="831" ht="12.75" customHeight="1" x14ac:dyDescent="0.4"/>
    <row r="832" ht="12.75" customHeight="1" x14ac:dyDescent="0.4"/>
    <row r="833" ht="12.75" customHeight="1" x14ac:dyDescent="0.4"/>
    <row r="834" ht="12.75" customHeight="1" x14ac:dyDescent="0.4"/>
    <row r="835" ht="12.75" customHeight="1" x14ac:dyDescent="0.4"/>
    <row r="836" ht="12.75" customHeight="1" x14ac:dyDescent="0.4"/>
    <row r="837" ht="12.75" customHeight="1" x14ac:dyDescent="0.4"/>
    <row r="838" ht="12.75" customHeight="1" x14ac:dyDescent="0.4"/>
    <row r="839" ht="12.75" customHeight="1" x14ac:dyDescent="0.4"/>
    <row r="840" ht="12.75" customHeight="1" x14ac:dyDescent="0.4"/>
    <row r="841" ht="12.75" customHeight="1" x14ac:dyDescent="0.4"/>
    <row r="842" ht="12.75" customHeight="1" x14ac:dyDescent="0.4"/>
    <row r="843" ht="12.75" customHeight="1" x14ac:dyDescent="0.4"/>
    <row r="844" ht="12.75" customHeight="1" x14ac:dyDescent="0.4"/>
    <row r="845" ht="12.75" customHeight="1" x14ac:dyDescent="0.4"/>
    <row r="846" ht="12.75" customHeight="1" x14ac:dyDescent="0.4"/>
    <row r="847" ht="12.75" customHeight="1" x14ac:dyDescent="0.4"/>
    <row r="848" ht="12.75" customHeight="1" x14ac:dyDescent="0.4"/>
    <row r="849" ht="12.75" customHeight="1" x14ac:dyDescent="0.4"/>
    <row r="850" ht="12.75" customHeight="1" x14ac:dyDescent="0.4"/>
    <row r="851" ht="12.75" customHeight="1" x14ac:dyDescent="0.4"/>
    <row r="852" ht="12.75" customHeight="1" x14ac:dyDescent="0.4"/>
    <row r="853" ht="12.75" customHeight="1" x14ac:dyDescent="0.4"/>
    <row r="854" ht="12.75" customHeight="1" x14ac:dyDescent="0.4"/>
    <row r="855" ht="12.75" customHeight="1" x14ac:dyDescent="0.4"/>
    <row r="856" ht="12.75" customHeight="1" x14ac:dyDescent="0.4"/>
    <row r="857" ht="12.75" customHeight="1" x14ac:dyDescent="0.4"/>
    <row r="858" ht="12.75" customHeight="1" x14ac:dyDescent="0.4"/>
    <row r="859" ht="12.75" customHeight="1" x14ac:dyDescent="0.4"/>
    <row r="860" ht="12.75" customHeight="1" x14ac:dyDescent="0.4"/>
    <row r="861" ht="12.75" customHeight="1" x14ac:dyDescent="0.4"/>
    <row r="862" ht="12.75" customHeight="1" x14ac:dyDescent="0.4"/>
    <row r="863" ht="12.75" customHeight="1" x14ac:dyDescent="0.4"/>
    <row r="864" ht="12.75" customHeight="1" x14ac:dyDescent="0.4"/>
    <row r="865" ht="12.75" customHeight="1" x14ac:dyDescent="0.4"/>
    <row r="866" ht="12.75" customHeight="1" x14ac:dyDescent="0.4"/>
    <row r="867" ht="12.75" customHeight="1" x14ac:dyDescent="0.4"/>
    <row r="868" ht="12.75" customHeight="1" x14ac:dyDescent="0.4"/>
    <row r="869" ht="12.75" customHeight="1" x14ac:dyDescent="0.4"/>
    <row r="870" ht="12.75" customHeight="1" x14ac:dyDescent="0.4"/>
    <row r="871" ht="12.75" customHeight="1" x14ac:dyDescent="0.4"/>
    <row r="872" ht="12.75" customHeight="1" x14ac:dyDescent="0.4"/>
    <row r="873" ht="12.75" customHeight="1" x14ac:dyDescent="0.4"/>
    <row r="874" ht="12.75" customHeight="1" x14ac:dyDescent="0.4"/>
    <row r="875" ht="12.75" customHeight="1" x14ac:dyDescent="0.4"/>
    <row r="876" ht="12.75" customHeight="1" x14ac:dyDescent="0.4"/>
    <row r="877" ht="12.75" customHeight="1" x14ac:dyDescent="0.4"/>
    <row r="878" ht="12.75" customHeight="1" x14ac:dyDescent="0.4"/>
    <row r="879" ht="12.75" customHeight="1" x14ac:dyDescent="0.4"/>
    <row r="880" ht="12.75" customHeight="1" x14ac:dyDescent="0.4"/>
    <row r="881" ht="12.75" customHeight="1" x14ac:dyDescent="0.4"/>
    <row r="882" ht="12.75" customHeight="1" x14ac:dyDescent="0.4"/>
    <row r="883" ht="12.75" customHeight="1" x14ac:dyDescent="0.4"/>
    <row r="884" ht="12.75" customHeight="1" x14ac:dyDescent="0.4"/>
    <row r="885" ht="12.75" customHeight="1" x14ac:dyDescent="0.4"/>
    <row r="886" ht="12.75" customHeight="1" x14ac:dyDescent="0.4"/>
    <row r="887" ht="12.75" customHeight="1" x14ac:dyDescent="0.4"/>
    <row r="888" ht="12.75" customHeight="1" x14ac:dyDescent="0.4"/>
    <row r="889" ht="12.75" customHeight="1" x14ac:dyDescent="0.4"/>
    <row r="890" ht="12.75" customHeight="1" x14ac:dyDescent="0.4"/>
    <row r="891" ht="12.75" customHeight="1" x14ac:dyDescent="0.4"/>
    <row r="892" ht="12.75" customHeight="1" x14ac:dyDescent="0.4"/>
    <row r="893" ht="12.75" customHeight="1" x14ac:dyDescent="0.4"/>
    <row r="894" ht="12.75" customHeight="1" x14ac:dyDescent="0.4"/>
    <row r="895" ht="12.75" customHeight="1" x14ac:dyDescent="0.4"/>
    <row r="896" ht="12.75" customHeight="1" x14ac:dyDescent="0.4"/>
    <row r="897" ht="12.75" customHeight="1" x14ac:dyDescent="0.4"/>
    <row r="898" ht="12.75" customHeight="1" x14ac:dyDescent="0.4"/>
    <row r="899" ht="12.75" customHeight="1" x14ac:dyDescent="0.4"/>
    <row r="900" ht="12.75" customHeight="1" x14ac:dyDescent="0.4"/>
    <row r="901" ht="12.75" customHeight="1" x14ac:dyDescent="0.4"/>
    <row r="902" ht="12.75" customHeight="1" x14ac:dyDescent="0.4"/>
    <row r="903" ht="12.75" customHeight="1" x14ac:dyDescent="0.4"/>
    <row r="904" ht="12.75" customHeight="1" x14ac:dyDescent="0.4"/>
    <row r="905" ht="12.75" customHeight="1" x14ac:dyDescent="0.4"/>
    <row r="906" ht="12.75" customHeight="1" x14ac:dyDescent="0.4"/>
    <row r="907" ht="12.75" customHeight="1" x14ac:dyDescent="0.4"/>
    <row r="908" ht="12.75" customHeight="1" x14ac:dyDescent="0.4"/>
    <row r="909" ht="12.75" customHeight="1" x14ac:dyDescent="0.4"/>
    <row r="910" ht="12.75" customHeight="1" x14ac:dyDescent="0.4"/>
    <row r="911" ht="12.75" customHeight="1" x14ac:dyDescent="0.4"/>
    <row r="912" ht="12.75" customHeight="1" x14ac:dyDescent="0.4"/>
    <row r="913" ht="12.75" customHeight="1" x14ac:dyDescent="0.4"/>
    <row r="914" ht="12.75" customHeight="1" x14ac:dyDescent="0.4"/>
    <row r="915" ht="12.75" customHeight="1" x14ac:dyDescent="0.4"/>
    <row r="916" ht="12.75" customHeight="1" x14ac:dyDescent="0.4"/>
    <row r="917" ht="12.75" customHeight="1" x14ac:dyDescent="0.4"/>
    <row r="918" ht="12.75" customHeight="1" x14ac:dyDescent="0.4"/>
    <row r="919" ht="12.75" customHeight="1" x14ac:dyDescent="0.4"/>
    <row r="920" ht="12.75" customHeight="1" x14ac:dyDescent="0.4"/>
    <row r="921" ht="12.75" customHeight="1" x14ac:dyDescent="0.4"/>
    <row r="922" ht="12.75" customHeight="1" x14ac:dyDescent="0.4"/>
    <row r="923" ht="12.75" customHeight="1" x14ac:dyDescent="0.4"/>
    <row r="924" ht="12.75" customHeight="1" x14ac:dyDescent="0.4"/>
    <row r="925" ht="12.75" customHeight="1" x14ac:dyDescent="0.4"/>
    <row r="926" ht="12.75" customHeight="1" x14ac:dyDescent="0.4"/>
    <row r="927" ht="12.75" customHeight="1" x14ac:dyDescent="0.4"/>
    <row r="928" ht="12.75" customHeight="1" x14ac:dyDescent="0.4"/>
    <row r="929" ht="12.75" customHeight="1" x14ac:dyDescent="0.4"/>
    <row r="930" ht="12.75" customHeight="1" x14ac:dyDescent="0.4"/>
    <row r="931" ht="12.75" customHeight="1" x14ac:dyDescent="0.4"/>
    <row r="932" ht="12.75" customHeight="1" x14ac:dyDescent="0.4"/>
    <row r="933" ht="12.75" customHeight="1" x14ac:dyDescent="0.4"/>
    <row r="934" ht="12.75" customHeight="1" x14ac:dyDescent="0.4"/>
    <row r="935" ht="12.75" customHeight="1" x14ac:dyDescent="0.4"/>
    <row r="936" ht="12.75" customHeight="1" x14ac:dyDescent="0.4"/>
    <row r="937" ht="12.75" customHeight="1" x14ac:dyDescent="0.4"/>
    <row r="938" ht="12.75" customHeight="1" x14ac:dyDescent="0.4"/>
    <row r="939" ht="12.75" customHeight="1" x14ac:dyDescent="0.4"/>
    <row r="940" ht="12.75" customHeight="1" x14ac:dyDescent="0.4"/>
    <row r="941" ht="12.75" customHeight="1" x14ac:dyDescent="0.4"/>
    <row r="942" ht="12.75" customHeight="1" x14ac:dyDescent="0.4"/>
    <row r="943" ht="12.75" customHeight="1" x14ac:dyDescent="0.4"/>
    <row r="944" ht="12.75" customHeight="1" x14ac:dyDescent="0.4"/>
    <row r="945" ht="12.75" customHeight="1" x14ac:dyDescent="0.4"/>
    <row r="946" ht="12.75" customHeight="1" x14ac:dyDescent="0.4"/>
    <row r="947" ht="12.75" customHeight="1" x14ac:dyDescent="0.4"/>
    <row r="948" ht="12.75" customHeight="1" x14ac:dyDescent="0.4"/>
    <row r="949" ht="12.75" customHeight="1" x14ac:dyDescent="0.4"/>
    <row r="950" ht="12.75" customHeight="1" x14ac:dyDescent="0.4"/>
    <row r="951" ht="12.75" customHeight="1" x14ac:dyDescent="0.4"/>
    <row r="952" ht="12.75" customHeight="1" x14ac:dyDescent="0.4"/>
    <row r="953" ht="12.75" customHeight="1" x14ac:dyDescent="0.4"/>
    <row r="954" ht="12.75" customHeight="1" x14ac:dyDescent="0.4"/>
    <row r="955" ht="12.75" customHeight="1" x14ac:dyDescent="0.4"/>
    <row r="956" ht="12.75" customHeight="1" x14ac:dyDescent="0.4"/>
    <row r="957" ht="12.75" customHeight="1" x14ac:dyDescent="0.4"/>
    <row r="958" ht="12.75" customHeight="1" x14ac:dyDescent="0.4"/>
    <row r="959" ht="12.75" customHeight="1" x14ac:dyDescent="0.4"/>
    <row r="960" ht="12.75" customHeight="1" x14ac:dyDescent="0.4"/>
    <row r="961" ht="12.75" customHeight="1" x14ac:dyDescent="0.4"/>
    <row r="962" ht="12.75" customHeight="1" x14ac:dyDescent="0.4"/>
    <row r="963" ht="12.75" customHeight="1" x14ac:dyDescent="0.4"/>
    <row r="964" ht="12.75" customHeight="1" x14ac:dyDescent="0.4"/>
    <row r="965" ht="12.75" customHeight="1" x14ac:dyDescent="0.4"/>
    <row r="966" ht="12.75" customHeight="1" x14ac:dyDescent="0.4"/>
    <row r="967" ht="12.75" customHeight="1" x14ac:dyDescent="0.4"/>
    <row r="968" ht="12.75" customHeight="1" x14ac:dyDescent="0.4"/>
    <row r="969" ht="12.75" customHeight="1" x14ac:dyDescent="0.4"/>
    <row r="970" ht="12.75" customHeight="1" x14ac:dyDescent="0.4"/>
    <row r="971" ht="12.75" customHeight="1" x14ac:dyDescent="0.4"/>
    <row r="972" ht="12.75" customHeight="1" x14ac:dyDescent="0.4"/>
    <row r="973" ht="12.75" customHeight="1" x14ac:dyDescent="0.4"/>
    <row r="974" ht="12.75" customHeight="1" x14ac:dyDescent="0.4"/>
    <row r="975" ht="12.75" customHeight="1" x14ac:dyDescent="0.4"/>
    <row r="976" ht="12.75" customHeight="1" x14ac:dyDescent="0.4"/>
    <row r="977" ht="12.75" customHeight="1" x14ac:dyDescent="0.4"/>
    <row r="978" ht="12.75" customHeight="1" x14ac:dyDescent="0.4"/>
    <row r="979" ht="12.75" customHeight="1" x14ac:dyDescent="0.4"/>
    <row r="980" ht="12.75" customHeight="1" x14ac:dyDescent="0.4"/>
    <row r="981" ht="12.75" customHeight="1" x14ac:dyDescent="0.4"/>
    <row r="982" ht="12.75" customHeight="1" x14ac:dyDescent="0.4"/>
    <row r="983" ht="12.75" customHeight="1" x14ac:dyDescent="0.4"/>
    <row r="984" ht="12.75" customHeight="1" x14ac:dyDescent="0.4"/>
    <row r="985" ht="12.75" customHeight="1" x14ac:dyDescent="0.4"/>
    <row r="986" ht="12.75" customHeight="1" x14ac:dyDescent="0.4"/>
    <row r="987" ht="12.75" customHeight="1" x14ac:dyDescent="0.4"/>
    <row r="988" ht="12.75" customHeight="1" x14ac:dyDescent="0.4"/>
    <row r="989" ht="12.75" customHeight="1" x14ac:dyDescent="0.4"/>
    <row r="990" ht="12.75" customHeight="1" x14ac:dyDescent="0.4"/>
    <row r="991" ht="12.75" customHeight="1" x14ac:dyDescent="0.4"/>
    <row r="992" ht="12.75" customHeight="1" x14ac:dyDescent="0.4"/>
    <row r="993" ht="12.75" customHeight="1" x14ac:dyDescent="0.4"/>
    <row r="994" ht="12.75" customHeight="1" x14ac:dyDescent="0.4"/>
    <row r="995" ht="12.75" customHeight="1" x14ac:dyDescent="0.4"/>
    <row r="996" ht="12.75" customHeight="1" x14ac:dyDescent="0.4"/>
    <row r="997" ht="12.75" customHeight="1" x14ac:dyDescent="0.4"/>
    <row r="998" ht="12.75" customHeight="1" x14ac:dyDescent="0.4"/>
    <row r="999" ht="12.75" customHeight="1" x14ac:dyDescent="0.4"/>
    <row r="1000" ht="12.75" customHeight="1" x14ac:dyDescent="0.4"/>
  </sheetData>
  <pageMargins left="0.75" right="0.75" top="1" bottom="1"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09375" defaultRowHeight="15" customHeight="1" x14ac:dyDescent="0.4"/>
  <cols>
    <col min="1" max="1" width="11.109375" customWidth="1"/>
    <col min="2" max="2" width="52" customWidth="1"/>
    <col min="3" max="14" width="13.21875" customWidth="1"/>
    <col min="15" max="15" width="14.38671875" customWidth="1"/>
    <col min="16" max="24" width="9.109375" customWidth="1"/>
    <col min="25" max="26" width="9.109375" hidden="1" customWidth="1"/>
    <col min="27" max="27" width="10.88671875" hidden="1" customWidth="1"/>
    <col min="28" max="28" width="9.38671875" hidden="1" customWidth="1"/>
    <col min="29" max="29" width="14.88671875" hidden="1" customWidth="1"/>
    <col min="30" max="31" width="11.21875" hidden="1" customWidth="1"/>
    <col min="32" max="32" width="12.21875" hidden="1" customWidth="1"/>
    <col min="33" max="33" width="17" hidden="1" customWidth="1"/>
    <col min="34" max="34" width="19.71875" hidden="1" customWidth="1"/>
    <col min="35" max="46" width="11"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Summary!B3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5">
        <f>Summary!B6</f>
        <v>45138</v>
      </c>
      <c r="D6" s="85">
        <f>Summary!C6</f>
        <v>45169</v>
      </c>
      <c r="E6" s="85">
        <f>Summary!D6</f>
        <v>45199</v>
      </c>
      <c r="F6" s="85">
        <f>Summary!E6</f>
        <v>45230</v>
      </c>
      <c r="G6" s="85">
        <f>Summary!F6</f>
        <v>45260</v>
      </c>
      <c r="H6" s="85">
        <f>Summary!G6</f>
        <v>45291</v>
      </c>
      <c r="I6" s="85">
        <f>Summary!H6</f>
        <v>45322</v>
      </c>
      <c r="J6" s="85">
        <f>Summary!I6</f>
        <v>45350</v>
      </c>
      <c r="K6" s="85">
        <f>Summary!J6</f>
        <v>45382</v>
      </c>
      <c r="L6" s="85">
        <f>Summary!K6</f>
        <v>45412</v>
      </c>
      <c r="M6" s="85">
        <f>Summary!L6</f>
        <v>45443</v>
      </c>
      <c r="N6" s="85">
        <f>Summary!M6</f>
        <v>45473</v>
      </c>
      <c r="O6" s="86" t="s">
        <v>6</v>
      </c>
      <c r="P6" s="80"/>
      <c r="Q6" s="80"/>
      <c r="R6" s="80"/>
      <c r="S6" s="80"/>
      <c r="T6" s="80"/>
      <c r="U6" s="80"/>
      <c r="V6" s="80"/>
      <c r="W6" s="80"/>
      <c r="X6" s="80"/>
      <c r="Y6" s="80"/>
      <c r="Z6" s="80"/>
      <c r="AA6" s="87" t="s">
        <v>110</v>
      </c>
      <c r="AB6" s="87" t="s">
        <v>111</v>
      </c>
      <c r="AC6" s="87" t="s">
        <v>112</v>
      </c>
      <c r="AD6" s="87" t="s">
        <v>113</v>
      </c>
      <c r="AE6" s="87"/>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17.399999999999999" x14ac:dyDescent="0.55000000000000004">
      <c r="A7" s="80">
        <v>6005</v>
      </c>
      <c r="B7" s="79" t="str">
        <f>IF(ISTEXT(VLOOKUP(A7,'Chart of Accounts'!$B$5:$C$50,2,FALSE)),VLOOKUP(A7,'Chart of Accounts'!$B$5:$C$50,2,FALSE),"")</f>
        <v>Membership Dues Allocation</v>
      </c>
      <c r="C7" s="88">
        <v>242.97</v>
      </c>
      <c r="D7" s="88">
        <v>596.1</v>
      </c>
      <c r="E7" s="88">
        <v>5971.28</v>
      </c>
      <c r="F7" s="89">
        <v>1686.24</v>
      </c>
      <c r="G7" s="89">
        <v>383.23</v>
      </c>
      <c r="H7" s="89">
        <v>249</v>
      </c>
      <c r="I7" s="89">
        <v>214.27</v>
      </c>
      <c r="J7" s="89">
        <v>974.62</v>
      </c>
      <c r="K7" s="89">
        <v>6232.33</v>
      </c>
      <c r="L7" s="89">
        <v>810.41</v>
      </c>
      <c r="M7" s="89">
        <v>421.98</v>
      </c>
      <c r="N7" s="89">
        <v>473.31</v>
      </c>
      <c r="O7" s="90">
        <f>SUM(C7:N7)</f>
        <v>18255.740000000002</v>
      </c>
      <c r="P7" s="80"/>
      <c r="Q7" s="80"/>
      <c r="R7" s="80"/>
      <c r="S7" s="80"/>
      <c r="T7" s="80"/>
      <c r="U7" s="80"/>
      <c r="V7" s="80"/>
      <c r="W7" s="80"/>
      <c r="X7" s="80"/>
      <c r="Y7" s="80"/>
      <c r="Z7" s="80"/>
      <c r="AA7" s="80" t="s">
        <v>129</v>
      </c>
      <c r="AB7" s="80" t="str">
        <f>IF(A7="","",A7&amp;"-000000")</f>
        <v>6005-000000</v>
      </c>
      <c r="AC7" s="80">
        <v>100</v>
      </c>
      <c r="AD7" s="80" t="str">
        <f>IF(LEN(O1)=3,O1,IF(LEN(O1)=2,0&amp;O1,IF(LEN(O1)=1,0&amp;0&amp;O1,"ERROR")))</f>
        <v>054</v>
      </c>
      <c r="AE7" s="80"/>
      <c r="AF7" s="80"/>
      <c r="AG7" s="80">
        <v>110</v>
      </c>
      <c r="AH7" s="80" t="str">
        <f>Summary!$B$2</f>
        <v>USD</v>
      </c>
      <c r="AI7" s="91">
        <f t="shared" ref="AI7:AJ7" si="0">IF(C7="",0,C7)</f>
        <v>242.97</v>
      </c>
      <c r="AJ7" s="91">
        <f t="shared" si="0"/>
        <v>596.1</v>
      </c>
      <c r="AK7" s="91" t="e">
        <f t="shared" ref="AK7:AT7" si="1">IF(#REF!="",0,#REF!)</f>
        <v>#REF!</v>
      </c>
      <c r="AL7" s="91" t="e">
        <f t="shared" si="1"/>
        <v>#REF!</v>
      </c>
      <c r="AM7" s="91" t="e">
        <f t="shared" si="1"/>
        <v>#REF!</v>
      </c>
      <c r="AN7" s="91" t="e">
        <f t="shared" si="1"/>
        <v>#REF!</v>
      </c>
      <c r="AO7" s="91" t="e">
        <f t="shared" si="1"/>
        <v>#REF!</v>
      </c>
      <c r="AP7" s="91" t="e">
        <f t="shared" si="1"/>
        <v>#REF!</v>
      </c>
      <c r="AQ7" s="91" t="e">
        <f t="shared" si="1"/>
        <v>#REF!</v>
      </c>
      <c r="AR7" s="91" t="e">
        <f t="shared" si="1"/>
        <v>#REF!</v>
      </c>
      <c r="AS7" s="91" t="e">
        <f t="shared" si="1"/>
        <v>#REF!</v>
      </c>
      <c r="AT7" s="91" t="e">
        <f t="shared" si="1"/>
        <v>#REF!</v>
      </c>
    </row>
    <row r="8" spans="1:46" x14ac:dyDescent="0.5">
      <c r="A8" s="80"/>
      <c r="B8" s="80"/>
      <c r="C8" s="92"/>
      <c r="D8" s="92"/>
      <c r="E8" s="92"/>
      <c r="F8" s="92"/>
      <c r="G8" s="92"/>
      <c r="H8" s="92"/>
      <c r="I8" s="92"/>
      <c r="J8" s="92"/>
      <c r="K8" s="92"/>
      <c r="L8" s="92"/>
      <c r="M8" s="92"/>
      <c r="N8" s="92"/>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x14ac:dyDescent="0.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row>
    <row r="10" spans="1:46" x14ac:dyDescent="0.5">
      <c r="A10" s="80"/>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row>
    <row r="11" spans="1:46" x14ac:dyDescent="0.5">
      <c r="A11" s="80"/>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row>
    <row r="12" spans="1:46" x14ac:dyDescent="0.5">
      <c r="A12" s="80"/>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row>
    <row r="13" spans="1:46" x14ac:dyDescent="0.5">
      <c r="A13" s="80"/>
      <c r="B13" s="80"/>
      <c r="C13" s="80" t="s">
        <v>130</v>
      </c>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row>
    <row r="14" spans="1:46" x14ac:dyDescent="0.5">
      <c r="A14" s="80"/>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row>
    <row r="15" spans="1:46" x14ac:dyDescent="0.5">
      <c r="A15" s="80"/>
      <c r="B15" s="80"/>
      <c r="C15" s="80"/>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row>
    <row r="16" spans="1:46" x14ac:dyDescent="0.5">
      <c r="A16" s="80"/>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row>
    <row r="17" spans="1:46" x14ac:dyDescent="0.5">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row>
    <row r="18" spans="1:46" x14ac:dyDescent="0.5">
      <c r="A18" s="80"/>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row>
    <row r="19" spans="1:46" x14ac:dyDescent="0.5">
      <c r="A19" s="80"/>
      <c r="B19" s="80"/>
      <c r="C19" s="80"/>
      <c r="D19" s="80"/>
      <c r="E19" s="80"/>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row>
    <row r="20" spans="1:46" x14ac:dyDescent="0.5">
      <c r="A20" s="80"/>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row>
    <row r="21" spans="1:46" ht="15.75" customHeight="1" x14ac:dyDescent="0.5">
      <c r="A21" s="80"/>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row>
    <row r="22" spans="1:46" ht="15.75" customHeight="1" x14ac:dyDescent="0.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row>
    <row r="23" spans="1:46" ht="15.75" customHeight="1" x14ac:dyDescent="0.5">
      <c r="A23" s="80"/>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row>
    <row r="24" spans="1:46" ht="15.75" customHeight="1" x14ac:dyDescent="0.5">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row>
    <row r="25" spans="1:46" ht="15.75" customHeight="1" x14ac:dyDescent="0.5">
      <c r="A25" s="80"/>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row>
    <row r="26" spans="1:46" ht="15.75" customHeight="1" x14ac:dyDescent="0.5">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row>
    <row r="27" spans="1:46" ht="15.75" customHeight="1" x14ac:dyDescent="0.5">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row>
    <row r="28" spans="1:46" ht="15.75" customHeight="1" x14ac:dyDescent="0.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row>
    <row r="29" spans="1:46" ht="15.75" customHeight="1" x14ac:dyDescent="0.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row>
    <row r="30" spans="1:46" ht="15.75" customHeight="1" x14ac:dyDescent="0.5">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row>
    <row r="31" spans="1:46" ht="15.75" customHeight="1" x14ac:dyDescent="0.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row>
    <row r="32" spans="1:46" ht="15.75" customHeight="1" x14ac:dyDescent="0.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row>
    <row r="33" spans="1:46" ht="15.75" customHeight="1" x14ac:dyDescent="0.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row>
    <row r="34" spans="1:46" ht="15.75" customHeight="1" x14ac:dyDescent="0.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row>
    <row r="35" spans="1:46" ht="15.75" customHeight="1" x14ac:dyDescent="0.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row>
    <row r="36" spans="1:46" ht="15.75" customHeight="1" x14ac:dyDescent="0.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row>
    <row r="37" spans="1:46" ht="15.75" customHeight="1" x14ac:dyDescent="0.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row>
    <row r="38" spans="1:46" ht="15.75" customHeight="1" x14ac:dyDescent="0.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row>
    <row r="39" spans="1:46" ht="15.75" customHeight="1" x14ac:dyDescent="0.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row>
    <row r="40" spans="1:46" ht="15.75" customHeight="1" x14ac:dyDescent="0.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row>
    <row r="41" spans="1:46" ht="15.75" customHeight="1" x14ac:dyDescent="0.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row>
    <row r="42" spans="1:46" ht="15.75" customHeight="1" x14ac:dyDescent="0.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row>
    <row r="43" spans="1:46" ht="15.75" customHeight="1" x14ac:dyDescent="0.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row>
    <row r="44" spans="1:46" ht="15.75" customHeight="1" x14ac:dyDescent="0.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row>
    <row r="45" spans="1:46" ht="15.75" customHeight="1" x14ac:dyDescent="0.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row>
    <row r="46" spans="1:46" ht="15.75" customHeight="1" x14ac:dyDescent="0.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row>
    <row r="47" spans="1:46" ht="15.75" customHeight="1" x14ac:dyDescent="0.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row>
    <row r="48" spans="1:46" ht="15.75" customHeight="1" x14ac:dyDescent="0.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row>
    <row r="49" spans="1:46" ht="15.75" customHeight="1" x14ac:dyDescent="0.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row>
    <row r="50" spans="1:46" ht="15.75" customHeight="1" x14ac:dyDescent="0.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row>
    <row r="51" spans="1:46" ht="15.75" customHeight="1" x14ac:dyDescent="0.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row>
    <row r="52" spans="1:46" ht="15.75" customHeight="1" x14ac:dyDescent="0.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row>
    <row r="53" spans="1:46" ht="15.75" customHeight="1" x14ac:dyDescent="0.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row>
    <row r="54" spans="1:46" ht="15.75" customHeight="1" x14ac:dyDescent="0.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row>
    <row r="55" spans="1:46" ht="15.75" customHeight="1" x14ac:dyDescent="0.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row>
    <row r="56" spans="1:46" ht="15.75" customHeight="1" x14ac:dyDescent="0.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row>
    <row r="57" spans="1:46" ht="15.75" customHeight="1" x14ac:dyDescent="0.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row>
    <row r="58" spans="1:46" ht="15.75" customHeight="1" x14ac:dyDescent="0.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row>
    <row r="59" spans="1:46" ht="15.75" customHeight="1" x14ac:dyDescent="0.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row>
    <row r="60" spans="1:46" ht="15.75" customHeight="1" x14ac:dyDescent="0.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row>
    <row r="61" spans="1:46" ht="15.75" customHeight="1" x14ac:dyDescent="0.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row>
    <row r="62" spans="1:46" ht="15.75" customHeight="1" x14ac:dyDescent="0.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row>
    <row r="63" spans="1:46" ht="15.75" customHeight="1" x14ac:dyDescent="0.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row>
    <row r="64" spans="1:46" ht="15.75" customHeight="1" x14ac:dyDescent="0.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row>
    <row r="65" spans="1:46" ht="15.75" customHeight="1" x14ac:dyDescent="0.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row>
    <row r="66" spans="1:46" ht="15.75" customHeight="1" x14ac:dyDescent="0.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1:46" ht="15.75" customHeight="1" x14ac:dyDescent="0.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row>
    <row r="68" spans="1:46" ht="15.75" customHeight="1" x14ac:dyDescent="0.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row>
    <row r="69" spans="1:46" ht="15.75" customHeight="1" x14ac:dyDescent="0.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row>
    <row r="70" spans="1:46" ht="15.75" customHeight="1" x14ac:dyDescent="0.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row>
    <row r="71" spans="1:46" ht="15.75" customHeight="1" x14ac:dyDescent="0.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row>
    <row r="72" spans="1:46" ht="15.75" customHeight="1" x14ac:dyDescent="0.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row>
    <row r="73" spans="1:46" ht="15.75" customHeight="1" x14ac:dyDescent="0.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15.75" customHeight="1" x14ac:dyDescent="0.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15.75" customHeight="1" x14ac:dyDescent="0.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1:46" ht="15.75" customHeight="1" x14ac:dyDescent="0.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row>
    <row r="77" spans="1:46" ht="15.75" customHeight="1" x14ac:dyDescent="0.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1:46" ht="15.75" customHeight="1" x14ac:dyDescent="0.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1:46" ht="15.75" customHeight="1" x14ac:dyDescent="0.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1:46" ht="15.75" customHeight="1" x14ac:dyDescent="0.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row>
    <row r="81" spans="1:46" ht="15.75" customHeight="1" x14ac:dyDescent="0.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1:46" ht="15.75" customHeight="1" x14ac:dyDescent="0.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15.75" customHeight="1" x14ac:dyDescent="0.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1:46" ht="15.75" customHeight="1" x14ac:dyDescent="0.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row>
    <row r="85" spans="1:46" ht="15.75" customHeight="1" x14ac:dyDescent="0.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row>
    <row r="86" spans="1:46" ht="15.75" customHeight="1" x14ac:dyDescent="0.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row>
    <row r="87" spans="1:46" ht="15.75" customHeight="1" x14ac:dyDescent="0.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row>
    <row r="88" spans="1:46" ht="15.75" customHeight="1" x14ac:dyDescent="0.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row>
    <row r="89" spans="1:46" ht="15.75" customHeight="1" x14ac:dyDescent="0.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row>
    <row r="90" spans="1:46" ht="15.75" customHeight="1" x14ac:dyDescent="0.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row>
    <row r="91" spans="1:46" ht="15.75" customHeight="1" x14ac:dyDescent="0.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dataValidations count="1">
    <dataValidation type="decimal" operator="greaterThanOrEqual" allowBlank="1" showErrorMessage="1" sqref="C7:N7" xr:uid="{00000000-0002-0000-0200-000000000000}">
      <formula1>0</formula1>
    </dataValidation>
  </dataValidations>
  <pageMargins left="0.75" right="0.75" top="1" bottom="1"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1000"/>
  <sheetViews>
    <sheetView workbookViewId="0"/>
  </sheetViews>
  <sheetFormatPr defaultColWidth="12.609375" defaultRowHeight="15" customHeight="1" x14ac:dyDescent="0.4"/>
  <cols>
    <col min="1" max="1" width="12.88671875" customWidth="1"/>
    <col min="2" max="2" width="35.88671875" customWidth="1"/>
    <col min="3" max="15" width="18.109375" customWidth="1"/>
    <col min="16" max="24" width="9.109375" customWidth="1"/>
    <col min="25" max="26" width="9.109375" hidden="1" customWidth="1"/>
    <col min="27" max="27" width="10.88671875" hidden="1" customWidth="1"/>
    <col min="28" max="28" width="9.38671875" hidden="1" customWidth="1"/>
    <col min="29" max="29" width="14.88671875" hidden="1" customWidth="1"/>
    <col min="30" max="31" width="11.21875" hidden="1" customWidth="1"/>
    <col min="32" max="32" width="12.21875" hidden="1" customWidth="1"/>
    <col min="33" max="33" width="5.109375" hidden="1" customWidth="1"/>
    <col min="34" max="34" width="17" hidden="1" customWidth="1"/>
    <col min="35" max="35" width="19.71875" hidden="1" customWidth="1"/>
    <col min="36" max="44" width="10" hidden="1" customWidth="1"/>
    <col min="45" max="47" width="11" hidden="1" customWidth="1"/>
  </cols>
  <sheetData>
    <row r="1" spans="1:47"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row>
    <row r="2" spans="1:47"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row>
    <row r="3" spans="1:47" x14ac:dyDescent="0.5">
      <c r="A3" s="80"/>
      <c r="B3" s="80"/>
      <c r="C3" s="80"/>
      <c r="D3" s="80"/>
      <c r="E3" s="80"/>
      <c r="F3" s="80"/>
      <c r="G3" s="81" t="str">
        <f>Fundraising!G3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row>
    <row r="4" spans="1:47"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row>
    <row r="5" spans="1:47"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row>
    <row r="6" spans="1:47"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131</v>
      </c>
      <c r="AH6" s="87" t="s">
        <v>115</v>
      </c>
      <c r="AI6" s="87" t="s">
        <v>116</v>
      </c>
      <c r="AJ6" s="87" t="s">
        <v>117</v>
      </c>
      <c r="AK6" s="87" t="s">
        <v>118</v>
      </c>
      <c r="AL6" s="87" t="s">
        <v>119</v>
      </c>
      <c r="AM6" s="87" t="s">
        <v>120</v>
      </c>
      <c r="AN6" s="87" t="s">
        <v>121</v>
      </c>
      <c r="AO6" s="87" t="s">
        <v>122</v>
      </c>
      <c r="AP6" s="87" t="s">
        <v>123</v>
      </c>
      <c r="AQ6" s="87" t="s">
        <v>124</v>
      </c>
      <c r="AR6" s="87" t="s">
        <v>125</v>
      </c>
      <c r="AS6" s="87" t="s">
        <v>126</v>
      </c>
      <c r="AT6" s="87" t="s">
        <v>127</v>
      </c>
      <c r="AU6" s="87" t="s">
        <v>128</v>
      </c>
    </row>
    <row r="7" spans="1:47" ht="20.100000000000001" x14ac:dyDescent="0.7">
      <c r="A7" s="93"/>
      <c r="B7" s="94"/>
      <c r="C7" s="94"/>
      <c r="D7" s="95"/>
      <c r="E7" s="95"/>
      <c r="F7" s="95"/>
      <c r="G7" s="95"/>
      <c r="H7" s="95"/>
      <c r="I7" s="95"/>
      <c r="J7" s="95"/>
      <c r="K7" s="95"/>
      <c r="L7" s="95"/>
      <c r="M7" s="95"/>
      <c r="N7" s="95"/>
      <c r="O7" s="95"/>
      <c r="P7" s="95"/>
      <c r="Q7" s="95"/>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c r="AU7" s="80"/>
    </row>
    <row r="8" spans="1:47" ht="20.100000000000001" x14ac:dyDescent="0.7">
      <c r="A8" s="97"/>
      <c r="B8" s="94"/>
      <c r="C8" s="95"/>
      <c r="D8" s="95"/>
      <c r="E8" s="95"/>
      <c r="F8" s="95"/>
      <c r="G8" s="95"/>
      <c r="H8" s="95"/>
      <c r="I8" s="95"/>
      <c r="J8" s="95"/>
      <c r="K8" s="95"/>
      <c r="L8" s="95"/>
      <c r="M8" s="95"/>
      <c r="N8" s="95"/>
      <c r="O8" s="95"/>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row>
    <row r="9" spans="1:47" ht="19.8" x14ac:dyDescent="0.65">
      <c r="A9" s="94">
        <v>7092</v>
      </c>
      <c r="B9" s="94" t="s">
        <v>132</v>
      </c>
      <c r="C9" s="98">
        <v>69.150000000000006</v>
      </c>
      <c r="D9" s="98">
        <v>69.150000000000006</v>
      </c>
      <c r="E9" s="98">
        <v>69.150000000000006</v>
      </c>
      <c r="F9" s="98">
        <v>69.150000000000006</v>
      </c>
      <c r="G9" s="98">
        <v>69.150000000000006</v>
      </c>
      <c r="H9" s="98">
        <v>69.150000000000006</v>
      </c>
      <c r="I9" s="98">
        <v>69.150000000000006</v>
      </c>
      <c r="J9" s="98">
        <v>69.150000000000006</v>
      </c>
      <c r="K9" s="98">
        <v>69.150000000000006</v>
      </c>
      <c r="L9" s="98">
        <v>69.150000000000006</v>
      </c>
      <c r="M9" s="98">
        <v>69.150000000000006</v>
      </c>
      <c r="N9" s="98">
        <v>69.150000000000006</v>
      </c>
      <c r="O9" s="99">
        <f>SUM(C9:N9)</f>
        <v>829.79999999999984</v>
      </c>
      <c r="P9" s="80"/>
      <c r="Q9" s="80"/>
      <c r="R9" s="80"/>
      <c r="S9" s="80"/>
      <c r="T9" s="80"/>
      <c r="U9" s="80"/>
      <c r="V9" s="80"/>
      <c r="W9" s="80"/>
      <c r="X9" s="80"/>
      <c r="Y9" s="80"/>
      <c r="Z9" s="80"/>
      <c r="AA9" s="80" t="s">
        <v>129</v>
      </c>
      <c r="AB9" s="80" t="str">
        <f>IF(A9="","",A9&amp;"-000000")</f>
        <v>7092-000000</v>
      </c>
      <c r="AC9" s="80">
        <v>999</v>
      </c>
      <c r="AD9" s="80" t="str">
        <f>IF(LEN($O$1)=3,$O$1,IF(LEN($O$1)=2,0&amp;$O$1,IF(LEN($O$1)=1,0&amp;0&amp;$O$1,"ERROR")))</f>
        <v>054</v>
      </c>
      <c r="AE9" s="80"/>
      <c r="AF9" s="80"/>
      <c r="AG9" s="80"/>
      <c r="AH9" s="80">
        <v>110</v>
      </c>
      <c r="AI9" s="80" t="str">
        <f>Summary!$B$2</f>
        <v>USD</v>
      </c>
      <c r="AJ9" s="91">
        <f t="shared" ref="AJ9:AU9" si="0">IF(C9="",0,C9)</f>
        <v>69.150000000000006</v>
      </c>
      <c r="AK9" s="91">
        <f t="shared" si="0"/>
        <v>69.150000000000006</v>
      </c>
      <c r="AL9" s="91">
        <f t="shared" si="0"/>
        <v>69.150000000000006</v>
      </c>
      <c r="AM9" s="91">
        <f t="shared" si="0"/>
        <v>69.150000000000006</v>
      </c>
      <c r="AN9" s="91">
        <f t="shared" si="0"/>
        <v>69.150000000000006</v>
      </c>
      <c r="AO9" s="91">
        <f t="shared" si="0"/>
        <v>69.150000000000006</v>
      </c>
      <c r="AP9" s="91">
        <f t="shared" si="0"/>
        <v>69.150000000000006</v>
      </c>
      <c r="AQ9" s="91">
        <f t="shared" si="0"/>
        <v>69.150000000000006</v>
      </c>
      <c r="AR9" s="91">
        <f t="shared" si="0"/>
        <v>69.150000000000006</v>
      </c>
      <c r="AS9" s="91">
        <f t="shared" si="0"/>
        <v>69.150000000000006</v>
      </c>
      <c r="AT9" s="91">
        <f t="shared" si="0"/>
        <v>69.150000000000006</v>
      </c>
      <c r="AU9" s="91">
        <f t="shared" si="0"/>
        <v>69.150000000000006</v>
      </c>
    </row>
    <row r="10" spans="1:47" ht="20.100000000000001" x14ac:dyDescent="0.7">
      <c r="A10" s="94"/>
      <c r="B10" s="94"/>
      <c r="C10" s="100"/>
      <c r="D10" s="100"/>
      <c r="E10" s="100"/>
      <c r="F10" s="100"/>
      <c r="G10" s="100"/>
      <c r="H10" s="100"/>
      <c r="I10" s="100"/>
      <c r="J10" s="100"/>
      <c r="K10" s="100"/>
      <c r="L10" s="100"/>
      <c r="M10" s="100"/>
      <c r="N10" s="100"/>
      <c r="O10" s="10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row>
    <row r="11" spans="1:47" ht="20.100000000000001" x14ac:dyDescent="0.7">
      <c r="A11" s="94" t="s">
        <v>99</v>
      </c>
      <c r="B11" s="94"/>
      <c r="C11" s="101">
        <f t="shared" ref="C11:N11" si="1">C9</f>
        <v>69.150000000000006</v>
      </c>
      <c r="D11" s="101">
        <f t="shared" si="1"/>
        <v>69.150000000000006</v>
      </c>
      <c r="E11" s="101">
        <f t="shared" si="1"/>
        <v>69.150000000000006</v>
      </c>
      <c r="F11" s="101">
        <f t="shared" si="1"/>
        <v>69.150000000000006</v>
      </c>
      <c r="G11" s="101">
        <f t="shared" si="1"/>
        <v>69.150000000000006</v>
      </c>
      <c r="H11" s="101">
        <f t="shared" si="1"/>
        <v>69.150000000000006</v>
      </c>
      <c r="I11" s="101">
        <f t="shared" si="1"/>
        <v>69.150000000000006</v>
      </c>
      <c r="J11" s="101">
        <f t="shared" si="1"/>
        <v>69.150000000000006</v>
      </c>
      <c r="K11" s="101">
        <f t="shared" si="1"/>
        <v>69.150000000000006</v>
      </c>
      <c r="L11" s="101">
        <f t="shared" si="1"/>
        <v>69.150000000000006</v>
      </c>
      <c r="M11" s="101">
        <f t="shared" si="1"/>
        <v>69.150000000000006</v>
      </c>
      <c r="N11" s="101">
        <f t="shared" si="1"/>
        <v>69.150000000000006</v>
      </c>
      <c r="O11" s="101">
        <f>SUM(C11:N11)</f>
        <v>829.79999999999984</v>
      </c>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row>
    <row r="12" spans="1:47" x14ac:dyDescent="0.5">
      <c r="A12" s="80"/>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row>
    <row r="13" spans="1:47" x14ac:dyDescent="0.5">
      <c r="A13" s="80"/>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row>
    <row r="14" spans="1:47" x14ac:dyDescent="0.5">
      <c r="A14" s="80"/>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row>
    <row r="15" spans="1:47" x14ac:dyDescent="0.5">
      <c r="A15" s="80"/>
      <c r="B15" s="80"/>
      <c r="C15" s="80"/>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row>
    <row r="16" spans="1:47" x14ac:dyDescent="0.5">
      <c r="A16" s="80"/>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row>
    <row r="17" spans="1:47" x14ac:dyDescent="0.5">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row>
    <row r="18" spans="1:47" x14ac:dyDescent="0.5">
      <c r="A18" s="80"/>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row>
    <row r="19" spans="1:47" x14ac:dyDescent="0.5">
      <c r="A19" s="80"/>
      <c r="B19" s="80"/>
      <c r="C19" s="80"/>
      <c r="D19" s="80"/>
      <c r="E19" s="80"/>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row>
    <row r="20" spans="1:47" x14ac:dyDescent="0.5">
      <c r="A20" s="80"/>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row>
    <row r="21" spans="1:47" ht="15.75" customHeight="1" x14ac:dyDescent="0.5">
      <c r="A21" s="80"/>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row>
    <row r="22" spans="1:47" ht="15.75" customHeight="1" x14ac:dyDescent="0.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row>
    <row r="23" spans="1:47" ht="15.75" customHeight="1" x14ac:dyDescent="0.5">
      <c r="A23" s="80"/>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row>
    <row r="24" spans="1:47" ht="15.75" customHeight="1" x14ac:dyDescent="0.5">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row>
    <row r="25" spans="1:47" ht="15.75" customHeight="1" x14ac:dyDescent="0.5">
      <c r="A25" s="80"/>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row>
    <row r="26" spans="1:47" ht="15.75" customHeight="1" x14ac:dyDescent="0.5">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row>
    <row r="27" spans="1:47" ht="15.75" customHeight="1" x14ac:dyDescent="0.5">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row>
    <row r="28" spans="1:47" ht="15.75" customHeight="1" x14ac:dyDescent="0.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row>
    <row r="29" spans="1:47" ht="15.75" customHeight="1" x14ac:dyDescent="0.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row>
    <row r="30" spans="1:47" ht="15.75" customHeight="1" x14ac:dyDescent="0.5">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row>
    <row r="31" spans="1:47" ht="15.75" customHeight="1" x14ac:dyDescent="0.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row>
    <row r="32" spans="1:47" ht="15.75" customHeight="1" x14ac:dyDescent="0.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row>
    <row r="33" spans="1:47" ht="15.75" customHeight="1" x14ac:dyDescent="0.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row>
    <row r="34" spans="1:47" ht="15.75" customHeight="1" x14ac:dyDescent="0.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row>
    <row r="35" spans="1:47" ht="15.75" customHeight="1" x14ac:dyDescent="0.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row>
    <row r="36" spans="1:47" ht="15.75" customHeight="1" x14ac:dyDescent="0.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row>
    <row r="37" spans="1:47" ht="15.75" customHeight="1" x14ac:dyDescent="0.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row>
    <row r="38" spans="1:47" ht="15.75" customHeight="1" x14ac:dyDescent="0.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row>
    <row r="39" spans="1:47" ht="15.75" customHeight="1" x14ac:dyDescent="0.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row>
    <row r="40" spans="1:47" ht="15.75" customHeight="1" x14ac:dyDescent="0.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row>
    <row r="41" spans="1:47" ht="15.75" customHeight="1" x14ac:dyDescent="0.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row>
    <row r="42" spans="1:47" ht="15.75" customHeight="1" x14ac:dyDescent="0.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row>
    <row r="43" spans="1:47" ht="15.75" customHeight="1" x14ac:dyDescent="0.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row>
    <row r="44" spans="1:47" ht="15.75" customHeight="1" x14ac:dyDescent="0.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row>
    <row r="45" spans="1:47" ht="15.75" customHeight="1" x14ac:dyDescent="0.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row>
    <row r="46" spans="1:47" ht="15.75" customHeight="1" x14ac:dyDescent="0.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row>
    <row r="47" spans="1:47" ht="15.75" customHeight="1" x14ac:dyDescent="0.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row>
    <row r="48" spans="1:47" ht="15.75" customHeight="1" x14ac:dyDescent="0.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row>
    <row r="49" spans="1:47" ht="15.75" customHeight="1" x14ac:dyDescent="0.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row>
    <row r="50" spans="1:47" ht="15.75" customHeight="1" x14ac:dyDescent="0.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row>
    <row r="51" spans="1:47" ht="15.75" customHeight="1" x14ac:dyDescent="0.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row>
    <row r="52" spans="1:47" ht="15.75" customHeight="1" x14ac:dyDescent="0.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row>
    <row r="53" spans="1:47" ht="15.75" customHeight="1" x14ac:dyDescent="0.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row>
    <row r="54" spans="1:47" ht="15.75" customHeight="1" x14ac:dyDescent="0.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row>
    <row r="55" spans="1:47" ht="15.75" customHeight="1" x14ac:dyDescent="0.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row>
    <row r="56" spans="1:47" ht="15.75" customHeight="1" x14ac:dyDescent="0.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row>
    <row r="57" spans="1:47" ht="15.75" customHeight="1" x14ac:dyDescent="0.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row>
    <row r="58" spans="1:47" ht="15.75" customHeight="1" x14ac:dyDescent="0.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row>
    <row r="59" spans="1:47" ht="15.75" customHeight="1" x14ac:dyDescent="0.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row>
    <row r="60" spans="1:47" ht="15.75" customHeight="1" x14ac:dyDescent="0.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row>
    <row r="61" spans="1:47" ht="15.75" customHeight="1" x14ac:dyDescent="0.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row>
    <row r="62" spans="1:47" ht="15.75" customHeight="1" x14ac:dyDescent="0.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row>
    <row r="63" spans="1:47" ht="15.75" customHeight="1" x14ac:dyDescent="0.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row>
    <row r="64" spans="1:47" ht="15.75" customHeight="1" x14ac:dyDescent="0.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row>
    <row r="65" spans="1:47" ht="15.75" customHeight="1" x14ac:dyDescent="0.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row>
    <row r="66" spans="1:47" ht="15.75" customHeight="1" x14ac:dyDescent="0.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row>
    <row r="67" spans="1:47" ht="15.75" customHeight="1" x14ac:dyDescent="0.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row>
    <row r="68" spans="1:47" ht="15.75" customHeight="1" x14ac:dyDescent="0.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row>
    <row r="69" spans="1:47" ht="15.75" customHeight="1" x14ac:dyDescent="0.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row>
    <row r="70" spans="1:47" ht="15.75" customHeight="1" x14ac:dyDescent="0.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row>
    <row r="71" spans="1:47" ht="15.75" customHeight="1" x14ac:dyDescent="0.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row>
    <row r="72" spans="1:47" ht="15.75" customHeight="1" x14ac:dyDescent="0.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row>
    <row r="73" spans="1:47" ht="15.75" customHeight="1" x14ac:dyDescent="0.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row>
    <row r="74" spans="1:47" ht="15.75" customHeight="1" x14ac:dyDescent="0.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row>
    <row r="75" spans="1:47" ht="15.75" customHeight="1" x14ac:dyDescent="0.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row>
    <row r="76" spans="1:47" ht="15.75" customHeight="1" x14ac:dyDescent="0.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row>
    <row r="77" spans="1:47" ht="15.75" customHeight="1" x14ac:dyDescent="0.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row>
    <row r="78" spans="1:47" ht="15.75" customHeight="1" x14ac:dyDescent="0.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row>
    <row r="79" spans="1:47" ht="15.75" customHeight="1" x14ac:dyDescent="0.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row>
    <row r="80" spans="1:47" ht="15.75" customHeight="1" x14ac:dyDescent="0.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row>
    <row r="81" spans="1:47" ht="15.75" customHeight="1" x14ac:dyDescent="0.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row>
    <row r="82" spans="1:47" ht="15.75" customHeight="1" x14ac:dyDescent="0.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row>
    <row r="83" spans="1:47" ht="15.75" customHeight="1" x14ac:dyDescent="0.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row>
    <row r="84" spans="1:47" ht="15.75" customHeight="1" x14ac:dyDescent="0.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row>
    <row r="85" spans="1:47" ht="15.75" customHeight="1" x14ac:dyDescent="0.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row>
    <row r="86" spans="1:47" ht="15.75" customHeight="1" x14ac:dyDescent="0.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row>
    <row r="87" spans="1:47" ht="15.75" customHeight="1" x14ac:dyDescent="0.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row>
    <row r="88" spans="1:47" ht="15.75" customHeight="1" x14ac:dyDescent="0.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row>
    <row r="89" spans="1:47" ht="15.75" customHeight="1" x14ac:dyDescent="0.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row>
    <row r="90" spans="1:47" ht="15.75" customHeight="1" x14ac:dyDescent="0.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row>
    <row r="91" spans="1:47" ht="15.75" customHeight="1" x14ac:dyDescent="0.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row>
    <row r="92" spans="1:47" ht="15.75" customHeight="1" x14ac:dyDescent="0.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row>
    <row r="93" spans="1:47" ht="15.75" customHeight="1" x14ac:dyDescent="0.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row>
    <row r="94" spans="1:47" ht="15.75" customHeight="1" x14ac:dyDescent="0.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row>
    <row r="95" spans="1:47"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row>
    <row r="96" spans="1:47"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row>
    <row r="97" spans="1:47"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row>
    <row r="98" spans="1:47"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row>
    <row r="99" spans="1:47"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row>
    <row r="100" spans="1:47"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row>
    <row r="101" spans="1:47"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row>
    <row r="102" spans="1:47"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row>
    <row r="103" spans="1:47"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row>
    <row r="104" spans="1:47"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row>
    <row r="105" spans="1:47"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row>
    <row r="106" spans="1:47"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row>
    <row r="107" spans="1:47"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row>
    <row r="108" spans="1:47"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row>
    <row r="109" spans="1:47"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row>
    <row r="110" spans="1:47"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row>
    <row r="111" spans="1:47"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row>
    <row r="112" spans="1:47"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row>
    <row r="113" spans="1:47"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row>
    <row r="114" spans="1:47"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row>
    <row r="115" spans="1:47"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row>
    <row r="116" spans="1:47"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row>
    <row r="117" spans="1:47"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row>
    <row r="118" spans="1:47"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row>
    <row r="119" spans="1:47"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row>
    <row r="120" spans="1:47"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row>
    <row r="121" spans="1:47"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row>
    <row r="122" spans="1:47"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row>
    <row r="123" spans="1:47"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row>
    <row r="124" spans="1:47"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row>
    <row r="125" spans="1:47"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row>
    <row r="126" spans="1:47"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row>
    <row r="127" spans="1:47"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row>
    <row r="128" spans="1:47"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row>
    <row r="129" spans="1:47"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row>
    <row r="130" spans="1:47"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row>
    <row r="131" spans="1:47"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row>
    <row r="132" spans="1:47"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row>
    <row r="133" spans="1:47"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row>
    <row r="134" spans="1:47"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row>
    <row r="135" spans="1:47"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row>
    <row r="136" spans="1:47"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row>
    <row r="137" spans="1:47"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row>
    <row r="138" spans="1:47"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row>
    <row r="139" spans="1:47"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row>
    <row r="140" spans="1:47"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row>
    <row r="141" spans="1:47"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row>
    <row r="142" spans="1:47"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row>
    <row r="143" spans="1:47"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row>
    <row r="144" spans="1:47"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row>
    <row r="145" spans="1:47"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row>
    <row r="146" spans="1:47"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row>
    <row r="147" spans="1:47"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row>
    <row r="148" spans="1:47"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row>
    <row r="149" spans="1:47"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row>
    <row r="150" spans="1:47"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row>
    <row r="151" spans="1:47"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row>
    <row r="152" spans="1:47"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row>
    <row r="153" spans="1:47"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row>
    <row r="154" spans="1:47"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row>
    <row r="155" spans="1:47"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row>
    <row r="156" spans="1:47"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row>
    <row r="157" spans="1:47"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row>
    <row r="158" spans="1:47"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row>
    <row r="159" spans="1:47"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row>
    <row r="160" spans="1:47"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row>
    <row r="161" spans="1:47"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row>
    <row r="162" spans="1:47"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row>
    <row r="163" spans="1:47"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row>
    <row r="164" spans="1:47"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row>
    <row r="165" spans="1:47"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row>
    <row r="166" spans="1:47"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row>
    <row r="167" spans="1:47"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row>
    <row r="168" spans="1:47"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row>
    <row r="169" spans="1:47"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row>
    <row r="170" spans="1:47"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row>
    <row r="171" spans="1:47"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row>
    <row r="172" spans="1:47"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row>
    <row r="173" spans="1:47"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row>
    <row r="174" spans="1:47"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row>
    <row r="175" spans="1:47"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row>
    <row r="176" spans="1:47"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row>
    <row r="177" spans="1:47"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row>
    <row r="178" spans="1:47"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row>
    <row r="179" spans="1:47"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row>
    <row r="180" spans="1:47"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row>
    <row r="181" spans="1:47"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row>
    <row r="182" spans="1:47"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row>
    <row r="183" spans="1:47"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row>
    <row r="184" spans="1:47"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row>
    <row r="185" spans="1:47"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row>
    <row r="186" spans="1:47"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row>
    <row r="187" spans="1:47"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row>
    <row r="188" spans="1:47"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row>
    <row r="189" spans="1:47"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row>
    <row r="190" spans="1:47"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row>
    <row r="191" spans="1:47"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row>
    <row r="192" spans="1:47"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row>
    <row r="193" spans="1:47"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row>
    <row r="194" spans="1:47"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row>
    <row r="195" spans="1:47"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row>
    <row r="196" spans="1:47"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row>
    <row r="197" spans="1:47"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row>
    <row r="198" spans="1:47"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row>
    <row r="199" spans="1:47"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row>
    <row r="200" spans="1:47"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row>
    <row r="201" spans="1:47"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row>
    <row r="202" spans="1:47"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row>
    <row r="203" spans="1:47"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row>
    <row r="204" spans="1:47"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row>
    <row r="205" spans="1:47"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row>
    <row r="206" spans="1:47"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row>
    <row r="207" spans="1:47"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row>
    <row r="208" spans="1:47"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row>
    <row r="209" spans="1:47"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row>
    <row r="210" spans="1:47"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row>
    <row r="211" spans="1:47"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row>
    <row r="212" spans="1:47"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row>
    <row r="213" spans="1:47"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row>
    <row r="214" spans="1:47"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row>
    <row r="215" spans="1:47"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row>
    <row r="216" spans="1:47"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row>
    <row r="217" spans="1:47"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row>
    <row r="218" spans="1:47"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row>
    <row r="219" spans="1:47"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row>
    <row r="220" spans="1:47"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row>
    <row r="221" spans="1:47"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row>
    <row r="222" spans="1:47"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row>
    <row r="223" spans="1:47"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row>
    <row r="224" spans="1:47"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row>
    <row r="225" spans="1:47"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row>
    <row r="226" spans="1:47"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row>
    <row r="227" spans="1:47"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row>
    <row r="228" spans="1:47"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row>
    <row r="229" spans="1:47"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row>
    <row r="230" spans="1:47"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row>
    <row r="231" spans="1:47"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row>
    <row r="232" spans="1:47"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row>
    <row r="233" spans="1:47"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row>
    <row r="234" spans="1:47"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row>
    <row r="235" spans="1:47"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row>
    <row r="236" spans="1:47"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row>
    <row r="237" spans="1:47"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row>
    <row r="238" spans="1:47"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row>
    <row r="239" spans="1:47"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row>
    <row r="240" spans="1:47"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row>
    <row r="241" spans="1:47"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row>
    <row r="242" spans="1:47"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row>
    <row r="243" spans="1:47"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row>
    <row r="244" spans="1:47"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row>
    <row r="245" spans="1:47"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row>
    <row r="246" spans="1:47"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row>
    <row r="247" spans="1:47"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row>
    <row r="248" spans="1:47"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row>
    <row r="249" spans="1:47"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row>
    <row r="250" spans="1:47"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row>
    <row r="251" spans="1:47"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row>
    <row r="252" spans="1:47"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row>
    <row r="253" spans="1:47"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row>
    <row r="254" spans="1:47"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row>
    <row r="255" spans="1:47"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row>
    <row r="256" spans="1:47"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row>
    <row r="257" spans="1:47"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row>
    <row r="258" spans="1:47"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row>
    <row r="259" spans="1:47"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row>
    <row r="260" spans="1:47"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row>
    <row r="261" spans="1:47"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row>
    <row r="262" spans="1:47"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row>
    <row r="263" spans="1:47"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row>
    <row r="264" spans="1:47"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row>
    <row r="265" spans="1:47"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row>
    <row r="266" spans="1:47"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row>
    <row r="267" spans="1:47"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row>
    <row r="268" spans="1:47"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row>
    <row r="269" spans="1:47"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row>
    <row r="270" spans="1:47"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row>
    <row r="271" spans="1:47"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row>
    <row r="272" spans="1:47"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row>
    <row r="273" spans="1:47"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row>
    <row r="274" spans="1:47"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row>
    <row r="275" spans="1:47"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row>
    <row r="276" spans="1:47"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row>
    <row r="277" spans="1:47"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row>
    <row r="278" spans="1:47"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row>
    <row r="279" spans="1:47"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row>
    <row r="280" spans="1:47"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row>
    <row r="281" spans="1:47"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row>
    <row r="282" spans="1:47"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row>
    <row r="283" spans="1:47"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row>
    <row r="284" spans="1:47"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row>
    <row r="285" spans="1:47"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row>
    <row r="286" spans="1:47"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row>
    <row r="287" spans="1:47"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row>
    <row r="288" spans="1:47"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row>
    <row r="289" spans="1:47"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row>
    <row r="290" spans="1:47"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row>
    <row r="291" spans="1:47"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row>
    <row r="292" spans="1:47"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row>
    <row r="293" spans="1:47"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row>
    <row r="294" spans="1:47"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row>
    <row r="295" spans="1:47"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row>
    <row r="296" spans="1:47"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row>
    <row r="297" spans="1:47"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row>
    <row r="298" spans="1:47"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row>
    <row r="299" spans="1:47"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row>
    <row r="300" spans="1:47"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row>
    <row r="301" spans="1:47"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row>
    <row r="302" spans="1:47"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row>
    <row r="303" spans="1:47"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row>
    <row r="304" spans="1:47"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row>
    <row r="305" spans="1:47"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row>
    <row r="306" spans="1:47"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row>
    <row r="307" spans="1:47"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row>
    <row r="308" spans="1:47"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row>
    <row r="309" spans="1:47"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row>
    <row r="310" spans="1:47"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row>
    <row r="311" spans="1:47"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row>
    <row r="312" spans="1:47"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row>
    <row r="313" spans="1:47"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row>
    <row r="314" spans="1:47"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row>
    <row r="315" spans="1:47"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row>
    <row r="316" spans="1:47"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row>
    <row r="317" spans="1:47"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row>
    <row r="318" spans="1:47"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row>
    <row r="319" spans="1:47"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row>
    <row r="320" spans="1:47"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row>
    <row r="321" spans="1:47"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row>
    <row r="322" spans="1:47"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row>
    <row r="323" spans="1:47"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row>
    <row r="324" spans="1:47"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row>
    <row r="325" spans="1:47"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row>
    <row r="326" spans="1:47"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row>
    <row r="327" spans="1:47"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row>
    <row r="328" spans="1:47"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row>
    <row r="329" spans="1:47"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row>
    <row r="330" spans="1:47"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row>
    <row r="331" spans="1:47"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row>
    <row r="332" spans="1:47"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row>
    <row r="333" spans="1:47"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row>
    <row r="334" spans="1:47"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row>
    <row r="335" spans="1:47"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row>
    <row r="336" spans="1:47"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row>
    <row r="337" spans="1:47"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row>
    <row r="338" spans="1:47"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row>
    <row r="339" spans="1:47"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row>
    <row r="340" spans="1:47"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row>
    <row r="341" spans="1:47"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row>
    <row r="342" spans="1:47"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row>
    <row r="343" spans="1:47"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row>
    <row r="344" spans="1:47"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row>
    <row r="345" spans="1:47"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row>
    <row r="346" spans="1:47"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row>
    <row r="347" spans="1:47"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row>
    <row r="348" spans="1:47"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row>
    <row r="349" spans="1:47"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row>
    <row r="350" spans="1:47"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row>
    <row r="351" spans="1:47"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row>
    <row r="352" spans="1:47"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row>
    <row r="353" spans="1:47"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row>
    <row r="354" spans="1:47"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row>
    <row r="355" spans="1:47"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row>
    <row r="356" spans="1:47"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row>
    <row r="357" spans="1:47"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row>
    <row r="358" spans="1:47"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row>
    <row r="359" spans="1:47"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row>
    <row r="360" spans="1:47"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row>
    <row r="361" spans="1:47"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row>
    <row r="362" spans="1:47"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row>
    <row r="363" spans="1:47"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row>
    <row r="364" spans="1:47"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row>
    <row r="365" spans="1:47"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row>
    <row r="366" spans="1:47"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row>
    <row r="367" spans="1:47"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row>
    <row r="368" spans="1:47"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row>
    <row r="369" spans="1:47"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row>
    <row r="370" spans="1:47"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row>
    <row r="371" spans="1:47"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row>
    <row r="372" spans="1:47"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row>
    <row r="373" spans="1:47"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row>
    <row r="374" spans="1:47"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row>
    <row r="375" spans="1:47"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row>
    <row r="376" spans="1:47"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row>
    <row r="377" spans="1:47"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row>
    <row r="378" spans="1:47"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row>
    <row r="379" spans="1:47"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row>
    <row r="380" spans="1:47"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row>
    <row r="381" spans="1:47"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row>
    <row r="382" spans="1:47"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row>
    <row r="383" spans="1:47"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row>
    <row r="384" spans="1:47"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row>
    <row r="385" spans="1:47"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row>
    <row r="386" spans="1:47"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row>
    <row r="387" spans="1:47"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row>
    <row r="388" spans="1:47"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row>
    <row r="389" spans="1:47"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row>
    <row r="390" spans="1:47"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row>
    <row r="391" spans="1:47"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row>
    <row r="392" spans="1:47"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row>
    <row r="393" spans="1:47"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row>
    <row r="394" spans="1:47"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row>
    <row r="395" spans="1:47"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row>
    <row r="396" spans="1:47"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row>
    <row r="397" spans="1:47"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row>
    <row r="398" spans="1:47"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row>
    <row r="399" spans="1:47"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row>
    <row r="400" spans="1:47"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row>
    <row r="401" spans="1:47"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row>
    <row r="402" spans="1:47"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row>
    <row r="403" spans="1:47"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row>
    <row r="404" spans="1:47"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row>
    <row r="405" spans="1:47"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row>
    <row r="406" spans="1:47"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row>
    <row r="407" spans="1:47"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row>
    <row r="408" spans="1:47"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row>
    <row r="409" spans="1:47"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row>
    <row r="410" spans="1:47"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row>
    <row r="411" spans="1:47"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row>
    <row r="412" spans="1:47"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row>
    <row r="413" spans="1:47"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row>
    <row r="414" spans="1:47"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row>
    <row r="415" spans="1:47"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row>
    <row r="416" spans="1:47"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row>
    <row r="417" spans="1:47"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row>
    <row r="418" spans="1:47"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row>
    <row r="419" spans="1:47"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row>
    <row r="420" spans="1:47"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row>
    <row r="421" spans="1:47"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row>
    <row r="422" spans="1:47"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row>
    <row r="423" spans="1:47"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row>
    <row r="424" spans="1:47"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row>
    <row r="425" spans="1:47"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row>
    <row r="426" spans="1:47"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row>
    <row r="427" spans="1:47"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row>
    <row r="428" spans="1:47"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row>
    <row r="429" spans="1:47"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row>
    <row r="430" spans="1:47"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row>
    <row r="431" spans="1:47"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row>
    <row r="432" spans="1:47"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row>
    <row r="433" spans="1:47"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row>
    <row r="434" spans="1:47"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row>
    <row r="435" spans="1:47"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row>
    <row r="436" spans="1:47"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row>
    <row r="437" spans="1:47"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row>
    <row r="438" spans="1:47"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row>
    <row r="439" spans="1:47"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row>
    <row r="440" spans="1:47"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row>
    <row r="441" spans="1:47"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row>
    <row r="442" spans="1:47"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row>
    <row r="443" spans="1:47"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row>
    <row r="444" spans="1:47"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row>
    <row r="445" spans="1:47"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row>
    <row r="446" spans="1:47"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row>
    <row r="447" spans="1:47"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row>
    <row r="448" spans="1:47"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row>
    <row r="449" spans="1:47"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row>
    <row r="450" spans="1:47"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row>
    <row r="451" spans="1:47"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row>
    <row r="452" spans="1:47"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row>
    <row r="453" spans="1:47"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row>
    <row r="454" spans="1:47"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row>
    <row r="455" spans="1:47"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row>
    <row r="456" spans="1:47"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row>
    <row r="457" spans="1:47"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row>
    <row r="458" spans="1:47"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row>
    <row r="459" spans="1:47"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row>
    <row r="460" spans="1:47"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row>
    <row r="461" spans="1:47"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row>
    <row r="462" spans="1:47"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row>
    <row r="463" spans="1:47"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row>
    <row r="464" spans="1:47"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row>
    <row r="465" spans="1:47"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row>
    <row r="466" spans="1:47"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row>
    <row r="467" spans="1:47"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row>
    <row r="468" spans="1:47"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row>
    <row r="469" spans="1:47"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row>
    <row r="470" spans="1:47"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row>
    <row r="471" spans="1:47"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row>
    <row r="472" spans="1:47"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row>
    <row r="473" spans="1:47"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row>
    <row r="474" spans="1:47"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row>
    <row r="475" spans="1:47"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row>
    <row r="476" spans="1:47"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row>
    <row r="477" spans="1:47"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row>
    <row r="478" spans="1:47"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row>
    <row r="479" spans="1:47"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row>
    <row r="480" spans="1:47"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row>
    <row r="481" spans="1:47"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row>
    <row r="482" spans="1:47"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row>
    <row r="483" spans="1:47"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row>
    <row r="484" spans="1:47"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row>
    <row r="485" spans="1:47"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row>
    <row r="486" spans="1:47"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row>
    <row r="487" spans="1:47"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row>
    <row r="488" spans="1:47"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row>
    <row r="489" spans="1:47"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row>
    <row r="490" spans="1:47"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row>
    <row r="491" spans="1:47"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row>
    <row r="492" spans="1:47"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row>
    <row r="493" spans="1:47"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row>
    <row r="494" spans="1:47"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row>
    <row r="495" spans="1:47"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row>
    <row r="496" spans="1:47"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row>
    <row r="497" spans="1:47"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row>
    <row r="498" spans="1:47"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row>
    <row r="499" spans="1:47"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row>
    <row r="500" spans="1:47"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row>
    <row r="501" spans="1:47"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row>
    <row r="502" spans="1:47"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row>
    <row r="503" spans="1:47"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row>
    <row r="504" spans="1:47"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row>
    <row r="505" spans="1:47"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row>
    <row r="506" spans="1:47"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row>
    <row r="507" spans="1:47"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row>
    <row r="508" spans="1:47"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row>
    <row r="509" spans="1:47"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row>
    <row r="510" spans="1:47"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row>
    <row r="511" spans="1:47"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row>
    <row r="512" spans="1:47"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row>
    <row r="513" spans="1:47"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row>
    <row r="514" spans="1:47"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row>
    <row r="515" spans="1:47"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row>
    <row r="516" spans="1:47"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row>
    <row r="517" spans="1:47"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row>
    <row r="518" spans="1:47"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row>
    <row r="519" spans="1:47"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row>
    <row r="520" spans="1:47"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row>
    <row r="521" spans="1:47"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row>
    <row r="522" spans="1:47"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row>
    <row r="523" spans="1:47"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row>
    <row r="524" spans="1:47"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row>
    <row r="525" spans="1:47"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row>
    <row r="526" spans="1:47"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row>
    <row r="527" spans="1:47"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row>
    <row r="528" spans="1:47"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row>
    <row r="529" spans="1:47"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row>
    <row r="530" spans="1:47"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row>
    <row r="531" spans="1:47"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row>
    <row r="532" spans="1:47"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row>
    <row r="533" spans="1:47"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row>
    <row r="534" spans="1:47"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row>
    <row r="535" spans="1:47"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row>
    <row r="536" spans="1:47"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row>
    <row r="537" spans="1:47"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row>
    <row r="538" spans="1:47"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row>
    <row r="539" spans="1:47"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row>
    <row r="540" spans="1:47"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row>
    <row r="541" spans="1:47"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row>
    <row r="542" spans="1:47"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row>
    <row r="543" spans="1:47"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row>
    <row r="544" spans="1:47"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row>
    <row r="545" spans="1:47"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row>
    <row r="546" spans="1:47"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row>
    <row r="547" spans="1:47"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row>
    <row r="548" spans="1:47"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row>
    <row r="549" spans="1:47"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row>
    <row r="550" spans="1:47"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row>
    <row r="551" spans="1:47"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row>
    <row r="552" spans="1:47"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row>
    <row r="553" spans="1:47"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row>
    <row r="554" spans="1:47"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row>
    <row r="555" spans="1:47"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row>
    <row r="556" spans="1:47"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row>
    <row r="557" spans="1:47"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row>
    <row r="558" spans="1:47"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row>
    <row r="559" spans="1:47"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row>
    <row r="560" spans="1:47"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row>
    <row r="561" spans="1:47"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row>
    <row r="562" spans="1:47"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row>
    <row r="563" spans="1:47"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row>
    <row r="564" spans="1:47"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row>
    <row r="565" spans="1:47"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row>
    <row r="566" spans="1:47"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row>
    <row r="567" spans="1:47"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row>
    <row r="568" spans="1:47"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row>
    <row r="569" spans="1:47"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row>
    <row r="570" spans="1:47"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row>
    <row r="571" spans="1:47"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row>
    <row r="572" spans="1:47"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row>
    <row r="573" spans="1:47"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row>
    <row r="574" spans="1:47"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row>
    <row r="575" spans="1:47"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row>
    <row r="576" spans="1:47"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row>
    <row r="577" spans="1:47"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row>
    <row r="578" spans="1:47"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row>
    <row r="579" spans="1:47"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row>
    <row r="580" spans="1:47"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row>
    <row r="581" spans="1:47"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row>
    <row r="582" spans="1:47"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row>
    <row r="583" spans="1:47"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row>
    <row r="584" spans="1:47"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row>
    <row r="585" spans="1:47"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row>
    <row r="586" spans="1:47"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row>
    <row r="587" spans="1:47"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row>
    <row r="588" spans="1:47"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row>
    <row r="589" spans="1:47"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row>
    <row r="590" spans="1:47"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row>
    <row r="591" spans="1:47"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row>
    <row r="592" spans="1:47"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row>
    <row r="593" spans="1:47"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row>
    <row r="594" spans="1:47"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row>
    <row r="595" spans="1:47"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row>
    <row r="596" spans="1:47"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row>
    <row r="597" spans="1:47"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row>
    <row r="598" spans="1:47"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row>
    <row r="599" spans="1:47"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row>
    <row r="600" spans="1:47"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row>
    <row r="601" spans="1:47"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row>
    <row r="602" spans="1:47"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row>
    <row r="603" spans="1:47"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row>
    <row r="604" spans="1:47"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row>
    <row r="605" spans="1:47"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row>
    <row r="606" spans="1:47"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row>
    <row r="607" spans="1:47"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row>
    <row r="608" spans="1:47"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row>
    <row r="609" spans="1:47"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row>
    <row r="610" spans="1:47"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row>
    <row r="611" spans="1:47"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row>
    <row r="612" spans="1:47"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row>
    <row r="613" spans="1:47"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row>
    <row r="614" spans="1:47"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row>
    <row r="615" spans="1:47"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row>
    <row r="616" spans="1:47"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row>
    <row r="617" spans="1:47"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row>
    <row r="618" spans="1:47"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row>
    <row r="619" spans="1:47"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row>
    <row r="620" spans="1:47"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row>
    <row r="621" spans="1:47"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row>
    <row r="622" spans="1:47"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row>
    <row r="623" spans="1:47"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row>
    <row r="624" spans="1:47"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row>
    <row r="625" spans="1:47"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row>
    <row r="626" spans="1:47"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row>
    <row r="627" spans="1:47"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row>
    <row r="628" spans="1:47"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row>
    <row r="629" spans="1:47"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row>
    <row r="630" spans="1:47"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row>
    <row r="631" spans="1:47"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row>
    <row r="632" spans="1:47"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row>
    <row r="633" spans="1:47"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row>
    <row r="634" spans="1:47"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row>
    <row r="635" spans="1:47"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row>
    <row r="636" spans="1:47"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row>
    <row r="637" spans="1:47"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row>
    <row r="638" spans="1:47"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row>
    <row r="639" spans="1:47"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row>
    <row r="640" spans="1:47"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row>
    <row r="641" spans="1:47"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row>
    <row r="642" spans="1:47"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row>
    <row r="643" spans="1:47"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row>
    <row r="644" spans="1:47"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row>
    <row r="645" spans="1:47"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row>
    <row r="646" spans="1:47"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row>
    <row r="647" spans="1:47"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row>
    <row r="648" spans="1:47"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row>
    <row r="649" spans="1:47"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row>
    <row r="650" spans="1:47"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row>
    <row r="651" spans="1:47"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row>
    <row r="652" spans="1:47"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row>
    <row r="653" spans="1:47"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row>
    <row r="654" spans="1:47"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row>
    <row r="655" spans="1:47"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row>
    <row r="656" spans="1:47"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row>
    <row r="657" spans="1:47"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row>
    <row r="658" spans="1:47"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row>
    <row r="659" spans="1:47"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row>
    <row r="660" spans="1:47"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row>
    <row r="661" spans="1:47"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row>
    <row r="662" spans="1:47"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row>
    <row r="663" spans="1:47"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row>
    <row r="664" spans="1:47"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row>
    <row r="665" spans="1:47"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row>
    <row r="666" spans="1:47"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row>
    <row r="667" spans="1:47"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row>
    <row r="668" spans="1:47"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row>
    <row r="669" spans="1:47"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row>
    <row r="670" spans="1:47"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row>
    <row r="671" spans="1:47"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row>
    <row r="672" spans="1:47"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row>
    <row r="673" spans="1:47"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row>
    <row r="674" spans="1:47"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row>
    <row r="675" spans="1:47"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row>
    <row r="676" spans="1:47"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row>
    <row r="677" spans="1:47"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row>
    <row r="678" spans="1:47"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row>
    <row r="679" spans="1:47"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row>
    <row r="680" spans="1:47"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row>
    <row r="681" spans="1:47"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row>
    <row r="682" spans="1:47"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row>
    <row r="683" spans="1:47"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row>
    <row r="684" spans="1:47"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row>
    <row r="685" spans="1:47"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row>
    <row r="686" spans="1:47"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row>
    <row r="687" spans="1:47"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row>
    <row r="688" spans="1:47"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row>
    <row r="689" spans="1:47"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row>
    <row r="690" spans="1:47"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row>
    <row r="691" spans="1:47"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row>
    <row r="692" spans="1:47"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row>
    <row r="693" spans="1:47"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row>
    <row r="694" spans="1:47"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row>
    <row r="695" spans="1:47"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row>
    <row r="696" spans="1:47"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row>
    <row r="697" spans="1:47"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row>
    <row r="698" spans="1:47"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row>
    <row r="699" spans="1:47"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row>
    <row r="700" spans="1:47"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row>
    <row r="701" spans="1:47"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row>
    <row r="702" spans="1:47"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row>
    <row r="703" spans="1:47"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row>
    <row r="704" spans="1:47"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row>
    <row r="705" spans="1:47"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row>
    <row r="706" spans="1:47"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row>
    <row r="707" spans="1:47"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row>
    <row r="708" spans="1:47"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row>
    <row r="709" spans="1:47"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row>
    <row r="710" spans="1:47"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row>
    <row r="711" spans="1:47"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row>
    <row r="712" spans="1:47"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row>
    <row r="713" spans="1:47"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row>
    <row r="714" spans="1:47"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row>
    <row r="715" spans="1:47"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row>
    <row r="716" spans="1:47"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row>
    <row r="717" spans="1:47"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row>
    <row r="718" spans="1:47"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row>
    <row r="719" spans="1:47"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row>
    <row r="720" spans="1:47"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row>
    <row r="721" spans="1:47"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row>
    <row r="722" spans="1:47"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row>
    <row r="723" spans="1:47"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row>
    <row r="724" spans="1:47"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row>
    <row r="725" spans="1:47"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row>
    <row r="726" spans="1:47"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row>
    <row r="727" spans="1:47"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row>
    <row r="728" spans="1:47"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row>
    <row r="729" spans="1:47"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row>
    <row r="730" spans="1:47"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row>
    <row r="731" spans="1:47"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row>
    <row r="732" spans="1:47"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row>
    <row r="733" spans="1:47"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row>
    <row r="734" spans="1:47"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row>
    <row r="735" spans="1:47"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row>
    <row r="736" spans="1:47"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row>
    <row r="737" spans="1:47"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row>
    <row r="738" spans="1:47"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row>
    <row r="739" spans="1:47"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row>
    <row r="740" spans="1:47"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row>
    <row r="741" spans="1:47"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row>
    <row r="742" spans="1:47"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row>
    <row r="743" spans="1:47"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row>
    <row r="744" spans="1:47"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row>
    <row r="745" spans="1:47"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row>
    <row r="746" spans="1:47"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row>
    <row r="747" spans="1:47"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row>
    <row r="748" spans="1:47"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row>
    <row r="749" spans="1:47"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row>
    <row r="750" spans="1:47"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row>
    <row r="751" spans="1:47"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row>
    <row r="752" spans="1:47"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row>
    <row r="753" spans="1:47"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row>
    <row r="754" spans="1:47"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row>
    <row r="755" spans="1:47"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row>
    <row r="756" spans="1:47"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row>
    <row r="757" spans="1:47"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row>
    <row r="758" spans="1:47"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row>
    <row r="759" spans="1:47"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row>
    <row r="760" spans="1:47"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row>
    <row r="761" spans="1:47"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row>
    <row r="762" spans="1:47"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row>
    <row r="763" spans="1:47"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row>
    <row r="764" spans="1:47"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row>
    <row r="765" spans="1:47"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row>
    <row r="766" spans="1:47"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row>
    <row r="767" spans="1:47"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row>
    <row r="768" spans="1:47"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row>
    <row r="769" spans="1:47"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row>
    <row r="770" spans="1:47"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row>
    <row r="771" spans="1:47"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row>
    <row r="772" spans="1:47"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row>
    <row r="773" spans="1:47"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row>
    <row r="774" spans="1:47"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row>
    <row r="775" spans="1:47"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row>
    <row r="776" spans="1:47"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row>
    <row r="777" spans="1:47"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row>
    <row r="778" spans="1:47"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row>
    <row r="779" spans="1:47"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row>
    <row r="780" spans="1:47"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row>
    <row r="781" spans="1:47"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row>
    <row r="782" spans="1:47"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row>
    <row r="783" spans="1:47"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row>
    <row r="784" spans="1:47"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row>
    <row r="785" spans="1:47"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row>
    <row r="786" spans="1:47"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row>
    <row r="787" spans="1:47"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row>
    <row r="788" spans="1:47"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row>
    <row r="789" spans="1:47"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row>
    <row r="790" spans="1:47"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row>
    <row r="791" spans="1:47"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row>
    <row r="792" spans="1:47"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row>
    <row r="793" spans="1:47"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row>
    <row r="794" spans="1:47"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row>
    <row r="795" spans="1:47"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row>
    <row r="796" spans="1:47"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row>
    <row r="797" spans="1:47"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row>
    <row r="798" spans="1:47"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row>
    <row r="799" spans="1:47"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row>
    <row r="800" spans="1:47"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row>
    <row r="801" spans="1:47"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row>
    <row r="802" spans="1:47"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row>
    <row r="803" spans="1:47"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row>
    <row r="804" spans="1:47"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row>
    <row r="805" spans="1:47"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row>
    <row r="806" spans="1:47"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row>
    <row r="807" spans="1:47"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row>
    <row r="808" spans="1:47"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row>
    <row r="809" spans="1:47"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row>
    <row r="810" spans="1:47"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row>
    <row r="811" spans="1:47"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row>
    <row r="812" spans="1:47"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row>
    <row r="813" spans="1:47"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row>
    <row r="814" spans="1:47"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row>
    <row r="815" spans="1:47"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row>
    <row r="816" spans="1:47"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row>
    <row r="817" spans="1:47"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row>
    <row r="818" spans="1:47"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row>
    <row r="819" spans="1:47"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row>
    <row r="820" spans="1:47"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row>
    <row r="821" spans="1:47"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row>
    <row r="822" spans="1:47"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row>
    <row r="823" spans="1:47"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row>
    <row r="824" spans="1:47"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row>
    <row r="825" spans="1:47"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row>
    <row r="826" spans="1:47"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row>
    <row r="827" spans="1:47"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row>
    <row r="828" spans="1:47"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row>
    <row r="829" spans="1:47"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row>
    <row r="830" spans="1:47"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row>
    <row r="831" spans="1:47"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row>
    <row r="832" spans="1:47"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row>
    <row r="833" spans="1:47"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row>
    <row r="834" spans="1:47"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row>
    <row r="835" spans="1:47"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row>
    <row r="836" spans="1:47"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row>
    <row r="837" spans="1:47"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row>
    <row r="838" spans="1:47"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row>
    <row r="839" spans="1:47"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row>
    <row r="840" spans="1:47"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row>
    <row r="841" spans="1:47"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row>
    <row r="842" spans="1:47"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row>
    <row r="843" spans="1:47"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row>
    <row r="844" spans="1:47"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row>
    <row r="845" spans="1:47"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row>
    <row r="846" spans="1:47"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row>
    <row r="847" spans="1:47"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row>
    <row r="848" spans="1:47"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row>
    <row r="849" spans="1:47"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row>
    <row r="850" spans="1:47"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row>
    <row r="851" spans="1:47"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row>
    <row r="852" spans="1:47"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row>
    <row r="853" spans="1:47"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row>
    <row r="854" spans="1:47"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row>
    <row r="855" spans="1:47"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row>
    <row r="856" spans="1:47"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row>
    <row r="857" spans="1:47"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row>
    <row r="858" spans="1:47"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row>
    <row r="859" spans="1:47"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row>
    <row r="860" spans="1:47"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row>
    <row r="861" spans="1:47"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row>
    <row r="862" spans="1:47"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row>
    <row r="863" spans="1:47"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row>
    <row r="864" spans="1:47"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row>
    <row r="865" spans="1:47"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row>
    <row r="866" spans="1:47"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row>
    <row r="867" spans="1:47"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row>
    <row r="868" spans="1:47"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row>
    <row r="869" spans="1:47"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row>
    <row r="870" spans="1:47"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row>
    <row r="871" spans="1:47"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row>
    <row r="872" spans="1:47"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row>
    <row r="873" spans="1:47"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row>
    <row r="874" spans="1:47"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row>
    <row r="875" spans="1:47"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row>
    <row r="876" spans="1:47"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row>
    <row r="877" spans="1:47"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row>
    <row r="878" spans="1:47"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row>
    <row r="879" spans="1:47"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row>
    <row r="880" spans="1:47"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row>
    <row r="881" spans="1:47"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row>
    <row r="882" spans="1:47"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row>
    <row r="883" spans="1:47"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row>
    <row r="884" spans="1:47"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row>
    <row r="885" spans="1:47"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row>
    <row r="886" spans="1:47"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row>
    <row r="887" spans="1:47"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row>
    <row r="888" spans="1:47"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row>
    <row r="889" spans="1:47"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row>
    <row r="890" spans="1:47"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row>
    <row r="891" spans="1:47"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row>
    <row r="892" spans="1:47"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row>
    <row r="893" spans="1:47"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row>
    <row r="894" spans="1:47"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row>
    <row r="895" spans="1:47"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row>
    <row r="896" spans="1:47"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row>
    <row r="897" spans="1:47"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row>
    <row r="898" spans="1:47"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row>
    <row r="899" spans="1:47"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row>
    <row r="900" spans="1:47"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row>
    <row r="901" spans="1:47"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row>
    <row r="902" spans="1:47"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row>
    <row r="903" spans="1:47"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row>
    <row r="904" spans="1:47"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row>
    <row r="905" spans="1:47"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row>
    <row r="906" spans="1:47"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row>
    <row r="907" spans="1:47"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row>
    <row r="908" spans="1:47"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row>
    <row r="909" spans="1:47"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row>
    <row r="910" spans="1:47"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row>
    <row r="911" spans="1:47"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row>
    <row r="912" spans="1:47"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row>
    <row r="913" spans="1:47"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row>
    <row r="914" spans="1:47"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row>
    <row r="915" spans="1:47"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row>
    <row r="916" spans="1:47"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row>
    <row r="917" spans="1:47"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row>
    <row r="918" spans="1:47"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row>
    <row r="919" spans="1:47"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row>
    <row r="920" spans="1:47"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row>
    <row r="921" spans="1:47"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row>
    <row r="922" spans="1:47"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row>
    <row r="923" spans="1:47"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row>
    <row r="924" spans="1:47"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row>
    <row r="925" spans="1:47"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row>
    <row r="926" spans="1:47"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row>
    <row r="927" spans="1:47"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row>
    <row r="928" spans="1:47"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row>
    <row r="929" spans="1:47"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row>
    <row r="930" spans="1:47"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row>
    <row r="931" spans="1:47"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row>
    <row r="932" spans="1:47"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row>
    <row r="933" spans="1:47"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row>
    <row r="934" spans="1:47"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row>
    <row r="935" spans="1:47"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row>
    <row r="936" spans="1:47"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row>
    <row r="937" spans="1:47"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row>
    <row r="938" spans="1:47"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row>
    <row r="939" spans="1:47"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row>
    <row r="940" spans="1:47"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row>
    <row r="941" spans="1:47"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row>
    <row r="942" spans="1:47"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row>
    <row r="943" spans="1:47"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row>
    <row r="944" spans="1:47"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row>
    <row r="945" spans="1:47"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row>
    <row r="946" spans="1:47"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row>
    <row r="947" spans="1:47"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row>
    <row r="948" spans="1:47"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row>
    <row r="949" spans="1:47"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row>
    <row r="950" spans="1:47"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row>
    <row r="951" spans="1:47"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row>
    <row r="952" spans="1:47"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row>
    <row r="953" spans="1:47"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row>
    <row r="954" spans="1:47"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row>
    <row r="955" spans="1:47"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row>
    <row r="956" spans="1:47"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row>
    <row r="957" spans="1:47"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row>
    <row r="958" spans="1:47"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row>
    <row r="959" spans="1:47"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row>
    <row r="960" spans="1:47"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row>
    <row r="961" spans="1:47"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row>
    <row r="962" spans="1:47"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row>
    <row r="963" spans="1:47"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row>
    <row r="964" spans="1:47"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row>
    <row r="965" spans="1:47"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row>
    <row r="966" spans="1:47"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c r="AU966" s="80"/>
    </row>
    <row r="967" spans="1:47"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c r="AU967" s="80"/>
    </row>
    <row r="968" spans="1:47"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c r="AU968" s="80"/>
    </row>
    <row r="969" spans="1:47"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c r="AU969" s="80"/>
    </row>
    <row r="970" spans="1:47"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c r="AU970" s="80"/>
    </row>
    <row r="971" spans="1:47"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c r="AU971" s="80"/>
    </row>
    <row r="972" spans="1:47"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c r="AU972" s="80"/>
    </row>
    <row r="973" spans="1:47"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c r="AU973" s="80"/>
    </row>
    <row r="974" spans="1:47"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c r="AU974" s="80"/>
    </row>
    <row r="975" spans="1:47"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c r="AU975" s="80"/>
    </row>
    <row r="976" spans="1:47"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c r="AU976" s="80"/>
    </row>
    <row r="977" spans="1:47"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row>
    <row r="978" spans="1:47"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row>
    <row r="979" spans="1:47"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c r="AU979" s="80"/>
    </row>
    <row r="980" spans="1:47"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c r="AU980" s="80"/>
    </row>
    <row r="981" spans="1:47"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c r="AU981" s="80"/>
    </row>
    <row r="982" spans="1:47"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c r="AU982" s="80"/>
    </row>
    <row r="983" spans="1:47"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c r="AU983" s="80"/>
    </row>
    <row r="984" spans="1:47"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c r="AU984" s="80"/>
    </row>
    <row r="985" spans="1:47"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c r="AU985" s="80"/>
    </row>
    <row r="986" spans="1:47"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c r="AU986" s="80"/>
    </row>
    <row r="987" spans="1:47"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row>
    <row r="988" spans="1:47"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c r="AU988" s="80"/>
    </row>
    <row r="989" spans="1:47"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c r="AU989" s="80"/>
    </row>
    <row r="990" spans="1:47"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c r="AU990" s="80"/>
    </row>
    <row r="991" spans="1:47"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c r="AU991" s="80"/>
    </row>
    <row r="992" spans="1:47"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c r="AU992" s="80"/>
    </row>
    <row r="993" spans="1:47"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c r="AU993" s="80"/>
    </row>
    <row r="994" spans="1:47"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c r="AU994" s="80"/>
    </row>
    <row r="995" spans="1:47"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c r="AU995" s="80"/>
    </row>
    <row r="996" spans="1:47"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c r="AU996" s="80"/>
    </row>
    <row r="997" spans="1:47"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c r="AU997" s="80"/>
    </row>
    <row r="998" spans="1:47"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c r="AU998" s="80"/>
    </row>
    <row r="999" spans="1:47"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c r="AU999" s="80"/>
    </row>
    <row r="1000" spans="1:47"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c r="AU1000" s="80"/>
    </row>
  </sheetData>
  <mergeCells count="1">
    <mergeCell ref="C5:O5"/>
  </mergeCells>
  <dataValidations count="1">
    <dataValidation type="decimal" operator="greaterThanOrEqual" allowBlank="1" showErrorMessage="1" sqref="C9:N9" xr:uid="{00000000-0002-0000-0300-000000000000}">
      <formula1>0</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
  <sheetViews>
    <sheetView workbookViewId="0"/>
  </sheetViews>
  <sheetFormatPr defaultColWidth="12.609375" defaultRowHeight="15" customHeight="1" x14ac:dyDescent="0.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
  <sheetViews>
    <sheetView workbookViewId="0"/>
  </sheetViews>
  <sheetFormatPr defaultColWidth="12.609375" defaultRowHeight="15" customHeight="1" x14ac:dyDescent="0.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09375" defaultRowHeight="15" customHeight="1" x14ac:dyDescent="0.4"/>
  <cols>
    <col min="1" max="1" width="11.109375" customWidth="1"/>
    <col min="2" max="2" width="52" customWidth="1"/>
    <col min="3" max="15" width="18.38671875" customWidth="1"/>
    <col min="16" max="19" width="9.109375" customWidth="1"/>
    <col min="20" max="26" width="9.109375" hidden="1" customWidth="1"/>
    <col min="27" max="27" width="10.88671875" hidden="1" customWidth="1"/>
    <col min="28" max="28" width="11.609375" hidden="1" customWidth="1"/>
    <col min="29" max="29" width="14.88671875" hidden="1" customWidth="1"/>
    <col min="30" max="31" width="11.21875" hidden="1" customWidth="1"/>
    <col min="32" max="32" width="12.21875" hidden="1" customWidth="1"/>
    <col min="33" max="33" width="17" hidden="1" customWidth="1"/>
    <col min="34" max="34" width="19.71875" hidden="1" customWidth="1"/>
    <col min="35" max="43" width="10" hidden="1" customWidth="1"/>
    <col min="44" max="46" width="11"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'Membership Dues Allocation '!G3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20.100000000000001" x14ac:dyDescent="0.7">
      <c r="A7" s="93"/>
      <c r="B7" s="94"/>
      <c r="C7" s="94"/>
      <c r="D7" s="95"/>
      <c r="E7" s="95"/>
      <c r="F7" s="95"/>
      <c r="G7" s="95"/>
      <c r="H7" s="95"/>
      <c r="I7" s="95"/>
      <c r="J7" s="95"/>
      <c r="K7" s="95"/>
      <c r="L7" s="95"/>
      <c r="M7" s="95"/>
      <c r="N7" s="95"/>
      <c r="O7" s="95"/>
      <c r="P7" s="95"/>
      <c r="Q7" s="95"/>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row>
    <row r="8" spans="1:46" ht="20.100000000000001" x14ac:dyDescent="0.7">
      <c r="A8" s="93" t="s">
        <v>133</v>
      </c>
      <c r="B8" s="97"/>
      <c r="C8" s="94"/>
      <c r="D8" s="95"/>
      <c r="E8" s="95"/>
      <c r="F8" s="95"/>
      <c r="G8" s="95"/>
      <c r="H8" s="95"/>
      <c r="I8" s="95"/>
      <c r="J8" s="95"/>
      <c r="K8" s="95"/>
      <c r="L8" s="95"/>
      <c r="M8" s="95"/>
      <c r="N8" s="95"/>
      <c r="O8" s="95"/>
      <c r="P8" s="95"/>
      <c r="Q8" s="95"/>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20.25" customHeight="1" x14ac:dyDescent="0.7">
      <c r="A9" s="102">
        <v>6025</v>
      </c>
      <c r="B9" s="103" t="s">
        <v>134</v>
      </c>
      <c r="C9" s="104"/>
      <c r="D9" s="104"/>
      <c r="E9" s="104"/>
      <c r="F9" s="104"/>
      <c r="G9" s="104"/>
      <c r="H9" s="104"/>
      <c r="I9" s="104"/>
      <c r="J9" s="104"/>
      <c r="K9" s="104"/>
      <c r="L9" s="105">
        <v>8000</v>
      </c>
      <c r="M9" s="104"/>
      <c r="N9" s="104"/>
      <c r="O9" s="99">
        <f t="shared" ref="O9:O15" si="0">SUM(C9:N9)</f>
        <v>8000</v>
      </c>
      <c r="P9" s="80"/>
      <c r="Q9" s="80"/>
      <c r="R9" s="80"/>
      <c r="S9" s="80"/>
      <c r="T9" s="106" t="s">
        <v>135</v>
      </c>
      <c r="U9" s="80"/>
      <c r="V9" s="80"/>
      <c r="W9" s="80"/>
      <c r="X9" s="80"/>
      <c r="Y9" s="80"/>
      <c r="Z9" s="80"/>
      <c r="AA9" s="80" t="s">
        <v>129</v>
      </c>
      <c r="AB9" s="80" t="str">
        <f t="shared" ref="AB9:AB23" si="1">IF(A9="","",A9&amp;"-000000")</f>
        <v>6025-000000</v>
      </c>
      <c r="AC9" s="80">
        <v>150</v>
      </c>
      <c r="AD9" s="80" t="str">
        <f t="shared" ref="AD9:AD23" si="2">IF(LEN($O$1)=3,$O$1,IF(LEN($O$1)=2,0&amp;$O$1,IF(LEN($O$1)=1,0&amp;0&amp;$O$1,"ERROR")))</f>
        <v>054</v>
      </c>
      <c r="AE9" s="80" t="s">
        <v>136</v>
      </c>
      <c r="AF9" s="80"/>
      <c r="AG9" s="80">
        <v>110</v>
      </c>
      <c r="AH9" s="80" t="str">
        <f>Summary!$B$2</f>
        <v>USD</v>
      </c>
      <c r="AI9" s="80">
        <f t="shared" ref="AI9:AT9" si="3">IF(C9="",0,C9)</f>
        <v>0</v>
      </c>
      <c r="AJ9" s="80">
        <f t="shared" si="3"/>
        <v>0</v>
      </c>
      <c r="AK9" s="80">
        <f t="shared" si="3"/>
        <v>0</v>
      </c>
      <c r="AL9" s="80">
        <f t="shared" si="3"/>
        <v>0</v>
      </c>
      <c r="AM9" s="80">
        <f t="shared" si="3"/>
        <v>0</v>
      </c>
      <c r="AN9" s="80">
        <f t="shared" si="3"/>
        <v>0</v>
      </c>
      <c r="AO9" s="80">
        <f t="shared" si="3"/>
        <v>0</v>
      </c>
      <c r="AP9" s="80">
        <f t="shared" si="3"/>
        <v>0</v>
      </c>
      <c r="AQ9" s="80">
        <f t="shared" si="3"/>
        <v>0</v>
      </c>
      <c r="AR9" s="107">
        <f t="shared" si="3"/>
        <v>8000</v>
      </c>
      <c r="AS9" s="80">
        <f t="shared" si="3"/>
        <v>0</v>
      </c>
      <c r="AT9" s="80">
        <f t="shared" si="3"/>
        <v>0</v>
      </c>
    </row>
    <row r="10" spans="1:46" ht="20.25" customHeight="1" x14ac:dyDescent="0.65">
      <c r="A10" s="102">
        <v>6025</v>
      </c>
      <c r="B10" s="103" t="s">
        <v>137</v>
      </c>
      <c r="C10" s="104"/>
      <c r="D10" s="104"/>
      <c r="E10" s="104"/>
      <c r="F10" s="104"/>
      <c r="G10" s="104"/>
      <c r="H10" s="104"/>
      <c r="I10" s="104"/>
      <c r="J10" s="104"/>
      <c r="K10" s="104"/>
      <c r="L10" s="104"/>
      <c r="M10" s="104"/>
      <c r="N10" s="104"/>
      <c r="O10" s="99">
        <f t="shared" si="0"/>
        <v>0</v>
      </c>
      <c r="P10" s="80"/>
      <c r="Q10" s="80"/>
      <c r="R10" s="80"/>
      <c r="S10" s="80"/>
      <c r="T10" s="80" t="s">
        <v>138</v>
      </c>
      <c r="U10" s="80">
        <v>7004</v>
      </c>
      <c r="V10" s="80"/>
      <c r="W10" s="80"/>
      <c r="X10" s="80"/>
      <c r="Y10" s="80"/>
      <c r="Z10" s="80"/>
      <c r="AA10" s="80" t="s">
        <v>129</v>
      </c>
      <c r="AB10" s="80" t="str">
        <f t="shared" si="1"/>
        <v>6025-000000</v>
      </c>
      <c r="AC10" s="80">
        <v>150</v>
      </c>
      <c r="AD10" s="80" t="str">
        <f t="shared" si="2"/>
        <v>054</v>
      </c>
      <c r="AE10" s="80" t="s">
        <v>139</v>
      </c>
      <c r="AF10" s="80"/>
      <c r="AG10" s="80">
        <v>110</v>
      </c>
      <c r="AH10" s="80" t="str">
        <f>Summary!$B$2</f>
        <v>USD</v>
      </c>
      <c r="AI10" s="80">
        <f t="shared" ref="AI10:AT10" si="4">IF(C10="",0,C10)</f>
        <v>0</v>
      </c>
      <c r="AJ10" s="80">
        <f t="shared" si="4"/>
        <v>0</v>
      </c>
      <c r="AK10" s="80">
        <f t="shared" si="4"/>
        <v>0</v>
      </c>
      <c r="AL10" s="80">
        <f t="shared" si="4"/>
        <v>0</v>
      </c>
      <c r="AM10" s="80">
        <f t="shared" si="4"/>
        <v>0</v>
      </c>
      <c r="AN10" s="80">
        <f t="shared" si="4"/>
        <v>0</v>
      </c>
      <c r="AO10" s="80">
        <f t="shared" si="4"/>
        <v>0</v>
      </c>
      <c r="AP10" s="80">
        <f t="shared" si="4"/>
        <v>0</v>
      </c>
      <c r="AQ10" s="80">
        <f t="shared" si="4"/>
        <v>0</v>
      </c>
      <c r="AR10" s="80">
        <f t="shared" si="4"/>
        <v>0</v>
      </c>
      <c r="AS10" s="80">
        <f t="shared" si="4"/>
        <v>0</v>
      </c>
      <c r="AT10" s="80">
        <f t="shared" si="4"/>
        <v>0</v>
      </c>
    </row>
    <row r="11" spans="1:46" ht="20.25" customHeight="1" x14ac:dyDescent="0.65">
      <c r="A11" s="102">
        <v>6025</v>
      </c>
      <c r="B11" s="103" t="s">
        <v>140</v>
      </c>
      <c r="C11" s="104"/>
      <c r="D11" s="104"/>
      <c r="E11" s="104"/>
      <c r="F11" s="104"/>
      <c r="G11" s="104"/>
      <c r="H11" s="104"/>
      <c r="I11" s="104"/>
      <c r="J11" s="104"/>
      <c r="K11" s="104"/>
      <c r="L11" s="104"/>
      <c r="M11" s="104"/>
      <c r="N11" s="104"/>
      <c r="O11" s="99">
        <f t="shared" si="0"/>
        <v>0</v>
      </c>
      <c r="P11" s="80"/>
      <c r="Q11" s="80"/>
      <c r="R11" s="80"/>
      <c r="S11" s="80"/>
      <c r="T11" s="80" t="s">
        <v>141</v>
      </c>
      <c r="U11" s="80">
        <v>7006</v>
      </c>
      <c r="V11" s="80"/>
      <c r="W11" s="80"/>
      <c r="X11" s="80"/>
      <c r="Y11" s="80"/>
      <c r="Z11" s="80"/>
      <c r="AA11" s="80" t="s">
        <v>129</v>
      </c>
      <c r="AB11" s="80" t="str">
        <f t="shared" si="1"/>
        <v>6025-000000</v>
      </c>
      <c r="AC11" s="80">
        <v>150</v>
      </c>
      <c r="AD11" s="80" t="str">
        <f t="shared" si="2"/>
        <v>054</v>
      </c>
      <c r="AE11" s="80" t="s">
        <v>142</v>
      </c>
      <c r="AF11" s="80"/>
      <c r="AG11" s="80">
        <v>110</v>
      </c>
      <c r="AH11" s="80" t="str">
        <f>Summary!$B$2</f>
        <v>USD</v>
      </c>
      <c r="AI11" s="80">
        <f t="shared" ref="AI11:AT11" si="5">IF(C11="",0,C11)</f>
        <v>0</v>
      </c>
      <c r="AJ11" s="80">
        <f t="shared" si="5"/>
        <v>0</v>
      </c>
      <c r="AK11" s="80">
        <f t="shared" si="5"/>
        <v>0</v>
      </c>
      <c r="AL11" s="80">
        <f t="shared" si="5"/>
        <v>0</v>
      </c>
      <c r="AM11" s="80">
        <f t="shared" si="5"/>
        <v>0</v>
      </c>
      <c r="AN11" s="80">
        <f t="shared" si="5"/>
        <v>0</v>
      </c>
      <c r="AO11" s="80">
        <f t="shared" si="5"/>
        <v>0</v>
      </c>
      <c r="AP11" s="80">
        <f t="shared" si="5"/>
        <v>0</v>
      </c>
      <c r="AQ11" s="80">
        <f t="shared" si="5"/>
        <v>0</v>
      </c>
      <c r="AR11" s="80">
        <f t="shared" si="5"/>
        <v>0</v>
      </c>
      <c r="AS11" s="80">
        <f t="shared" si="5"/>
        <v>0</v>
      </c>
      <c r="AT11" s="80">
        <f t="shared" si="5"/>
        <v>0</v>
      </c>
    </row>
    <row r="12" spans="1:46" ht="20.25" customHeight="1" x14ac:dyDescent="0.65">
      <c r="A12" s="102">
        <v>6025</v>
      </c>
      <c r="B12" s="103" t="s">
        <v>143</v>
      </c>
      <c r="C12" s="104"/>
      <c r="D12" s="104"/>
      <c r="E12" s="104"/>
      <c r="F12" s="104"/>
      <c r="G12" s="104"/>
      <c r="H12" s="104"/>
      <c r="I12" s="104"/>
      <c r="J12" s="104"/>
      <c r="K12" s="104"/>
      <c r="L12" s="104"/>
      <c r="M12" s="104"/>
      <c r="N12" s="104"/>
      <c r="O12" s="99">
        <f t="shared" si="0"/>
        <v>0</v>
      </c>
      <c r="P12" s="80"/>
      <c r="Q12" s="80"/>
      <c r="R12" s="80"/>
      <c r="S12" s="80"/>
      <c r="T12" s="80" t="s">
        <v>144</v>
      </c>
      <c r="U12" s="80">
        <v>7008</v>
      </c>
      <c r="V12" s="80"/>
      <c r="W12" s="80"/>
      <c r="X12" s="80"/>
      <c r="Y12" s="80"/>
      <c r="Z12" s="80"/>
      <c r="AA12" s="80" t="s">
        <v>129</v>
      </c>
      <c r="AB12" s="80" t="str">
        <f t="shared" si="1"/>
        <v>6025-000000</v>
      </c>
      <c r="AC12" s="80">
        <v>150</v>
      </c>
      <c r="AD12" s="80" t="str">
        <f t="shared" si="2"/>
        <v>054</v>
      </c>
      <c r="AE12" s="80" t="s">
        <v>145</v>
      </c>
      <c r="AF12" s="80"/>
      <c r="AG12" s="80">
        <v>110</v>
      </c>
      <c r="AH12" s="80" t="str">
        <f>Summary!$B$2</f>
        <v>USD</v>
      </c>
      <c r="AI12" s="80">
        <f t="shared" ref="AI12:AT12" si="6">IF(C12="",0,C12)</f>
        <v>0</v>
      </c>
      <c r="AJ12" s="80">
        <f t="shared" si="6"/>
        <v>0</v>
      </c>
      <c r="AK12" s="80">
        <f t="shared" si="6"/>
        <v>0</v>
      </c>
      <c r="AL12" s="80">
        <f t="shared" si="6"/>
        <v>0</v>
      </c>
      <c r="AM12" s="80">
        <f t="shared" si="6"/>
        <v>0</v>
      </c>
      <c r="AN12" s="80">
        <f t="shared" si="6"/>
        <v>0</v>
      </c>
      <c r="AO12" s="80">
        <f t="shared" si="6"/>
        <v>0</v>
      </c>
      <c r="AP12" s="80">
        <f t="shared" si="6"/>
        <v>0</v>
      </c>
      <c r="AQ12" s="80">
        <f t="shared" si="6"/>
        <v>0</v>
      </c>
      <c r="AR12" s="80">
        <f t="shared" si="6"/>
        <v>0</v>
      </c>
      <c r="AS12" s="80">
        <f t="shared" si="6"/>
        <v>0</v>
      </c>
      <c r="AT12" s="80">
        <f t="shared" si="6"/>
        <v>0</v>
      </c>
    </row>
    <row r="13" spans="1:46" ht="20.25" customHeight="1" x14ac:dyDescent="0.65">
      <c r="A13" s="102">
        <v>6025</v>
      </c>
      <c r="B13" s="103" t="s">
        <v>146</v>
      </c>
      <c r="C13" s="104"/>
      <c r="D13" s="104"/>
      <c r="E13" s="104"/>
      <c r="F13" s="104"/>
      <c r="G13" s="104"/>
      <c r="H13" s="104"/>
      <c r="I13" s="104"/>
      <c r="J13" s="104"/>
      <c r="K13" s="104"/>
      <c r="L13" s="104"/>
      <c r="M13" s="104"/>
      <c r="N13" s="104"/>
      <c r="O13" s="99">
        <f t="shared" si="0"/>
        <v>0</v>
      </c>
      <c r="P13" s="80"/>
      <c r="Q13" s="80"/>
      <c r="R13" s="80"/>
      <c r="S13" s="80"/>
      <c r="T13" s="80" t="s">
        <v>147</v>
      </c>
      <c r="U13" s="80">
        <v>7010</v>
      </c>
      <c r="V13" s="80"/>
      <c r="W13" s="80"/>
      <c r="X13" s="80"/>
      <c r="Y13" s="80"/>
      <c r="Z13" s="80"/>
      <c r="AA13" s="80" t="s">
        <v>129</v>
      </c>
      <c r="AB13" s="80" t="str">
        <f t="shared" si="1"/>
        <v>6025-000000</v>
      </c>
      <c r="AC13" s="80">
        <v>150</v>
      </c>
      <c r="AD13" s="80" t="str">
        <f t="shared" si="2"/>
        <v>054</v>
      </c>
      <c r="AE13" s="80" t="s">
        <v>148</v>
      </c>
      <c r="AF13" s="80"/>
      <c r="AG13" s="80">
        <v>110</v>
      </c>
      <c r="AH13" s="80" t="str">
        <f>Summary!$B$2</f>
        <v>USD</v>
      </c>
      <c r="AI13" s="80">
        <f t="shared" ref="AI13:AT13" si="7">IF(C13="",0,C13)</f>
        <v>0</v>
      </c>
      <c r="AJ13" s="80">
        <f t="shared" si="7"/>
        <v>0</v>
      </c>
      <c r="AK13" s="80">
        <f t="shared" si="7"/>
        <v>0</v>
      </c>
      <c r="AL13" s="80">
        <f t="shared" si="7"/>
        <v>0</v>
      </c>
      <c r="AM13" s="80">
        <f t="shared" si="7"/>
        <v>0</v>
      </c>
      <c r="AN13" s="80">
        <f t="shared" si="7"/>
        <v>0</v>
      </c>
      <c r="AO13" s="80">
        <f t="shared" si="7"/>
        <v>0</v>
      </c>
      <c r="AP13" s="80">
        <f t="shared" si="7"/>
        <v>0</v>
      </c>
      <c r="AQ13" s="80">
        <f t="shared" si="7"/>
        <v>0</v>
      </c>
      <c r="AR13" s="80">
        <f t="shared" si="7"/>
        <v>0</v>
      </c>
      <c r="AS13" s="80">
        <f t="shared" si="7"/>
        <v>0</v>
      </c>
      <c r="AT13" s="80">
        <f t="shared" si="7"/>
        <v>0</v>
      </c>
    </row>
    <row r="14" spans="1:46" ht="20.25" customHeight="1" x14ac:dyDescent="0.65">
      <c r="A14" s="102">
        <v>6025</v>
      </c>
      <c r="B14" s="103" t="s">
        <v>149</v>
      </c>
      <c r="C14" s="104"/>
      <c r="D14" s="104"/>
      <c r="E14" s="104"/>
      <c r="F14" s="104"/>
      <c r="G14" s="104"/>
      <c r="H14" s="104"/>
      <c r="I14" s="104"/>
      <c r="J14" s="104"/>
      <c r="K14" s="104"/>
      <c r="L14" s="104"/>
      <c r="M14" s="104"/>
      <c r="N14" s="104"/>
      <c r="O14" s="99">
        <f t="shared" si="0"/>
        <v>0</v>
      </c>
      <c r="P14" s="80"/>
      <c r="Q14" s="80"/>
      <c r="R14" s="80"/>
      <c r="S14" s="80"/>
      <c r="T14" s="80" t="s">
        <v>150</v>
      </c>
      <c r="U14" s="80">
        <v>7012</v>
      </c>
      <c r="V14" s="80"/>
      <c r="W14" s="80"/>
      <c r="X14" s="80"/>
      <c r="Y14" s="80"/>
      <c r="Z14" s="80"/>
      <c r="AA14" s="80" t="s">
        <v>129</v>
      </c>
      <c r="AB14" s="80" t="str">
        <f t="shared" si="1"/>
        <v>6025-000000</v>
      </c>
      <c r="AC14" s="80">
        <v>150</v>
      </c>
      <c r="AD14" s="80" t="str">
        <f t="shared" si="2"/>
        <v>054</v>
      </c>
      <c r="AE14" s="80" t="s">
        <v>151</v>
      </c>
      <c r="AF14" s="80"/>
      <c r="AG14" s="80">
        <v>110</v>
      </c>
      <c r="AH14" s="80" t="str">
        <f>Summary!$B$2</f>
        <v>USD</v>
      </c>
      <c r="AI14" s="80">
        <f t="shared" ref="AI14:AT14" si="8">IF(C14="",0,C14)</f>
        <v>0</v>
      </c>
      <c r="AJ14" s="80">
        <f t="shared" si="8"/>
        <v>0</v>
      </c>
      <c r="AK14" s="80">
        <f t="shared" si="8"/>
        <v>0</v>
      </c>
      <c r="AL14" s="80">
        <f t="shared" si="8"/>
        <v>0</v>
      </c>
      <c r="AM14" s="80">
        <f t="shared" si="8"/>
        <v>0</v>
      </c>
      <c r="AN14" s="80">
        <f t="shared" si="8"/>
        <v>0</v>
      </c>
      <c r="AO14" s="80">
        <f t="shared" si="8"/>
        <v>0</v>
      </c>
      <c r="AP14" s="80">
        <f t="shared" si="8"/>
        <v>0</v>
      </c>
      <c r="AQ14" s="80">
        <f t="shared" si="8"/>
        <v>0</v>
      </c>
      <c r="AR14" s="80">
        <f t="shared" si="8"/>
        <v>0</v>
      </c>
      <c r="AS14" s="80">
        <f t="shared" si="8"/>
        <v>0</v>
      </c>
      <c r="AT14" s="80">
        <f t="shared" si="8"/>
        <v>0</v>
      </c>
    </row>
    <row r="15" spans="1:46" ht="20.25" customHeight="1" x14ac:dyDescent="0.65">
      <c r="A15" s="102">
        <v>6025</v>
      </c>
      <c r="B15" s="103" t="s">
        <v>152</v>
      </c>
      <c r="C15" s="104"/>
      <c r="D15" s="104"/>
      <c r="E15" s="104"/>
      <c r="F15" s="104"/>
      <c r="G15" s="104"/>
      <c r="H15" s="104"/>
      <c r="I15" s="104"/>
      <c r="J15" s="104"/>
      <c r="K15" s="104"/>
      <c r="L15" s="104"/>
      <c r="M15" s="104"/>
      <c r="N15" s="104"/>
      <c r="O15" s="99">
        <f t="shared" si="0"/>
        <v>0</v>
      </c>
      <c r="P15" s="80"/>
      <c r="Q15" s="80"/>
      <c r="R15" s="80"/>
      <c r="S15" s="80"/>
      <c r="T15" s="80" t="s">
        <v>153</v>
      </c>
      <c r="U15" s="80">
        <v>7014</v>
      </c>
      <c r="V15" s="80"/>
      <c r="W15" s="80"/>
      <c r="X15" s="80"/>
      <c r="Y15" s="80"/>
      <c r="Z15" s="80"/>
      <c r="AA15" s="80" t="s">
        <v>129</v>
      </c>
      <c r="AB15" s="80" t="str">
        <f t="shared" si="1"/>
        <v>6025-000000</v>
      </c>
      <c r="AC15" s="80">
        <v>150</v>
      </c>
      <c r="AD15" s="80" t="str">
        <f t="shared" si="2"/>
        <v>054</v>
      </c>
      <c r="AE15" s="80" t="s">
        <v>154</v>
      </c>
      <c r="AF15" s="80"/>
      <c r="AG15" s="80">
        <v>110</v>
      </c>
      <c r="AH15" s="80" t="str">
        <f>Summary!$B$2</f>
        <v>USD</v>
      </c>
      <c r="AI15" s="80">
        <f t="shared" ref="AI15:AT15" si="9">IF(C15="",0,C15)</f>
        <v>0</v>
      </c>
      <c r="AJ15" s="80">
        <f t="shared" si="9"/>
        <v>0</v>
      </c>
      <c r="AK15" s="80">
        <f t="shared" si="9"/>
        <v>0</v>
      </c>
      <c r="AL15" s="80">
        <f t="shared" si="9"/>
        <v>0</v>
      </c>
      <c r="AM15" s="80">
        <f t="shared" si="9"/>
        <v>0</v>
      </c>
      <c r="AN15" s="80">
        <f t="shared" si="9"/>
        <v>0</v>
      </c>
      <c r="AO15" s="80">
        <f t="shared" si="9"/>
        <v>0</v>
      </c>
      <c r="AP15" s="80">
        <f t="shared" si="9"/>
        <v>0</v>
      </c>
      <c r="AQ15" s="80">
        <f t="shared" si="9"/>
        <v>0</v>
      </c>
      <c r="AR15" s="80">
        <f t="shared" si="9"/>
        <v>0</v>
      </c>
      <c r="AS15" s="80">
        <f t="shared" si="9"/>
        <v>0</v>
      </c>
      <c r="AT15" s="80">
        <f t="shared" si="9"/>
        <v>0</v>
      </c>
    </row>
    <row r="16" spans="1:46" ht="20.25" customHeight="1" x14ac:dyDescent="0.65">
      <c r="A16" s="102">
        <v>6050</v>
      </c>
      <c r="B16" s="103" t="s">
        <v>155</v>
      </c>
      <c r="C16" s="104"/>
      <c r="D16" s="104"/>
      <c r="E16" s="104"/>
      <c r="F16" s="104"/>
      <c r="G16" s="104"/>
      <c r="H16" s="104"/>
      <c r="I16" s="104"/>
      <c r="J16" s="104"/>
      <c r="K16" s="104"/>
      <c r="L16" s="104"/>
      <c r="M16" s="104"/>
      <c r="N16" s="104"/>
      <c r="O16" s="99">
        <f t="shared" ref="O16:O18" si="10">-SUM(C16:N16)</f>
        <v>0</v>
      </c>
      <c r="P16" s="80"/>
      <c r="Q16" s="80"/>
      <c r="R16" s="80"/>
      <c r="S16" s="80"/>
      <c r="T16" s="80" t="s">
        <v>156</v>
      </c>
      <c r="U16" s="80">
        <v>7016</v>
      </c>
      <c r="V16" s="80"/>
      <c r="W16" s="80"/>
      <c r="X16" s="80"/>
      <c r="Y16" s="80"/>
      <c r="Z16" s="80"/>
      <c r="AA16" s="80" t="s">
        <v>129</v>
      </c>
      <c r="AB16" s="80" t="str">
        <f t="shared" si="1"/>
        <v>6050-000000</v>
      </c>
      <c r="AC16" s="80">
        <v>150</v>
      </c>
      <c r="AD16" s="80" t="str">
        <f t="shared" si="2"/>
        <v>054</v>
      </c>
      <c r="AE16" s="80"/>
      <c r="AF16" s="80"/>
      <c r="AG16" s="80">
        <v>110</v>
      </c>
      <c r="AH16" s="80" t="str">
        <f>Summary!$B$2</f>
        <v>USD</v>
      </c>
      <c r="AI16" s="80">
        <f t="shared" ref="AI16:AT16" si="11">IF(C16="",0,C16)</f>
        <v>0</v>
      </c>
      <c r="AJ16" s="80">
        <f t="shared" si="11"/>
        <v>0</v>
      </c>
      <c r="AK16" s="80">
        <f t="shared" si="11"/>
        <v>0</v>
      </c>
      <c r="AL16" s="80">
        <f t="shared" si="11"/>
        <v>0</v>
      </c>
      <c r="AM16" s="80">
        <f t="shared" si="11"/>
        <v>0</v>
      </c>
      <c r="AN16" s="80">
        <f t="shared" si="11"/>
        <v>0</v>
      </c>
      <c r="AO16" s="80">
        <f t="shared" si="11"/>
        <v>0</v>
      </c>
      <c r="AP16" s="80">
        <f t="shared" si="11"/>
        <v>0</v>
      </c>
      <c r="AQ16" s="80">
        <f t="shared" si="11"/>
        <v>0</v>
      </c>
      <c r="AR16" s="80">
        <f t="shared" si="11"/>
        <v>0</v>
      </c>
      <c r="AS16" s="80">
        <f t="shared" si="11"/>
        <v>0</v>
      </c>
      <c r="AT16" s="80">
        <f t="shared" si="11"/>
        <v>0</v>
      </c>
    </row>
    <row r="17" spans="1:46" ht="20.25" customHeight="1" x14ac:dyDescent="0.65">
      <c r="A17" s="102">
        <v>6055</v>
      </c>
      <c r="B17" s="103" t="s">
        <v>157</v>
      </c>
      <c r="C17" s="104"/>
      <c r="D17" s="104"/>
      <c r="E17" s="104"/>
      <c r="F17" s="104"/>
      <c r="G17" s="104"/>
      <c r="H17" s="104"/>
      <c r="I17" s="104"/>
      <c r="J17" s="104"/>
      <c r="K17" s="104"/>
      <c r="L17" s="104"/>
      <c r="M17" s="104"/>
      <c r="N17" s="104"/>
      <c r="O17" s="99">
        <f t="shared" si="10"/>
        <v>0</v>
      </c>
      <c r="P17" s="80"/>
      <c r="Q17" s="80"/>
      <c r="R17" s="80"/>
      <c r="S17" s="80"/>
      <c r="T17" s="80" t="s">
        <v>158</v>
      </c>
      <c r="U17" s="80">
        <v>7018</v>
      </c>
      <c r="V17" s="80"/>
      <c r="W17" s="80"/>
      <c r="X17" s="80"/>
      <c r="Y17" s="80"/>
      <c r="Z17" s="80"/>
      <c r="AA17" s="80" t="s">
        <v>129</v>
      </c>
      <c r="AB17" s="80" t="str">
        <f t="shared" si="1"/>
        <v>6055-000000</v>
      </c>
      <c r="AC17" s="80">
        <v>150</v>
      </c>
      <c r="AD17" s="80" t="str">
        <f t="shared" si="2"/>
        <v>054</v>
      </c>
      <c r="AE17" s="80"/>
      <c r="AF17" s="80"/>
      <c r="AG17" s="80">
        <v>110</v>
      </c>
      <c r="AH17" s="80" t="str">
        <f>Summary!$B$2</f>
        <v>USD</v>
      </c>
      <c r="AI17" s="80">
        <f t="shared" ref="AI17:AT17" si="12">IF(C17="",0,C17)</f>
        <v>0</v>
      </c>
      <c r="AJ17" s="80">
        <f t="shared" si="12"/>
        <v>0</v>
      </c>
      <c r="AK17" s="80">
        <f t="shared" si="12"/>
        <v>0</v>
      </c>
      <c r="AL17" s="80">
        <f t="shared" si="12"/>
        <v>0</v>
      </c>
      <c r="AM17" s="80">
        <f t="shared" si="12"/>
        <v>0</v>
      </c>
      <c r="AN17" s="80">
        <f t="shared" si="12"/>
        <v>0</v>
      </c>
      <c r="AO17" s="80">
        <f t="shared" si="12"/>
        <v>0</v>
      </c>
      <c r="AP17" s="80">
        <f t="shared" si="12"/>
        <v>0</v>
      </c>
      <c r="AQ17" s="80">
        <f t="shared" si="12"/>
        <v>0</v>
      </c>
      <c r="AR17" s="80">
        <f t="shared" si="12"/>
        <v>0</v>
      </c>
      <c r="AS17" s="80">
        <f t="shared" si="12"/>
        <v>0</v>
      </c>
      <c r="AT17" s="80">
        <f t="shared" si="12"/>
        <v>0</v>
      </c>
    </row>
    <row r="18" spans="1:46" ht="20.25" customHeight="1" x14ac:dyDescent="0.65">
      <c r="A18" s="102">
        <v>6060</v>
      </c>
      <c r="B18" s="103" t="s">
        <v>159</v>
      </c>
      <c r="C18" s="104"/>
      <c r="D18" s="104"/>
      <c r="E18" s="104"/>
      <c r="F18" s="104"/>
      <c r="G18" s="104"/>
      <c r="H18" s="104"/>
      <c r="I18" s="104"/>
      <c r="J18" s="104"/>
      <c r="K18" s="104"/>
      <c r="L18" s="104"/>
      <c r="M18" s="104"/>
      <c r="N18" s="104"/>
      <c r="O18" s="99">
        <f t="shared" si="10"/>
        <v>0</v>
      </c>
      <c r="P18" s="80"/>
      <c r="Q18" s="80"/>
      <c r="R18" s="80"/>
      <c r="S18" s="80"/>
      <c r="T18" s="80" t="s">
        <v>160</v>
      </c>
      <c r="U18" s="80">
        <v>7020</v>
      </c>
      <c r="V18" s="80"/>
      <c r="W18" s="80"/>
      <c r="X18" s="80"/>
      <c r="Y18" s="80"/>
      <c r="Z18" s="80"/>
      <c r="AA18" s="80" t="s">
        <v>129</v>
      </c>
      <c r="AB18" s="80" t="str">
        <f t="shared" si="1"/>
        <v>6060-000000</v>
      </c>
      <c r="AC18" s="80">
        <v>150</v>
      </c>
      <c r="AD18" s="80" t="str">
        <f t="shared" si="2"/>
        <v>054</v>
      </c>
      <c r="AE18" s="80"/>
      <c r="AF18" s="80"/>
      <c r="AG18" s="80">
        <v>110</v>
      </c>
      <c r="AH18" s="80" t="str">
        <f>Summary!$B$2</f>
        <v>USD</v>
      </c>
      <c r="AI18" s="80">
        <f t="shared" ref="AI18:AT18" si="13">IF(C18="",0,C18)</f>
        <v>0</v>
      </c>
      <c r="AJ18" s="80">
        <f t="shared" si="13"/>
        <v>0</v>
      </c>
      <c r="AK18" s="80">
        <f t="shared" si="13"/>
        <v>0</v>
      </c>
      <c r="AL18" s="80">
        <f t="shared" si="13"/>
        <v>0</v>
      </c>
      <c r="AM18" s="80">
        <f t="shared" si="13"/>
        <v>0</v>
      </c>
      <c r="AN18" s="80">
        <f t="shared" si="13"/>
        <v>0</v>
      </c>
      <c r="AO18" s="80">
        <f t="shared" si="13"/>
        <v>0</v>
      </c>
      <c r="AP18" s="80">
        <f t="shared" si="13"/>
        <v>0</v>
      </c>
      <c r="AQ18" s="80">
        <f t="shared" si="13"/>
        <v>0</v>
      </c>
      <c r="AR18" s="80">
        <f t="shared" si="13"/>
        <v>0</v>
      </c>
      <c r="AS18" s="80">
        <f t="shared" si="13"/>
        <v>0</v>
      </c>
      <c r="AT18" s="80">
        <f t="shared" si="13"/>
        <v>0</v>
      </c>
    </row>
    <row r="19" spans="1:46" ht="20.25" customHeight="1" x14ac:dyDescent="0.65">
      <c r="A19" s="102">
        <v>6030</v>
      </c>
      <c r="B19" s="103" t="s">
        <v>161</v>
      </c>
      <c r="C19" s="104"/>
      <c r="D19" s="104"/>
      <c r="E19" s="104"/>
      <c r="F19" s="104"/>
      <c r="G19" s="104"/>
      <c r="H19" s="104"/>
      <c r="I19" s="104"/>
      <c r="J19" s="104"/>
      <c r="K19" s="104"/>
      <c r="L19" s="104">
        <v>1000</v>
      </c>
      <c r="M19" s="104"/>
      <c r="N19" s="104"/>
      <c r="O19" s="99">
        <f t="shared" ref="O19:O23" si="14">SUM(C19:N19)</f>
        <v>1000</v>
      </c>
      <c r="P19" s="80"/>
      <c r="Q19" s="80"/>
      <c r="R19" s="80"/>
      <c r="S19" s="80"/>
      <c r="T19" s="80" t="s">
        <v>162</v>
      </c>
      <c r="U19" s="80">
        <v>7022</v>
      </c>
      <c r="V19" s="80"/>
      <c r="W19" s="80"/>
      <c r="X19" s="80"/>
      <c r="Y19" s="80"/>
      <c r="Z19" s="80"/>
      <c r="AA19" s="80" t="s">
        <v>129</v>
      </c>
      <c r="AB19" s="80" t="str">
        <f t="shared" si="1"/>
        <v>6030-000000</v>
      </c>
      <c r="AC19" s="80">
        <v>150</v>
      </c>
      <c r="AD19" s="80" t="str">
        <f t="shared" si="2"/>
        <v>054</v>
      </c>
      <c r="AE19" s="80"/>
      <c r="AF19" s="80"/>
      <c r="AG19" s="80">
        <v>110</v>
      </c>
      <c r="AH19" s="80" t="str">
        <f>Summary!$B$2</f>
        <v>USD</v>
      </c>
      <c r="AI19" s="80">
        <f t="shared" ref="AI19:AT19" si="15">IF(C19="",0,C19)</f>
        <v>0</v>
      </c>
      <c r="AJ19" s="80">
        <f t="shared" si="15"/>
        <v>0</v>
      </c>
      <c r="AK19" s="80">
        <f t="shared" si="15"/>
        <v>0</v>
      </c>
      <c r="AL19" s="80">
        <f t="shared" si="15"/>
        <v>0</v>
      </c>
      <c r="AM19" s="80">
        <f t="shared" si="15"/>
        <v>0</v>
      </c>
      <c r="AN19" s="80">
        <f t="shared" si="15"/>
        <v>0</v>
      </c>
      <c r="AO19" s="80">
        <f t="shared" si="15"/>
        <v>0</v>
      </c>
      <c r="AP19" s="80">
        <f t="shared" si="15"/>
        <v>0</v>
      </c>
      <c r="AQ19" s="80">
        <f t="shared" si="15"/>
        <v>0</v>
      </c>
      <c r="AR19" s="107">
        <f t="shared" si="15"/>
        <v>1000</v>
      </c>
      <c r="AS19" s="80">
        <f t="shared" si="15"/>
        <v>0</v>
      </c>
      <c r="AT19" s="80">
        <f t="shared" si="15"/>
        <v>0</v>
      </c>
    </row>
    <row r="20" spans="1:46" ht="20.25" customHeight="1" x14ac:dyDescent="0.65">
      <c r="A20" s="102">
        <v>6035</v>
      </c>
      <c r="B20" s="103" t="s">
        <v>163</v>
      </c>
      <c r="C20" s="104"/>
      <c r="D20" s="104"/>
      <c r="E20" s="104"/>
      <c r="F20" s="104"/>
      <c r="G20" s="104"/>
      <c r="H20" s="104"/>
      <c r="I20" s="104"/>
      <c r="J20" s="104"/>
      <c r="K20" s="104"/>
      <c r="L20" s="104">
        <v>500</v>
      </c>
      <c r="M20" s="104"/>
      <c r="N20" s="104"/>
      <c r="O20" s="99">
        <f t="shared" si="14"/>
        <v>500</v>
      </c>
      <c r="P20" s="80"/>
      <c r="Q20" s="80"/>
      <c r="R20" s="80"/>
      <c r="S20" s="80"/>
      <c r="T20" s="80" t="s">
        <v>164</v>
      </c>
      <c r="U20" s="80">
        <v>7024</v>
      </c>
      <c r="V20" s="80"/>
      <c r="W20" s="80"/>
      <c r="X20" s="80"/>
      <c r="Y20" s="80"/>
      <c r="Z20" s="80"/>
      <c r="AA20" s="80" t="s">
        <v>129</v>
      </c>
      <c r="AB20" s="80" t="str">
        <f t="shared" si="1"/>
        <v>6035-000000</v>
      </c>
      <c r="AC20" s="80">
        <v>150</v>
      </c>
      <c r="AD20" s="80" t="str">
        <f t="shared" si="2"/>
        <v>054</v>
      </c>
      <c r="AE20" s="80"/>
      <c r="AF20" s="80"/>
      <c r="AG20" s="80">
        <v>110</v>
      </c>
      <c r="AH20" s="80" t="str">
        <f>Summary!$B$2</f>
        <v>USD</v>
      </c>
      <c r="AI20" s="80">
        <f t="shared" ref="AI20:AT20" si="16">IF(C20="",0,C20)</f>
        <v>0</v>
      </c>
      <c r="AJ20" s="80">
        <f t="shared" si="16"/>
        <v>0</v>
      </c>
      <c r="AK20" s="80">
        <f t="shared" si="16"/>
        <v>0</v>
      </c>
      <c r="AL20" s="80">
        <f t="shared" si="16"/>
        <v>0</v>
      </c>
      <c r="AM20" s="80">
        <f t="shared" si="16"/>
        <v>0</v>
      </c>
      <c r="AN20" s="80">
        <f t="shared" si="16"/>
        <v>0</v>
      </c>
      <c r="AO20" s="80">
        <f t="shared" si="16"/>
        <v>0</v>
      </c>
      <c r="AP20" s="80">
        <f t="shared" si="16"/>
        <v>0</v>
      </c>
      <c r="AQ20" s="80">
        <f t="shared" si="16"/>
        <v>0</v>
      </c>
      <c r="AR20" s="107">
        <f t="shared" si="16"/>
        <v>500</v>
      </c>
      <c r="AS20" s="80">
        <f t="shared" si="16"/>
        <v>0</v>
      </c>
      <c r="AT20" s="80">
        <f t="shared" si="16"/>
        <v>0</v>
      </c>
    </row>
    <row r="21" spans="1:46" ht="20.25" customHeight="1" x14ac:dyDescent="0.65">
      <c r="A21" s="102">
        <v>6040</v>
      </c>
      <c r="B21" s="103" t="s">
        <v>165</v>
      </c>
      <c r="C21" s="104"/>
      <c r="D21" s="104"/>
      <c r="E21" s="104"/>
      <c r="F21" s="104"/>
      <c r="G21" s="104"/>
      <c r="H21" s="104"/>
      <c r="I21" s="104"/>
      <c r="J21" s="104"/>
      <c r="K21" s="104"/>
      <c r="L21" s="104">
        <v>500</v>
      </c>
      <c r="M21" s="104"/>
      <c r="N21" s="104"/>
      <c r="O21" s="99">
        <f t="shared" si="14"/>
        <v>500</v>
      </c>
      <c r="P21" s="80"/>
      <c r="Q21" s="80"/>
      <c r="R21" s="80"/>
      <c r="S21" s="80"/>
      <c r="T21" s="80" t="s">
        <v>166</v>
      </c>
      <c r="U21" s="80">
        <v>7026</v>
      </c>
      <c r="V21" s="80"/>
      <c r="W21" s="80"/>
      <c r="X21" s="80"/>
      <c r="Y21" s="80"/>
      <c r="Z21" s="80"/>
      <c r="AA21" s="80" t="s">
        <v>129</v>
      </c>
      <c r="AB21" s="80" t="str">
        <f t="shared" si="1"/>
        <v>6040-000000</v>
      </c>
      <c r="AC21" s="80">
        <v>150</v>
      </c>
      <c r="AD21" s="80" t="str">
        <f t="shared" si="2"/>
        <v>054</v>
      </c>
      <c r="AE21" s="80"/>
      <c r="AF21" s="80"/>
      <c r="AG21" s="80">
        <v>110</v>
      </c>
      <c r="AH21" s="80" t="str">
        <f>Summary!$B$2</f>
        <v>USD</v>
      </c>
      <c r="AI21" s="80">
        <f t="shared" ref="AI21:AT21" si="17">IF(C21="",0,C21)</f>
        <v>0</v>
      </c>
      <c r="AJ21" s="80">
        <f t="shared" si="17"/>
        <v>0</v>
      </c>
      <c r="AK21" s="80">
        <f t="shared" si="17"/>
        <v>0</v>
      </c>
      <c r="AL21" s="80">
        <f t="shared" si="17"/>
        <v>0</v>
      </c>
      <c r="AM21" s="80">
        <f t="shared" si="17"/>
        <v>0</v>
      </c>
      <c r="AN21" s="80">
        <f t="shared" si="17"/>
        <v>0</v>
      </c>
      <c r="AO21" s="80">
        <f t="shared" si="17"/>
        <v>0</v>
      </c>
      <c r="AP21" s="80">
        <f t="shared" si="17"/>
        <v>0</v>
      </c>
      <c r="AQ21" s="80">
        <f t="shared" si="17"/>
        <v>0</v>
      </c>
      <c r="AR21" s="107">
        <f t="shared" si="17"/>
        <v>500</v>
      </c>
      <c r="AS21" s="80">
        <f t="shared" si="17"/>
        <v>0</v>
      </c>
      <c r="AT21" s="80">
        <f t="shared" si="17"/>
        <v>0</v>
      </c>
    </row>
    <row r="22" spans="1:46" ht="20.25" customHeight="1" x14ac:dyDescent="0.65">
      <c r="A22" s="102">
        <v>6010</v>
      </c>
      <c r="B22" s="103" t="s">
        <v>167</v>
      </c>
      <c r="C22" s="104"/>
      <c r="D22" s="104"/>
      <c r="E22" s="104"/>
      <c r="F22" s="104"/>
      <c r="G22" s="104"/>
      <c r="H22" s="104"/>
      <c r="I22" s="104"/>
      <c r="J22" s="104"/>
      <c r="K22" s="104"/>
      <c r="L22" s="104"/>
      <c r="M22" s="104"/>
      <c r="N22" s="104"/>
      <c r="O22" s="99">
        <f t="shared" si="14"/>
        <v>0</v>
      </c>
      <c r="P22" s="80"/>
      <c r="Q22" s="80"/>
      <c r="R22" s="80"/>
      <c r="S22" s="80"/>
      <c r="T22" s="80" t="s">
        <v>168</v>
      </c>
      <c r="U22" s="80">
        <v>7028</v>
      </c>
      <c r="V22" s="80"/>
      <c r="W22" s="80"/>
      <c r="X22" s="80"/>
      <c r="Y22" s="80"/>
      <c r="Z22" s="80"/>
      <c r="AA22" s="80" t="s">
        <v>129</v>
      </c>
      <c r="AB22" s="80" t="str">
        <f t="shared" si="1"/>
        <v>6010-000000</v>
      </c>
      <c r="AC22" s="80">
        <v>150</v>
      </c>
      <c r="AD22" s="80" t="str">
        <f t="shared" si="2"/>
        <v>054</v>
      </c>
      <c r="AE22" s="80"/>
      <c r="AF22" s="80"/>
      <c r="AG22" s="80">
        <v>110</v>
      </c>
      <c r="AH22" s="80" t="str">
        <f>Summary!$B$2</f>
        <v>USD</v>
      </c>
      <c r="AI22" s="80">
        <f t="shared" ref="AI22:AT22" si="18">IF(C22="",0,C22)</f>
        <v>0</v>
      </c>
      <c r="AJ22" s="80">
        <f t="shared" si="18"/>
        <v>0</v>
      </c>
      <c r="AK22" s="80">
        <f t="shared" si="18"/>
        <v>0</v>
      </c>
      <c r="AL22" s="80">
        <f t="shared" si="18"/>
        <v>0</v>
      </c>
      <c r="AM22" s="80">
        <f t="shared" si="18"/>
        <v>0</v>
      </c>
      <c r="AN22" s="80">
        <f t="shared" si="18"/>
        <v>0</v>
      </c>
      <c r="AO22" s="80">
        <f t="shared" si="18"/>
        <v>0</v>
      </c>
      <c r="AP22" s="80">
        <f t="shared" si="18"/>
        <v>0</v>
      </c>
      <c r="AQ22" s="80">
        <f t="shared" si="18"/>
        <v>0</v>
      </c>
      <c r="AR22" s="80">
        <f t="shared" si="18"/>
        <v>0</v>
      </c>
      <c r="AS22" s="80">
        <f t="shared" si="18"/>
        <v>0</v>
      </c>
      <c r="AT22" s="80">
        <f t="shared" si="18"/>
        <v>0</v>
      </c>
    </row>
    <row r="23" spans="1:46" ht="20.25" customHeight="1" x14ac:dyDescent="0.65">
      <c r="A23" s="102">
        <v>6020</v>
      </c>
      <c r="B23" s="103" t="s">
        <v>169</v>
      </c>
      <c r="C23" s="104"/>
      <c r="D23" s="104"/>
      <c r="E23" s="104"/>
      <c r="F23" s="104"/>
      <c r="G23" s="104"/>
      <c r="H23" s="104"/>
      <c r="I23" s="104"/>
      <c r="J23" s="104"/>
      <c r="K23" s="104"/>
      <c r="L23" s="104"/>
      <c r="M23" s="104"/>
      <c r="N23" s="104"/>
      <c r="O23" s="99">
        <f t="shared" si="14"/>
        <v>0</v>
      </c>
      <c r="P23" s="80"/>
      <c r="Q23" s="80"/>
      <c r="R23" s="80"/>
      <c r="S23" s="80"/>
      <c r="T23" s="80" t="s">
        <v>170</v>
      </c>
      <c r="U23" s="80">
        <v>7030</v>
      </c>
      <c r="V23" s="80"/>
      <c r="W23" s="80"/>
      <c r="X23" s="80"/>
      <c r="Y23" s="80"/>
      <c r="Z23" s="80"/>
      <c r="AA23" s="80" t="s">
        <v>129</v>
      </c>
      <c r="AB23" s="80" t="str">
        <f t="shared" si="1"/>
        <v>6020-000000</v>
      </c>
      <c r="AC23" s="80">
        <v>150</v>
      </c>
      <c r="AD23" s="80" t="str">
        <f t="shared" si="2"/>
        <v>054</v>
      </c>
      <c r="AE23" s="80"/>
      <c r="AF23" s="80"/>
      <c r="AG23" s="80">
        <v>110</v>
      </c>
      <c r="AH23" s="80" t="str">
        <f>Summary!$B$2</f>
        <v>USD</v>
      </c>
      <c r="AI23" s="80">
        <f t="shared" ref="AI23:AT23" si="19">IF(C23="",0,C23)</f>
        <v>0</v>
      </c>
      <c r="AJ23" s="80">
        <f t="shared" si="19"/>
        <v>0</v>
      </c>
      <c r="AK23" s="80">
        <f t="shared" si="19"/>
        <v>0</v>
      </c>
      <c r="AL23" s="80">
        <f t="shared" si="19"/>
        <v>0</v>
      </c>
      <c r="AM23" s="80">
        <f t="shared" si="19"/>
        <v>0</v>
      </c>
      <c r="AN23" s="80">
        <f t="shared" si="19"/>
        <v>0</v>
      </c>
      <c r="AO23" s="80">
        <f t="shared" si="19"/>
        <v>0</v>
      </c>
      <c r="AP23" s="80">
        <f t="shared" si="19"/>
        <v>0</v>
      </c>
      <c r="AQ23" s="80">
        <f t="shared" si="19"/>
        <v>0</v>
      </c>
      <c r="AR23" s="80">
        <f t="shared" si="19"/>
        <v>0</v>
      </c>
      <c r="AS23" s="80">
        <f t="shared" si="19"/>
        <v>0</v>
      </c>
      <c r="AT23" s="80">
        <f t="shared" si="19"/>
        <v>0</v>
      </c>
    </row>
    <row r="24" spans="1:46" ht="20.25" customHeight="1" x14ac:dyDescent="0.7">
      <c r="A24" s="108" t="s">
        <v>171</v>
      </c>
      <c r="B24" s="109"/>
      <c r="C24" s="110">
        <f t="shared" ref="C24:N24" si="20">SUM(C9:C15)-SUM(C16:C18)+SUM(C19:C23)</f>
        <v>0</v>
      </c>
      <c r="D24" s="110">
        <f t="shared" si="20"/>
        <v>0</v>
      </c>
      <c r="E24" s="110">
        <f t="shared" si="20"/>
        <v>0</v>
      </c>
      <c r="F24" s="110">
        <f t="shared" si="20"/>
        <v>0</v>
      </c>
      <c r="G24" s="110">
        <f t="shared" si="20"/>
        <v>0</v>
      </c>
      <c r="H24" s="110">
        <f t="shared" si="20"/>
        <v>0</v>
      </c>
      <c r="I24" s="110">
        <f t="shared" si="20"/>
        <v>0</v>
      </c>
      <c r="J24" s="110">
        <f t="shared" si="20"/>
        <v>0</v>
      </c>
      <c r="K24" s="110">
        <f t="shared" si="20"/>
        <v>0</v>
      </c>
      <c r="L24" s="110">
        <f t="shared" si="20"/>
        <v>10000</v>
      </c>
      <c r="M24" s="110">
        <f t="shared" si="20"/>
        <v>0</v>
      </c>
      <c r="N24" s="110">
        <f t="shared" si="20"/>
        <v>0</v>
      </c>
      <c r="O24" s="110">
        <f>SUM(O9:O23)</f>
        <v>10000</v>
      </c>
      <c r="P24" s="80"/>
      <c r="Q24" s="80"/>
      <c r="R24" s="80"/>
      <c r="S24" s="80"/>
      <c r="T24" s="80" t="s">
        <v>172</v>
      </c>
      <c r="U24" s="80">
        <v>7032</v>
      </c>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row>
    <row r="25" spans="1:46" ht="20.25" customHeight="1" x14ac:dyDescent="0.7">
      <c r="A25" s="97"/>
      <c r="B25" s="109"/>
      <c r="C25" s="95"/>
      <c r="D25" s="95"/>
      <c r="E25" s="95"/>
      <c r="F25" s="95"/>
      <c r="G25" s="95"/>
      <c r="H25" s="95"/>
      <c r="I25" s="95"/>
      <c r="J25" s="95"/>
      <c r="K25" s="95"/>
      <c r="L25" s="95"/>
      <c r="M25" s="95"/>
      <c r="N25" s="95"/>
      <c r="O25" s="95"/>
      <c r="P25" s="80"/>
      <c r="Q25" s="80"/>
      <c r="R25" s="80"/>
      <c r="S25" s="80"/>
      <c r="T25" s="80" t="s">
        <v>173</v>
      </c>
      <c r="U25" s="80">
        <v>7034</v>
      </c>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row>
    <row r="26" spans="1:46" ht="20.25" customHeight="1" x14ac:dyDescent="0.7">
      <c r="A26" s="93" t="s">
        <v>174</v>
      </c>
      <c r="B26" s="109"/>
      <c r="C26" s="95"/>
      <c r="D26" s="95"/>
      <c r="E26" s="95"/>
      <c r="F26" s="95"/>
      <c r="G26" s="95"/>
      <c r="H26" s="95"/>
      <c r="I26" s="95"/>
      <c r="J26" s="95"/>
      <c r="K26" s="95"/>
      <c r="L26" s="95"/>
      <c r="M26" s="95"/>
      <c r="N26" s="95"/>
      <c r="O26" s="95"/>
      <c r="P26" s="80"/>
      <c r="Q26" s="80"/>
      <c r="R26" s="80"/>
      <c r="S26" s="80"/>
      <c r="T26" s="80" t="s">
        <v>175</v>
      </c>
      <c r="U26" s="80">
        <v>7036</v>
      </c>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row>
    <row r="27" spans="1:46" ht="20.25" customHeight="1" x14ac:dyDescent="0.65">
      <c r="A27" s="102">
        <v>7004</v>
      </c>
      <c r="B27" s="103" t="str">
        <f>IF(ISTEXT("Conference-"&amp;VLOOKUP(A27,'Chart of Accounts'!$B$5:$C$50,2,FALSE)),"Conference-"&amp;VLOOKUP(A27,'Chart of Accounts'!$B$5:$C$50,2,FALSE),"")</f>
        <v>Conference-Badges &amp; Pins</v>
      </c>
      <c r="C27" s="104"/>
      <c r="D27" s="104"/>
      <c r="E27" s="104"/>
      <c r="F27" s="104"/>
      <c r="G27" s="104"/>
      <c r="H27" s="104"/>
      <c r="I27" s="104"/>
      <c r="J27" s="104"/>
      <c r="K27" s="104"/>
      <c r="L27" s="104"/>
      <c r="M27" s="104"/>
      <c r="N27" s="104"/>
      <c r="O27" s="99">
        <f t="shared" ref="O27:O46" si="21">SUM(C27:N27)</f>
        <v>0</v>
      </c>
      <c r="P27" s="80"/>
      <c r="Q27" s="80"/>
      <c r="R27" s="80"/>
      <c r="S27" s="80"/>
      <c r="T27" s="80" t="s">
        <v>176</v>
      </c>
      <c r="U27" s="80">
        <v>7038</v>
      </c>
      <c r="V27" s="80"/>
      <c r="W27" s="80"/>
      <c r="X27" s="80"/>
      <c r="Y27" s="80"/>
      <c r="Z27" s="80"/>
      <c r="AA27" s="80" t="s">
        <v>129</v>
      </c>
      <c r="AB27" s="80" t="str">
        <f t="shared" ref="AB27:AB46" si="22">IF(A27="","",A27&amp;"-000000")</f>
        <v>7004-000000</v>
      </c>
      <c r="AC27" s="80">
        <v>150</v>
      </c>
      <c r="AD27" s="80" t="str">
        <f t="shared" ref="AD27:AD46" si="23">IF(LEN($O$1)=3,$O$1,IF(LEN($O$1)=2,0&amp;$O$1,IF(LEN($O$1)=1,0&amp;0&amp;$O$1,"ERROR")))</f>
        <v>054</v>
      </c>
      <c r="AE27" s="80"/>
      <c r="AF27" s="80"/>
      <c r="AG27" s="80">
        <v>110</v>
      </c>
      <c r="AH27" s="80" t="str">
        <f>Summary!$B$2</f>
        <v>USD</v>
      </c>
      <c r="AI27" s="80">
        <f t="shared" ref="AI27:AT27" si="24">IF(C27="",0,C27)</f>
        <v>0</v>
      </c>
      <c r="AJ27" s="80">
        <f t="shared" si="24"/>
        <v>0</v>
      </c>
      <c r="AK27" s="80">
        <f t="shared" si="24"/>
        <v>0</v>
      </c>
      <c r="AL27" s="80">
        <f t="shared" si="24"/>
        <v>0</v>
      </c>
      <c r="AM27" s="80">
        <f t="shared" si="24"/>
        <v>0</v>
      </c>
      <c r="AN27" s="80">
        <f t="shared" si="24"/>
        <v>0</v>
      </c>
      <c r="AO27" s="80">
        <f t="shared" si="24"/>
        <v>0</v>
      </c>
      <c r="AP27" s="80">
        <f t="shared" si="24"/>
        <v>0</v>
      </c>
      <c r="AQ27" s="80">
        <f t="shared" si="24"/>
        <v>0</v>
      </c>
      <c r="AR27" s="80">
        <f t="shared" si="24"/>
        <v>0</v>
      </c>
      <c r="AS27" s="80">
        <f t="shared" si="24"/>
        <v>0</v>
      </c>
      <c r="AT27" s="80">
        <f t="shared" si="24"/>
        <v>0</v>
      </c>
    </row>
    <row r="28" spans="1:46" ht="20.25" customHeight="1" x14ac:dyDescent="0.65">
      <c r="A28" s="102">
        <v>7008</v>
      </c>
      <c r="B28" s="103" t="str">
        <f>IF(ISTEXT("Conference-"&amp;VLOOKUP(A28,'Chart of Accounts'!$B$5:$C$50,2,FALSE)),"Conference-"&amp;VLOOKUP(A28,'Chart of Accounts'!$B$5:$C$50,2,FALSE),"")</f>
        <v>Conference-Promotional Materials</v>
      </c>
      <c r="C28" s="104"/>
      <c r="D28" s="104"/>
      <c r="E28" s="104"/>
      <c r="F28" s="104"/>
      <c r="G28" s="104"/>
      <c r="H28" s="104"/>
      <c r="I28" s="104"/>
      <c r="J28" s="104"/>
      <c r="K28" s="104"/>
      <c r="L28" s="104"/>
      <c r="M28" s="104"/>
      <c r="N28" s="104"/>
      <c r="O28" s="99">
        <f t="shared" si="21"/>
        <v>0</v>
      </c>
      <c r="P28" s="80"/>
      <c r="Q28" s="80"/>
      <c r="R28" s="80"/>
      <c r="S28" s="80"/>
      <c r="T28" s="80" t="s">
        <v>177</v>
      </c>
      <c r="U28" s="80">
        <v>7040</v>
      </c>
      <c r="V28" s="80"/>
      <c r="W28" s="80"/>
      <c r="X28" s="80"/>
      <c r="Y28" s="80"/>
      <c r="Z28" s="80"/>
      <c r="AA28" s="80" t="s">
        <v>129</v>
      </c>
      <c r="AB28" s="80" t="str">
        <f t="shared" si="22"/>
        <v>7008-000000</v>
      </c>
      <c r="AC28" s="80">
        <v>150</v>
      </c>
      <c r="AD28" s="80" t="str">
        <f t="shared" si="23"/>
        <v>054</v>
      </c>
      <c r="AE28" s="80"/>
      <c r="AF28" s="80"/>
      <c r="AG28" s="80">
        <v>110</v>
      </c>
      <c r="AH28" s="80" t="str">
        <f>Summary!$B$2</f>
        <v>USD</v>
      </c>
      <c r="AI28" s="80">
        <f t="shared" ref="AI28:AT28" si="25">IF(C28="",0,C28)</f>
        <v>0</v>
      </c>
      <c r="AJ28" s="80">
        <f t="shared" si="25"/>
        <v>0</v>
      </c>
      <c r="AK28" s="80">
        <f t="shared" si="25"/>
        <v>0</v>
      </c>
      <c r="AL28" s="80">
        <f t="shared" si="25"/>
        <v>0</v>
      </c>
      <c r="AM28" s="80">
        <f t="shared" si="25"/>
        <v>0</v>
      </c>
      <c r="AN28" s="80">
        <f t="shared" si="25"/>
        <v>0</v>
      </c>
      <c r="AO28" s="80">
        <f t="shared" si="25"/>
        <v>0</v>
      </c>
      <c r="AP28" s="80">
        <f t="shared" si="25"/>
        <v>0</v>
      </c>
      <c r="AQ28" s="80">
        <f t="shared" si="25"/>
        <v>0</v>
      </c>
      <c r="AR28" s="80">
        <f t="shared" si="25"/>
        <v>0</v>
      </c>
      <c r="AS28" s="80">
        <f t="shared" si="25"/>
        <v>0</v>
      </c>
      <c r="AT28" s="80">
        <f t="shared" si="25"/>
        <v>0</v>
      </c>
    </row>
    <row r="29" spans="1:46" ht="20.25" customHeight="1" x14ac:dyDescent="0.65">
      <c r="A29" s="102">
        <v>7010</v>
      </c>
      <c r="B29" s="103" t="str">
        <f>IF(ISTEXT("Conference-"&amp;VLOOKUP(A29,'Chart of Accounts'!$B$5:$C$50,2,FALSE)),"Conference-"&amp;VLOOKUP(A29,'Chart of Accounts'!$B$5:$C$50,2,FALSE),"")</f>
        <v>Conference-Awards Expense (Trophies, Plaques, Ribbons &amp; Certificates)</v>
      </c>
      <c r="C29" s="104"/>
      <c r="D29" s="104"/>
      <c r="E29" s="104"/>
      <c r="F29" s="104"/>
      <c r="G29" s="104"/>
      <c r="H29" s="104"/>
      <c r="I29" s="104"/>
      <c r="J29" s="104"/>
      <c r="K29" s="104"/>
      <c r="L29" s="104"/>
      <c r="M29" s="104"/>
      <c r="N29" s="104"/>
      <c r="O29" s="99">
        <f t="shared" si="21"/>
        <v>0</v>
      </c>
      <c r="P29" s="80"/>
      <c r="Q29" s="80"/>
      <c r="R29" s="80"/>
      <c r="S29" s="80"/>
      <c r="T29" s="80" t="s">
        <v>178</v>
      </c>
      <c r="U29" s="80">
        <v>7042</v>
      </c>
      <c r="V29" s="80"/>
      <c r="W29" s="80"/>
      <c r="X29" s="80"/>
      <c r="Y29" s="80"/>
      <c r="Z29" s="80"/>
      <c r="AA29" s="80" t="s">
        <v>129</v>
      </c>
      <c r="AB29" s="80" t="str">
        <f t="shared" si="22"/>
        <v>7010-000000</v>
      </c>
      <c r="AC29" s="80">
        <v>150</v>
      </c>
      <c r="AD29" s="80" t="str">
        <f t="shared" si="23"/>
        <v>054</v>
      </c>
      <c r="AE29" s="80"/>
      <c r="AF29" s="80"/>
      <c r="AG29" s="80">
        <v>110</v>
      </c>
      <c r="AH29" s="80" t="str">
        <f>Summary!$B$2</f>
        <v>USD</v>
      </c>
      <c r="AI29" s="80">
        <f t="shared" ref="AI29:AT29" si="26">IF(C29="",0,C29)</f>
        <v>0</v>
      </c>
      <c r="AJ29" s="80">
        <f t="shared" si="26"/>
        <v>0</v>
      </c>
      <c r="AK29" s="80">
        <f t="shared" si="26"/>
        <v>0</v>
      </c>
      <c r="AL29" s="80">
        <f t="shared" si="26"/>
        <v>0</v>
      </c>
      <c r="AM29" s="80">
        <f t="shared" si="26"/>
        <v>0</v>
      </c>
      <c r="AN29" s="80">
        <f t="shared" si="26"/>
        <v>0</v>
      </c>
      <c r="AO29" s="80">
        <f t="shared" si="26"/>
        <v>0</v>
      </c>
      <c r="AP29" s="80">
        <f t="shared" si="26"/>
        <v>0</v>
      </c>
      <c r="AQ29" s="80">
        <f t="shared" si="26"/>
        <v>0</v>
      </c>
      <c r="AR29" s="80">
        <f t="shared" si="26"/>
        <v>0</v>
      </c>
      <c r="AS29" s="80">
        <f t="shared" si="26"/>
        <v>0</v>
      </c>
      <c r="AT29" s="80">
        <f t="shared" si="26"/>
        <v>0</v>
      </c>
    </row>
    <row r="30" spans="1:46" ht="20.25" customHeight="1" x14ac:dyDescent="0.65">
      <c r="A30" s="102">
        <v>7012</v>
      </c>
      <c r="B30" s="103" t="str">
        <f>IF(ISTEXT("Conference-"&amp;VLOOKUP(A30,'Chart of Accounts'!$B$5:$C$50,2,FALSE)),"Conference-"&amp;VLOOKUP(A30,'Chart of Accounts'!$B$5:$C$50,2,FALSE),"")</f>
        <v>Conference-Supplies &amp; Stationery Expense</v>
      </c>
      <c r="C30" s="104"/>
      <c r="D30" s="104"/>
      <c r="E30" s="104"/>
      <c r="F30" s="104"/>
      <c r="G30" s="104"/>
      <c r="H30" s="104"/>
      <c r="I30" s="104"/>
      <c r="J30" s="104"/>
      <c r="K30" s="104"/>
      <c r="L30" s="104"/>
      <c r="M30" s="104"/>
      <c r="N30" s="104"/>
      <c r="O30" s="99">
        <f t="shared" si="21"/>
        <v>0</v>
      </c>
      <c r="P30" s="80"/>
      <c r="Q30" s="80"/>
      <c r="R30" s="80"/>
      <c r="S30" s="80"/>
      <c r="T30" s="80" t="s">
        <v>179</v>
      </c>
      <c r="U30" s="80">
        <v>7044</v>
      </c>
      <c r="V30" s="80"/>
      <c r="W30" s="80"/>
      <c r="X30" s="80"/>
      <c r="Y30" s="80"/>
      <c r="Z30" s="80"/>
      <c r="AA30" s="80" t="s">
        <v>129</v>
      </c>
      <c r="AB30" s="80" t="str">
        <f t="shared" si="22"/>
        <v>7012-000000</v>
      </c>
      <c r="AC30" s="80">
        <v>150</v>
      </c>
      <c r="AD30" s="80" t="str">
        <f t="shared" si="23"/>
        <v>054</v>
      </c>
      <c r="AE30" s="80"/>
      <c r="AF30" s="80"/>
      <c r="AG30" s="80">
        <v>110</v>
      </c>
      <c r="AH30" s="80" t="str">
        <f>Summary!$B$2</f>
        <v>USD</v>
      </c>
      <c r="AI30" s="80">
        <f t="shared" ref="AI30:AT30" si="27">IF(C30="",0,C30)</f>
        <v>0</v>
      </c>
      <c r="AJ30" s="80">
        <f t="shared" si="27"/>
        <v>0</v>
      </c>
      <c r="AK30" s="80">
        <f t="shared" si="27"/>
        <v>0</v>
      </c>
      <c r="AL30" s="80">
        <f t="shared" si="27"/>
        <v>0</v>
      </c>
      <c r="AM30" s="80">
        <f t="shared" si="27"/>
        <v>0</v>
      </c>
      <c r="AN30" s="80">
        <f t="shared" si="27"/>
        <v>0</v>
      </c>
      <c r="AO30" s="80">
        <f t="shared" si="27"/>
        <v>0</v>
      </c>
      <c r="AP30" s="80">
        <f t="shared" si="27"/>
        <v>0</v>
      </c>
      <c r="AQ30" s="80">
        <f t="shared" si="27"/>
        <v>0</v>
      </c>
      <c r="AR30" s="80">
        <f t="shared" si="27"/>
        <v>0</v>
      </c>
      <c r="AS30" s="80">
        <f t="shared" si="27"/>
        <v>0</v>
      </c>
      <c r="AT30" s="80">
        <f t="shared" si="27"/>
        <v>0</v>
      </c>
    </row>
    <row r="31" spans="1:46" ht="20.25" customHeight="1" x14ac:dyDescent="0.7">
      <c r="A31" s="102">
        <v>7014</v>
      </c>
      <c r="B31" s="103" t="str">
        <f>IF(ISTEXT("Conference-"&amp;VLOOKUP(A31,'Chart of Accounts'!$B$5:$C$50,2,FALSE)),"Conference-"&amp;VLOOKUP(A31,'Chart of Accounts'!$B$5:$C$50,2,FALSE),"")</f>
        <v>Conference-Room Rental Event Expense</v>
      </c>
      <c r="C31" s="104"/>
      <c r="D31" s="104"/>
      <c r="E31" s="104"/>
      <c r="F31" s="104"/>
      <c r="G31" s="104"/>
      <c r="H31" s="104"/>
      <c r="I31" s="104"/>
      <c r="J31" s="104"/>
      <c r="K31" s="104"/>
      <c r="L31" s="105">
        <v>5000</v>
      </c>
      <c r="M31" s="104"/>
      <c r="N31" s="104"/>
      <c r="O31" s="99">
        <f t="shared" si="21"/>
        <v>5000</v>
      </c>
      <c r="P31" s="80"/>
      <c r="Q31" s="80"/>
      <c r="R31" s="80"/>
      <c r="S31" s="80"/>
      <c r="T31" s="80" t="s">
        <v>180</v>
      </c>
      <c r="U31" s="80">
        <v>7046</v>
      </c>
      <c r="V31" s="80"/>
      <c r="W31" s="80"/>
      <c r="X31" s="80"/>
      <c r="Y31" s="80"/>
      <c r="Z31" s="80"/>
      <c r="AA31" s="80" t="s">
        <v>129</v>
      </c>
      <c r="AB31" s="80" t="str">
        <f t="shared" si="22"/>
        <v>7014-000000</v>
      </c>
      <c r="AC31" s="80">
        <v>150</v>
      </c>
      <c r="AD31" s="80" t="str">
        <f t="shared" si="23"/>
        <v>054</v>
      </c>
      <c r="AE31" s="80"/>
      <c r="AF31" s="80"/>
      <c r="AG31" s="80">
        <v>110</v>
      </c>
      <c r="AH31" s="80" t="str">
        <f>Summary!$B$2</f>
        <v>USD</v>
      </c>
      <c r="AI31" s="80">
        <f t="shared" ref="AI31:AT31" si="28">IF(C31="",0,C31)</f>
        <v>0</v>
      </c>
      <c r="AJ31" s="80">
        <f t="shared" si="28"/>
        <v>0</v>
      </c>
      <c r="AK31" s="80">
        <f t="shared" si="28"/>
        <v>0</v>
      </c>
      <c r="AL31" s="80">
        <f t="shared" si="28"/>
        <v>0</v>
      </c>
      <c r="AM31" s="80">
        <f t="shared" si="28"/>
        <v>0</v>
      </c>
      <c r="AN31" s="80">
        <f t="shared" si="28"/>
        <v>0</v>
      </c>
      <c r="AO31" s="80">
        <f t="shared" si="28"/>
        <v>0</v>
      </c>
      <c r="AP31" s="80">
        <f t="shared" si="28"/>
        <v>0</v>
      </c>
      <c r="AQ31" s="80">
        <f t="shared" si="28"/>
        <v>0</v>
      </c>
      <c r="AR31" s="107">
        <f t="shared" si="28"/>
        <v>5000</v>
      </c>
      <c r="AS31" s="80">
        <f t="shared" si="28"/>
        <v>0</v>
      </c>
      <c r="AT31" s="80">
        <f t="shared" si="28"/>
        <v>0</v>
      </c>
    </row>
    <row r="32" spans="1:46" ht="20.25" customHeight="1" x14ac:dyDescent="0.7">
      <c r="A32" s="102">
        <v>7016</v>
      </c>
      <c r="B32" s="103" t="str">
        <f>IF(ISTEXT("Conference-"&amp;VLOOKUP(A32,'Chart of Accounts'!$B$5:$C$50,2,FALSE)),"Conference-"&amp;VLOOKUP(A32,'Chart of Accounts'!$B$5:$C$50,2,FALSE),"")</f>
        <v>Conference-Meal Event Expense</v>
      </c>
      <c r="C32" s="104"/>
      <c r="D32" s="104"/>
      <c r="E32" s="104"/>
      <c r="F32" s="104"/>
      <c r="G32" s="104"/>
      <c r="H32" s="104"/>
      <c r="I32" s="104"/>
      <c r="J32" s="104"/>
      <c r="K32" s="104"/>
      <c r="L32" s="105">
        <v>5000</v>
      </c>
      <c r="M32" s="104"/>
      <c r="N32" s="104"/>
      <c r="O32" s="99">
        <f t="shared" si="21"/>
        <v>5000</v>
      </c>
      <c r="P32" s="80"/>
      <c r="Q32" s="80"/>
      <c r="R32" s="80"/>
      <c r="S32" s="80"/>
      <c r="T32" s="80" t="s">
        <v>181</v>
      </c>
      <c r="U32" s="80">
        <v>7048</v>
      </c>
      <c r="V32" s="80"/>
      <c r="W32" s="80"/>
      <c r="X32" s="80"/>
      <c r="Y32" s="80"/>
      <c r="Z32" s="80"/>
      <c r="AA32" s="80" t="s">
        <v>129</v>
      </c>
      <c r="AB32" s="80" t="str">
        <f t="shared" si="22"/>
        <v>7016-000000</v>
      </c>
      <c r="AC32" s="80">
        <v>150</v>
      </c>
      <c r="AD32" s="80" t="str">
        <f t="shared" si="23"/>
        <v>054</v>
      </c>
      <c r="AE32" s="80"/>
      <c r="AF32" s="80"/>
      <c r="AG32" s="80">
        <v>110</v>
      </c>
      <c r="AH32" s="80" t="str">
        <f>Summary!$B$2</f>
        <v>USD</v>
      </c>
      <c r="AI32" s="80">
        <f t="shared" ref="AI32:AT32" si="29">IF(C32="",0,C32)</f>
        <v>0</v>
      </c>
      <c r="AJ32" s="80">
        <f t="shared" si="29"/>
        <v>0</v>
      </c>
      <c r="AK32" s="80">
        <f t="shared" si="29"/>
        <v>0</v>
      </c>
      <c r="AL32" s="80">
        <f t="shared" si="29"/>
        <v>0</v>
      </c>
      <c r="AM32" s="80">
        <f t="shared" si="29"/>
        <v>0</v>
      </c>
      <c r="AN32" s="80">
        <f t="shared" si="29"/>
        <v>0</v>
      </c>
      <c r="AO32" s="80">
        <f t="shared" si="29"/>
        <v>0</v>
      </c>
      <c r="AP32" s="80">
        <f t="shared" si="29"/>
        <v>0</v>
      </c>
      <c r="AQ32" s="80">
        <f t="shared" si="29"/>
        <v>0</v>
      </c>
      <c r="AR32" s="107">
        <f t="shared" si="29"/>
        <v>5000</v>
      </c>
      <c r="AS32" s="80">
        <f t="shared" si="29"/>
        <v>0</v>
      </c>
      <c r="AT32" s="80">
        <f t="shared" si="29"/>
        <v>0</v>
      </c>
    </row>
    <row r="33" spans="1:46" ht="20.25" customHeight="1" x14ac:dyDescent="0.65">
      <c r="A33" s="102">
        <v>7018</v>
      </c>
      <c r="B33" s="103" t="str">
        <f>IF(ISTEXT("Conference-"&amp;VLOOKUP(A33,'Chart of Accounts'!$B$5:$C$50,2,FALSE)),"Conference-"&amp;VLOOKUP(A33,'Chart of Accounts'!$B$5:$C$50,2,FALSE),"")</f>
        <v>Conference-Decorations Expense</v>
      </c>
      <c r="C33" s="104"/>
      <c r="D33" s="104"/>
      <c r="E33" s="104"/>
      <c r="F33" s="104"/>
      <c r="G33" s="104"/>
      <c r="H33" s="104"/>
      <c r="I33" s="104"/>
      <c r="J33" s="104"/>
      <c r="K33" s="104"/>
      <c r="L33" s="104"/>
      <c r="M33" s="104"/>
      <c r="N33" s="104"/>
      <c r="O33" s="99">
        <f t="shared" si="21"/>
        <v>0</v>
      </c>
      <c r="P33" s="80"/>
      <c r="Q33" s="80"/>
      <c r="R33" s="80"/>
      <c r="S33" s="80"/>
      <c r="T33" s="80" t="s">
        <v>182</v>
      </c>
      <c r="U33" s="80">
        <v>7050</v>
      </c>
      <c r="V33" s="80"/>
      <c r="W33" s="80"/>
      <c r="X33" s="80"/>
      <c r="Y33" s="80"/>
      <c r="Z33" s="80"/>
      <c r="AA33" s="80" t="s">
        <v>129</v>
      </c>
      <c r="AB33" s="80" t="str">
        <f t="shared" si="22"/>
        <v>7018-000000</v>
      </c>
      <c r="AC33" s="80">
        <v>150</v>
      </c>
      <c r="AD33" s="80" t="str">
        <f t="shared" si="23"/>
        <v>054</v>
      </c>
      <c r="AE33" s="80"/>
      <c r="AF33" s="80"/>
      <c r="AG33" s="80">
        <v>110</v>
      </c>
      <c r="AH33" s="80" t="str">
        <f>Summary!$B$2</f>
        <v>USD</v>
      </c>
      <c r="AI33" s="80">
        <f t="shared" ref="AI33:AT33" si="30">IF(C33="",0,C33)</f>
        <v>0</v>
      </c>
      <c r="AJ33" s="80">
        <f t="shared" si="30"/>
        <v>0</v>
      </c>
      <c r="AK33" s="80">
        <f t="shared" si="30"/>
        <v>0</v>
      </c>
      <c r="AL33" s="80">
        <f t="shared" si="30"/>
        <v>0</v>
      </c>
      <c r="AM33" s="80">
        <f t="shared" si="30"/>
        <v>0</v>
      </c>
      <c r="AN33" s="80">
        <f t="shared" si="30"/>
        <v>0</v>
      </c>
      <c r="AO33" s="80">
        <f t="shared" si="30"/>
        <v>0</v>
      </c>
      <c r="AP33" s="80">
        <f t="shared" si="30"/>
        <v>0</v>
      </c>
      <c r="AQ33" s="80">
        <f t="shared" si="30"/>
        <v>0</v>
      </c>
      <c r="AR33" s="80">
        <f t="shared" si="30"/>
        <v>0</v>
      </c>
      <c r="AS33" s="80">
        <f t="shared" si="30"/>
        <v>0</v>
      </c>
      <c r="AT33" s="80">
        <f t="shared" si="30"/>
        <v>0</v>
      </c>
    </row>
    <row r="34" spans="1:46" ht="20.25" customHeight="1" x14ac:dyDescent="0.65">
      <c r="A34" s="102">
        <v>7020</v>
      </c>
      <c r="B34" s="103" t="str">
        <f>IF(ISTEXT("Conference-"&amp;VLOOKUP(A34,'Chart of Accounts'!$B$5:$C$50,2,FALSE)),"Conference-"&amp;VLOOKUP(A34,'Chart of Accounts'!$B$5:$C$50,2,FALSE),"")</f>
        <v>Conference-Printing Expense</v>
      </c>
      <c r="C34" s="104"/>
      <c r="D34" s="104"/>
      <c r="E34" s="104"/>
      <c r="F34" s="104"/>
      <c r="G34" s="104"/>
      <c r="H34" s="104"/>
      <c r="I34" s="104"/>
      <c r="J34" s="104"/>
      <c r="K34" s="104"/>
      <c r="L34" s="104"/>
      <c r="M34" s="104"/>
      <c r="N34" s="104"/>
      <c r="O34" s="99">
        <f t="shared" si="21"/>
        <v>0</v>
      </c>
      <c r="P34" s="80"/>
      <c r="Q34" s="80"/>
      <c r="R34" s="80"/>
      <c r="S34" s="80"/>
      <c r="T34" s="80" t="s">
        <v>183</v>
      </c>
      <c r="U34" s="80">
        <v>7052</v>
      </c>
      <c r="V34" s="80"/>
      <c r="W34" s="80"/>
      <c r="X34" s="80"/>
      <c r="Y34" s="80"/>
      <c r="Z34" s="80"/>
      <c r="AA34" s="80" t="s">
        <v>129</v>
      </c>
      <c r="AB34" s="80" t="str">
        <f t="shared" si="22"/>
        <v>7020-000000</v>
      </c>
      <c r="AC34" s="80">
        <v>150</v>
      </c>
      <c r="AD34" s="80" t="str">
        <f t="shared" si="23"/>
        <v>054</v>
      </c>
      <c r="AE34" s="80"/>
      <c r="AF34" s="80"/>
      <c r="AG34" s="80">
        <v>110</v>
      </c>
      <c r="AH34" s="80" t="str">
        <f>Summary!$B$2</f>
        <v>USD</v>
      </c>
      <c r="AI34" s="80">
        <f t="shared" ref="AI34:AT34" si="31">IF(C34="",0,C34)</f>
        <v>0</v>
      </c>
      <c r="AJ34" s="80">
        <f t="shared" si="31"/>
        <v>0</v>
      </c>
      <c r="AK34" s="80">
        <f t="shared" si="31"/>
        <v>0</v>
      </c>
      <c r="AL34" s="80">
        <f t="shared" si="31"/>
        <v>0</v>
      </c>
      <c r="AM34" s="80">
        <f t="shared" si="31"/>
        <v>0</v>
      </c>
      <c r="AN34" s="80">
        <f t="shared" si="31"/>
        <v>0</v>
      </c>
      <c r="AO34" s="80">
        <f t="shared" si="31"/>
        <v>0</v>
      </c>
      <c r="AP34" s="80">
        <f t="shared" si="31"/>
        <v>0</v>
      </c>
      <c r="AQ34" s="80">
        <f t="shared" si="31"/>
        <v>0</v>
      </c>
      <c r="AR34" s="80">
        <f t="shared" si="31"/>
        <v>0</v>
      </c>
      <c r="AS34" s="80">
        <f t="shared" si="31"/>
        <v>0</v>
      </c>
      <c r="AT34" s="80">
        <f t="shared" si="31"/>
        <v>0</v>
      </c>
    </row>
    <row r="35" spans="1:46" ht="20.25" customHeight="1" x14ac:dyDescent="0.65">
      <c r="A35" s="102">
        <v>7022</v>
      </c>
      <c r="B35" s="103" t="str">
        <f>IF(ISTEXT("Conference-"&amp;VLOOKUP(A35,'Chart of Accounts'!$B$5:$C$50,2,FALSE)),"Conference-"&amp;VLOOKUP(A35,'Chart of Accounts'!$B$5:$C$50,2,FALSE),"")</f>
        <v>Conference-Audio Visual Expense</v>
      </c>
      <c r="C35" s="104"/>
      <c r="D35" s="104"/>
      <c r="E35" s="104"/>
      <c r="F35" s="104"/>
      <c r="G35" s="104"/>
      <c r="H35" s="104"/>
      <c r="I35" s="104"/>
      <c r="J35" s="104"/>
      <c r="K35" s="104"/>
      <c r="L35" s="104"/>
      <c r="M35" s="104"/>
      <c r="N35" s="104"/>
      <c r="O35" s="99">
        <f t="shared" si="21"/>
        <v>0</v>
      </c>
      <c r="P35" s="80"/>
      <c r="Q35" s="80"/>
      <c r="R35" s="80"/>
      <c r="S35" s="80"/>
      <c r="T35" s="80" t="s">
        <v>184</v>
      </c>
      <c r="U35" s="80">
        <v>7070</v>
      </c>
      <c r="V35" s="80"/>
      <c r="W35" s="80"/>
      <c r="X35" s="80"/>
      <c r="Y35" s="80"/>
      <c r="Z35" s="80"/>
      <c r="AA35" s="80" t="s">
        <v>129</v>
      </c>
      <c r="AB35" s="80" t="str">
        <f t="shared" si="22"/>
        <v>7022-000000</v>
      </c>
      <c r="AC35" s="80">
        <v>150</v>
      </c>
      <c r="AD35" s="80" t="str">
        <f t="shared" si="23"/>
        <v>054</v>
      </c>
      <c r="AE35" s="80"/>
      <c r="AF35" s="80"/>
      <c r="AG35" s="80">
        <v>110</v>
      </c>
      <c r="AH35" s="80" t="str">
        <f>Summary!$B$2</f>
        <v>USD</v>
      </c>
      <c r="AI35" s="80">
        <f t="shared" ref="AI35:AT35" si="32">IF(C35="",0,C35)</f>
        <v>0</v>
      </c>
      <c r="AJ35" s="80">
        <f t="shared" si="32"/>
        <v>0</v>
      </c>
      <c r="AK35" s="80">
        <f t="shared" si="32"/>
        <v>0</v>
      </c>
      <c r="AL35" s="80">
        <f t="shared" si="32"/>
        <v>0</v>
      </c>
      <c r="AM35" s="80">
        <f t="shared" si="32"/>
        <v>0</v>
      </c>
      <c r="AN35" s="80">
        <f t="shared" si="32"/>
        <v>0</v>
      </c>
      <c r="AO35" s="80">
        <f t="shared" si="32"/>
        <v>0</v>
      </c>
      <c r="AP35" s="80">
        <f t="shared" si="32"/>
        <v>0</v>
      </c>
      <c r="AQ35" s="80">
        <f t="shared" si="32"/>
        <v>0</v>
      </c>
      <c r="AR35" s="80">
        <f t="shared" si="32"/>
        <v>0</v>
      </c>
      <c r="AS35" s="80">
        <f t="shared" si="32"/>
        <v>0</v>
      </c>
      <c r="AT35" s="80">
        <f t="shared" si="32"/>
        <v>0</v>
      </c>
    </row>
    <row r="36" spans="1:46" ht="20.25" customHeight="1" x14ac:dyDescent="0.65">
      <c r="A36" s="102">
        <v>7030</v>
      </c>
      <c r="B36" s="103" t="str">
        <f>IF(ISTEXT("Conference-"&amp;VLOOKUP(A36,'Chart of Accounts'!$B$5:$C$50,2,FALSE)),"Conference-"&amp;VLOOKUP(A36,'Chart of Accounts'!$B$5:$C$50,2,FALSE),"")</f>
        <v>Conference-Photocopying Expense</v>
      </c>
      <c r="C36" s="104"/>
      <c r="D36" s="104"/>
      <c r="E36" s="104"/>
      <c r="F36" s="104"/>
      <c r="G36" s="104"/>
      <c r="H36" s="104"/>
      <c r="I36" s="104"/>
      <c r="J36" s="104"/>
      <c r="K36" s="104"/>
      <c r="L36" s="104"/>
      <c r="M36" s="104"/>
      <c r="N36" s="104"/>
      <c r="O36" s="99">
        <f t="shared" si="21"/>
        <v>0</v>
      </c>
      <c r="P36" s="80"/>
      <c r="Q36" s="80"/>
      <c r="R36" s="80"/>
      <c r="S36" s="80"/>
      <c r="T36" s="80" t="s">
        <v>185</v>
      </c>
      <c r="U36" s="80">
        <v>7072</v>
      </c>
      <c r="V36" s="80"/>
      <c r="W36" s="80"/>
      <c r="X36" s="80"/>
      <c r="Y36" s="80"/>
      <c r="Z36" s="80"/>
      <c r="AA36" s="80" t="s">
        <v>129</v>
      </c>
      <c r="AB36" s="80" t="str">
        <f t="shared" si="22"/>
        <v>7030-000000</v>
      </c>
      <c r="AC36" s="80">
        <v>150</v>
      </c>
      <c r="AD36" s="80" t="str">
        <f t="shared" si="23"/>
        <v>054</v>
      </c>
      <c r="AE36" s="80"/>
      <c r="AF36" s="80"/>
      <c r="AG36" s="80">
        <v>110</v>
      </c>
      <c r="AH36" s="80" t="str">
        <f>Summary!$B$2</f>
        <v>USD</v>
      </c>
      <c r="AI36" s="80">
        <f t="shared" ref="AI36:AT36" si="33">IF(C36="",0,C36)</f>
        <v>0</v>
      </c>
      <c r="AJ36" s="80">
        <f t="shared" si="33"/>
        <v>0</v>
      </c>
      <c r="AK36" s="80">
        <f t="shared" si="33"/>
        <v>0</v>
      </c>
      <c r="AL36" s="80">
        <f t="shared" si="33"/>
        <v>0</v>
      </c>
      <c r="AM36" s="80">
        <f t="shared" si="33"/>
        <v>0</v>
      </c>
      <c r="AN36" s="80">
        <f t="shared" si="33"/>
        <v>0</v>
      </c>
      <c r="AO36" s="80">
        <f t="shared" si="33"/>
        <v>0</v>
      </c>
      <c r="AP36" s="80">
        <f t="shared" si="33"/>
        <v>0</v>
      </c>
      <c r="AQ36" s="80">
        <f t="shared" si="33"/>
        <v>0</v>
      </c>
      <c r="AR36" s="80">
        <f t="shared" si="33"/>
        <v>0</v>
      </c>
      <c r="AS36" s="80">
        <f t="shared" si="33"/>
        <v>0</v>
      </c>
      <c r="AT36" s="80">
        <f t="shared" si="33"/>
        <v>0</v>
      </c>
    </row>
    <row r="37" spans="1:46" ht="20.25" customHeight="1" x14ac:dyDescent="0.65">
      <c r="A37" s="102">
        <v>7042</v>
      </c>
      <c r="B37" s="103" t="str">
        <f>IF(ISTEXT("Conference-"&amp;VLOOKUP(A37,'Chart of Accounts'!$B$5:$C$50,2,FALSE)),"Conference-"&amp;VLOOKUP(A37,'Chart of Accounts'!$B$5:$C$50,2,FALSE),"")</f>
        <v>Conference-Outside Contractor Expense</v>
      </c>
      <c r="C37" s="104"/>
      <c r="D37" s="104"/>
      <c r="E37" s="104"/>
      <c r="F37" s="104"/>
      <c r="G37" s="104"/>
      <c r="H37" s="104"/>
      <c r="I37" s="104"/>
      <c r="J37" s="104"/>
      <c r="K37" s="104"/>
      <c r="L37" s="104"/>
      <c r="M37" s="104"/>
      <c r="N37" s="104"/>
      <c r="O37" s="99">
        <f t="shared" si="21"/>
        <v>0</v>
      </c>
      <c r="P37" s="80"/>
      <c r="Q37" s="80"/>
      <c r="R37" s="80"/>
      <c r="S37" s="80"/>
      <c r="T37" s="80" t="s">
        <v>186</v>
      </c>
      <c r="U37" s="80">
        <v>7078</v>
      </c>
      <c r="V37" s="80"/>
      <c r="W37" s="80"/>
      <c r="X37" s="80"/>
      <c r="Y37" s="80"/>
      <c r="Z37" s="80"/>
      <c r="AA37" s="80" t="s">
        <v>129</v>
      </c>
      <c r="AB37" s="80" t="str">
        <f t="shared" si="22"/>
        <v>7042-000000</v>
      </c>
      <c r="AC37" s="80">
        <v>150</v>
      </c>
      <c r="AD37" s="80" t="str">
        <f t="shared" si="23"/>
        <v>054</v>
      </c>
      <c r="AE37" s="80"/>
      <c r="AF37" s="80"/>
      <c r="AG37" s="80">
        <v>110</v>
      </c>
      <c r="AH37" s="80" t="str">
        <f>Summary!$B$2</f>
        <v>USD</v>
      </c>
      <c r="AI37" s="80">
        <f t="shared" ref="AI37:AT37" si="34">IF(C37="",0,C37)</f>
        <v>0</v>
      </c>
      <c r="AJ37" s="80">
        <f t="shared" si="34"/>
        <v>0</v>
      </c>
      <c r="AK37" s="80">
        <f t="shared" si="34"/>
        <v>0</v>
      </c>
      <c r="AL37" s="80">
        <f t="shared" si="34"/>
        <v>0</v>
      </c>
      <c r="AM37" s="80">
        <f t="shared" si="34"/>
        <v>0</v>
      </c>
      <c r="AN37" s="80">
        <f t="shared" si="34"/>
        <v>0</v>
      </c>
      <c r="AO37" s="80">
        <f t="shared" si="34"/>
        <v>0</v>
      </c>
      <c r="AP37" s="80">
        <f t="shared" si="34"/>
        <v>0</v>
      </c>
      <c r="AQ37" s="80">
        <f t="shared" si="34"/>
        <v>0</v>
      </c>
      <c r="AR37" s="80">
        <f t="shared" si="34"/>
        <v>0</v>
      </c>
      <c r="AS37" s="80">
        <f t="shared" si="34"/>
        <v>0</v>
      </c>
      <c r="AT37" s="80">
        <f t="shared" si="34"/>
        <v>0</v>
      </c>
    </row>
    <row r="38" spans="1:46" ht="20.25" customHeight="1" x14ac:dyDescent="0.65">
      <c r="A38" s="102">
        <v>7048</v>
      </c>
      <c r="B38" s="103" t="str">
        <f>IF(ISTEXT("Conference-"&amp;VLOOKUP(A38,'Chart of Accounts'!$B$5:$C$50,2,FALSE)),"Conference-"&amp;VLOOKUP(A38,'Chart of Accounts'!$B$5:$C$50,2,FALSE),"")</f>
        <v>Conference-Equipment Purchase Expense (Less than $500)</v>
      </c>
      <c r="C38" s="104"/>
      <c r="D38" s="104"/>
      <c r="E38" s="104"/>
      <c r="F38" s="104"/>
      <c r="G38" s="104"/>
      <c r="H38" s="104"/>
      <c r="I38" s="104"/>
      <c r="J38" s="104"/>
      <c r="K38" s="104"/>
      <c r="L38" s="104"/>
      <c r="M38" s="104"/>
      <c r="N38" s="104"/>
      <c r="O38" s="99">
        <f t="shared" si="21"/>
        <v>0</v>
      </c>
      <c r="P38" s="80"/>
      <c r="Q38" s="80"/>
      <c r="R38" s="80"/>
      <c r="S38" s="80"/>
      <c r="T38" s="80" t="s">
        <v>187</v>
      </c>
      <c r="U38" s="80">
        <v>7080</v>
      </c>
      <c r="V38" s="80"/>
      <c r="W38" s="80"/>
      <c r="X38" s="80"/>
      <c r="Y38" s="80"/>
      <c r="Z38" s="80"/>
      <c r="AA38" s="80" t="s">
        <v>129</v>
      </c>
      <c r="AB38" s="80" t="str">
        <f t="shared" si="22"/>
        <v>7048-000000</v>
      </c>
      <c r="AC38" s="80">
        <v>150</v>
      </c>
      <c r="AD38" s="80" t="str">
        <f t="shared" si="23"/>
        <v>054</v>
      </c>
      <c r="AE38" s="80"/>
      <c r="AF38" s="80"/>
      <c r="AG38" s="80">
        <v>110</v>
      </c>
      <c r="AH38" s="80" t="str">
        <f>Summary!$B$2</f>
        <v>USD</v>
      </c>
      <c r="AI38" s="80">
        <f t="shared" ref="AI38:AT38" si="35">IF(C38="",0,C38)</f>
        <v>0</v>
      </c>
      <c r="AJ38" s="80">
        <f t="shared" si="35"/>
        <v>0</v>
      </c>
      <c r="AK38" s="80">
        <f t="shared" si="35"/>
        <v>0</v>
      </c>
      <c r="AL38" s="80">
        <f t="shared" si="35"/>
        <v>0</v>
      </c>
      <c r="AM38" s="80">
        <f t="shared" si="35"/>
        <v>0</v>
      </c>
      <c r="AN38" s="80">
        <f t="shared" si="35"/>
        <v>0</v>
      </c>
      <c r="AO38" s="80">
        <f t="shared" si="35"/>
        <v>0</v>
      </c>
      <c r="AP38" s="80">
        <f t="shared" si="35"/>
        <v>0</v>
      </c>
      <c r="AQ38" s="80">
        <f t="shared" si="35"/>
        <v>0</v>
      </c>
      <c r="AR38" s="80">
        <f t="shared" si="35"/>
        <v>0</v>
      </c>
      <c r="AS38" s="80">
        <f t="shared" si="35"/>
        <v>0</v>
      </c>
      <c r="AT38" s="80">
        <f t="shared" si="35"/>
        <v>0</v>
      </c>
    </row>
    <row r="39" spans="1:46" ht="20.25" customHeight="1" x14ac:dyDescent="0.65">
      <c r="A39" s="102">
        <v>7070</v>
      </c>
      <c r="B39" s="103" t="str">
        <f>IF(ISTEXT("Conference-"&amp;VLOOKUP(A39,'Chart of Accounts'!$B$5:$C$50,2,FALSE)),"Conference-"&amp;VLOOKUP(A39,'Chart of Accounts'!$B$5:$C$50,2,FALSE),"")</f>
        <v>Conference-Bank Charges &amp; Credit Card Fee Expense</v>
      </c>
      <c r="C39" s="104"/>
      <c r="D39" s="104"/>
      <c r="E39" s="104"/>
      <c r="F39" s="104"/>
      <c r="G39" s="104"/>
      <c r="H39" s="104"/>
      <c r="I39" s="104"/>
      <c r="J39" s="104"/>
      <c r="K39" s="104"/>
      <c r="L39" s="104"/>
      <c r="M39" s="104"/>
      <c r="N39" s="104"/>
      <c r="O39" s="99">
        <f t="shared" si="21"/>
        <v>0</v>
      </c>
      <c r="P39" s="80"/>
      <c r="Q39" s="80"/>
      <c r="R39" s="80"/>
      <c r="S39" s="80"/>
      <c r="T39" s="80" t="s">
        <v>188</v>
      </c>
      <c r="U39" s="80">
        <v>7082</v>
      </c>
      <c r="V39" s="80"/>
      <c r="W39" s="80"/>
      <c r="X39" s="80"/>
      <c r="Y39" s="80"/>
      <c r="Z39" s="80"/>
      <c r="AA39" s="80" t="s">
        <v>129</v>
      </c>
      <c r="AB39" s="80" t="str">
        <f t="shared" si="22"/>
        <v>7070-000000</v>
      </c>
      <c r="AC39" s="80">
        <v>150</v>
      </c>
      <c r="AD39" s="80" t="str">
        <f t="shared" si="23"/>
        <v>054</v>
      </c>
      <c r="AE39" s="80"/>
      <c r="AF39" s="80"/>
      <c r="AG39" s="80">
        <v>110</v>
      </c>
      <c r="AH39" s="80" t="str">
        <f>Summary!$B$2</f>
        <v>USD</v>
      </c>
      <c r="AI39" s="80">
        <f t="shared" ref="AI39:AT39" si="36">IF(C39="",0,C39)</f>
        <v>0</v>
      </c>
      <c r="AJ39" s="80">
        <f t="shared" si="36"/>
        <v>0</v>
      </c>
      <c r="AK39" s="80">
        <f t="shared" si="36"/>
        <v>0</v>
      </c>
      <c r="AL39" s="80">
        <f t="shared" si="36"/>
        <v>0</v>
      </c>
      <c r="AM39" s="80">
        <f t="shared" si="36"/>
        <v>0</v>
      </c>
      <c r="AN39" s="80">
        <f t="shared" si="36"/>
        <v>0</v>
      </c>
      <c r="AO39" s="80">
        <f t="shared" si="36"/>
        <v>0</v>
      </c>
      <c r="AP39" s="80">
        <f t="shared" si="36"/>
        <v>0</v>
      </c>
      <c r="AQ39" s="80">
        <f t="shared" si="36"/>
        <v>0</v>
      </c>
      <c r="AR39" s="80">
        <f t="shared" si="36"/>
        <v>0</v>
      </c>
      <c r="AS39" s="80">
        <f t="shared" si="36"/>
        <v>0</v>
      </c>
      <c r="AT39" s="80">
        <f t="shared" si="36"/>
        <v>0</v>
      </c>
    </row>
    <row r="40" spans="1:46" ht="20.25" customHeight="1" x14ac:dyDescent="0.65">
      <c r="A40" s="102">
        <v>7072</v>
      </c>
      <c r="B40" s="103" t="str">
        <f>IF(ISTEXT("Conference-"&amp;VLOOKUP(A40,'Chart of Accounts'!$B$5:$C$50,2,FALSE)),"Conference-"&amp;VLOOKUP(A40,'Chart of Accounts'!$B$5:$C$50,2,FALSE),"")</f>
        <v>Conference-Sales Tax Expense (incl. GST, VAT, etc.)</v>
      </c>
      <c r="C40" s="104"/>
      <c r="D40" s="104"/>
      <c r="E40" s="104"/>
      <c r="F40" s="104"/>
      <c r="G40" s="104"/>
      <c r="H40" s="104"/>
      <c r="I40" s="104"/>
      <c r="J40" s="104"/>
      <c r="K40" s="104"/>
      <c r="L40" s="104"/>
      <c r="M40" s="104"/>
      <c r="N40" s="104"/>
      <c r="O40" s="99">
        <f t="shared" si="21"/>
        <v>0</v>
      </c>
      <c r="P40" s="80"/>
      <c r="Q40" s="80"/>
      <c r="R40" s="80"/>
      <c r="S40" s="80"/>
      <c r="T40" s="80" t="s">
        <v>189</v>
      </c>
      <c r="U40" s="80">
        <v>7084</v>
      </c>
      <c r="V40" s="80"/>
      <c r="W40" s="80"/>
      <c r="X40" s="80"/>
      <c r="Y40" s="80"/>
      <c r="Z40" s="80"/>
      <c r="AA40" s="80" t="s">
        <v>129</v>
      </c>
      <c r="AB40" s="80" t="str">
        <f t="shared" si="22"/>
        <v>7072-000000</v>
      </c>
      <c r="AC40" s="80">
        <v>150</v>
      </c>
      <c r="AD40" s="80" t="str">
        <f t="shared" si="23"/>
        <v>054</v>
      </c>
      <c r="AE40" s="80"/>
      <c r="AF40" s="80"/>
      <c r="AG40" s="80">
        <v>110</v>
      </c>
      <c r="AH40" s="80" t="str">
        <f>Summary!$B$2</f>
        <v>USD</v>
      </c>
      <c r="AI40" s="80">
        <f t="shared" ref="AI40:AT40" si="37">IF(C40="",0,C40)</f>
        <v>0</v>
      </c>
      <c r="AJ40" s="80">
        <f t="shared" si="37"/>
        <v>0</v>
      </c>
      <c r="AK40" s="80">
        <f t="shared" si="37"/>
        <v>0</v>
      </c>
      <c r="AL40" s="80">
        <f t="shared" si="37"/>
        <v>0</v>
      </c>
      <c r="AM40" s="80">
        <f t="shared" si="37"/>
        <v>0</v>
      </c>
      <c r="AN40" s="80">
        <f t="shared" si="37"/>
        <v>0</v>
      </c>
      <c r="AO40" s="80">
        <f t="shared" si="37"/>
        <v>0</v>
      </c>
      <c r="AP40" s="80">
        <f t="shared" si="37"/>
        <v>0</v>
      </c>
      <c r="AQ40" s="80">
        <f t="shared" si="37"/>
        <v>0</v>
      </c>
      <c r="AR40" s="80">
        <f t="shared" si="37"/>
        <v>0</v>
      </c>
      <c r="AS40" s="80">
        <f t="shared" si="37"/>
        <v>0</v>
      </c>
      <c r="AT40" s="80">
        <f t="shared" si="37"/>
        <v>0</v>
      </c>
    </row>
    <row r="41" spans="1:46" ht="20.25" customHeight="1" x14ac:dyDescent="0.65">
      <c r="A41" s="102">
        <v>7078</v>
      </c>
      <c r="B41" s="103" t="str">
        <f>IF(ISTEXT("Conference-"&amp;VLOOKUP(A41,'Chart of Accounts'!$B$5:$C$50,2,FALSE)),"Conference-"&amp;VLOOKUP(A41,'Chart of Accounts'!$B$5:$C$50,2,FALSE),"")</f>
        <v>Conference-Food Expense</v>
      </c>
      <c r="C41" s="104"/>
      <c r="D41" s="104"/>
      <c r="E41" s="104"/>
      <c r="F41" s="104"/>
      <c r="G41" s="104"/>
      <c r="H41" s="104"/>
      <c r="I41" s="104"/>
      <c r="J41" s="104"/>
      <c r="K41" s="104"/>
      <c r="L41" s="104"/>
      <c r="M41" s="104"/>
      <c r="N41" s="104"/>
      <c r="O41" s="99">
        <f t="shared" si="21"/>
        <v>0</v>
      </c>
      <c r="P41" s="80"/>
      <c r="Q41" s="80"/>
      <c r="R41" s="80"/>
      <c r="S41" s="80"/>
      <c r="T41" s="80" t="s">
        <v>190</v>
      </c>
      <c r="U41" s="80">
        <v>7088</v>
      </c>
      <c r="V41" s="80"/>
      <c r="W41" s="80"/>
      <c r="X41" s="80"/>
      <c r="Y41" s="80"/>
      <c r="Z41" s="80"/>
      <c r="AA41" s="80" t="s">
        <v>129</v>
      </c>
      <c r="AB41" s="80" t="str">
        <f t="shared" si="22"/>
        <v>7078-000000</v>
      </c>
      <c r="AC41" s="80">
        <v>150</v>
      </c>
      <c r="AD41" s="80" t="str">
        <f t="shared" si="23"/>
        <v>054</v>
      </c>
      <c r="AE41" s="80"/>
      <c r="AF41" s="80"/>
      <c r="AG41" s="80">
        <v>110</v>
      </c>
      <c r="AH41" s="80" t="str">
        <f>Summary!$B$2</f>
        <v>USD</v>
      </c>
      <c r="AI41" s="80">
        <f t="shared" ref="AI41:AT41" si="38">IF(C41="",0,C41)</f>
        <v>0</v>
      </c>
      <c r="AJ41" s="80">
        <f t="shared" si="38"/>
        <v>0</v>
      </c>
      <c r="AK41" s="80">
        <f t="shared" si="38"/>
        <v>0</v>
      </c>
      <c r="AL41" s="80">
        <f t="shared" si="38"/>
        <v>0</v>
      </c>
      <c r="AM41" s="80">
        <f t="shared" si="38"/>
        <v>0</v>
      </c>
      <c r="AN41" s="80">
        <f t="shared" si="38"/>
        <v>0</v>
      </c>
      <c r="AO41" s="80">
        <f t="shared" si="38"/>
        <v>0</v>
      </c>
      <c r="AP41" s="80">
        <f t="shared" si="38"/>
        <v>0</v>
      </c>
      <c r="AQ41" s="80">
        <f t="shared" si="38"/>
        <v>0</v>
      </c>
      <c r="AR41" s="80">
        <f t="shared" si="38"/>
        <v>0</v>
      </c>
      <c r="AS41" s="80">
        <f t="shared" si="38"/>
        <v>0</v>
      </c>
      <c r="AT41" s="80">
        <f t="shared" si="38"/>
        <v>0</v>
      </c>
    </row>
    <row r="42" spans="1:46" ht="20.25" customHeight="1" x14ac:dyDescent="0.65">
      <c r="A42" s="102">
        <v>7080</v>
      </c>
      <c r="B42" s="103" t="str">
        <f>IF(ISTEXT("Conference-"&amp;VLOOKUP(A42,'Chart of Accounts'!$B$5:$C$50,2,FALSE)),"Conference-"&amp;VLOOKUP(A42,'Chart of Accounts'!$B$5:$C$50,2,FALSE),"")</f>
        <v>Conference-Gifts &amp; Thank Yous</v>
      </c>
      <c r="C42" s="104"/>
      <c r="D42" s="104"/>
      <c r="E42" s="104"/>
      <c r="F42" s="104"/>
      <c r="G42" s="104"/>
      <c r="H42" s="104"/>
      <c r="I42" s="104"/>
      <c r="J42" s="104"/>
      <c r="K42" s="104"/>
      <c r="L42" s="104"/>
      <c r="M42" s="104"/>
      <c r="N42" s="104"/>
      <c r="O42" s="99">
        <f t="shared" si="21"/>
        <v>0</v>
      </c>
      <c r="P42" s="80"/>
      <c r="Q42" s="80"/>
      <c r="R42" s="80"/>
      <c r="S42" s="80"/>
      <c r="T42" s="80" t="s">
        <v>191</v>
      </c>
      <c r="U42" s="80">
        <v>7090</v>
      </c>
      <c r="V42" s="80"/>
      <c r="W42" s="80"/>
      <c r="X42" s="80"/>
      <c r="Y42" s="80"/>
      <c r="Z42" s="80"/>
      <c r="AA42" s="80" t="s">
        <v>129</v>
      </c>
      <c r="AB42" s="80" t="str">
        <f t="shared" si="22"/>
        <v>7080-000000</v>
      </c>
      <c r="AC42" s="80">
        <v>150</v>
      </c>
      <c r="AD42" s="80" t="str">
        <f t="shared" si="23"/>
        <v>054</v>
      </c>
      <c r="AE42" s="80"/>
      <c r="AF42" s="80"/>
      <c r="AG42" s="80">
        <v>110</v>
      </c>
      <c r="AH42" s="80" t="str">
        <f>Summary!$B$2</f>
        <v>USD</v>
      </c>
      <c r="AI42" s="80">
        <f t="shared" ref="AI42:AT42" si="39">IF(C42="",0,C42)</f>
        <v>0</v>
      </c>
      <c r="AJ42" s="80">
        <f t="shared" si="39"/>
        <v>0</v>
      </c>
      <c r="AK42" s="80">
        <f t="shared" si="39"/>
        <v>0</v>
      </c>
      <c r="AL42" s="80">
        <f t="shared" si="39"/>
        <v>0</v>
      </c>
      <c r="AM42" s="80">
        <f t="shared" si="39"/>
        <v>0</v>
      </c>
      <c r="AN42" s="80">
        <f t="shared" si="39"/>
        <v>0</v>
      </c>
      <c r="AO42" s="80">
        <f t="shared" si="39"/>
        <v>0</v>
      </c>
      <c r="AP42" s="80">
        <f t="shared" si="39"/>
        <v>0</v>
      </c>
      <c r="AQ42" s="80">
        <f t="shared" si="39"/>
        <v>0</v>
      </c>
      <c r="AR42" s="80">
        <f t="shared" si="39"/>
        <v>0</v>
      </c>
      <c r="AS42" s="80">
        <f t="shared" si="39"/>
        <v>0</v>
      </c>
      <c r="AT42" s="80">
        <f t="shared" si="39"/>
        <v>0</v>
      </c>
    </row>
    <row r="43" spans="1:46" ht="20.25" customHeight="1" x14ac:dyDescent="0.65">
      <c r="A43" s="102">
        <v>7090</v>
      </c>
      <c r="B43" s="103" t="s">
        <v>192</v>
      </c>
      <c r="C43" s="104"/>
      <c r="D43" s="104"/>
      <c r="E43" s="104"/>
      <c r="F43" s="104"/>
      <c r="G43" s="104"/>
      <c r="H43" s="104"/>
      <c r="I43" s="104"/>
      <c r="J43" s="104"/>
      <c r="K43" s="104"/>
      <c r="L43" s="104"/>
      <c r="M43" s="104"/>
      <c r="N43" s="104"/>
      <c r="O43" s="99">
        <f t="shared" si="21"/>
        <v>0</v>
      </c>
      <c r="P43" s="80"/>
      <c r="Q43" s="80"/>
      <c r="R43" s="80"/>
      <c r="S43" s="80"/>
      <c r="T43" s="80" t="s">
        <v>193</v>
      </c>
      <c r="U43" s="80"/>
      <c r="V43" s="80"/>
      <c r="W43" s="80"/>
      <c r="X43" s="80"/>
      <c r="Y43" s="80"/>
      <c r="Z43" s="80"/>
      <c r="AA43" s="80" t="s">
        <v>129</v>
      </c>
      <c r="AB43" s="80" t="str">
        <f t="shared" si="22"/>
        <v>7090-000000</v>
      </c>
      <c r="AC43" s="80">
        <v>150</v>
      </c>
      <c r="AD43" s="80" t="str">
        <f t="shared" si="23"/>
        <v>054</v>
      </c>
      <c r="AE43" s="80"/>
      <c r="AF43" s="80"/>
      <c r="AG43" s="80">
        <v>110</v>
      </c>
      <c r="AH43" s="80" t="str">
        <f>Summary!$B$2</f>
        <v>USD</v>
      </c>
      <c r="AI43" s="80">
        <f t="shared" ref="AI43:AT43" si="40">IF(C43="",0,C43)</f>
        <v>0</v>
      </c>
      <c r="AJ43" s="80">
        <f t="shared" si="40"/>
        <v>0</v>
      </c>
      <c r="AK43" s="80">
        <f t="shared" si="40"/>
        <v>0</v>
      </c>
      <c r="AL43" s="80">
        <f t="shared" si="40"/>
        <v>0</v>
      </c>
      <c r="AM43" s="80">
        <f t="shared" si="40"/>
        <v>0</v>
      </c>
      <c r="AN43" s="80">
        <f t="shared" si="40"/>
        <v>0</v>
      </c>
      <c r="AO43" s="80">
        <f t="shared" si="40"/>
        <v>0</v>
      </c>
      <c r="AP43" s="80">
        <f t="shared" si="40"/>
        <v>0</v>
      </c>
      <c r="AQ43" s="80">
        <f t="shared" si="40"/>
        <v>0</v>
      </c>
      <c r="AR43" s="80">
        <f t="shared" si="40"/>
        <v>0</v>
      </c>
      <c r="AS43" s="80">
        <f t="shared" si="40"/>
        <v>0</v>
      </c>
      <c r="AT43" s="80">
        <f t="shared" si="40"/>
        <v>0</v>
      </c>
    </row>
    <row r="44" spans="1:46" ht="20.25" customHeight="1" x14ac:dyDescent="0.65">
      <c r="A44" s="2"/>
      <c r="B44" s="103" t="str">
        <f>IF(ISTEXT("Conference-"&amp;VLOOKUP(A44,'Chart of Accounts'!$B$5:$C$54,2,FALSE)),"Conference-"&amp;VLOOKUP(A44,'Chart of Accounts'!$B$5:$C$54,2,FALSE),"")</f>
        <v/>
      </c>
      <c r="C44" s="111"/>
      <c r="D44" s="111"/>
      <c r="E44" s="111"/>
      <c r="F44" s="111"/>
      <c r="G44" s="111"/>
      <c r="H44" s="111"/>
      <c r="I44" s="111"/>
      <c r="J44" s="111"/>
      <c r="K44" s="111"/>
      <c r="L44" s="111"/>
      <c r="M44" s="111"/>
      <c r="N44" s="111"/>
      <c r="O44" s="112">
        <f t="shared" si="21"/>
        <v>0</v>
      </c>
      <c r="P44" s="80"/>
      <c r="Q44" s="80"/>
      <c r="R44" s="80"/>
      <c r="S44" s="80"/>
      <c r="T44" s="80"/>
      <c r="U44" s="80"/>
      <c r="V44" s="80"/>
      <c r="W44" s="80"/>
      <c r="X44" s="80"/>
      <c r="Y44" s="80"/>
      <c r="Z44" s="80"/>
      <c r="AA44" s="80" t="s">
        <v>129</v>
      </c>
      <c r="AB44" s="80" t="str">
        <f t="shared" si="22"/>
        <v/>
      </c>
      <c r="AC44" s="80">
        <v>150</v>
      </c>
      <c r="AD44" s="80" t="str">
        <f t="shared" si="23"/>
        <v>054</v>
      </c>
      <c r="AE44" s="80"/>
      <c r="AF44" s="80"/>
      <c r="AG44" s="80">
        <v>110</v>
      </c>
      <c r="AH44" s="80" t="str">
        <f>Summary!$B$2</f>
        <v>USD</v>
      </c>
      <c r="AI44" s="80">
        <f t="shared" ref="AI44:AT44" si="41">IF(C44="",0,C44)</f>
        <v>0</v>
      </c>
      <c r="AJ44" s="80">
        <f t="shared" si="41"/>
        <v>0</v>
      </c>
      <c r="AK44" s="80">
        <f t="shared" si="41"/>
        <v>0</v>
      </c>
      <c r="AL44" s="80">
        <f t="shared" si="41"/>
        <v>0</v>
      </c>
      <c r="AM44" s="80">
        <f t="shared" si="41"/>
        <v>0</v>
      </c>
      <c r="AN44" s="80">
        <f t="shared" si="41"/>
        <v>0</v>
      </c>
      <c r="AO44" s="80">
        <f t="shared" si="41"/>
        <v>0</v>
      </c>
      <c r="AP44" s="80">
        <f t="shared" si="41"/>
        <v>0</v>
      </c>
      <c r="AQ44" s="80">
        <f t="shared" si="41"/>
        <v>0</v>
      </c>
      <c r="AR44" s="80">
        <f t="shared" si="41"/>
        <v>0</v>
      </c>
      <c r="AS44" s="80">
        <f t="shared" si="41"/>
        <v>0</v>
      </c>
      <c r="AT44" s="80">
        <f t="shared" si="41"/>
        <v>0</v>
      </c>
    </row>
    <row r="45" spans="1:46" ht="20.25" customHeight="1" x14ac:dyDescent="0.65">
      <c r="A45" s="2"/>
      <c r="B45" s="103" t="str">
        <f>IF(ISTEXT("Conference-"&amp;VLOOKUP(A45,'Chart of Accounts'!$B$5:$C$54,2,FALSE)),"Conference-"&amp;VLOOKUP(A45,'Chart of Accounts'!$B$5:$C$54,2,FALSE),"")</f>
        <v/>
      </c>
      <c r="C45" s="113"/>
      <c r="D45" s="113"/>
      <c r="E45" s="113"/>
      <c r="F45" s="113"/>
      <c r="G45" s="113"/>
      <c r="H45" s="113"/>
      <c r="I45" s="113"/>
      <c r="J45" s="113"/>
      <c r="K45" s="113"/>
      <c r="L45" s="113"/>
      <c r="M45" s="113"/>
      <c r="N45" s="113"/>
      <c r="O45" s="112">
        <f t="shared" si="21"/>
        <v>0</v>
      </c>
      <c r="P45" s="80"/>
      <c r="Q45" s="80"/>
      <c r="R45" s="80"/>
      <c r="S45" s="80"/>
      <c r="T45" s="80">
        <f>'Chart of Accounts'!I38</f>
        <v>0</v>
      </c>
      <c r="U45" s="80"/>
      <c r="V45" s="80"/>
      <c r="W45" s="80"/>
      <c r="X45" s="80"/>
      <c r="Y45" s="80"/>
      <c r="Z45" s="80"/>
      <c r="AA45" s="80" t="s">
        <v>129</v>
      </c>
      <c r="AB45" s="80" t="str">
        <f t="shared" si="22"/>
        <v/>
      </c>
      <c r="AC45" s="80">
        <v>150</v>
      </c>
      <c r="AD45" s="80" t="str">
        <f t="shared" si="23"/>
        <v>054</v>
      </c>
      <c r="AE45" s="80"/>
      <c r="AF45" s="80"/>
      <c r="AG45" s="80">
        <v>110</v>
      </c>
      <c r="AH45" s="80" t="str">
        <f>Summary!$B$2</f>
        <v>USD</v>
      </c>
      <c r="AI45" s="80">
        <f t="shared" ref="AI45:AT45" si="42">IF(C45="",0,C45)</f>
        <v>0</v>
      </c>
      <c r="AJ45" s="80">
        <f t="shared" si="42"/>
        <v>0</v>
      </c>
      <c r="AK45" s="80">
        <f t="shared" si="42"/>
        <v>0</v>
      </c>
      <c r="AL45" s="80">
        <f t="shared" si="42"/>
        <v>0</v>
      </c>
      <c r="AM45" s="80">
        <f t="shared" si="42"/>
        <v>0</v>
      </c>
      <c r="AN45" s="80">
        <f t="shared" si="42"/>
        <v>0</v>
      </c>
      <c r="AO45" s="80">
        <f t="shared" si="42"/>
        <v>0</v>
      </c>
      <c r="AP45" s="80">
        <f t="shared" si="42"/>
        <v>0</v>
      </c>
      <c r="AQ45" s="80">
        <f t="shared" si="42"/>
        <v>0</v>
      </c>
      <c r="AR45" s="80">
        <f t="shared" si="42"/>
        <v>0</v>
      </c>
      <c r="AS45" s="80">
        <f t="shared" si="42"/>
        <v>0</v>
      </c>
      <c r="AT45" s="80">
        <f t="shared" si="42"/>
        <v>0</v>
      </c>
    </row>
    <row r="46" spans="1:46" ht="20.25" customHeight="1" x14ac:dyDescent="0.65">
      <c r="A46" s="2"/>
      <c r="B46" s="103" t="str">
        <f>IF(ISTEXT("Conference-"&amp;VLOOKUP(A46,'Chart of Accounts'!$B$5:$C$54,2,FALSE)),"Conference-"&amp;VLOOKUP(A46,'Chart of Accounts'!$B$5:$C$54,2,FALSE),"")</f>
        <v/>
      </c>
      <c r="C46" s="113"/>
      <c r="D46" s="113"/>
      <c r="E46" s="113"/>
      <c r="F46" s="113"/>
      <c r="G46" s="113"/>
      <c r="H46" s="113"/>
      <c r="I46" s="113"/>
      <c r="J46" s="113"/>
      <c r="K46" s="113"/>
      <c r="L46" s="113"/>
      <c r="M46" s="113"/>
      <c r="N46" s="113"/>
      <c r="O46" s="112">
        <f t="shared" si="21"/>
        <v>0</v>
      </c>
      <c r="P46" s="80"/>
      <c r="Q46" s="80"/>
      <c r="R46" s="80"/>
      <c r="S46" s="80"/>
      <c r="T46" s="80">
        <f>'Chart of Accounts'!I39</f>
        <v>0</v>
      </c>
      <c r="U46" s="80"/>
      <c r="V46" s="80"/>
      <c r="W46" s="80"/>
      <c r="X46" s="80"/>
      <c r="Y46" s="80"/>
      <c r="Z46" s="80"/>
      <c r="AA46" s="80" t="s">
        <v>129</v>
      </c>
      <c r="AB46" s="80" t="str">
        <f t="shared" si="22"/>
        <v/>
      </c>
      <c r="AC46" s="80">
        <v>150</v>
      </c>
      <c r="AD46" s="80" t="str">
        <f t="shared" si="23"/>
        <v>054</v>
      </c>
      <c r="AE46" s="80"/>
      <c r="AF46" s="80"/>
      <c r="AG46" s="80">
        <v>110</v>
      </c>
      <c r="AH46" s="80" t="str">
        <f>Summary!$B$2</f>
        <v>USD</v>
      </c>
      <c r="AI46" s="80">
        <f t="shared" ref="AI46:AT46" si="43">IF(C46="",0,C46)</f>
        <v>0</v>
      </c>
      <c r="AJ46" s="80">
        <f t="shared" si="43"/>
        <v>0</v>
      </c>
      <c r="AK46" s="80">
        <f t="shared" si="43"/>
        <v>0</v>
      </c>
      <c r="AL46" s="80">
        <f t="shared" si="43"/>
        <v>0</v>
      </c>
      <c r="AM46" s="80">
        <f t="shared" si="43"/>
        <v>0</v>
      </c>
      <c r="AN46" s="80">
        <f t="shared" si="43"/>
        <v>0</v>
      </c>
      <c r="AO46" s="80">
        <f t="shared" si="43"/>
        <v>0</v>
      </c>
      <c r="AP46" s="80">
        <f t="shared" si="43"/>
        <v>0</v>
      </c>
      <c r="AQ46" s="80">
        <f t="shared" si="43"/>
        <v>0</v>
      </c>
      <c r="AR46" s="80">
        <f t="shared" si="43"/>
        <v>0</v>
      </c>
      <c r="AS46" s="80">
        <f t="shared" si="43"/>
        <v>0</v>
      </c>
      <c r="AT46" s="80">
        <f t="shared" si="43"/>
        <v>0</v>
      </c>
    </row>
    <row r="47" spans="1:46" ht="20.25" customHeight="1" x14ac:dyDescent="0.7">
      <c r="A47" s="94" t="s">
        <v>194</v>
      </c>
      <c r="B47" s="94"/>
      <c r="C47" s="110">
        <f t="shared" ref="C47:O47" si="44">SUM(C27:C46)</f>
        <v>0</v>
      </c>
      <c r="D47" s="110">
        <f t="shared" si="44"/>
        <v>0</v>
      </c>
      <c r="E47" s="110">
        <f t="shared" si="44"/>
        <v>0</v>
      </c>
      <c r="F47" s="110">
        <f t="shared" si="44"/>
        <v>0</v>
      </c>
      <c r="G47" s="110">
        <f t="shared" si="44"/>
        <v>0</v>
      </c>
      <c r="H47" s="110">
        <f t="shared" si="44"/>
        <v>0</v>
      </c>
      <c r="I47" s="110">
        <f t="shared" si="44"/>
        <v>0</v>
      </c>
      <c r="J47" s="110">
        <f t="shared" si="44"/>
        <v>0</v>
      </c>
      <c r="K47" s="110">
        <f t="shared" si="44"/>
        <v>0</v>
      </c>
      <c r="L47" s="110">
        <f t="shared" si="44"/>
        <v>10000</v>
      </c>
      <c r="M47" s="110">
        <f t="shared" si="44"/>
        <v>0</v>
      </c>
      <c r="N47" s="110">
        <f t="shared" si="44"/>
        <v>0</v>
      </c>
      <c r="O47" s="110">
        <f t="shared" si="44"/>
        <v>10000</v>
      </c>
      <c r="P47" s="80"/>
      <c r="Q47" s="80"/>
      <c r="R47" s="80"/>
      <c r="S47" s="80"/>
      <c r="T47" s="80">
        <f>'Chart of Accounts'!I40</f>
        <v>0</v>
      </c>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row>
    <row r="48" spans="1:46" ht="15.75" customHeight="1" x14ac:dyDescent="0.7">
      <c r="A48" s="94"/>
      <c r="B48" s="94"/>
      <c r="C48" s="100"/>
      <c r="D48" s="100"/>
      <c r="E48" s="100"/>
      <c r="F48" s="100"/>
      <c r="G48" s="100"/>
      <c r="H48" s="100"/>
      <c r="I48" s="100"/>
      <c r="J48" s="100"/>
      <c r="K48" s="100"/>
      <c r="L48" s="100"/>
      <c r="M48" s="100"/>
      <c r="N48" s="100"/>
      <c r="O48" s="100"/>
      <c r="P48" s="80"/>
      <c r="Q48" s="80"/>
      <c r="R48" s="80"/>
      <c r="S48" s="80"/>
      <c r="T48" s="80">
        <f>'Chart of Accounts'!I41</f>
        <v>0</v>
      </c>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row>
    <row r="49" spans="1:46" ht="15.75" customHeight="1" x14ac:dyDescent="0.7">
      <c r="A49" s="94" t="s">
        <v>97</v>
      </c>
      <c r="B49" s="94"/>
      <c r="C49" s="114">
        <f t="shared" ref="C49:O49" si="45">C24-C47</f>
        <v>0</v>
      </c>
      <c r="D49" s="114">
        <f t="shared" si="45"/>
        <v>0</v>
      </c>
      <c r="E49" s="114">
        <f t="shared" si="45"/>
        <v>0</v>
      </c>
      <c r="F49" s="114">
        <f t="shared" si="45"/>
        <v>0</v>
      </c>
      <c r="G49" s="114">
        <f t="shared" si="45"/>
        <v>0</v>
      </c>
      <c r="H49" s="114">
        <f t="shared" si="45"/>
        <v>0</v>
      </c>
      <c r="I49" s="114">
        <f t="shared" si="45"/>
        <v>0</v>
      </c>
      <c r="J49" s="114">
        <f t="shared" si="45"/>
        <v>0</v>
      </c>
      <c r="K49" s="114">
        <f t="shared" si="45"/>
        <v>0</v>
      </c>
      <c r="L49" s="114">
        <f t="shared" si="45"/>
        <v>0</v>
      </c>
      <c r="M49" s="114">
        <f t="shared" si="45"/>
        <v>0</v>
      </c>
      <c r="N49" s="114">
        <f t="shared" si="45"/>
        <v>0</v>
      </c>
      <c r="O49" s="114">
        <f t="shared" si="45"/>
        <v>0</v>
      </c>
      <c r="P49" s="80"/>
      <c r="Q49" s="80"/>
      <c r="R49" s="80"/>
      <c r="S49" s="80"/>
      <c r="T49" s="80">
        <f>'Chart of Accounts'!I42</f>
        <v>0</v>
      </c>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row>
    <row r="50" spans="1:46" ht="15.75" customHeight="1" x14ac:dyDescent="0.5">
      <c r="A50" s="80"/>
      <c r="B50" s="80"/>
      <c r="C50" s="80"/>
      <c r="D50" s="80"/>
      <c r="E50" s="80"/>
      <c r="F50" s="80"/>
      <c r="G50" s="80"/>
      <c r="H50" s="80"/>
      <c r="I50" s="80"/>
      <c r="J50" s="80"/>
      <c r="K50" s="80"/>
      <c r="L50" s="80"/>
      <c r="M50" s="80"/>
      <c r="N50" s="80"/>
      <c r="O50" s="80"/>
      <c r="P50" s="80"/>
      <c r="Q50" s="80"/>
      <c r="R50" s="80"/>
      <c r="S50" s="80"/>
      <c r="T50" s="80">
        <f>'Chart of Accounts'!I43</f>
        <v>0</v>
      </c>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row>
    <row r="51" spans="1:46" ht="15.75" customHeight="1" x14ac:dyDescent="0.5">
      <c r="A51" s="80"/>
      <c r="B51" s="80"/>
      <c r="C51" s="80"/>
      <c r="D51" s="80"/>
      <c r="E51" s="80"/>
      <c r="F51" s="80"/>
      <c r="G51" s="80"/>
      <c r="H51" s="80"/>
      <c r="I51" s="80"/>
      <c r="J51" s="80"/>
      <c r="K51" s="80"/>
      <c r="L51" s="80"/>
      <c r="M51" s="80"/>
      <c r="N51" s="115" t="str">
        <f>IF(O49&lt;0,"***This category should not operate at a loss ","")</f>
        <v/>
      </c>
      <c r="O51" s="80"/>
      <c r="P51" s="80"/>
      <c r="Q51" s="80"/>
      <c r="R51" s="80"/>
      <c r="S51" s="80"/>
      <c r="T51" s="80">
        <f>'Chart of Accounts'!I44</f>
        <v>0</v>
      </c>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row>
    <row r="52" spans="1:46" ht="15.75" customHeight="1" x14ac:dyDescent="0.5">
      <c r="A52" s="80"/>
      <c r="B52" s="80"/>
      <c r="C52" s="80"/>
      <c r="D52" s="80"/>
      <c r="E52" s="80"/>
      <c r="F52" s="80"/>
      <c r="G52" s="80"/>
      <c r="H52" s="80"/>
      <c r="I52" s="80"/>
      <c r="J52" s="80"/>
      <c r="K52" s="80"/>
      <c r="L52" s="80"/>
      <c r="M52" s="80"/>
      <c r="N52" s="80"/>
      <c r="O52" s="80"/>
      <c r="P52" s="80"/>
      <c r="Q52" s="80"/>
      <c r="R52" s="80"/>
      <c r="S52" s="80"/>
      <c r="T52" s="80">
        <f>'Chart of Accounts'!I45</f>
        <v>0</v>
      </c>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row>
    <row r="53" spans="1:46" ht="15.75" customHeight="1" x14ac:dyDescent="0.5">
      <c r="A53" s="80"/>
      <c r="B53" s="80"/>
      <c r="C53" s="80"/>
      <c r="D53" s="80"/>
      <c r="E53" s="80"/>
      <c r="F53" s="80"/>
      <c r="G53" s="80"/>
      <c r="H53" s="80"/>
      <c r="I53" s="80"/>
      <c r="J53" s="80"/>
      <c r="K53" s="80"/>
      <c r="L53" s="80"/>
      <c r="M53" s="80"/>
      <c r="N53" s="80"/>
      <c r="O53" s="80"/>
      <c r="P53" s="80"/>
      <c r="Q53" s="80"/>
      <c r="R53" s="80"/>
      <c r="S53" s="80"/>
      <c r="T53" s="80">
        <f>'Chart of Accounts'!I46</f>
        <v>0</v>
      </c>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row>
    <row r="54" spans="1:46" ht="15.75" customHeight="1" x14ac:dyDescent="0.5">
      <c r="A54" s="80"/>
      <c r="B54" s="80"/>
      <c r="C54" s="80"/>
      <c r="D54" s="80"/>
      <c r="E54" s="80"/>
      <c r="F54" s="80"/>
      <c r="G54" s="80"/>
      <c r="H54" s="80"/>
      <c r="I54" s="80"/>
      <c r="J54" s="80"/>
      <c r="K54" s="80"/>
      <c r="L54" s="80"/>
      <c r="M54" s="80"/>
      <c r="N54" s="80"/>
      <c r="O54" s="80"/>
      <c r="P54" s="80"/>
      <c r="Q54" s="80"/>
      <c r="R54" s="80"/>
      <c r="S54" s="80"/>
      <c r="T54" s="80">
        <f>'Chart of Accounts'!I47</f>
        <v>0</v>
      </c>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row>
    <row r="55" spans="1:46" ht="15.75" customHeight="1" x14ac:dyDescent="0.5">
      <c r="A55" s="80"/>
      <c r="B55" s="80"/>
      <c r="C55" s="80"/>
      <c r="D55" s="80"/>
      <c r="E55" s="80"/>
      <c r="F55" s="80"/>
      <c r="G55" s="80"/>
      <c r="H55" s="80"/>
      <c r="I55" s="80"/>
      <c r="J55" s="80"/>
      <c r="K55" s="80"/>
      <c r="L55" s="80"/>
      <c r="M55" s="80"/>
      <c r="N55" s="80"/>
      <c r="O55" s="80"/>
      <c r="P55" s="80"/>
      <c r="Q55" s="80"/>
      <c r="R55" s="80"/>
      <c r="S55" s="80"/>
      <c r="T55" s="80">
        <f>'Chart of Accounts'!I48</f>
        <v>0</v>
      </c>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row>
    <row r="56" spans="1:46" ht="15.75" customHeight="1" x14ac:dyDescent="0.5">
      <c r="A56" s="80"/>
      <c r="B56" s="80"/>
      <c r="C56" s="80"/>
      <c r="D56" s="80"/>
      <c r="E56" s="80"/>
      <c r="F56" s="80"/>
      <c r="G56" s="80"/>
      <c r="H56" s="80"/>
      <c r="I56" s="80"/>
      <c r="J56" s="80"/>
      <c r="K56" s="80"/>
      <c r="L56" s="80"/>
      <c r="M56" s="80"/>
      <c r="N56" s="80"/>
      <c r="O56" s="80"/>
      <c r="P56" s="80"/>
      <c r="Q56" s="80"/>
      <c r="R56" s="80"/>
      <c r="S56" s="80"/>
      <c r="T56" s="80">
        <f>'Chart of Accounts'!I49</f>
        <v>0</v>
      </c>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row>
    <row r="57" spans="1:46" ht="15.75" customHeight="1" x14ac:dyDescent="0.5">
      <c r="A57" s="80"/>
      <c r="B57" s="80"/>
      <c r="C57" s="80"/>
      <c r="D57" s="80"/>
      <c r="E57" s="80"/>
      <c r="F57" s="80"/>
      <c r="G57" s="80"/>
      <c r="H57" s="80"/>
      <c r="I57" s="80"/>
      <c r="J57" s="80"/>
      <c r="K57" s="80"/>
      <c r="L57" s="80"/>
      <c r="M57" s="80"/>
      <c r="N57" s="80"/>
      <c r="O57" s="80"/>
      <c r="P57" s="80"/>
      <c r="Q57" s="80"/>
      <c r="R57" s="80"/>
      <c r="S57" s="80"/>
      <c r="T57" s="80">
        <f>'Chart of Accounts'!I50</f>
        <v>0</v>
      </c>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row>
    <row r="58" spans="1:46" ht="15.75" customHeight="1" x14ac:dyDescent="0.5">
      <c r="A58" s="80"/>
      <c r="B58" s="80"/>
      <c r="C58" s="80"/>
      <c r="D58" s="80"/>
      <c r="E58" s="80"/>
      <c r="F58" s="80"/>
      <c r="G58" s="80"/>
      <c r="H58" s="80"/>
      <c r="I58" s="80"/>
      <c r="J58" s="80"/>
      <c r="K58" s="80"/>
      <c r="L58" s="80"/>
      <c r="M58" s="80"/>
      <c r="N58" s="80"/>
      <c r="O58" s="80"/>
      <c r="P58" s="80"/>
      <c r="Q58" s="80"/>
      <c r="R58" s="80"/>
      <c r="S58" s="80"/>
      <c r="T58" s="80">
        <f>'Chart of Accounts'!I52</f>
        <v>0</v>
      </c>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row>
    <row r="59" spans="1:46" ht="15.75" customHeight="1" x14ac:dyDescent="0.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row>
    <row r="60" spans="1:46" ht="15.75" customHeight="1" x14ac:dyDescent="0.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row>
    <row r="61" spans="1:46" ht="15.75" customHeight="1" x14ac:dyDescent="0.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row>
    <row r="62" spans="1:46" ht="15.75" customHeight="1" x14ac:dyDescent="0.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row>
    <row r="63" spans="1:46" ht="15.75" customHeight="1" x14ac:dyDescent="0.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row>
    <row r="64" spans="1:46" ht="15.75" customHeight="1" x14ac:dyDescent="0.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row>
    <row r="65" spans="1:46" ht="15.75" customHeight="1" x14ac:dyDescent="0.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row>
    <row r="66" spans="1:46" ht="15.75" customHeight="1" x14ac:dyDescent="0.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1:46" ht="15.75" customHeight="1" x14ac:dyDescent="0.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row>
    <row r="68" spans="1:46" ht="15.75" customHeight="1" x14ac:dyDescent="0.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row>
    <row r="69" spans="1:46" ht="15.75" customHeight="1" x14ac:dyDescent="0.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row>
    <row r="70" spans="1:46" ht="15.75" customHeight="1" x14ac:dyDescent="0.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row>
    <row r="71" spans="1:46" ht="15.75" customHeight="1" x14ac:dyDescent="0.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row>
    <row r="72" spans="1:46" ht="15.75" customHeight="1" x14ac:dyDescent="0.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row>
    <row r="73" spans="1:46" ht="15.75" customHeight="1" x14ac:dyDescent="0.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15.75" customHeight="1" x14ac:dyDescent="0.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15.75" customHeight="1" x14ac:dyDescent="0.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1:46" ht="15.75" customHeight="1" x14ac:dyDescent="0.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row>
    <row r="77" spans="1:46" ht="15.75" customHeight="1" x14ac:dyDescent="0.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1:46" ht="15.75" customHeight="1" x14ac:dyDescent="0.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1:46" ht="15.75" customHeight="1" x14ac:dyDescent="0.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1:46" ht="15.75" customHeight="1" x14ac:dyDescent="0.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row>
    <row r="81" spans="1:46" ht="15.75" customHeight="1" x14ac:dyDescent="0.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1:46" ht="15.75" customHeight="1" x14ac:dyDescent="0.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15.75" customHeight="1" x14ac:dyDescent="0.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1:46" ht="15.75" customHeight="1" x14ac:dyDescent="0.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row>
    <row r="85" spans="1:46" ht="15.75" customHeight="1" x14ac:dyDescent="0.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row>
    <row r="86" spans="1:46" ht="15.75" customHeight="1" x14ac:dyDescent="0.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row>
    <row r="87" spans="1:46" ht="15.75" customHeight="1" x14ac:dyDescent="0.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row>
    <row r="88" spans="1:46" ht="15.75" customHeight="1" x14ac:dyDescent="0.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row>
    <row r="89" spans="1:46" ht="15.75" customHeight="1" x14ac:dyDescent="0.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row>
    <row r="90" spans="1:46" ht="15.75" customHeight="1" x14ac:dyDescent="0.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row>
    <row r="91" spans="1:46" ht="15.75" customHeight="1" x14ac:dyDescent="0.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conditionalFormatting sqref="O49">
    <cfRule type="cellIs" dxfId="2" priority="1" operator="lessThan">
      <formula>0</formula>
    </cfRule>
  </conditionalFormatting>
  <dataValidations count="2">
    <dataValidation type="list" allowBlank="1" showErrorMessage="1" sqref="A44:A46" xr:uid="{00000000-0002-0000-0600-000000000000}">
      <formula1>$U$10:$U$42</formula1>
    </dataValidation>
    <dataValidation type="decimal" operator="greaterThanOrEqual" allowBlank="1" showErrorMessage="1" sqref="C9:N23 C27:N46" xr:uid="{00000000-0002-0000-0600-000001000000}">
      <formula1>0</formula1>
    </dataValidation>
  </dataValidations>
  <pageMargins left="0.75" right="0.75" top="1" bottom="1"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09375" defaultRowHeight="15" customHeight="1" x14ac:dyDescent="0.4"/>
  <cols>
    <col min="1" max="1" width="11.109375" customWidth="1"/>
    <col min="2" max="2" width="61.609375" customWidth="1"/>
    <col min="3" max="15" width="18" customWidth="1"/>
    <col min="16" max="18" width="9.109375" customWidth="1"/>
    <col min="19" max="26" width="9.109375" hidden="1" customWidth="1"/>
    <col min="27" max="27" width="10.88671875" hidden="1" customWidth="1"/>
    <col min="28" max="28" width="14.71875" hidden="1" customWidth="1"/>
    <col min="29" max="29" width="14.88671875" hidden="1" customWidth="1"/>
    <col min="30" max="31" width="11.21875" hidden="1" customWidth="1"/>
    <col min="32" max="32" width="12.21875" hidden="1" customWidth="1"/>
    <col min="33" max="33" width="17" hidden="1" customWidth="1"/>
    <col min="34" max="34" width="19.71875" hidden="1" customWidth="1"/>
    <col min="35" max="43" width="10" hidden="1" customWidth="1"/>
    <col min="44" max="46" width="11" hidden="1" customWidth="1"/>
  </cols>
  <sheetData>
    <row r="1" spans="1:46"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6"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6" x14ac:dyDescent="0.5">
      <c r="A3" s="80"/>
      <c r="B3" s="80"/>
      <c r="C3" s="80"/>
      <c r="D3" s="80"/>
      <c r="E3" s="80"/>
      <c r="F3" s="80"/>
      <c r="G3" s="81" t="str">
        <f>Conferences!G3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6"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row>
    <row r="5" spans="1:46"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row>
    <row r="6" spans="1:46"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115</v>
      </c>
      <c r="AH6" s="87" t="s">
        <v>116</v>
      </c>
      <c r="AI6" s="87" t="s">
        <v>117</v>
      </c>
      <c r="AJ6" s="87" t="s">
        <v>118</v>
      </c>
      <c r="AK6" s="87" t="s">
        <v>119</v>
      </c>
      <c r="AL6" s="87" t="s">
        <v>120</v>
      </c>
      <c r="AM6" s="87" t="s">
        <v>121</v>
      </c>
      <c r="AN6" s="87" t="s">
        <v>122</v>
      </c>
      <c r="AO6" s="87" t="s">
        <v>123</v>
      </c>
      <c r="AP6" s="87" t="s">
        <v>124</v>
      </c>
      <c r="AQ6" s="87" t="s">
        <v>125</v>
      </c>
      <c r="AR6" s="87" t="s">
        <v>126</v>
      </c>
      <c r="AS6" s="87" t="s">
        <v>127</v>
      </c>
      <c r="AT6" s="87" t="s">
        <v>128</v>
      </c>
    </row>
    <row r="7" spans="1:46" ht="20.100000000000001" x14ac:dyDescent="0.7">
      <c r="A7" s="93"/>
      <c r="B7" s="94"/>
      <c r="C7" s="94"/>
      <c r="D7" s="95"/>
      <c r="E7" s="95"/>
      <c r="F7" s="95"/>
      <c r="G7" s="95"/>
      <c r="H7" s="95"/>
      <c r="I7" s="95"/>
      <c r="J7" s="95"/>
      <c r="K7" s="95"/>
      <c r="L7" s="95"/>
      <c r="M7" s="95"/>
      <c r="N7" s="95"/>
      <c r="O7" s="95"/>
      <c r="P7" s="95"/>
      <c r="Q7" s="95"/>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row>
    <row r="8" spans="1:46" ht="20.100000000000001" x14ac:dyDescent="0.7">
      <c r="A8" s="93" t="s">
        <v>195</v>
      </c>
      <c r="B8" s="97"/>
      <c r="C8" s="94"/>
      <c r="D8" s="95"/>
      <c r="E8" s="95"/>
      <c r="F8" s="95"/>
      <c r="G8" s="95"/>
      <c r="H8" s="95"/>
      <c r="I8" s="95"/>
      <c r="J8" s="95"/>
      <c r="K8" s="95"/>
      <c r="L8" s="95"/>
      <c r="M8" s="95"/>
      <c r="N8" s="95"/>
      <c r="O8" s="95"/>
      <c r="P8" s="95"/>
      <c r="Q8" s="95"/>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row>
    <row r="9" spans="1:46" ht="19.8" x14ac:dyDescent="0.65">
      <c r="A9" s="102">
        <v>6025</v>
      </c>
      <c r="B9" s="102" t="s">
        <v>196</v>
      </c>
      <c r="C9" s="98"/>
      <c r="D9" s="98"/>
      <c r="E9" s="98"/>
      <c r="F9" s="98"/>
      <c r="G9" s="98"/>
      <c r="H9" s="98"/>
      <c r="I9" s="98"/>
      <c r="J9" s="98"/>
      <c r="K9" s="98"/>
      <c r="L9" s="98"/>
      <c r="M9" s="98"/>
      <c r="N9" s="98"/>
      <c r="O9" s="99">
        <f t="shared" ref="O9:O12" si="0">SUM(C9:N9)</f>
        <v>0</v>
      </c>
      <c r="P9" s="80"/>
      <c r="Q9" s="80"/>
      <c r="R9" s="80"/>
      <c r="S9" s="80"/>
      <c r="T9" s="106" t="s">
        <v>135</v>
      </c>
      <c r="U9" s="80"/>
      <c r="V9" s="80"/>
      <c r="W9" s="80"/>
      <c r="X9" s="80"/>
      <c r="Y9" s="80"/>
      <c r="Z9" s="80"/>
      <c r="AA9" s="80" t="s">
        <v>129</v>
      </c>
      <c r="AB9" s="80" t="str">
        <f t="shared" ref="AB9:AB19" si="1">IF(A9="","",A9&amp;"-000000")</f>
        <v>6025-000000</v>
      </c>
      <c r="AC9" s="80">
        <v>200</v>
      </c>
      <c r="AD9" s="80" t="str">
        <f t="shared" ref="AD9:AD19" si="2">IF(LEN($O$1)=3,$O$1,IF(LEN($O$1)=2,0&amp;$O$1,IF(LEN($O$1)=1,0&amp;0&amp;$O$1,"ERROR")))</f>
        <v>054</v>
      </c>
      <c r="AE9" s="80"/>
      <c r="AF9" s="80"/>
      <c r="AG9" s="80">
        <v>110</v>
      </c>
      <c r="AH9" s="80" t="str">
        <f>Summary!$B$2</f>
        <v>USD</v>
      </c>
      <c r="AI9" s="80">
        <f t="shared" ref="AI9:AT9" si="3">IF(C9="",0,C9)</f>
        <v>0</v>
      </c>
      <c r="AJ9" s="80">
        <f t="shared" si="3"/>
        <v>0</v>
      </c>
      <c r="AK9" s="80">
        <f t="shared" si="3"/>
        <v>0</v>
      </c>
      <c r="AL9" s="80">
        <f t="shared" si="3"/>
        <v>0</v>
      </c>
      <c r="AM9" s="80">
        <f t="shared" si="3"/>
        <v>0</v>
      </c>
      <c r="AN9" s="80">
        <f t="shared" si="3"/>
        <v>0</v>
      </c>
      <c r="AO9" s="80">
        <f t="shared" si="3"/>
        <v>0</v>
      </c>
      <c r="AP9" s="80">
        <f t="shared" si="3"/>
        <v>0</v>
      </c>
      <c r="AQ9" s="80">
        <f t="shared" si="3"/>
        <v>0</v>
      </c>
      <c r="AR9" s="80">
        <f t="shared" si="3"/>
        <v>0</v>
      </c>
      <c r="AS9" s="80">
        <f t="shared" si="3"/>
        <v>0</v>
      </c>
      <c r="AT9" s="80">
        <f t="shared" si="3"/>
        <v>0</v>
      </c>
    </row>
    <row r="10" spans="1:46" ht="19.8" x14ac:dyDescent="0.65">
      <c r="A10" s="102">
        <v>6010</v>
      </c>
      <c r="B10" s="102" t="s">
        <v>197</v>
      </c>
      <c r="C10" s="98"/>
      <c r="D10" s="98"/>
      <c r="E10" s="98"/>
      <c r="F10" s="98"/>
      <c r="G10" s="98"/>
      <c r="H10" s="98"/>
      <c r="I10" s="98"/>
      <c r="J10" s="98"/>
      <c r="K10" s="98"/>
      <c r="L10" s="98"/>
      <c r="M10" s="98"/>
      <c r="N10" s="98"/>
      <c r="O10" s="99">
        <f t="shared" si="0"/>
        <v>0</v>
      </c>
      <c r="P10" s="80"/>
      <c r="Q10" s="80"/>
      <c r="R10" s="80"/>
      <c r="S10" s="80"/>
      <c r="T10" s="80" t="s">
        <v>138</v>
      </c>
      <c r="U10" s="80">
        <v>7004</v>
      </c>
      <c r="V10" s="80"/>
      <c r="W10" s="80"/>
      <c r="X10" s="80"/>
      <c r="Y10" s="80"/>
      <c r="Z10" s="80"/>
      <c r="AA10" s="80" t="s">
        <v>129</v>
      </c>
      <c r="AB10" s="80" t="str">
        <f t="shared" si="1"/>
        <v>6010-000000</v>
      </c>
      <c r="AC10" s="80">
        <v>200</v>
      </c>
      <c r="AD10" s="80" t="str">
        <f t="shared" si="2"/>
        <v>054</v>
      </c>
      <c r="AE10" s="80" t="s">
        <v>198</v>
      </c>
      <c r="AF10" s="80"/>
      <c r="AG10" s="80">
        <v>110</v>
      </c>
      <c r="AH10" s="80" t="str">
        <f>Summary!$B$2</f>
        <v>USD</v>
      </c>
      <c r="AI10" s="80">
        <f t="shared" ref="AI10:AT10" si="4">IF(C10="",0,C10)</f>
        <v>0</v>
      </c>
      <c r="AJ10" s="80">
        <f t="shared" si="4"/>
        <v>0</v>
      </c>
      <c r="AK10" s="80">
        <f t="shared" si="4"/>
        <v>0</v>
      </c>
      <c r="AL10" s="80">
        <f t="shared" si="4"/>
        <v>0</v>
      </c>
      <c r="AM10" s="80">
        <f t="shared" si="4"/>
        <v>0</v>
      </c>
      <c r="AN10" s="80">
        <f t="shared" si="4"/>
        <v>0</v>
      </c>
      <c r="AO10" s="80">
        <f t="shared" si="4"/>
        <v>0</v>
      </c>
      <c r="AP10" s="80">
        <f t="shared" si="4"/>
        <v>0</v>
      </c>
      <c r="AQ10" s="80">
        <f t="shared" si="4"/>
        <v>0</v>
      </c>
      <c r="AR10" s="80">
        <f t="shared" si="4"/>
        <v>0</v>
      </c>
      <c r="AS10" s="80">
        <f t="shared" si="4"/>
        <v>0</v>
      </c>
      <c r="AT10" s="80">
        <f t="shared" si="4"/>
        <v>0</v>
      </c>
    </row>
    <row r="11" spans="1:46" ht="19.8" x14ac:dyDescent="0.65">
      <c r="A11" s="102">
        <v>6010</v>
      </c>
      <c r="B11" s="102" t="s">
        <v>199</v>
      </c>
      <c r="C11" s="98"/>
      <c r="D11" s="98"/>
      <c r="E11" s="98"/>
      <c r="F11" s="98"/>
      <c r="G11" s="98"/>
      <c r="H11" s="98"/>
      <c r="I11" s="98"/>
      <c r="J11" s="98"/>
      <c r="K11" s="98"/>
      <c r="L11" s="98"/>
      <c r="M11" s="98"/>
      <c r="N11" s="98"/>
      <c r="O11" s="99">
        <f t="shared" si="0"/>
        <v>0</v>
      </c>
      <c r="P11" s="80"/>
      <c r="Q11" s="80"/>
      <c r="R11" s="80"/>
      <c r="S11" s="80"/>
      <c r="T11" s="80" t="s">
        <v>141</v>
      </c>
      <c r="U11" s="80">
        <v>7006</v>
      </c>
      <c r="V11" s="80"/>
      <c r="W11" s="80"/>
      <c r="X11" s="80"/>
      <c r="Y11" s="80"/>
      <c r="Z11" s="80"/>
      <c r="AA11" s="80" t="s">
        <v>129</v>
      </c>
      <c r="AB11" s="80" t="str">
        <f t="shared" si="1"/>
        <v>6010-000000</v>
      </c>
      <c r="AC11" s="80">
        <v>200</v>
      </c>
      <c r="AD11" s="80" t="str">
        <f t="shared" si="2"/>
        <v>054</v>
      </c>
      <c r="AE11" s="80" t="s">
        <v>200</v>
      </c>
      <c r="AF11" s="80"/>
      <c r="AG11" s="80">
        <v>110</v>
      </c>
      <c r="AH11" s="80" t="str">
        <f>Summary!$B$2</f>
        <v>USD</v>
      </c>
      <c r="AI11" s="80">
        <f t="shared" ref="AI11:AT11" si="5">IF(C11="",0,C11)</f>
        <v>0</v>
      </c>
      <c r="AJ11" s="80">
        <f t="shared" si="5"/>
        <v>0</v>
      </c>
      <c r="AK11" s="80">
        <f t="shared" si="5"/>
        <v>0</v>
      </c>
      <c r="AL11" s="80">
        <f t="shared" si="5"/>
        <v>0</v>
      </c>
      <c r="AM11" s="80">
        <f t="shared" si="5"/>
        <v>0</v>
      </c>
      <c r="AN11" s="80">
        <f t="shared" si="5"/>
        <v>0</v>
      </c>
      <c r="AO11" s="80">
        <f t="shared" si="5"/>
        <v>0</v>
      </c>
      <c r="AP11" s="80">
        <f t="shared" si="5"/>
        <v>0</v>
      </c>
      <c r="AQ11" s="80">
        <f t="shared" si="5"/>
        <v>0</v>
      </c>
      <c r="AR11" s="80">
        <f t="shared" si="5"/>
        <v>0</v>
      </c>
      <c r="AS11" s="80">
        <f t="shared" si="5"/>
        <v>0</v>
      </c>
      <c r="AT11" s="80">
        <f t="shared" si="5"/>
        <v>0</v>
      </c>
    </row>
    <row r="12" spans="1:46" ht="19.8" x14ac:dyDescent="0.65">
      <c r="A12" s="102">
        <v>6010</v>
      </c>
      <c r="B12" s="102" t="s">
        <v>201</v>
      </c>
      <c r="C12" s="98"/>
      <c r="D12" s="98"/>
      <c r="E12" s="98"/>
      <c r="F12" s="98"/>
      <c r="G12" s="98"/>
      <c r="H12" s="98"/>
      <c r="I12" s="98"/>
      <c r="J12" s="98"/>
      <c r="K12" s="98"/>
      <c r="L12" s="98"/>
      <c r="M12" s="98"/>
      <c r="N12" s="98"/>
      <c r="O12" s="99">
        <f t="shared" si="0"/>
        <v>0</v>
      </c>
      <c r="P12" s="80"/>
      <c r="Q12" s="80"/>
      <c r="R12" s="80"/>
      <c r="S12" s="80"/>
      <c r="T12" s="80" t="s">
        <v>144</v>
      </c>
      <c r="U12" s="80">
        <v>7008</v>
      </c>
      <c r="V12" s="80"/>
      <c r="W12" s="80"/>
      <c r="X12" s="80"/>
      <c r="Y12" s="80"/>
      <c r="Z12" s="80"/>
      <c r="AA12" s="80" t="s">
        <v>129</v>
      </c>
      <c r="AB12" s="80" t="str">
        <f t="shared" si="1"/>
        <v>6010-000000</v>
      </c>
      <c r="AC12" s="80">
        <v>200</v>
      </c>
      <c r="AD12" s="80" t="str">
        <f t="shared" si="2"/>
        <v>054</v>
      </c>
      <c r="AE12" s="80" t="s">
        <v>202</v>
      </c>
      <c r="AF12" s="80"/>
      <c r="AG12" s="80">
        <v>110</v>
      </c>
      <c r="AH12" s="80" t="str">
        <f>Summary!$B$2</f>
        <v>USD</v>
      </c>
      <c r="AI12" s="80">
        <f t="shared" ref="AI12:AT12" si="6">IF(C12="",0,C12)</f>
        <v>0</v>
      </c>
      <c r="AJ12" s="80">
        <f t="shared" si="6"/>
        <v>0</v>
      </c>
      <c r="AK12" s="80">
        <f t="shared" si="6"/>
        <v>0</v>
      </c>
      <c r="AL12" s="80">
        <f t="shared" si="6"/>
        <v>0</v>
      </c>
      <c r="AM12" s="80">
        <f t="shared" si="6"/>
        <v>0</v>
      </c>
      <c r="AN12" s="80">
        <f t="shared" si="6"/>
        <v>0</v>
      </c>
      <c r="AO12" s="80">
        <f t="shared" si="6"/>
        <v>0</v>
      </c>
      <c r="AP12" s="80">
        <f t="shared" si="6"/>
        <v>0</v>
      </c>
      <c r="AQ12" s="80">
        <f t="shared" si="6"/>
        <v>0</v>
      </c>
      <c r="AR12" s="80">
        <f t="shared" si="6"/>
        <v>0</v>
      </c>
      <c r="AS12" s="80">
        <f t="shared" si="6"/>
        <v>0</v>
      </c>
      <c r="AT12" s="80">
        <f t="shared" si="6"/>
        <v>0</v>
      </c>
    </row>
    <row r="13" spans="1:46" ht="19.8" x14ac:dyDescent="0.65">
      <c r="A13" s="102">
        <v>6050</v>
      </c>
      <c r="B13" s="102" t="s">
        <v>203</v>
      </c>
      <c r="C13" s="98"/>
      <c r="D13" s="98"/>
      <c r="E13" s="98"/>
      <c r="F13" s="98"/>
      <c r="G13" s="98"/>
      <c r="H13" s="98"/>
      <c r="I13" s="98"/>
      <c r="J13" s="98"/>
      <c r="K13" s="98"/>
      <c r="L13" s="98"/>
      <c r="M13" s="98"/>
      <c r="N13" s="98"/>
      <c r="O13" s="99">
        <f t="shared" ref="O13:O15" si="7">-SUM(C13:N13)</f>
        <v>0</v>
      </c>
      <c r="P13" s="80"/>
      <c r="Q13" s="80"/>
      <c r="R13" s="80"/>
      <c r="S13" s="80"/>
      <c r="T13" s="80" t="s">
        <v>147</v>
      </c>
      <c r="U13" s="80">
        <v>7010</v>
      </c>
      <c r="V13" s="80"/>
      <c r="W13" s="80"/>
      <c r="X13" s="80"/>
      <c r="Y13" s="80"/>
      <c r="Z13" s="80"/>
      <c r="AA13" s="80" t="s">
        <v>129</v>
      </c>
      <c r="AB13" s="80" t="str">
        <f t="shared" si="1"/>
        <v>6050-000000</v>
      </c>
      <c r="AC13" s="80">
        <v>200</v>
      </c>
      <c r="AD13" s="80" t="str">
        <f t="shared" si="2"/>
        <v>054</v>
      </c>
      <c r="AE13" s="80"/>
      <c r="AF13" s="80"/>
      <c r="AG13" s="80">
        <v>110</v>
      </c>
      <c r="AH13" s="80" t="str">
        <f>Summary!$B$2</f>
        <v>USD</v>
      </c>
      <c r="AI13" s="80">
        <f t="shared" ref="AI13:AT13" si="8">IF(C13="",0,C13)</f>
        <v>0</v>
      </c>
      <c r="AJ13" s="80">
        <f t="shared" si="8"/>
        <v>0</v>
      </c>
      <c r="AK13" s="80">
        <f t="shared" si="8"/>
        <v>0</v>
      </c>
      <c r="AL13" s="80">
        <f t="shared" si="8"/>
        <v>0</v>
      </c>
      <c r="AM13" s="80">
        <f t="shared" si="8"/>
        <v>0</v>
      </c>
      <c r="AN13" s="80">
        <f t="shared" si="8"/>
        <v>0</v>
      </c>
      <c r="AO13" s="80">
        <f t="shared" si="8"/>
        <v>0</v>
      </c>
      <c r="AP13" s="80">
        <f t="shared" si="8"/>
        <v>0</v>
      </c>
      <c r="AQ13" s="80">
        <f t="shared" si="8"/>
        <v>0</v>
      </c>
      <c r="AR13" s="80">
        <f t="shared" si="8"/>
        <v>0</v>
      </c>
      <c r="AS13" s="80">
        <f t="shared" si="8"/>
        <v>0</v>
      </c>
      <c r="AT13" s="80">
        <f t="shared" si="8"/>
        <v>0</v>
      </c>
    </row>
    <row r="14" spans="1:46" ht="19.8" x14ac:dyDescent="0.65">
      <c r="A14" s="102">
        <v>6055</v>
      </c>
      <c r="B14" s="102" t="s">
        <v>204</v>
      </c>
      <c r="C14" s="98"/>
      <c r="D14" s="98"/>
      <c r="E14" s="98"/>
      <c r="F14" s="98"/>
      <c r="G14" s="98"/>
      <c r="H14" s="98"/>
      <c r="I14" s="98"/>
      <c r="J14" s="98"/>
      <c r="K14" s="98"/>
      <c r="L14" s="98"/>
      <c r="M14" s="98"/>
      <c r="N14" s="98"/>
      <c r="O14" s="99">
        <f t="shared" si="7"/>
        <v>0</v>
      </c>
      <c r="P14" s="80"/>
      <c r="Q14" s="80"/>
      <c r="R14" s="80"/>
      <c r="S14" s="80"/>
      <c r="T14" s="80" t="s">
        <v>150</v>
      </c>
      <c r="U14" s="80">
        <v>7012</v>
      </c>
      <c r="V14" s="80"/>
      <c r="W14" s="80"/>
      <c r="X14" s="80"/>
      <c r="Y14" s="80"/>
      <c r="Z14" s="80"/>
      <c r="AA14" s="80" t="s">
        <v>129</v>
      </c>
      <c r="AB14" s="80" t="str">
        <f t="shared" si="1"/>
        <v>6055-000000</v>
      </c>
      <c r="AC14" s="80">
        <v>200</v>
      </c>
      <c r="AD14" s="80" t="str">
        <f t="shared" si="2"/>
        <v>054</v>
      </c>
      <c r="AE14" s="80"/>
      <c r="AF14" s="80"/>
      <c r="AG14" s="80">
        <v>110</v>
      </c>
      <c r="AH14" s="80" t="str">
        <f>Summary!$B$2</f>
        <v>USD</v>
      </c>
      <c r="AI14" s="80">
        <f t="shared" ref="AI14:AT14" si="9">IF(C14="",0,C14)</f>
        <v>0</v>
      </c>
      <c r="AJ14" s="80">
        <f t="shared" si="9"/>
        <v>0</v>
      </c>
      <c r="AK14" s="80">
        <f t="shared" si="9"/>
        <v>0</v>
      </c>
      <c r="AL14" s="80">
        <f t="shared" si="9"/>
        <v>0</v>
      </c>
      <c r="AM14" s="80">
        <f t="shared" si="9"/>
        <v>0</v>
      </c>
      <c r="AN14" s="80">
        <f t="shared" si="9"/>
        <v>0</v>
      </c>
      <c r="AO14" s="80">
        <f t="shared" si="9"/>
        <v>0</v>
      </c>
      <c r="AP14" s="80">
        <f t="shared" si="9"/>
        <v>0</v>
      </c>
      <c r="AQ14" s="80">
        <f t="shared" si="9"/>
        <v>0</v>
      </c>
      <c r="AR14" s="80">
        <f t="shared" si="9"/>
        <v>0</v>
      </c>
      <c r="AS14" s="80">
        <f t="shared" si="9"/>
        <v>0</v>
      </c>
      <c r="AT14" s="80">
        <f t="shared" si="9"/>
        <v>0</v>
      </c>
    </row>
    <row r="15" spans="1:46" ht="19.8" x14ac:dyDescent="0.65">
      <c r="A15" s="102">
        <v>6060</v>
      </c>
      <c r="B15" s="102" t="s">
        <v>159</v>
      </c>
      <c r="C15" s="98"/>
      <c r="D15" s="98"/>
      <c r="E15" s="98"/>
      <c r="F15" s="98"/>
      <c r="G15" s="98"/>
      <c r="H15" s="98"/>
      <c r="I15" s="98"/>
      <c r="J15" s="98"/>
      <c r="K15" s="98"/>
      <c r="L15" s="98"/>
      <c r="M15" s="98"/>
      <c r="N15" s="98"/>
      <c r="O15" s="99">
        <f t="shared" si="7"/>
        <v>0</v>
      </c>
      <c r="P15" s="80"/>
      <c r="Q15" s="80"/>
      <c r="R15" s="80"/>
      <c r="S15" s="80"/>
      <c r="T15" s="80" t="s">
        <v>153</v>
      </c>
      <c r="U15" s="80">
        <v>7014</v>
      </c>
      <c r="V15" s="80"/>
      <c r="W15" s="80"/>
      <c r="X15" s="80"/>
      <c r="Y15" s="80"/>
      <c r="Z15" s="80"/>
      <c r="AA15" s="80" t="s">
        <v>129</v>
      </c>
      <c r="AB15" s="80" t="str">
        <f t="shared" si="1"/>
        <v>6060-000000</v>
      </c>
      <c r="AC15" s="80">
        <v>200</v>
      </c>
      <c r="AD15" s="80" t="str">
        <f t="shared" si="2"/>
        <v>054</v>
      </c>
      <c r="AE15" s="80"/>
      <c r="AF15" s="80"/>
      <c r="AG15" s="80">
        <v>110</v>
      </c>
      <c r="AH15" s="80" t="str">
        <f>Summary!$B$2</f>
        <v>USD</v>
      </c>
      <c r="AI15" s="80">
        <f t="shared" ref="AI15:AT15" si="10">IF(C15="",0,C15)</f>
        <v>0</v>
      </c>
      <c r="AJ15" s="80">
        <f t="shared" si="10"/>
        <v>0</v>
      </c>
      <c r="AK15" s="80">
        <f t="shared" si="10"/>
        <v>0</v>
      </c>
      <c r="AL15" s="80">
        <f t="shared" si="10"/>
        <v>0</v>
      </c>
      <c r="AM15" s="80">
        <f t="shared" si="10"/>
        <v>0</v>
      </c>
      <c r="AN15" s="80">
        <f t="shared" si="10"/>
        <v>0</v>
      </c>
      <c r="AO15" s="80">
        <f t="shared" si="10"/>
        <v>0</v>
      </c>
      <c r="AP15" s="80">
        <f t="shared" si="10"/>
        <v>0</v>
      </c>
      <c r="AQ15" s="80">
        <f t="shared" si="10"/>
        <v>0</v>
      </c>
      <c r="AR15" s="80">
        <f t="shared" si="10"/>
        <v>0</v>
      </c>
      <c r="AS15" s="80">
        <f t="shared" si="10"/>
        <v>0</v>
      </c>
      <c r="AT15" s="80">
        <f t="shared" si="10"/>
        <v>0</v>
      </c>
    </row>
    <row r="16" spans="1:46" ht="19.8" x14ac:dyDescent="0.65">
      <c r="A16" s="102">
        <v>6020</v>
      </c>
      <c r="B16" s="102" t="s">
        <v>205</v>
      </c>
      <c r="C16" s="98"/>
      <c r="D16" s="98"/>
      <c r="E16" s="98"/>
      <c r="F16" s="98"/>
      <c r="G16" s="98"/>
      <c r="H16" s="98"/>
      <c r="I16" s="98"/>
      <c r="J16" s="98"/>
      <c r="K16" s="98"/>
      <c r="L16" s="98"/>
      <c r="M16" s="98"/>
      <c r="N16" s="98"/>
      <c r="O16" s="99">
        <f t="shared" ref="O16:O19" si="11">SUM(C16:N16)</f>
        <v>0</v>
      </c>
      <c r="P16" s="80"/>
      <c r="Q16" s="80"/>
      <c r="R16" s="80"/>
      <c r="S16" s="80"/>
      <c r="T16" s="80" t="s">
        <v>156</v>
      </c>
      <c r="U16" s="80">
        <v>7018</v>
      </c>
      <c r="V16" s="80"/>
      <c r="W16" s="80"/>
      <c r="X16" s="80"/>
      <c r="Y16" s="80"/>
      <c r="Z16" s="80"/>
      <c r="AA16" s="80" t="s">
        <v>129</v>
      </c>
      <c r="AB16" s="80" t="str">
        <f t="shared" si="1"/>
        <v>6020-000000</v>
      </c>
      <c r="AC16" s="80">
        <v>200</v>
      </c>
      <c r="AD16" s="80" t="str">
        <f t="shared" si="2"/>
        <v>054</v>
      </c>
      <c r="AE16" s="80"/>
      <c r="AF16" s="80"/>
      <c r="AG16" s="80">
        <v>110</v>
      </c>
      <c r="AH16" s="80" t="str">
        <f>Summary!$B$2</f>
        <v>USD</v>
      </c>
      <c r="AI16" s="80">
        <f t="shared" ref="AI16:AT16" si="12">IF(C16="",0,C16)</f>
        <v>0</v>
      </c>
      <c r="AJ16" s="80">
        <f t="shared" si="12"/>
        <v>0</v>
      </c>
      <c r="AK16" s="80">
        <f t="shared" si="12"/>
        <v>0</v>
      </c>
      <c r="AL16" s="80">
        <f t="shared" si="12"/>
        <v>0</v>
      </c>
      <c r="AM16" s="80">
        <f t="shared" si="12"/>
        <v>0</v>
      </c>
      <c r="AN16" s="80">
        <f t="shared" si="12"/>
        <v>0</v>
      </c>
      <c r="AO16" s="80">
        <f t="shared" si="12"/>
        <v>0</v>
      </c>
      <c r="AP16" s="80">
        <f t="shared" si="12"/>
        <v>0</v>
      </c>
      <c r="AQ16" s="80">
        <f t="shared" si="12"/>
        <v>0</v>
      </c>
      <c r="AR16" s="80">
        <f t="shared" si="12"/>
        <v>0</v>
      </c>
      <c r="AS16" s="80">
        <f t="shared" si="12"/>
        <v>0</v>
      </c>
      <c r="AT16" s="80">
        <f t="shared" si="12"/>
        <v>0</v>
      </c>
    </row>
    <row r="17" spans="1:46" ht="19.8" x14ac:dyDescent="0.65">
      <c r="A17" s="102">
        <v>6030</v>
      </c>
      <c r="B17" s="102" t="s">
        <v>206</v>
      </c>
      <c r="C17" s="98"/>
      <c r="D17" s="98"/>
      <c r="E17" s="98"/>
      <c r="F17" s="98"/>
      <c r="G17" s="98"/>
      <c r="H17" s="98"/>
      <c r="I17" s="98"/>
      <c r="J17" s="98"/>
      <c r="K17" s="98"/>
      <c r="L17" s="98"/>
      <c r="M17" s="98"/>
      <c r="N17" s="98"/>
      <c r="O17" s="99">
        <f t="shared" si="11"/>
        <v>0</v>
      </c>
      <c r="P17" s="80"/>
      <c r="Q17" s="80"/>
      <c r="R17" s="80"/>
      <c r="S17" s="80"/>
      <c r="T17" s="80" t="s">
        <v>158</v>
      </c>
      <c r="U17" s="80">
        <v>7020</v>
      </c>
      <c r="V17" s="80"/>
      <c r="W17" s="80"/>
      <c r="X17" s="80"/>
      <c r="Y17" s="80"/>
      <c r="Z17" s="80"/>
      <c r="AA17" s="80" t="s">
        <v>129</v>
      </c>
      <c r="AB17" s="80" t="str">
        <f t="shared" si="1"/>
        <v>6030-000000</v>
      </c>
      <c r="AC17" s="80">
        <v>200</v>
      </c>
      <c r="AD17" s="80" t="str">
        <f t="shared" si="2"/>
        <v>054</v>
      </c>
      <c r="AE17" s="80"/>
      <c r="AF17" s="80"/>
      <c r="AG17" s="80">
        <v>110</v>
      </c>
      <c r="AH17" s="80" t="str">
        <f>Summary!$B$2</f>
        <v>USD</v>
      </c>
      <c r="AI17" s="80">
        <f t="shared" ref="AI17:AT17" si="13">IF(C17="",0,C17)</f>
        <v>0</v>
      </c>
      <c r="AJ17" s="80">
        <f t="shared" si="13"/>
        <v>0</v>
      </c>
      <c r="AK17" s="80">
        <f t="shared" si="13"/>
        <v>0</v>
      </c>
      <c r="AL17" s="80">
        <f t="shared" si="13"/>
        <v>0</v>
      </c>
      <c r="AM17" s="80">
        <f t="shared" si="13"/>
        <v>0</v>
      </c>
      <c r="AN17" s="80">
        <f t="shared" si="13"/>
        <v>0</v>
      </c>
      <c r="AO17" s="80">
        <f t="shared" si="13"/>
        <v>0</v>
      </c>
      <c r="AP17" s="80">
        <f t="shared" si="13"/>
        <v>0</v>
      </c>
      <c r="AQ17" s="80">
        <f t="shared" si="13"/>
        <v>0</v>
      </c>
      <c r="AR17" s="80">
        <f t="shared" si="13"/>
        <v>0</v>
      </c>
      <c r="AS17" s="80">
        <f t="shared" si="13"/>
        <v>0</v>
      </c>
      <c r="AT17" s="80">
        <f t="shared" si="13"/>
        <v>0</v>
      </c>
    </row>
    <row r="18" spans="1:46" ht="19.8" x14ac:dyDescent="0.65">
      <c r="A18" s="102">
        <v>6035</v>
      </c>
      <c r="B18" s="102" t="s">
        <v>207</v>
      </c>
      <c r="C18" s="98"/>
      <c r="D18" s="98"/>
      <c r="E18" s="98"/>
      <c r="F18" s="98"/>
      <c r="G18" s="98"/>
      <c r="H18" s="98"/>
      <c r="I18" s="98"/>
      <c r="J18" s="98"/>
      <c r="K18" s="98"/>
      <c r="L18" s="98"/>
      <c r="M18" s="98"/>
      <c r="N18" s="98"/>
      <c r="O18" s="99">
        <f t="shared" si="11"/>
        <v>0</v>
      </c>
      <c r="P18" s="80"/>
      <c r="Q18" s="80"/>
      <c r="R18" s="80"/>
      <c r="S18" s="80"/>
      <c r="T18" s="80" t="s">
        <v>160</v>
      </c>
      <c r="U18" s="80">
        <v>7022</v>
      </c>
      <c r="V18" s="80"/>
      <c r="W18" s="80"/>
      <c r="X18" s="80"/>
      <c r="Y18" s="80"/>
      <c r="Z18" s="80"/>
      <c r="AA18" s="80" t="s">
        <v>129</v>
      </c>
      <c r="AB18" s="80" t="str">
        <f t="shared" si="1"/>
        <v>6035-000000</v>
      </c>
      <c r="AC18" s="80">
        <v>200</v>
      </c>
      <c r="AD18" s="80" t="str">
        <f t="shared" si="2"/>
        <v>054</v>
      </c>
      <c r="AE18" s="80"/>
      <c r="AF18" s="80"/>
      <c r="AG18" s="80">
        <v>110</v>
      </c>
      <c r="AH18" s="80" t="str">
        <f>Summary!$B$2</f>
        <v>USD</v>
      </c>
      <c r="AI18" s="80">
        <f t="shared" ref="AI18:AT18" si="14">IF(C18="",0,C18)</f>
        <v>0</v>
      </c>
      <c r="AJ18" s="80">
        <f t="shared" si="14"/>
        <v>0</v>
      </c>
      <c r="AK18" s="80">
        <f t="shared" si="14"/>
        <v>0</v>
      </c>
      <c r="AL18" s="80">
        <f t="shared" si="14"/>
        <v>0</v>
      </c>
      <c r="AM18" s="80">
        <f t="shared" si="14"/>
        <v>0</v>
      </c>
      <c r="AN18" s="80">
        <f t="shared" si="14"/>
        <v>0</v>
      </c>
      <c r="AO18" s="80">
        <f t="shared" si="14"/>
        <v>0</v>
      </c>
      <c r="AP18" s="80">
        <f t="shared" si="14"/>
        <v>0</v>
      </c>
      <c r="AQ18" s="80">
        <f t="shared" si="14"/>
        <v>0</v>
      </c>
      <c r="AR18" s="80">
        <f t="shared" si="14"/>
        <v>0</v>
      </c>
      <c r="AS18" s="80">
        <f t="shared" si="14"/>
        <v>0</v>
      </c>
      <c r="AT18" s="80">
        <f t="shared" si="14"/>
        <v>0</v>
      </c>
    </row>
    <row r="19" spans="1:46" ht="19.8" x14ac:dyDescent="0.65">
      <c r="A19" s="102">
        <v>6040</v>
      </c>
      <c r="B19" s="102" t="s">
        <v>208</v>
      </c>
      <c r="C19" s="98"/>
      <c r="D19" s="98"/>
      <c r="E19" s="98"/>
      <c r="F19" s="98"/>
      <c r="G19" s="98"/>
      <c r="H19" s="98"/>
      <c r="I19" s="98"/>
      <c r="J19" s="98"/>
      <c r="K19" s="98"/>
      <c r="L19" s="98"/>
      <c r="M19" s="98"/>
      <c r="N19" s="98"/>
      <c r="O19" s="99">
        <f t="shared" si="11"/>
        <v>0</v>
      </c>
      <c r="P19" s="80"/>
      <c r="Q19" s="80"/>
      <c r="R19" s="80"/>
      <c r="S19" s="80"/>
      <c r="T19" s="80" t="s">
        <v>162</v>
      </c>
      <c r="U19" s="80">
        <v>7024</v>
      </c>
      <c r="V19" s="80"/>
      <c r="W19" s="80"/>
      <c r="X19" s="80"/>
      <c r="Y19" s="80"/>
      <c r="Z19" s="80"/>
      <c r="AA19" s="80" t="s">
        <v>129</v>
      </c>
      <c r="AB19" s="80" t="str">
        <f t="shared" si="1"/>
        <v>6040-000000</v>
      </c>
      <c r="AC19" s="80">
        <v>200</v>
      </c>
      <c r="AD19" s="80" t="str">
        <f t="shared" si="2"/>
        <v>054</v>
      </c>
      <c r="AE19" s="80"/>
      <c r="AF19" s="80"/>
      <c r="AG19" s="80">
        <v>110</v>
      </c>
      <c r="AH19" s="80" t="str">
        <f>Summary!$B$2</f>
        <v>USD</v>
      </c>
      <c r="AI19" s="80">
        <f t="shared" ref="AI19:AT19" si="15">IF(C19="",0,C19)</f>
        <v>0</v>
      </c>
      <c r="AJ19" s="80">
        <f t="shared" si="15"/>
        <v>0</v>
      </c>
      <c r="AK19" s="80">
        <f t="shared" si="15"/>
        <v>0</v>
      </c>
      <c r="AL19" s="80">
        <f t="shared" si="15"/>
        <v>0</v>
      </c>
      <c r="AM19" s="80">
        <f t="shared" si="15"/>
        <v>0</v>
      </c>
      <c r="AN19" s="80">
        <f t="shared" si="15"/>
        <v>0</v>
      </c>
      <c r="AO19" s="80">
        <f t="shared" si="15"/>
        <v>0</v>
      </c>
      <c r="AP19" s="80">
        <f t="shared" si="15"/>
        <v>0</v>
      </c>
      <c r="AQ19" s="80">
        <f t="shared" si="15"/>
        <v>0</v>
      </c>
      <c r="AR19" s="80">
        <f t="shared" si="15"/>
        <v>0</v>
      </c>
      <c r="AS19" s="80">
        <f t="shared" si="15"/>
        <v>0</v>
      </c>
      <c r="AT19" s="80">
        <f t="shared" si="15"/>
        <v>0</v>
      </c>
    </row>
    <row r="20" spans="1:46" ht="20.100000000000001" x14ac:dyDescent="0.7">
      <c r="A20" s="108" t="s">
        <v>209</v>
      </c>
      <c r="B20" s="94"/>
      <c r="C20" s="110">
        <f t="shared" ref="C20:N20" si="16">SUM(C9:C12)-SUM(C13:C15)+SUM(C16:C19)</f>
        <v>0</v>
      </c>
      <c r="D20" s="110">
        <f t="shared" si="16"/>
        <v>0</v>
      </c>
      <c r="E20" s="110">
        <f t="shared" si="16"/>
        <v>0</v>
      </c>
      <c r="F20" s="110">
        <f t="shared" si="16"/>
        <v>0</v>
      </c>
      <c r="G20" s="110">
        <f t="shared" si="16"/>
        <v>0</v>
      </c>
      <c r="H20" s="110">
        <f t="shared" si="16"/>
        <v>0</v>
      </c>
      <c r="I20" s="110">
        <f t="shared" si="16"/>
        <v>0</v>
      </c>
      <c r="J20" s="110">
        <f t="shared" si="16"/>
        <v>0</v>
      </c>
      <c r="K20" s="110">
        <f t="shared" si="16"/>
        <v>0</v>
      </c>
      <c r="L20" s="110">
        <f t="shared" si="16"/>
        <v>0</v>
      </c>
      <c r="M20" s="110">
        <f t="shared" si="16"/>
        <v>0</v>
      </c>
      <c r="N20" s="110">
        <f t="shared" si="16"/>
        <v>0</v>
      </c>
      <c r="O20" s="110">
        <f>SUM(O9:O19)</f>
        <v>0</v>
      </c>
      <c r="P20" s="80"/>
      <c r="Q20" s="80"/>
      <c r="R20" s="80"/>
      <c r="S20" s="80"/>
      <c r="T20" s="80" t="s">
        <v>164</v>
      </c>
      <c r="U20" s="80">
        <v>7026</v>
      </c>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row>
    <row r="21" spans="1:46" ht="15.75" customHeight="1" x14ac:dyDescent="0.65">
      <c r="A21" s="94"/>
      <c r="B21" s="94"/>
      <c r="C21" s="116"/>
      <c r="D21" s="116"/>
      <c r="E21" s="116"/>
      <c r="F21" s="116"/>
      <c r="G21" s="116"/>
      <c r="H21" s="116"/>
      <c r="I21" s="116"/>
      <c r="J21" s="116"/>
      <c r="K21" s="116"/>
      <c r="L21" s="116"/>
      <c r="M21" s="116"/>
      <c r="N21" s="116"/>
      <c r="O21" s="95"/>
      <c r="P21" s="80"/>
      <c r="Q21" s="80"/>
      <c r="R21" s="80"/>
      <c r="S21" s="80"/>
      <c r="T21" s="80" t="s">
        <v>166</v>
      </c>
      <c r="U21" s="80">
        <v>7028</v>
      </c>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row>
    <row r="22" spans="1:46" ht="15.75" customHeight="1" x14ac:dyDescent="0.7">
      <c r="A22" s="93" t="s">
        <v>210</v>
      </c>
      <c r="B22" s="94"/>
      <c r="C22" s="116"/>
      <c r="D22" s="116"/>
      <c r="E22" s="116"/>
      <c r="F22" s="116"/>
      <c r="G22" s="116"/>
      <c r="H22" s="116"/>
      <c r="I22" s="116"/>
      <c r="J22" s="116"/>
      <c r="K22" s="116"/>
      <c r="L22" s="116"/>
      <c r="M22" s="116"/>
      <c r="N22" s="116"/>
      <c r="O22" s="95"/>
      <c r="P22" s="80"/>
      <c r="Q22" s="80"/>
      <c r="R22" s="80"/>
      <c r="S22" s="80"/>
      <c r="T22" s="80" t="s">
        <v>168</v>
      </c>
      <c r="U22" s="80">
        <v>7030</v>
      </c>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row>
    <row r="23" spans="1:46" ht="21" customHeight="1" x14ac:dyDescent="0.7">
      <c r="A23" s="102">
        <v>7008</v>
      </c>
      <c r="B23" s="117" t="str">
        <f>IF(ISTEXT("Fundraising-"&amp;VLOOKUP(A23,'Chart of Accounts'!$B$5:$C$50,2,FALSE)),"Fundraising-"&amp;VLOOKUP(A23,'Chart of Accounts'!$B$5:$C$50,2,FALSE),"")</f>
        <v>Fundraising-Promotional Materials</v>
      </c>
      <c r="C23" s="98"/>
      <c r="D23" s="98"/>
      <c r="E23" s="98"/>
      <c r="F23" s="98"/>
      <c r="G23" s="98"/>
      <c r="H23" s="98"/>
      <c r="I23" s="98"/>
      <c r="J23" s="98"/>
      <c r="K23" s="98"/>
      <c r="L23" s="98"/>
      <c r="M23" s="98"/>
      <c r="N23" s="98"/>
      <c r="O23" s="118">
        <f t="shared" ref="O23:O34" si="17">SUM(C23:N23)</f>
        <v>0</v>
      </c>
      <c r="P23" s="80"/>
      <c r="Q23" s="80"/>
      <c r="R23" s="80"/>
      <c r="S23" s="80"/>
      <c r="T23" s="80" t="s">
        <v>170</v>
      </c>
      <c r="U23" s="80">
        <v>7032</v>
      </c>
      <c r="V23" s="80"/>
      <c r="W23" s="80"/>
      <c r="X23" s="80"/>
      <c r="Y23" s="80"/>
      <c r="Z23" s="80"/>
      <c r="AA23" s="80" t="s">
        <v>129</v>
      </c>
      <c r="AB23" s="80" t="str">
        <f t="shared" ref="AB23:AB34" si="18">IF(A23="","",A23&amp;"-000000")</f>
        <v>7008-000000</v>
      </c>
      <c r="AC23" s="80">
        <v>200</v>
      </c>
      <c r="AD23" s="80" t="str">
        <f t="shared" ref="AD23:AD34" si="19">IF(LEN($O$1)=3,$O$1,IF(LEN($O$1)=2,0&amp;$O$1,IF(LEN($O$1)=1,0&amp;0&amp;$O$1,"ERROR")))</f>
        <v>054</v>
      </c>
      <c r="AE23" s="80"/>
      <c r="AF23" s="80"/>
      <c r="AG23" s="80">
        <v>110</v>
      </c>
      <c r="AH23" s="80" t="str">
        <f>Summary!$B$2</f>
        <v>USD</v>
      </c>
      <c r="AI23" s="80">
        <f t="shared" ref="AI23:AT23" si="20">IF(C23="",0,C23)</f>
        <v>0</v>
      </c>
      <c r="AJ23" s="80">
        <f t="shared" si="20"/>
        <v>0</v>
      </c>
      <c r="AK23" s="80">
        <f t="shared" si="20"/>
        <v>0</v>
      </c>
      <c r="AL23" s="80">
        <f t="shared" si="20"/>
        <v>0</v>
      </c>
      <c r="AM23" s="80">
        <f t="shared" si="20"/>
        <v>0</v>
      </c>
      <c r="AN23" s="80">
        <f t="shared" si="20"/>
        <v>0</v>
      </c>
      <c r="AO23" s="80">
        <f t="shared" si="20"/>
        <v>0</v>
      </c>
      <c r="AP23" s="80">
        <f t="shared" si="20"/>
        <v>0</v>
      </c>
      <c r="AQ23" s="80">
        <f t="shared" si="20"/>
        <v>0</v>
      </c>
      <c r="AR23" s="80">
        <f t="shared" si="20"/>
        <v>0</v>
      </c>
      <c r="AS23" s="80">
        <f t="shared" si="20"/>
        <v>0</v>
      </c>
      <c r="AT23" s="80">
        <f t="shared" si="20"/>
        <v>0</v>
      </c>
    </row>
    <row r="24" spans="1:46" ht="21" customHeight="1" x14ac:dyDescent="0.7">
      <c r="A24" s="102">
        <v>7010</v>
      </c>
      <c r="B24" s="117" t="str">
        <f>IF(ISTEXT("Fundraising-"&amp;VLOOKUP(A24,'Chart of Accounts'!$B$5:$C$50,2,FALSE)),"Fundraising-"&amp;VLOOKUP(A24,'Chart of Accounts'!$B$5:$C$50,2,FALSE),"")</f>
        <v>Fundraising-Awards Expense (Trophies, Plaques, Ribbons &amp; Certificates)</v>
      </c>
      <c r="C24" s="98"/>
      <c r="D24" s="98"/>
      <c r="E24" s="98"/>
      <c r="F24" s="98"/>
      <c r="G24" s="98"/>
      <c r="H24" s="98"/>
      <c r="I24" s="98"/>
      <c r="J24" s="98"/>
      <c r="K24" s="98"/>
      <c r="L24" s="98"/>
      <c r="M24" s="98"/>
      <c r="N24" s="98"/>
      <c r="O24" s="118">
        <f t="shared" si="17"/>
        <v>0</v>
      </c>
      <c r="P24" s="80"/>
      <c r="Q24" s="80"/>
      <c r="R24" s="80"/>
      <c r="S24" s="80"/>
      <c r="T24" s="80" t="s">
        <v>172</v>
      </c>
      <c r="U24" s="80">
        <v>7034</v>
      </c>
      <c r="V24" s="80"/>
      <c r="W24" s="80"/>
      <c r="X24" s="80"/>
      <c r="Y24" s="80"/>
      <c r="Z24" s="80"/>
      <c r="AA24" s="80" t="s">
        <v>129</v>
      </c>
      <c r="AB24" s="80" t="str">
        <f t="shared" si="18"/>
        <v>7010-000000</v>
      </c>
      <c r="AC24" s="80">
        <v>200</v>
      </c>
      <c r="AD24" s="80" t="str">
        <f t="shared" si="19"/>
        <v>054</v>
      </c>
      <c r="AE24" s="80"/>
      <c r="AF24" s="80"/>
      <c r="AG24" s="80">
        <v>110</v>
      </c>
      <c r="AH24" s="80" t="str">
        <f>Summary!$B$2</f>
        <v>USD</v>
      </c>
      <c r="AI24" s="80">
        <f t="shared" ref="AI24:AT24" si="21">IF(C24="",0,C24)</f>
        <v>0</v>
      </c>
      <c r="AJ24" s="80">
        <f t="shared" si="21"/>
        <v>0</v>
      </c>
      <c r="AK24" s="80">
        <f t="shared" si="21"/>
        <v>0</v>
      </c>
      <c r="AL24" s="80">
        <f t="shared" si="21"/>
        <v>0</v>
      </c>
      <c r="AM24" s="80">
        <f t="shared" si="21"/>
        <v>0</v>
      </c>
      <c r="AN24" s="80">
        <f t="shared" si="21"/>
        <v>0</v>
      </c>
      <c r="AO24" s="80">
        <f t="shared" si="21"/>
        <v>0</v>
      </c>
      <c r="AP24" s="80">
        <f t="shared" si="21"/>
        <v>0</v>
      </c>
      <c r="AQ24" s="80">
        <f t="shared" si="21"/>
        <v>0</v>
      </c>
      <c r="AR24" s="80">
        <f t="shared" si="21"/>
        <v>0</v>
      </c>
      <c r="AS24" s="80">
        <f t="shared" si="21"/>
        <v>0</v>
      </c>
      <c r="AT24" s="80">
        <f t="shared" si="21"/>
        <v>0</v>
      </c>
    </row>
    <row r="25" spans="1:46" ht="21" customHeight="1" x14ac:dyDescent="0.7">
      <c r="A25" s="102">
        <v>7012</v>
      </c>
      <c r="B25" s="117" t="str">
        <f>IF(ISTEXT("Fundraising-"&amp;VLOOKUP(A25,'Chart of Accounts'!$B$5:$C$50,2,FALSE)),"Fundraising-"&amp;VLOOKUP(A25,'Chart of Accounts'!$B$5:$C$50,2,FALSE),"")</f>
        <v>Fundraising-Supplies &amp; Stationery Expense</v>
      </c>
      <c r="C25" s="98"/>
      <c r="D25" s="98"/>
      <c r="E25" s="98"/>
      <c r="F25" s="98"/>
      <c r="G25" s="98"/>
      <c r="H25" s="98"/>
      <c r="I25" s="98"/>
      <c r="J25" s="98"/>
      <c r="K25" s="98"/>
      <c r="L25" s="98"/>
      <c r="M25" s="98"/>
      <c r="N25" s="98"/>
      <c r="O25" s="118">
        <f t="shared" si="17"/>
        <v>0</v>
      </c>
      <c r="P25" s="80"/>
      <c r="Q25" s="80"/>
      <c r="R25" s="80"/>
      <c r="S25" s="80"/>
      <c r="T25" s="80" t="s">
        <v>173</v>
      </c>
      <c r="U25" s="80">
        <v>7036</v>
      </c>
      <c r="V25" s="80"/>
      <c r="W25" s="80"/>
      <c r="X25" s="80"/>
      <c r="Y25" s="80"/>
      <c r="Z25" s="80"/>
      <c r="AA25" s="80" t="s">
        <v>129</v>
      </c>
      <c r="AB25" s="80" t="str">
        <f t="shared" si="18"/>
        <v>7012-000000</v>
      </c>
      <c r="AC25" s="80">
        <v>200</v>
      </c>
      <c r="AD25" s="80" t="str">
        <f t="shared" si="19"/>
        <v>054</v>
      </c>
      <c r="AE25" s="80"/>
      <c r="AF25" s="80"/>
      <c r="AG25" s="80">
        <v>110</v>
      </c>
      <c r="AH25" s="80" t="str">
        <f>Summary!$B$2</f>
        <v>USD</v>
      </c>
      <c r="AI25" s="80">
        <f t="shared" ref="AI25:AT25" si="22">IF(C25="",0,C25)</f>
        <v>0</v>
      </c>
      <c r="AJ25" s="80">
        <f t="shared" si="22"/>
        <v>0</v>
      </c>
      <c r="AK25" s="80">
        <f t="shared" si="22"/>
        <v>0</v>
      </c>
      <c r="AL25" s="80">
        <f t="shared" si="22"/>
        <v>0</v>
      </c>
      <c r="AM25" s="80">
        <f t="shared" si="22"/>
        <v>0</v>
      </c>
      <c r="AN25" s="80">
        <f t="shared" si="22"/>
        <v>0</v>
      </c>
      <c r="AO25" s="80">
        <f t="shared" si="22"/>
        <v>0</v>
      </c>
      <c r="AP25" s="80">
        <f t="shared" si="22"/>
        <v>0</v>
      </c>
      <c r="AQ25" s="80">
        <f t="shared" si="22"/>
        <v>0</v>
      </c>
      <c r="AR25" s="80">
        <f t="shared" si="22"/>
        <v>0</v>
      </c>
      <c r="AS25" s="80">
        <f t="shared" si="22"/>
        <v>0</v>
      </c>
      <c r="AT25" s="80">
        <f t="shared" si="22"/>
        <v>0</v>
      </c>
    </row>
    <row r="26" spans="1:46" ht="21" customHeight="1" x14ac:dyDescent="0.7">
      <c r="A26" s="102">
        <v>7014</v>
      </c>
      <c r="B26" s="117" t="str">
        <f>IF(ISTEXT("Fundraising-"&amp;VLOOKUP(A26,'Chart of Accounts'!$B$5:$C$50,2,FALSE)),"Fundraising-"&amp;VLOOKUP(A26,'Chart of Accounts'!$B$5:$C$50,2,FALSE),"")</f>
        <v>Fundraising-Room Rental Event Expense</v>
      </c>
      <c r="C26" s="98"/>
      <c r="D26" s="98"/>
      <c r="E26" s="98"/>
      <c r="F26" s="98"/>
      <c r="G26" s="98"/>
      <c r="H26" s="98"/>
      <c r="I26" s="98"/>
      <c r="J26" s="98"/>
      <c r="K26" s="98"/>
      <c r="L26" s="98"/>
      <c r="M26" s="98"/>
      <c r="N26" s="98"/>
      <c r="O26" s="118">
        <f t="shared" si="17"/>
        <v>0</v>
      </c>
      <c r="P26" s="80"/>
      <c r="Q26" s="80"/>
      <c r="R26" s="80"/>
      <c r="S26" s="80"/>
      <c r="T26" s="80" t="s">
        <v>175</v>
      </c>
      <c r="U26" s="80">
        <v>7038</v>
      </c>
      <c r="V26" s="80"/>
      <c r="W26" s="80"/>
      <c r="X26" s="80"/>
      <c r="Y26" s="80"/>
      <c r="Z26" s="80"/>
      <c r="AA26" s="80" t="s">
        <v>129</v>
      </c>
      <c r="AB26" s="80" t="str">
        <f t="shared" si="18"/>
        <v>7014-000000</v>
      </c>
      <c r="AC26" s="80">
        <v>200</v>
      </c>
      <c r="AD26" s="80" t="str">
        <f t="shared" si="19"/>
        <v>054</v>
      </c>
      <c r="AE26" s="80"/>
      <c r="AF26" s="80"/>
      <c r="AG26" s="80">
        <v>110</v>
      </c>
      <c r="AH26" s="80" t="str">
        <f>Summary!$B$2</f>
        <v>USD</v>
      </c>
      <c r="AI26" s="80">
        <f t="shared" ref="AI26:AT26" si="23">IF(C26="",0,C26)</f>
        <v>0</v>
      </c>
      <c r="AJ26" s="80">
        <f t="shared" si="23"/>
        <v>0</v>
      </c>
      <c r="AK26" s="80">
        <f t="shared" si="23"/>
        <v>0</v>
      </c>
      <c r="AL26" s="80">
        <f t="shared" si="23"/>
        <v>0</v>
      </c>
      <c r="AM26" s="80">
        <f t="shared" si="23"/>
        <v>0</v>
      </c>
      <c r="AN26" s="80">
        <f t="shared" si="23"/>
        <v>0</v>
      </c>
      <c r="AO26" s="80">
        <f t="shared" si="23"/>
        <v>0</v>
      </c>
      <c r="AP26" s="80">
        <f t="shared" si="23"/>
        <v>0</v>
      </c>
      <c r="AQ26" s="80">
        <f t="shared" si="23"/>
        <v>0</v>
      </c>
      <c r="AR26" s="80">
        <f t="shared" si="23"/>
        <v>0</v>
      </c>
      <c r="AS26" s="80">
        <f t="shared" si="23"/>
        <v>0</v>
      </c>
      <c r="AT26" s="80">
        <f t="shared" si="23"/>
        <v>0</v>
      </c>
    </row>
    <row r="27" spans="1:46" ht="21" customHeight="1" x14ac:dyDescent="0.7">
      <c r="A27" s="102">
        <v>7018</v>
      </c>
      <c r="B27" s="117" t="str">
        <f>IF(ISTEXT("Fundraising-"&amp;VLOOKUP(A27,'Chart of Accounts'!$B$5:$C$50,2,FALSE)),"Fundraising-"&amp;VLOOKUP(A27,'Chart of Accounts'!$B$5:$C$50,2,FALSE),"")</f>
        <v>Fundraising-Decorations Expense</v>
      </c>
      <c r="C27" s="98"/>
      <c r="D27" s="98"/>
      <c r="E27" s="98"/>
      <c r="F27" s="98"/>
      <c r="G27" s="98"/>
      <c r="H27" s="98"/>
      <c r="I27" s="98"/>
      <c r="J27" s="98"/>
      <c r="K27" s="98"/>
      <c r="L27" s="98"/>
      <c r="M27" s="98"/>
      <c r="N27" s="98"/>
      <c r="O27" s="118">
        <f t="shared" si="17"/>
        <v>0</v>
      </c>
      <c r="P27" s="80"/>
      <c r="Q27" s="80"/>
      <c r="R27" s="80"/>
      <c r="S27" s="80"/>
      <c r="T27" s="80" t="s">
        <v>176</v>
      </c>
      <c r="U27" s="80">
        <v>7040</v>
      </c>
      <c r="V27" s="80"/>
      <c r="W27" s="80"/>
      <c r="X27" s="80"/>
      <c r="Y27" s="80"/>
      <c r="Z27" s="80"/>
      <c r="AA27" s="80" t="s">
        <v>129</v>
      </c>
      <c r="AB27" s="80" t="str">
        <f t="shared" si="18"/>
        <v>7018-000000</v>
      </c>
      <c r="AC27" s="80">
        <v>200</v>
      </c>
      <c r="AD27" s="80" t="str">
        <f t="shared" si="19"/>
        <v>054</v>
      </c>
      <c r="AE27" s="80"/>
      <c r="AF27" s="80"/>
      <c r="AG27" s="80">
        <v>110</v>
      </c>
      <c r="AH27" s="80" t="str">
        <f>Summary!$B$2</f>
        <v>USD</v>
      </c>
      <c r="AI27" s="80">
        <f t="shared" ref="AI27:AT27" si="24">IF(C27="",0,C27)</f>
        <v>0</v>
      </c>
      <c r="AJ27" s="80">
        <f t="shared" si="24"/>
        <v>0</v>
      </c>
      <c r="AK27" s="80">
        <f t="shared" si="24"/>
        <v>0</v>
      </c>
      <c r="AL27" s="80">
        <f t="shared" si="24"/>
        <v>0</v>
      </c>
      <c r="AM27" s="80">
        <f t="shared" si="24"/>
        <v>0</v>
      </c>
      <c r="AN27" s="80">
        <f t="shared" si="24"/>
        <v>0</v>
      </c>
      <c r="AO27" s="80">
        <f t="shared" si="24"/>
        <v>0</v>
      </c>
      <c r="AP27" s="80">
        <f t="shared" si="24"/>
        <v>0</v>
      </c>
      <c r="AQ27" s="80">
        <f t="shared" si="24"/>
        <v>0</v>
      </c>
      <c r="AR27" s="80">
        <f t="shared" si="24"/>
        <v>0</v>
      </c>
      <c r="AS27" s="80">
        <f t="shared" si="24"/>
        <v>0</v>
      </c>
      <c r="AT27" s="80">
        <f t="shared" si="24"/>
        <v>0</v>
      </c>
    </row>
    <row r="28" spans="1:46" ht="21" customHeight="1" x14ac:dyDescent="0.7">
      <c r="A28" s="102">
        <v>7022</v>
      </c>
      <c r="B28" s="117" t="str">
        <f>IF(ISTEXT("Fundraising-"&amp;VLOOKUP(A28,'Chart of Accounts'!$B$5:$C$50,2,FALSE)),"Fundraising-"&amp;VLOOKUP(A28,'Chart of Accounts'!$B$5:$C$50,2,FALSE),"")</f>
        <v>Fundraising-Audio Visual Expense</v>
      </c>
      <c r="C28" s="98"/>
      <c r="D28" s="98"/>
      <c r="E28" s="98"/>
      <c r="F28" s="98"/>
      <c r="G28" s="98"/>
      <c r="H28" s="98"/>
      <c r="I28" s="98"/>
      <c r="J28" s="98"/>
      <c r="K28" s="98"/>
      <c r="L28" s="98"/>
      <c r="M28" s="98"/>
      <c r="N28" s="98"/>
      <c r="O28" s="118">
        <f t="shared" si="17"/>
        <v>0</v>
      </c>
      <c r="P28" s="80"/>
      <c r="Q28" s="80"/>
      <c r="R28" s="80"/>
      <c r="S28" s="80"/>
      <c r="T28" s="80" t="s">
        <v>177</v>
      </c>
      <c r="U28" s="80">
        <v>7042</v>
      </c>
      <c r="V28" s="80"/>
      <c r="W28" s="80"/>
      <c r="X28" s="80"/>
      <c r="Y28" s="80"/>
      <c r="Z28" s="80"/>
      <c r="AA28" s="80" t="s">
        <v>129</v>
      </c>
      <c r="AB28" s="80" t="str">
        <f t="shared" si="18"/>
        <v>7022-000000</v>
      </c>
      <c r="AC28" s="80">
        <v>200</v>
      </c>
      <c r="AD28" s="80" t="str">
        <f t="shared" si="19"/>
        <v>054</v>
      </c>
      <c r="AE28" s="80"/>
      <c r="AF28" s="80"/>
      <c r="AG28" s="80">
        <v>110</v>
      </c>
      <c r="AH28" s="80" t="str">
        <f>Summary!$B$2</f>
        <v>USD</v>
      </c>
      <c r="AI28" s="80">
        <f t="shared" ref="AI28:AT28" si="25">IF(C28="",0,C28)</f>
        <v>0</v>
      </c>
      <c r="AJ28" s="80">
        <f t="shared" si="25"/>
        <v>0</v>
      </c>
      <c r="AK28" s="80">
        <f t="shared" si="25"/>
        <v>0</v>
      </c>
      <c r="AL28" s="80">
        <f t="shared" si="25"/>
        <v>0</v>
      </c>
      <c r="AM28" s="80">
        <f t="shared" si="25"/>
        <v>0</v>
      </c>
      <c r="AN28" s="80">
        <f t="shared" si="25"/>
        <v>0</v>
      </c>
      <c r="AO28" s="80">
        <f t="shared" si="25"/>
        <v>0</v>
      </c>
      <c r="AP28" s="80">
        <f t="shared" si="25"/>
        <v>0</v>
      </c>
      <c r="AQ28" s="80">
        <f t="shared" si="25"/>
        <v>0</v>
      </c>
      <c r="AR28" s="80">
        <f t="shared" si="25"/>
        <v>0</v>
      </c>
      <c r="AS28" s="80">
        <f t="shared" si="25"/>
        <v>0</v>
      </c>
      <c r="AT28" s="80">
        <f t="shared" si="25"/>
        <v>0</v>
      </c>
    </row>
    <row r="29" spans="1:46" ht="21" customHeight="1" x14ac:dyDescent="0.7">
      <c r="A29" s="102">
        <v>7042</v>
      </c>
      <c r="B29" s="117" t="str">
        <f>IF(ISTEXT("Fundraising-"&amp;VLOOKUP(A29,'Chart of Accounts'!$B$5:$C$50,2,FALSE)),"Fundraising-"&amp;VLOOKUP(A29,'Chart of Accounts'!$B$5:$C$50,2,FALSE),"")</f>
        <v>Fundraising-Outside Contractor Expense</v>
      </c>
      <c r="C29" s="98"/>
      <c r="D29" s="98"/>
      <c r="E29" s="98"/>
      <c r="F29" s="98"/>
      <c r="G29" s="98"/>
      <c r="H29" s="98"/>
      <c r="I29" s="98"/>
      <c r="J29" s="98"/>
      <c r="K29" s="98"/>
      <c r="L29" s="98"/>
      <c r="M29" s="98"/>
      <c r="N29" s="98"/>
      <c r="O29" s="118">
        <f t="shared" si="17"/>
        <v>0</v>
      </c>
      <c r="P29" s="80"/>
      <c r="Q29" s="80"/>
      <c r="R29" s="80"/>
      <c r="S29" s="80"/>
      <c r="T29" s="80" t="s">
        <v>178</v>
      </c>
      <c r="U29" s="80">
        <v>7044</v>
      </c>
      <c r="V29" s="80"/>
      <c r="W29" s="80"/>
      <c r="X29" s="80"/>
      <c r="Y29" s="80"/>
      <c r="Z29" s="80"/>
      <c r="AA29" s="80" t="s">
        <v>129</v>
      </c>
      <c r="AB29" s="80" t="str">
        <f t="shared" si="18"/>
        <v>7042-000000</v>
      </c>
      <c r="AC29" s="80">
        <v>200</v>
      </c>
      <c r="AD29" s="80" t="str">
        <f t="shared" si="19"/>
        <v>054</v>
      </c>
      <c r="AE29" s="80"/>
      <c r="AF29" s="80"/>
      <c r="AG29" s="80">
        <v>110</v>
      </c>
      <c r="AH29" s="80" t="str">
        <f>Summary!$B$2</f>
        <v>USD</v>
      </c>
      <c r="AI29" s="80">
        <f t="shared" ref="AI29:AT29" si="26">IF(C29="",0,C29)</f>
        <v>0</v>
      </c>
      <c r="AJ29" s="80">
        <f t="shared" si="26"/>
        <v>0</v>
      </c>
      <c r="AK29" s="80">
        <f t="shared" si="26"/>
        <v>0</v>
      </c>
      <c r="AL29" s="80">
        <f t="shared" si="26"/>
        <v>0</v>
      </c>
      <c r="AM29" s="80">
        <f t="shared" si="26"/>
        <v>0</v>
      </c>
      <c r="AN29" s="80">
        <f t="shared" si="26"/>
        <v>0</v>
      </c>
      <c r="AO29" s="80">
        <f t="shared" si="26"/>
        <v>0</v>
      </c>
      <c r="AP29" s="80">
        <f t="shared" si="26"/>
        <v>0</v>
      </c>
      <c r="AQ29" s="80">
        <f t="shared" si="26"/>
        <v>0</v>
      </c>
      <c r="AR29" s="80">
        <f t="shared" si="26"/>
        <v>0</v>
      </c>
      <c r="AS29" s="80">
        <f t="shared" si="26"/>
        <v>0</v>
      </c>
      <c r="AT29" s="80">
        <f t="shared" si="26"/>
        <v>0</v>
      </c>
    </row>
    <row r="30" spans="1:46" ht="21" customHeight="1" x14ac:dyDescent="0.7">
      <c r="A30" s="102">
        <v>7070</v>
      </c>
      <c r="B30" s="117" t="str">
        <f>IF(ISTEXT("Fundraising-"&amp;VLOOKUP(A30,'Chart of Accounts'!$B$5:$C$50,2,FALSE)),"Fundraising-"&amp;VLOOKUP(A30,'Chart of Accounts'!$B$5:$C$50,2,FALSE),"")</f>
        <v>Fundraising-Bank Charges &amp; Credit Card Fee Expense</v>
      </c>
      <c r="C30" s="98"/>
      <c r="D30" s="98"/>
      <c r="E30" s="98"/>
      <c r="F30" s="98"/>
      <c r="G30" s="98"/>
      <c r="H30" s="98"/>
      <c r="I30" s="98"/>
      <c r="J30" s="98"/>
      <c r="K30" s="98"/>
      <c r="L30" s="98"/>
      <c r="M30" s="98"/>
      <c r="N30" s="98"/>
      <c r="O30" s="118">
        <f t="shared" si="17"/>
        <v>0</v>
      </c>
      <c r="P30" s="80"/>
      <c r="Q30" s="80"/>
      <c r="R30" s="80"/>
      <c r="S30" s="80"/>
      <c r="T30" s="80" t="s">
        <v>179</v>
      </c>
      <c r="U30" s="80">
        <v>7048</v>
      </c>
      <c r="V30" s="80"/>
      <c r="W30" s="80"/>
      <c r="X30" s="80"/>
      <c r="Y30" s="80"/>
      <c r="Z30" s="80"/>
      <c r="AA30" s="80" t="s">
        <v>129</v>
      </c>
      <c r="AB30" s="80" t="str">
        <f t="shared" si="18"/>
        <v>7070-000000</v>
      </c>
      <c r="AC30" s="80">
        <v>200</v>
      </c>
      <c r="AD30" s="80" t="str">
        <f t="shared" si="19"/>
        <v>054</v>
      </c>
      <c r="AE30" s="80"/>
      <c r="AF30" s="80"/>
      <c r="AG30" s="80">
        <v>110</v>
      </c>
      <c r="AH30" s="80" t="str">
        <f>Summary!$B$2</f>
        <v>USD</v>
      </c>
      <c r="AI30" s="80">
        <f t="shared" ref="AI30:AT30" si="27">IF(C30="",0,C30)</f>
        <v>0</v>
      </c>
      <c r="AJ30" s="80">
        <f t="shared" si="27"/>
        <v>0</v>
      </c>
      <c r="AK30" s="80">
        <f t="shared" si="27"/>
        <v>0</v>
      </c>
      <c r="AL30" s="80">
        <f t="shared" si="27"/>
        <v>0</v>
      </c>
      <c r="AM30" s="80">
        <f t="shared" si="27"/>
        <v>0</v>
      </c>
      <c r="AN30" s="80">
        <f t="shared" si="27"/>
        <v>0</v>
      </c>
      <c r="AO30" s="80">
        <f t="shared" si="27"/>
        <v>0</v>
      </c>
      <c r="AP30" s="80">
        <f t="shared" si="27"/>
        <v>0</v>
      </c>
      <c r="AQ30" s="80">
        <f t="shared" si="27"/>
        <v>0</v>
      </c>
      <c r="AR30" s="80">
        <f t="shared" si="27"/>
        <v>0</v>
      </c>
      <c r="AS30" s="80">
        <f t="shared" si="27"/>
        <v>0</v>
      </c>
      <c r="AT30" s="80">
        <f t="shared" si="27"/>
        <v>0</v>
      </c>
    </row>
    <row r="31" spans="1:46" ht="21" customHeight="1" x14ac:dyDescent="0.7">
      <c r="A31" s="102">
        <v>7090</v>
      </c>
      <c r="B31" s="117" t="s">
        <v>192</v>
      </c>
      <c r="C31" s="98"/>
      <c r="D31" s="98"/>
      <c r="E31" s="98"/>
      <c r="F31" s="98"/>
      <c r="G31" s="98"/>
      <c r="H31" s="98"/>
      <c r="I31" s="98"/>
      <c r="J31" s="98"/>
      <c r="K31" s="98"/>
      <c r="L31" s="98"/>
      <c r="M31" s="98"/>
      <c r="N31" s="98"/>
      <c r="O31" s="118">
        <f t="shared" si="17"/>
        <v>0</v>
      </c>
      <c r="P31" s="80"/>
      <c r="Q31" s="80"/>
      <c r="R31" s="80"/>
      <c r="S31" s="80"/>
      <c r="T31" s="80" t="s">
        <v>181</v>
      </c>
      <c r="U31" s="80">
        <v>7050</v>
      </c>
      <c r="V31" s="80"/>
      <c r="W31" s="80"/>
      <c r="X31" s="80"/>
      <c r="Y31" s="80"/>
      <c r="Z31" s="80"/>
      <c r="AA31" s="80" t="s">
        <v>129</v>
      </c>
      <c r="AB31" s="80" t="str">
        <f t="shared" si="18"/>
        <v>7090-000000</v>
      </c>
      <c r="AC31" s="80">
        <v>200</v>
      </c>
      <c r="AD31" s="80" t="str">
        <f t="shared" si="19"/>
        <v>054</v>
      </c>
      <c r="AE31" s="80"/>
      <c r="AF31" s="80"/>
      <c r="AG31" s="80">
        <v>110</v>
      </c>
      <c r="AH31" s="80" t="str">
        <f>Summary!$B$2</f>
        <v>USD</v>
      </c>
      <c r="AI31" s="80">
        <f t="shared" ref="AI31:AT31" si="28">IF(C31="",0,C31)</f>
        <v>0</v>
      </c>
      <c r="AJ31" s="80">
        <f t="shared" si="28"/>
        <v>0</v>
      </c>
      <c r="AK31" s="80">
        <f t="shared" si="28"/>
        <v>0</v>
      </c>
      <c r="AL31" s="80">
        <f t="shared" si="28"/>
        <v>0</v>
      </c>
      <c r="AM31" s="80">
        <f t="shared" si="28"/>
        <v>0</v>
      </c>
      <c r="AN31" s="80">
        <f t="shared" si="28"/>
        <v>0</v>
      </c>
      <c r="AO31" s="80">
        <f t="shared" si="28"/>
        <v>0</v>
      </c>
      <c r="AP31" s="80">
        <f t="shared" si="28"/>
        <v>0</v>
      </c>
      <c r="AQ31" s="80">
        <f t="shared" si="28"/>
        <v>0</v>
      </c>
      <c r="AR31" s="80">
        <f t="shared" si="28"/>
        <v>0</v>
      </c>
      <c r="AS31" s="80">
        <f t="shared" si="28"/>
        <v>0</v>
      </c>
      <c r="AT31" s="80">
        <f t="shared" si="28"/>
        <v>0</v>
      </c>
    </row>
    <row r="32" spans="1:46" ht="21" customHeight="1" x14ac:dyDescent="0.7">
      <c r="A32" s="2"/>
      <c r="B32" s="117" t="str">
        <f>IF(ISTEXT("Fundraising-"&amp;VLOOKUP(A32,'Chart of Accounts'!$B$5:$C$54,2,FALSE)),"Fundraising-"&amp;VLOOKUP(A32,'Chart of Accounts'!$B$5:$C$54,2,FALSE),"")</f>
        <v/>
      </c>
      <c r="C32" s="98"/>
      <c r="D32" s="98"/>
      <c r="E32" s="98"/>
      <c r="F32" s="98"/>
      <c r="G32" s="98"/>
      <c r="H32" s="98"/>
      <c r="I32" s="98"/>
      <c r="J32" s="98"/>
      <c r="K32" s="98"/>
      <c r="L32" s="98"/>
      <c r="M32" s="98"/>
      <c r="N32" s="98"/>
      <c r="O32" s="118">
        <f t="shared" si="17"/>
        <v>0</v>
      </c>
      <c r="P32" s="80"/>
      <c r="Q32" s="80"/>
      <c r="R32" s="80"/>
      <c r="S32" s="80"/>
      <c r="T32" s="80" t="s">
        <v>182</v>
      </c>
      <c r="U32" s="80">
        <v>7052</v>
      </c>
      <c r="V32" s="80"/>
      <c r="W32" s="80"/>
      <c r="X32" s="80"/>
      <c r="Y32" s="80"/>
      <c r="Z32" s="80"/>
      <c r="AA32" s="80" t="s">
        <v>129</v>
      </c>
      <c r="AB32" s="80" t="str">
        <f t="shared" si="18"/>
        <v/>
      </c>
      <c r="AC32" s="80">
        <v>200</v>
      </c>
      <c r="AD32" s="80" t="str">
        <f t="shared" si="19"/>
        <v>054</v>
      </c>
      <c r="AE32" s="80"/>
      <c r="AF32" s="80"/>
      <c r="AG32" s="80">
        <v>110</v>
      </c>
      <c r="AH32" s="80" t="str">
        <f>Summary!$B$2</f>
        <v>USD</v>
      </c>
      <c r="AI32" s="80">
        <f t="shared" ref="AI32:AT32" si="29">IF(C32="",0,C32)</f>
        <v>0</v>
      </c>
      <c r="AJ32" s="80">
        <f t="shared" si="29"/>
        <v>0</v>
      </c>
      <c r="AK32" s="80">
        <f t="shared" si="29"/>
        <v>0</v>
      </c>
      <c r="AL32" s="80">
        <f t="shared" si="29"/>
        <v>0</v>
      </c>
      <c r="AM32" s="80">
        <f t="shared" si="29"/>
        <v>0</v>
      </c>
      <c r="AN32" s="80">
        <f t="shared" si="29"/>
        <v>0</v>
      </c>
      <c r="AO32" s="80">
        <f t="shared" si="29"/>
        <v>0</v>
      </c>
      <c r="AP32" s="80">
        <f t="shared" si="29"/>
        <v>0</v>
      </c>
      <c r="AQ32" s="80">
        <f t="shared" si="29"/>
        <v>0</v>
      </c>
      <c r="AR32" s="80">
        <f t="shared" si="29"/>
        <v>0</v>
      </c>
      <c r="AS32" s="80">
        <f t="shared" si="29"/>
        <v>0</v>
      </c>
      <c r="AT32" s="80">
        <f t="shared" si="29"/>
        <v>0</v>
      </c>
    </row>
    <row r="33" spans="1:46" ht="21" customHeight="1" x14ac:dyDescent="0.7">
      <c r="A33" s="2"/>
      <c r="B33" s="117" t="str">
        <f>IF(ISTEXT("Fundraising-"&amp;VLOOKUP(A33,'Chart of Accounts'!$B$5:$C$54,2,FALSE)),"Fundraising-"&amp;VLOOKUP(A33,'Chart of Accounts'!$B$5:$C$54,2,FALSE),"")</f>
        <v/>
      </c>
      <c r="C33" s="98"/>
      <c r="D33" s="98"/>
      <c r="E33" s="98"/>
      <c r="F33" s="98"/>
      <c r="G33" s="98"/>
      <c r="H33" s="98"/>
      <c r="I33" s="98"/>
      <c r="J33" s="98"/>
      <c r="K33" s="98"/>
      <c r="L33" s="98"/>
      <c r="M33" s="98"/>
      <c r="N33" s="98"/>
      <c r="O33" s="118">
        <f t="shared" si="17"/>
        <v>0</v>
      </c>
      <c r="P33" s="80"/>
      <c r="Q33" s="80"/>
      <c r="R33" s="80"/>
      <c r="S33" s="80"/>
      <c r="T33" s="80" t="s">
        <v>183</v>
      </c>
      <c r="U33" s="80">
        <v>7070</v>
      </c>
      <c r="V33" s="80"/>
      <c r="W33" s="80"/>
      <c r="X33" s="80"/>
      <c r="Y33" s="80"/>
      <c r="Z33" s="80"/>
      <c r="AA33" s="80" t="s">
        <v>129</v>
      </c>
      <c r="AB33" s="80" t="str">
        <f t="shared" si="18"/>
        <v/>
      </c>
      <c r="AC33" s="80">
        <v>200</v>
      </c>
      <c r="AD33" s="80" t="str">
        <f t="shared" si="19"/>
        <v>054</v>
      </c>
      <c r="AE33" s="80"/>
      <c r="AF33" s="80"/>
      <c r="AG33" s="80">
        <v>110</v>
      </c>
      <c r="AH33" s="80" t="str">
        <f>Summary!$B$2</f>
        <v>USD</v>
      </c>
      <c r="AI33" s="80">
        <f t="shared" ref="AI33:AT33" si="30">IF(C33="",0,C33)</f>
        <v>0</v>
      </c>
      <c r="AJ33" s="80">
        <f t="shared" si="30"/>
        <v>0</v>
      </c>
      <c r="AK33" s="80">
        <f t="shared" si="30"/>
        <v>0</v>
      </c>
      <c r="AL33" s="80">
        <f t="shared" si="30"/>
        <v>0</v>
      </c>
      <c r="AM33" s="80">
        <f t="shared" si="30"/>
        <v>0</v>
      </c>
      <c r="AN33" s="80">
        <f t="shared" si="30"/>
        <v>0</v>
      </c>
      <c r="AO33" s="80">
        <f t="shared" si="30"/>
        <v>0</v>
      </c>
      <c r="AP33" s="80">
        <f t="shared" si="30"/>
        <v>0</v>
      </c>
      <c r="AQ33" s="80">
        <f t="shared" si="30"/>
        <v>0</v>
      </c>
      <c r="AR33" s="80">
        <f t="shared" si="30"/>
        <v>0</v>
      </c>
      <c r="AS33" s="80">
        <f t="shared" si="30"/>
        <v>0</v>
      </c>
      <c r="AT33" s="80">
        <f t="shared" si="30"/>
        <v>0</v>
      </c>
    </row>
    <row r="34" spans="1:46" ht="21" customHeight="1" x14ac:dyDescent="0.7">
      <c r="A34" s="2"/>
      <c r="B34" s="117" t="str">
        <f>IF(ISTEXT("Fundraising-"&amp;VLOOKUP(A34,'Chart of Accounts'!$B$5:$C$54,2,FALSE)),"Fundraising-"&amp;VLOOKUP(A34,'Chart of Accounts'!$B$5:$C$54,2,FALSE),"")</f>
        <v/>
      </c>
      <c r="C34" s="98"/>
      <c r="D34" s="98"/>
      <c r="E34" s="98"/>
      <c r="F34" s="98"/>
      <c r="G34" s="98"/>
      <c r="H34" s="98"/>
      <c r="I34" s="98"/>
      <c r="J34" s="98"/>
      <c r="K34" s="98"/>
      <c r="L34" s="98"/>
      <c r="M34" s="98"/>
      <c r="N34" s="98"/>
      <c r="O34" s="118">
        <f t="shared" si="17"/>
        <v>0</v>
      </c>
      <c r="P34" s="80"/>
      <c r="Q34" s="80"/>
      <c r="R34" s="80"/>
      <c r="S34" s="80"/>
      <c r="T34" s="80" t="s">
        <v>184</v>
      </c>
      <c r="U34" s="80">
        <v>7072</v>
      </c>
      <c r="V34" s="80"/>
      <c r="W34" s="80"/>
      <c r="X34" s="80"/>
      <c r="Y34" s="80"/>
      <c r="Z34" s="80"/>
      <c r="AA34" s="80" t="s">
        <v>129</v>
      </c>
      <c r="AB34" s="80" t="str">
        <f t="shared" si="18"/>
        <v/>
      </c>
      <c r="AC34" s="80">
        <v>200</v>
      </c>
      <c r="AD34" s="80" t="str">
        <f t="shared" si="19"/>
        <v>054</v>
      </c>
      <c r="AE34" s="80"/>
      <c r="AF34" s="80"/>
      <c r="AG34" s="80">
        <v>110</v>
      </c>
      <c r="AH34" s="80" t="str">
        <f>Summary!$B$2</f>
        <v>USD</v>
      </c>
      <c r="AI34" s="80">
        <f t="shared" ref="AI34:AT34" si="31">IF(C34="",0,C34)</f>
        <v>0</v>
      </c>
      <c r="AJ34" s="80">
        <f t="shared" si="31"/>
        <v>0</v>
      </c>
      <c r="AK34" s="80">
        <f t="shared" si="31"/>
        <v>0</v>
      </c>
      <c r="AL34" s="80">
        <f t="shared" si="31"/>
        <v>0</v>
      </c>
      <c r="AM34" s="80">
        <f t="shared" si="31"/>
        <v>0</v>
      </c>
      <c r="AN34" s="80">
        <f t="shared" si="31"/>
        <v>0</v>
      </c>
      <c r="AO34" s="80">
        <f t="shared" si="31"/>
        <v>0</v>
      </c>
      <c r="AP34" s="80">
        <f t="shared" si="31"/>
        <v>0</v>
      </c>
      <c r="AQ34" s="80">
        <f t="shared" si="31"/>
        <v>0</v>
      </c>
      <c r="AR34" s="80">
        <f t="shared" si="31"/>
        <v>0</v>
      </c>
      <c r="AS34" s="80">
        <f t="shared" si="31"/>
        <v>0</v>
      </c>
      <c r="AT34" s="80">
        <f t="shared" si="31"/>
        <v>0</v>
      </c>
    </row>
    <row r="35" spans="1:46" ht="21" customHeight="1" x14ac:dyDescent="0.7">
      <c r="A35" s="94" t="s">
        <v>211</v>
      </c>
      <c r="B35" s="94"/>
      <c r="C35" s="110">
        <f t="shared" ref="C35:O35" si="32">SUM(C23:C34)</f>
        <v>0</v>
      </c>
      <c r="D35" s="110">
        <f t="shared" si="32"/>
        <v>0</v>
      </c>
      <c r="E35" s="110">
        <f t="shared" si="32"/>
        <v>0</v>
      </c>
      <c r="F35" s="110">
        <f t="shared" si="32"/>
        <v>0</v>
      </c>
      <c r="G35" s="110">
        <f t="shared" si="32"/>
        <v>0</v>
      </c>
      <c r="H35" s="110">
        <f t="shared" si="32"/>
        <v>0</v>
      </c>
      <c r="I35" s="110">
        <f t="shared" si="32"/>
        <v>0</v>
      </c>
      <c r="J35" s="110">
        <f t="shared" si="32"/>
        <v>0</v>
      </c>
      <c r="K35" s="110">
        <f t="shared" si="32"/>
        <v>0</v>
      </c>
      <c r="L35" s="110">
        <f t="shared" si="32"/>
        <v>0</v>
      </c>
      <c r="M35" s="110">
        <f t="shared" si="32"/>
        <v>0</v>
      </c>
      <c r="N35" s="110">
        <f t="shared" si="32"/>
        <v>0</v>
      </c>
      <c r="O35" s="110">
        <f t="shared" si="32"/>
        <v>0</v>
      </c>
      <c r="P35" s="80"/>
      <c r="Q35" s="80"/>
      <c r="R35" s="80"/>
      <c r="S35" s="80"/>
      <c r="T35" s="80" t="s">
        <v>185</v>
      </c>
      <c r="U35" s="80">
        <v>7080</v>
      </c>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row>
    <row r="36" spans="1:46" ht="15.75" customHeight="1" x14ac:dyDescent="0.7">
      <c r="A36" s="94"/>
      <c r="B36" s="94"/>
      <c r="C36" s="100"/>
      <c r="D36" s="100"/>
      <c r="E36" s="100"/>
      <c r="F36" s="100"/>
      <c r="G36" s="100"/>
      <c r="H36" s="100"/>
      <c r="I36" s="100"/>
      <c r="J36" s="100"/>
      <c r="K36" s="100"/>
      <c r="L36" s="100"/>
      <c r="M36" s="100"/>
      <c r="N36" s="100"/>
      <c r="O36" s="95"/>
      <c r="P36" s="80"/>
      <c r="Q36" s="80"/>
      <c r="R36" s="80"/>
      <c r="S36" s="80"/>
      <c r="T36" s="80" t="s">
        <v>186</v>
      </c>
      <c r="U36" s="80">
        <v>7082</v>
      </c>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row>
    <row r="37" spans="1:46" ht="15.75" customHeight="1" x14ac:dyDescent="0.7">
      <c r="A37" s="94" t="s">
        <v>98</v>
      </c>
      <c r="B37" s="94"/>
      <c r="C37" s="114">
        <f t="shared" ref="C37:O37" si="33">C20-C35</f>
        <v>0</v>
      </c>
      <c r="D37" s="114">
        <f t="shared" si="33"/>
        <v>0</v>
      </c>
      <c r="E37" s="114">
        <f t="shared" si="33"/>
        <v>0</v>
      </c>
      <c r="F37" s="114">
        <f t="shared" si="33"/>
        <v>0</v>
      </c>
      <c r="G37" s="114">
        <f t="shared" si="33"/>
        <v>0</v>
      </c>
      <c r="H37" s="114">
        <f t="shared" si="33"/>
        <v>0</v>
      </c>
      <c r="I37" s="114">
        <f t="shared" si="33"/>
        <v>0</v>
      </c>
      <c r="J37" s="114">
        <f t="shared" si="33"/>
        <v>0</v>
      </c>
      <c r="K37" s="114">
        <f t="shared" si="33"/>
        <v>0</v>
      </c>
      <c r="L37" s="114">
        <f t="shared" si="33"/>
        <v>0</v>
      </c>
      <c r="M37" s="114">
        <f t="shared" si="33"/>
        <v>0</v>
      </c>
      <c r="N37" s="114">
        <f t="shared" si="33"/>
        <v>0</v>
      </c>
      <c r="O37" s="114">
        <f t="shared" si="33"/>
        <v>0</v>
      </c>
      <c r="P37" s="80"/>
      <c r="Q37" s="80"/>
      <c r="R37" s="80"/>
      <c r="S37" s="80"/>
      <c r="T37" s="80" t="s">
        <v>187</v>
      </c>
      <c r="U37" s="80">
        <v>7084</v>
      </c>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row>
    <row r="38" spans="1:46" ht="15.75" customHeight="1" x14ac:dyDescent="0.5">
      <c r="A38" s="80"/>
      <c r="B38" s="80"/>
      <c r="C38" s="80"/>
      <c r="D38" s="80"/>
      <c r="E38" s="80"/>
      <c r="F38" s="80"/>
      <c r="G38" s="80"/>
      <c r="H38" s="80"/>
      <c r="I38" s="80"/>
      <c r="J38" s="80"/>
      <c r="K38" s="80"/>
      <c r="L38" s="80"/>
      <c r="M38" s="80"/>
      <c r="N38" s="80"/>
      <c r="O38" s="80"/>
      <c r="P38" s="80"/>
      <c r="Q38" s="80"/>
      <c r="R38" s="80"/>
      <c r="S38" s="80"/>
      <c r="T38" s="80" t="s">
        <v>188</v>
      </c>
      <c r="U38" s="80">
        <v>7088</v>
      </c>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row>
    <row r="39" spans="1:46" ht="15.75" customHeight="1" x14ac:dyDescent="0.5">
      <c r="A39" s="80"/>
      <c r="B39" s="80"/>
      <c r="C39" s="80"/>
      <c r="D39" s="80"/>
      <c r="E39" s="80"/>
      <c r="F39" s="80"/>
      <c r="G39" s="80"/>
      <c r="H39" s="80"/>
      <c r="I39" s="80"/>
      <c r="J39" s="80"/>
      <c r="K39" s="80"/>
      <c r="L39" s="80"/>
      <c r="M39" s="80"/>
      <c r="N39" s="115" t="str">
        <f>IF(O37&lt;0,"***This category should not operate at a loss","")</f>
        <v/>
      </c>
      <c r="O39" s="80"/>
      <c r="P39" s="80"/>
      <c r="Q39" s="80"/>
      <c r="R39" s="80"/>
      <c r="S39" s="80"/>
      <c r="T39" s="80" t="s">
        <v>189</v>
      </c>
      <c r="U39" s="80">
        <v>7090</v>
      </c>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row>
    <row r="40" spans="1:46" ht="15.75" customHeight="1" x14ac:dyDescent="0.5">
      <c r="A40" s="80"/>
      <c r="B40" s="80"/>
      <c r="C40" s="80"/>
      <c r="D40" s="80"/>
      <c r="E40" s="80"/>
      <c r="F40" s="80"/>
      <c r="G40" s="80"/>
      <c r="H40" s="80"/>
      <c r="I40" s="80"/>
      <c r="J40" s="80"/>
      <c r="K40" s="80"/>
      <c r="L40" s="80"/>
      <c r="M40" s="80"/>
      <c r="N40" s="115"/>
      <c r="O40" s="80"/>
      <c r="P40" s="80"/>
      <c r="Q40" s="80"/>
      <c r="R40" s="80"/>
      <c r="S40" s="80"/>
      <c r="T40" s="80" t="s">
        <v>190</v>
      </c>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row>
    <row r="41" spans="1:46" ht="15.75" customHeight="1" x14ac:dyDescent="0.5">
      <c r="A41" s="80"/>
      <c r="B41" s="80"/>
      <c r="C41" s="80"/>
      <c r="D41" s="80"/>
      <c r="E41" s="80"/>
      <c r="F41" s="80"/>
      <c r="G41" s="80"/>
      <c r="H41" s="80"/>
      <c r="I41" s="80"/>
      <c r="J41" s="80"/>
      <c r="K41" s="80"/>
      <c r="L41" s="80"/>
      <c r="M41" s="80"/>
      <c r="N41" s="80"/>
      <c r="O41" s="80"/>
      <c r="P41" s="80"/>
      <c r="Q41" s="80"/>
      <c r="R41" s="80"/>
      <c r="S41" s="80"/>
      <c r="T41" s="80" t="s">
        <v>191</v>
      </c>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row>
    <row r="42" spans="1:46" ht="15.75" customHeight="1" x14ac:dyDescent="0.5">
      <c r="A42" s="80"/>
      <c r="B42" s="80"/>
      <c r="C42" s="80"/>
      <c r="D42" s="80"/>
      <c r="E42" s="80"/>
      <c r="F42" s="80"/>
      <c r="G42" s="80"/>
      <c r="H42" s="80"/>
      <c r="I42" s="80"/>
      <c r="J42" s="80"/>
      <c r="K42" s="80"/>
      <c r="L42" s="80"/>
      <c r="M42" s="80"/>
      <c r="N42" s="80"/>
      <c r="O42" s="80"/>
      <c r="P42" s="80"/>
      <c r="Q42" s="80"/>
      <c r="R42" s="80"/>
      <c r="S42" s="80"/>
      <c r="T42" s="80" t="s">
        <v>193</v>
      </c>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row>
    <row r="43" spans="1:46" ht="15.75" customHeight="1" x14ac:dyDescent="0.5">
      <c r="A43" s="80"/>
      <c r="B43" s="80"/>
      <c r="C43" s="80"/>
      <c r="D43" s="80"/>
      <c r="E43" s="80"/>
      <c r="F43" s="80"/>
      <c r="G43" s="80"/>
      <c r="H43" s="80"/>
      <c r="I43" s="80"/>
      <c r="J43" s="80"/>
      <c r="K43" s="80"/>
      <c r="L43" s="80"/>
      <c r="M43" s="80"/>
      <c r="N43" s="80"/>
      <c r="O43" s="80"/>
      <c r="P43" s="80"/>
      <c r="Q43" s="80"/>
      <c r="R43" s="80"/>
      <c r="S43" s="80"/>
      <c r="T43" s="80">
        <f>'Chart of Accounts'!I37</f>
        <v>0</v>
      </c>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row>
    <row r="44" spans="1:46" ht="15.75" customHeight="1" x14ac:dyDescent="0.5">
      <c r="A44" s="80"/>
      <c r="B44" s="80"/>
      <c r="C44" s="80"/>
      <c r="D44" s="80"/>
      <c r="E44" s="80"/>
      <c r="F44" s="80"/>
      <c r="G44" s="80"/>
      <c r="H44" s="80"/>
      <c r="I44" s="80"/>
      <c r="J44" s="80"/>
      <c r="K44" s="80"/>
      <c r="L44" s="80"/>
      <c r="M44" s="80"/>
      <c r="N44" s="80"/>
      <c r="O44" s="80"/>
      <c r="P44" s="80"/>
      <c r="Q44" s="80"/>
      <c r="R44" s="80"/>
      <c r="S44" s="80"/>
      <c r="T44" s="80">
        <f>'Chart of Accounts'!I38</f>
        <v>0</v>
      </c>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row>
    <row r="45" spans="1:46" ht="15.75" customHeight="1" x14ac:dyDescent="0.5">
      <c r="A45" s="80"/>
      <c r="B45" s="80"/>
      <c r="C45" s="80"/>
      <c r="D45" s="80"/>
      <c r="E45" s="80"/>
      <c r="F45" s="80"/>
      <c r="G45" s="80"/>
      <c r="H45" s="80"/>
      <c r="I45" s="80"/>
      <c r="J45" s="80"/>
      <c r="K45" s="80"/>
      <c r="L45" s="80"/>
      <c r="M45" s="80"/>
      <c r="N45" s="80"/>
      <c r="O45" s="80"/>
      <c r="P45" s="80"/>
      <c r="Q45" s="80"/>
      <c r="R45" s="80"/>
      <c r="S45" s="80"/>
      <c r="T45" s="80">
        <f>'Chart of Accounts'!I39</f>
        <v>0</v>
      </c>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row>
    <row r="46" spans="1:46" ht="15.75" customHeight="1" x14ac:dyDescent="0.5">
      <c r="A46" s="80"/>
      <c r="B46" s="80"/>
      <c r="C46" s="80"/>
      <c r="D46" s="80"/>
      <c r="E46" s="80"/>
      <c r="F46" s="80"/>
      <c r="G46" s="80"/>
      <c r="H46" s="80"/>
      <c r="I46" s="80"/>
      <c r="J46" s="80"/>
      <c r="K46" s="80"/>
      <c r="L46" s="80"/>
      <c r="M46" s="80"/>
      <c r="N46" s="80"/>
      <c r="O46" s="80"/>
      <c r="P46" s="80"/>
      <c r="Q46" s="80"/>
      <c r="R46" s="80"/>
      <c r="S46" s="80"/>
      <c r="T46" s="80">
        <f>'Chart of Accounts'!I40</f>
        <v>0</v>
      </c>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row>
    <row r="47" spans="1:46" ht="15.75" customHeight="1" x14ac:dyDescent="0.5">
      <c r="A47" s="80"/>
      <c r="B47" s="80"/>
      <c r="C47" s="80"/>
      <c r="D47" s="80"/>
      <c r="E47" s="80"/>
      <c r="F47" s="80"/>
      <c r="G47" s="80"/>
      <c r="H47" s="80"/>
      <c r="I47" s="80"/>
      <c r="J47" s="80"/>
      <c r="K47" s="80"/>
      <c r="L47" s="80"/>
      <c r="M47" s="80"/>
      <c r="N47" s="80"/>
      <c r="O47" s="80"/>
      <c r="P47" s="80"/>
      <c r="Q47" s="80"/>
      <c r="R47" s="80"/>
      <c r="S47" s="80"/>
      <c r="T47" s="80">
        <f>'Chart of Accounts'!I41</f>
        <v>0</v>
      </c>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row>
    <row r="48" spans="1:46" ht="15.75" customHeight="1" x14ac:dyDescent="0.5">
      <c r="A48" s="80"/>
      <c r="B48" s="80"/>
      <c r="C48" s="80"/>
      <c r="D48" s="80"/>
      <c r="E48" s="80"/>
      <c r="F48" s="80"/>
      <c r="G48" s="80"/>
      <c r="H48" s="80"/>
      <c r="I48" s="80"/>
      <c r="J48" s="80"/>
      <c r="K48" s="80"/>
      <c r="L48" s="80"/>
      <c r="M48" s="80"/>
      <c r="N48" s="80"/>
      <c r="O48" s="80"/>
      <c r="P48" s="80"/>
      <c r="Q48" s="80"/>
      <c r="R48" s="80"/>
      <c r="S48" s="80"/>
      <c r="T48" s="80">
        <f>'Chart of Accounts'!I42</f>
        <v>0</v>
      </c>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row>
    <row r="49" spans="1:46" ht="15.75" customHeight="1" x14ac:dyDescent="0.5">
      <c r="A49" s="80"/>
      <c r="B49" s="80"/>
      <c r="C49" s="80"/>
      <c r="D49" s="80"/>
      <c r="E49" s="80"/>
      <c r="F49" s="80"/>
      <c r="G49" s="80"/>
      <c r="H49" s="80"/>
      <c r="I49" s="80"/>
      <c r="J49" s="80"/>
      <c r="K49" s="80"/>
      <c r="L49" s="80"/>
      <c r="M49" s="80"/>
      <c r="N49" s="80"/>
      <c r="O49" s="80"/>
      <c r="P49" s="80"/>
      <c r="Q49" s="80"/>
      <c r="R49" s="80"/>
      <c r="S49" s="80"/>
      <c r="T49" s="80">
        <f>'Chart of Accounts'!I43</f>
        <v>0</v>
      </c>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row>
    <row r="50" spans="1:46" ht="15.75" customHeight="1" x14ac:dyDescent="0.5">
      <c r="A50" s="80"/>
      <c r="B50" s="80"/>
      <c r="C50" s="80"/>
      <c r="D50" s="80"/>
      <c r="E50" s="80"/>
      <c r="F50" s="80"/>
      <c r="G50" s="80"/>
      <c r="H50" s="80"/>
      <c r="I50" s="80"/>
      <c r="J50" s="80"/>
      <c r="K50" s="80"/>
      <c r="L50" s="80"/>
      <c r="M50" s="80"/>
      <c r="N50" s="80"/>
      <c r="O50" s="80"/>
      <c r="P50" s="80"/>
      <c r="Q50" s="80"/>
      <c r="R50" s="80"/>
      <c r="S50" s="80"/>
      <c r="T50" s="80">
        <f>'Chart of Accounts'!I44</f>
        <v>0</v>
      </c>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row>
    <row r="51" spans="1:46" ht="15.75" customHeight="1" x14ac:dyDescent="0.5">
      <c r="A51" s="80"/>
      <c r="B51" s="80"/>
      <c r="C51" s="80"/>
      <c r="D51" s="80"/>
      <c r="E51" s="80"/>
      <c r="F51" s="80"/>
      <c r="G51" s="80"/>
      <c r="H51" s="80"/>
      <c r="I51" s="80"/>
      <c r="J51" s="80"/>
      <c r="K51" s="80"/>
      <c r="L51" s="80"/>
      <c r="M51" s="80"/>
      <c r="N51" s="80"/>
      <c r="O51" s="80"/>
      <c r="P51" s="80"/>
      <c r="Q51" s="80"/>
      <c r="R51" s="80"/>
      <c r="S51" s="80"/>
      <c r="T51" s="80">
        <f>'Chart of Accounts'!I45</f>
        <v>0</v>
      </c>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row>
    <row r="52" spans="1:46" ht="15.75" customHeight="1" x14ac:dyDescent="0.5">
      <c r="A52" s="80"/>
      <c r="B52" s="80"/>
      <c r="C52" s="80"/>
      <c r="D52" s="80"/>
      <c r="E52" s="80"/>
      <c r="F52" s="80"/>
      <c r="G52" s="80"/>
      <c r="H52" s="80"/>
      <c r="I52" s="80"/>
      <c r="J52" s="80"/>
      <c r="K52" s="80"/>
      <c r="L52" s="80"/>
      <c r="M52" s="80"/>
      <c r="N52" s="80"/>
      <c r="O52" s="80"/>
      <c r="P52" s="80"/>
      <c r="Q52" s="80"/>
      <c r="R52" s="80"/>
      <c r="S52" s="80"/>
      <c r="T52" s="80">
        <f>'Chart of Accounts'!I46</f>
        <v>0</v>
      </c>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row>
    <row r="53" spans="1:46" ht="15.75" customHeight="1" x14ac:dyDescent="0.5">
      <c r="A53" s="80"/>
      <c r="B53" s="80"/>
      <c r="C53" s="80"/>
      <c r="D53" s="80"/>
      <c r="E53" s="80"/>
      <c r="F53" s="80"/>
      <c r="G53" s="80"/>
      <c r="H53" s="80"/>
      <c r="I53" s="80"/>
      <c r="J53" s="80"/>
      <c r="K53" s="80"/>
      <c r="L53" s="80"/>
      <c r="M53" s="80"/>
      <c r="N53" s="80"/>
      <c r="O53" s="80"/>
      <c r="P53" s="80"/>
      <c r="Q53" s="80"/>
      <c r="R53" s="80"/>
      <c r="S53" s="80"/>
      <c r="T53" s="80">
        <f>'Chart of Accounts'!I47</f>
        <v>0</v>
      </c>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row>
    <row r="54" spans="1:46" ht="15.75" customHeight="1" x14ac:dyDescent="0.5">
      <c r="A54" s="80"/>
      <c r="B54" s="80"/>
      <c r="C54" s="80"/>
      <c r="D54" s="80"/>
      <c r="E54" s="80"/>
      <c r="F54" s="80"/>
      <c r="G54" s="80"/>
      <c r="H54" s="80"/>
      <c r="I54" s="80"/>
      <c r="J54" s="80"/>
      <c r="K54" s="80"/>
      <c r="L54" s="80"/>
      <c r="M54" s="80"/>
      <c r="N54" s="80"/>
      <c r="O54" s="80"/>
      <c r="P54" s="80"/>
      <c r="Q54" s="80"/>
      <c r="R54" s="80"/>
      <c r="S54" s="80"/>
      <c r="T54" s="80">
        <f>'Chart of Accounts'!I48</f>
        <v>0</v>
      </c>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row>
    <row r="55" spans="1:46" ht="15.75" customHeight="1" x14ac:dyDescent="0.5">
      <c r="A55" s="80"/>
      <c r="B55" s="80"/>
      <c r="C55" s="80"/>
      <c r="D55" s="80"/>
      <c r="E55" s="80"/>
      <c r="F55" s="80"/>
      <c r="G55" s="80"/>
      <c r="H55" s="80"/>
      <c r="I55" s="80"/>
      <c r="J55" s="80"/>
      <c r="K55" s="80"/>
      <c r="L55" s="80"/>
      <c r="M55" s="80"/>
      <c r="N55" s="80"/>
      <c r="O55" s="80"/>
      <c r="P55" s="80"/>
      <c r="Q55" s="80"/>
      <c r="R55" s="80"/>
      <c r="S55" s="80"/>
      <c r="T55" s="80">
        <f>'Chart of Accounts'!I49</f>
        <v>0</v>
      </c>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row>
    <row r="56" spans="1:46" ht="15.75" customHeight="1" x14ac:dyDescent="0.5">
      <c r="A56" s="80"/>
      <c r="B56" s="80"/>
      <c r="C56" s="80"/>
      <c r="D56" s="80"/>
      <c r="E56" s="80"/>
      <c r="F56" s="80"/>
      <c r="G56" s="80"/>
      <c r="H56" s="80"/>
      <c r="I56" s="80"/>
      <c r="J56" s="80"/>
      <c r="K56" s="80"/>
      <c r="L56" s="80"/>
      <c r="M56" s="80"/>
      <c r="N56" s="80"/>
      <c r="O56" s="80"/>
      <c r="P56" s="80"/>
      <c r="Q56" s="80"/>
      <c r="R56" s="80"/>
      <c r="S56" s="80"/>
      <c r="T56" s="80">
        <f>'Chart of Accounts'!I50</f>
        <v>0</v>
      </c>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row>
    <row r="57" spans="1:46" ht="15.75" customHeight="1" x14ac:dyDescent="0.5">
      <c r="A57" s="80"/>
      <c r="B57" s="80"/>
      <c r="C57" s="80"/>
      <c r="D57" s="80"/>
      <c r="E57" s="80"/>
      <c r="F57" s="80"/>
      <c r="G57" s="80"/>
      <c r="H57" s="80"/>
      <c r="I57" s="80"/>
      <c r="J57" s="80"/>
      <c r="K57" s="80"/>
      <c r="L57" s="80"/>
      <c r="M57" s="80"/>
      <c r="N57" s="80"/>
      <c r="O57" s="80"/>
      <c r="P57" s="80"/>
      <c r="Q57" s="80"/>
      <c r="R57" s="80"/>
      <c r="S57" s="80"/>
      <c r="T57" s="80">
        <f>'Chart of Accounts'!I52</f>
        <v>0</v>
      </c>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row>
    <row r="58" spans="1:46" ht="15.75" customHeight="1" x14ac:dyDescent="0.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row>
    <row r="59" spans="1:46" ht="15.75" customHeight="1" x14ac:dyDescent="0.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row>
    <row r="60" spans="1:46" ht="15.75" customHeight="1" x14ac:dyDescent="0.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row>
    <row r="61" spans="1:46" ht="15.75" customHeight="1" x14ac:dyDescent="0.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row>
    <row r="62" spans="1:46" ht="15.75" customHeight="1" x14ac:dyDescent="0.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row>
    <row r="63" spans="1:46" ht="15.75" customHeight="1" x14ac:dyDescent="0.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row>
    <row r="64" spans="1:46" ht="15.75" customHeight="1" x14ac:dyDescent="0.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row>
    <row r="65" spans="1:46" ht="15.75" customHeight="1" x14ac:dyDescent="0.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row>
    <row r="66" spans="1:46" ht="15.75" customHeight="1" x14ac:dyDescent="0.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1:46" ht="15.75" customHeight="1" x14ac:dyDescent="0.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row>
    <row r="68" spans="1:46" ht="15.75" customHeight="1" x14ac:dyDescent="0.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row>
    <row r="69" spans="1:46" ht="15.75" customHeight="1" x14ac:dyDescent="0.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row>
    <row r="70" spans="1:46" ht="15.75" customHeight="1" x14ac:dyDescent="0.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row>
    <row r="71" spans="1:46" ht="15.75" customHeight="1" x14ac:dyDescent="0.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row>
    <row r="72" spans="1:46" ht="15.75" customHeight="1" x14ac:dyDescent="0.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row>
    <row r="73" spans="1:46" ht="15.75" customHeight="1" x14ac:dyDescent="0.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1:46" ht="15.75" customHeight="1" x14ac:dyDescent="0.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row>
    <row r="75" spans="1:46" ht="15.75" customHeight="1" x14ac:dyDescent="0.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1:46" ht="15.75" customHeight="1" x14ac:dyDescent="0.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row>
    <row r="77" spans="1:46" ht="15.75" customHeight="1" x14ac:dyDescent="0.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1:46" ht="15.75" customHeight="1" x14ac:dyDescent="0.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1:46" ht="15.75" customHeight="1" x14ac:dyDescent="0.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1:46" ht="15.75" customHeight="1" x14ac:dyDescent="0.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row>
    <row r="81" spans="1:46" ht="15.75" customHeight="1" x14ac:dyDescent="0.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1:46" ht="15.75" customHeight="1" x14ac:dyDescent="0.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row>
    <row r="83" spans="1:46" ht="15.75" customHeight="1" x14ac:dyDescent="0.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1:46" ht="15.75" customHeight="1" x14ac:dyDescent="0.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row>
    <row r="85" spans="1:46" ht="15.75" customHeight="1" x14ac:dyDescent="0.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row>
    <row r="86" spans="1:46" ht="15.75" customHeight="1" x14ac:dyDescent="0.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row>
    <row r="87" spans="1:46" ht="15.75" customHeight="1" x14ac:dyDescent="0.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row>
    <row r="88" spans="1:46" ht="15.75" customHeight="1" x14ac:dyDescent="0.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row>
    <row r="89" spans="1:46" ht="15.75" customHeight="1" x14ac:dyDescent="0.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row>
    <row r="90" spans="1:46" ht="15.75" customHeight="1" x14ac:dyDescent="0.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row>
    <row r="91" spans="1:46" ht="15.75" customHeight="1" x14ac:dyDescent="0.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row>
    <row r="92" spans="1:46" ht="15.75" customHeight="1" x14ac:dyDescent="0.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ht="15.75" customHeight="1" x14ac:dyDescent="0.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ht="15.75" customHeight="1" x14ac:dyDescent="0.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row>
    <row r="98" spans="1:46"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row>
    <row r="100" spans="1:46"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row>
    <row r="102" spans="1:46"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row>
    <row r="103" spans="1:46"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row>
    <row r="104" spans="1:46"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row>
    <row r="105" spans="1:46"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row>
    <row r="106" spans="1:46"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row>
    <row r="107" spans="1:46"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row>
    <row r="108" spans="1:46"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row>
    <row r="110" spans="1:46"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1:46"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row>
    <row r="112" spans="1:46"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row>
    <row r="113" spans="1:46"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row>
    <row r="114" spans="1:46"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row>
    <row r="115" spans="1:46"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row>
    <row r="116" spans="1:46"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row>
    <row r="117" spans="1:46"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row>
    <row r="118" spans="1:46"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row>
    <row r="119" spans="1:46"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row>
    <row r="120" spans="1:46"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row>
    <row r="121" spans="1:46"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row>
    <row r="122" spans="1:46"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row>
    <row r="123" spans="1:46"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row>
    <row r="124" spans="1:46"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row>
    <row r="125" spans="1:46"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row>
    <row r="126" spans="1:46"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row>
    <row r="127" spans="1:46"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row>
    <row r="128" spans="1:46"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row>
    <row r="129" spans="1:46"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row>
    <row r="130" spans="1:46"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row>
    <row r="131" spans="1:46"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row>
    <row r="132" spans="1:46"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row>
    <row r="133" spans="1:46"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row>
    <row r="134" spans="1:46"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row>
    <row r="135" spans="1:46"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row>
    <row r="136" spans="1:46"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row>
    <row r="137" spans="1:46"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row>
    <row r="138" spans="1:46"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row>
    <row r="139" spans="1:46"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row>
    <row r="140" spans="1:46"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row>
    <row r="141" spans="1:46"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row>
    <row r="142" spans="1:46"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row>
    <row r="143" spans="1:46"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row>
    <row r="144" spans="1:46"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row>
    <row r="145" spans="1:46"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row>
    <row r="146" spans="1:46"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row>
    <row r="148" spans="1:46"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row>
    <row r="149" spans="1:46"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row>
    <row r="150" spans="1:46"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row>
    <row r="151" spans="1:46"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row>
    <row r="152" spans="1:46"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row>
    <row r="153" spans="1:46"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row>
    <row r="154" spans="1:46"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row>
    <row r="155" spans="1:46"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46"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row>
    <row r="157" spans="1:46"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row>
    <row r="158" spans="1:46"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row>
    <row r="159" spans="1:46"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row>
    <row r="160" spans="1:46"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row>
    <row r="161" spans="1:46"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row>
    <row r="162" spans="1:46"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row>
    <row r="163" spans="1:46"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row>
    <row r="164" spans="1:46"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row>
    <row r="165" spans="1:46"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row>
    <row r="166" spans="1:46"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row>
    <row r="167" spans="1:46"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row>
    <row r="168" spans="1:46"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row>
    <row r="169" spans="1:46"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row>
    <row r="170" spans="1:46"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row>
    <row r="171" spans="1:46"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row>
    <row r="172" spans="1:46"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row>
    <row r="173" spans="1:46"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row>
    <row r="174" spans="1:46"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row>
    <row r="175" spans="1:46"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row>
    <row r="176" spans="1:46"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row>
    <row r="177" spans="1:46"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row>
    <row r="178" spans="1:46"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row>
    <row r="179" spans="1:46"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row>
    <row r="180" spans="1:46"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row>
    <row r="181" spans="1:46"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row>
    <row r="182" spans="1:46"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row>
    <row r="183" spans="1:46"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row>
    <row r="184" spans="1:46"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row>
    <row r="185" spans="1:46"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row>
    <row r="186" spans="1:46"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row>
    <row r="187" spans="1:46"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row>
    <row r="188" spans="1:46"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row>
    <row r="189" spans="1:46"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row>
    <row r="190" spans="1:46"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row>
    <row r="191" spans="1:46"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row>
    <row r="192" spans="1:46"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row>
    <row r="193" spans="1:46"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row>
    <row r="194" spans="1:46"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row>
    <row r="195" spans="1:46"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row>
    <row r="196" spans="1:46"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row>
    <row r="197" spans="1:46"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row>
    <row r="198" spans="1:46"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row>
    <row r="199" spans="1:46"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row>
    <row r="200" spans="1:46"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row>
    <row r="201" spans="1:46"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row>
    <row r="202" spans="1:46"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row>
    <row r="203" spans="1:46"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row>
    <row r="204" spans="1:46"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row>
    <row r="205" spans="1:46"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row>
    <row r="206" spans="1:46"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row>
    <row r="207" spans="1:46"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row>
    <row r="208" spans="1:46"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row>
    <row r="209" spans="1:46"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row>
    <row r="210" spans="1:46"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row>
    <row r="211" spans="1:46"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row>
    <row r="212" spans="1:46"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row>
    <row r="213" spans="1:46"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row>
    <row r="214" spans="1:46"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row>
    <row r="215" spans="1:46"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row>
    <row r="216" spans="1:46"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row>
    <row r="217" spans="1:46"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row>
    <row r="218" spans="1:46"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row>
    <row r="219" spans="1:46"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row>
    <row r="220" spans="1:46"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row>
    <row r="221" spans="1:46"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row>
    <row r="222" spans="1:46"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row>
    <row r="223" spans="1:46"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row>
    <row r="224" spans="1:46"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row>
    <row r="225" spans="1:46"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row>
    <row r="226" spans="1:46"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row>
    <row r="227" spans="1:46"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row>
    <row r="228" spans="1:46"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row>
    <row r="229" spans="1:46"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row>
    <row r="230" spans="1:46"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row>
    <row r="231" spans="1:46"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row>
    <row r="232" spans="1:46"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row>
    <row r="233" spans="1:46"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row>
    <row r="234" spans="1:46"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row>
    <row r="235" spans="1:46"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row>
    <row r="236" spans="1:46"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row>
    <row r="237" spans="1:46"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row>
    <row r="238" spans="1:46"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row>
    <row r="239" spans="1:46"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row>
    <row r="240" spans="1:46"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row>
    <row r="241" spans="1:46"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row>
    <row r="242" spans="1:46"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row>
    <row r="243" spans="1:46"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row>
    <row r="244" spans="1:46"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row>
    <row r="245" spans="1:46"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row>
    <row r="246" spans="1:46"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row>
    <row r="247" spans="1:46"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row>
    <row r="248" spans="1:46"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row>
    <row r="249" spans="1:46"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row>
    <row r="250" spans="1:46"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row>
    <row r="251" spans="1:46"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row>
    <row r="252" spans="1:46"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row>
    <row r="253" spans="1:46"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row>
    <row r="254" spans="1:46"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row>
    <row r="255" spans="1:46"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row>
    <row r="256" spans="1:46"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row>
    <row r="257" spans="1:46"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row>
    <row r="258" spans="1:46"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row>
    <row r="259" spans="1:46"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row>
    <row r="260" spans="1:46"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row>
    <row r="261" spans="1:46"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row>
    <row r="262" spans="1:46"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row>
    <row r="263" spans="1:46"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row>
    <row r="264" spans="1:46"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row>
    <row r="265" spans="1:46"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row>
    <row r="266" spans="1:46"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row>
    <row r="267" spans="1:46"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row>
    <row r="268" spans="1:46"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row>
    <row r="269" spans="1:46"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row>
    <row r="270" spans="1:46"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row>
    <row r="271" spans="1:46"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row>
    <row r="272" spans="1:46"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row>
    <row r="273" spans="1:46"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row>
    <row r="274" spans="1:46"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row>
    <row r="275" spans="1:46"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row>
    <row r="276" spans="1:46"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row>
    <row r="277" spans="1:46"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row>
    <row r="278" spans="1:46"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row>
    <row r="279" spans="1:46"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row>
    <row r="280" spans="1:46"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row>
    <row r="281" spans="1:46"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row>
    <row r="282" spans="1:46"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row>
    <row r="283" spans="1:46"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row>
    <row r="284" spans="1:46"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row>
    <row r="285" spans="1:46"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row>
    <row r="286" spans="1:46"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row>
    <row r="287" spans="1:46"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row>
    <row r="288" spans="1:46"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row>
    <row r="289" spans="1:46"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row>
    <row r="290" spans="1:46"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row>
    <row r="291" spans="1:46"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row>
    <row r="292" spans="1:46"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row>
    <row r="293" spans="1:46"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row>
    <row r="294" spans="1:46"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row>
    <row r="295" spans="1:46"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row>
    <row r="296" spans="1:46"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row>
    <row r="297" spans="1:46"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row>
    <row r="298" spans="1:46"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row>
    <row r="299" spans="1:46"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row>
    <row r="300" spans="1:46"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row>
    <row r="301" spans="1:46"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row>
    <row r="302" spans="1:46"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row>
    <row r="303" spans="1:46"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row>
    <row r="304" spans="1:46"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row>
    <row r="305" spans="1:46"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row>
    <row r="306" spans="1:46"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row>
    <row r="307" spans="1:46"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row>
    <row r="308" spans="1:46"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row>
    <row r="309" spans="1:46"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row>
    <row r="310" spans="1:46"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row>
    <row r="311" spans="1:46"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row>
    <row r="312" spans="1:46"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row>
    <row r="313" spans="1:46"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row>
    <row r="314" spans="1:46"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row>
    <row r="315" spans="1:46"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row>
    <row r="316" spans="1:46"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row>
    <row r="317" spans="1:46"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row>
    <row r="318" spans="1:46"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row>
    <row r="319" spans="1:46"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row>
    <row r="320" spans="1:46"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row>
    <row r="321" spans="1:46"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row>
    <row r="322" spans="1:46"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row>
    <row r="323" spans="1:46"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row>
    <row r="324" spans="1:46"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row>
    <row r="325" spans="1:46"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row>
    <row r="326" spans="1:46"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row>
    <row r="327" spans="1:46"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row>
    <row r="328" spans="1:46"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row>
    <row r="329" spans="1:46"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row>
    <row r="330" spans="1:46"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row>
    <row r="331" spans="1:46"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row>
    <row r="332" spans="1:46"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row>
    <row r="333" spans="1:46"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row>
    <row r="334" spans="1:46"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row>
    <row r="335" spans="1:46"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row>
    <row r="336" spans="1:46"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row>
    <row r="337" spans="1:46"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row>
    <row r="338" spans="1:46"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row>
    <row r="339" spans="1:46"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row>
    <row r="340" spans="1:46"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row>
    <row r="341" spans="1:46"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row>
    <row r="342" spans="1:46"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row>
    <row r="343" spans="1:46"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row>
    <row r="344" spans="1:46"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row>
    <row r="345" spans="1:46"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row>
    <row r="346" spans="1:46"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row>
    <row r="347" spans="1:46"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row>
    <row r="348" spans="1:46"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row>
    <row r="349" spans="1:46"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row>
    <row r="350" spans="1:46"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row>
    <row r="351" spans="1:46"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row>
    <row r="352" spans="1:46"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row>
    <row r="353" spans="1:46"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row>
    <row r="354" spans="1:46"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row>
    <row r="355" spans="1:46"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row>
    <row r="356" spans="1:46"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row>
    <row r="357" spans="1:46"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row>
    <row r="358" spans="1:46"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row>
    <row r="359" spans="1:46"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row>
    <row r="360" spans="1:46"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row>
    <row r="361" spans="1:46"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row>
    <row r="362" spans="1:46"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row>
    <row r="363" spans="1:46"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row>
    <row r="364" spans="1:46"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row>
    <row r="365" spans="1:46"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row>
    <row r="366" spans="1:46"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row>
    <row r="367" spans="1:46"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row>
    <row r="368" spans="1:46"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row>
    <row r="369" spans="1:46"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row>
    <row r="370" spans="1:46"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row>
    <row r="371" spans="1:46"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row>
    <row r="372" spans="1:46"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row>
    <row r="373" spans="1:46"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row>
    <row r="374" spans="1:46"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row>
    <row r="375" spans="1:46"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row>
    <row r="376" spans="1:46"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row>
    <row r="377" spans="1:46"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row>
    <row r="378" spans="1:46"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row>
    <row r="379" spans="1:46"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row>
    <row r="380" spans="1:46"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row>
    <row r="381" spans="1:46"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row>
    <row r="382" spans="1:46"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row>
    <row r="383" spans="1:46"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row>
    <row r="384" spans="1:46"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row>
    <row r="385" spans="1:46"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row>
    <row r="386" spans="1:46"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row>
    <row r="387" spans="1:46"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row>
    <row r="388" spans="1:46"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row>
    <row r="389" spans="1:46"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row>
    <row r="390" spans="1:46"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row>
    <row r="391" spans="1:46"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row>
    <row r="392" spans="1:46"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row>
    <row r="393" spans="1:46"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row>
    <row r="394" spans="1:46"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row>
    <row r="395" spans="1:46"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row>
    <row r="396" spans="1:46"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row>
    <row r="397" spans="1:46"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row>
    <row r="398" spans="1:46"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row>
    <row r="399" spans="1:46"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row>
    <row r="400" spans="1:46"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row>
    <row r="401" spans="1:46"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row>
    <row r="402" spans="1:46"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row>
    <row r="403" spans="1:46"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row>
    <row r="404" spans="1:46"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row>
    <row r="405" spans="1:46"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row>
    <row r="406" spans="1:46"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row>
    <row r="407" spans="1:46"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row>
    <row r="408" spans="1:46"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row>
    <row r="409" spans="1:46"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row>
    <row r="410" spans="1:46"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row>
    <row r="411" spans="1:46"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row>
    <row r="412" spans="1:46"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row>
    <row r="413" spans="1:46"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row>
    <row r="414" spans="1:46"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row>
    <row r="415" spans="1:46"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row>
    <row r="416" spans="1:46"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row>
    <row r="417" spans="1:46"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row>
    <row r="418" spans="1:46"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row>
    <row r="419" spans="1:46"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row>
    <row r="420" spans="1:46"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row>
    <row r="421" spans="1:46"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row>
    <row r="422" spans="1:46"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row>
    <row r="423" spans="1:46"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row>
    <row r="424" spans="1:46"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row>
    <row r="425" spans="1:46"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row>
    <row r="426" spans="1:46"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row>
    <row r="427" spans="1:46"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row>
    <row r="428" spans="1:46"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row>
    <row r="429" spans="1:46"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row>
    <row r="430" spans="1:46"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row>
    <row r="431" spans="1:46"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row>
    <row r="432" spans="1:46"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row>
    <row r="433" spans="1:46"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row>
    <row r="434" spans="1:46"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row>
    <row r="435" spans="1:46"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row>
    <row r="436" spans="1:46"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row>
    <row r="437" spans="1:46"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row>
    <row r="438" spans="1:46"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row>
    <row r="439" spans="1:46"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row>
    <row r="440" spans="1:46"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row>
    <row r="441" spans="1:46"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row>
    <row r="442" spans="1:46"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row>
    <row r="443" spans="1:46"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row>
    <row r="444" spans="1:46"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row>
    <row r="445" spans="1:46"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row>
    <row r="446" spans="1:46"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row>
    <row r="447" spans="1:46"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row>
    <row r="448" spans="1:46"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row>
    <row r="449" spans="1:46"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row>
    <row r="450" spans="1:46"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row>
    <row r="451" spans="1:46"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row>
    <row r="452" spans="1:46"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row>
    <row r="453" spans="1:46"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row>
    <row r="454" spans="1:46"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row>
    <row r="455" spans="1:46"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row>
    <row r="456" spans="1:46"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row>
    <row r="457" spans="1:46"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row>
    <row r="458" spans="1:46"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row>
    <row r="459" spans="1:46"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row>
    <row r="460" spans="1:46"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row>
    <row r="461" spans="1:46"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row>
    <row r="462" spans="1:46"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row>
    <row r="463" spans="1:46"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row>
    <row r="464" spans="1:46"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row>
    <row r="465" spans="1:46"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row>
    <row r="466" spans="1:46"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row>
    <row r="467" spans="1:46"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row>
    <row r="468" spans="1:46"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row>
    <row r="469" spans="1:46"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row>
    <row r="470" spans="1:46"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row>
    <row r="471" spans="1:46"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row>
    <row r="472" spans="1:46"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row>
    <row r="473" spans="1:46"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row>
    <row r="474" spans="1:46"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row>
    <row r="475" spans="1:46"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row>
    <row r="476" spans="1:46"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row>
    <row r="477" spans="1:46"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row>
    <row r="478" spans="1:46"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row>
    <row r="479" spans="1:46"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row>
    <row r="480" spans="1:46"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row>
    <row r="481" spans="1:46"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row>
    <row r="482" spans="1:46"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row>
    <row r="483" spans="1:46"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row>
    <row r="484" spans="1:46"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row>
    <row r="485" spans="1:46"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row>
    <row r="486" spans="1:46"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row>
    <row r="487" spans="1:46"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row>
    <row r="488" spans="1:46"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row>
    <row r="489" spans="1:46"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row>
    <row r="490" spans="1:46"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row>
    <row r="491" spans="1:46"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row>
    <row r="492" spans="1:46"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row>
    <row r="493" spans="1:46"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row>
    <row r="494" spans="1:46"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row>
    <row r="495" spans="1:46"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row>
    <row r="496" spans="1:46"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row>
    <row r="497" spans="1:46"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row>
    <row r="498" spans="1:46"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row>
    <row r="499" spans="1:46"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row>
    <row r="500" spans="1:46"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row>
    <row r="501" spans="1:46"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row>
    <row r="502" spans="1:46"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row>
    <row r="503" spans="1:46"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row>
    <row r="504" spans="1:46"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row>
    <row r="505" spans="1:46"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row>
    <row r="506" spans="1:46"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row>
    <row r="507" spans="1:46"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row>
    <row r="508" spans="1:46"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row>
    <row r="509" spans="1:46"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row>
    <row r="510" spans="1:46"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row>
    <row r="511" spans="1:46"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row>
    <row r="512" spans="1:46"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row>
    <row r="513" spans="1:46"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row>
    <row r="514" spans="1:46"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row>
    <row r="515" spans="1:46"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row>
    <row r="516" spans="1:46"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row>
    <row r="517" spans="1:46"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row>
    <row r="518" spans="1:46"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row>
    <row r="519" spans="1:46"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row>
    <row r="520" spans="1:46"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row>
    <row r="521" spans="1:46"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row>
    <row r="522" spans="1:46"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row>
    <row r="523" spans="1:46"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row>
    <row r="524" spans="1:46"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row>
    <row r="525" spans="1:46"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row>
    <row r="526" spans="1:46"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row>
    <row r="527" spans="1:46"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row>
    <row r="528" spans="1:46"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row>
    <row r="529" spans="1:46"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row>
    <row r="530" spans="1:46"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row>
    <row r="531" spans="1:46"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row>
    <row r="532" spans="1:46"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row>
    <row r="533" spans="1:46"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row>
    <row r="534" spans="1:46"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row>
    <row r="535" spans="1:46"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row>
    <row r="536" spans="1:46"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row>
    <row r="537" spans="1:46"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row>
    <row r="538" spans="1:46"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row>
    <row r="539" spans="1:46"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row>
    <row r="540" spans="1:46"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row>
    <row r="541" spans="1:46"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row>
    <row r="542" spans="1:46"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row>
    <row r="543" spans="1:46"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row>
    <row r="544" spans="1:46"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row>
    <row r="545" spans="1:46"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row>
    <row r="546" spans="1:46"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row>
    <row r="547" spans="1:46"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row>
    <row r="548" spans="1:46"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row>
    <row r="549" spans="1:46"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row>
    <row r="550" spans="1:46"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row>
    <row r="551" spans="1:46"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row>
    <row r="552" spans="1:46"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row>
    <row r="553" spans="1:46"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row>
    <row r="554" spans="1:46"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row>
    <row r="555" spans="1:46"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row>
    <row r="556" spans="1:46"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row>
    <row r="557" spans="1:46"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row>
    <row r="558" spans="1:46"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row>
    <row r="559" spans="1:46"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row>
    <row r="560" spans="1:46"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row>
    <row r="561" spans="1:46"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row>
    <row r="562" spans="1:46"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row>
    <row r="563" spans="1:46"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row>
    <row r="564" spans="1:46"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row>
    <row r="565" spans="1:46"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row>
    <row r="566" spans="1:46"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row>
    <row r="567" spans="1:46"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row>
    <row r="568" spans="1:46"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row>
    <row r="569" spans="1:46"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row>
    <row r="570" spans="1:46"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row>
    <row r="571" spans="1:46"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row>
    <row r="572" spans="1:46"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row>
    <row r="573" spans="1:46"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row>
    <row r="574" spans="1:46"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row>
    <row r="575" spans="1:46"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row>
    <row r="576" spans="1:46"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row>
    <row r="577" spans="1:46"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row>
    <row r="578" spans="1:46"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row>
    <row r="579" spans="1:46"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row>
    <row r="580" spans="1:46"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row>
    <row r="581" spans="1:46"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row>
    <row r="582" spans="1:46"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row>
    <row r="583" spans="1:46"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row>
    <row r="584" spans="1:46"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row>
    <row r="585" spans="1:46"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row>
    <row r="586" spans="1:46"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row>
    <row r="587" spans="1:46"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row>
    <row r="588" spans="1:46"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row>
    <row r="589" spans="1:46"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row>
    <row r="590" spans="1:46"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row>
    <row r="591" spans="1:46"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row>
    <row r="592" spans="1:46"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row>
    <row r="593" spans="1:46"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row>
    <row r="594" spans="1:46"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row>
    <row r="595" spans="1:46"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row>
    <row r="596" spans="1:46"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row>
    <row r="597" spans="1:46"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row>
    <row r="598" spans="1:46"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row>
    <row r="599" spans="1:46"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row>
    <row r="600" spans="1:46"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row>
    <row r="601" spans="1:46"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row>
    <row r="602" spans="1:46"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row>
    <row r="603" spans="1:46"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row>
    <row r="604" spans="1:46"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row>
    <row r="605" spans="1:46"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row>
    <row r="606" spans="1:46"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row>
    <row r="607" spans="1:46"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row>
    <row r="608" spans="1:46"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row>
    <row r="609" spans="1:46"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row>
    <row r="610" spans="1:46"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row>
    <row r="611" spans="1:46"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row>
    <row r="612" spans="1:46"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row>
    <row r="613" spans="1:46"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row>
    <row r="614" spans="1:46"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row>
    <row r="615" spans="1:46"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row>
    <row r="616" spans="1:46"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row>
    <row r="617" spans="1:46"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row>
    <row r="618" spans="1:46"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row>
    <row r="619" spans="1:46"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row>
    <row r="620" spans="1:46"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row>
    <row r="621" spans="1:46"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row>
    <row r="622" spans="1:46"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row>
    <row r="623" spans="1:46"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row>
    <row r="624" spans="1:46"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row>
    <row r="625" spans="1:46"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row>
    <row r="626" spans="1:46"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row>
    <row r="627" spans="1:46"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row>
    <row r="628" spans="1:46"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row>
    <row r="629" spans="1:46"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row>
    <row r="630" spans="1:46"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row>
    <row r="631" spans="1:46"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row>
    <row r="632" spans="1:46"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row>
    <row r="633" spans="1:46"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row>
    <row r="634" spans="1:46"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row>
    <row r="635" spans="1:46"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row>
    <row r="636" spans="1:46"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row>
    <row r="637" spans="1:46"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row>
    <row r="638" spans="1:46"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row>
    <row r="639" spans="1:46"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row>
    <row r="640" spans="1:46"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row>
    <row r="641" spans="1:46"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row>
    <row r="642" spans="1:46"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row>
    <row r="643" spans="1:46"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row>
    <row r="644" spans="1:46"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row>
    <row r="645" spans="1:46"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row>
    <row r="646" spans="1:46"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row>
    <row r="647" spans="1:46"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row>
    <row r="648" spans="1:46"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row>
    <row r="649" spans="1:46"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row>
    <row r="650" spans="1:46"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row>
    <row r="651" spans="1:46"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row>
    <row r="652" spans="1:46"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row>
    <row r="653" spans="1:46"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row>
    <row r="654" spans="1:46"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row>
    <row r="655" spans="1:46"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row>
    <row r="656" spans="1:46"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row>
    <row r="657" spans="1:46"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row>
    <row r="658" spans="1:46"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row>
    <row r="659" spans="1:46"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row>
    <row r="660" spans="1:46"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row>
    <row r="661" spans="1:46"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row>
    <row r="662" spans="1:46"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row>
    <row r="663" spans="1:46"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row>
    <row r="664" spans="1:46"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row>
    <row r="665" spans="1:46"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row>
    <row r="666" spans="1:46"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row>
    <row r="667" spans="1:46"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row>
    <row r="668" spans="1:46"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row>
    <row r="669" spans="1:46"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row>
    <row r="670" spans="1:46"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row>
    <row r="671" spans="1:46"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row>
    <row r="672" spans="1:46"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row>
    <row r="673" spans="1:46"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row>
    <row r="674" spans="1:46"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row>
    <row r="675" spans="1:46"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row>
    <row r="676" spans="1:46"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row>
    <row r="677" spans="1:46"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row>
    <row r="678" spans="1:46"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row>
    <row r="679" spans="1:46"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row>
    <row r="680" spans="1:46"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row>
    <row r="681" spans="1:46"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row>
    <row r="682" spans="1:46"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row>
    <row r="683" spans="1:46"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row>
    <row r="684" spans="1:46"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row>
    <row r="685" spans="1:46"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row>
    <row r="686" spans="1:46"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row>
    <row r="687" spans="1:46"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row>
    <row r="688" spans="1:46"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row>
    <row r="689" spans="1:46"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row>
    <row r="690" spans="1:46"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row>
    <row r="691" spans="1:46"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row>
    <row r="692" spans="1:46"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row>
    <row r="693" spans="1:46"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row>
    <row r="694" spans="1:46"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row>
    <row r="695" spans="1:46"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row>
    <row r="696" spans="1:46"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row>
    <row r="697" spans="1:46"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row>
    <row r="698" spans="1:46"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row>
    <row r="699" spans="1:46"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row>
    <row r="700" spans="1:46"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row>
    <row r="701" spans="1:46"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row>
    <row r="702" spans="1:46"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row>
    <row r="703" spans="1:46"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row>
    <row r="704" spans="1:46"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row>
    <row r="705" spans="1:46"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row>
    <row r="706" spans="1:46"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row>
    <row r="707" spans="1:46"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row>
    <row r="708" spans="1:46"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row>
    <row r="709" spans="1:46"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row>
    <row r="710" spans="1:46"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row>
    <row r="711" spans="1:46"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row>
    <row r="712" spans="1:46"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row>
    <row r="713" spans="1:46"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row>
    <row r="714" spans="1:46"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row>
    <row r="715" spans="1:46"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row>
    <row r="716" spans="1:46"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row>
    <row r="717" spans="1:46"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row>
    <row r="718" spans="1:46"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row>
    <row r="719" spans="1:46"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row>
    <row r="720" spans="1:46"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row>
    <row r="721" spans="1:46"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row>
    <row r="722" spans="1:46"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row>
    <row r="723" spans="1:46"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row>
    <row r="724" spans="1:46"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row>
    <row r="725" spans="1:46"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row>
    <row r="726" spans="1:46"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row>
    <row r="727" spans="1:46"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row>
    <row r="728" spans="1:46"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row>
    <row r="729" spans="1:46"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row>
    <row r="730" spans="1:46"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row>
    <row r="731" spans="1:46"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row>
    <row r="732" spans="1:46"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row>
    <row r="733" spans="1:46"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row>
    <row r="734" spans="1:46"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row>
    <row r="735" spans="1:46"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row>
    <row r="736" spans="1:46"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row>
    <row r="737" spans="1:46"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row>
    <row r="738" spans="1:46"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row>
    <row r="739" spans="1:46"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row>
    <row r="740" spans="1:46"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row>
    <row r="741" spans="1:46"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row>
    <row r="742" spans="1:46"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row>
    <row r="743" spans="1:46"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row>
    <row r="744" spans="1:46"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row>
    <row r="745" spans="1:46"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row>
    <row r="746" spans="1:46"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row>
    <row r="747" spans="1:46"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row>
    <row r="748" spans="1:46"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row>
    <row r="749" spans="1:46"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row>
    <row r="750" spans="1:46"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row>
    <row r="751" spans="1:46"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row>
    <row r="752" spans="1:46"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row>
    <row r="753" spans="1:46"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row>
    <row r="754" spans="1:46"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row>
    <row r="755" spans="1:46"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row>
    <row r="756" spans="1:46"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row>
    <row r="757" spans="1:46"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row>
    <row r="758" spans="1:46"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row>
    <row r="759" spans="1:46"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row>
    <row r="760" spans="1:46"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row>
    <row r="761" spans="1:46"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row>
    <row r="762" spans="1:46"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row>
    <row r="763" spans="1:46"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row>
    <row r="764" spans="1:46"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row>
    <row r="765" spans="1:46"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row>
    <row r="766" spans="1:46"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row>
    <row r="767" spans="1:46"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row>
    <row r="768" spans="1:46"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row>
    <row r="769" spans="1:46"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row>
    <row r="770" spans="1:46"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row>
    <row r="771" spans="1:46"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row>
    <row r="772" spans="1:46"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row>
    <row r="773" spans="1:46"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row>
    <row r="774" spans="1:46"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row>
    <row r="775" spans="1:46"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row>
    <row r="776" spans="1:46"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row>
    <row r="777" spans="1:46"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row>
    <row r="778" spans="1:46"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row>
    <row r="779" spans="1:46"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row>
    <row r="780" spans="1:46"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row>
    <row r="781" spans="1:46"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row>
    <row r="782" spans="1:46"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row>
    <row r="783" spans="1:46"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row>
    <row r="784" spans="1:46"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row>
    <row r="785" spans="1:46"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row>
    <row r="786" spans="1:46"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row>
    <row r="787" spans="1:46"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row>
    <row r="788" spans="1:46"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row>
    <row r="789" spans="1:46"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row>
    <row r="790" spans="1:46"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row>
    <row r="791" spans="1:46"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row>
    <row r="792" spans="1:46"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row>
    <row r="793" spans="1:46"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row>
    <row r="794" spans="1:46"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row>
    <row r="795" spans="1:46"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row>
    <row r="796" spans="1:46"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row>
    <row r="797" spans="1:46"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row>
    <row r="798" spans="1:46"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row>
    <row r="799" spans="1:46"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row>
    <row r="800" spans="1:46"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row>
    <row r="801" spans="1:46"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row>
    <row r="802" spans="1:46"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row>
    <row r="803" spans="1:46"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row>
    <row r="804" spans="1:46"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row>
    <row r="805" spans="1:46"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row>
    <row r="806" spans="1:46"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row>
    <row r="807" spans="1:46"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row>
    <row r="808" spans="1:46"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row>
    <row r="809" spans="1:46"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row>
    <row r="810" spans="1:46"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row>
    <row r="811" spans="1:46"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row>
    <row r="812" spans="1:46"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row>
    <row r="813" spans="1:46"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row>
    <row r="814" spans="1:46"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row>
    <row r="815" spans="1:46"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row>
    <row r="816" spans="1:46"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row>
    <row r="817" spans="1:46"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row>
    <row r="818" spans="1:46"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row>
    <row r="819" spans="1:46"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row>
    <row r="820" spans="1:46"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row>
    <row r="821" spans="1:46"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row>
    <row r="822" spans="1:46"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row>
    <row r="823" spans="1:46"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row>
    <row r="824" spans="1:46"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row>
    <row r="825" spans="1:46"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row>
    <row r="826" spans="1:46"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row>
    <row r="827" spans="1:46"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row>
    <row r="828" spans="1:46"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row>
    <row r="829" spans="1:46"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row>
    <row r="830" spans="1:46"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row>
    <row r="831" spans="1:46"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row>
    <row r="832" spans="1:46"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row>
    <row r="837" spans="1:46"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row>
    <row r="838" spans="1:46"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row>
    <row r="839" spans="1:46"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row>
    <row r="840" spans="1:46"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row>
    <row r="841" spans="1:46"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row>
    <row r="842" spans="1:46"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row>
    <row r="843" spans="1:46"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row>
    <row r="846" spans="1:46"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row>
    <row r="849" spans="1:46"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row>
    <row r="851" spans="1:46"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row>
    <row r="852" spans="1:46"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row>
    <row r="853" spans="1:46"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row>
    <row r="854" spans="1:46"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row>
    <row r="855" spans="1:46"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row>
    <row r="859" spans="1:46"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row>
    <row r="860" spans="1:46"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row>
    <row r="861" spans="1:46"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row>
    <row r="862" spans="1:46"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row>
    <row r="863" spans="1:46"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row>
    <row r="864" spans="1:46"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row>
    <row r="865" spans="1:46"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row>
    <row r="866" spans="1:46"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row>
    <row r="867" spans="1:46"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row>
    <row r="868" spans="1:46"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row>
    <row r="869" spans="1:46"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row>
    <row r="870" spans="1:46"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row>
    <row r="871" spans="1:46"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row>
    <row r="872" spans="1:46"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row>
    <row r="873" spans="1:46"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row>
    <row r="874" spans="1:46"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row>
    <row r="875" spans="1:46"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row>
    <row r="876" spans="1:46"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row>
    <row r="877" spans="1:46"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row>
    <row r="878" spans="1:46"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row>
    <row r="879" spans="1:46"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row>
    <row r="880" spans="1:46"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row>
    <row r="881" spans="1:46"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row>
    <row r="882" spans="1:46"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row>
    <row r="883" spans="1:46"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row>
    <row r="884" spans="1:46"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row>
    <row r="885" spans="1:46"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row>
    <row r="886" spans="1:46"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row>
    <row r="887" spans="1:46"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row>
    <row r="888" spans="1:46"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row>
    <row r="889" spans="1:46"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row>
    <row r="890" spans="1:46"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row>
    <row r="891" spans="1:46"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row>
    <row r="892" spans="1:46"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row>
    <row r="893" spans="1:46"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row>
    <row r="894" spans="1:46"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row>
    <row r="895" spans="1:46"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row>
    <row r="896" spans="1:46"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row>
    <row r="897" spans="1:46"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row>
    <row r="898" spans="1:46"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row>
    <row r="899" spans="1:46"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row>
    <row r="900" spans="1:46"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row>
    <row r="901" spans="1:46"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row>
    <row r="902" spans="1:46"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row>
    <row r="903" spans="1:46"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row>
    <row r="904" spans="1:46"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row>
    <row r="905" spans="1:46"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row>
    <row r="906" spans="1:46"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row>
    <row r="907" spans="1:46"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row>
    <row r="908" spans="1:46"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row>
    <row r="909" spans="1:46"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row>
    <row r="910" spans="1:46"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row>
    <row r="911" spans="1:46"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row>
    <row r="912" spans="1:46"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row>
    <row r="913" spans="1:46"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row>
    <row r="914" spans="1:46"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row>
    <row r="915" spans="1:46"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row>
    <row r="916" spans="1:46"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row>
    <row r="917" spans="1:46"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row>
    <row r="918" spans="1:46"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row>
    <row r="919" spans="1:46"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row>
    <row r="920" spans="1:46"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row>
    <row r="921" spans="1:46"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row>
    <row r="922" spans="1:46"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row>
    <row r="923" spans="1:46"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row>
    <row r="924" spans="1:46"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row>
    <row r="925" spans="1:46"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row>
    <row r="926" spans="1:46"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row>
    <row r="927" spans="1:46"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row>
    <row r="928" spans="1:46"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row>
    <row r="929" spans="1:46"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row>
    <row r="930" spans="1:46"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row>
    <row r="931" spans="1:46"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row>
    <row r="932" spans="1:46"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row>
    <row r="933" spans="1:46"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row>
    <row r="934" spans="1:46"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row>
    <row r="935" spans="1:46"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row>
    <row r="937" spans="1:46"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row>
    <row r="938" spans="1:46"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row>
    <row r="939" spans="1:46"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row>
    <row r="940" spans="1:46"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row>
    <row r="941" spans="1:46"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row>
    <row r="942" spans="1:46"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row>
    <row r="943" spans="1:46"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row>
    <row r="944" spans="1:46"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row>
    <row r="945" spans="1:46"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row>
    <row r="946" spans="1:46"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row>
    <row r="947" spans="1:46"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row>
    <row r="948" spans="1:46"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row>
    <row r="949" spans="1:46"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row>
    <row r="950" spans="1:46"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row>
    <row r="951" spans="1:46"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row>
    <row r="952" spans="1:46"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row>
    <row r="953" spans="1:46"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row>
    <row r="954" spans="1:46"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row>
    <row r="955" spans="1:46"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row>
    <row r="956" spans="1:46"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row>
    <row r="957" spans="1:46"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row>
    <row r="958" spans="1:46"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row>
    <row r="959" spans="1:46"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row>
    <row r="960" spans="1:46"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row>
    <row r="961" spans="1:46"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row>
    <row r="962" spans="1:46"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row>
    <row r="963" spans="1:46"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row>
    <row r="964" spans="1:46"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row>
    <row r="965" spans="1:46"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row>
    <row r="966" spans="1:46"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row>
    <row r="967" spans="1:46"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row>
    <row r="968" spans="1:46"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row>
    <row r="969" spans="1:46"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row>
    <row r="970" spans="1:46"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row>
    <row r="971" spans="1:46"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row>
    <row r="972" spans="1:46"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row>
    <row r="973" spans="1:46"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row>
    <row r="974" spans="1:46"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row>
    <row r="975" spans="1:46"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row>
    <row r="976" spans="1:46"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row>
    <row r="977" spans="1:46"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row>
    <row r="978" spans="1:46"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row>
    <row r="979" spans="1:46"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row>
    <row r="980" spans="1:46"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row>
    <row r="981" spans="1:46"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row>
    <row r="982" spans="1:46"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row>
    <row r="983" spans="1:46"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row>
    <row r="984" spans="1:46"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row>
    <row r="985" spans="1:46"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row>
    <row r="986" spans="1:46"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row>
    <row r="987" spans="1:46"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row>
    <row r="988" spans="1:46"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row>
    <row r="989" spans="1:46"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row>
    <row r="990" spans="1:46"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row>
    <row r="991" spans="1:46"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row>
    <row r="992" spans="1:46"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row>
    <row r="993" spans="1:46"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row>
    <row r="994" spans="1:46"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row>
    <row r="995" spans="1:46"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row>
    <row r="996" spans="1:46"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row>
    <row r="997" spans="1:46"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row>
    <row r="998" spans="1:46"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row>
    <row r="999" spans="1:46"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row>
    <row r="1000" spans="1:46"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row>
  </sheetData>
  <mergeCells count="1">
    <mergeCell ref="C5:O5"/>
  </mergeCells>
  <conditionalFormatting sqref="O37">
    <cfRule type="cellIs" dxfId="1" priority="1" operator="lessThan">
      <formula>0</formula>
    </cfRule>
  </conditionalFormatting>
  <dataValidations count="2">
    <dataValidation type="decimal" operator="greaterThanOrEqual" allowBlank="1" showErrorMessage="1" sqref="C9:N19 C23:N34" xr:uid="{00000000-0002-0000-0700-000000000000}">
      <formula1>0</formula1>
    </dataValidation>
    <dataValidation type="list" allowBlank="1" showErrorMessage="1" sqref="A32:A34" xr:uid="{00000000-0002-0000-0700-000001000000}">
      <formula1>$U$10:$U$39</formula1>
    </dataValidation>
  </dataValidations>
  <pageMargins left="0.75" right="0.75" top="1" bottom="1"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U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09375" defaultRowHeight="15" customHeight="1" x14ac:dyDescent="0.4"/>
  <cols>
    <col min="1" max="1" width="11.109375" customWidth="1"/>
    <col min="2" max="2" width="52.71875" customWidth="1"/>
    <col min="3" max="15" width="18.109375" customWidth="1"/>
    <col min="16" max="19" width="9.109375" customWidth="1"/>
    <col min="20" max="26" width="9.109375" hidden="1" customWidth="1"/>
    <col min="27" max="27" width="10.88671875" hidden="1" customWidth="1"/>
    <col min="28" max="28" width="9.38671875" hidden="1" customWidth="1"/>
    <col min="29" max="29" width="14.88671875" hidden="1" customWidth="1"/>
    <col min="30" max="31" width="11.21875" hidden="1" customWidth="1"/>
    <col min="32" max="32" width="12.21875" hidden="1" customWidth="1"/>
    <col min="33" max="33" width="5.109375" hidden="1" customWidth="1"/>
    <col min="34" max="34" width="17" hidden="1" customWidth="1"/>
    <col min="35" max="35" width="19.71875" hidden="1" customWidth="1"/>
    <col min="36" max="44" width="10" hidden="1" customWidth="1"/>
    <col min="45" max="47" width="11" hidden="1" customWidth="1"/>
  </cols>
  <sheetData>
    <row r="1" spans="1:47" x14ac:dyDescent="0.5">
      <c r="A1" s="79"/>
      <c r="B1" s="80"/>
      <c r="C1" s="80"/>
      <c r="D1" s="80"/>
      <c r="E1" s="80"/>
      <c r="F1" s="80"/>
      <c r="G1" s="81" t="s">
        <v>89</v>
      </c>
      <c r="H1" s="80"/>
      <c r="I1" s="80"/>
      <c r="J1" s="80"/>
      <c r="K1" s="80"/>
      <c r="L1" s="80"/>
      <c r="M1" s="80"/>
      <c r="N1" s="82" t="s">
        <v>107</v>
      </c>
      <c r="O1" s="82">
        <f>Summary!B1</f>
        <v>54</v>
      </c>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row>
    <row r="2" spans="1:47" x14ac:dyDescent="0.5">
      <c r="A2" s="79"/>
      <c r="B2" s="80"/>
      <c r="C2" s="80"/>
      <c r="D2" s="80"/>
      <c r="E2" s="80"/>
      <c r="F2" s="80"/>
      <c r="G2" s="81" t="s">
        <v>90</v>
      </c>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row>
    <row r="3" spans="1:47" x14ac:dyDescent="0.5">
      <c r="A3" s="80"/>
      <c r="B3" s="80"/>
      <c r="C3" s="80"/>
      <c r="D3" s="80"/>
      <c r="E3" s="80"/>
      <c r="F3" s="80"/>
      <c r="G3" s="81" t="str">
        <f>Fundraising!G3</f>
        <v>2023-2024</v>
      </c>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row>
    <row r="4" spans="1:47" ht="10.5" customHeight="1" x14ac:dyDescent="0.5">
      <c r="A4" s="80"/>
      <c r="B4" s="80"/>
      <c r="C4" s="80"/>
      <c r="D4" s="80"/>
      <c r="E4" s="80"/>
      <c r="F4" s="80"/>
      <c r="G4" s="81"/>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row>
    <row r="5" spans="1:47" x14ac:dyDescent="0.5">
      <c r="A5" s="79"/>
      <c r="B5" s="80"/>
      <c r="C5" s="209" t="str">
        <f>Summary!B2</f>
        <v>USD</v>
      </c>
      <c r="D5" s="206"/>
      <c r="E5" s="206"/>
      <c r="F5" s="206"/>
      <c r="G5" s="206"/>
      <c r="H5" s="206"/>
      <c r="I5" s="206"/>
      <c r="J5" s="206"/>
      <c r="K5" s="206"/>
      <c r="L5" s="206"/>
      <c r="M5" s="206"/>
      <c r="N5" s="206"/>
      <c r="O5" s="207"/>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row>
    <row r="6" spans="1:47" ht="30" x14ac:dyDescent="0.5">
      <c r="A6" s="83" t="s">
        <v>108</v>
      </c>
      <c r="B6" s="84" t="s">
        <v>109</v>
      </c>
      <c r="C6" s="86">
        <f>Summary!B6</f>
        <v>45138</v>
      </c>
      <c r="D6" s="86">
        <f>Summary!C6</f>
        <v>45169</v>
      </c>
      <c r="E6" s="86">
        <f>Summary!D6</f>
        <v>45199</v>
      </c>
      <c r="F6" s="86">
        <f>Summary!E6</f>
        <v>45230</v>
      </c>
      <c r="G6" s="86">
        <f>Summary!F6</f>
        <v>45260</v>
      </c>
      <c r="H6" s="86">
        <f>Summary!G6</f>
        <v>45291</v>
      </c>
      <c r="I6" s="86">
        <f>Summary!H6</f>
        <v>45322</v>
      </c>
      <c r="J6" s="86">
        <f>Summary!I6</f>
        <v>45350</v>
      </c>
      <c r="K6" s="86">
        <f>Summary!J6</f>
        <v>45382</v>
      </c>
      <c r="L6" s="86">
        <f>Summary!K6</f>
        <v>45412</v>
      </c>
      <c r="M6" s="86">
        <f>Summary!L6</f>
        <v>45443</v>
      </c>
      <c r="N6" s="86">
        <f>Summary!M6</f>
        <v>45473</v>
      </c>
      <c r="O6" s="86" t="s">
        <v>6</v>
      </c>
      <c r="P6" s="80"/>
      <c r="Q6" s="80"/>
      <c r="R6" s="80"/>
      <c r="S6" s="80"/>
      <c r="T6" s="80"/>
      <c r="U6" s="80"/>
      <c r="V6" s="80"/>
      <c r="W6" s="80"/>
      <c r="X6" s="80"/>
      <c r="Y6" s="80"/>
      <c r="Z6" s="80"/>
      <c r="AA6" s="87" t="s">
        <v>110</v>
      </c>
      <c r="AB6" s="87" t="s">
        <v>111</v>
      </c>
      <c r="AC6" s="87" t="s">
        <v>112</v>
      </c>
      <c r="AD6" s="87" t="s">
        <v>113</v>
      </c>
      <c r="AE6" s="87" t="s">
        <v>131</v>
      </c>
      <c r="AF6" s="87" t="s">
        <v>114</v>
      </c>
      <c r="AG6" s="87" t="s">
        <v>131</v>
      </c>
      <c r="AH6" s="87" t="s">
        <v>115</v>
      </c>
      <c r="AI6" s="87" t="s">
        <v>116</v>
      </c>
      <c r="AJ6" s="87" t="s">
        <v>117</v>
      </c>
      <c r="AK6" s="87" t="s">
        <v>118</v>
      </c>
      <c r="AL6" s="87" t="s">
        <v>119</v>
      </c>
      <c r="AM6" s="87" t="s">
        <v>120</v>
      </c>
      <c r="AN6" s="87" t="s">
        <v>121</v>
      </c>
      <c r="AO6" s="87" t="s">
        <v>122</v>
      </c>
      <c r="AP6" s="87" t="s">
        <v>123</v>
      </c>
      <c r="AQ6" s="87" t="s">
        <v>124</v>
      </c>
      <c r="AR6" s="87" t="s">
        <v>125</v>
      </c>
      <c r="AS6" s="87" t="s">
        <v>126</v>
      </c>
      <c r="AT6" s="87" t="s">
        <v>127</v>
      </c>
      <c r="AU6" s="87" t="s">
        <v>128</v>
      </c>
    </row>
    <row r="7" spans="1:47" ht="20.100000000000001" x14ac:dyDescent="0.7">
      <c r="A7" s="93"/>
      <c r="B7" s="94"/>
      <c r="C7" s="94"/>
      <c r="D7" s="95"/>
      <c r="E7" s="95"/>
      <c r="F7" s="95"/>
      <c r="G7" s="95"/>
      <c r="H7" s="95"/>
      <c r="I7" s="95"/>
      <c r="J7" s="95"/>
      <c r="K7" s="95"/>
      <c r="L7" s="95"/>
      <c r="M7" s="95"/>
      <c r="N7" s="95"/>
      <c r="O7" s="95"/>
      <c r="P7" s="95"/>
      <c r="Q7" s="95"/>
      <c r="R7" s="80"/>
      <c r="S7" s="80"/>
      <c r="T7" s="80"/>
      <c r="U7" s="80"/>
      <c r="V7" s="80"/>
      <c r="W7" s="80"/>
      <c r="X7" s="80"/>
      <c r="Y7" s="80"/>
      <c r="Z7" s="80"/>
      <c r="AA7" s="80"/>
      <c r="AB7" s="96"/>
      <c r="AC7" s="80"/>
      <c r="AD7" s="80"/>
      <c r="AE7" s="80"/>
      <c r="AF7" s="80"/>
      <c r="AG7" s="80"/>
      <c r="AH7" s="80"/>
      <c r="AI7" s="80"/>
      <c r="AJ7" s="80"/>
      <c r="AK7" s="80"/>
      <c r="AL7" s="80"/>
      <c r="AM7" s="80"/>
      <c r="AN7" s="80"/>
      <c r="AO7" s="80"/>
      <c r="AP7" s="80"/>
      <c r="AQ7" s="80"/>
      <c r="AR7" s="80"/>
      <c r="AS7" s="80"/>
      <c r="AT7" s="80"/>
      <c r="AU7" s="80"/>
    </row>
    <row r="8" spans="1:47" ht="19.8" x14ac:dyDescent="0.65">
      <c r="A8" s="94">
        <v>6045</v>
      </c>
      <c r="B8" s="94" t="s">
        <v>212</v>
      </c>
      <c r="C8" s="98"/>
      <c r="D8" s="98"/>
      <c r="E8" s="98"/>
      <c r="F8" s="98"/>
      <c r="G8" s="98"/>
      <c r="H8" s="98"/>
      <c r="I8" s="98"/>
      <c r="J8" s="98"/>
      <c r="K8" s="98"/>
      <c r="L8" s="98"/>
      <c r="M8" s="98"/>
      <c r="N8" s="98"/>
      <c r="O8" s="99">
        <f>SUM(C8:N8)</f>
        <v>0</v>
      </c>
      <c r="P8" s="80"/>
      <c r="Q8" s="80"/>
      <c r="R8" s="80"/>
      <c r="S8" s="80"/>
      <c r="T8" s="80"/>
      <c r="U8" s="80"/>
      <c r="V8" s="80"/>
      <c r="W8" s="80"/>
      <c r="X8" s="80"/>
      <c r="Y8" s="80"/>
      <c r="Z8" s="80"/>
      <c r="AA8" s="80" t="s">
        <v>129</v>
      </c>
      <c r="AB8" s="80" t="str">
        <f>IF(A8="","",A8&amp;"-000000")</f>
        <v>6045-000000</v>
      </c>
      <c r="AC8" s="80">
        <v>400</v>
      </c>
      <c r="AD8" s="80" t="str">
        <f>IF(LEN($O$1)=3,$O$1,IF(LEN($O$1)=2,0&amp;$O$1,IF(LEN($O$1)=1,0&amp;0&amp;$O$1,"ERROR")))</f>
        <v>054</v>
      </c>
      <c r="AE8" s="80"/>
      <c r="AF8" s="80"/>
      <c r="AG8" s="80"/>
      <c r="AH8" s="80">
        <v>110</v>
      </c>
      <c r="AI8" s="80" t="str">
        <f>Summary!$B$2</f>
        <v>USD</v>
      </c>
      <c r="AJ8" s="80">
        <f t="shared" ref="AJ8:AU8" si="0">IF(C8="",0,C8)</f>
        <v>0</v>
      </c>
      <c r="AK8" s="80">
        <f t="shared" si="0"/>
        <v>0</v>
      </c>
      <c r="AL8" s="80">
        <f t="shared" si="0"/>
        <v>0</v>
      </c>
      <c r="AM8" s="80">
        <f t="shared" si="0"/>
        <v>0</v>
      </c>
      <c r="AN8" s="80">
        <f t="shared" si="0"/>
        <v>0</v>
      </c>
      <c r="AO8" s="80">
        <f t="shared" si="0"/>
        <v>0</v>
      </c>
      <c r="AP8" s="80">
        <f t="shared" si="0"/>
        <v>0</v>
      </c>
      <c r="AQ8" s="80">
        <f t="shared" si="0"/>
        <v>0</v>
      </c>
      <c r="AR8" s="80">
        <f t="shared" si="0"/>
        <v>0</v>
      </c>
      <c r="AS8" s="80">
        <f t="shared" si="0"/>
        <v>0</v>
      </c>
      <c r="AT8" s="80">
        <f t="shared" si="0"/>
        <v>0</v>
      </c>
      <c r="AU8" s="80">
        <f t="shared" si="0"/>
        <v>0</v>
      </c>
    </row>
    <row r="9" spans="1:47" ht="20.100000000000001" x14ac:dyDescent="0.7">
      <c r="A9" s="97"/>
      <c r="B9" s="94"/>
      <c r="C9" s="95"/>
      <c r="D9" s="95"/>
      <c r="E9" s="95"/>
      <c r="F9" s="95"/>
      <c r="G9" s="95"/>
      <c r="H9" s="95"/>
      <c r="I9" s="95"/>
      <c r="J9" s="95"/>
      <c r="K9" s="95"/>
      <c r="L9" s="95"/>
      <c r="M9" s="95"/>
      <c r="N9" s="95"/>
      <c r="O9" s="95"/>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row>
    <row r="10" spans="1:47" ht="19.8" x14ac:dyDescent="0.65">
      <c r="A10" s="94">
        <v>7002</v>
      </c>
      <c r="B10" s="94" t="s">
        <v>213</v>
      </c>
      <c r="C10" s="98"/>
      <c r="D10" s="98"/>
      <c r="E10" s="98"/>
      <c r="F10" s="98"/>
      <c r="G10" s="98"/>
      <c r="H10" s="98"/>
      <c r="I10" s="98"/>
      <c r="J10" s="98"/>
      <c r="K10" s="98"/>
      <c r="L10" s="98"/>
      <c r="M10" s="98"/>
      <c r="N10" s="98"/>
      <c r="O10" s="99">
        <f>SUM(C10:N10)</f>
        <v>0</v>
      </c>
      <c r="P10" s="80"/>
      <c r="Q10" s="80"/>
      <c r="R10" s="80"/>
      <c r="S10" s="80"/>
      <c r="T10" s="80"/>
      <c r="U10" s="80"/>
      <c r="V10" s="80"/>
      <c r="W10" s="80"/>
      <c r="X10" s="80"/>
      <c r="Y10" s="80"/>
      <c r="Z10" s="80"/>
      <c r="AA10" s="80" t="s">
        <v>129</v>
      </c>
      <c r="AB10" s="80" t="str">
        <f>IF(A10="","",A10&amp;"-000000")</f>
        <v>7002-000000</v>
      </c>
      <c r="AC10" s="80">
        <v>400</v>
      </c>
      <c r="AD10" s="80" t="str">
        <f>IF(LEN($O$1)=3,$O$1,IF(LEN($O$1)=2,0&amp;$O$1,IF(LEN($O$1)=1,0&amp;0&amp;$O$1,"ERROR")))</f>
        <v>054</v>
      </c>
      <c r="AE10" s="80"/>
      <c r="AF10" s="80"/>
      <c r="AG10" s="80"/>
      <c r="AH10" s="80">
        <v>110</v>
      </c>
      <c r="AI10" s="80" t="str">
        <f>Summary!$B$2</f>
        <v>USD</v>
      </c>
      <c r="AJ10" s="80">
        <f t="shared" ref="AJ10:AU10" si="1">IF(C10="",0,C10)</f>
        <v>0</v>
      </c>
      <c r="AK10" s="80">
        <f t="shared" si="1"/>
        <v>0</v>
      </c>
      <c r="AL10" s="80">
        <f t="shared" si="1"/>
        <v>0</v>
      </c>
      <c r="AM10" s="80">
        <f t="shared" si="1"/>
        <v>0</v>
      </c>
      <c r="AN10" s="80">
        <f t="shared" si="1"/>
        <v>0</v>
      </c>
      <c r="AO10" s="80">
        <f t="shared" si="1"/>
        <v>0</v>
      </c>
      <c r="AP10" s="80">
        <f t="shared" si="1"/>
        <v>0</v>
      </c>
      <c r="AQ10" s="80">
        <f t="shared" si="1"/>
        <v>0</v>
      </c>
      <c r="AR10" s="80">
        <f t="shared" si="1"/>
        <v>0</v>
      </c>
      <c r="AS10" s="80">
        <f t="shared" si="1"/>
        <v>0</v>
      </c>
      <c r="AT10" s="80">
        <f t="shared" si="1"/>
        <v>0</v>
      </c>
      <c r="AU10" s="80">
        <f t="shared" si="1"/>
        <v>0</v>
      </c>
    </row>
    <row r="11" spans="1:47" ht="20.100000000000001" x14ac:dyDescent="0.7">
      <c r="A11" s="94"/>
      <c r="B11" s="94"/>
      <c r="C11" s="100"/>
      <c r="D11" s="100"/>
      <c r="E11" s="100"/>
      <c r="F11" s="100"/>
      <c r="G11" s="100"/>
      <c r="H11" s="100"/>
      <c r="I11" s="100"/>
      <c r="J11" s="100"/>
      <c r="K11" s="100"/>
      <c r="L11" s="100"/>
      <c r="M11" s="100"/>
      <c r="N11" s="100"/>
      <c r="O11" s="10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row>
    <row r="12" spans="1:47" ht="20.100000000000001" x14ac:dyDescent="0.7">
      <c r="A12" s="94" t="s">
        <v>99</v>
      </c>
      <c r="B12" s="94"/>
      <c r="C12" s="101">
        <f t="shared" ref="C12:O12" si="2">C8-C10</f>
        <v>0</v>
      </c>
      <c r="D12" s="101">
        <f t="shared" si="2"/>
        <v>0</v>
      </c>
      <c r="E12" s="101">
        <f t="shared" si="2"/>
        <v>0</v>
      </c>
      <c r="F12" s="101">
        <f t="shared" si="2"/>
        <v>0</v>
      </c>
      <c r="G12" s="101">
        <f t="shared" si="2"/>
        <v>0</v>
      </c>
      <c r="H12" s="101">
        <f t="shared" si="2"/>
        <v>0</v>
      </c>
      <c r="I12" s="101">
        <f t="shared" si="2"/>
        <v>0</v>
      </c>
      <c r="J12" s="101">
        <f t="shared" si="2"/>
        <v>0</v>
      </c>
      <c r="K12" s="101">
        <f t="shared" si="2"/>
        <v>0</v>
      </c>
      <c r="L12" s="101">
        <f t="shared" si="2"/>
        <v>0</v>
      </c>
      <c r="M12" s="101">
        <f t="shared" si="2"/>
        <v>0</v>
      </c>
      <c r="N12" s="101">
        <f t="shared" si="2"/>
        <v>0</v>
      </c>
      <c r="O12" s="101">
        <f t="shared" si="2"/>
        <v>0</v>
      </c>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row>
    <row r="13" spans="1:47" x14ac:dyDescent="0.5">
      <c r="A13" s="80"/>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row>
    <row r="14" spans="1:47" x14ac:dyDescent="0.5">
      <c r="A14" s="80"/>
      <c r="B14" s="80"/>
      <c r="C14" s="80"/>
      <c r="D14" s="80"/>
      <c r="E14" s="80"/>
      <c r="F14" s="80"/>
      <c r="G14" s="80"/>
      <c r="H14" s="80"/>
      <c r="I14" s="80"/>
      <c r="J14" s="80"/>
      <c r="K14" s="80"/>
      <c r="L14" s="80"/>
      <c r="M14" s="80"/>
      <c r="N14" s="115" t="str">
        <f>IF(O12&lt;0,"***This category should not operate at a loss","")</f>
        <v/>
      </c>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row>
    <row r="15" spans="1:47" x14ac:dyDescent="0.5">
      <c r="A15" s="80"/>
      <c r="B15" s="80"/>
      <c r="C15" s="80"/>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row>
    <row r="16" spans="1:47" x14ac:dyDescent="0.5">
      <c r="A16" s="80"/>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row>
    <row r="17" spans="1:47" x14ac:dyDescent="0.5">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row>
    <row r="18" spans="1:47" x14ac:dyDescent="0.5">
      <c r="A18" s="80"/>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row>
    <row r="19" spans="1:47" x14ac:dyDescent="0.5">
      <c r="A19" s="80"/>
      <c r="B19" s="80"/>
      <c r="C19" s="80"/>
      <c r="D19" s="80"/>
      <c r="E19" s="80"/>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row>
    <row r="20" spans="1:47" x14ac:dyDescent="0.5">
      <c r="A20" s="80"/>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row>
    <row r="21" spans="1:47" ht="15.75" customHeight="1" x14ac:dyDescent="0.5">
      <c r="A21" s="80"/>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row>
    <row r="22" spans="1:47" ht="15.75" customHeight="1" x14ac:dyDescent="0.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row>
    <row r="23" spans="1:47" ht="15.75" customHeight="1" x14ac:dyDescent="0.5">
      <c r="A23" s="80"/>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row>
    <row r="24" spans="1:47" ht="15.75" customHeight="1" x14ac:dyDescent="0.5">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row>
    <row r="25" spans="1:47" ht="15.75" customHeight="1" x14ac:dyDescent="0.5">
      <c r="A25" s="80"/>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row>
    <row r="26" spans="1:47" ht="15.75" customHeight="1" x14ac:dyDescent="0.5">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row>
    <row r="27" spans="1:47" ht="15.75" customHeight="1" x14ac:dyDescent="0.5">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row>
    <row r="28" spans="1:47" ht="15.75" customHeight="1" x14ac:dyDescent="0.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row>
    <row r="29" spans="1:47" ht="15.75" customHeight="1" x14ac:dyDescent="0.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row>
    <row r="30" spans="1:47" ht="15.75" customHeight="1" x14ac:dyDescent="0.5">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row>
    <row r="31" spans="1:47" ht="15.75" customHeight="1" x14ac:dyDescent="0.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row>
    <row r="32" spans="1:47" ht="15.75" customHeight="1" x14ac:dyDescent="0.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row>
    <row r="33" spans="1:47" ht="15.75" customHeight="1" x14ac:dyDescent="0.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row>
    <row r="34" spans="1:47" ht="15.75" customHeight="1" x14ac:dyDescent="0.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row>
    <row r="35" spans="1:47" ht="15.75" customHeight="1" x14ac:dyDescent="0.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row>
    <row r="36" spans="1:47" ht="15.75" customHeight="1" x14ac:dyDescent="0.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row>
    <row r="37" spans="1:47" ht="15.75" customHeight="1" x14ac:dyDescent="0.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row>
    <row r="38" spans="1:47" ht="15.75" customHeight="1" x14ac:dyDescent="0.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row>
    <row r="39" spans="1:47" ht="15.75" customHeight="1" x14ac:dyDescent="0.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row>
    <row r="40" spans="1:47" ht="15.75" customHeight="1" x14ac:dyDescent="0.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row>
    <row r="41" spans="1:47" ht="15.75" customHeight="1" x14ac:dyDescent="0.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row>
    <row r="42" spans="1:47" ht="15.75" customHeight="1" x14ac:dyDescent="0.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row>
    <row r="43" spans="1:47" ht="15.75" customHeight="1" x14ac:dyDescent="0.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row>
    <row r="44" spans="1:47" ht="15.75" customHeight="1" x14ac:dyDescent="0.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row>
    <row r="45" spans="1:47" ht="15.75" customHeight="1" x14ac:dyDescent="0.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row>
    <row r="46" spans="1:47" ht="15.75" customHeight="1" x14ac:dyDescent="0.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row>
    <row r="47" spans="1:47" ht="15.75" customHeight="1" x14ac:dyDescent="0.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row>
    <row r="48" spans="1:47" ht="15.75" customHeight="1" x14ac:dyDescent="0.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row>
    <row r="49" spans="1:47" ht="15.75" customHeight="1" x14ac:dyDescent="0.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row>
    <row r="50" spans="1:47" ht="15.75" customHeight="1" x14ac:dyDescent="0.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row>
    <row r="51" spans="1:47" ht="15.75" customHeight="1" x14ac:dyDescent="0.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row>
    <row r="52" spans="1:47" ht="15.75" customHeight="1" x14ac:dyDescent="0.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row>
    <row r="53" spans="1:47" ht="15.75" customHeight="1" x14ac:dyDescent="0.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row>
    <row r="54" spans="1:47" ht="15.75" customHeight="1" x14ac:dyDescent="0.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row>
    <row r="55" spans="1:47" ht="15.75" customHeight="1" x14ac:dyDescent="0.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row>
    <row r="56" spans="1:47" ht="15.75" customHeight="1" x14ac:dyDescent="0.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row>
    <row r="57" spans="1:47" ht="15.75" customHeight="1" x14ac:dyDescent="0.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row>
    <row r="58" spans="1:47" ht="15.75" customHeight="1" x14ac:dyDescent="0.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row>
    <row r="59" spans="1:47" ht="15.75" customHeight="1" x14ac:dyDescent="0.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row>
    <row r="60" spans="1:47" ht="15.75" customHeight="1" x14ac:dyDescent="0.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row>
    <row r="61" spans="1:47" ht="15.75" customHeight="1" x14ac:dyDescent="0.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row>
    <row r="62" spans="1:47" ht="15.75" customHeight="1" x14ac:dyDescent="0.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row>
    <row r="63" spans="1:47" ht="15.75" customHeight="1" x14ac:dyDescent="0.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row>
    <row r="64" spans="1:47" ht="15.75" customHeight="1" x14ac:dyDescent="0.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row>
    <row r="65" spans="1:47" ht="15.75" customHeight="1" x14ac:dyDescent="0.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row>
    <row r="66" spans="1:47" ht="15.75" customHeight="1" x14ac:dyDescent="0.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row>
    <row r="67" spans="1:47" ht="15.75" customHeight="1" x14ac:dyDescent="0.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row>
    <row r="68" spans="1:47" ht="15.75" customHeight="1" x14ac:dyDescent="0.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row>
    <row r="69" spans="1:47" ht="15.75" customHeight="1" x14ac:dyDescent="0.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row>
    <row r="70" spans="1:47" ht="15.75" customHeight="1" x14ac:dyDescent="0.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row>
    <row r="71" spans="1:47" ht="15.75" customHeight="1" x14ac:dyDescent="0.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row>
    <row r="72" spans="1:47" ht="15.75" customHeight="1" x14ac:dyDescent="0.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row>
    <row r="73" spans="1:47" ht="15.75" customHeight="1" x14ac:dyDescent="0.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row>
    <row r="74" spans="1:47" ht="15.75" customHeight="1" x14ac:dyDescent="0.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row>
    <row r="75" spans="1:47" ht="15.75" customHeight="1" x14ac:dyDescent="0.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row>
    <row r="76" spans="1:47" ht="15.75" customHeight="1" x14ac:dyDescent="0.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row>
    <row r="77" spans="1:47" ht="15.75" customHeight="1" x14ac:dyDescent="0.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row>
    <row r="78" spans="1:47" ht="15.75" customHeight="1" x14ac:dyDescent="0.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row>
    <row r="79" spans="1:47" ht="15.75" customHeight="1" x14ac:dyDescent="0.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row>
    <row r="80" spans="1:47" ht="15.75" customHeight="1" x14ac:dyDescent="0.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row>
    <row r="81" spans="1:47" ht="15.75" customHeight="1" x14ac:dyDescent="0.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row>
    <row r="82" spans="1:47" ht="15.75" customHeight="1" x14ac:dyDescent="0.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row>
    <row r="83" spans="1:47" ht="15.75" customHeight="1" x14ac:dyDescent="0.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row>
    <row r="84" spans="1:47" ht="15.75" customHeight="1" x14ac:dyDescent="0.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row>
    <row r="85" spans="1:47" ht="15.75" customHeight="1" x14ac:dyDescent="0.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row>
    <row r="86" spans="1:47" ht="15.75" customHeight="1" x14ac:dyDescent="0.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row>
    <row r="87" spans="1:47" ht="15.75" customHeight="1" x14ac:dyDescent="0.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row>
    <row r="88" spans="1:47" ht="15.75" customHeight="1" x14ac:dyDescent="0.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row>
    <row r="89" spans="1:47" ht="15.75" customHeight="1" x14ac:dyDescent="0.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row>
    <row r="90" spans="1:47" ht="15.75" customHeight="1" x14ac:dyDescent="0.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row>
    <row r="91" spans="1:47" ht="15.75" customHeight="1" x14ac:dyDescent="0.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row>
    <row r="92" spans="1:47" ht="15.75" customHeight="1" x14ac:dyDescent="0.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row>
    <row r="93" spans="1:47" ht="15.75" customHeight="1" x14ac:dyDescent="0.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row>
    <row r="94" spans="1:47" ht="15.75" customHeight="1" x14ac:dyDescent="0.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row>
    <row r="95" spans="1:47" ht="15.75" customHeight="1" x14ac:dyDescent="0.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row>
    <row r="96" spans="1:47" ht="15.75" customHeight="1" x14ac:dyDescent="0.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row>
    <row r="97" spans="1:47" ht="15.75" customHeight="1" x14ac:dyDescent="0.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row>
    <row r="98" spans="1:47" ht="15.75" customHeight="1" x14ac:dyDescent="0.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row>
    <row r="99" spans="1:47" ht="15.75" customHeight="1" x14ac:dyDescent="0.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row>
    <row r="100" spans="1:47" ht="15.75" customHeight="1" x14ac:dyDescent="0.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row>
    <row r="101" spans="1:47" ht="15.75" customHeight="1" x14ac:dyDescent="0.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row>
    <row r="102" spans="1:47" ht="15.75" customHeight="1" x14ac:dyDescent="0.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row>
    <row r="103" spans="1:47" ht="15.75" customHeight="1" x14ac:dyDescent="0.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row>
    <row r="104" spans="1:47" ht="15.75" customHeight="1" x14ac:dyDescent="0.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row>
    <row r="105" spans="1:47" ht="15.75" customHeight="1" x14ac:dyDescent="0.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row>
    <row r="106" spans="1:47" ht="15.75" customHeight="1" x14ac:dyDescent="0.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row>
    <row r="107" spans="1:47" ht="15.75" customHeight="1" x14ac:dyDescent="0.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row>
    <row r="108" spans="1:47" ht="15.75" customHeight="1" x14ac:dyDescent="0.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row>
    <row r="109" spans="1:47" ht="15.75" customHeight="1" x14ac:dyDescent="0.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row>
    <row r="110" spans="1:47" ht="15.75" customHeight="1" x14ac:dyDescent="0.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row>
    <row r="111" spans="1:47" ht="15.75" customHeight="1" x14ac:dyDescent="0.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row>
    <row r="112" spans="1:47" ht="15.75" customHeight="1" x14ac:dyDescent="0.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row>
    <row r="113" spans="1:47" ht="15.75" customHeight="1" x14ac:dyDescent="0.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row>
    <row r="114" spans="1:47" ht="15.75" customHeight="1" x14ac:dyDescent="0.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row>
    <row r="115" spans="1:47" ht="15.75" customHeight="1" x14ac:dyDescent="0.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row>
    <row r="116" spans="1:47" ht="15.75" customHeight="1" x14ac:dyDescent="0.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row>
    <row r="117" spans="1:47" ht="15.75" customHeight="1" x14ac:dyDescent="0.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row>
    <row r="118" spans="1:47" ht="15.75" customHeight="1" x14ac:dyDescent="0.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row>
    <row r="119" spans="1:47" ht="15.75" customHeight="1" x14ac:dyDescent="0.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row>
    <row r="120" spans="1:47" ht="15.75" customHeight="1" x14ac:dyDescent="0.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row>
    <row r="121" spans="1:47" ht="15.75" customHeight="1" x14ac:dyDescent="0.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row>
    <row r="122" spans="1:47" ht="15.75" customHeight="1" x14ac:dyDescent="0.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row>
    <row r="123" spans="1:47" ht="15.75" customHeight="1" x14ac:dyDescent="0.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row>
    <row r="124" spans="1:47" ht="15.75" customHeight="1" x14ac:dyDescent="0.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row>
    <row r="125" spans="1:47" ht="15.75" customHeight="1" x14ac:dyDescent="0.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row>
    <row r="126" spans="1:47" ht="15.75" customHeight="1" x14ac:dyDescent="0.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row>
    <row r="127" spans="1:47" ht="15.75" customHeight="1" x14ac:dyDescent="0.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row>
    <row r="128" spans="1:47" ht="15.75" customHeight="1" x14ac:dyDescent="0.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row>
    <row r="129" spans="1:47" ht="15.75" customHeight="1" x14ac:dyDescent="0.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row>
    <row r="130" spans="1:47" ht="15.75" customHeight="1" x14ac:dyDescent="0.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row>
    <row r="131" spans="1:47" ht="15.75" customHeight="1" x14ac:dyDescent="0.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row>
    <row r="132" spans="1:47" ht="15.75" customHeight="1" x14ac:dyDescent="0.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row>
    <row r="133" spans="1:47" ht="15.75" customHeight="1" x14ac:dyDescent="0.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row>
    <row r="134" spans="1:47" ht="15.75" customHeight="1" x14ac:dyDescent="0.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row>
    <row r="135" spans="1:47" ht="15.75" customHeight="1" x14ac:dyDescent="0.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row>
    <row r="136" spans="1:47" ht="15.75" customHeight="1" x14ac:dyDescent="0.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row>
    <row r="137" spans="1:47" ht="15.75" customHeight="1" x14ac:dyDescent="0.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row>
    <row r="138" spans="1:47" ht="15.75" customHeight="1" x14ac:dyDescent="0.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row>
    <row r="139" spans="1:47" ht="15.75" customHeight="1" x14ac:dyDescent="0.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row>
    <row r="140" spans="1:47" ht="15.75" customHeight="1" x14ac:dyDescent="0.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row>
    <row r="141" spans="1:47" ht="15.75" customHeight="1" x14ac:dyDescent="0.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row>
    <row r="142" spans="1:47" ht="15.75" customHeight="1" x14ac:dyDescent="0.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row>
    <row r="143" spans="1:47" ht="15.75" customHeight="1" x14ac:dyDescent="0.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row>
    <row r="144" spans="1:47" ht="15.75" customHeight="1" x14ac:dyDescent="0.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row>
    <row r="145" spans="1:47" ht="15.75" customHeight="1" x14ac:dyDescent="0.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row>
    <row r="146" spans="1:47" ht="15.75" customHeight="1" x14ac:dyDescent="0.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row>
    <row r="147" spans="1:47" ht="15.75" customHeight="1" x14ac:dyDescent="0.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row>
    <row r="148" spans="1:47" ht="15.75" customHeight="1" x14ac:dyDescent="0.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row>
    <row r="149" spans="1:47" ht="15.75" customHeight="1" x14ac:dyDescent="0.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row>
    <row r="150" spans="1:47" ht="15.75" customHeight="1" x14ac:dyDescent="0.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row>
    <row r="151" spans="1:47" ht="15.75" customHeight="1" x14ac:dyDescent="0.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row>
    <row r="152" spans="1:47" ht="15.75" customHeight="1" x14ac:dyDescent="0.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row>
    <row r="153" spans="1:47" ht="15.75" customHeight="1" x14ac:dyDescent="0.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row>
    <row r="154" spans="1:47" ht="15.75" customHeight="1" x14ac:dyDescent="0.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row>
    <row r="155" spans="1:47" ht="15.75" customHeight="1" x14ac:dyDescent="0.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row>
    <row r="156" spans="1:47" ht="15.75" customHeight="1" x14ac:dyDescent="0.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row>
    <row r="157" spans="1:47" ht="15.75" customHeight="1" x14ac:dyDescent="0.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row>
    <row r="158" spans="1:47" ht="15.75" customHeight="1" x14ac:dyDescent="0.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row>
    <row r="159" spans="1:47" ht="15.75" customHeight="1" x14ac:dyDescent="0.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row>
    <row r="160" spans="1:47" ht="15.75" customHeight="1" x14ac:dyDescent="0.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row>
    <row r="161" spans="1:47" ht="15.75" customHeight="1" x14ac:dyDescent="0.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row>
    <row r="162" spans="1:47" ht="15.75" customHeight="1" x14ac:dyDescent="0.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row>
    <row r="163" spans="1:47" ht="15.75" customHeight="1" x14ac:dyDescent="0.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row>
    <row r="164" spans="1:47" ht="15.75" customHeight="1" x14ac:dyDescent="0.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row>
    <row r="165" spans="1:47" ht="15.75" customHeight="1" x14ac:dyDescent="0.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row>
    <row r="166" spans="1:47" ht="15.75" customHeight="1" x14ac:dyDescent="0.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row>
    <row r="167" spans="1:47" ht="15.75" customHeight="1" x14ac:dyDescent="0.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row>
    <row r="168" spans="1:47" ht="15.75" customHeight="1" x14ac:dyDescent="0.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row>
    <row r="169" spans="1:47" ht="15.75" customHeight="1" x14ac:dyDescent="0.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row>
    <row r="170" spans="1:47" ht="15.75" customHeight="1" x14ac:dyDescent="0.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row>
    <row r="171" spans="1:47" ht="15.75" customHeight="1" x14ac:dyDescent="0.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row>
    <row r="172" spans="1:47" ht="15.75" customHeight="1" x14ac:dyDescent="0.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row>
    <row r="173" spans="1:47" ht="15.75" customHeight="1" x14ac:dyDescent="0.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row>
    <row r="174" spans="1:47" ht="15.75" customHeight="1" x14ac:dyDescent="0.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row>
    <row r="175" spans="1:47" ht="15.75" customHeight="1" x14ac:dyDescent="0.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row>
    <row r="176" spans="1:47" ht="15.75" customHeight="1" x14ac:dyDescent="0.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row>
    <row r="177" spans="1:47" ht="15.75" customHeight="1" x14ac:dyDescent="0.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row>
    <row r="178" spans="1:47" ht="15.75" customHeight="1" x14ac:dyDescent="0.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row>
    <row r="179" spans="1:47" ht="15.75" customHeight="1" x14ac:dyDescent="0.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row>
    <row r="180" spans="1:47" ht="15.75" customHeight="1" x14ac:dyDescent="0.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row>
    <row r="181" spans="1:47" ht="15.75" customHeight="1" x14ac:dyDescent="0.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row>
    <row r="182" spans="1:47" ht="15.75" customHeight="1" x14ac:dyDescent="0.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row>
    <row r="183" spans="1:47" ht="15.75" customHeight="1" x14ac:dyDescent="0.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row>
    <row r="184" spans="1:47" ht="15.75" customHeight="1" x14ac:dyDescent="0.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row>
    <row r="185" spans="1:47" ht="15.75" customHeight="1" x14ac:dyDescent="0.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row>
    <row r="186" spans="1:47" ht="15.75" customHeight="1" x14ac:dyDescent="0.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row>
    <row r="187" spans="1:47" ht="15.75" customHeight="1" x14ac:dyDescent="0.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row>
    <row r="188" spans="1:47" ht="15.75" customHeight="1" x14ac:dyDescent="0.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row>
    <row r="189" spans="1:47" ht="15.75" customHeight="1" x14ac:dyDescent="0.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row>
    <row r="190" spans="1:47" ht="15.75" customHeight="1" x14ac:dyDescent="0.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row>
    <row r="191" spans="1:47" ht="15.75" customHeight="1" x14ac:dyDescent="0.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row>
    <row r="192" spans="1:47" ht="15.75" customHeight="1" x14ac:dyDescent="0.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row>
    <row r="193" spans="1:47" ht="15.75" customHeight="1" x14ac:dyDescent="0.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row>
    <row r="194" spans="1:47" ht="15.75" customHeight="1" x14ac:dyDescent="0.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row>
    <row r="195" spans="1:47" ht="15.75" customHeight="1" x14ac:dyDescent="0.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row>
    <row r="196" spans="1:47" ht="15.75" customHeight="1" x14ac:dyDescent="0.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row>
    <row r="197" spans="1:47" ht="15.75" customHeight="1" x14ac:dyDescent="0.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row>
    <row r="198" spans="1:47" ht="15.75" customHeight="1" x14ac:dyDescent="0.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row>
    <row r="199" spans="1:47" ht="15.75" customHeight="1" x14ac:dyDescent="0.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row>
    <row r="200" spans="1:47" ht="15.75" customHeight="1" x14ac:dyDescent="0.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row>
    <row r="201" spans="1:47" ht="15.75" customHeight="1" x14ac:dyDescent="0.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row>
    <row r="202" spans="1:47" ht="15.75" customHeight="1" x14ac:dyDescent="0.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row>
    <row r="203" spans="1:47" ht="15.75" customHeight="1" x14ac:dyDescent="0.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row>
    <row r="204" spans="1:47" ht="15.75" customHeight="1" x14ac:dyDescent="0.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row>
    <row r="205" spans="1:47" ht="15.75" customHeight="1" x14ac:dyDescent="0.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row>
    <row r="206" spans="1:47" ht="15.75" customHeight="1" x14ac:dyDescent="0.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row>
    <row r="207" spans="1:47" ht="15.75" customHeight="1" x14ac:dyDescent="0.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row>
    <row r="208" spans="1:47" ht="15.75" customHeight="1" x14ac:dyDescent="0.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row>
    <row r="209" spans="1:47" ht="15.75" customHeight="1" x14ac:dyDescent="0.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row>
    <row r="210" spans="1:47" ht="15.75" customHeight="1" x14ac:dyDescent="0.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row>
    <row r="211" spans="1:47" ht="15.75" customHeight="1" x14ac:dyDescent="0.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row>
    <row r="212" spans="1:47" ht="15.75" customHeight="1" x14ac:dyDescent="0.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row>
    <row r="213" spans="1:47" ht="15.75" customHeight="1" x14ac:dyDescent="0.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row>
    <row r="214" spans="1:47" ht="15.75" customHeight="1" x14ac:dyDescent="0.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row>
    <row r="215" spans="1:47" ht="15.75" customHeight="1" x14ac:dyDescent="0.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row>
    <row r="216" spans="1:47" ht="15.75" customHeight="1" x14ac:dyDescent="0.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row>
    <row r="217" spans="1:47" ht="15.75" customHeight="1" x14ac:dyDescent="0.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row>
    <row r="218" spans="1:47" ht="15.75" customHeight="1" x14ac:dyDescent="0.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row>
    <row r="219" spans="1:47" ht="15.75" customHeight="1" x14ac:dyDescent="0.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row>
    <row r="220" spans="1:47" ht="15.75" customHeight="1" x14ac:dyDescent="0.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row>
    <row r="221" spans="1:47" ht="15.75" customHeight="1" x14ac:dyDescent="0.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row>
    <row r="222" spans="1:47" ht="15.75" customHeight="1" x14ac:dyDescent="0.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row>
    <row r="223" spans="1:47" ht="15.75" customHeight="1" x14ac:dyDescent="0.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row>
    <row r="224" spans="1:47" ht="15.75" customHeight="1" x14ac:dyDescent="0.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row>
    <row r="225" spans="1:47" ht="15.75" customHeight="1" x14ac:dyDescent="0.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row>
    <row r="226" spans="1:47" ht="15.75" customHeight="1" x14ac:dyDescent="0.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row>
    <row r="227" spans="1:47" ht="15.75" customHeight="1" x14ac:dyDescent="0.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row>
    <row r="228" spans="1:47" ht="15.75" customHeight="1" x14ac:dyDescent="0.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row>
    <row r="229" spans="1:47" ht="15.75" customHeight="1" x14ac:dyDescent="0.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row>
    <row r="230" spans="1:47" ht="15.75" customHeight="1" x14ac:dyDescent="0.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row>
    <row r="231" spans="1:47" ht="15.75" customHeight="1" x14ac:dyDescent="0.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row>
    <row r="232" spans="1:47" ht="15.75" customHeight="1" x14ac:dyDescent="0.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row>
    <row r="233" spans="1:47" ht="15.75" customHeight="1" x14ac:dyDescent="0.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row>
    <row r="234" spans="1:47" ht="15.75" customHeight="1" x14ac:dyDescent="0.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row>
    <row r="235" spans="1:47" ht="15.75" customHeight="1" x14ac:dyDescent="0.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row>
    <row r="236" spans="1:47" ht="15.75" customHeight="1" x14ac:dyDescent="0.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row>
    <row r="237" spans="1:47" ht="15.75" customHeight="1" x14ac:dyDescent="0.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row>
    <row r="238" spans="1:47" ht="15.75" customHeight="1" x14ac:dyDescent="0.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row>
    <row r="239" spans="1:47" ht="15.75" customHeight="1" x14ac:dyDescent="0.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row>
    <row r="240" spans="1:47" ht="15.75" customHeight="1" x14ac:dyDescent="0.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row>
    <row r="241" spans="1:47" ht="15.75" customHeight="1" x14ac:dyDescent="0.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row>
    <row r="242" spans="1:47" ht="15.75" customHeight="1" x14ac:dyDescent="0.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row>
    <row r="243" spans="1:47" ht="15.75" customHeight="1" x14ac:dyDescent="0.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row>
    <row r="244" spans="1:47" ht="15.75" customHeight="1" x14ac:dyDescent="0.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row>
    <row r="245" spans="1:47" ht="15.75" customHeight="1" x14ac:dyDescent="0.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row>
    <row r="246" spans="1:47" ht="15.75" customHeight="1" x14ac:dyDescent="0.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row>
    <row r="247" spans="1:47" ht="15.75" customHeight="1" x14ac:dyDescent="0.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row>
    <row r="248" spans="1:47" ht="15.75" customHeight="1" x14ac:dyDescent="0.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row>
    <row r="249" spans="1:47" ht="15.75" customHeight="1" x14ac:dyDescent="0.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row>
    <row r="250" spans="1:47" ht="15.75" customHeight="1" x14ac:dyDescent="0.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row>
    <row r="251" spans="1:47" ht="15.75" customHeight="1" x14ac:dyDescent="0.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row>
    <row r="252" spans="1:47" ht="15.75" customHeight="1" x14ac:dyDescent="0.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row>
    <row r="253" spans="1:47" ht="15.75" customHeight="1" x14ac:dyDescent="0.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row>
    <row r="254" spans="1:47" ht="15.75" customHeight="1" x14ac:dyDescent="0.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row>
    <row r="255" spans="1:47" ht="15.75" customHeight="1" x14ac:dyDescent="0.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row>
    <row r="256" spans="1:47" ht="15.75" customHeight="1" x14ac:dyDescent="0.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row>
    <row r="257" spans="1:47" ht="15.75" customHeight="1" x14ac:dyDescent="0.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row>
    <row r="258" spans="1:47" ht="15.75" customHeight="1" x14ac:dyDescent="0.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row>
    <row r="259" spans="1:47" ht="15.75" customHeight="1" x14ac:dyDescent="0.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row>
    <row r="260" spans="1:47" ht="15.75" customHeight="1" x14ac:dyDescent="0.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row>
    <row r="261" spans="1:47" ht="15.75" customHeight="1" x14ac:dyDescent="0.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row>
    <row r="262" spans="1:47" ht="15.75" customHeight="1" x14ac:dyDescent="0.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row>
    <row r="263" spans="1:47" ht="15.75" customHeight="1" x14ac:dyDescent="0.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row>
    <row r="264" spans="1:47" ht="15.75" customHeight="1" x14ac:dyDescent="0.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row>
    <row r="265" spans="1:47" ht="15.75" customHeight="1" x14ac:dyDescent="0.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row>
    <row r="266" spans="1:47" ht="15.75" customHeight="1" x14ac:dyDescent="0.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row>
    <row r="267" spans="1:47" ht="15.75" customHeight="1" x14ac:dyDescent="0.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row>
    <row r="268" spans="1:47" ht="15.75" customHeight="1" x14ac:dyDescent="0.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row>
    <row r="269" spans="1:47" ht="15.75" customHeight="1" x14ac:dyDescent="0.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row>
    <row r="270" spans="1:47" ht="15.75" customHeight="1" x14ac:dyDescent="0.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row>
    <row r="271" spans="1:47" ht="15.75" customHeight="1" x14ac:dyDescent="0.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row>
    <row r="272" spans="1:47" ht="15.75" customHeight="1" x14ac:dyDescent="0.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row>
    <row r="273" spans="1:47" ht="15.75" customHeight="1" x14ac:dyDescent="0.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row>
    <row r="274" spans="1:47" ht="15.75" customHeight="1" x14ac:dyDescent="0.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row>
    <row r="275" spans="1:47" ht="15.75" customHeight="1" x14ac:dyDescent="0.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row>
    <row r="276" spans="1:47" ht="15.75" customHeight="1" x14ac:dyDescent="0.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row>
    <row r="277" spans="1:47" ht="15.75" customHeight="1" x14ac:dyDescent="0.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row>
    <row r="278" spans="1:47" ht="15.75" customHeight="1" x14ac:dyDescent="0.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row>
    <row r="279" spans="1:47" ht="15.75" customHeight="1" x14ac:dyDescent="0.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row>
    <row r="280" spans="1:47" ht="15.75" customHeight="1" x14ac:dyDescent="0.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row>
    <row r="281" spans="1:47" ht="15.75" customHeight="1" x14ac:dyDescent="0.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row>
    <row r="282" spans="1:47" ht="15.75" customHeight="1" x14ac:dyDescent="0.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row>
    <row r="283" spans="1:47" ht="15.75" customHeight="1" x14ac:dyDescent="0.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row>
    <row r="284" spans="1:47" ht="15.75" customHeight="1" x14ac:dyDescent="0.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row>
    <row r="285" spans="1:47" ht="15.75" customHeight="1" x14ac:dyDescent="0.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row>
    <row r="286" spans="1:47" ht="15.75" customHeight="1" x14ac:dyDescent="0.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row>
    <row r="287" spans="1:47" ht="15.75" customHeight="1" x14ac:dyDescent="0.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row>
    <row r="288" spans="1:47" ht="15.75" customHeight="1" x14ac:dyDescent="0.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row>
    <row r="289" spans="1:47" ht="15.75" customHeight="1" x14ac:dyDescent="0.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row>
    <row r="290" spans="1:47" ht="15.75" customHeight="1" x14ac:dyDescent="0.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row>
    <row r="291" spans="1:47" ht="15.75" customHeight="1" x14ac:dyDescent="0.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row>
    <row r="292" spans="1:47" ht="15.75" customHeight="1" x14ac:dyDescent="0.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row>
    <row r="293" spans="1:47" ht="15.75" customHeight="1" x14ac:dyDescent="0.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row>
    <row r="294" spans="1:47" ht="15.75" customHeight="1" x14ac:dyDescent="0.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row>
    <row r="295" spans="1:47" ht="15.75" customHeight="1" x14ac:dyDescent="0.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row>
    <row r="296" spans="1:47" ht="15.75" customHeight="1" x14ac:dyDescent="0.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row>
    <row r="297" spans="1:47" ht="15.75" customHeight="1" x14ac:dyDescent="0.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row>
    <row r="298" spans="1:47" ht="15.75" customHeight="1" x14ac:dyDescent="0.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row>
    <row r="299" spans="1:47" ht="15.75" customHeight="1" x14ac:dyDescent="0.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row>
    <row r="300" spans="1:47" ht="15.75" customHeight="1" x14ac:dyDescent="0.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row>
    <row r="301" spans="1:47" ht="15.75" customHeight="1" x14ac:dyDescent="0.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row>
    <row r="302" spans="1:47" ht="15.75" customHeight="1" x14ac:dyDescent="0.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row>
    <row r="303" spans="1:47" ht="15.75" customHeight="1" x14ac:dyDescent="0.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row>
    <row r="304" spans="1:47" ht="15.75" customHeight="1" x14ac:dyDescent="0.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row>
    <row r="305" spans="1:47" ht="15.75" customHeight="1" x14ac:dyDescent="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row>
    <row r="306" spans="1:47" ht="15.75" customHeight="1" x14ac:dyDescent="0.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row>
    <row r="307" spans="1:47" ht="15.75" customHeight="1" x14ac:dyDescent="0.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row>
    <row r="308" spans="1:47" ht="15.75" customHeight="1" x14ac:dyDescent="0.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row>
    <row r="309" spans="1:47" ht="15.75" customHeight="1" x14ac:dyDescent="0.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row>
    <row r="310" spans="1:47" ht="15.75" customHeight="1" x14ac:dyDescent="0.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row>
    <row r="311" spans="1:47" ht="15.75" customHeight="1" x14ac:dyDescent="0.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row>
    <row r="312" spans="1:47" ht="15.75" customHeight="1" x14ac:dyDescent="0.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row>
    <row r="313" spans="1:47" ht="15.75" customHeight="1" x14ac:dyDescent="0.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row>
    <row r="314" spans="1:47" ht="15.75" customHeight="1" x14ac:dyDescent="0.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row>
    <row r="315" spans="1:47" ht="15.75" customHeight="1" x14ac:dyDescent="0.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row>
    <row r="316" spans="1:47" ht="15.75" customHeight="1" x14ac:dyDescent="0.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row>
    <row r="317" spans="1:47" ht="15.75" customHeight="1" x14ac:dyDescent="0.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row>
    <row r="318" spans="1:47" ht="15.75" customHeight="1" x14ac:dyDescent="0.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row>
    <row r="319" spans="1:47" ht="15.75" customHeight="1" x14ac:dyDescent="0.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row>
    <row r="320" spans="1:47" ht="15.75" customHeight="1" x14ac:dyDescent="0.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row>
    <row r="321" spans="1:47" ht="15.75" customHeight="1" x14ac:dyDescent="0.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row>
    <row r="322" spans="1:47" ht="15.75" customHeight="1" x14ac:dyDescent="0.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row>
    <row r="323" spans="1:47" ht="15.75" customHeight="1" x14ac:dyDescent="0.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row>
    <row r="324" spans="1:47" ht="15.75" customHeight="1" x14ac:dyDescent="0.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row>
    <row r="325" spans="1:47" ht="15.75" customHeight="1" x14ac:dyDescent="0.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row>
    <row r="326" spans="1:47" ht="15.75" customHeight="1" x14ac:dyDescent="0.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row>
    <row r="327" spans="1:47" ht="15.75" customHeight="1" x14ac:dyDescent="0.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row>
    <row r="328" spans="1:47" ht="15.75" customHeight="1" x14ac:dyDescent="0.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row>
    <row r="329" spans="1:47" ht="15.75" customHeight="1" x14ac:dyDescent="0.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row>
    <row r="330" spans="1:47" ht="15.75" customHeight="1" x14ac:dyDescent="0.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row>
    <row r="331" spans="1:47" ht="15.75" customHeight="1" x14ac:dyDescent="0.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row>
    <row r="332" spans="1:47" ht="15.75" customHeight="1" x14ac:dyDescent="0.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row>
    <row r="333" spans="1:47" ht="15.75" customHeight="1" x14ac:dyDescent="0.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row>
    <row r="334" spans="1:47" ht="15.75" customHeight="1" x14ac:dyDescent="0.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row>
    <row r="335" spans="1:47" ht="15.75" customHeight="1" x14ac:dyDescent="0.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row>
    <row r="336" spans="1:47" ht="15.75" customHeight="1" x14ac:dyDescent="0.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row>
    <row r="337" spans="1:47" ht="15.75" customHeight="1" x14ac:dyDescent="0.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row>
    <row r="338" spans="1:47" ht="15.75" customHeight="1" x14ac:dyDescent="0.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row>
    <row r="339" spans="1:47" ht="15.75" customHeight="1" x14ac:dyDescent="0.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row>
    <row r="340" spans="1:47" ht="15.75" customHeight="1" x14ac:dyDescent="0.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row>
    <row r="341" spans="1:47" ht="15.75" customHeight="1" x14ac:dyDescent="0.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row>
    <row r="342" spans="1:47" ht="15.75" customHeight="1" x14ac:dyDescent="0.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row>
    <row r="343" spans="1:47" ht="15.75" customHeight="1" x14ac:dyDescent="0.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row>
    <row r="344" spans="1:47" ht="15.75" customHeight="1" x14ac:dyDescent="0.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row>
    <row r="345" spans="1:47" ht="15.75" customHeight="1" x14ac:dyDescent="0.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row>
    <row r="346" spans="1:47" ht="15.75" customHeight="1" x14ac:dyDescent="0.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row>
    <row r="347" spans="1:47" ht="15.75" customHeight="1" x14ac:dyDescent="0.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row>
    <row r="348" spans="1:47" ht="15.75" customHeight="1" x14ac:dyDescent="0.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row>
    <row r="349" spans="1:47" ht="15.75" customHeight="1" x14ac:dyDescent="0.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row>
    <row r="350" spans="1:47" ht="15.75" customHeight="1" x14ac:dyDescent="0.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row>
    <row r="351" spans="1:47" ht="15.75" customHeight="1" x14ac:dyDescent="0.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row>
    <row r="352" spans="1:47" ht="15.75" customHeight="1" x14ac:dyDescent="0.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row>
    <row r="353" spans="1:47" ht="15.75" customHeight="1" x14ac:dyDescent="0.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row>
    <row r="354" spans="1:47" ht="15.75" customHeight="1" x14ac:dyDescent="0.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row>
    <row r="355" spans="1:47" ht="15.75" customHeight="1" x14ac:dyDescent="0.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row>
    <row r="356" spans="1:47" ht="15.75" customHeight="1" x14ac:dyDescent="0.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row>
    <row r="357" spans="1:47" ht="15.75" customHeight="1" x14ac:dyDescent="0.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row>
    <row r="358" spans="1:47" ht="15.75" customHeight="1" x14ac:dyDescent="0.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row>
    <row r="359" spans="1:47" ht="15.75" customHeight="1" x14ac:dyDescent="0.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row>
    <row r="360" spans="1:47" ht="15.75" customHeight="1" x14ac:dyDescent="0.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row>
    <row r="361" spans="1:47" ht="15.75" customHeight="1" x14ac:dyDescent="0.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row>
    <row r="362" spans="1:47" ht="15.75" customHeight="1" x14ac:dyDescent="0.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row>
    <row r="363" spans="1:47" ht="15.75" customHeight="1" x14ac:dyDescent="0.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row>
    <row r="364" spans="1:47" ht="15.75" customHeight="1" x14ac:dyDescent="0.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row>
    <row r="365" spans="1:47" ht="15.75" customHeight="1" x14ac:dyDescent="0.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row>
    <row r="366" spans="1:47" ht="15.75" customHeight="1" x14ac:dyDescent="0.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row>
    <row r="367" spans="1:47" ht="15.75" customHeight="1" x14ac:dyDescent="0.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row>
    <row r="368" spans="1:47" ht="15.75" customHeight="1" x14ac:dyDescent="0.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row>
    <row r="369" spans="1:47" ht="15.75" customHeight="1" x14ac:dyDescent="0.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row>
    <row r="370" spans="1:47" ht="15.75" customHeight="1" x14ac:dyDescent="0.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row>
    <row r="371" spans="1:47" ht="15.75" customHeight="1" x14ac:dyDescent="0.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row>
    <row r="372" spans="1:47" ht="15.75" customHeight="1" x14ac:dyDescent="0.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row>
    <row r="373" spans="1:47" ht="15.75" customHeight="1" x14ac:dyDescent="0.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row>
    <row r="374" spans="1:47" ht="15.75" customHeight="1" x14ac:dyDescent="0.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row>
    <row r="375" spans="1:47" ht="15.75" customHeight="1" x14ac:dyDescent="0.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row>
    <row r="376" spans="1:47" ht="15.75" customHeight="1" x14ac:dyDescent="0.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row>
    <row r="377" spans="1:47" ht="15.75" customHeight="1" x14ac:dyDescent="0.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row>
    <row r="378" spans="1:47" ht="15.75" customHeight="1" x14ac:dyDescent="0.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row>
    <row r="379" spans="1:47" ht="15.75" customHeight="1" x14ac:dyDescent="0.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row>
    <row r="380" spans="1:47" ht="15.75" customHeight="1" x14ac:dyDescent="0.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row>
    <row r="381" spans="1:47" ht="15.75" customHeight="1" x14ac:dyDescent="0.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row>
    <row r="382" spans="1:47" ht="15.75" customHeight="1" x14ac:dyDescent="0.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row>
    <row r="383" spans="1:47" ht="15.75" customHeight="1" x14ac:dyDescent="0.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row>
    <row r="384" spans="1:47" ht="15.75" customHeight="1" x14ac:dyDescent="0.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row>
    <row r="385" spans="1:47" ht="15.75" customHeight="1" x14ac:dyDescent="0.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row>
    <row r="386" spans="1:47" ht="15.75" customHeight="1" x14ac:dyDescent="0.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row>
    <row r="387" spans="1:47" ht="15.75" customHeight="1" x14ac:dyDescent="0.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row>
    <row r="388" spans="1:47" ht="15.75" customHeight="1" x14ac:dyDescent="0.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row>
    <row r="389" spans="1:47" ht="15.75" customHeight="1" x14ac:dyDescent="0.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row>
    <row r="390" spans="1:47" ht="15.75" customHeight="1" x14ac:dyDescent="0.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row>
    <row r="391" spans="1:47" ht="15.75" customHeight="1" x14ac:dyDescent="0.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row>
    <row r="392" spans="1:47" ht="15.75" customHeight="1" x14ac:dyDescent="0.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row>
    <row r="393" spans="1:47" ht="15.75" customHeight="1" x14ac:dyDescent="0.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row>
    <row r="394" spans="1:47" ht="15.75" customHeight="1" x14ac:dyDescent="0.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row>
    <row r="395" spans="1:47" ht="15.75" customHeight="1" x14ac:dyDescent="0.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row>
    <row r="396" spans="1:47" ht="15.75" customHeight="1" x14ac:dyDescent="0.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row>
    <row r="397" spans="1:47" ht="15.75" customHeight="1" x14ac:dyDescent="0.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row>
    <row r="398" spans="1:47" ht="15.75" customHeight="1" x14ac:dyDescent="0.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row>
    <row r="399" spans="1:47" ht="15.75" customHeight="1" x14ac:dyDescent="0.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row>
    <row r="400" spans="1:47" ht="15.75" customHeight="1" x14ac:dyDescent="0.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row>
    <row r="401" spans="1:47" ht="15.75" customHeight="1" x14ac:dyDescent="0.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row>
    <row r="402" spans="1:47" ht="15.75" customHeight="1" x14ac:dyDescent="0.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row>
    <row r="403" spans="1:47" ht="15.75" customHeight="1" x14ac:dyDescent="0.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row>
    <row r="404" spans="1:47" ht="15.75" customHeight="1" x14ac:dyDescent="0.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row>
    <row r="405" spans="1:47" ht="15.75" customHeight="1" x14ac:dyDescent="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row>
    <row r="406" spans="1:47" ht="15.75" customHeight="1" x14ac:dyDescent="0.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row>
    <row r="407" spans="1:47" ht="15.75" customHeight="1" x14ac:dyDescent="0.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row>
    <row r="408" spans="1:47" ht="15.75" customHeight="1" x14ac:dyDescent="0.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row>
    <row r="409" spans="1:47" ht="15.75" customHeight="1" x14ac:dyDescent="0.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row>
    <row r="410" spans="1:47" ht="15.75" customHeight="1" x14ac:dyDescent="0.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row>
    <row r="411" spans="1:47" ht="15.75" customHeight="1" x14ac:dyDescent="0.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row>
    <row r="412" spans="1:47" ht="15.75" customHeight="1" x14ac:dyDescent="0.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row>
    <row r="413" spans="1:47" ht="15.75" customHeight="1" x14ac:dyDescent="0.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row>
    <row r="414" spans="1:47" ht="15.75" customHeight="1" x14ac:dyDescent="0.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row>
    <row r="415" spans="1:47" ht="15.75" customHeight="1" x14ac:dyDescent="0.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row>
    <row r="416" spans="1:47" ht="15.75" customHeight="1" x14ac:dyDescent="0.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row>
    <row r="417" spans="1:47" ht="15.75" customHeight="1" x14ac:dyDescent="0.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row>
    <row r="418" spans="1:47" ht="15.75" customHeight="1" x14ac:dyDescent="0.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row>
    <row r="419" spans="1:47" ht="15.75" customHeight="1" x14ac:dyDescent="0.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row>
    <row r="420" spans="1:47" ht="15.75" customHeight="1" x14ac:dyDescent="0.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row>
    <row r="421" spans="1:47" ht="15.75" customHeight="1" x14ac:dyDescent="0.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row>
    <row r="422" spans="1:47" ht="15.75" customHeight="1" x14ac:dyDescent="0.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row>
    <row r="423" spans="1:47" ht="15.75" customHeight="1" x14ac:dyDescent="0.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row>
    <row r="424" spans="1:47" ht="15.75" customHeight="1" x14ac:dyDescent="0.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row>
    <row r="425" spans="1:47" ht="15.75" customHeight="1" x14ac:dyDescent="0.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row>
    <row r="426" spans="1:47" ht="15.75" customHeight="1" x14ac:dyDescent="0.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row>
    <row r="427" spans="1:47" ht="15.75" customHeight="1" x14ac:dyDescent="0.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row>
    <row r="428" spans="1:47" ht="15.75" customHeight="1" x14ac:dyDescent="0.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row>
    <row r="429" spans="1:47" ht="15.75" customHeight="1" x14ac:dyDescent="0.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row>
    <row r="430" spans="1:47" ht="15.75" customHeight="1" x14ac:dyDescent="0.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row>
    <row r="431" spans="1:47" ht="15.75" customHeight="1" x14ac:dyDescent="0.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row>
    <row r="432" spans="1:47" ht="15.75" customHeight="1" x14ac:dyDescent="0.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row>
    <row r="433" spans="1:47" ht="15.75" customHeight="1" x14ac:dyDescent="0.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row>
    <row r="434" spans="1:47" ht="15.75" customHeight="1" x14ac:dyDescent="0.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row>
    <row r="435" spans="1:47" ht="15.75" customHeight="1" x14ac:dyDescent="0.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row>
    <row r="436" spans="1:47" ht="15.75" customHeight="1" x14ac:dyDescent="0.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row>
    <row r="437" spans="1:47" ht="15.75" customHeight="1" x14ac:dyDescent="0.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row>
    <row r="438" spans="1:47" ht="15.75" customHeight="1" x14ac:dyDescent="0.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row>
    <row r="439" spans="1:47" ht="15.75" customHeight="1" x14ac:dyDescent="0.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row>
    <row r="440" spans="1:47" ht="15.75" customHeight="1" x14ac:dyDescent="0.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row>
    <row r="441" spans="1:47" ht="15.75" customHeight="1" x14ac:dyDescent="0.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row>
    <row r="442" spans="1:47" ht="15.75" customHeight="1" x14ac:dyDescent="0.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row>
    <row r="443" spans="1:47" ht="15.75" customHeight="1" x14ac:dyDescent="0.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row>
    <row r="444" spans="1:47" ht="15.75" customHeight="1" x14ac:dyDescent="0.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row>
    <row r="445" spans="1:47" ht="15.75" customHeight="1" x14ac:dyDescent="0.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row>
    <row r="446" spans="1:47" ht="15.75" customHeight="1" x14ac:dyDescent="0.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row>
    <row r="447" spans="1:47" ht="15.75" customHeight="1" x14ac:dyDescent="0.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row>
    <row r="448" spans="1:47" ht="15.75" customHeight="1" x14ac:dyDescent="0.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row>
    <row r="449" spans="1:47" ht="15.75" customHeight="1" x14ac:dyDescent="0.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row>
    <row r="450" spans="1:47" ht="15.75" customHeight="1" x14ac:dyDescent="0.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row>
    <row r="451" spans="1:47" ht="15.75" customHeight="1" x14ac:dyDescent="0.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row>
    <row r="452" spans="1:47" ht="15.75" customHeight="1" x14ac:dyDescent="0.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row>
    <row r="453" spans="1:47" ht="15.75" customHeight="1" x14ac:dyDescent="0.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row>
    <row r="454" spans="1:47" ht="15.75" customHeight="1" x14ac:dyDescent="0.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row>
    <row r="455" spans="1:47" ht="15.75" customHeight="1" x14ac:dyDescent="0.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row>
    <row r="456" spans="1:47" ht="15.75" customHeight="1" x14ac:dyDescent="0.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row>
    <row r="457" spans="1:47" ht="15.75" customHeight="1" x14ac:dyDescent="0.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row>
    <row r="458" spans="1:47" ht="15.75" customHeight="1" x14ac:dyDescent="0.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row>
    <row r="459" spans="1:47" ht="15.75" customHeight="1" x14ac:dyDescent="0.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row>
    <row r="460" spans="1:47" ht="15.75" customHeight="1" x14ac:dyDescent="0.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row>
    <row r="461" spans="1:47" ht="15.75" customHeight="1" x14ac:dyDescent="0.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row>
    <row r="462" spans="1:47" ht="15.75" customHeight="1" x14ac:dyDescent="0.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row>
    <row r="463" spans="1:47" ht="15.75" customHeight="1" x14ac:dyDescent="0.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row>
    <row r="464" spans="1:47" ht="15.75" customHeight="1" x14ac:dyDescent="0.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row>
    <row r="465" spans="1:47" ht="15.75" customHeight="1" x14ac:dyDescent="0.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row>
    <row r="466" spans="1:47" ht="15.75" customHeight="1" x14ac:dyDescent="0.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row>
    <row r="467" spans="1:47" ht="15.75" customHeight="1" x14ac:dyDescent="0.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row>
    <row r="468" spans="1:47" ht="15.75" customHeight="1" x14ac:dyDescent="0.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row>
    <row r="469" spans="1:47" ht="15.75" customHeight="1" x14ac:dyDescent="0.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row>
    <row r="470" spans="1:47" ht="15.75" customHeight="1" x14ac:dyDescent="0.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row>
    <row r="471" spans="1:47" ht="15.75" customHeight="1" x14ac:dyDescent="0.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row>
    <row r="472" spans="1:47" ht="15.75" customHeight="1" x14ac:dyDescent="0.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row>
    <row r="473" spans="1:47" ht="15.75" customHeight="1" x14ac:dyDescent="0.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row>
    <row r="474" spans="1:47" ht="15.75" customHeight="1" x14ac:dyDescent="0.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row>
    <row r="475" spans="1:47" ht="15.75" customHeight="1" x14ac:dyDescent="0.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row>
    <row r="476" spans="1:47" ht="15.75" customHeight="1" x14ac:dyDescent="0.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row>
    <row r="477" spans="1:47" ht="15.75" customHeight="1" x14ac:dyDescent="0.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row>
    <row r="478" spans="1:47" ht="15.75" customHeight="1" x14ac:dyDescent="0.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row>
    <row r="479" spans="1:47" ht="15.75" customHeight="1" x14ac:dyDescent="0.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row>
    <row r="480" spans="1:47" ht="15.75" customHeight="1" x14ac:dyDescent="0.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row>
    <row r="481" spans="1:47" ht="15.75" customHeight="1" x14ac:dyDescent="0.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row>
    <row r="482" spans="1:47" ht="15.75" customHeight="1" x14ac:dyDescent="0.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row>
    <row r="483" spans="1:47" ht="15.75" customHeight="1" x14ac:dyDescent="0.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row>
    <row r="484" spans="1:47" ht="15.75" customHeight="1" x14ac:dyDescent="0.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row>
    <row r="485" spans="1:47" ht="15.75" customHeight="1" x14ac:dyDescent="0.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row>
    <row r="486" spans="1:47" ht="15.75" customHeight="1" x14ac:dyDescent="0.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row>
    <row r="487" spans="1:47" ht="15.75" customHeight="1" x14ac:dyDescent="0.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row>
    <row r="488" spans="1:47" ht="15.75" customHeight="1" x14ac:dyDescent="0.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row>
    <row r="489" spans="1:47" ht="15.75" customHeight="1" x14ac:dyDescent="0.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row>
    <row r="490" spans="1:47" ht="15.75" customHeight="1" x14ac:dyDescent="0.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row>
    <row r="491" spans="1:47" ht="15.75" customHeight="1" x14ac:dyDescent="0.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row>
    <row r="492" spans="1:47" ht="15.75" customHeight="1" x14ac:dyDescent="0.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row>
    <row r="493" spans="1:47" ht="15.75" customHeight="1" x14ac:dyDescent="0.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row>
    <row r="494" spans="1:47" ht="15.75" customHeight="1" x14ac:dyDescent="0.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row>
    <row r="495" spans="1:47" ht="15.75" customHeight="1" x14ac:dyDescent="0.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row>
    <row r="496" spans="1:47" ht="15.75" customHeight="1" x14ac:dyDescent="0.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row>
    <row r="497" spans="1:47" ht="15.75" customHeight="1" x14ac:dyDescent="0.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row>
    <row r="498" spans="1:47" ht="15.75" customHeight="1" x14ac:dyDescent="0.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row>
    <row r="499" spans="1:47" ht="15.75" customHeight="1" x14ac:dyDescent="0.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row>
    <row r="500" spans="1:47" ht="15.75" customHeight="1" x14ac:dyDescent="0.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row>
    <row r="501" spans="1:47" ht="15.75" customHeight="1" x14ac:dyDescent="0.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row>
    <row r="502" spans="1:47" ht="15.75" customHeight="1" x14ac:dyDescent="0.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row>
    <row r="503" spans="1:47" ht="15.75" customHeight="1" x14ac:dyDescent="0.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row>
    <row r="504" spans="1:47" ht="15.75" customHeight="1" x14ac:dyDescent="0.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row>
    <row r="505" spans="1:47" ht="15.75" customHeight="1" x14ac:dyDescent="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row>
    <row r="506" spans="1:47" ht="15.75" customHeight="1" x14ac:dyDescent="0.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row>
    <row r="507" spans="1:47" ht="15.75" customHeight="1" x14ac:dyDescent="0.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row>
    <row r="508" spans="1:47" ht="15.75" customHeight="1" x14ac:dyDescent="0.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row>
    <row r="509" spans="1:47" ht="15.75" customHeight="1" x14ac:dyDescent="0.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row>
    <row r="510" spans="1:47" ht="15.75" customHeight="1" x14ac:dyDescent="0.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row>
    <row r="511" spans="1:47" ht="15.75" customHeight="1" x14ac:dyDescent="0.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row>
    <row r="512" spans="1:47" ht="15.75" customHeight="1" x14ac:dyDescent="0.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row>
    <row r="513" spans="1:47" ht="15.75" customHeight="1" x14ac:dyDescent="0.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row>
    <row r="514" spans="1:47" ht="15.75" customHeight="1" x14ac:dyDescent="0.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row>
    <row r="515" spans="1:47" ht="15.75" customHeight="1" x14ac:dyDescent="0.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row>
    <row r="516" spans="1:47" ht="15.75" customHeight="1" x14ac:dyDescent="0.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row>
    <row r="517" spans="1:47" ht="15.75" customHeight="1" x14ac:dyDescent="0.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row>
    <row r="518" spans="1:47" ht="15.75" customHeight="1" x14ac:dyDescent="0.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row>
    <row r="519" spans="1:47" ht="15.75" customHeight="1" x14ac:dyDescent="0.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row>
    <row r="520" spans="1:47" ht="15.75" customHeight="1" x14ac:dyDescent="0.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row>
    <row r="521" spans="1:47" ht="15.75" customHeight="1" x14ac:dyDescent="0.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row>
    <row r="522" spans="1:47" ht="15.75" customHeight="1" x14ac:dyDescent="0.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row>
    <row r="523" spans="1:47" ht="15.75" customHeight="1" x14ac:dyDescent="0.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row>
    <row r="524" spans="1:47" ht="15.75" customHeight="1" x14ac:dyDescent="0.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row>
    <row r="525" spans="1:47" ht="15.75" customHeight="1" x14ac:dyDescent="0.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row>
    <row r="526" spans="1:47" ht="15.75" customHeight="1" x14ac:dyDescent="0.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row>
    <row r="527" spans="1:47" ht="15.75" customHeight="1" x14ac:dyDescent="0.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row>
    <row r="528" spans="1:47" ht="15.75" customHeight="1" x14ac:dyDescent="0.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row>
    <row r="529" spans="1:47" ht="15.75" customHeight="1" x14ac:dyDescent="0.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row>
    <row r="530" spans="1:47" ht="15.75" customHeight="1" x14ac:dyDescent="0.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row>
    <row r="531" spans="1:47" ht="15.75" customHeight="1" x14ac:dyDescent="0.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row>
    <row r="532" spans="1:47" ht="15.75" customHeight="1" x14ac:dyDescent="0.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row>
    <row r="533" spans="1:47" ht="15.75" customHeight="1" x14ac:dyDescent="0.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row>
    <row r="534" spans="1:47" ht="15.75" customHeight="1" x14ac:dyDescent="0.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row>
    <row r="535" spans="1:47" ht="15.75" customHeight="1" x14ac:dyDescent="0.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row>
    <row r="536" spans="1:47" ht="15.75" customHeight="1" x14ac:dyDescent="0.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row>
    <row r="537" spans="1:47" ht="15.75" customHeight="1" x14ac:dyDescent="0.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row>
    <row r="538" spans="1:47" ht="15.75" customHeight="1" x14ac:dyDescent="0.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row>
    <row r="539" spans="1:47" ht="15.75" customHeight="1" x14ac:dyDescent="0.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row>
    <row r="540" spans="1:47" ht="15.75" customHeight="1" x14ac:dyDescent="0.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row>
    <row r="541" spans="1:47" ht="15.75" customHeight="1" x14ac:dyDescent="0.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row>
    <row r="542" spans="1:47" ht="15.75" customHeight="1" x14ac:dyDescent="0.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row>
    <row r="543" spans="1:47" ht="15.75" customHeight="1" x14ac:dyDescent="0.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row>
    <row r="544" spans="1:47" ht="15.75" customHeight="1" x14ac:dyDescent="0.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row>
    <row r="545" spans="1:47" ht="15.75" customHeight="1" x14ac:dyDescent="0.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row>
    <row r="546" spans="1:47" ht="15.75" customHeight="1" x14ac:dyDescent="0.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row>
    <row r="547" spans="1:47" ht="15.75" customHeight="1" x14ac:dyDescent="0.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row>
    <row r="548" spans="1:47" ht="15.75" customHeight="1" x14ac:dyDescent="0.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row>
    <row r="549" spans="1:47" ht="15.75" customHeight="1" x14ac:dyDescent="0.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row>
    <row r="550" spans="1:47" ht="15.75" customHeight="1" x14ac:dyDescent="0.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row>
    <row r="551" spans="1:47" ht="15.75" customHeight="1" x14ac:dyDescent="0.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row>
    <row r="552" spans="1:47" ht="15.75" customHeight="1" x14ac:dyDescent="0.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row>
    <row r="553" spans="1:47" ht="15.75" customHeight="1" x14ac:dyDescent="0.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row>
    <row r="554" spans="1:47" ht="15.75" customHeight="1" x14ac:dyDescent="0.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row>
    <row r="555" spans="1:47" ht="15.75" customHeight="1" x14ac:dyDescent="0.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row>
    <row r="556" spans="1:47" ht="15.75" customHeight="1" x14ac:dyDescent="0.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row>
    <row r="557" spans="1:47" ht="15.75" customHeight="1" x14ac:dyDescent="0.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row>
    <row r="558" spans="1:47" ht="15.75" customHeight="1" x14ac:dyDescent="0.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row>
    <row r="559" spans="1:47" ht="15.75" customHeight="1" x14ac:dyDescent="0.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row>
    <row r="560" spans="1:47" ht="15.75" customHeight="1" x14ac:dyDescent="0.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row>
    <row r="561" spans="1:47" ht="15.75" customHeight="1" x14ac:dyDescent="0.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row>
    <row r="562" spans="1:47" ht="15.75" customHeight="1" x14ac:dyDescent="0.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row>
    <row r="563" spans="1:47" ht="15.75" customHeight="1" x14ac:dyDescent="0.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row>
    <row r="564" spans="1:47" ht="15.75" customHeight="1" x14ac:dyDescent="0.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row>
    <row r="565" spans="1:47" ht="15.75" customHeight="1" x14ac:dyDescent="0.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row>
    <row r="566" spans="1:47" ht="15.75" customHeight="1" x14ac:dyDescent="0.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row>
    <row r="567" spans="1:47" ht="15.75" customHeight="1" x14ac:dyDescent="0.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row>
    <row r="568" spans="1:47" ht="15.75" customHeight="1" x14ac:dyDescent="0.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row>
    <row r="569" spans="1:47" ht="15.75" customHeight="1" x14ac:dyDescent="0.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row>
    <row r="570" spans="1:47" ht="15.75" customHeight="1" x14ac:dyDescent="0.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row>
    <row r="571" spans="1:47" ht="15.75" customHeight="1" x14ac:dyDescent="0.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row>
    <row r="572" spans="1:47" ht="15.75" customHeight="1" x14ac:dyDescent="0.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row>
    <row r="573" spans="1:47" ht="15.75" customHeight="1" x14ac:dyDescent="0.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row>
    <row r="574" spans="1:47" ht="15.75" customHeight="1" x14ac:dyDescent="0.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row>
    <row r="575" spans="1:47" ht="15.75" customHeight="1" x14ac:dyDescent="0.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row>
    <row r="576" spans="1:47" ht="15.75" customHeight="1" x14ac:dyDescent="0.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row>
    <row r="577" spans="1:47" ht="15.75" customHeight="1" x14ac:dyDescent="0.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row>
    <row r="578" spans="1:47" ht="15.75" customHeight="1" x14ac:dyDescent="0.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row>
    <row r="579" spans="1:47" ht="15.75" customHeight="1" x14ac:dyDescent="0.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row>
    <row r="580" spans="1:47" ht="15.75" customHeight="1" x14ac:dyDescent="0.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row>
    <row r="581" spans="1:47" ht="15.75" customHeight="1" x14ac:dyDescent="0.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row>
    <row r="582" spans="1:47" ht="15.75" customHeight="1" x14ac:dyDescent="0.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row>
    <row r="583" spans="1:47" ht="15.75" customHeight="1" x14ac:dyDescent="0.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row>
    <row r="584" spans="1:47" ht="15.75" customHeight="1" x14ac:dyDescent="0.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row>
    <row r="585" spans="1:47" ht="15.75" customHeight="1" x14ac:dyDescent="0.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row>
    <row r="586" spans="1:47" ht="15.75" customHeight="1" x14ac:dyDescent="0.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row>
    <row r="587" spans="1:47" ht="15.75" customHeight="1" x14ac:dyDescent="0.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row>
    <row r="588" spans="1:47" ht="15.75" customHeight="1" x14ac:dyDescent="0.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row>
    <row r="589" spans="1:47" ht="15.75" customHeight="1" x14ac:dyDescent="0.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row>
    <row r="590" spans="1:47" ht="15.75" customHeight="1" x14ac:dyDescent="0.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row>
    <row r="591" spans="1:47" ht="15.75" customHeight="1" x14ac:dyDescent="0.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row>
    <row r="592" spans="1:47" ht="15.75" customHeight="1" x14ac:dyDescent="0.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row>
    <row r="593" spans="1:47" ht="15.75" customHeight="1" x14ac:dyDescent="0.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row>
    <row r="594" spans="1:47" ht="15.75" customHeight="1" x14ac:dyDescent="0.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row>
    <row r="595" spans="1:47" ht="15.75" customHeight="1" x14ac:dyDescent="0.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row>
    <row r="596" spans="1:47" ht="15.75" customHeight="1" x14ac:dyDescent="0.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row>
    <row r="597" spans="1:47" ht="15.75" customHeight="1" x14ac:dyDescent="0.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row>
    <row r="598" spans="1:47" ht="15.75" customHeight="1" x14ac:dyDescent="0.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row>
    <row r="599" spans="1:47" ht="15.75" customHeight="1" x14ac:dyDescent="0.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row>
    <row r="600" spans="1:47" ht="15.75" customHeight="1" x14ac:dyDescent="0.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row>
    <row r="601" spans="1:47" ht="15.75" customHeight="1" x14ac:dyDescent="0.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row>
    <row r="602" spans="1:47" ht="15.75" customHeight="1" x14ac:dyDescent="0.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row>
    <row r="603" spans="1:47" ht="15.75" customHeight="1" x14ac:dyDescent="0.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row>
    <row r="604" spans="1:47" ht="15.75" customHeight="1" x14ac:dyDescent="0.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row>
    <row r="605" spans="1:47" ht="15.75" customHeight="1" x14ac:dyDescent="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row>
    <row r="606" spans="1:47" ht="15.75" customHeight="1" x14ac:dyDescent="0.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row>
    <row r="607" spans="1:47" ht="15.75" customHeight="1" x14ac:dyDescent="0.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row>
    <row r="608" spans="1:47" ht="15.75" customHeight="1" x14ac:dyDescent="0.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row>
    <row r="609" spans="1:47" ht="15.75" customHeight="1" x14ac:dyDescent="0.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row>
    <row r="610" spans="1:47" ht="15.75" customHeight="1" x14ac:dyDescent="0.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row>
    <row r="611" spans="1:47" ht="15.75" customHeight="1" x14ac:dyDescent="0.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row>
    <row r="612" spans="1:47" ht="15.75" customHeight="1" x14ac:dyDescent="0.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row>
    <row r="613" spans="1:47" ht="15.75" customHeight="1" x14ac:dyDescent="0.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row>
    <row r="614" spans="1:47" ht="15.75" customHeight="1" x14ac:dyDescent="0.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row>
    <row r="615" spans="1:47" ht="15.75" customHeight="1" x14ac:dyDescent="0.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row>
    <row r="616" spans="1:47" ht="15.75" customHeight="1" x14ac:dyDescent="0.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row>
    <row r="617" spans="1:47" ht="15.75" customHeight="1" x14ac:dyDescent="0.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row>
    <row r="618" spans="1:47" ht="15.75" customHeight="1" x14ac:dyDescent="0.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row>
    <row r="619" spans="1:47" ht="15.75" customHeight="1" x14ac:dyDescent="0.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row>
    <row r="620" spans="1:47" ht="15.75" customHeight="1" x14ac:dyDescent="0.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row>
    <row r="621" spans="1:47" ht="15.75" customHeight="1" x14ac:dyDescent="0.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row>
    <row r="622" spans="1:47" ht="15.75" customHeight="1" x14ac:dyDescent="0.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row>
    <row r="623" spans="1:47" ht="15.75" customHeight="1" x14ac:dyDescent="0.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row>
    <row r="624" spans="1:47" ht="15.75" customHeight="1" x14ac:dyDescent="0.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row>
    <row r="625" spans="1:47" ht="15.75" customHeight="1" x14ac:dyDescent="0.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row>
    <row r="626" spans="1:47" ht="15.75" customHeight="1" x14ac:dyDescent="0.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row>
    <row r="627" spans="1:47" ht="15.75" customHeight="1" x14ac:dyDescent="0.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row>
    <row r="628" spans="1:47" ht="15.75" customHeight="1" x14ac:dyDescent="0.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row>
    <row r="629" spans="1:47" ht="15.75" customHeight="1" x14ac:dyDescent="0.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row>
    <row r="630" spans="1:47" ht="15.75" customHeight="1" x14ac:dyDescent="0.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row>
    <row r="631" spans="1:47" ht="15.75" customHeight="1" x14ac:dyDescent="0.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row>
    <row r="632" spans="1:47" ht="15.75" customHeight="1" x14ac:dyDescent="0.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row>
    <row r="633" spans="1:47" ht="15.75" customHeight="1" x14ac:dyDescent="0.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row>
    <row r="634" spans="1:47" ht="15.75" customHeight="1" x14ac:dyDescent="0.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row>
    <row r="635" spans="1:47" ht="15.75" customHeight="1" x14ac:dyDescent="0.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row>
    <row r="636" spans="1:47" ht="15.75" customHeight="1" x14ac:dyDescent="0.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row>
    <row r="637" spans="1:47" ht="15.75" customHeight="1" x14ac:dyDescent="0.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row>
    <row r="638" spans="1:47" ht="15.75" customHeight="1" x14ac:dyDescent="0.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row>
    <row r="639" spans="1:47" ht="15.75" customHeight="1" x14ac:dyDescent="0.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row>
    <row r="640" spans="1:47" ht="15.75" customHeight="1" x14ac:dyDescent="0.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row>
    <row r="641" spans="1:47" ht="15.75" customHeight="1" x14ac:dyDescent="0.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row>
    <row r="642" spans="1:47" ht="15.75" customHeight="1" x14ac:dyDescent="0.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row>
    <row r="643" spans="1:47" ht="15.75" customHeight="1" x14ac:dyDescent="0.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row>
    <row r="644" spans="1:47" ht="15.75" customHeight="1" x14ac:dyDescent="0.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row>
    <row r="645" spans="1:47" ht="15.75" customHeight="1" x14ac:dyDescent="0.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row>
    <row r="646" spans="1:47" ht="15.75" customHeight="1" x14ac:dyDescent="0.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row>
    <row r="647" spans="1:47" ht="15.75" customHeight="1" x14ac:dyDescent="0.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row>
    <row r="648" spans="1:47" ht="15.75" customHeight="1" x14ac:dyDescent="0.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row>
    <row r="649" spans="1:47" ht="15.75" customHeight="1" x14ac:dyDescent="0.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row>
    <row r="650" spans="1:47" ht="15.75" customHeight="1" x14ac:dyDescent="0.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row>
    <row r="651" spans="1:47" ht="15.75" customHeight="1" x14ac:dyDescent="0.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row>
    <row r="652" spans="1:47" ht="15.75" customHeight="1" x14ac:dyDescent="0.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row>
    <row r="653" spans="1:47" ht="15.75" customHeight="1" x14ac:dyDescent="0.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row>
    <row r="654" spans="1:47" ht="15.75" customHeight="1" x14ac:dyDescent="0.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row>
    <row r="655" spans="1:47" ht="15.75" customHeight="1" x14ac:dyDescent="0.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row>
    <row r="656" spans="1:47" ht="15.75" customHeight="1" x14ac:dyDescent="0.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row>
    <row r="657" spans="1:47" ht="15.75" customHeight="1" x14ac:dyDescent="0.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row>
    <row r="658" spans="1:47" ht="15.75" customHeight="1" x14ac:dyDescent="0.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row>
    <row r="659" spans="1:47" ht="15.75" customHeight="1" x14ac:dyDescent="0.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row>
    <row r="660" spans="1:47" ht="15.75" customHeight="1" x14ac:dyDescent="0.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row>
    <row r="661" spans="1:47" ht="15.75" customHeight="1" x14ac:dyDescent="0.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row>
    <row r="662" spans="1:47" ht="15.75" customHeight="1" x14ac:dyDescent="0.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row>
    <row r="663" spans="1:47" ht="15.75" customHeight="1" x14ac:dyDescent="0.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row>
    <row r="664" spans="1:47" ht="15.75" customHeight="1" x14ac:dyDescent="0.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row>
    <row r="665" spans="1:47" ht="15.75" customHeight="1" x14ac:dyDescent="0.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row>
    <row r="666" spans="1:47" ht="15.75" customHeight="1" x14ac:dyDescent="0.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row>
    <row r="667" spans="1:47" ht="15.75" customHeight="1" x14ac:dyDescent="0.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row>
    <row r="668" spans="1:47" ht="15.75" customHeight="1" x14ac:dyDescent="0.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row>
    <row r="669" spans="1:47" ht="15.75" customHeight="1" x14ac:dyDescent="0.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row>
    <row r="670" spans="1:47" ht="15.75" customHeight="1" x14ac:dyDescent="0.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row>
    <row r="671" spans="1:47" ht="15.75" customHeight="1" x14ac:dyDescent="0.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row>
    <row r="672" spans="1:47" ht="15.75" customHeight="1" x14ac:dyDescent="0.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row>
    <row r="673" spans="1:47" ht="15.75" customHeight="1" x14ac:dyDescent="0.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row>
    <row r="674" spans="1:47" ht="15.75" customHeight="1" x14ac:dyDescent="0.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row>
    <row r="675" spans="1:47" ht="15.75" customHeight="1" x14ac:dyDescent="0.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row>
    <row r="676" spans="1:47" ht="15.75" customHeight="1" x14ac:dyDescent="0.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row>
    <row r="677" spans="1:47" ht="15.75" customHeight="1" x14ac:dyDescent="0.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row>
    <row r="678" spans="1:47" ht="15.75" customHeight="1" x14ac:dyDescent="0.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row>
    <row r="679" spans="1:47" ht="15.75" customHeight="1" x14ac:dyDescent="0.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row>
    <row r="680" spans="1:47" ht="15.75" customHeight="1" x14ac:dyDescent="0.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row>
    <row r="681" spans="1:47" ht="15.75" customHeight="1" x14ac:dyDescent="0.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row>
    <row r="682" spans="1:47" ht="15.75" customHeight="1" x14ac:dyDescent="0.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row>
    <row r="683" spans="1:47" ht="15.75" customHeight="1" x14ac:dyDescent="0.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row>
    <row r="684" spans="1:47" ht="15.75" customHeight="1" x14ac:dyDescent="0.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row>
    <row r="685" spans="1:47" ht="15.75" customHeight="1" x14ac:dyDescent="0.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row>
    <row r="686" spans="1:47" ht="15.75" customHeight="1" x14ac:dyDescent="0.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row>
    <row r="687" spans="1:47" ht="15.75" customHeight="1" x14ac:dyDescent="0.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row>
    <row r="688" spans="1:47" ht="15.75" customHeight="1" x14ac:dyDescent="0.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row>
    <row r="689" spans="1:47" ht="15.75" customHeight="1" x14ac:dyDescent="0.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row>
    <row r="690" spans="1:47" ht="15.75" customHeight="1" x14ac:dyDescent="0.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row>
    <row r="691" spans="1:47" ht="15.75" customHeight="1" x14ac:dyDescent="0.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row>
    <row r="692" spans="1:47" ht="15.75" customHeight="1" x14ac:dyDescent="0.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row>
    <row r="693" spans="1:47" ht="15.75" customHeight="1" x14ac:dyDescent="0.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row>
    <row r="694" spans="1:47" ht="15.75" customHeight="1" x14ac:dyDescent="0.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row>
    <row r="695" spans="1:47" ht="15.75" customHeight="1" x14ac:dyDescent="0.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row>
    <row r="696" spans="1:47" ht="15.75" customHeight="1" x14ac:dyDescent="0.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row>
    <row r="697" spans="1:47" ht="15.75" customHeight="1" x14ac:dyDescent="0.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row>
    <row r="698" spans="1:47" ht="15.75" customHeight="1" x14ac:dyDescent="0.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row>
    <row r="699" spans="1:47" ht="15.75" customHeight="1" x14ac:dyDescent="0.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row>
    <row r="700" spans="1:47" ht="15.75" customHeight="1" x14ac:dyDescent="0.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row>
    <row r="701" spans="1:47" ht="15.75" customHeight="1" x14ac:dyDescent="0.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row>
    <row r="702" spans="1:47" ht="15.75" customHeight="1" x14ac:dyDescent="0.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row>
    <row r="703" spans="1:47" ht="15.75" customHeight="1" x14ac:dyDescent="0.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row>
    <row r="704" spans="1:47" ht="15.75" customHeight="1" x14ac:dyDescent="0.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row>
    <row r="705" spans="1:47" ht="15.75" customHeight="1" x14ac:dyDescent="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row>
    <row r="706" spans="1:47" ht="15.75" customHeight="1" x14ac:dyDescent="0.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row>
    <row r="707" spans="1:47" ht="15.75" customHeight="1" x14ac:dyDescent="0.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row>
    <row r="708" spans="1:47" ht="15.75" customHeight="1" x14ac:dyDescent="0.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row>
    <row r="709" spans="1:47" ht="15.75" customHeight="1" x14ac:dyDescent="0.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row>
    <row r="710" spans="1:47" ht="15.75" customHeight="1" x14ac:dyDescent="0.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row>
    <row r="711" spans="1:47" ht="15.75" customHeight="1" x14ac:dyDescent="0.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row>
    <row r="712" spans="1:47" ht="15.75" customHeight="1" x14ac:dyDescent="0.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row>
    <row r="713" spans="1:47" ht="15.75" customHeight="1" x14ac:dyDescent="0.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row>
    <row r="714" spans="1:47" ht="15.75" customHeight="1" x14ac:dyDescent="0.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row>
    <row r="715" spans="1:47" ht="15.75" customHeight="1" x14ac:dyDescent="0.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row>
    <row r="716" spans="1:47" ht="15.75" customHeight="1" x14ac:dyDescent="0.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row>
    <row r="717" spans="1:47" ht="15.75" customHeight="1" x14ac:dyDescent="0.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row>
    <row r="718" spans="1:47" ht="15.75" customHeight="1" x14ac:dyDescent="0.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row>
    <row r="719" spans="1:47" ht="15.75" customHeight="1" x14ac:dyDescent="0.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row>
    <row r="720" spans="1:47" ht="15.75" customHeight="1" x14ac:dyDescent="0.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row>
    <row r="721" spans="1:47" ht="15.75" customHeight="1" x14ac:dyDescent="0.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row>
    <row r="722" spans="1:47" ht="15.75" customHeight="1" x14ac:dyDescent="0.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row>
    <row r="723" spans="1:47" ht="15.75" customHeight="1" x14ac:dyDescent="0.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row>
    <row r="724" spans="1:47" ht="15.75" customHeight="1" x14ac:dyDescent="0.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row>
    <row r="725" spans="1:47" ht="15.75" customHeight="1" x14ac:dyDescent="0.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row>
    <row r="726" spans="1:47" ht="15.75" customHeight="1" x14ac:dyDescent="0.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row>
    <row r="727" spans="1:47" ht="15.75" customHeight="1" x14ac:dyDescent="0.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row>
    <row r="728" spans="1:47" ht="15.75" customHeight="1" x14ac:dyDescent="0.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row>
    <row r="729" spans="1:47" ht="15.75" customHeight="1" x14ac:dyDescent="0.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row>
    <row r="730" spans="1:47" ht="15.75" customHeight="1" x14ac:dyDescent="0.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row>
    <row r="731" spans="1:47" ht="15.75" customHeight="1" x14ac:dyDescent="0.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row>
    <row r="732" spans="1:47" ht="15.75" customHeight="1" x14ac:dyDescent="0.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row>
    <row r="733" spans="1:47" ht="15.75" customHeight="1" x14ac:dyDescent="0.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row>
    <row r="734" spans="1:47" ht="15.75" customHeight="1" x14ac:dyDescent="0.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row>
    <row r="735" spans="1:47" ht="15.75" customHeight="1" x14ac:dyDescent="0.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row>
    <row r="736" spans="1:47" ht="15.75" customHeight="1" x14ac:dyDescent="0.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row>
    <row r="737" spans="1:47" ht="15.75" customHeight="1" x14ac:dyDescent="0.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row>
    <row r="738" spans="1:47" ht="15.75" customHeight="1" x14ac:dyDescent="0.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row>
    <row r="739" spans="1:47" ht="15.75" customHeight="1" x14ac:dyDescent="0.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row>
    <row r="740" spans="1:47" ht="15.75" customHeight="1" x14ac:dyDescent="0.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row>
    <row r="741" spans="1:47" ht="15.75" customHeight="1" x14ac:dyDescent="0.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row>
    <row r="742" spans="1:47" ht="15.75" customHeight="1" x14ac:dyDescent="0.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row>
    <row r="743" spans="1:47" ht="15.75" customHeight="1" x14ac:dyDescent="0.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row>
    <row r="744" spans="1:47" ht="15.75" customHeight="1" x14ac:dyDescent="0.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row>
    <row r="745" spans="1:47" ht="15.75" customHeight="1" x14ac:dyDescent="0.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row>
    <row r="746" spans="1:47" ht="15.75" customHeight="1" x14ac:dyDescent="0.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row>
    <row r="747" spans="1:47" ht="15.75" customHeight="1" x14ac:dyDescent="0.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row>
    <row r="748" spans="1:47" ht="15.75" customHeight="1" x14ac:dyDescent="0.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row>
    <row r="749" spans="1:47" ht="15.75" customHeight="1" x14ac:dyDescent="0.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row>
    <row r="750" spans="1:47" ht="15.75" customHeight="1" x14ac:dyDescent="0.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row>
    <row r="751" spans="1:47" ht="15.75" customHeight="1" x14ac:dyDescent="0.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row>
    <row r="752" spans="1:47" ht="15.75" customHeight="1" x14ac:dyDescent="0.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row>
    <row r="753" spans="1:47" ht="15.75" customHeight="1" x14ac:dyDescent="0.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row>
    <row r="754" spans="1:47" ht="15.75" customHeight="1" x14ac:dyDescent="0.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row>
    <row r="755" spans="1:47" ht="15.75" customHeight="1" x14ac:dyDescent="0.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row>
    <row r="756" spans="1:47" ht="15.75" customHeight="1" x14ac:dyDescent="0.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row>
    <row r="757" spans="1:47" ht="15.75" customHeight="1" x14ac:dyDescent="0.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row>
    <row r="758" spans="1:47" ht="15.75" customHeight="1" x14ac:dyDescent="0.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row>
    <row r="759" spans="1:47" ht="15.75" customHeight="1" x14ac:dyDescent="0.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row>
    <row r="760" spans="1:47" ht="15.75" customHeight="1" x14ac:dyDescent="0.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row>
    <row r="761" spans="1:47" ht="15.75" customHeight="1" x14ac:dyDescent="0.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row>
    <row r="762" spans="1:47" ht="15.75" customHeight="1" x14ac:dyDescent="0.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row>
    <row r="763" spans="1:47" ht="15.75" customHeight="1" x14ac:dyDescent="0.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row>
    <row r="764" spans="1:47" ht="15.75" customHeight="1" x14ac:dyDescent="0.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row>
    <row r="765" spans="1:47" ht="15.75" customHeight="1" x14ac:dyDescent="0.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row>
    <row r="766" spans="1:47" ht="15.75" customHeight="1" x14ac:dyDescent="0.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row>
    <row r="767" spans="1:47" ht="15.75" customHeight="1" x14ac:dyDescent="0.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row>
    <row r="768" spans="1:47" ht="15.75" customHeight="1" x14ac:dyDescent="0.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row>
    <row r="769" spans="1:47" ht="15.75" customHeight="1" x14ac:dyDescent="0.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row>
    <row r="770" spans="1:47" ht="15.75" customHeight="1" x14ac:dyDescent="0.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row>
    <row r="771" spans="1:47" ht="15.75" customHeight="1" x14ac:dyDescent="0.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row>
    <row r="772" spans="1:47" ht="15.75" customHeight="1" x14ac:dyDescent="0.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row>
    <row r="773" spans="1:47" ht="15.75" customHeight="1" x14ac:dyDescent="0.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row>
    <row r="774" spans="1:47" ht="15.75" customHeight="1" x14ac:dyDescent="0.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row>
    <row r="775" spans="1:47" ht="15.75" customHeight="1" x14ac:dyDescent="0.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row>
    <row r="776" spans="1:47" ht="15.75" customHeight="1" x14ac:dyDescent="0.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row>
    <row r="777" spans="1:47" ht="15.75" customHeight="1" x14ac:dyDescent="0.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row>
    <row r="778" spans="1:47" ht="15.75" customHeight="1" x14ac:dyDescent="0.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row>
    <row r="779" spans="1:47" ht="15.75" customHeight="1" x14ac:dyDescent="0.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row>
    <row r="780" spans="1:47" ht="15.75" customHeight="1" x14ac:dyDescent="0.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row>
    <row r="781" spans="1:47" ht="15.75" customHeight="1" x14ac:dyDescent="0.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row>
    <row r="782" spans="1:47" ht="15.75" customHeight="1" x14ac:dyDescent="0.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row>
    <row r="783" spans="1:47" ht="15.75" customHeight="1" x14ac:dyDescent="0.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row>
    <row r="784" spans="1:47" ht="15.75" customHeight="1" x14ac:dyDescent="0.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row>
    <row r="785" spans="1:47" ht="15.75" customHeight="1" x14ac:dyDescent="0.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row>
    <row r="786" spans="1:47" ht="15.75" customHeight="1" x14ac:dyDescent="0.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row>
    <row r="787" spans="1:47" ht="15.75" customHeight="1" x14ac:dyDescent="0.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row>
    <row r="788" spans="1:47" ht="15.75" customHeight="1" x14ac:dyDescent="0.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row>
    <row r="789" spans="1:47" ht="15.75" customHeight="1" x14ac:dyDescent="0.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row>
    <row r="790" spans="1:47" ht="15.75" customHeight="1" x14ac:dyDescent="0.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row>
    <row r="791" spans="1:47" ht="15.75" customHeight="1" x14ac:dyDescent="0.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row>
    <row r="792" spans="1:47" ht="15.75" customHeight="1" x14ac:dyDescent="0.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row>
    <row r="793" spans="1:47" ht="15.75" customHeight="1" x14ac:dyDescent="0.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row>
    <row r="794" spans="1:47" ht="15.75" customHeight="1" x14ac:dyDescent="0.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row>
    <row r="795" spans="1:47" ht="15.75" customHeight="1" x14ac:dyDescent="0.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row>
    <row r="796" spans="1:47" ht="15.75" customHeight="1" x14ac:dyDescent="0.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row>
    <row r="797" spans="1:47" ht="15.75" customHeight="1" x14ac:dyDescent="0.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row>
    <row r="798" spans="1:47" ht="15.75" customHeight="1" x14ac:dyDescent="0.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row>
    <row r="799" spans="1:47" ht="15.75" customHeight="1" x14ac:dyDescent="0.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row>
    <row r="800" spans="1:47" ht="15.75" customHeight="1" x14ac:dyDescent="0.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row>
    <row r="801" spans="1:47" ht="15.75" customHeight="1" x14ac:dyDescent="0.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row>
    <row r="802" spans="1:47" ht="15.75" customHeight="1" x14ac:dyDescent="0.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row>
    <row r="803" spans="1:47" ht="15.75" customHeight="1" x14ac:dyDescent="0.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row>
    <row r="804" spans="1:47" ht="15.75" customHeight="1" x14ac:dyDescent="0.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row>
    <row r="805" spans="1:47" ht="15.75" customHeight="1" x14ac:dyDescent="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row>
    <row r="806" spans="1:47" ht="15.75" customHeight="1" x14ac:dyDescent="0.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row>
    <row r="807" spans="1:47" ht="15.75" customHeight="1" x14ac:dyDescent="0.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row>
    <row r="808" spans="1:47" ht="15.75" customHeight="1" x14ac:dyDescent="0.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row>
    <row r="809" spans="1:47" ht="15.75" customHeight="1" x14ac:dyDescent="0.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row>
    <row r="810" spans="1:47" ht="15.75" customHeight="1" x14ac:dyDescent="0.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row>
    <row r="811" spans="1:47" ht="15.75" customHeight="1" x14ac:dyDescent="0.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row>
    <row r="812" spans="1:47" ht="15.75" customHeight="1" x14ac:dyDescent="0.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row>
    <row r="813" spans="1:47" ht="15.75" customHeight="1" x14ac:dyDescent="0.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row>
    <row r="814" spans="1:47" ht="15.75" customHeight="1" x14ac:dyDescent="0.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row>
    <row r="815" spans="1:47" ht="15.75" customHeight="1" x14ac:dyDescent="0.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row>
    <row r="816" spans="1:47" ht="15.75" customHeight="1" x14ac:dyDescent="0.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row>
    <row r="817" spans="1:47" ht="15.75" customHeight="1" x14ac:dyDescent="0.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row>
    <row r="818" spans="1:47" ht="15.75" customHeight="1" x14ac:dyDescent="0.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row>
    <row r="819" spans="1:47" ht="15.75" customHeight="1" x14ac:dyDescent="0.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row>
    <row r="820" spans="1:47" ht="15.75" customHeight="1" x14ac:dyDescent="0.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row>
    <row r="821" spans="1:47" ht="15.75" customHeight="1" x14ac:dyDescent="0.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row>
    <row r="822" spans="1:47" ht="15.75" customHeight="1" x14ac:dyDescent="0.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row>
    <row r="823" spans="1:47" ht="15.75" customHeight="1" x14ac:dyDescent="0.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row>
    <row r="824" spans="1:47" ht="15.75" customHeight="1" x14ac:dyDescent="0.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row>
    <row r="825" spans="1:47" ht="15.75" customHeight="1" x14ac:dyDescent="0.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row>
    <row r="826" spans="1:47" ht="15.75" customHeight="1" x14ac:dyDescent="0.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row>
    <row r="827" spans="1:47" ht="15.75" customHeight="1" x14ac:dyDescent="0.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row>
    <row r="828" spans="1:47" ht="15.75" customHeight="1" x14ac:dyDescent="0.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row>
    <row r="829" spans="1:47" ht="15.75" customHeight="1" x14ac:dyDescent="0.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row>
    <row r="830" spans="1:47" ht="15.75" customHeight="1" x14ac:dyDescent="0.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row>
    <row r="831" spans="1:47" ht="15.75" customHeight="1" x14ac:dyDescent="0.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row>
    <row r="832" spans="1:47" ht="15.75" customHeight="1" x14ac:dyDescent="0.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row>
    <row r="833" spans="1:47" ht="15.75" customHeight="1" x14ac:dyDescent="0.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row>
    <row r="834" spans="1:47" ht="15.75" customHeight="1" x14ac:dyDescent="0.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row>
    <row r="835" spans="1:47" ht="15.75" customHeight="1" x14ac:dyDescent="0.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row>
    <row r="836" spans="1:47" ht="15.75" customHeight="1" x14ac:dyDescent="0.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row>
    <row r="837" spans="1:47" ht="15.75" customHeight="1" x14ac:dyDescent="0.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row>
    <row r="838" spans="1:47" ht="15.75" customHeight="1" x14ac:dyDescent="0.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row>
    <row r="839" spans="1:47" ht="15.75" customHeight="1" x14ac:dyDescent="0.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row>
    <row r="840" spans="1:47" ht="15.75" customHeight="1" x14ac:dyDescent="0.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row>
    <row r="841" spans="1:47" ht="15.75" customHeight="1" x14ac:dyDescent="0.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row>
    <row r="842" spans="1:47" ht="15.75" customHeight="1" x14ac:dyDescent="0.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row>
    <row r="843" spans="1:47" ht="15.75" customHeight="1" x14ac:dyDescent="0.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row>
    <row r="844" spans="1:47" ht="15.75" customHeight="1" x14ac:dyDescent="0.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row>
    <row r="845" spans="1:47" ht="15.75" customHeight="1" x14ac:dyDescent="0.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row>
    <row r="846" spans="1:47" ht="15.75" customHeight="1" x14ac:dyDescent="0.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row>
    <row r="847" spans="1:47" ht="15.75" customHeight="1" x14ac:dyDescent="0.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row>
    <row r="848" spans="1:47" ht="15.75" customHeight="1" x14ac:dyDescent="0.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row>
    <row r="849" spans="1:47" ht="15.75" customHeight="1" x14ac:dyDescent="0.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row>
    <row r="850" spans="1:47" ht="15.75" customHeight="1" x14ac:dyDescent="0.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row>
    <row r="851" spans="1:47" ht="15.75" customHeight="1" x14ac:dyDescent="0.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row>
    <row r="852" spans="1:47" ht="15.75" customHeight="1" x14ac:dyDescent="0.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row>
    <row r="853" spans="1:47" ht="15.75" customHeight="1" x14ac:dyDescent="0.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row>
    <row r="854" spans="1:47" ht="15.75" customHeight="1" x14ac:dyDescent="0.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row>
    <row r="855" spans="1:47" ht="15.75" customHeight="1" x14ac:dyDescent="0.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row>
    <row r="856" spans="1:47" ht="15.75" customHeight="1" x14ac:dyDescent="0.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row>
    <row r="857" spans="1:47" ht="15.75" customHeight="1" x14ac:dyDescent="0.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row>
    <row r="858" spans="1:47" ht="15.75" customHeight="1" x14ac:dyDescent="0.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row>
    <row r="859" spans="1:47" ht="15.75" customHeight="1" x14ac:dyDescent="0.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row>
    <row r="860" spans="1:47" ht="15.75" customHeight="1" x14ac:dyDescent="0.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row>
    <row r="861" spans="1:47" ht="15.75" customHeight="1" x14ac:dyDescent="0.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row>
    <row r="862" spans="1:47" ht="15.75" customHeight="1" x14ac:dyDescent="0.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row>
    <row r="863" spans="1:47" ht="15.75" customHeight="1" x14ac:dyDescent="0.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row>
    <row r="864" spans="1:47" ht="15.75" customHeight="1" x14ac:dyDescent="0.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row>
    <row r="865" spans="1:47" ht="15.75" customHeight="1" x14ac:dyDescent="0.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row>
    <row r="866" spans="1:47" ht="15.75" customHeight="1" x14ac:dyDescent="0.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row>
    <row r="867" spans="1:47" ht="15.75" customHeight="1" x14ac:dyDescent="0.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row>
    <row r="868" spans="1:47" ht="15.75" customHeight="1" x14ac:dyDescent="0.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row>
    <row r="869" spans="1:47" ht="15.75" customHeight="1" x14ac:dyDescent="0.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row>
    <row r="870" spans="1:47" ht="15.75" customHeight="1" x14ac:dyDescent="0.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row>
    <row r="871" spans="1:47" ht="15.75" customHeight="1" x14ac:dyDescent="0.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row>
    <row r="872" spans="1:47" ht="15.75" customHeight="1" x14ac:dyDescent="0.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row>
    <row r="873" spans="1:47" ht="15.75" customHeight="1" x14ac:dyDescent="0.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row>
    <row r="874" spans="1:47" ht="15.75" customHeight="1" x14ac:dyDescent="0.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row>
    <row r="875" spans="1:47" ht="15.75" customHeight="1" x14ac:dyDescent="0.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row>
    <row r="876" spans="1:47" ht="15.75" customHeight="1" x14ac:dyDescent="0.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row>
    <row r="877" spans="1:47" ht="15.75" customHeight="1" x14ac:dyDescent="0.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row>
    <row r="878" spans="1:47" ht="15.75" customHeight="1" x14ac:dyDescent="0.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row>
    <row r="879" spans="1:47" ht="15.75" customHeight="1" x14ac:dyDescent="0.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row>
    <row r="880" spans="1:47" ht="15.75" customHeight="1" x14ac:dyDescent="0.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row>
    <row r="881" spans="1:47" ht="15.75" customHeight="1" x14ac:dyDescent="0.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row>
    <row r="882" spans="1:47" ht="15.75" customHeight="1" x14ac:dyDescent="0.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row>
    <row r="883" spans="1:47" ht="15.75" customHeight="1" x14ac:dyDescent="0.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row>
    <row r="884" spans="1:47" ht="15.75" customHeight="1" x14ac:dyDescent="0.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row>
    <row r="885" spans="1:47" ht="15.75" customHeight="1" x14ac:dyDescent="0.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row>
    <row r="886" spans="1:47" ht="15.75" customHeight="1" x14ac:dyDescent="0.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row>
    <row r="887" spans="1:47" ht="15.75" customHeight="1" x14ac:dyDescent="0.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row>
    <row r="888" spans="1:47" ht="15.75" customHeight="1" x14ac:dyDescent="0.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row>
    <row r="889" spans="1:47" ht="15.75" customHeight="1" x14ac:dyDescent="0.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row>
    <row r="890" spans="1:47" ht="15.75" customHeight="1" x14ac:dyDescent="0.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row>
    <row r="891" spans="1:47" ht="15.75" customHeight="1" x14ac:dyDescent="0.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row>
    <row r="892" spans="1:47" ht="15.75" customHeight="1" x14ac:dyDescent="0.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row>
    <row r="893" spans="1:47" ht="15.75" customHeight="1" x14ac:dyDescent="0.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row>
    <row r="894" spans="1:47" ht="15.75" customHeight="1" x14ac:dyDescent="0.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row>
    <row r="895" spans="1:47" ht="15.75" customHeight="1" x14ac:dyDescent="0.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row>
    <row r="896" spans="1:47" ht="15.75" customHeight="1" x14ac:dyDescent="0.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row>
    <row r="897" spans="1:47" ht="15.75" customHeight="1" x14ac:dyDescent="0.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row>
    <row r="898" spans="1:47" ht="15.75" customHeight="1" x14ac:dyDescent="0.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row>
    <row r="899" spans="1:47" ht="15.75" customHeight="1" x14ac:dyDescent="0.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row>
    <row r="900" spans="1:47" ht="15.75" customHeight="1" x14ac:dyDescent="0.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row>
    <row r="901" spans="1:47" ht="15.75" customHeight="1" x14ac:dyDescent="0.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row>
    <row r="902" spans="1:47" ht="15.75" customHeight="1" x14ac:dyDescent="0.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row>
    <row r="903" spans="1:47" ht="15.75" customHeight="1" x14ac:dyDescent="0.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row>
    <row r="904" spans="1:47" ht="15.75" customHeight="1" x14ac:dyDescent="0.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row>
    <row r="905" spans="1:47" ht="15.75" customHeight="1" x14ac:dyDescent="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row>
    <row r="906" spans="1:47" ht="15.75" customHeight="1" x14ac:dyDescent="0.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row>
    <row r="907" spans="1:47" ht="15.75" customHeight="1" x14ac:dyDescent="0.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row>
    <row r="908" spans="1:47" ht="15.75" customHeight="1" x14ac:dyDescent="0.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row>
    <row r="909" spans="1:47" ht="15.75" customHeight="1" x14ac:dyDescent="0.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row>
    <row r="910" spans="1:47" ht="15.75" customHeight="1" x14ac:dyDescent="0.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row>
    <row r="911" spans="1:47" ht="15.75" customHeight="1" x14ac:dyDescent="0.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row>
    <row r="912" spans="1:47" ht="15.75" customHeight="1" x14ac:dyDescent="0.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row>
    <row r="913" spans="1:47" ht="15.75" customHeight="1" x14ac:dyDescent="0.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row>
    <row r="914" spans="1:47" ht="15.75" customHeight="1" x14ac:dyDescent="0.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row>
    <row r="915" spans="1:47" ht="15.75" customHeight="1" x14ac:dyDescent="0.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row>
    <row r="916" spans="1:47" ht="15.75" customHeight="1" x14ac:dyDescent="0.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row>
    <row r="917" spans="1:47" ht="15.75" customHeight="1" x14ac:dyDescent="0.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row>
    <row r="918" spans="1:47" ht="15.75" customHeight="1" x14ac:dyDescent="0.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row>
    <row r="919" spans="1:47" ht="15.75" customHeight="1" x14ac:dyDescent="0.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row>
    <row r="920" spans="1:47" ht="15.75" customHeight="1" x14ac:dyDescent="0.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row>
    <row r="921" spans="1:47" ht="15.75" customHeight="1" x14ac:dyDescent="0.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row>
    <row r="922" spans="1:47" ht="15.75" customHeight="1" x14ac:dyDescent="0.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row>
    <row r="923" spans="1:47" ht="15.75" customHeight="1" x14ac:dyDescent="0.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row>
    <row r="924" spans="1:47" ht="15.75" customHeight="1" x14ac:dyDescent="0.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row>
    <row r="925" spans="1:47" ht="15.75" customHeight="1" x14ac:dyDescent="0.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row>
    <row r="926" spans="1:47" ht="15.75" customHeight="1" x14ac:dyDescent="0.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row>
    <row r="927" spans="1:47" ht="15.75" customHeight="1" x14ac:dyDescent="0.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row>
    <row r="928" spans="1:47" ht="15.75" customHeight="1" x14ac:dyDescent="0.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row>
    <row r="929" spans="1:47" ht="15.75" customHeight="1" x14ac:dyDescent="0.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row>
    <row r="930" spans="1:47" ht="15.75" customHeight="1" x14ac:dyDescent="0.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row>
    <row r="931" spans="1:47" ht="15.75" customHeight="1" x14ac:dyDescent="0.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row>
    <row r="932" spans="1:47" ht="15.75" customHeight="1" x14ac:dyDescent="0.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row>
    <row r="933" spans="1:47" ht="15.75" customHeight="1" x14ac:dyDescent="0.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row>
    <row r="934" spans="1:47" ht="15.75" customHeight="1" x14ac:dyDescent="0.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row>
    <row r="935" spans="1:47" ht="15.75" customHeight="1" x14ac:dyDescent="0.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row>
    <row r="936" spans="1:47" ht="15.75" customHeight="1" x14ac:dyDescent="0.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row>
    <row r="937" spans="1:47" ht="15.75" customHeight="1" x14ac:dyDescent="0.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row>
    <row r="938" spans="1:47" ht="15.75" customHeight="1" x14ac:dyDescent="0.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row>
    <row r="939" spans="1:47" ht="15.75" customHeight="1" x14ac:dyDescent="0.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row>
    <row r="940" spans="1:47" ht="15.75" customHeight="1" x14ac:dyDescent="0.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row>
    <row r="941" spans="1:47" ht="15.75" customHeight="1" x14ac:dyDescent="0.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row>
    <row r="942" spans="1:47" ht="15.75" customHeight="1" x14ac:dyDescent="0.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row>
    <row r="943" spans="1:47" ht="15.75" customHeight="1" x14ac:dyDescent="0.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row>
    <row r="944" spans="1:47" ht="15.75" customHeight="1" x14ac:dyDescent="0.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row>
    <row r="945" spans="1:47" ht="15.75" customHeight="1" x14ac:dyDescent="0.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row>
    <row r="946" spans="1:47" ht="15.75" customHeight="1" x14ac:dyDescent="0.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row>
    <row r="947" spans="1:47" ht="15.75" customHeight="1" x14ac:dyDescent="0.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row>
    <row r="948" spans="1:47" ht="15.75" customHeight="1" x14ac:dyDescent="0.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row>
    <row r="949" spans="1:47" ht="15.75" customHeight="1" x14ac:dyDescent="0.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row>
    <row r="950" spans="1:47" ht="15.75" customHeight="1" x14ac:dyDescent="0.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row>
    <row r="951" spans="1:47" ht="15.75" customHeight="1" x14ac:dyDescent="0.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row>
    <row r="952" spans="1:47" ht="15.75" customHeight="1" x14ac:dyDescent="0.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row>
    <row r="953" spans="1:47" ht="15.75" customHeight="1" x14ac:dyDescent="0.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row>
    <row r="954" spans="1:47" ht="15.75" customHeight="1" x14ac:dyDescent="0.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row>
    <row r="955" spans="1:47" ht="15.75" customHeight="1" x14ac:dyDescent="0.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row>
    <row r="956" spans="1:47" ht="15.75" customHeight="1" x14ac:dyDescent="0.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row>
    <row r="957" spans="1:47" ht="15.75" customHeight="1" x14ac:dyDescent="0.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row>
    <row r="958" spans="1:47" ht="15.75" customHeight="1" x14ac:dyDescent="0.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row>
    <row r="959" spans="1:47" ht="15.75" customHeight="1" x14ac:dyDescent="0.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row>
    <row r="960" spans="1:47" ht="15.75" customHeight="1" x14ac:dyDescent="0.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row>
    <row r="961" spans="1:47" ht="15.75" customHeight="1" x14ac:dyDescent="0.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row>
    <row r="962" spans="1:47" ht="15.75" customHeight="1" x14ac:dyDescent="0.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row>
    <row r="963" spans="1:47" ht="15.75" customHeight="1" x14ac:dyDescent="0.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row>
    <row r="964" spans="1:47" ht="15.75" customHeight="1" x14ac:dyDescent="0.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row>
    <row r="965" spans="1:47" ht="15.75" customHeight="1" x14ac:dyDescent="0.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row>
    <row r="966" spans="1:47" ht="15.75" customHeight="1" x14ac:dyDescent="0.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c r="AU966" s="80"/>
    </row>
    <row r="967" spans="1:47" ht="15.75" customHeight="1" x14ac:dyDescent="0.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c r="AU967" s="80"/>
    </row>
    <row r="968" spans="1:47" ht="15.75" customHeight="1" x14ac:dyDescent="0.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c r="AU968" s="80"/>
    </row>
    <row r="969" spans="1:47" ht="15.75" customHeight="1" x14ac:dyDescent="0.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c r="AU969" s="80"/>
    </row>
    <row r="970" spans="1:47" ht="15.75" customHeight="1" x14ac:dyDescent="0.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c r="AU970" s="80"/>
    </row>
    <row r="971" spans="1:47" ht="15.75" customHeight="1" x14ac:dyDescent="0.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c r="AU971" s="80"/>
    </row>
    <row r="972" spans="1:47" ht="15.75" customHeight="1" x14ac:dyDescent="0.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c r="AU972" s="80"/>
    </row>
    <row r="973" spans="1:47" ht="15.75" customHeight="1" x14ac:dyDescent="0.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c r="AU973" s="80"/>
    </row>
    <row r="974" spans="1:47" ht="15.75" customHeight="1" x14ac:dyDescent="0.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c r="AU974" s="80"/>
    </row>
    <row r="975" spans="1:47" ht="15.75" customHeight="1" x14ac:dyDescent="0.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c r="AU975" s="80"/>
    </row>
    <row r="976" spans="1:47" ht="15.75" customHeight="1" x14ac:dyDescent="0.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c r="AU976" s="80"/>
    </row>
    <row r="977" spans="1:47" ht="15.75" customHeight="1" x14ac:dyDescent="0.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row>
    <row r="978" spans="1:47" ht="15.75" customHeight="1" x14ac:dyDescent="0.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row>
    <row r="979" spans="1:47" ht="15.75" customHeight="1" x14ac:dyDescent="0.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c r="AU979" s="80"/>
    </row>
    <row r="980" spans="1:47" ht="15.75" customHeight="1" x14ac:dyDescent="0.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c r="AU980" s="80"/>
    </row>
    <row r="981" spans="1:47" ht="15.75" customHeight="1" x14ac:dyDescent="0.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c r="AU981" s="80"/>
    </row>
    <row r="982" spans="1:47" ht="15.75" customHeight="1" x14ac:dyDescent="0.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c r="AU982" s="80"/>
    </row>
    <row r="983" spans="1:47" ht="15.75" customHeight="1" x14ac:dyDescent="0.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c r="AU983" s="80"/>
    </row>
    <row r="984" spans="1:47" ht="15.75" customHeight="1" x14ac:dyDescent="0.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c r="AU984" s="80"/>
    </row>
    <row r="985" spans="1:47" ht="15.75" customHeight="1" x14ac:dyDescent="0.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c r="AU985" s="80"/>
    </row>
    <row r="986" spans="1:47" ht="15.75" customHeight="1" x14ac:dyDescent="0.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c r="AU986" s="80"/>
    </row>
    <row r="987" spans="1:47" ht="15.75" customHeight="1" x14ac:dyDescent="0.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row>
    <row r="988" spans="1:47" ht="15.75" customHeight="1" x14ac:dyDescent="0.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c r="AU988" s="80"/>
    </row>
    <row r="989" spans="1:47" ht="15.75" customHeight="1" x14ac:dyDescent="0.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c r="AU989" s="80"/>
    </row>
    <row r="990" spans="1:47" ht="15.75" customHeight="1" x14ac:dyDescent="0.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c r="AU990" s="80"/>
    </row>
    <row r="991" spans="1:47" ht="15.75" customHeight="1" x14ac:dyDescent="0.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c r="AU991" s="80"/>
    </row>
    <row r="992" spans="1:47" ht="15.75" customHeight="1" x14ac:dyDescent="0.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c r="AU992" s="80"/>
    </row>
    <row r="993" spans="1:47" ht="15.75" customHeight="1" x14ac:dyDescent="0.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c r="AU993" s="80"/>
    </row>
    <row r="994" spans="1:47" ht="15.75" customHeight="1" x14ac:dyDescent="0.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c r="AU994" s="80"/>
    </row>
    <row r="995" spans="1:47" ht="15.75" customHeight="1" x14ac:dyDescent="0.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c r="AU995" s="80"/>
    </row>
    <row r="996" spans="1:47" ht="15.75" customHeight="1" x14ac:dyDescent="0.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c r="AU996" s="80"/>
    </row>
    <row r="997" spans="1:47" ht="15.75" customHeight="1" x14ac:dyDescent="0.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c r="AU997" s="80"/>
    </row>
    <row r="998" spans="1:47" ht="15.75" customHeight="1" x14ac:dyDescent="0.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c r="AU998" s="80"/>
    </row>
    <row r="999" spans="1:47" ht="15.75" customHeight="1" x14ac:dyDescent="0.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c r="AU999" s="80"/>
    </row>
    <row r="1000" spans="1:47" ht="15.75" customHeight="1" x14ac:dyDescent="0.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c r="AU1000" s="80"/>
    </row>
  </sheetData>
  <mergeCells count="1">
    <mergeCell ref="C5:O5"/>
  </mergeCells>
  <conditionalFormatting sqref="O12">
    <cfRule type="cellIs" dxfId="0" priority="1" operator="lessThan">
      <formula>0</formula>
    </cfRule>
  </conditionalFormatting>
  <dataValidations count="1">
    <dataValidation type="decimal" operator="greaterThanOrEqual" allowBlank="1" showErrorMessage="1" sqref="C8:N8 C10:N10" xr:uid="{00000000-0002-0000-0800-000000000000}">
      <formula1>0</formula1>
    </dataValidation>
  </dataValidations>
  <pageMargins left="0.75" right="0.75" top="1" bottom="1"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Summary</vt:lpstr>
      <vt:lpstr>Narrative</vt:lpstr>
      <vt:lpstr>Membership Dues Allocation </vt:lpstr>
      <vt:lpstr>TI Allocation</vt:lpstr>
      <vt:lpstr>Sheet1</vt:lpstr>
      <vt:lpstr>Sheet2</vt:lpstr>
      <vt:lpstr>Conferences</vt:lpstr>
      <vt:lpstr>Fundraising</vt:lpstr>
      <vt:lpstr>District Store</vt:lpstr>
      <vt:lpstr>Marketing Outside Toastmasters</vt:lpstr>
      <vt:lpstr>Recognition</vt:lpstr>
      <vt:lpstr>Club Growth</vt:lpstr>
      <vt:lpstr>Public Relations</vt:lpstr>
      <vt:lpstr>Education and Training</vt:lpstr>
      <vt:lpstr>Speech Contest</vt:lpstr>
      <vt:lpstr>Administration</vt:lpstr>
      <vt:lpstr>Food and Meals</vt:lpstr>
      <vt:lpstr>Travel</vt:lpstr>
      <vt:lpstr>Lodging</vt:lpstr>
      <vt:lpstr>Chart of Accounts</vt:lpstr>
      <vt:lpstr>Upload Sheet Pull</vt:lpstr>
      <vt:lpstr>Upload 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jbond</dc:creator>
  <cp:lastModifiedBy>Dan Kyburz</cp:lastModifiedBy>
  <dcterms:created xsi:type="dcterms:W3CDTF">2011-05-26T16:59:18Z</dcterms:created>
  <dcterms:modified xsi:type="dcterms:W3CDTF">2023-09-02T15:03:27Z</dcterms:modified>
</cp:coreProperties>
</file>