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\Dropbox\Mortgage\Purchase Payment Sheet by MCG Jacob\"/>
    </mc:Choice>
  </mc:AlternateContent>
  <bookViews>
    <workbookView xWindow="0" yWindow="0" windowWidth="15360" windowHeight="2049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Calculator'!$A$1:$H$381</definedName>
    <definedName name="Header_Row">ROW('Loan Calculator'!$21:$21)</definedName>
    <definedName name="Header_Row_Back">ROW('Loan Calculator'!$21:$21)</definedName>
    <definedName name="Interest">-IPMT(Interest_Rate/12,Payment_Number,Number_of_Payments,Loan_Amount)</definedName>
    <definedName name="Interest_Rate">'Loan Calculator'!$E$10</definedName>
    <definedName name="Last_Row">IF(Values_Entered,Header_Row+Number_of_Payments,Header_Row)</definedName>
    <definedName name="Loan_Amount">'Loan Calculator'!$E$9</definedName>
    <definedName name="Loan_Not_Paid">IF(Payment_Number&lt;=Number_of_Payments,1,0)</definedName>
    <definedName name="Loan_Start">'Loan Calculator'!$E$12</definedName>
    <definedName name="Loan_Years">'Loan Calculator'!$E$11</definedName>
    <definedName name="Monthly_Payment">-PMT(Interest_Rate/12,Number_of_Payments,Loan_Amount)</definedName>
    <definedName name="Number_of_Payments">'Loan Calculator'!$E$15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'Loan Calculator'!$A$1:$K$28</definedName>
    <definedName name="_xlnm.Print_Titles" localSheetId="0">'Loan Calculator'!$21:$21</definedName>
    <definedName name="Total_Cost">'Loan Calculator'!$E$17</definedName>
    <definedName name="Total_Interest">'Loan Calculator'!$E$16</definedName>
    <definedName name="Values_Entered">IF(Loan_Amount*Interest_Rate*Loan_Years*Loan_Start&gt;0,1,0)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 s="1"/>
  <c r="H13" i="1"/>
  <c r="H12" i="1"/>
  <c r="H7" i="1"/>
  <c r="H11" i="1" s="1"/>
  <c r="K8" i="1" l="1"/>
  <c r="E8" i="1"/>
  <c r="E9" i="1" s="1"/>
  <c r="K9" i="1"/>
  <c r="E15" i="1" l="1"/>
  <c r="E17" i="1" s="1"/>
  <c r="E16" i="1" s="1"/>
  <c r="H15" i="1"/>
  <c r="E14" i="1" l="1"/>
  <c r="H10" i="1" s="1"/>
  <c r="H17" i="1" s="1"/>
  <c r="E221" i="1"/>
  <c r="E211" i="1"/>
  <c r="G200" i="1"/>
  <c r="C190" i="1"/>
  <c r="E179" i="1"/>
  <c r="G168" i="1"/>
  <c r="C158" i="1"/>
  <c r="E147" i="1"/>
  <c r="G136" i="1"/>
  <c r="E131" i="1"/>
  <c r="C126" i="1"/>
  <c r="G120" i="1"/>
  <c r="C116" i="1"/>
  <c r="F113" i="1"/>
  <c r="D112" i="1"/>
  <c r="H110" i="1"/>
  <c r="F109" i="1"/>
  <c r="D108" i="1"/>
  <c r="H106" i="1"/>
  <c r="F105" i="1"/>
  <c r="D104" i="1"/>
  <c r="H102" i="1"/>
  <c r="F101" i="1"/>
  <c r="D100" i="1"/>
  <c r="H98" i="1"/>
  <c r="F97" i="1"/>
  <c r="D96" i="1"/>
  <c r="H94" i="1"/>
  <c r="F93" i="1"/>
  <c r="D92" i="1"/>
  <c r="H90" i="1"/>
  <c r="F89" i="1"/>
  <c r="D88" i="1"/>
  <c r="H86" i="1"/>
  <c r="F84" i="1"/>
  <c r="D83" i="1"/>
  <c r="H81" i="1"/>
  <c r="F80" i="1"/>
  <c r="D79" i="1"/>
  <c r="H77" i="1"/>
  <c r="F76" i="1"/>
  <c r="D75" i="1"/>
  <c r="H73" i="1"/>
  <c r="F72" i="1"/>
  <c r="D71" i="1"/>
  <c r="H69" i="1"/>
  <c r="F68" i="1"/>
  <c r="D67" i="1"/>
  <c r="H65" i="1"/>
  <c r="F64" i="1"/>
  <c r="D63" i="1"/>
  <c r="H61" i="1"/>
  <c r="F60" i="1"/>
  <c r="D59" i="1"/>
  <c r="H57" i="1"/>
  <c r="F56" i="1"/>
  <c r="D55" i="1"/>
  <c r="H53" i="1"/>
  <c r="F52" i="1"/>
  <c r="D51" i="1"/>
  <c r="H49" i="1"/>
  <c r="F48" i="1"/>
  <c r="D47" i="1"/>
  <c r="H45" i="1"/>
  <c r="C218" i="1"/>
  <c r="G196" i="1"/>
  <c r="E175" i="1"/>
  <c r="C154" i="1"/>
  <c r="G134" i="1"/>
  <c r="C124" i="1"/>
  <c r="C115" i="1"/>
  <c r="G111" i="1"/>
  <c r="C109" i="1"/>
  <c r="E106" i="1"/>
  <c r="G103" i="1"/>
  <c r="C101" i="1"/>
  <c r="E98" i="1"/>
  <c r="G95" i="1"/>
  <c r="C93" i="1"/>
  <c r="E90" i="1"/>
  <c r="G87" i="1"/>
  <c r="C84" i="1"/>
  <c r="E219" i="1"/>
  <c r="G208" i="1"/>
  <c r="C198" i="1"/>
  <c r="E187" i="1"/>
  <c r="G176" i="1"/>
  <c r="C166" i="1"/>
  <c r="E155" i="1"/>
  <c r="G144" i="1"/>
  <c r="E135" i="1"/>
  <c r="C130" i="1"/>
  <c r="G124" i="1"/>
  <c r="E119" i="1"/>
  <c r="E115" i="1"/>
  <c r="D113" i="1"/>
  <c r="H111" i="1"/>
  <c r="F110" i="1"/>
  <c r="D109" i="1"/>
  <c r="H107" i="1"/>
  <c r="F106" i="1"/>
  <c r="D105" i="1"/>
  <c r="H103" i="1"/>
  <c r="F102" i="1"/>
  <c r="D101" i="1"/>
  <c r="H99" i="1"/>
  <c r="F98" i="1"/>
  <c r="D97" i="1"/>
  <c r="H95" i="1"/>
  <c r="F94" i="1"/>
  <c r="D93" i="1"/>
  <c r="H91" i="1"/>
  <c r="F90" i="1"/>
  <c r="D89" i="1"/>
  <c r="H87" i="1"/>
  <c r="F86" i="1"/>
  <c r="D84" i="1"/>
  <c r="H82" i="1"/>
  <c r="F81" i="1"/>
  <c r="D80" i="1"/>
  <c r="H78" i="1"/>
  <c r="F77" i="1"/>
  <c r="D76" i="1"/>
  <c r="H74" i="1"/>
  <c r="F73" i="1"/>
  <c r="D72" i="1"/>
  <c r="H70" i="1"/>
  <c r="F69" i="1"/>
  <c r="D68" i="1"/>
  <c r="H66" i="1"/>
  <c r="F65" i="1"/>
  <c r="D64" i="1"/>
  <c r="H62" i="1"/>
  <c r="F61" i="1"/>
  <c r="D60" i="1"/>
  <c r="H58" i="1"/>
  <c r="F57" i="1"/>
  <c r="D56" i="1"/>
  <c r="H54" i="1"/>
  <c r="F53" i="1"/>
  <c r="D52" i="1"/>
  <c r="H50" i="1"/>
  <c r="F49" i="1"/>
  <c r="D48" i="1"/>
  <c r="H46" i="1"/>
  <c r="F45" i="1"/>
  <c r="G212" i="1"/>
  <c r="E191" i="1"/>
  <c r="C170" i="1"/>
  <c r="G148" i="1"/>
  <c r="C132" i="1"/>
  <c r="E121" i="1"/>
  <c r="G113" i="1"/>
  <c r="C111" i="1"/>
  <c r="E108" i="1"/>
  <c r="G105" i="1"/>
  <c r="C103" i="1"/>
  <c r="G216" i="1"/>
  <c r="C206" i="1"/>
  <c r="E195" i="1"/>
  <c r="G184" i="1"/>
  <c r="C174" i="1"/>
  <c r="E163" i="1"/>
  <c r="G152" i="1"/>
  <c r="C142" i="1"/>
  <c r="C134" i="1"/>
  <c r="G128" i="1"/>
  <c r="E123" i="1"/>
  <c r="C118" i="1"/>
  <c r="G114" i="1"/>
  <c r="H112" i="1"/>
  <c r="F111" i="1"/>
  <c r="D110" i="1"/>
  <c r="H108" i="1"/>
  <c r="F107" i="1"/>
  <c r="D106" i="1"/>
  <c r="H104" i="1"/>
  <c r="F103" i="1"/>
  <c r="D102" i="1"/>
  <c r="H100" i="1"/>
  <c r="F99" i="1"/>
  <c r="D98" i="1"/>
  <c r="H96" i="1"/>
  <c r="F95" i="1"/>
  <c r="D94" i="1"/>
  <c r="H92" i="1"/>
  <c r="F91" i="1"/>
  <c r="D90" i="1"/>
  <c r="H88" i="1"/>
  <c r="F87" i="1"/>
  <c r="D86" i="1"/>
  <c r="H83" i="1"/>
  <c r="F82" i="1"/>
  <c r="D81" i="1"/>
  <c r="H79" i="1"/>
  <c r="F78" i="1"/>
  <c r="D77" i="1"/>
  <c r="H75" i="1"/>
  <c r="F74" i="1"/>
  <c r="D73" i="1"/>
  <c r="H71" i="1"/>
  <c r="F70" i="1"/>
  <c r="D69" i="1"/>
  <c r="H67" i="1"/>
  <c r="F66" i="1"/>
  <c r="D65" i="1"/>
  <c r="H63" i="1"/>
  <c r="F62" i="1"/>
  <c r="D61" i="1"/>
  <c r="H59" i="1"/>
  <c r="F58" i="1"/>
  <c r="D57" i="1"/>
  <c r="H55" i="1"/>
  <c r="F54" i="1"/>
  <c r="D53" i="1"/>
  <c r="H51" i="1"/>
  <c r="F50" i="1"/>
  <c r="D49" i="1"/>
  <c r="H47" i="1"/>
  <c r="F46" i="1"/>
  <c r="D45" i="1"/>
  <c r="E207" i="1"/>
  <c r="C186" i="1"/>
  <c r="G164" i="1"/>
  <c r="E143" i="1"/>
  <c r="E129" i="1"/>
  <c r="G118" i="1"/>
  <c r="C113" i="1"/>
  <c r="E110" i="1"/>
  <c r="G107" i="1"/>
  <c r="C105" i="1"/>
  <c r="E102" i="1"/>
  <c r="G99" i="1"/>
  <c r="C97" i="1"/>
  <c r="E94" i="1"/>
  <c r="G91" i="1"/>
  <c r="C89" i="1"/>
  <c r="E86" i="1"/>
  <c r="G82" i="1"/>
  <c r="E203" i="1"/>
  <c r="G160" i="1"/>
  <c r="E127" i="1"/>
  <c r="F112" i="1"/>
  <c r="D107" i="1"/>
  <c r="H101" i="1"/>
  <c r="F96" i="1"/>
  <c r="D91" i="1"/>
  <c r="H84" i="1"/>
  <c r="F79" i="1"/>
  <c r="D74" i="1"/>
  <c r="H68" i="1"/>
  <c r="F63" i="1"/>
  <c r="D58" i="1"/>
  <c r="H52" i="1"/>
  <c r="F47" i="1"/>
  <c r="G180" i="1"/>
  <c r="E116" i="1"/>
  <c r="E104" i="1"/>
  <c r="G97" i="1"/>
  <c r="E92" i="1"/>
  <c r="C87" i="1"/>
  <c r="E81" i="1"/>
  <c r="G78" i="1"/>
  <c r="C76" i="1"/>
  <c r="E73" i="1"/>
  <c r="G70" i="1"/>
  <c r="C68" i="1"/>
  <c r="E65" i="1"/>
  <c r="G62" i="1"/>
  <c r="C60" i="1"/>
  <c r="E57" i="1"/>
  <c r="G54" i="1"/>
  <c r="C52" i="1"/>
  <c r="E49" i="1"/>
  <c r="G46" i="1"/>
  <c r="E44" i="1"/>
  <c r="C43" i="1"/>
  <c r="G41" i="1"/>
  <c r="E40" i="1"/>
  <c r="C39" i="1"/>
  <c r="G37" i="1"/>
  <c r="E36" i="1"/>
  <c r="C35" i="1"/>
  <c r="G33" i="1"/>
  <c r="E32" i="1"/>
  <c r="C31" i="1"/>
  <c r="G29" i="1"/>
  <c r="E28" i="1"/>
  <c r="C27" i="1"/>
  <c r="G25" i="1"/>
  <c r="E24" i="1"/>
  <c r="C23" i="1"/>
  <c r="B25" i="1"/>
  <c r="B33" i="1"/>
  <c r="B41" i="1"/>
  <c r="B49" i="1"/>
  <c r="B57" i="1"/>
  <c r="B65" i="1"/>
  <c r="B73" i="1"/>
  <c r="B81" i="1"/>
  <c r="B90" i="1"/>
  <c r="B98" i="1"/>
  <c r="B106" i="1"/>
  <c r="B114" i="1"/>
  <c r="B122" i="1"/>
  <c r="B130" i="1"/>
  <c r="B138" i="1"/>
  <c r="B146" i="1"/>
  <c r="B154" i="1"/>
  <c r="B162" i="1"/>
  <c r="B170" i="1"/>
  <c r="B178" i="1"/>
  <c r="B186" i="1"/>
  <c r="B194" i="1"/>
  <c r="G192" i="1"/>
  <c r="C150" i="1"/>
  <c r="C122" i="1"/>
  <c r="D111" i="1"/>
  <c r="H105" i="1"/>
  <c r="F100" i="1"/>
  <c r="D95" i="1"/>
  <c r="H89" i="1"/>
  <c r="F83" i="1"/>
  <c r="D78" i="1"/>
  <c r="H72" i="1"/>
  <c r="F67" i="1"/>
  <c r="D62" i="1"/>
  <c r="H56" i="1"/>
  <c r="F51" i="1"/>
  <c r="D46" i="1"/>
  <c r="E159" i="1"/>
  <c r="E112" i="1"/>
  <c r="G101" i="1"/>
  <c r="E96" i="1"/>
  <c r="C91" i="1"/>
  <c r="G84" i="1"/>
  <c r="G80" i="1"/>
  <c r="C78" i="1"/>
  <c r="E75" i="1"/>
  <c r="G72" i="1"/>
  <c r="C70" i="1"/>
  <c r="E67" i="1"/>
  <c r="G64" i="1"/>
  <c r="C62" i="1"/>
  <c r="E59" i="1"/>
  <c r="G56" i="1"/>
  <c r="C54" i="1"/>
  <c r="E51" i="1"/>
  <c r="G48" i="1"/>
  <c r="C46" i="1"/>
  <c r="C44" i="1"/>
  <c r="G42" i="1"/>
  <c r="E41" i="1"/>
  <c r="C40" i="1"/>
  <c r="G38" i="1"/>
  <c r="E37" i="1"/>
  <c r="C36" i="1"/>
  <c r="G34" i="1"/>
  <c r="E33" i="1"/>
  <c r="C32" i="1"/>
  <c r="G30" i="1"/>
  <c r="E29" i="1"/>
  <c r="C28" i="1"/>
  <c r="G26" i="1"/>
  <c r="E25" i="1"/>
  <c r="C24" i="1"/>
  <c r="G22" i="1"/>
  <c r="B27" i="1"/>
  <c r="B35" i="1"/>
  <c r="B43" i="1"/>
  <c r="B51" i="1"/>
  <c r="B59" i="1"/>
  <c r="B67" i="1"/>
  <c r="B75" i="1"/>
  <c r="B83" i="1"/>
  <c r="B92" i="1"/>
  <c r="B100" i="1"/>
  <c r="B108" i="1"/>
  <c r="B116" i="1"/>
  <c r="B124" i="1"/>
  <c r="B132" i="1"/>
  <c r="B140" i="1"/>
  <c r="B148" i="1"/>
  <c r="B156" i="1"/>
  <c r="B164" i="1"/>
  <c r="B172" i="1"/>
  <c r="B180" i="1"/>
  <c r="B188" i="1"/>
  <c r="B196" i="1"/>
  <c r="B204" i="1"/>
  <c r="B212" i="1"/>
  <c r="B220" i="1"/>
  <c r="B228" i="1"/>
  <c r="B236" i="1"/>
  <c r="B244" i="1"/>
  <c r="B252" i="1"/>
  <c r="B260" i="1"/>
  <c r="B268" i="1"/>
  <c r="C182" i="1"/>
  <c r="E139" i="1"/>
  <c r="G116" i="1"/>
  <c r="H109" i="1"/>
  <c r="F104" i="1"/>
  <c r="D99" i="1"/>
  <c r="H93" i="1"/>
  <c r="F88" i="1"/>
  <c r="D82" i="1"/>
  <c r="H76" i="1"/>
  <c r="F71" i="1"/>
  <c r="D66" i="1"/>
  <c r="H60" i="1"/>
  <c r="F55" i="1"/>
  <c r="D50" i="1"/>
  <c r="H44" i="1"/>
  <c r="C138" i="1"/>
  <c r="G109" i="1"/>
  <c r="E100" i="1"/>
  <c r="C95" i="1"/>
  <c r="G89" i="1"/>
  <c r="E83" i="1"/>
  <c r="C80" i="1"/>
  <c r="E77" i="1"/>
  <c r="G74" i="1"/>
  <c r="C72" i="1"/>
  <c r="E69" i="1"/>
  <c r="G66" i="1"/>
  <c r="C64" i="1"/>
  <c r="E61" i="1"/>
  <c r="G58" i="1"/>
  <c r="C56" i="1"/>
  <c r="E53" i="1"/>
  <c r="G50" i="1"/>
  <c r="C48" i="1"/>
  <c r="E45" i="1"/>
  <c r="G43" i="1"/>
  <c r="E42" i="1"/>
  <c r="C41" i="1"/>
  <c r="G39" i="1"/>
  <c r="E38" i="1"/>
  <c r="C37" i="1"/>
  <c r="G35" i="1"/>
  <c r="E34" i="1"/>
  <c r="C33" i="1"/>
  <c r="G31" i="1"/>
  <c r="E30" i="1"/>
  <c r="C29" i="1"/>
  <c r="G27" i="1"/>
  <c r="E26" i="1"/>
  <c r="C25" i="1"/>
  <c r="G23" i="1"/>
  <c r="E22" i="1"/>
  <c r="B29" i="1"/>
  <c r="C114" i="1"/>
  <c r="F92" i="1"/>
  <c r="D70" i="1"/>
  <c r="H48" i="1"/>
  <c r="C99" i="1"/>
  <c r="E79" i="1"/>
  <c r="G68" i="1"/>
  <c r="C58" i="1"/>
  <c r="E47" i="1"/>
  <c r="G40" i="1"/>
  <c r="E35" i="1"/>
  <c r="C30" i="1"/>
  <c r="G24" i="1"/>
  <c r="B37" i="1"/>
  <c r="B53" i="1"/>
  <c r="B69" i="1"/>
  <c r="B86" i="1"/>
  <c r="B102" i="1"/>
  <c r="B118" i="1"/>
  <c r="B134" i="1"/>
  <c r="B150" i="1"/>
  <c r="B166" i="1"/>
  <c r="B182" i="1"/>
  <c r="B198" i="1"/>
  <c r="B208" i="1"/>
  <c r="B218" i="1"/>
  <c r="B230" i="1"/>
  <c r="B240" i="1"/>
  <c r="B250" i="1"/>
  <c r="B262" i="1"/>
  <c r="B272" i="1"/>
  <c r="B280" i="1"/>
  <c r="B288" i="1"/>
  <c r="B296" i="1"/>
  <c r="B304" i="1"/>
  <c r="B312" i="1"/>
  <c r="B320" i="1"/>
  <c r="B328" i="1"/>
  <c r="B336" i="1"/>
  <c r="B344" i="1"/>
  <c r="B352" i="1"/>
  <c r="B360" i="1"/>
  <c r="B368" i="1"/>
  <c r="B376" i="1"/>
  <c r="E295" i="1"/>
  <c r="D298" i="1"/>
  <c r="F303" i="1"/>
  <c r="H308" i="1"/>
  <c r="D314" i="1"/>
  <c r="F319" i="1"/>
  <c r="H324" i="1"/>
  <c r="D330" i="1"/>
  <c r="F335" i="1"/>
  <c r="H340" i="1"/>
  <c r="D346" i="1"/>
  <c r="F351" i="1"/>
  <c r="H356" i="1"/>
  <c r="D362" i="1"/>
  <c r="F367" i="1"/>
  <c r="H372" i="1"/>
  <c r="D378" i="1"/>
  <c r="C298" i="1"/>
  <c r="G300" i="1"/>
  <c r="E303" i="1"/>
  <c r="C306" i="1"/>
  <c r="G308" i="1"/>
  <c r="E311" i="1"/>
  <c r="C314" i="1"/>
  <c r="G316" i="1"/>
  <c r="E319" i="1"/>
  <c r="C322" i="1"/>
  <c r="G324" i="1"/>
  <c r="E327" i="1"/>
  <c r="C330" i="1"/>
  <c r="G332" i="1"/>
  <c r="E335" i="1"/>
  <c r="C338" i="1"/>
  <c r="G340" i="1"/>
  <c r="E215" i="1"/>
  <c r="G172" i="1"/>
  <c r="E133" i="1"/>
  <c r="E114" i="1"/>
  <c r="G108" i="1"/>
  <c r="E103" i="1"/>
  <c r="C98" i="1"/>
  <c r="C214" i="1"/>
  <c r="F108" i="1"/>
  <c r="D87" i="1"/>
  <c r="H64" i="1"/>
  <c r="C202" i="1"/>
  <c r="G93" i="1"/>
  <c r="G76" i="1"/>
  <c r="C66" i="1"/>
  <c r="E55" i="1"/>
  <c r="G44" i="1"/>
  <c r="E39" i="1"/>
  <c r="C34" i="1"/>
  <c r="G28" i="1"/>
  <c r="E23" i="1"/>
  <c r="B39" i="1"/>
  <c r="B55" i="1"/>
  <c r="B71" i="1"/>
  <c r="B88" i="1"/>
  <c r="B104" i="1"/>
  <c r="B120" i="1"/>
  <c r="B136" i="1"/>
  <c r="B152" i="1"/>
  <c r="B168" i="1"/>
  <c r="B184" i="1"/>
  <c r="B200" i="1"/>
  <c r="B210" i="1"/>
  <c r="B222" i="1"/>
  <c r="B232" i="1"/>
  <c r="B242" i="1"/>
  <c r="B254" i="1"/>
  <c r="B264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0" i="1"/>
  <c r="B378" i="1"/>
  <c r="C296" i="1"/>
  <c r="F299" i="1"/>
  <c r="H304" i="1"/>
  <c r="D310" i="1"/>
  <c r="F315" i="1"/>
  <c r="H320" i="1"/>
  <c r="D326" i="1"/>
  <c r="F331" i="1"/>
  <c r="H336" i="1"/>
  <c r="D342" i="1"/>
  <c r="F347" i="1"/>
  <c r="H352" i="1"/>
  <c r="D358" i="1"/>
  <c r="F363" i="1"/>
  <c r="H368" i="1"/>
  <c r="D374" i="1"/>
  <c r="F379" i="1"/>
  <c r="G298" i="1"/>
  <c r="E301" i="1"/>
  <c r="C304" i="1"/>
  <c r="G306" i="1"/>
  <c r="E309" i="1"/>
  <c r="C312" i="1"/>
  <c r="G314" i="1"/>
  <c r="E317" i="1"/>
  <c r="C320" i="1"/>
  <c r="G322" i="1"/>
  <c r="E325" i="1"/>
  <c r="C328" i="1"/>
  <c r="G330" i="1"/>
  <c r="E333" i="1"/>
  <c r="C336" i="1"/>
  <c r="G338" i="1"/>
  <c r="E341" i="1"/>
  <c r="G204" i="1"/>
  <c r="C162" i="1"/>
  <c r="C128" i="1"/>
  <c r="G112" i="1"/>
  <c r="E107" i="1"/>
  <c r="C102" i="1"/>
  <c r="G96" i="1"/>
  <c r="E91" i="1"/>
  <c r="C86" i="1"/>
  <c r="E171" i="1"/>
  <c r="D103" i="1"/>
  <c r="H80" i="1"/>
  <c r="F59" i="1"/>
  <c r="G126" i="1"/>
  <c r="E88" i="1"/>
  <c r="C74" i="1"/>
  <c r="E63" i="1"/>
  <c r="G52" i="1"/>
  <c r="E43" i="1"/>
  <c r="C38" i="1"/>
  <c r="G32" i="1"/>
  <c r="E27" i="1"/>
  <c r="B23" i="1"/>
  <c r="B45" i="1"/>
  <c r="B61" i="1"/>
  <c r="B77" i="1"/>
  <c r="B94" i="1"/>
  <c r="B110" i="1"/>
  <c r="B126" i="1"/>
  <c r="B142" i="1"/>
  <c r="B158" i="1"/>
  <c r="B174" i="1"/>
  <c r="B190" i="1"/>
  <c r="B202" i="1"/>
  <c r="B214" i="1"/>
  <c r="B224" i="1"/>
  <c r="B234" i="1"/>
  <c r="B246" i="1"/>
  <c r="B256" i="1"/>
  <c r="B266" i="1"/>
  <c r="B276" i="1"/>
  <c r="B284" i="1"/>
  <c r="B292" i="1"/>
  <c r="B300" i="1"/>
  <c r="B308" i="1"/>
  <c r="B316" i="1"/>
  <c r="B324" i="1"/>
  <c r="B332" i="1"/>
  <c r="B340" i="1"/>
  <c r="B348" i="1"/>
  <c r="B356" i="1"/>
  <c r="B364" i="1"/>
  <c r="B372" i="1"/>
  <c r="B380" i="1"/>
  <c r="G296" i="1"/>
  <c r="H300" i="1"/>
  <c r="D306" i="1"/>
  <c r="F311" i="1"/>
  <c r="H316" i="1"/>
  <c r="D322" i="1"/>
  <c r="F327" i="1"/>
  <c r="H332" i="1"/>
  <c r="D338" i="1"/>
  <c r="F343" i="1"/>
  <c r="H348" i="1"/>
  <c r="D354" i="1"/>
  <c r="F359" i="1"/>
  <c r="H364" i="1"/>
  <c r="D370" i="1"/>
  <c r="F375" i="1"/>
  <c r="H380" i="1"/>
  <c r="E299" i="1"/>
  <c r="C302" i="1"/>
  <c r="G304" i="1"/>
  <c r="E307" i="1"/>
  <c r="C310" i="1"/>
  <c r="G312" i="1"/>
  <c r="E315" i="1"/>
  <c r="C318" i="1"/>
  <c r="G320" i="1"/>
  <c r="E323" i="1"/>
  <c r="C326" i="1"/>
  <c r="G328" i="1"/>
  <c r="E331" i="1"/>
  <c r="C334" i="1"/>
  <c r="G336" i="1"/>
  <c r="E339" i="1"/>
  <c r="C342" i="1"/>
  <c r="C194" i="1"/>
  <c r="E151" i="1"/>
  <c r="G122" i="1"/>
  <c r="E111" i="1"/>
  <c r="C106" i="1"/>
  <c r="G100" i="1"/>
  <c r="E95" i="1"/>
  <c r="C90" i="1"/>
  <c r="G83" i="1"/>
  <c r="D54" i="1"/>
  <c r="G60" i="1"/>
  <c r="E31" i="1"/>
  <c r="B63" i="1"/>
  <c r="B128" i="1"/>
  <c r="B192" i="1"/>
  <c r="B238" i="1"/>
  <c r="B278" i="1"/>
  <c r="B310" i="1"/>
  <c r="B342" i="1"/>
  <c r="B374" i="1"/>
  <c r="F307" i="1"/>
  <c r="H328" i="1"/>
  <c r="D350" i="1"/>
  <c r="F371" i="1"/>
  <c r="G302" i="1"/>
  <c r="E313" i="1"/>
  <c r="C324" i="1"/>
  <c r="G334" i="1"/>
  <c r="E183" i="1"/>
  <c r="G104" i="1"/>
  <c r="G88" i="1"/>
  <c r="G79" i="1"/>
  <c r="E74" i="1"/>
  <c r="C69" i="1"/>
  <c r="G63" i="1"/>
  <c r="E58" i="1"/>
  <c r="C53" i="1"/>
  <c r="G47" i="1"/>
  <c r="F43" i="1"/>
  <c r="H40" i="1"/>
  <c r="D38" i="1"/>
  <c r="F35" i="1"/>
  <c r="H32" i="1"/>
  <c r="D30" i="1"/>
  <c r="F27" i="1"/>
  <c r="H24" i="1"/>
  <c r="D22" i="1"/>
  <c r="B38" i="1"/>
  <c r="B54" i="1"/>
  <c r="B70" i="1"/>
  <c r="B87" i="1"/>
  <c r="B103" i="1"/>
  <c r="B119" i="1"/>
  <c r="B135" i="1"/>
  <c r="B151" i="1"/>
  <c r="B167" i="1"/>
  <c r="B183" i="1"/>
  <c r="B199" i="1"/>
  <c r="B215" i="1"/>
  <c r="B231" i="1"/>
  <c r="B247" i="1"/>
  <c r="B263" i="1"/>
  <c r="B279" i="1"/>
  <c r="B295" i="1"/>
  <c r="B311" i="1"/>
  <c r="B327" i="1"/>
  <c r="B343" i="1"/>
  <c r="B359" i="1"/>
  <c r="B375" i="1"/>
  <c r="H298" i="1"/>
  <c r="F309" i="1"/>
  <c r="D320" i="1"/>
  <c r="H330" i="1"/>
  <c r="F341" i="1"/>
  <c r="D352" i="1"/>
  <c r="H362" i="1"/>
  <c r="F373" i="1"/>
  <c r="E298" i="1"/>
  <c r="G303" i="1"/>
  <c r="C309" i="1"/>
  <c r="E314" i="1"/>
  <c r="G319" i="1"/>
  <c r="C325" i="1"/>
  <c r="E330" i="1"/>
  <c r="G335" i="1"/>
  <c r="C341" i="1"/>
  <c r="G344" i="1"/>
  <c r="E347" i="1"/>
  <c r="C350" i="1"/>
  <c r="G352" i="1"/>
  <c r="E355" i="1"/>
  <c r="C358" i="1"/>
  <c r="G360" i="1"/>
  <c r="E363" i="1"/>
  <c r="C366" i="1"/>
  <c r="G368" i="1"/>
  <c r="E371" i="1"/>
  <c r="C374" i="1"/>
  <c r="G376" i="1"/>
  <c r="E379" i="1"/>
  <c r="C22" i="1"/>
  <c r="E199" i="1"/>
  <c r="G156" i="1"/>
  <c r="E125" i="1"/>
  <c r="C112" i="1"/>
  <c r="G106" i="1"/>
  <c r="E101" i="1"/>
  <c r="C96" i="1"/>
  <c r="G90" i="1"/>
  <c r="E84" i="1"/>
  <c r="C79" i="1"/>
  <c r="G73" i="1"/>
  <c r="E68" i="1"/>
  <c r="C63" i="1"/>
  <c r="G57" i="1"/>
  <c r="E52" i="1"/>
  <c r="C47" i="1"/>
  <c r="D43" i="1"/>
  <c r="F40" i="1"/>
  <c r="H37" i="1"/>
  <c r="D35" i="1"/>
  <c r="F32" i="1"/>
  <c r="H29" i="1"/>
  <c r="D27" i="1"/>
  <c r="F24" i="1"/>
  <c r="B24" i="1"/>
  <c r="B40" i="1"/>
  <c r="B56" i="1"/>
  <c r="B72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61" i="1"/>
  <c r="B377" i="1"/>
  <c r="G297" i="1"/>
  <c r="D308" i="1"/>
  <c r="H318" i="1"/>
  <c r="F329" i="1"/>
  <c r="D340" i="1"/>
  <c r="H350" i="1"/>
  <c r="F361" i="1"/>
  <c r="D372" i="1"/>
  <c r="D85" i="1"/>
  <c r="C303" i="1"/>
  <c r="E308" i="1"/>
  <c r="G313" i="1"/>
  <c r="C319" i="1"/>
  <c r="E324" i="1"/>
  <c r="G329" i="1"/>
  <c r="C335" i="1"/>
  <c r="E340" i="1"/>
  <c r="E344" i="1"/>
  <c r="C347" i="1"/>
  <c r="G349" i="1"/>
  <c r="E352" i="1"/>
  <c r="C355" i="1"/>
  <c r="G357" i="1"/>
  <c r="E360" i="1"/>
  <c r="C363" i="1"/>
  <c r="G365" i="1"/>
  <c r="G132" i="1"/>
  <c r="C107" i="1"/>
  <c r="C50" i="1"/>
  <c r="C26" i="1"/>
  <c r="B79" i="1"/>
  <c r="B144" i="1"/>
  <c r="B206" i="1"/>
  <c r="B248" i="1"/>
  <c r="B286" i="1"/>
  <c r="B318" i="1"/>
  <c r="B350" i="1"/>
  <c r="B22" i="1"/>
  <c r="H312" i="1"/>
  <c r="D334" i="1"/>
  <c r="F355" i="1"/>
  <c r="H376" i="1"/>
  <c r="E305" i="1"/>
  <c r="C316" i="1"/>
  <c r="G326" i="1"/>
  <c r="E337" i="1"/>
  <c r="G140" i="1"/>
  <c r="E99" i="1"/>
  <c r="E87" i="1"/>
  <c r="E78" i="1"/>
  <c r="C73" i="1"/>
  <c r="G67" i="1"/>
  <c r="E62" i="1"/>
  <c r="C57" i="1"/>
  <c r="G51" i="1"/>
  <c r="E46" i="1"/>
  <c r="H42" i="1"/>
  <c r="D40" i="1"/>
  <c r="F37" i="1"/>
  <c r="H34" i="1"/>
  <c r="D32" i="1"/>
  <c r="F29" i="1"/>
  <c r="H26" i="1"/>
  <c r="D24" i="1"/>
  <c r="B26" i="1"/>
  <c r="B42" i="1"/>
  <c r="B58" i="1"/>
  <c r="B74" i="1"/>
  <c r="B91" i="1"/>
  <c r="B107" i="1"/>
  <c r="B123" i="1"/>
  <c r="B139" i="1"/>
  <c r="B155" i="1"/>
  <c r="B171" i="1"/>
  <c r="B187" i="1"/>
  <c r="B203" i="1"/>
  <c r="B219" i="1"/>
  <c r="B235" i="1"/>
  <c r="B251" i="1"/>
  <c r="B267" i="1"/>
  <c r="B283" i="1"/>
  <c r="B299" i="1"/>
  <c r="B315" i="1"/>
  <c r="B331" i="1"/>
  <c r="B347" i="1"/>
  <c r="B363" i="1"/>
  <c r="B379" i="1"/>
  <c r="F301" i="1"/>
  <c r="D312" i="1"/>
  <c r="H322" i="1"/>
  <c r="F333" i="1"/>
  <c r="D344" i="1"/>
  <c r="H354" i="1"/>
  <c r="F365" i="1"/>
  <c r="D376" i="1"/>
  <c r="G299" i="1"/>
  <c r="C305" i="1"/>
  <c r="E310" i="1"/>
  <c r="G315" i="1"/>
  <c r="C321" i="1"/>
  <c r="E326" i="1"/>
  <c r="G331" i="1"/>
  <c r="C337" i="1"/>
  <c r="E342" i="1"/>
  <c r="E345" i="1"/>
  <c r="C348" i="1"/>
  <c r="G350" i="1"/>
  <c r="E353" i="1"/>
  <c r="C356" i="1"/>
  <c r="G358" i="1"/>
  <c r="E361" i="1"/>
  <c r="C364" i="1"/>
  <c r="G366" i="1"/>
  <c r="E369" i="1"/>
  <c r="C372" i="1"/>
  <c r="G374" i="1"/>
  <c r="E377" i="1"/>
  <c r="C380" i="1"/>
  <c r="E85" i="1"/>
  <c r="G188" i="1"/>
  <c r="C146" i="1"/>
  <c r="C120" i="1"/>
  <c r="G110" i="1"/>
  <c r="E105" i="1"/>
  <c r="C100" i="1"/>
  <c r="G94" i="1"/>
  <c r="E89" i="1"/>
  <c r="C83" i="1"/>
  <c r="G77" i="1"/>
  <c r="E72" i="1"/>
  <c r="C67" i="1"/>
  <c r="G61" i="1"/>
  <c r="E56" i="1"/>
  <c r="C51" i="1"/>
  <c r="G45" i="1"/>
  <c r="F42" i="1"/>
  <c r="H39" i="1"/>
  <c r="D37" i="1"/>
  <c r="F34" i="1"/>
  <c r="H31" i="1"/>
  <c r="D29" i="1"/>
  <c r="F26" i="1"/>
  <c r="H23" i="1"/>
  <c r="B28" i="1"/>
  <c r="B44" i="1"/>
  <c r="B60" i="1"/>
  <c r="B76" i="1"/>
  <c r="B93" i="1"/>
  <c r="B109" i="1"/>
  <c r="B125" i="1"/>
  <c r="B141" i="1"/>
  <c r="B157" i="1"/>
  <c r="B173" i="1"/>
  <c r="B189" i="1"/>
  <c r="B205" i="1"/>
  <c r="B221" i="1"/>
  <c r="B237" i="1"/>
  <c r="B253" i="1"/>
  <c r="B269" i="1"/>
  <c r="B285" i="1"/>
  <c r="B301" i="1"/>
  <c r="B317" i="1"/>
  <c r="B333" i="1"/>
  <c r="B349" i="1"/>
  <c r="B365" i="1"/>
  <c r="B381" i="1"/>
  <c r="D300" i="1"/>
  <c r="H310" i="1"/>
  <c r="F321" i="1"/>
  <c r="D332" i="1"/>
  <c r="H342" i="1"/>
  <c r="F353" i="1"/>
  <c r="D364" i="1"/>
  <c r="H374" i="1"/>
  <c r="C299" i="1"/>
  <c r="E304" i="1"/>
  <c r="G309" i="1"/>
  <c r="C315" i="1"/>
  <c r="E320" i="1"/>
  <c r="G325" i="1"/>
  <c r="C331" i="1"/>
  <c r="E336" i="1"/>
  <c r="G341" i="1"/>
  <c r="C345" i="1"/>
  <c r="G347" i="1"/>
  <c r="E350" i="1"/>
  <c r="C353" i="1"/>
  <c r="G355" i="1"/>
  <c r="E358" i="1"/>
  <c r="C361" i="1"/>
  <c r="G363" i="1"/>
  <c r="E366" i="1"/>
  <c r="C369" i="1"/>
  <c r="G371" i="1"/>
  <c r="E374" i="1"/>
  <c r="C377" i="1"/>
  <c r="H97" i="1"/>
  <c r="C82" i="1"/>
  <c r="C42" i="1"/>
  <c r="B31" i="1"/>
  <c r="B96" i="1"/>
  <c r="B160" i="1"/>
  <c r="B216" i="1"/>
  <c r="B258" i="1"/>
  <c r="B294" i="1"/>
  <c r="B326" i="1"/>
  <c r="B358" i="1"/>
  <c r="E297" i="1"/>
  <c r="D318" i="1"/>
  <c r="F339" i="1"/>
  <c r="H360" i="1"/>
  <c r="H85" i="1"/>
  <c r="C308" i="1"/>
  <c r="G318" i="1"/>
  <c r="E329" i="1"/>
  <c r="C340" i="1"/>
  <c r="E117" i="1"/>
  <c r="C94" i="1"/>
  <c r="E82" i="1"/>
  <c r="C77" i="1"/>
  <c r="G71" i="1"/>
  <c r="E66" i="1"/>
  <c r="C61" i="1"/>
  <c r="G55" i="1"/>
  <c r="E50" i="1"/>
  <c r="C45" i="1"/>
  <c r="D42" i="1"/>
  <c r="F39" i="1"/>
  <c r="H36" i="1"/>
  <c r="D34" i="1"/>
  <c r="F31" i="1"/>
  <c r="H28" i="1"/>
  <c r="D26" i="1"/>
  <c r="F23" i="1"/>
  <c r="B30" i="1"/>
  <c r="B46" i="1"/>
  <c r="B62" i="1"/>
  <c r="B78" i="1"/>
  <c r="B95" i="1"/>
  <c r="B111" i="1"/>
  <c r="B127" i="1"/>
  <c r="B143" i="1"/>
  <c r="B159" i="1"/>
  <c r="B175" i="1"/>
  <c r="B191" i="1"/>
  <c r="B207" i="1"/>
  <c r="B223" i="1"/>
  <c r="B239" i="1"/>
  <c r="B255" i="1"/>
  <c r="B271" i="1"/>
  <c r="B287" i="1"/>
  <c r="B303" i="1"/>
  <c r="B319" i="1"/>
  <c r="B335" i="1"/>
  <c r="B351" i="1"/>
  <c r="B367" i="1"/>
  <c r="G295" i="1"/>
  <c r="D304" i="1"/>
  <c r="H314" i="1"/>
  <c r="F325" i="1"/>
  <c r="D336" i="1"/>
  <c r="H346" i="1"/>
  <c r="F357" i="1"/>
  <c r="D368" i="1"/>
  <c r="H378" i="1"/>
  <c r="C301" i="1"/>
  <c r="E306" i="1"/>
  <c r="G311" i="1"/>
  <c r="C317" i="1"/>
  <c r="E322" i="1"/>
  <c r="G327" i="1"/>
  <c r="C333" i="1"/>
  <c r="E338" i="1"/>
  <c r="E343" i="1"/>
  <c r="C346" i="1"/>
  <c r="G348" i="1"/>
  <c r="E351" i="1"/>
  <c r="C354" i="1"/>
  <c r="G356" i="1"/>
  <c r="E359" i="1"/>
  <c r="C362" i="1"/>
  <c r="G364" i="1"/>
  <c r="E367" i="1"/>
  <c r="C370" i="1"/>
  <c r="G372" i="1"/>
  <c r="E375" i="1"/>
  <c r="C378" i="1"/>
  <c r="G380" i="1"/>
  <c r="G220" i="1"/>
  <c r="C178" i="1"/>
  <c r="C136" i="1"/>
  <c r="G115" i="1"/>
  <c r="E109" i="1"/>
  <c r="C104" i="1"/>
  <c r="G98" i="1"/>
  <c r="E93" i="1"/>
  <c r="C88" i="1"/>
  <c r="G81" i="1"/>
  <c r="E76" i="1"/>
  <c r="C71" i="1"/>
  <c r="G65" i="1"/>
  <c r="E60" i="1"/>
  <c r="C55" i="1"/>
  <c r="G49" i="1"/>
  <c r="F44" i="1"/>
  <c r="H41" i="1"/>
  <c r="D39" i="1"/>
  <c r="F36" i="1"/>
  <c r="H33" i="1"/>
  <c r="D31" i="1"/>
  <c r="F28" i="1"/>
  <c r="H25" i="1"/>
  <c r="D23" i="1"/>
  <c r="B32" i="1"/>
  <c r="B48" i="1"/>
  <c r="B64" i="1"/>
  <c r="B80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05" i="1"/>
  <c r="B321" i="1"/>
  <c r="B337" i="1"/>
  <c r="B353" i="1"/>
  <c r="B369" i="1"/>
  <c r="C295" i="1"/>
  <c r="H302" i="1"/>
  <c r="F313" i="1"/>
  <c r="D324" i="1"/>
  <c r="H334" i="1"/>
  <c r="F345" i="1"/>
  <c r="D356" i="1"/>
  <c r="H366" i="1"/>
  <c r="F377" i="1"/>
  <c r="E300" i="1"/>
  <c r="G305" i="1"/>
  <c r="C311" i="1"/>
  <c r="E316" i="1"/>
  <c r="G321" i="1"/>
  <c r="C327" i="1"/>
  <c r="E332" i="1"/>
  <c r="G337" i="1"/>
  <c r="C343" i="1"/>
  <c r="G345" i="1"/>
  <c r="E348" i="1"/>
  <c r="C351" i="1"/>
  <c r="G353" i="1"/>
  <c r="E356" i="1"/>
  <c r="C359" i="1"/>
  <c r="G361" i="1"/>
  <c r="E364" i="1"/>
  <c r="C367" i="1"/>
  <c r="G369" i="1"/>
  <c r="E372" i="1"/>
  <c r="C375" i="1"/>
  <c r="G377" i="1"/>
  <c r="B47" i="1"/>
  <c r="B270" i="1"/>
  <c r="D302" i="1"/>
  <c r="C300" i="1"/>
  <c r="G342" i="1"/>
  <c r="G75" i="1"/>
  <c r="E54" i="1"/>
  <c r="H38" i="1"/>
  <c r="D28" i="1"/>
  <c r="B50" i="1"/>
  <c r="B115" i="1"/>
  <c r="B179" i="1"/>
  <c r="B243" i="1"/>
  <c r="B307" i="1"/>
  <c r="B371" i="1"/>
  <c r="D328" i="1"/>
  <c r="H370" i="1"/>
  <c r="C313" i="1"/>
  <c r="E334" i="1"/>
  <c r="E349" i="1"/>
  <c r="C360" i="1"/>
  <c r="G370" i="1"/>
  <c r="E381" i="1"/>
  <c r="E113" i="1"/>
  <c r="C92" i="1"/>
  <c r="G69" i="1"/>
  <c r="E48" i="1"/>
  <c r="H35" i="1"/>
  <c r="D25" i="1"/>
  <c r="B68" i="1"/>
  <c r="B133" i="1"/>
  <c r="B197" i="1"/>
  <c r="B261" i="1"/>
  <c r="B325" i="1"/>
  <c r="E296" i="1"/>
  <c r="F337" i="1"/>
  <c r="D380" i="1"/>
  <c r="G317" i="1"/>
  <c r="C339" i="1"/>
  <c r="G351" i="1"/>
  <c r="E362" i="1"/>
  <c r="E370" i="1"/>
  <c r="G375" i="1"/>
  <c r="G379" i="1"/>
  <c r="G85" i="1"/>
  <c r="D115" i="1"/>
  <c r="C119" i="1"/>
  <c r="E124" i="1"/>
  <c r="G129" i="1"/>
  <c r="C135" i="1"/>
  <c r="C144" i="1"/>
  <c r="G154" i="1"/>
  <c r="E165" i="1"/>
  <c r="C176" i="1"/>
  <c r="G186" i="1"/>
  <c r="E197" i="1"/>
  <c r="C208" i="1"/>
  <c r="G218" i="1"/>
  <c r="F366" i="1"/>
  <c r="D345" i="1"/>
  <c r="H323" i="1"/>
  <c r="F302" i="1"/>
  <c r="E294" i="1"/>
  <c r="G291" i="1"/>
  <c r="C289" i="1"/>
  <c r="E286" i="1"/>
  <c r="G283" i="1"/>
  <c r="C281" i="1"/>
  <c r="E278" i="1"/>
  <c r="G275" i="1"/>
  <c r="C273" i="1"/>
  <c r="E270" i="1"/>
  <c r="G267" i="1"/>
  <c r="C265" i="1"/>
  <c r="E262" i="1"/>
  <c r="G259" i="1"/>
  <c r="C257" i="1"/>
  <c r="E254" i="1"/>
  <c r="G251" i="1"/>
  <c r="C249" i="1"/>
  <c r="E246" i="1"/>
  <c r="G243" i="1"/>
  <c r="C241" i="1"/>
  <c r="E238" i="1"/>
  <c r="G235" i="1"/>
  <c r="C233" i="1"/>
  <c r="E230" i="1"/>
  <c r="G227" i="1"/>
  <c r="C225" i="1"/>
  <c r="E222" i="1"/>
  <c r="F362" i="1"/>
  <c r="D341" i="1"/>
  <c r="H319" i="1"/>
  <c r="F298" i="1"/>
  <c r="H293" i="1"/>
  <c r="D291" i="1"/>
  <c r="F288" i="1"/>
  <c r="H285" i="1"/>
  <c r="D283" i="1"/>
  <c r="F280" i="1"/>
  <c r="H277" i="1"/>
  <c r="D275" i="1"/>
  <c r="F272" i="1"/>
  <c r="H269" i="1"/>
  <c r="D267" i="1"/>
  <c r="F264" i="1"/>
  <c r="H261" i="1"/>
  <c r="D259" i="1"/>
  <c r="F256" i="1"/>
  <c r="H253" i="1"/>
  <c r="D251" i="1"/>
  <c r="F248" i="1"/>
  <c r="H245" i="1"/>
  <c r="D243" i="1"/>
  <c r="F240" i="1"/>
  <c r="H237" i="1"/>
  <c r="D235" i="1"/>
  <c r="F232" i="1"/>
  <c r="H229" i="1"/>
  <c r="D227" i="1"/>
  <c r="F224" i="1"/>
  <c r="H221" i="1"/>
  <c r="D219" i="1"/>
  <c r="F216" i="1"/>
  <c r="H213" i="1"/>
  <c r="D211" i="1"/>
  <c r="F208" i="1"/>
  <c r="H205" i="1"/>
  <c r="D203" i="1"/>
  <c r="F200" i="1"/>
  <c r="H197" i="1"/>
  <c r="D195" i="1"/>
  <c r="F192" i="1"/>
  <c r="H189" i="1"/>
  <c r="D187" i="1"/>
  <c r="F184" i="1"/>
  <c r="H181" i="1"/>
  <c r="D179" i="1"/>
  <c r="F176" i="1"/>
  <c r="H173" i="1"/>
  <c r="D171" i="1"/>
  <c r="F168" i="1"/>
  <c r="H165" i="1"/>
  <c r="D163" i="1"/>
  <c r="F160" i="1"/>
  <c r="H157" i="1"/>
  <c r="D155" i="1"/>
  <c r="F152" i="1"/>
  <c r="H149" i="1"/>
  <c r="D147" i="1"/>
  <c r="F144" i="1"/>
  <c r="H141" i="1"/>
  <c r="D139" i="1"/>
  <c r="H116" i="1"/>
  <c r="F119" i="1"/>
  <c r="D122" i="1"/>
  <c r="H124" i="1"/>
  <c r="F127" i="1"/>
  <c r="D130" i="1"/>
  <c r="H132" i="1"/>
  <c r="F135" i="1"/>
  <c r="G139" i="1"/>
  <c r="C145" i="1"/>
  <c r="E150" i="1"/>
  <c r="G155" i="1"/>
  <c r="C161" i="1"/>
  <c r="E166" i="1"/>
  <c r="G171" i="1"/>
  <c r="C177" i="1"/>
  <c r="E182" i="1"/>
  <c r="F75" i="1"/>
  <c r="B112" i="1"/>
  <c r="B302" i="1"/>
  <c r="F323" i="1"/>
  <c r="G310" i="1"/>
  <c r="C110" i="1"/>
  <c r="E70" i="1"/>
  <c r="C49" i="1"/>
  <c r="D36" i="1"/>
  <c r="F25" i="1"/>
  <c r="B66" i="1"/>
  <c r="B131" i="1"/>
  <c r="B195" i="1"/>
  <c r="B259" i="1"/>
  <c r="B323" i="1"/>
  <c r="C297" i="1"/>
  <c r="H338" i="1"/>
  <c r="F381" i="1"/>
  <c r="E318" i="1"/>
  <c r="G339" i="1"/>
  <c r="C352" i="1"/>
  <c r="G362" i="1"/>
  <c r="E373" i="1"/>
  <c r="C210" i="1"/>
  <c r="C108" i="1"/>
  <c r="G86" i="1"/>
  <c r="E64" i="1"/>
  <c r="H43" i="1"/>
  <c r="D33" i="1"/>
  <c r="F22" i="1"/>
  <c r="B84" i="1"/>
  <c r="B149" i="1"/>
  <c r="B213" i="1"/>
  <c r="B277" i="1"/>
  <c r="B341" i="1"/>
  <c r="F305" i="1"/>
  <c r="D348" i="1"/>
  <c r="G301" i="1"/>
  <c r="C323" i="1"/>
  <c r="G343" i="1"/>
  <c r="E354" i="1"/>
  <c r="C365" i="1"/>
  <c r="C371" i="1"/>
  <c r="E376" i="1"/>
  <c r="E380" i="1"/>
  <c r="C85" i="1"/>
  <c r="H115" i="1"/>
  <c r="E120" i="1"/>
  <c r="G125" i="1"/>
  <c r="C131" i="1"/>
  <c r="E136" i="1"/>
  <c r="G146" i="1"/>
  <c r="E157" i="1"/>
  <c r="C168" i="1"/>
  <c r="G178" i="1"/>
  <c r="E189" i="1"/>
  <c r="C200" i="1"/>
  <c r="G210" i="1"/>
  <c r="B85" i="1"/>
  <c r="D361" i="1"/>
  <c r="H339" i="1"/>
  <c r="F318" i="1"/>
  <c r="H297" i="1"/>
  <c r="G293" i="1"/>
  <c r="C291" i="1"/>
  <c r="E288" i="1"/>
  <c r="G285" i="1"/>
  <c r="C283" i="1"/>
  <c r="E280" i="1"/>
  <c r="G277" i="1"/>
  <c r="C275" i="1"/>
  <c r="E272" i="1"/>
  <c r="G269" i="1"/>
  <c r="C267" i="1"/>
  <c r="E264" i="1"/>
  <c r="G261" i="1"/>
  <c r="C259" i="1"/>
  <c r="E256" i="1"/>
  <c r="G253" i="1"/>
  <c r="C251" i="1"/>
  <c r="E248" i="1"/>
  <c r="G245" i="1"/>
  <c r="C243" i="1"/>
  <c r="E240" i="1"/>
  <c r="G237" i="1"/>
  <c r="C235" i="1"/>
  <c r="E232" i="1"/>
  <c r="G229" i="1"/>
  <c r="C227" i="1"/>
  <c r="E224" i="1"/>
  <c r="F378" i="1"/>
  <c r="D357" i="1"/>
  <c r="H335" i="1"/>
  <c r="F314" i="1"/>
  <c r="H296" i="1"/>
  <c r="D293" i="1"/>
  <c r="F290" i="1"/>
  <c r="H287" i="1"/>
  <c r="D285" i="1"/>
  <c r="F282" i="1"/>
  <c r="H279" i="1"/>
  <c r="D277" i="1"/>
  <c r="F274" i="1"/>
  <c r="H271" i="1"/>
  <c r="D269" i="1"/>
  <c r="F266" i="1"/>
  <c r="H263" i="1"/>
  <c r="D261" i="1"/>
  <c r="F258" i="1"/>
  <c r="H255" i="1"/>
  <c r="D253" i="1"/>
  <c r="F250" i="1"/>
  <c r="H247" i="1"/>
  <c r="D245" i="1"/>
  <c r="F242" i="1"/>
  <c r="H239" i="1"/>
  <c r="D237" i="1"/>
  <c r="F234" i="1"/>
  <c r="H231" i="1"/>
  <c r="D229" i="1"/>
  <c r="F226" i="1"/>
  <c r="H223" i="1"/>
  <c r="D221" i="1"/>
  <c r="F218" i="1"/>
  <c r="H215" i="1"/>
  <c r="D213" i="1"/>
  <c r="F210" i="1"/>
  <c r="H207" i="1"/>
  <c r="D205" i="1"/>
  <c r="F202" i="1"/>
  <c r="H199" i="1"/>
  <c r="D197" i="1"/>
  <c r="F194" i="1"/>
  <c r="H191" i="1"/>
  <c r="D189" i="1"/>
  <c r="F186" i="1"/>
  <c r="H183" i="1"/>
  <c r="D181" i="1"/>
  <c r="F178" i="1"/>
  <c r="H175" i="1"/>
  <c r="D173" i="1"/>
  <c r="E71" i="1"/>
  <c r="B176" i="1"/>
  <c r="B334" i="1"/>
  <c r="H344" i="1"/>
  <c r="E321" i="1"/>
  <c r="G92" i="1"/>
  <c r="C65" i="1"/>
  <c r="D44" i="1"/>
  <c r="F33" i="1"/>
  <c r="H22" i="1"/>
  <c r="B82" i="1"/>
  <c r="B147" i="1"/>
  <c r="B211" i="1"/>
  <c r="B275" i="1"/>
  <c r="B339" i="1"/>
  <c r="H306" i="1"/>
  <c r="F349" i="1"/>
  <c r="E302" i="1"/>
  <c r="G323" i="1"/>
  <c r="C344" i="1"/>
  <c r="G354" i="1"/>
  <c r="E365" i="1"/>
  <c r="C376" i="1"/>
  <c r="E167" i="1"/>
  <c r="G102" i="1"/>
  <c r="E80" i="1"/>
  <c r="C59" i="1"/>
  <c r="D41" i="1"/>
  <c r="F30" i="1"/>
  <c r="B36" i="1"/>
  <c r="B101" i="1"/>
  <c r="B165" i="1"/>
  <c r="B229" i="1"/>
  <c r="B293" i="1"/>
  <c r="B357" i="1"/>
  <c r="D316" i="1"/>
  <c r="H358" i="1"/>
  <c r="C307" i="1"/>
  <c r="E328" i="1"/>
  <c r="E346" i="1"/>
  <c r="C357" i="1"/>
  <c r="G367" i="1"/>
  <c r="C373" i="1"/>
  <c r="E378" i="1"/>
  <c r="C381" i="1"/>
  <c r="H113" i="1"/>
  <c r="F116" i="1"/>
  <c r="G121" i="1"/>
  <c r="C127" i="1"/>
  <c r="E132" i="1"/>
  <c r="G138" i="1"/>
  <c r="E149" i="1"/>
  <c r="C160" i="1"/>
  <c r="G170" i="1"/>
  <c r="E181" i="1"/>
  <c r="C192" i="1"/>
  <c r="G202" i="1"/>
  <c r="E213" i="1"/>
  <c r="D377" i="1"/>
  <c r="H355" i="1"/>
  <c r="F334" i="1"/>
  <c r="D313" i="1"/>
  <c r="F296" i="1"/>
  <c r="C293" i="1"/>
  <c r="E290" i="1"/>
  <c r="G287" i="1"/>
  <c r="C285" i="1"/>
  <c r="E282" i="1"/>
  <c r="G279" i="1"/>
  <c r="C277" i="1"/>
  <c r="E274" i="1"/>
  <c r="G271" i="1"/>
  <c r="C269" i="1"/>
  <c r="E266" i="1"/>
  <c r="G263" i="1"/>
  <c r="C261" i="1"/>
  <c r="E258" i="1"/>
  <c r="G255" i="1"/>
  <c r="C253" i="1"/>
  <c r="E250" i="1"/>
  <c r="G247" i="1"/>
  <c r="C245" i="1"/>
  <c r="E242" i="1"/>
  <c r="G239" i="1"/>
  <c r="C237" i="1"/>
  <c r="E234" i="1"/>
  <c r="G231" i="1"/>
  <c r="C229" i="1"/>
  <c r="E226" i="1"/>
  <c r="G223" i="1"/>
  <c r="D373" i="1"/>
  <c r="H351" i="1"/>
  <c r="F330" i="1"/>
  <c r="D309" i="1"/>
  <c r="F295" i="1"/>
  <c r="F292" i="1"/>
  <c r="H289" i="1"/>
  <c r="D287" i="1"/>
  <c r="F284" i="1"/>
  <c r="H281" i="1"/>
  <c r="D279" i="1"/>
  <c r="F276" i="1"/>
  <c r="H273" i="1"/>
  <c r="D271" i="1"/>
  <c r="F268" i="1"/>
  <c r="H265" i="1"/>
  <c r="D263" i="1"/>
  <c r="F260" i="1"/>
  <c r="H257" i="1"/>
  <c r="D255" i="1"/>
  <c r="F252" i="1"/>
  <c r="H249" i="1"/>
  <c r="D247" i="1"/>
  <c r="F244" i="1"/>
  <c r="H241" i="1"/>
  <c r="D239" i="1"/>
  <c r="F236" i="1"/>
  <c r="H233" i="1"/>
  <c r="D231" i="1"/>
  <c r="F228" i="1"/>
  <c r="H225" i="1"/>
  <c r="D223" i="1"/>
  <c r="F220" i="1"/>
  <c r="H217" i="1"/>
  <c r="D215" i="1"/>
  <c r="F212" i="1"/>
  <c r="H209" i="1"/>
  <c r="D207" i="1"/>
  <c r="F204" i="1"/>
  <c r="H201" i="1"/>
  <c r="D199" i="1"/>
  <c r="F196" i="1"/>
  <c r="H193" i="1"/>
  <c r="D191" i="1"/>
  <c r="F188" i="1"/>
  <c r="H185" i="1"/>
  <c r="D183" i="1"/>
  <c r="F180" i="1"/>
  <c r="H177" i="1"/>
  <c r="D175" i="1"/>
  <c r="F172" i="1"/>
  <c r="H169" i="1"/>
  <c r="D167" i="1"/>
  <c r="F164" i="1"/>
  <c r="H161" i="1"/>
  <c r="D366" i="1"/>
  <c r="F41" i="1"/>
  <c r="B163" i="1"/>
  <c r="F317" i="1"/>
  <c r="G346" i="1"/>
  <c r="G130" i="1"/>
  <c r="F38" i="1"/>
  <c r="B181" i="1"/>
  <c r="H326" i="1"/>
  <c r="C349" i="1"/>
  <c r="C379" i="1"/>
  <c r="C123" i="1"/>
  <c r="C152" i="1"/>
  <c r="G194" i="1"/>
  <c r="F350" i="1"/>
  <c r="E292" i="1"/>
  <c r="G281" i="1"/>
  <c r="C271" i="1"/>
  <c r="E260" i="1"/>
  <c r="G249" i="1"/>
  <c r="C239" i="1"/>
  <c r="E228" i="1"/>
  <c r="F346" i="1"/>
  <c r="H291" i="1"/>
  <c r="D281" i="1"/>
  <c r="F270" i="1"/>
  <c r="H259" i="1"/>
  <c r="D249" i="1"/>
  <c r="F238" i="1"/>
  <c r="H227" i="1"/>
  <c r="D217" i="1"/>
  <c r="F206" i="1"/>
  <c r="H195" i="1"/>
  <c r="D185" i="1"/>
  <c r="F174" i="1"/>
  <c r="H167" i="1"/>
  <c r="F162" i="1"/>
  <c r="F158" i="1"/>
  <c r="F154" i="1"/>
  <c r="D151" i="1"/>
  <c r="H147" i="1"/>
  <c r="H143" i="1"/>
  <c r="F140" i="1"/>
  <c r="D137" i="1"/>
  <c r="D120" i="1"/>
  <c r="F123" i="1"/>
  <c r="H126" i="1"/>
  <c r="H130" i="1"/>
  <c r="D134" i="1"/>
  <c r="E138" i="1"/>
  <c r="E146" i="1"/>
  <c r="C153" i="1"/>
  <c r="G159" i="1"/>
  <c r="G167" i="1"/>
  <c r="E174" i="1"/>
  <c r="C181" i="1"/>
  <c r="G187" i="1"/>
  <c r="C193" i="1"/>
  <c r="E198" i="1"/>
  <c r="G203" i="1"/>
  <c r="C209" i="1"/>
  <c r="E214" i="1"/>
  <c r="G219" i="1"/>
  <c r="F304" i="1"/>
  <c r="D315" i="1"/>
  <c r="H325" i="1"/>
  <c r="F336" i="1"/>
  <c r="D347" i="1"/>
  <c r="H357" i="1"/>
  <c r="F368" i="1"/>
  <c r="D379" i="1"/>
  <c r="H114" i="1"/>
  <c r="E118" i="1"/>
  <c r="G123" i="1"/>
  <c r="C129" i="1"/>
  <c r="E134" i="1"/>
  <c r="G142" i="1"/>
  <c r="E153" i="1"/>
  <c r="C164" i="1"/>
  <c r="G174" i="1"/>
  <c r="E185" i="1"/>
  <c r="C196" i="1"/>
  <c r="G206" i="1"/>
  <c r="E217" i="1"/>
  <c r="D369" i="1"/>
  <c r="H347" i="1"/>
  <c r="F326" i="1"/>
  <c r="D305" i="1"/>
  <c r="G294" i="1"/>
  <c r="C292" i="1"/>
  <c r="E289" i="1"/>
  <c r="G286" i="1"/>
  <c r="C284" i="1"/>
  <c r="E281" i="1"/>
  <c r="G278" i="1"/>
  <c r="C276" i="1"/>
  <c r="E273" i="1"/>
  <c r="G270" i="1"/>
  <c r="C268" i="1"/>
  <c r="E265" i="1"/>
  <c r="G262" i="1"/>
  <c r="C260" i="1"/>
  <c r="E257" i="1"/>
  <c r="G254" i="1"/>
  <c r="C252" i="1"/>
  <c r="E249" i="1"/>
  <c r="G246" i="1"/>
  <c r="C244" i="1"/>
  <c r="E241" i="1"/>
  <c r="G238" i="1"/>
  <c r="C236" i="1"/>
  <c r="E233" i="1"/>
  <c r="G230" i="1"/>
  <c r="C228" i="1"/>
  <c r="E225" i="1"/>
  <c r="G222" i="1"/>
  <c r="D365" i="1"/>
  <c r="H343" i="1"/>
  <c r="F322" i="1"/>
  <c r="D301" i="1"/>
  <c r="D294" i="1"/>
  <c r="F291" i="1"/>
  <c r="H288" i="1"/>
  <c r="D286" i="1"/>
  <c r="F283" i="1"/>
  <c r="H280" i="1"/>
  <c r="D278" i="1"/>
  <c r="F275" i="1"/>
  <c r="H272" i="1"/>
  <c r="D270" i="1"/>
  <c r="F267" i="1"/>
  <c r="H264" i="1"/>
  <c r="D262" i="1"/>
  <c r="F259" i="1"/>
  <c r="H256" i="1"/>
  <c r="D254" i="1"/>
  <c r="F251" i="1"/>
  <c r="H248" i="1"/>
  <c r="D246" i="1"/>
  <c r="F243" i="1"/>
  <c r="H240" i="1"/>
  <c r="D238" i="1"/>
  <c r="F235" i="1"/>
  <c r="H232" i="1"/>
  <c r="D230" i="1"/>
  <c r="F227" i="1"/>
  <c r="H224" i="1"/>
  <c r="D222" i="1"/>
  <c r="F219" i="1"/>
  <c r="H216" i="1"/>
  <c r="D214" i="1"/>
  <c r="F211" i="1"/>
  <c r="H208" i="1"/>
  <c r="D206" i="1"/>
  <c r="F203" i="1"/>
  <c r="H200" i="1"/>
  <c r="D198" i="1"/>
  <c r="F195" i="1"/>
  <c r="H192" i="1"/>
  <c r="D190" i="1"/>
  <c r="F187" i="1"/>
  <c r="H184" i="1"/>
  <c r="D182" i="1"/>
  <c r="F179" i="1"/>
  <c r="H176" i="1"/>
  <c r="D174" i="1"/>
  <c r="F171" i="1"/>
  <c r="H168" i="1"/>
  <c r="D166" i="1"/>
  <c r="F163" i="1"/>
  <c r="H160" i="1"/>
  <c r="D158" i="1"/>
  <c r="F155" i="1"/>
  <c r="H152" i="1"/>
  <c r="D150" i="1"/>
  <c r="F147" i="1"/>
  <c r="H144" i="1"/>
  <c r="D142" i="1"/>
  <c r="F139" i="1"/>
  <c r="H136" i="1"/>
  <c r="D119" i="1"/>
  <c r="H121" i="1"/>
  <c r="F124" i="1"/>
  <c r="D127" i="1"/>
  <c r="H129" i="1"/>
  <c r="F132" i="1"/>
  <c r="D135" i="1"/>
  <c r="G141" i="1"/>
  <c r="E152" i="1"/>
  <c r="C163" i="1"/>
  <c r="G173" i="1"/>
  <c r="E184" i="1"/>
  <c r="C195" i="1"/>
  <c r="G205" i="1"/>
  <c r="E216" i="1"/>
  <c r="F308" i="1"/>
  <c r="H329" i="1"/>
  <c r="D351" i="1"/>
  <c r="F372" i="1"/>
  <c r="E140" i="1"/>
  <c r="C151" i="1"/>
  <c r="G161" i="1"/>
  <c r="E172" i="1"/>
  <c r="C183" i="1"/>
  <c r="G193" i="1"/>
  <c r="E204" i="1"/>
  <c r="C215" i="1"/>
  <c r="H305" i="1"/>
  <c r="D327" i="1"/>
  <c r="F348" i="1"/>
  <c r="H369" i="1"/>
  <c r="D125" i="1"/>
  <c r="F130" i="1"/>
  <c r="H135" i="1"/>
  <c r="C155" i="1"/>
  <c r="E176" i="1"/>
  <c r="G197" i="1"/>
  <c r="C219" i="1"/>
  <c r="D335" i="1"/>
  <c r="H377" i="1"/>
  <c r="G153" i="1"/>
  <c r="E164" i="1"/>
  <c r="G185" i="1"/>
  <c r="C207" i="1"/>
  <c r="D311" i="1"/>
  <c r="H353" i="1"/>
  <c r="D319" i="1"/>
  <c r="D381" i="1"/>
  <c r="E156" i="1"/>
  <c r="E188" i="1"/>
  <c r="G209" i="1"/>
  <c r="H337" i="1"/>
  <c r="F241" i="1"/>
  <c r="D228" i="1"/>
  <c r="F217" i="1"/>
  <c r="H206" i="1"/>
  <c r="D196" i="1"/>
  <c r="D188" i="1"/>
  <c r="D180" i="1"/>
  <c r="F169" i="1"/>
  <c r="F161" i="1"/>
  <c r="H150" i="1"/>
  <c r="D140" i="1"/>
  <c r="H123" i="1"/>
  <c r="F134" i="1"/>
  <c r="C171" i="1"/>
  <c r="G213" i="1"/>
  <c r="H345" i="1"/>
  <c r="C159" i="1"/>
  <c r="G201" i="1"/>
  <c r="F300" i="1"/>
  <c r="G36" i="1"/>
  <c r="C332" i="1"/>
  <c r="H30" i="1"/>
  <c r="B227" i="1"/>
  <c r="D360" i="1"/>
  <c r="E357" i="1"/>
  <c r="E97" i="1"/>
  <c r="H27" i="1"/>
  <c r="B245" i="1"/>
  <c r="F369" i="1"/>
  <c r="G359" i="1"/>
  <c r="G381" i="1"/>
  <c r="E128" i="1"/>
  <c r="G162" i="1"/>
  <c r="E205" i="1"/>
  <c r="D329" i="1"/>
  <c r="G289" i="1"/>
  <c r="C279" i="1"/>
  <c r="E268" i="1"/>
  <c r="G257" i="1"/>
  <c r="C247" i="1"/>
  <c r="E236" i="1"/>
  <c r="G225" i="1"/>
  <c r="D325" i="1"/>
  <c r="D289" i="1"/>
  <c r="F278" i="1"/>
  <c r="H267" i="1"/>
  <c r="D257" i="1"/>
  <c r="F246" i="1"/>
  <c r="H235" i="1"/>
  <c r="D225" i="1"/>
  <c r="F214" i="1"/>
  <c r="H203" i="1"/>
  <c r="D193" i="1"/>
  <c r="F182" i="1"/>
  <c r="H171" i="1"/>
  <c r="F166" i="1"/>
  <c r="D161" i="1"/>
  <c r="D157" i="1"/>
  <c r="H153" i="1"/>
  <c r="F150" i="1"/>
  <c r="F146" i="1"/>
  <c r="D143" i="1"/>
  <c r="H139" i="1"/>
  <c r="F117" i="1"/>
  <c r="H120" i="1"/>
  <c r="D124" i="1"/>
  <c r="D128" i="1"/>
  <c r="F131" i="1"/>
  <c r="H134" i="1"/>
  <c r="C141" i="1"/>
  <c r="G147" i="1"/>
  <c r="E154" i="1"/>
  <c r="E162" i="1"/>
  <c r="C169" i="1"/>
  <c r="G175" i="1"/>
  <c r="G183" i="1"/>
  <c r="C189" i="1"/>
  <c r="E194" i="1"/>
  <c r="G199" i="1"/>
  <c r="C205" i="1"/>
  <c r="E210" i="1"/>
  <c r="G215" i="1"/>
  <c r="C221" i="1"/>
  <c r="D307" i="1"/>
  <c r="H317" i="1"/>
  <c r="F328" i="1"/>
  <c r="D339" i="1"/>
  <c r="H349" i="1"/>
  <c r="F360" i="1"/>
  <c r="D371" i="1"/>
  <c r="H379" i="1"/>
  <c r="F115" i="1"/>
  <c r="G119" i="1"/>
  <c r="C125" i="1"/>
  <c r="E130" i="1"/>
  <c r="G135" i="1"/>
  <c r="E145" i="1"/>
  <c r="C156" i="1"/>
  <c r="G166" i="1"/>
  <c r="E177" i="1"/>
  <c r="C188" i="1"/>
  <c r="G198" i="1"/>
  <c r="E209" i="1"/>
  <c r="C220" i="1"/>
  <c r="H363" i="1"/>
  <c r="F342" i="1"/>
  <c r="D321" i="1"/>
  <c r="H299" i="1"/>
  <c r="C294" i="1"/>
  <c r="E291" i="1"/>
  <c r="G288" i="1"/>
  <c r="C286" i="1"/>
  <c r="E283" i="1"/>
  <c r="G280" i="1"/>
  <c r="C278" i="1"/>
  <c r="E275" i="1"/>
  <c r="G272" i="1"/>
  <c r="C270" i="1"/>
  <c r="E267" i="1"/>
  <c r="G264" i="1"/>
  <c r="C262" i="1"/>
  <c r="E259" i="1"/>
  <c r="G256" i="1"/>
  <c r="C254" i="1"/>
  <c r="E251" i="1"/>
  <c r="G248" i="1"/>
  <c r="C246" i="1"/>
  <c r="E243" i="1"/>
  <c r="G240" i="1"/>
  <c r="C238" i="1"/>
  <c r="E235" i="1"/>
  <c r="G232" i="1"/>
  <c r="C230" i="1"/>
  <c r="E227" i="1"/>
  <c r="G224" i="1"/>
  <c r="C222" i="1"/>
  <c r="H359" i="1"/>
  <c r="F338" i="1"/>
  <c r="D317" i="1"/>
  <c r="F297" i="1"/>
  <c r="F293" i="1"/>
  <c r="H290" i="1"/>
  <c r="D288" i="1"/>
  <c r="F285" i="1"/>
  <c r="H282" i="1"/>
  <c r="D280" i="1"/>
  <c r="F277" i="1"/>
  <c r="H274" i="1"/>
  <c r="D272" i="1"/>
  <c r="F269" i="1"/>
  <c r="H266" i="1"/>
  <c r="D264" i="1"/>
  <c r="F261" i="1"/>
  <c r="H258" i="1"/>
  <c r="D256" i="1"/>
  <c r="F253" i="1"/>
  <c r="H250" i="1"/>
  <c r="D248" i="1"/>
  <c r="F245" i="1"/>
  <c r="H242" i="1"/>
  <c r="D240" i="1"/>
  <c r="F237" i="1"/>
  <c r="H234" i="1"/>
  <c r="D232" i="1"/>
  <c r="F229" i="1"/>
  <c r="H226" i="1"/>
  <c r="D224" i="1"/>
  <c r="F221" i="1"/>
  <c r="H218" i="1"/>
  <c r="D216" i="1"/>
  <c r="F213" i="1"/>
  <c r="H210" i="1"/>
  <c r="D208" i="1"/>
  <c r="F205" i="1"/>
  <c r="H202" i="1"/>
  <c r="D200" i="1"/>
  <c r="F197" i="1"/>
  <c r="H194" i="1"/>
  <c r="D192" i="1"/>
  <c r="F189" i="1"/>
  <c r="H186" i="1"/>
  <c r="D184" i="1"/>
  <c r="F181" i="1"/>
  <c r="H178" i="1"/>
  <c r="D176" i="1"/>
  <c r="F173" i="1"/>
  <c r="H170" i="1"/>
  <c r="D168" i="1"/>
  <c r="F165" i="1"/>
  <c r="H162" i="1"/>
  <c r="D160" i="1"/>
  <c r="F157" i="1"/>
  <c r="H154" i="1"/>
  <c r="D152" i="1"/>
  <c r="F149" i="1"/>
  <c r="H146" i="1"/>
  <c r="D144" i="1"/>
  <c r="F141" i="1"/>
  <c r="H138" i="1"/>
  <c r="D117" i="1"/>
  <c r="H119" i="1"/>
  <c r="F122" i="1"/>
  <c r="H127" i="1"/>
  <c r="D133" i="1"/>
  <c r="E144" i="1"/>
  <c r="G165" i="1"/>
  <c r="C187" i="1"/>
  <c r="E208" i="1"/>
  <c r="H313" i="1"/>
  <c r="F356" i="1"/>
  <c r="C143" i="1"/>
  <c r="C175" i="1"/>
  <c r="E196" i="1"/>
  <c r="G217" i="1"/>
  <c r="F332" i="1"/>
  <c r="D375" i="1"/>
  <c r="H361" i="1"/>
  <c r="C167" i="1"/>
  <c r="C199" i="1"/>
  <c r="F316" i="1"/>
  <c r="H381" i="1"/>
  <c r="H238" i="1"/>
  <c r="H222" i="1"/>
  <c r="D212" i="1"/>
  <c r="H198" i="1"/>
  <c r="H190" i="1"/>
  <c r="F177" i="1"/>
  <c r="H166" i="1"/>
  <c r="D156" i="1"/>
  <c r="H142" i="1"/>
  <c r="F118" i="1"/>
  <c r="D129" i="1"/>
  <c r="C139" i="1"/>
  <c r="E192" i="1"/>
  <c r="D303" i="1"/>
  <c r="G137" i="1"/>
  <c r="E180" i="1"/>
  <c r="D343" i="1"/>
  <c r="B226" i="1"/>
  <c r="C81" i="1"/>
  <c r="B34" i="1"/>
  <c r="B291" i="1"/>
  <c r="G307" i="1"/>
  <c r="C368" i="1"/>
  <c r="C75" i="1"/>
  <c r="B52" i="1"/>
  <c r="B309" i="1"/>
  <c r="E312" i="1"/>
  <c r="E368" i="1"/>
  <c r="F114" i="1"/>
  <c r="G133" i="1"/>
  <c r="E173" i="1"/>
  <c r="C216" i="1"/>
  <c r="H307" i="1"/>
  <c r="C287" i="1"/>
  <c r="E276" i="1"/>
  <c r="G265" i="1"/>
  <c r="C255" i="1"/>
  <c r="E244" i="1"/>
  <c r="G233" i="1"/>
  <c r="C223" i="1"/>
  <c r="H303" i="1"/>
  <c r="F286" i="1"/>
  <c r="H275" i="1"/>
  <c r="D265" i="1"/>
  <c r="F254" i="1"/>
  <c r="H243" i="1"/>
  <c r="D233" i="1"/>
  <c r="F222" i="1"/>
  <c r="H211" i="1"/>
  <c r="D201" i="1"/>
  <c r="F190" i="1"/>
  <c r="H179" i="1"/>
  <c r="F170" i="1"/>
  <c r="D165" i="1"/>
  <c r="H159" i="1"/>
  <c r="F156" i="1"/>
  <c r="D153" i="1"/>
  <c r="D149" i="1"/>
  <c r="H145" i="1"/>
  <c r="F142" i="1"/>
  <c r="F138" i="1"/>
  <c r="D118" i="1"/>
  <c r="F121" i="1"/>
  <c r="F125" i="1"/>
  <c r="H128" i="1"/>
  <c r="D132" i="1"/>
  <c r="D136" i="1"/>
  <c r="E142" i="1"/>
  <c r="C149" i="1"/>
  <c r="C157" i="1"/>
  <c r="G163" i="1"/>
  <c r="E170" i="1"/>
  <c r="E178" i="1"/>
  <c r="C185" i="1"/>
  <c r="E190" i="1"/>
  <c r="G195" i="1"/>
  <c r="C201" i="1"/>
  <c r="E206" i="1"/>
  <c r="G211" i="1"/>
  <c r="C217" i="1"/>
  <c r="D299" i="1"/>
  <c r="H309" i="1"/>
  <c r="F320" i="1"/>
  <c r="D331" i="1"/>
  <c r="H341" i="1"/>
  <c r="F352" i="1"/>
  <c r="D363" i="1"/>
  <c r="H373" i="1"/>
  <c r="F85" i="1"/>
  <c r="D116" i="1"/>
  <c r="C121" i="1"/>
  <c r="E126" i="1"/>
  <c r="G131" i="1"/>
  <c r="E137" i="1"/>
  <c r="C148" i="1"/>
  <c r="G158" i="1"/>
  <c r="E169" i="1"/>
  <c r="C180" i="1"/>
  <c r="G190" i="1"/>
  <c r="E201" i="1"/>
  <c r="C212" i="1"/>
  <c r="F380" i="1"/>
  <c r="F358" i="1"/>
  <c r="D337" i="1"/>
  <c r="H315" i="1"/>
  <c r="D297" i="1"/>
  <c r="E293" i="1"/>
  <c r="G290" i="1"/>
  <c r="C288" i="1"/>
  <c r="E285" i="1"/>
  <c r="G282" i="1"/>
  <c r="C280" i="1"/>
  <c r="E277" i="1"/>
  <c r="G274" i="1"/>
  <c r="C272" i="1"/>
  <c r="E269" i="1"/>
  <c r="G266" i="1"/>
  <c r="C264" i="1"/>
  <c r="E261" i="1"/>
  <c r="G258" i="1"/>
  <c r="C256" i="1"/>
  <c r="E253" i="1"/>
  <c r="G250" i="1"/>
  <c r="C248" i="1"/>
  <c r="E245" i="1"/>
  <c r="G242" i="1"/>
  <c r="C240" i="1"/>
  <c r="E237" i="1"/>
  <c r="G234" i="1"/>
  <c r="C232" i="1"/>
  <c r="E229" i="1"/>
  <c r="G226" i="1"/>
  <c r="C224" i="1"/>
  <c r="H375" i="1"/>
  <c r="F354" i="1"/>
  <c r="D333" i="1"/>
  <c r="H311" i="1"/>
  <c r="D296" i="1"/>
  <c r="H292" i="1"/>
  <c r="D290" i="1"/>
  <c r="F287" i="1"/>
  <c r="H284" i="1"/>
  <c r="D282" i="1"/>
  <c r="F279" i="1"/>
  <c r="H276" i="1"/>
  <c r="D274" i="1"/>
  <c r="F271" i="1"/>
  <c r="H268" i="1"/>
  <c r="D266" i="1"/>
  <c r="F263" i="1"/>
  <c r="H260" i="1"/>
  <c r="D258" i="1"/>
  <c r="F255" i="1"/>
  <c r="H252" i="1"/>
  <c r="D250" i="1"/>
  <c r="F247" i="1"/>
  <c r="H244" i="1"/>
  <c r="D242" i="1"/>
  <c r="F239" i="1"/>
  <c r="H236" i="1"/>
  <c r="D234" i="1"/>
  <c r="F231" i="1"/>
  <c r="H228" i="1"/>
  <c r="D226" i="1"/>
  <c r="F223" i="1"/>
  <c r="H220" i="1"/>
  <c r="D218" i="1"/>
  <c r="F215" i="1"/>
  <c r="H212" i="1"/>
  <c r="D210" i="1"/>
  <c r="F207" i="1"/>
  <c r="H204" i="1"/>
  <c r="D202" i="1"/>
  <c r="F199" i="1"/>
  <c r="H196" i="1"/>
  <c r="D194" i="1"/>
  <c r="F191" i="1"/>
  <c r="H188" i="1"/>
  <c r="D186" i="1"/>
  <c r="F183" i="1"/>
  <c r="H180" i="1"/>
  <c r="D178" i="1"/>
  <c r="F175" i="1"/>
  <c r="H172" i="1"/>
  <c r="D170" i="1"/>
  <c r="F167" i="1"/>
  <c r="H164" i="1"/>
  <c r="D162" i="1"/>
  <c r="F159" i="1"/>
  <c r="H156" i="1"/>
  <c r="D154" i="1"/>
  <c r="F151" i="1"/>
  <c r="H148" i="1"/>
  <c r="D146" i="1"/>
  <c r="F143" i="1"/>
  <c r="H140" i="1"/>
  <c r="D138" i="1"/>
  <c r="H117" i="1"/>
  <c r="F120" i="1"/>
  <c r="D123" i="1"/>
  <c r="H125" i="1"/>
  <c r="F128" i="1"/>
  <c r="D131" i="1"/>
  <c r="H133" i="1"/>
  <c r="F136" i="1"/>
  <c r="C147" i="1"/>
  <c r="G157" i="1"/>
  <c r="E168" i="1"/>
  <c r="C179" i="1"/>
  <c r="G189" i="1"/>
  <c r="E200" i="1"/>
  <c r="C211" i="1"/>
  <c r="G221" i="1"/>
  <c r="F340" i="1"/>
  <c r="G145" i="1"/>
  <c r="G177" i="1"/>
  <c r="E220" i="1"/>
  <c r="D359" i="1"/>
  <c r="D236" i="1"/>
  <c r="F225" i="1"/>
  <c r="H214" i="1"/>
  <c r="D204" i="1"/>
  <c r="F193" i="1"/>
  <c r="H182" i="1"/>
  <c r="D172" i="1"/>
  <c r="H158" i="1"/>
  <c r="D148" i="1"/>
  <c r="F137" i="1"/>
  <c r="F126" i="1"/>
  <c r="E160" i="1"/>
  <c r="C203" i="1"/>
  <c r="D367" i="1"/>
  <c r="G169" i="1"/>
  <c r="E212" i="1"/>
  <c r="F364" i="1"/>
  <c r="B366" i="1"/>
  <c r="G59" i="1"/>
  <c r="B99" i="1"/>
  <c r="B355" i="1"/>
  <c r="C329" i="1"/>
  <c r="G378" i="1"/>
  <c r="G53" i="1"/>
  <c r="B117" i="1"/>
  <c r="B373" i="1"/>
  <c r="G333" i="1"/>
  <c r="G373" i="1"/>
  <c r="G117" i="1"/>
  <c r="E141" i="1"/>
  <c r="C184" i="1"/>
  <c r="H371" i="1"/>
  <c r="D295" i="1"/>
  <c r="E284" i="1"/>
  <c r="G273" i="1"/>
  <c r="C263" i="1"/>
  <c r="E252" i="1"/>
  <c r="G241" i="1"/>
  <c r="C231" i="1"/>
  <c r="H367" i="1"/>
  <c r="F294" i="1"/>
  <c r="H283" i="1"/>
  <c r="D273" i="1"/>
  <c r="F262" i="1"/>
  <c r="H251" i="1"/>
  <c r="D241" i="1"/>
  <c r="F230" i="1"/>
  <c r="H219" i="1"/>
  <c r="D209" i="1"/>
  <c r="F198" i="1"/>
  <c r="H187" i="1"/>
  <c r="D177" i="1"/>
  <c r="D169" i="1"/>
  <c r="H163" i="1"/>
  <c r="D159" i="1"/>
  <c r="H155" i="1"/>
  <c r="H151" i="1"/>
  <c r="F148" i="1"/>
  <c r="D145" i="1"/>
  <c r="D141" i="1"/>
  <c r="H137" i="1"/>
  <c r="H118" i="1"/>
  <c r="H122" i="1"/>
  <c r="D126" i="1"/>
  <c r="F129" i="1"/>
  <c r="F133" i="1"/>
  <c r="C137" i="1"/>
  <c r="G143" i="1"/>
  <c r="G151" i="1"/>
  <c r="E158" i="1"/>
  <c r="C165" i="1"/>
  <c r="C173" i="1"/>
  <c r="G179" i="1"/>
  <c r="E186" i="1"/>
  <c r="G191" i="1"/>
  <c r="C197" i="1"/>
  <c r="E202" i="1"/>
  <c r="G207" i="1"/>
  <c r="C213" i="1"/>
  <c r="E218" i="1"/>
  <c r="H301" i="1"/>
  <c r="F312" i="1"/>
  <c r="D323" i="1"/>
  <c r="H333" i="1"/>
  <c r="F344" i="1"/>
  <c r="D355" i="1"/>
  <c r="H365" i="1"/>
  <c r="F376" i="1"/>
  <c r="D114" i="1"/>
  <c r="C117" i="1"/>
  <c r="E122" i="1"/>
  <c r="G127" i="1"/>
  <c r="C133" i="1"/>
  <c r="C140" i="1"/>
  <c r="G150" i="1"/>
  <c r="E161" i="1"/>
  <c r="C172" i="1"/>
  <c r="G182" i="1"/>
  <c r="E193" i="1"/>
  <c r="C204" i="1"/>
  <c r="G214" i="1"/>
  <c r="F374" i="1"/>
  <c r="D353" i="1"/>
  <c r="H331" i="1"/>
  <c r="F310" i="1"/>
  <c r="H295" i="1"/>
  <c r="G292" i="1"/>
  <c r="C290" i="1"/>
  <c r="E287" i="1"/>
  <c r="G284" i="1"/>
  <c r="C282" i="1"/>
  <c r="E279" i="1"/>
  <c r="G276" i="1"/>
  <c r="C274" i="1"/>
  <c r="E271" i="1"/>
  <c r="G268" i="1"/>
  <c r="C266" i="1"/>
  <c r="E263" i="1"/>
  <c r="G260" i="1"/>
  <c r="C258" i="1"/>
  <c r="E255" i="1"/>
  <c r="G252" i="1"/>
  <c r="C250" i="1"/>
  <c r="E247" i="1"/>
  <c r="G244" i="1"/>
  <c r="C242" i="1"/>
  <c r="E239" i="1"/>
  <c r="G236" i="1"/>
  <c r="C234" i="1"/>
  <c r="E231" i="1"/>
  <c r="G228" i="1"/>
  <c r="C226" i="1"/>
  <c r="E223" i="1"/>
  <c r="F370" i="1"/>
  <c r="D349" i="1"/>
  <c r="H327" i="1"/>
  <c r="F306" i="1"/>
  <c r="H294" i="1"/>
  <c r="D292" i="1"/>
  <c r="F289" i="1"/>
  <c r="H286" i="1"/>
  <c r="D284" i="1"/>
  <c r="F281" i="1"/>
  <c r="H278" i="1"/>
  <c r="D276" i="1"/>
  <c r="F273" i="1"/>
  <c r="H270" i="1"/>
  <c r="D268" i="1"/>
  <c r="F265" i="1"/>
  <c r="H262" i="1"/>
  <c r="D260" i="1"/>
  <c r="F257" i="1"/>
  <c r="H254" i="1"/>
  <c r="D252" i="1"/>
  <c r="F249" i="1"/>
  <c r="H246" i="1"/>
  <c r="D244" i="1"/>
  <c r="F233" i="1"/>
  <c r="H230" i="1"/>
  <c r="D220" i="1"/>
  <c r="F209" i="1"/>
  <c r="F201" i="1"/>
  <c r="F185" i="1"/>
  <c r="H174" i="1"/>
  <c r="D164" i="1"/>
  <c r="F153" i="1"/>
  <c r="F145" i="1"/>
  <c r="D121" i="1"/>
  <c r="H131" i="1"/>
  <c r="G149" i="1"/>
  <c r="G181" i="1"/>
  <c r="F324" i="1"/>
  <c r="E148" i="1"/>
  <c r="C191" i="1"/>
  <c r="H321" i="1"/>
</calcChain>
</file>

<file path=xl/sharedStrings.xml><?xml version="1.0" encoding="utf-8"?>
<sst xmlns="http://schemas.openxmlformats.org/spreadsheetml/2006/main" count="50" uniqueCount="49">
  <si>
    <t>No.</t>
  </si>
  <si>
    <t>Payment Date</t>
  </si>
  <si>
    <t>Beginning Balance</t>
  </si>
  <si>
    <t>Principal</t>
  </si>
  <si>
    <t>Interest</t>
  </si>
  <si>
    <t>Ending Balance</t>
  </si>
  <si>
    <t>Payment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</si>
  <si>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</si>
  <si>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</si>
  <si>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</si>
  <si>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</si>
  <si>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</si>
  <si>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</si>
  <si>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Purchase Price</t>
  </si>
  <si>
    <t>Loan Amount</t>
  </si>
  <si>
    <t>Down Payment Percentage</t>
  </si>
  <si>
    <t>Down Payment Amount</t>
  </si>
  <si>
    <t>Financed Fee Percentage</t>
  </si>
  <si>
    <t>Financed Fee Amount</t>
  </si>
  <si>
    <t>Loan Summary</t>
  </si>
  <si>
    <t>Summary</t>
  </si>
  <si>
    <t>Other Financing</t>
  </si>
  <si>
    <t>2nd Mgt Pmt</t>
  </si>
  <si>
    <t>Interest Rate</t>
  </si>
  <si>
    <t>Period in Years</t>
  </si>
  <si>
    <t>Monthly Payment</t>
  </si>
  <si>
    <t>Payments per Yr</t>
  </si>
  <si>
    <t>Yearly Taxes</t>
  </si>
  <si>
    <t>Monthly Taxes</t>
  </si>
  <si>
    <t>Monthly Haz. Ins.</t>
  </si>
  <si>
    <t>HOA</t>
  </si>
  <si>
    <t>Mtg Ins. *</t>
  </si>
  <si>
    <t>*Mtg Insurance based on original loan balance, does not factor in pay down.</t>
  </si>
  <si>
    <t>Other Payment</t>
  </si>
  <si>
    <t>Total</t>
  </si>
  <si>
    <t>Yearly Escrow Expenses</t>
  </si>
  <si>
    <t>Primary Pmt</t>
  </si>
  <si>
    <t>2nd Mtg Pmt</t>
  </si>
  <si>
    <t>Factor Mtg Ins.</t>
  </si>
  <si>
    <t>Total Payment Summary</t>
  </si>
  <si>
    <t>LTV</t>
  </si>
  <si>
    <t>CLTV</t>
  </si>
  <si>
    <t>Loan amount with Fee</t>
  </si>
  <si>
    <t>Loan to Value with Combo</t>
  </si>
  <si>
    <t>Loan Calculator</t>
  </si>
  <si>
    <t>HO6 FeeCondoTH</t>
  </si>
  <si>
    <t>Interest Rate/Note Rate</t>
  </si>
  <si>
    <t xml:space="preserve">(difference of only a few dollars)  Differnce in percentage is + .15% example; $100x.15%=.15 cents </t>
  </si>
  <si>
    <t>Loan Amortization schedule below for paydown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</si>
</sst>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rgb="FF0070C0"/>
      <name val="Trebuchet MS"/>
      <family val="2"/>
    </font>
    <font>
      <sz val="10"/>
      <color rgb="FFFF0000"/>
      <name val="Tahoma"/>
      <family val="2"/>
    </font>
    <font>
      <sz val="9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42" fontId="8" fillId="0" borderId="7" xfId="0" applyNumberFormat="1" applyFont="1" applyFill="1" applyBorder="1" applyAlignment="1" applyProtection="1">
      <alignment horizontal="right"/>
      <protection locked="0"/>
    </xf>
    <xf numFmtId="42" fontId="7" fillId="2" borderId="7" xfId="0" applyNumberFormat="1" applyFont="1" applyFill="1" applyBorder="1" applyAlignment="1" applyProtection="1">
      <alignment horizontal="right"/>
    </xf>
    <xf numFmtId="14" fontId="7" fillId="0" borderId="0" xfId="0" applyNumberFormat="1" applyFont="1" applyBorder="1" applyAlignment="1" applyProtection="1">
      <alignment horizontal="right"/>
      <protection locked="0"/>
    </xf>
    <xf numFmtId="44" fontId="7" fillId="2" borderId="7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44" fontId="7" fillId="4" borderId="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0" fontId="8" fillId="0" borderId="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8" fillId="0" borderId="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6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left"/>
      <protection locked="0"/>
    </xf>
    <xf numFmtId="164" fontId="8" fillId="0" borderId="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left"/>
      <protection locked="0"/>
    </xf>
    <xf numFmtId="14" fontId="8" fillId="0" borderId="7" xfId="0" applyNumberFormat="1" applyFont="1" applyFill="1" applyBorder="1" applyAlignment="1" applyProtection="1">
      <alignment horizontal="right"/>
      <protection locked="0"/>
    </xf>
    <xf numFmtId="14" fontId="7" fillId="0" borderId="7" xfId="0" applyNumberFormat="1" applyFont="1" applyBorder="1" applyAlignment="1" applyProtection="1">
      <alignment horizontal="right"/>
      <protection locked="0"/>
    </xf>
    <xf numFmtId="0" fontId="7" fillId="4" borderId="7" xfId="0" applyFont="1" applyFill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 applyProtection="1">
      <alignment horizontal="right" wrapText="1" indent="1"/>
      <protection locked="0"/>
    </xf>
    <xf numFmtId="0" fontId="7" fillId="0" borderId="1" xfId="0" applyFont="1" applyFill="1" applyBorder="1" applyAlignment="1" applyProtection="1">
      <alignment horizontal="right" wrapText="1" indent="2"/>
      <protection locked="0"/>
    </xf>
    <xf numFmtId="0" fontId="2" fillId="0" borderId="0" xfId="0" applyFont="1" applyBorder="1" applyAlignment="1" applyProtection="1">
      <alignment wrapText="1"/>
      <protection locked="0"/>
    </xf>
    <xf numFmtId="44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7" fillId="2" borderId="7" xfId="0" applyNumberFormat="1" applyFont="1" applyFill="1" applyBorder="1" applyAlignment="1" applyProtection="1">
      <alignment horizontal="right"/>
    </xf>
    <xf numFmtId="1" fontId="7" fillId="0" borderId="0" xfId="0" applyNumberFormat="1" applyFont="1" applyFill="1" applyBorder="1" applyAlignment="1" applyProtection="1">
      <alignment horizontal="right"/>
    </xf>
    <xf numFmtId="14" fontId="7" fillId="0" borderId="0" xfId="0" applyNumberFormat="1" applyFont="1" applyFill="1" applyBorder="1" applyAlignment="1" applyProtection="1">
      <alignment horizontal="right"/>
    </xf>
    <xf numFmtId="42" fontId="7" fillId="0" borderId="0" xfId="1" applyNumberFormat="1" applyFont="1" applyFill="1" applyBorder="1" applyAlignment="1" applyProtection="1">
      <alignment horizontal="right"/>
    </xf>
    <xf numFmtId="1" fontId="7" fillId="0" borderId="2" xfId="0" applyNumberFormat="1" applyFont="1" applyFill="1" applyBorder="1" applyAlignment="1" applyProtection="1">
      <alignment horizontal="right"/>
    </xf>
    <xf numFmtId="42" fontId="7" fillId="0" borderId="5" xfId="1" applyNumberFormat="1" applyFont="1" applyFill="1" applyBorder="1" applyAlignment="1" applyProtection="1">
      <alignment horizontal="right"/>
    </xf>
    <xf numFmtId="0" fontId="7" fillId="0" borderId="2" xfId="0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right"/>
    </xf>
    <xf numFmtId="14" fontId="7" fillId="0" borderId="4" xfId="0" applyNumberFormat="1" applyFont="1" applyFill="1" applyBorder="1" applyAlignment="1" applyProtection="1">
      <alignment horizontal="right"/>
    </xf>
    <xf numFmtId="42" fontId="7" fillId="0" borderId="4" xfId="1" applyNumberFormat="1" applyFont="1" applyFill="1" applyBorder="1" applyAlignment="1" applyProtection="1">
      <alignment horizontal="right"/>
    </xf>
    <xf numFmtId="42" fontId="7" fillId="0" borderId="6" xfId="1" applyNumberFormat="1" applyFont="1" applyFill="1" applyBorder="1" applyAlignment="1" applyProtection="1">
      <alignment horizontal="right"/>
    </xf>
    <xf numFmtId="8" fontId="7" fillId="2" borderId="7" xfId="0" applyNumberFormat="1" applyFont="1" applyFill="1" applyBorder="1" applyAlignment="1" applyProtection="1">
      <alignment horizontal="right"/>
    </xf>
    <xf numFmtId="44" fontId="7" fillId="3" borderId="7" xfId="0" applyNumberFormat="1" applyFont="1" applyFill="1" applyBorder="1" applyAlignment="1" applyProtection="1">
      <alignment horizontal="right"/>
    </xf>
    <xf numFmtId="10" fontId="2" fillId="2" borderId="7" xfId="0" applyNumberFormat="1" applyFont="1" applyFill="1" applyBorder="1" applyProtection="1"/>
    <xf numFmtId="0" fontId="6" fillId="0" borderId="0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4"/>
  <sheetViews>
    <sheetView showGridLines="0" tabSelected="1" topLeftCell="B1" workbookViewId="0">
      <selection activeCell="L21" sqref="L21"/>
    </sheetView>
  </sheetViews>
  <sheetFormatPr defaultColWidth="8.7109375" defaultRowHeight="12.75" x14ac:dyDescent="0.2"/>
  <cols>
    <col min="1" max="1" width="3.7109375" style="9" customWidth="1"/>
    <col min="2" max="2" width="4.140625" style="15" customWidth="1"/>
    <col min="3" max="3" width="11.42578125" style="15" customWidth="1"/>
    <col min="4" max="4" width="14.7109375" style="15" customWidth="1"/>
    <col min="5" max="5" width="13.7109375" style="15" customWidth="1"/>
    <col min="6" max="6" width="13" style="15" customWidth="1"/>
    <col min="7" max="7" width="15.7109375" style="15" customWidth="1"/>
    <col min="8" max="8" width="15" style="15" customWidth="1"/>
    <col min="9" max="9" width="6.42578125" style="9" customWidth="1"/>
    <col min="10" max="10" width="15" style="9" customWidth="1"/>
    <col min="11" max="11" width="12.7109375" style="9" customWidth="1"/>
    <col min="12" max="12" width="15.28515625" style="9" customWidth="1"/>
    <col min="13" max="16384" width="8.7109375" style="9"/>
  </cols>
  <sheetData>
    <row r="1" spans="1:21" s="8" customFormat="1" ht="25.9" customHeight="1" x14ac:dyDescent="0.35">
      <c r="A1" s="5"/>
      <c r="B1" s="6"/>
      <c r="C1" s="71" t="s">
        <v>44</v>
      </c>
      <c r="D1" s="71"/>
      <c r="E1" s="71"/>
      <c r="F1" s="72"/>
      <c r="G1" s="72"/>
      <c r="H1" s="72"/>
      <c r="I1" s="7"/>
      <c r="K1" s="9"/>
      <c r="L1" s="9"/>
    </row>
    <row r="2" spans="1:21" ht="15" x14ac:dyDescent="0.35">
      <c r="A2" s="10"/>
      <c r="B2" s="11"/>
      <c r="C2" s="12" t="s">
        <v>19</v>
      </c>
      <c r="D2" s="13"/>
      <c r="E2" s="14" t="s">
        <v>20</v>
      </c>
      <c r="G2" s="12" t="s">
        <v>21</v>
      </c>
      <c r="H2" s="13" t="s">
        <v>22</v>
      </c>
      <c r="I2" s="16"/>
      <c r="J2" s="12" t="s">
        <v>35</v>
      </c>
      <c r="K2" s="13"/>
    </row>
    <row r="3" spans="1:21" ht="15" x14ac:dyDescent="0.35">
      <c r="A3" s="10"/>
      <c r="B3" s="11"/>
      <c r="C3" s="17" t="s">
        <v>13</v>
      </c>
      <c r="D3" s="18"/>
      <c r="E3" s="1">
        <v>180000</v>
      </c>
      <c r="G3" s="17" t="s">
        <v>14</v>
      </c>
      <c r="H3" s="1">
        <v>0</v>
      </c>
      <c r="I3" s="16"/>
      <c r="J3" s="19" t="s">
        <v>27</v>
      </c>
      <c r="K3" s="1">
        <v>900</v>
      </c>
    </row>
    <row r="4" spans="1:21" ht="15" x14ac:dyDescent="0.35">
      <c r="A4" s="10"/>
      <c r="B4" s="11"/>
      <c r="C4" s="20" t="s">
        <v>15</v>
      </c>
      <c r="D4" s="21"/>
      <c r="E4" s="22">
        <v>3.5000000000000003E-2</v>
      </c>
      <c r="G4" s="20" t="s">
        <v>23</v>
      </c>
      <c r="H4" s="22">
        <v>0</v>
      </c>
      <c r="I4" s="16"/>
      <c r="J4" s="23" t="s">
        <v>45</v>
      </c>
      <c r="K4" s="1">
        <v>480</v>
      </c>
      <c r="S4" s="24"/>
      <c r="T4" s="24"/>
      <c r="U4" s="11"/>
    </row>
    <row r="5" spans="1:21" ht="15" x14ac:dyDescent="0.35">
      <c r="A5" s="10"/>
      <c r="B5" s="11"/>
      <c r="C5" s="25" t="s">
        <v>16</v>
      </c>
      <c r="D5" s="26"/>
      <c r="E5" s="2">
        <f>$E$4*$E$3</f>
        <v>6300.0000000000009</v>
      </c>
      <c r="G5" s="20" t="s">
        <v>24</v>
      </c>
      <c r="H5" s="27">
        <v>30</v>
      </c>
      <c r="I5" s="16"/>
      <c r="S5" s="28"/>
      <c r="T5" s="24"/>
      <c r="U5" s="29"/>
    </row>
    <row r="6" spans="1:21" ht="15" x14ac:dyDescent="0.35">
      <c r="A6" s="10"/>
      <c r="B6" s="11"/>
      <c r="C6" s="25" t="s">
        <v>14</v>
      </c>
      <c r="D6" s="26"/>
      <c r="E6" s="2">
        <f>$E$3-$E$5</f>
        <v>173700</v>
      </c>
      <c r="G6" s="20" t="s">
        <v>26</v>
      </c>
      <c r="H6" s="27">
        <v>12</v>
      </c>
      <c r="I6" s="16"/>
      <c r="S6" s="24"/>
      <c r="T6" s="30"/>
      <c r="U6" s="31"/>
    </row>
    <row r="7" spans="1:21" ht="15" x14ac:dyDescent="0.35">
      <c r="A7" s="10"/>
      <c r="B7" s="11"/>
      <c r="C7" s="20" t="s">
        <v>17</v>
      </c>
      <c r="D7" s="21"/>
      <c r="E7" s="22">
        <v>1.35E-2</v>
      </c>
      <c r="G7" s="32" t="s">
        <v>25</v>
      </c>
      <c r="H7" s="68">
        <f>(PMT(H4/12,H5*H6,H3))*-1</f>
        <v>0</v>
      </c>
      <c r="I7" s="16"/>
      <c r="J7" s="12" t="s">
        <v>43</v>
      </c>
      <c r="K7" s="13"/>
      <c r="S7" s="28"/>
      <c r="T7" s="30"/>
      <c r="U7" s="31"/>
    </row>
    <row r="8" spans="1:21" ht="15" x14ac:dyDescent="0.35">
      <c r="A8" s="10"/>
      <c r="B8" s="11"/>
      <c r="C8" s="25" t="s">
        <v>18</v>
      </c>
      <c r="D8" s="26"/>
      <c r="E8" s="2">
        <f>E6*E7</f>
        <v>2344.9499999999998</v>
      </c>
      <c r="I8" s="16"/>
      <c r="J8" s="33" t="s">
        <v>40</v>
      </c>
      <c r="K8" s="70">
        <f>E6/E3</f>
        <v>0.96499999999999997</v>
      </c>
      <c r="S8" s="15"/>
      <c r="T8" s="15"/>
      <c r="U8" s="31"/>
    </row>
    <row r="9" spans="1:21" ht="15" x14ac:dyDescent="0.35">
      <c r="A9" s="10"/>
      <c r="B9" s="11"/>
      <c r="C9" s="34" t="s">
        <v>42</v>
      </c>
      <c r="D9" s="35"/>
      <c r="E9" s="2">
        <f>E6+E8</f>
        <v>176044.95</v>
      </c>
      <c r="G9" s="12" t="s">
        <v>39</v>
      </c>
      <c r="H9" s="13"/>
      <c r="I9" s="16"/>
      <c r="J9" s="36" t="s">
        <v>41</v>
      </c>
      <c r="K9" s="70">
        <f>(E6+H3)/E3</f>
        <v>0.96499999999999997</v>
      </c>
      <c r="S9" s="24"/>
      <c r="T9" s="30"/>
      <c r="U9" s="15"/>
    </row>
    <row r="10" spans="1:21" ht="15" x14ac:dyDescent="0.35">
      <c r="A10" s="10"/>
      <c r="B10" s="11"/>
      <c r="C10" s="20" t="s">
        <v>46</v>
      </c>
      <c r="D10" s="21"/>
      <c r="E10" s="37">
        <v>3.5000000000000003E-2</v>
      </c>
      <c r="G10" s="33" t="s">
        <v>36</v>
      </c>
      <c r="H10" s="4">
        <f>E14</f>
        <v>790.52049613070119</v>
      </c>
      <c r="I10" s="16"/>
      <c r="S10" s="24"/>
      <c r="T10" s="30"/>
      <c r="U10" s="31"/>
    </row>
    <row r="11" spans="1:21" ht="15" x14ac:dyDescent="0.35">
      <c r="A11" s="10"/>
      <c r="B11" s="11"/>
      <c r="C11" s="20" t="s">
        <v>7</v>
      </c>
      <c r="D11" s="21"/>
      <c r="E11" s="27">
        <v>30</v>
      </c>
      <c r="G11" s="38" t="s">
        <v>37</v>
      </c>
      <c r="H11" s="4">
        <f>H7</f>
        <v>0</v>
      </c>
      <c r="I11" s="16"/>
      <c r="S11" s="24"/>
      <c r="T11" s="30"/>
      <c r="U11" s="31"/>
    </row>
    <row r="12" spans="1:21" ht="15" x14ac:dyDescent="0.35">
      <c r="A12" s="10"/>
      <c r="B12" s="11"/>
      <c r="C12" s="20" t="s">
        <v>8</v>
      </c>
      <c r="D12" s="21"/>
      <c r="E12" s="39">
        <v>42370</v>
      </c>
      <c r="G12" s="38" t="s">
        <v>28</v>
      </c>
      <c r="H12" s="4">
        <f>K3/12</f>
        <v>75</v>
      </c>
      <c r="I12" s="16"/>
      <c r="S12" s="24"/>
      <c r="T12" s="24"/>
      <c r="U12" s="11"/>
    </row>
    <row r="13" spans="1:21" ht="15" x14ac:dyDescent="0.35">
      <c r="A13" s="10"/>
      <c r="B13" s="11"/>
      <c r="C13" s="25"/>
      <c r="D13" s="26"/>
      <c r="E13" s="40"/>
      <c r="G13" s="38" t="s">
        <v>29</v>
      </c>
      <c r="H13" s="4">
        <f>K4/12</f>
        <v>40</v>
      </c>
      <c r="S13" s="11"/>
      <c r="T13" s="11"/>
      <c r="U13" s="11"/>
    </row>
    <row r="14" spans="1:21" ht="15" x14ac:dyDescent="0.35">
      <c r="A14" s="10"/>
      <c r="B14" s="11"/>
      <c r="C14" s="25" t="s">
        <v>9</v>
      </c>
      <c r="D14" s="26"/>
      <c r="E14" s="4">
        <f>IF(Values_Entered,Monthly_Payment,"")</f>
        <v>790.52049613070119</v>
      </c>
      <c r="G14" s="38" t="s">
        <v>30</v>
      </c>
      <c r="H14" s="1">
        <v>200</v>
      </c>
      <c r="J14" s="41" t="s">
        <v>38</v>
      </c>
      <c r="S14" s="24"/>
      <c r="T14" s="24"/>
      <c r="U14" s="24"/>
    </row>
    <row r="15" spans="1:21" ht="15" x14ac:dyDescent="0.35">
      <c r="A15" s="10"/>
      <c r="B15" s="11"/>
      <c r="C15" s="25" t="s">
        <v>10</v>
      </c>
      <c r="D15" s="26"/>
      <c r="E15" s="57">
        <f>IF(Values_Entered,Loan_Years*12,"")</f>
        <v>360</v>
      </c>
      <c r="G15" s="42" t="s">
        <v>31</v>
      </c>
      <c r="H15" s="4">
        <f>(Loan_Amount*J15)/12</f>
        <v>124.69850625000002</v>
      </c>
      <c r="J15" s="37">
        <v>8.5000000000000006E-3</v>
      </c>
    </row>
    <row r="16" spans="1:21" ht="15" x14ac:dyDescent="0.35">
      <c r="A16" s="10"/>
      <c r="B16" s="11"/>
      <c r="C16" s="25" t="s">
        <v>11</v>
      </c>
      <c r="D16" s="26"/>
      <c r="E16" s="4">
        <f>IF(Values_Entered,Total_Cost-Loan_Amount,"")</f>
        <v>108542.42860705242</v>
      </c>
      <c r="G16" s="38" t="s">
        <v>33</v>
      </c>
      <c r="H16" s="1">
        <v>0</v>
      </c>
      <c r="I16" s="16"/>
    </row>
    <row r="17" spans="1:12" ht="15" x14ac:dyDescent="0.35">
      <c r="A17" s="10"/>
      <c r="B17" s="11"/>
      <c r="C17" s="43" t="s">
        <v>12</v>
      </c>
      <c r="D17" s="44"/>
      <c r="E17" s="4">
        <f>IF(Values_Entered,Monthly_Payment*Number_of_Payments,"")</f>
        <v>284587.37860705244</v>
      </c>
      <c r="G17" s="45" t="s">
        <v>34</v>
      </c>
      <c r="H17" s="69">
        <f>SUM(H10:H16)</f>
        <v>1230.2190023807013</v>
      </c>
    </row>
    <row r="18" spans="1:12" ht="15" x14ac:dyDescent="0.35">
      <c r="A18" s="28"/>
      <c r="B18" s="24"/>
      <c r="C18" s="46"/>
      <c r="D18" s="24"/>
      <c r="E18" s="3"/>
      <c r="G18" s="47" t="s">
        <v>32</v>
      </c>
      <c r="K18" s="15"/>
    </row>
    <row r="19" spans="1:12" ht="15" x14ac:dyDescent="0.35">
      <c r="A19" s="28"/>
      <c r="B19" s="24"/>
      <c r="C19" s="46"/>
      <c r="D19" s="24"/>
      <c r="E19" s="3"/>
      <c r="G19" s="48" t="s">
        <v>47</v>
      </c>
      <c r="K19" s="15"/>
    </row>
    <row r="20" spans="1:12" s="8" customFormat="1" ht="25.9" customHeight="1" x14ac:dyDescent="0.35">
      <c r="A20" s="5"/>
      <c r="B20" s="6"/>
      <c r="C20" s="71" t="s">
        <v>48</v>
      </c>
      <c r="D20" s="71"/>
      <c r="E20" s="71"/>
      <c r="F20" s="72"/>
      <c r="G20" s="72"/>
      <c r="H20" s="72"/>
      <c r="I20" s="7"/>
      <c r="K20" s="9"/>
      <c r="L20" s="9"/>
    </row>
    <row r="21" spans="1:12" s="53" customFormat="1" ht="29.25" customHeight="1" x14ac:dyDescent="0.35">
      <c r="A21" s="49"/>
      <c r="B21" s="50" t="s">
        <v>0</v>
      </c>
      <c r="C21" s="51" t="s">
        <v>1</v>
      </c>
      <c r="D21" s="52" t="s">
        <v>2</v>
      </c>
      <c r="E21" s="52" t="s">
        <v>6</v>
      </c>
      <c r="F21" s="52" t="s">
        <v>3</v>
      </c>
      <c r="G21" s="52" t="s">
        <v>4</v>
      </c>
      <c r="H21" s="51" t="s">
        <v>5</v>
      </c>
    </row>
    <row r="22" spans="1:12" s="53" customFormat="1" ht="15" x14ac:dyDescent="0.35">
      <c r="A22" s="49"/>
      <c r="B22" s="58">
        <f>IF(Loan_Not_Paid*Values_Entered,Payment_Number,"")</f>
        <v>1</v>
      </c>
      <c r="C22" s="59">
        <f t="shared" ref="C22:C85" si="0">IF(Loan_Not_Paid*Values_Entered,Payment_Date,"")</f>
        <v>42401</v>
      </c>
      <c r="D22" s="60">
        <f t="shared" ref="D22:D85" si="1">IF(Loan_Not_Paid*Values_Entered,Beginning_Balance,"")</f>
        <v>176044.95</v>
      </c>
      <c r="E22" s="60">
        <f t="shared" ref="E22:E85" si="2">IF(Loan_Not_Paid*Values_Entered,Monthly_Payment,"")</f>
        <v>790.52049613070119</v>
      </c>
      <c r="F22" s="60">
        <f t="shared" ref="F22:F85" si="3">IF(Loan_Not_Paid*Values_Entered,Principal,"")</f>
        <v>277.05605863070116</v>
      </c>
      <c r="G22" s="60">
        <f t="shared" ref="G22:G85" si="4">IF(Loan_Not_Paid*Values_Entered,Interest,"")</f>
        <v>513.46443750000003</v>
      </c>
      <c r="H22" s="60">
        <f t="shared" ref="H22:H85" si="5">IF(Loan_Not_Paid*Values_Entered,Ending_Balance,"")</f>
        <v>175767.89394136929</v>
      </c>
    </row>
    <row r="23" spans="1:12" s="53" customFormat="1" ht="15" x14ac:dyDescent="0.35">
      <c r="A23" s="49"/>
      <c r="B23" s="58">
        <f t="shared" ref="B23:B86" si="6">IF(Loan_Not_Paid*Values_Entered,Payment_Number,"")</f>
        <v>2</v>
      </c>
      <c r="C23" s="59">
        <f t="shared" si="0"/>
        <v>42430</v>
      </c>
      <c r="D23" s="60">
        <f t="shared" si="1"/>
        <v>175767.89394136929</v>
      </c>
      <c r="E23" s="60">
        <f t="shared" si="2"/>
        <v>790.52049613070119</v>
      </c>
      <c r="F23" s="60">
        <f t="shared" si="3"/>
        <v>277.86413880170738</v>
      </c>
      <c r="G23" s="60">
        <f t="shared" si="4"/>
        <v>512.65635732899375</v>
      </c>
      <c r="H23" s="60">
        <f t="shared" si="5"/>
        <v>175490.02980256759</v>
      </c>
    </row>
    <row r="24" spans="1:12" s="53" customFormat="1" ht="15" x14ac:dyDescent="0.35">
      <c r="A24" s="49"/>
      <c r="B24" s="58">
        <f t="shared" si="6"/>
        <v>3</v>
      </c>
      <c r="C24" s="59">
        <f t="shared" si="0"/>
        <v>42461</v>
      </c>
      <c r="D24" s="60">
        <f t="shared" si="1"/>
        <v>175490.02980256759</v>
      </c>
      <c r="E24" s="60">
        <f t="shared" si="2"/>
        <v>790.52049613070119</v>
      </c>
      <c r="F24" s="60">
        <f t="shared" si="3"/>
        <v>278.67457587321229</v>
      </c>
      <c r="G24" s="60">
        <f t="shared" si="4"/>
        <v>511.84592025748884</v>
      </c>
      <c r="H24" s="60">
        <f t="shared" si="5"/>
        <v>175211.35522669437</v>
      </c>
    </row>
    <row r="25" spans="1:12" s="53" customFormat="1" ht="15" x14ac:dyDescent="0.35">
      <c r="A25" s="49"/>
      <c r="B25" s="58">
        <f t="shared" si="6"/>
        <v>4</v>
      </c>
      <c r="C25" s="59">
        <f t="shared" si="0"/>
        <v>42491</v>
      </c>
      <c r="D25" s="60">
        <f t="shared" si="1"/>
        <v>175211.35522669437</v>
      </c>
      <c r="E25" s="60">
        <f t="shared" si="2"/>
        <v>790.52049613070119</v>
      </c>
      <c r="F25" s="60">
        <f t="shared" si="3"/>
        <v>279.48737671950926</v>
      </c>
      <c r="G25" s="60">
        <f t="shared" si="4"/>
        <v>511.03311941119188</v>
      </c>
      <c r="H25" s="60">
        <f t="shared" si="5"/>
        <v>174931.86784997489</v>
      </c>
    </row>
    <row r="26" spans="1:12" s="53" customFormat="1" ht="15" x14ac:dyDescent="0.35">
      <c r="A26" s="49"/>
      <c r="B26" s="58">
        <f t="shared" si="6"/>
        <v>5</v>
      </c>
      <c r="C26" s="59">
        <f t="shared" si="0"/>
        <v>42522</v>
      </c>
      <c r="D26" s="60">
        <f t="shared" si="1"/>
        <v>174931.86784997489</v>
      </c>
      <c r="E26" s="60">
        <f t="shared" si="2"/>
        <v>790.52049613070119</v>
      </c>
      <c r="F26" s="60">
        <f t="shared" si="3"/>
        <v>280.30254823494107</v>
      </c>
      <c r="G26" s="60">
        <f t="shared" si="4"/>
        <v>510.21794789576006</v>
      </c>
      <c r="H26" s="60">
        <f t="shared" si="5"/>
        <v>174651.56530173993</v>
      </c>
    </row>
    <row r="27" spans="1:12" s="53" customFormat="1" ht="15" x14ac:dyDescent="0.35">
      <c r="A27" s="49"/>
      <c r="B27" s="58">
        <f t="shared" si="6"/>
        <v>6</v>
      </c>
      <c r="C27" s="59">
        <f t="shared" si="0"/>
        <v>42552</v>
      </c>
      <c r="D27" s="60">
        <f t="shared" si="1"/>
        <v>174651.56530173993</v>
      </c>
      <c r="E27" s="60">
        <f t="shared" si="2"/>
        <v>790.52049613070119</v>
      </c>
      <c r="F27" s="60">
        <f t="shared" si="3"/>
        <v>281.12009733395973</v>
      </c>
      <c r="G27" s="60">
        <f t="shared" si="4"/>
        <v>509.40039879674151</v>
      </c>
      <c r="H27" s="60">
        <f t="shared" si="5"/>
        <v>174370.44520440602</v>
      </c>
    </row>
    <row r="28" spans="1:12" ht="15" x14ac:dyDescent="0.35">
      <c r="A28" s="28"/>
      <c r="B28" s="58">
        <f t="shared" si="6"/>
        <v>7</v>
      </c>
      <c r="C28" s="59">
        <f t="shared" si="0"/>
        <v>42583</v>
      </c>
      <c r="D28" s="60">
        <f t="shared" si="1"/>
        <v>174370.44520440602</v>
      </c>
      <c r="E28" s="60">
        <f t="shared" si="2"/>
        <v>790.52049613070119</v>
      </c>
      <c r="F28" s="60">
        <f t="shared" si="3"/>
        <v>281.94003095118376</v>
      </c>
      <c r="G28" s="60">
        <f t="shared" si="4"/>
        <v>508.58046517951738</v>
      </c>
      <c r="H28" s="60">
        <f t="shared" si="5"/>
        <v>174088.50517345476</v>
      </c>
    </row>
    <row r="29" spans="1:12" ht="15" x14ac:dyDescent="0.35">
      <c r="A29" s="28"/>
      <c r="B29" s="58">
        <f t="shared" si="6"/>
        <v>8</v>
      </c>
      <c r="C29" s="59">
        <f t="shared" si="0"/>
        <v>42614</v>
      </c>
      <c r="D29" s="60">
        <f t="shared" si="1"/>
        <v>174088.50517345476</v>
      </c>
      <c r="E29" s="60">
        <f t="shared" si="2"/>
        <v>790.52049613070119</v>
      </c>
      <c r="F29" s="60">
        <f t="shared" si="3"/>
        <v>282.76235604145802</v>
      </c>
      <c r="G29" s="60">
        <f t="shared" si="4"/>
        <v>507.75814008924306</v>
      </c>
      <c r="H29" s="60">
        <f t="shared" si="5"/>
        <v>173805.74281741332</v>
      </c>
    </row>
    <row r="30" spans="1:12" ht="15" x14ac:dyDescent="0.35">
      <c r="A30" s="28"/>
      <c r="B30" s="58">
        <f t="shared" si="6"/>
        <v>9</v>
      </c>
      <c r="C30" s="59">
        <f t="shared" si="0"/>
        <v>42644</v>
      </c>
      <c r="D30" s="60">
        <f t="shared" si="1"/>
        <v>173805.74281741332</v>
      </c>
      <c r="E30" s="60">
        <f t="shared" si="2"/>
        <v>790.52049613070119</v>
      </c>
      <c r="F30" s="60">
        <f t="shared" si="3"/>
        <v>283.58707957991226</v>
      </c>
      <c r="G30" s="60">
        <f t="shared" si="4"/>
        <v>506.93341655078888</v>
      </c>
      <c r="H30" s="60">
        <f t="shared" si="5"/>
        <v>173522.15573783341</v>
      </c>
    </row>
    <row r="31" spans="1:12" ht="15" x14ac:dyDescent="0.35">
      <c r="A31" s="28"/>
      <c r="B31" s="58">
        <f t="shared" si="6"/>
        <v>10</v>
      </c>
      <c r="C31" s="59">
        <f t="shared" si="0"/>
        <v>42675</v>
      </c>
      <c r="D31" s="60">
        <f t="shared" si="1"/>
        <v>173522.15573783341</v>
      </c>
      <c r="E31" s="60">
        <f t="shared" si="2"/>
        <v>790.52049613070119</v>
      </c>
      <c r="F31" s="60">
        <f t="shared" si="3"/>
        <v>284.41420856202035</v>
      </c>
      <c r="G31" s="60">
        <f t="shared" si="4"/>
        <v>506.10628756868073</v>
      </c>
      <c r="H31" s="60">
        <f t="shared" si="5"/>
        <v>173237.74152927138</v>
      </c>
    </row>
    <row r="32" spans="1:12" ht="15" x14ac:dyDescent="0.35">
      <c r="A32" s="28"/>
      <c r="B32" s="58">
        <f t="shared" si="6"/>
        <v>11</v>
      </c>
      <c r="C32" s="59">
        <f t="shared" si="0"/>
        <v>42705</v>
      </c>
      <c r="D32" s="60">
        <f t="shared" si="1"/>
        <v>173237.74152927138</v>
      </c>
      <c r="E32" s="60">
        <f t="shared" si="2"/>
        <v>790.52049613070119</v>
      </c>
      <c r="F32" s="60">
        <f t="shared" si="3"/>
        <v>285.24375000365956</v>
      </c>
      <c r="G32" s="60">
        <f t="shared" si="4"/>
        <v>505.27674612704158</v>
      </c>
      <c r="H32" s="60">
        <f t="shared" si="5"/>
        <v>172952.49777926772</v>
      </c>
    </row>
    <row r="33" spans="1:8" ht="15" x14ac:dyDescent="0.35">
      <c r="A33" s="28"/>
      <c r="B33" s="58">
        <f t="shared" si="6"/>
        <v>12</v>
      </c>
      <c r="C33" s="59">
        <f t="shared" si="0"/>
        <v>42736</v>
      </c>
      <c r="D33" s="60">
        <f t="shared" si="1"/>
        <v>172952.49777926772</v>
      </c>
      <c r="E33" s="60">
        <f t="shared" si="2"/>
        <v>790.52049613070119</v>
      </c>
      <c r="F33" s="60">
        <f t="shared" si="3"/>
        <v>286.07571094117026</v>
      </c>
      <c r="G33" s="60">
        <f t="shared" si="4"/>
        <v>504.44478518953088</v>
      </c>
      <c r="H33" s="60">
        <f t="shared" si="5"/>
        <v>172666.42206832659</v>
      </c>
    </row>
    <row r="34" spans="1:8" ht="15" x14ac:dyDescent="0.35">
      <c r="A34" s="28"/>
      <c r="B34" s="58">
        <f t="shared" si="6"/>
        <v>13</v>
      </c>
      <c r="C34" s="59">
        <f t="shared" si="0"/>
        <v>42767</v>
      </c>
      <c r="D34" s="60">
        <f t="shared" si="1"/>
        <v>172666.42206832659</v>
      </c>
      <c r="E34" s="60">
        <f t="shared" si="2"/>
        <v>790.52049613070119</v>
      </c>
      <c r="F34" s="60">
        <f t="shared" si="3"/>
        <v>286.91009843141535</v>
      </c>
      <c r="G34" s="60">
        <f t="shared" si="4"/>
        <v>503.6103976992859</v>
      </c>
      <c r="H34" s="60">
        <f t="shared" si="5"/>
        <v>172379.51196989516</v>
      </c>
    </row>
    <row r="35" spans="1:8" ht="15" x14ac:dyDescent="0.35">
      <c r="A35" s="28"/>
      <c r="B35" s="58">
        <f t="shared" si="6"/>
        <v>14</v>
      </c>
      <c r="C35" s="59">
        <f t="shared" si="0"/>
        <v>42795</v>
      </c>
      <c r="D35" s="60">
        <f t="shared" si="1"/>
        <v>172379.51196989516</v>
      </c>
      <c r="E35" s="60">
        <f t="shared" si="2"/>
        <v>790.52049613070119</v>
      </c>
      <c r="F35" s="60">
        <f t="shared" si="3"/>
        <v>287.74691955184028</v>
      </c>
      <c r="G35" s="60">
        <f t="shared" si="4"/>
        <v>502.7735765788608</v>
      </c>
      <c r="H35" s="60">
        <f t="shared" si="5"/>
        <v>172091.76505034333</v>
      </c>
    </row>
    <row r="36" spans="1:8" ht="15" x14ac:dyDescent="0.35">
      <c r="A36" s="28"/>
      <c r="B36" s="58">
        <f t="shared" si="6"/>
        <v>15</v>
      </c>
      <c r="C36" s="59">
        <f t="shared" si="0"/>
        <v>42826</v>
      </c>
      <c r="D36" s="60">
        <f t="shared" si="1"/>
        <v>172091.76505034333</v>
      </c>
      <c r="E36" s="60">
        <f t="shared" si="2"/>
        <v>790.52049613070119</v>
      </c>
      <c r="F36" s="60">
        <f t="shared" si="3"/>
        <v>288.58618140053312</v>
      </c>
      <c r="G36" s="60">
        <f t="shared" si="4"/>
        <v>501.93431473016807</v>
      </c>
      <c r="H36" s="60">
        <f t="shared" si="5"/>
        <v>171803.17886894275</v>
      </c>
    </row>
    <row r="37" spans="1:8" ht="15" x14ac:dyDescent="0.35">
      <c r="A37" s="28"/>
      <c r="B37" s="58">
        <f t="shared" si="6"/>
        <v>16</v>
      </c>
      <c r="C37" s="59">
        <f t="shared" si="0"/>
        <v>42856</v>
      </c>
      <c r="D37" s="60">
        <f t="shared" si="1"/>
        <v>171803.17886894275</v>
      </c>
      <c r="E37" s="60">
        <f t="shared" si="2"/>
        <v>790.52049613070119</v>
      </c>
      <c r="F37" s="60">
        <f t="shared" si="3"/>
        <v>289.42789109628467</v>
      </c>
      <c r="G37" s="60">
        <f t="shared" si="4"/>
        <v>501.09260503441647</v>
      </c>
      <c r="H37" s="60">
        <f t="shared" si="5"/>
        <v>171513.7509778465</v>
      </c>
    </row>
    <row r="38" spans="1:8" ht="15" x14ac:dyDescent="0.35">
      <c r="A38" s="28"/>
      <c r="B38" s="58">
        <f t="shared" si="6"/>
        <v>17</v>
      </c>
      <c r="C38" s="59">
        <f t="shared" si="0"/>
        <v>42887</v>
      </c>
      <c r="D38" s="60">
        <f t="shared" si="1"/>
        <v>171513.7509778465</v>
      </c>
      <c r="E38" s="60">
        <f t="shared" si="2"/>
        <v>790.52049613070119</v>
      </c>
      <c r="F38" s="60">
        <f t="shared" si="3"/>
        <v>290.27205577864885</v>
      </c>
      <c r="G38" s="60">
        <f t="shared" si="4"/>
        <v>500.24844035205234</v>
      </c>
      <c r="H38" s="60">
        <f t="shared" si="5"/>
        <v>171223.47892206785</v>
      </c>
    </row>
    <row r="39" spans="1:8" ht="15" x14ac:dyDescent="0.35">
      <c r="A39" s="28"/>
      <c r="B39" s="58">
        <f t="shared" si="6"/>
        <v>18</v>
      </c>
      <c r="C39" s="59">
        <f t="shared" si="0"/>
        <v>42917</v>
      </c>
      <c r="D39" s="60">
        <f t="shared" si="1"/>
        <v>171223.47892206785</v>
      </c>
      <c r="E39" s="60">
        <f t="shared" si="2"/>
        <v>790.52049613070119</v>
      </c>
      <c r="F39" s="60">
        <f t="shared" si="3"/>
        <v>291.11868260800327</v>
      </c>
      <c r="G39" s="60">
        <f t="shared" si="4"/>
        <v>499.40181352269781</v>
      </c>
      <c r="H39" s="60">
        <f t="shared" si="5"/>
        <v>170932.36023945984</v>
      </c>
    </row>
    <row r="40" spans="1:8" ht="15" x14ac:dyDescent="0.35">
      <c r="A40" s="28"/>
      <c r="B40" s="58">
        <f t="shared" si="6"/>
        <v>19</v>
      </c>
      <c r="C40" s="59">
        <f t="shared" si="0"/>
        <v>42948</v>
      </c>
      <c r="D40" s="60">
        <f t="shared" si="1"/>
        <v>170932.36023945984</v>
      </c>
      <c r="E40" s="60">
        <f t="shared" si="2"/>
        <v>790.52049613070119</v>
      </c>
      <c r="F40" s="60">
        <f t="shared" si="3"/>
        <v>291.96777876560998</v>
      </c>
      <c r="G40" s="60">
        <f t="shared" si="4"/>
        <v>498.55271736509115</v>
      </c>
      <c r="H40" s="60">
        <f t="shared" si="5"/>
        <v>170640.39246069425</v>
      </c>
    </row>
    <row r="41" spans="1:8" ht="15" x14ac:dyDescent="0.35">
      <c r="A41" s="28"/>
      <c r="B41" s="58">
        <f t="shared" si="6"/>
        <v>20</v>
      </c>
      <c r="C41" s="59">
        <f t="shared" si="0"/>
        <v>42979</v>
      </c>
      <c r="D41" s="60">
        <f t="shared" si="1"/>
        <v>170640.39246069425</v>
      </c>
      <c r="E41" s="60">
        <f t="shared" si="2"/>
        <v>790.52049613070119</v>
      </c>
      <c r="F41" s="60">
        <f t="shared" si="3"/>
        <v>292.81935145367635</v>
      </c>
      <c r="G41" s="60">
        <f t="shared" si="4"/>
        <v>497.70114467702484</v>
      </c>
      <c r="H41" s="60">
        <f t="shared" si="5"/>
        <v>170347.57310924056</v>
      </c>
    </row>
    <row r="42" spans="1:8" ht="15" x14ac:dyDescent="0.35">
      <c r="A42" s="28"/>
      <c r="B42" s="58">
        <f t="shared" si="6"/>
        <v>21</v>
      </c>
      <c r="C42" s="59">
        <f t="shared" si="0"/>
        <v>43009</v>
      </c>
      <c r="D42" s="60">
        <f t="shared" si="1"/>
        <v>170347.57310924056</v>
      </c>
      <c r="E42" s="60">
        <f t="shared" si="2"/>
        <v>790.52049613070119</v>
      </c>
      <c r="F42" s="60">
        <f t="shared" si="3"/>
        <v>293.67340789541618</v>
      </c>
      <c r="G42" s="60">
        <f t="shared" si="4"/>
        <v>496.8470882352849</v>
      </c>
      <c r="H42" s="60">
        <f t="shared" si="5"/>
        <v>170053.89970134516</v>
      </c>
    </row>
    <row r="43" spans="1:8" ht="15" x14ac:dyDescent="0.35">
      <c r="A43" s="28"/>
      <c r="B43" s="58">
        <f t="shared" si="6"/>
        <v>22</v>
      </c>
      <c r="C43" s="59">
        <f t="shared" si="0"/>
        <v>43040</v>
      </c>
      <c r="D43" s="60">
        <f t="shared" si="1"/>
        <v>170053.89970134516</v>
      </c>
      <c r="E43" s="60">
        <f t="shared" si="2"/>
        <v>790.52049613070119</v>
      </c>
      <c r="F43" s="60">
        <f t="shared" si="3"/>
        <v>294.5299553351112</v>
      </c>
      <c r="G43" s="60">
        <f t="shared" si="4"/>
        <v>495.99054079558999</v>
      </c>
      <c r="H43" s="60">
        <f t="shared" si="5"/>
        <v>169759.36974601008</v>
      </c>
    </row>
    <row r="44" spans="1:8" ht="15" x14ac:dyDescent="0.35">
      <c r="A44" s="28"/>
      <c r="B44" s="58">
        <f t="shared" si="6"/>
        <v>23</v>
      </c>
      <c r="C44" s="59">
        <f t="shared" si="0"/>
        <v>43070</v>
      </c>
      <c r="D44" s="60">
        <f t="shared" si="1"/>
        <v>169759.36974601008</v>
      </c>
      <c r="E44" s="60">
        <f t="shared" si="2"/>
        <v>790.52049613070119</v>
      </c>
      <c r="F44" s="60">
        <f t="shared" si="3"/>
        <v>295.3890010381719</v>
      </c>
      <c r="G44" s="60">
        <f t="shared" si="4"/>
        <v>495.13149509252924</v>
      </c>
      <c r="H44" s="60">
        <f t="shared" si="5"/>
        <v>169463.98074497186</v>
      </c>
    </row>
    <row r="45" spans="1:8" ht="15" x14ac:dyDescent="0.35">
      <c r="A45" s="28"/>
      <c r="B45" s="58">
        <f t="shared" si="6"/>
        <v>24</v>
      </c>
      <c r="C45" s="59">
        <f t="shared" si="0"/>
        <v>43101</v>
      </c>
      <c r="D45" s="60">
        <f t="shared" si="1"/>
        <v>169463.98074497186</v>
      </c>
      <c r="E45" s="60">
        <f t="shared" si="2"/>
        <v>790.52049613070119</v>
      </c>
      <c r="F45" s="60">
        <f t="shared" si="3"/>
        <v>296.25055229119988</v>
      </c>
      <c r="G45" s="60">
        <f t="shared" si="4"/>
        <v>494.26994383950131</v>
      </c>
      <c r="H45" s="60">
        <f t="shared" si="5"/>
        <v>169167.7301926807</v>
      </c>
    </row>
    <row r="46" spans="1:8" ht="15" x14ac:dyDescent="0.35">
      <c r="A46" s="28"/>
      <c r="B46" s="58">
        <f t="shared" si="6"/>
        <v>25</v>
      </c>
      <c r="C46" s="59">
        <f t="shared" si="0"/>
        <v>43132</v>
      </c>
      <c r="D46" s="60">
        <f t="shared" si="1"/>
        <v>169167.7301926807</v>
      </c>
      <c r="E46" s="60">
        <f t="shared" si="2"/>
        <v>790.52049613070119</v>
      </c>
      <c r="F46" s="60">
        <f t="shared" si="3"/>
        <v>297.11461640204925</v>
      </c>
      <c r="G46" s="60">
        <f t="shared" si="4"/>
        <v>493.40587972865188</v>
      </c>
      <c r="H46" s="60">
        <f t="shared" si="5"/>
        <v>168870.61557627859</v>
      </c>
    </row>
    <row r="47" spans="1:8" ht="15" x14ac:dyDescent="0.35">
      <c r="A47" s="28"/>
      <c r="B47" s="58">
        <f t="shared" si="6"/>
        <v>26</v>
      </c>
      <c r="C47" s="59">
        <f t="shared" si="0"/>
        <v>43160</v>
      </c>
      <c r="D47" s="60">
        <f t="shared" si="1"/>
        <v>168870.61557627859</v>
      </c>
      <c r="E47" s="60">
        <f t="shared" si="2"/>
        <v>790.52049613070119</v>
      </c>
      <c r="F47" s="60">
        <f t="shared" si="3"/>
        <v>297.98120069988857</v>
      </c>
      <c r="G47" s="60">
        <f t="shared" si="4"/>
        <v>492.53929543081256</v>
      </c>
      <c r="H47" s="60">
        <f t="shared" si="5"/>
        <v>168572.63437557872</v>
      </c>
    </row>
    <row r="48" spans="1:8" ht="15" x14ac:dyDescent="0.35">
      <c r="A48" s="28"/>
      <c r="B48" s="58">
        <f t="shared" si="6"/>
        <v>27</v>
      </c>
      <c r="C48" s="59">
        <f t="shared" si="0"/>
        <v>43191</v>
      </c>
      <c r="D48" s="60">
        <f t="shared" si="1"/>
        <v>168572.63437557872</v>
      </c>
      <c r="E48" s="60">
        <f t="shared" si="2"/>
        <v>790.52049613070119</v>
      </c>
      <c r="F48" s="60">
        <f t="shared" si="3"/>
        <v>298.85031253526324</v>
      </c>
      <c r="G48" s="60">
        <f t="shared" si="4"/>
        <v>491.67018359543795</v>
      </c>
      <c r="H48" s="60">
        <f t="shared" si="5"/>
        <v>168273.78406304345</v>
      </c>
    </row>
    <row r="49" spans="1:8" ht="15" x14ac:dyDescent="0.35">
      <c r="A49" s="28"/>
      <c r="B49" s="58">
        <f t="shared" si="6"/>
        <v>28</v>
      </c>
      <c r="C49" s="59">
        <f t="shared" si="0"/>
        <v>43221</v>
      </c>
      <c r="D49" s="60">
        <f t="shared" si="1"/>
        <v>168273.78406304345</v>
      </c>
      <c r="E49" s="60">
        <f t="shared" si="2"/>
        <v>790.52049613070119</v>
      </c>
      <c r="F49" s="60">
        <f t="shared" si="3"/>
        <v>299.72195928015776</v>
      </c>
      <c r="G49" s="60">
        <f t="shared" si="4"/>
        <v>490.79853685054343</v>
      </c>
      <c r="H49" s="60">
        <f t="shared" si="5"/>
        <v>167974.06210376331</v>
      </c>
    </row>
    <row r="50" spans="1:8" ht="15" x14ac:dyDescent="0.35">
      <c r="A50" s="28"/>
      <c r="B50" s="58">
        <f t="shared" si="6"/>
        <v>29</v>
      </c>
      <c r="C50" s="59">
        <f t="shared" si="0"/>
        <v>43252</v>
      </c>
      <c r="D50" s="60">
        <f t="shared" si="1"/>
        <v>167974.06210376331</v>
      </c>
      <c r="E50" s="60">
        <f t="shared" si="2"/>
        <v>790.52049613070119</v>
      </c>
      <c r="F50" s="60">
        <f t="shared" si="3"/>
        <v>300.59614832805823</v>
      </c>
      <c r="G50" s="60">
        <f t="shared" si="4"/>
        <v>489.9243478026429</v>
      </c>
      <c r="H50" s="60">
        <f t="shared" si="5"/>
        <v>167673.46595543524</v>
      </c>
    </row>
    <row r="51" spans="1:8" ht="15" x14ac:dyDescent="0.35">
      <c r="A51" s="28"/>
      <c r="B51" s="58">
        <f t="shared" si="6"/>
        <v>30</v>
      </c>
      <c r="C51" s="59">
        <f t="shared" si="0"/>
        <v>43282</v>
      </c>
      <c r="D51" s="60">
        <f t="shared" si="1"/>
        <v>167673.46595543524</v>
      </c>
      <c r="E51" s="60">
        <f t="shared" si="2"/>
        <v>790.52049613070119</v>
      </c>
      <c r="F51" s="60">
        <f t="shared" si="3"/>
        <v>301.47288709401505</v>
      </c>
      <c r="G51" s="60">
        <f t="shared" si="4"/>
        <v>489.04760903668614</v>
      </c>
      <c r="H51" s="60">
        <f t="shared" si="5"/>
        <v>167371.99306834122</v>
      </c>
    </row>
    <row r="52" spans="1:8" ht="15" x14ac:dyDescent="0.35">
      <c r="A52" s="28"/>
      <c r="B52" s="58">
        <f t="shared" si="6"/>
        <v>31</v>
      </c>
      <c r="C52" s="59">
        <f t="shared" si="0"/>
        <v>43313</v>
      </c>
      <c r="D52" s="60">
        <f t="shared" si="1"/>
        <v>167371.99306834122</v>
      </c>
      <c r="E52" s="60">
        <f t="shared" si="2"/>
        <v>790.52049613070119</v>
      </c>
      <c r="F52" s="60">
        <f t="shared" si="3"/>
        <v>302.35218301470593</v>
      </c>
      <c r="G52" s="60">
        <f t="shared" si="4"/>
        <v>488.16831311599515</v>
      </c>
      <c r="H52" s="60">
        <f t="shared" si="5"/>
        <v>167069.64088532649</v>
      </c>
    </row>
    <row r="53" spans="1:8" ht="15" x14ac:dyDescent="0.35">
      <c r="A53" s="28"/>
      <c r="B53" s="58">
        <f t="shared" si="6"/>
        <v>32</v>
      </c>
      <c r="C53" s="59">
        <f t="shared" si="0"/>
        <v>43344</v>
      </c>
      <c r="D53" s="60">
        <f t="shared" si="1"/>
        <v>167069.64088532649</v>
      </c>
      <c r="E53" s="60">
        <f t="shared" si="2"/>
        <v>790.52049613070119</v>
      </c>
      <c r="F53" s="60">
        <f t="shared" si="3"/>
        <v>303.23404354849885</v>
      </c>
      <c r="G53" s="60">
        <f t="shared" si="4"/>
        <v>487.28645258220234</v>
      </c>
      <c r="H53" s="60">
        <f t="shared" si="5"/>
        <v>166766.40684177805</v>
      </c>
    </row>
    <row r="54" spans="1:8" ht="15" x14ac:dyDescent="0.35">
      <c r="A54" s="28"/>
      <c r="B54" s="58">
        <f t="shared" si="6"/>
        <v>33</v>
      </c>
      <c r="C54" s="59">
        <f t="shared" si="0"/>
        <v>43374</v>
      </c>
      <c r="D54" s="60">
        <f t="shared" si="1"/>
        <v>166766.40684177805</v>
      </c>
      <c r="E54" s="60">
        <f t="shared" si="2"/>
        <v>790.52049613070119</v>
      </c>
      <c r="F54" s="60">
        <f t="shared" si="3"/>
        <v>304.1184761755153</v>
      </c>
      <c r="G54" s="60">
        <f t="shared" si="4"/>
        <v>486.40201995518589</v>
      </c>
      <c r="H54" s="60">
        <f t="shared" si="5"/>
        <v>166462.28836560252</v>
      </c>
    </row>
    <row r="55" spans="1:8" ht="15" x14ac:dyDescent="0.35">
      <c r="A55" s="28"/>
      <c r="B55" s="58">
        <f t="shared" si="6"/>
        <v>34</v>
      </c>
      <c r="C55" s="59">
        <f t="shared" si="0"/>
        <v>43405</v>
      </c>
      <c r="D55" s="60">
        <f t="shared" si="1"/>
        <v>166462.28836560252</v>
      </c>
      <c r="E55" s="60">
        <f t="shared" si="2"/>
        <v>790.52049613070119</v>
      </c>
      <c r="F55" s="60">
        <f t="shared" si="3"/>
        <v>305.00548839769385</v>
      </c>
      <c r="G55" s="60">
        <f t="shared" si="4"/>
        <v>485.51500773300728</v>
      </c>
      <c r="H55" s="60">
        <f t="shared" si="5"/>
        <v>166157.28287720482</v>
      </c>
    </row>
    <row r="56" spans="1:8" ht="15" x14ac:dyDescent="0.35">
      <c r="A56" s="28"/>
      <c r="B56" s="58">
        <f t="shared" si="6"/>
        <v>35</v>
      </c>
      <c r="C56" s="59">
        <f t="shared" si="0"/>
        <v>43435</v>
      </c>
      <c r="D56" s="60">
        <f t="shared" si="1"/>
        <v>166157.28287720482</v>
      </c>
      <c r="E56" s="60">
        <f t="shared" si="2"/>
        <v>790.52049613070119</v>
      </c>
      <c r="F56" s="60">
        <f t="shared" si="3"/>
        <v>305.89508773885382</v>
      </c>
      <c r="G56" s="60">
        <f t="shared" si="4"/>
        <v>484.62540839184726</v>
      </c>
      <c r="H56" s="60">
        <f t="shared" si="5"/>
        <v>165851.38778946598</v>
      </c>
    </row>
    <row r="57" spans="1:8" ht="15" x14ac:dyDescent="0.35">
      <c r="A57" s="28"/>
      <c r="B57" s="58">
        <f t="shared" si="6"/>
        <v>36</v>
      </c>
      <c r="C57" s="59">
        <f t="shared" si="0"/>
        <v>43466</v>
      </c>
      <c r="D57" s="60">
        <f t="shared" si="1"/>
        <v>165851.38778946598</v>
      </c>
      <c r="E57" s="60">
        <f t="shared" si="2"/>
        <v>790.52049613070119</v>
      </c>
      <c r="F57" s="60">
        <f t="shared" si="3"/>
        <v>306.78728174475879</v>
      </c>
      <c r="G57" s="60">
        <f t="shared" si="4"/>
        <v>483.7332143859424</v>
      </c>
      <c r="H57" s="60">
        <f t="shared" si="5"/>
        <v>165544.60050772122</v>
      </c>
    </row>
    <row r="58" spans="1:8" ht="15" x14ac:dyDescent="0.35">
      <c r="A58" s="28"/>
      <c r="B58" s="58">
        <f t="shared" si="6"/>
        <v>37</v>
      </c>
      <c r="C58" s="59">
        <f t="shared" si="0"/>
        <v>43497</v>
      </c>
      <c r="D58" s="60">
        <f t="shared" si="1"/>
        <v>165544.60050772122</v>
      </c>
      <c r="E58" s="60">
        <f t="shared" si="2"/>
        <v>790.52049613070119</v>
      </c>
      <c r="F58" s="60">
        <f t="shared" si="3"/>
        <v>307.68207798318099</v>
      </c>
      <c r="G58" s="60">
        <f t="shared" si="4"/>
        <v>482.83841814752014</v>
      </c>
      <c r="H58" s="60">
        <f t="shared" si="5"/>
        <v>165236.91842973806</v>
      </c>
    </row>
    <row r="59" spans="1:8" ht="15" x14ac:dyDescent="0.35">
      <c r="A59" s="28"/>
      <c r="B59" s="58">
        <f t="shared" si="6"/>
        <v>38</v>
      </c>
      <c r="C59" s="59">
        <f t="shared" si="0"/>
        <v>43525</v>
      </c>
      <c r="D59" s="60">
        <f t="shared" si="1"/>
        <v>165236.91842973806</v>
      </c>
      <c r="E59" s="60">
        <f t="shared" si="2"/>
        <v>790.52049613070119</v>
      </c>
      <c r="F59" s="60">
        <f t="shared" si="3"/>
        <v>308.57948404396529</v>
      </c>
      <c r="G59" s="60">
        <f t="shared" si="4"/>
        <v>481.94101208673584</v>
      </c>
      <c r="H59" s="60">
        <f t="shared" si="5"/>
        <v>164928.33894569406</v>
      </c>
    </row>
    <row r="60" spans="1:8" ht="15" x14ac:dyDescent="0.35">
      <c r="A60" s="28"/>
      <c r="B60" s="58">
        <f t="shared" si="6"/>
        <v>39</v>
      </c>
      <c r="C60" s="59">
        <f t="shared" si="0"/>
        <v>43556</v>
      </c>
      <c r="D60" s="60">
        <f t="shared" si="1"/>
        <v>164928.33894569406</v>
      </c>
      <c r="E60" s="60">
        <f t="shared" si="2"/>
        <v>790.52049613070119</v>
      </c>
      <c r="F60" s="60">
        <f t="shared" si="3"/>
        <v>309.4795075390935</v>
      </c>
      <c r="G60" s="60">
        <f t="shared" si="4"/>
        <v>481.04098859160763</v>
      </c>
      <c r="H60" s="60">
        <f t="shared" si="5"/>
        <v>164618.85943815496</v>
      </c>
    </row>
    <row r="61" spans="1:8" ht="15" x14ac:dyDescent="0.35">
      <c r="A61" s="28"/>
      <c r="B61" s="58">
        <f t="shared" si="6"/>
        <v>40</v>
      </c>
      <c r="C61" s="59">
        <f t="shared" si="0"/>
        <v>43586</v>
      </c>
      <c r="D61" s="60">
        <f t="shared" si="1"/>
        <v>164618.85943815496</v>
      </c>
      <c r="E61" s="60">
        <f t="shared" si="2"/>
        <v>790.52049613070119</v>
      </c>
      <c r="F61" s="60">
        <f t="shared" si="3"/>
        <v>310.38215610274926</v>
      </c>
      <c r="G61" s="60">
        <f t="shared" si="4"/>
        <v>480.13834002795193</v>
      </c>
      <c r="H61" s="60">
        <f t="shared" si="5"/>
        <v>164308.47728205225</v>
      </c>
    </row>
    <row r="62" spans="1:8" ht="15" x14ac:dyDescent="0.35">
      <c r="A62" s="28"/>
      <c r="B62" s="58">
        <f t="shared" si="6"/>
        <v>41</v>
      </c>
      <c r="C62" s="59">
        <f t="shared" si="0"/>
        <v>43617</v>
      </c>
      <c r="D62" s="60">
        <f t="shared" si="1"/>
        <v>164308.47728205225</v>
      </c>
      <c r="E62" s="60">
        <f t="shared" si="2"/>
        <v>790.52049613070119</v>
      </c>
      <c r="F62" s="60">
        <f t="shared" si="3"/>
        <v>311.28743739138224</v>
      </c>
      <c r="G62" s="60">
        <f t="shared" si="4"/>
        <v>479.23305873931884</v>
      </c>
      <c r="H62" s="60">
        <f t="shared" si="5"/>
        <v>163997.18984466084</v>
      </c>
    </row>
    <row r="63" spans="1:8" ht="15" x14ac:dyDescent="0.35">
      <c r="A63" s="28"/>
      <c r="B63" s="58">
        <f t="shared" si="6"/>
        <v>42</v>
      </c>
      <c r="C63" s="59">
        <f t="shared" si="0"/>
        <v>43647</v>
      </c>
      <c r="D63" s="60">
        <f t="shared" si="1"/>
        <v>163997.18984466084</v>
      </c>
      <c r="E63" s="60">
        <f t="shared" si="2"/>
        <v>790.52049613070119</v>
      </c>
      <c r="F63" s="60">
        <f t="shared" si="3"/>
        <v>312.19535908377378</v>
      </c>
      <c r="G63" s="60">
        <f t="shared" si="4"/>
        <v>478.32513704692747</v>
      </c>
      <c r="H63" s="60">
        <f t="shared" si="5"/>
        <v>163684.99448557707</v>
      </c>
    </row>
    <row r="64" spans="1:8" ht="15" x14ac:dyDescent="0.35">
      <c r="A64" s="28"/>
      <c r="B64" s="58">
        <f t="shared" si="6"/>
        <v>43</v>
      </c>
      <c r="C64" s="59">
        <f t="shared" si="0"/>
        <v>43678</v>
      </c>
      <c r="D64" s="60">
        <f t="shared" si="1"/>
        <v>163684.99448557707</v>
      </c>
      <c r="E64" s="60">
        <f t="shared" si="2"/>
        <v>790.52049613070119</v>
      </c>
      <c r="F64" s="60">
        <f t="shared" si="3"/>
        <v>313.10592888110148</v>
      </c>
      <c r="G64" s="60">
        <f t="shared" si="4"/>
        <v>477.41456724959966</v>
      </c>
      <c r="H64" s="60">
        <f t="shared" si="5"/>
        <v>163371.88855669595</v>
      </c>
    </row>
    <row r="65" spans="1:8" ht="15" x14ac:dyDescent="0.35">
      <c r="A65" s="28"/>
      <c r="B65" s="58">
        <f t="shared" si="6"/>
        <v>44</v>
      </c>
      <c r="C65" s="59">
        <f t="shared" si="0"/>
        <v>43709</v>
      </c>
      <c r="D65" s="60">
        <f t="shared" si="1"/>
        <v>163371.88855669595</v>
      </c>
      <c r="E65" s="60">
        <f t="shared" si="2"/>
        <v>790.52049613070119</v>
      </c>
      <c r="F65" s="60">
        <f t="shared" si="3"/>
        <v>314.01915450700466</v>
      </c>
      <c r="G65" s="60">
        <f t="shared" si="4"/>
        <v>476.50134162369653</v>
      </c>
      <c r="H65" s="60">
        <f t="shared" si="5"/>
        <v>163057.86940218895</v>
      </c>
    </row>
    <row r="66" spans="1:8" ht="15" x14ac:dyDescent="0.35">
      <c r="A66" s="28"/>
      <c r="B66" s="58">
        <f t="shared" si="6"/>
        <v>45</v>
      </c>
      <c r="C66" s="59">
        <f t="shared" si="0"/>
        <v>43739</v>
      </c>
      <c r="D66" s="60">
        <f t="shared" si="1"/>
        <v>163057.86940218895</v>
      </c>
      <c r="E66" s="60">
        <f t="shared" si="2"/>
        <v>790.52049613070119</v>
      </c>
      <c r="F66" s="60">
        <f t="shared" si="3"/>
        <v>314.93504370765004</v>
      </c>
      <c r="G66" s="60">
        <f t="shared" si="4"/>
        <v>475.58545242305104</v>
      </c>
      <c r="H66" s="60">
        <f t="shared" si="5"/>
        <v>162742.93435848132</v>
      </c>
    </row>
    <row r="67" spans="1:8" ht="15" x14ac:dyDescent="0.35">
      <c r="A67" s="28"/>
      <c r="B67" s="58">
        <f t="shared" si="6"/>
        <v>46</v>
      </c>
      <c r="C67" s="59">
        <f t="shared" si="0"/>
        <v>43770</v>
      </c>
      <c r="D67" s="60">
        <f t="shared" si="1"/>
        <v>162742.93435848132</v>
      </c>
      <c r="E67" s="60">
        <f t="shared" si="2"/>
        <v>790.52049613070119</v>
      </c>
      <c r="F67" s="60">
        <f t="shared" si="3"/>
        <v>315.85360425179738</v>
      </c>
      <c r="G67" s="60">
        <f t="shared" si="4"/>
        <v>474.6668918789037</v>
      </c>
      <c r="H67" s="60">
        <f t="shared" si="5"/>
        <v>162427.08075422951</v>
      </c>
    </row>
    <row r="68" spans="1:8" ht="15" x14ac:dyDescent="0.35">
      <c r="A68" s="28"/>
      <c r="B68" s="58">
        <f t="shared" si="6"/>
        <v>47</v>
      </c>
      <c r="C68" s="59">
        <f t="shared" si="0"/>
        <v>43800</v>
      </c>
      <c r="D68" s="60">
        <f t="shared" si="1"/>
        <v>162427.08075422951</v>
      </c>
      <c r="E68" s="60">
        <f t="shared" si="2"/>
        <v>790.52049613070119</v>
      </c>
      <c r="F68" s="60">
        <f t="shared" si="3"/>
        <v>316.77484393086513</v>
      </c>
      <c r="G68" s="60">
        <f t="shared" si="4"/>
        <v>473.745652199836</v>
      </c>
      <c r="H68" s="60">
        <f t="shared" si="5"/>
        <v>162110.30591029863</v>
      </c>
    </row>
    <row r="69" spans="1:8" ht="15" x14ac:dyDescent="0.35">
      <c r="A69" s="28"/>
      <c r="B69" s="58">
        <f t="shared" si="6"/>
        <v>48</v>
      </c>
      <c r="C69" s="59">
        <f t="shared" si="0"/>
        <v>43831</v>
      </c>
      <c r="D69" s="60">
        <f t="shared" si="1"/>
        <v>162110.30591029863</v>
      </c>
      <c r="E69" s="60">
        <f t="shared" si="2"/>
        <v>790.52049613070119</v>
      </c>
      <c r="F69" s="60">
        <f t="shared" si="3"/>
        <v>317.69877055899678</v>
      </c>
      <c r="G69" s="60">
        <f t="shared" si="4"/>
        <v>472.82172557170429</v>
      </c>
      <c r="H69" s="60">
        <f t="shared" si="5"/>
        <v>161792.60713973967</v>
      </c>
    </row>
    <row r="70" spans="1:8" ht="15" x14ac:dyDescent="0.35">
      <c r="A70" s="28"/>
      <c r="B70" s="58">
        <f t="shared" si="6"/>
        <v>49</v>
      </c>
      <c r="C70" s="59">
        <f t="shared" si="0"/>
        <v>43862</v>
      </c>
      <c r="D70" s="60">
        <f t="shared" si="1"/>
        <v>161792.60713973967</v>
      </c>
      <c r="E70" s="60">
        <f t="shared" si="2"/>
        <v>790.52049613070119</v>
      </c>
      <c r="F70" s="60">
        <f t="shared" si="3"/>
        <v>318.62539197312725</v>
      </c>
      <c r="G70" s="60">
        <f t="shared" si="4"/>
        <v>471.89510415757388</v>
      </c>
      <c r="H70" s="60">
        <f t="shared" si="5"/>
        <v>161473.98174776655</v>
      </c>
    </row>
    <row r="71" spans="1:8" ht="15" x14ac:dyDescent="0.35">
      <c r="A71" s="28"/>
      <c r="B71" s="58">
        <f t="shared" si="6"/>
        <v>50</v>
      </c>
      <c r="C71" s="59">
        <f t="shared" si="0"/>
        <v>43891</v>
      </c>
      <c r="D71" s="60">
        <f t="shared" si="1"/>
        <v>161473.98174776655</v>
      </c>
      <c r="E71" s="60">
        <f t="shared" si="2"/>
        <v>790.52049613070119</v>
      </c>
      <c r="F71" s="60">
        <f t="shared" si="3"/>
        <v>319.55471603304886</v>
      </c>
      <c r="G71" s="60">
        <f t="shared" si="4"/>
        <v>470.96578009765238</v>
      </c>
      <c r="H71" s="60">
        <f t="shared" si="5"/>
        <v>161154.4270317335</v>
      </c>
    </row>
    <row r="72" spans="1:8" ht="15" x14ac:dyDescent="0.35">
      <c r="A72" s="28"/>
      <c r="B72" s="58">
        <f t="shared" si="6"/>
        <v>51</v>
      </c>
      <c r="C72" s="59">
        <f t="shared" si="0"/>
        <v>43922</v>
      </c>
      <c r="D72" s="60">
        <f t="shared" si="1"/>
        <v>161154.4270317335</v>
      </c>
      <c r="E72" s="60">
        <f t="shared" si="2"/>
        <v>790.52049613070119</v>
      </c>
      <c r="F72" s="60">
        <f t="shared" si="3"/>
        <v>320.48675062147856</v>
      </c>
      <c r="G72" s="60">
        <f t="shared" si="4"/>
        <v>470.03374550922257</v>
      </c>
      <c r="H72" s="60">
        <f t="shared" si="5"/>
        <v>160833.94028111198</v>
      </c>
    </row>
    <row r="73" spans="1:8" ht="15" x14ac:dyDescent="0.35">
      <c r="A73" s="28"/>
      <c r="B73" s="58">
        <f t="shared" si="6"/>
        <v>52</v>
      </c>
      <c r="C73" s="59">
        <f t="shared" si="0"/>
        <v>43952</v>
      </c>
      <c r="D73" s="60">
        <f t="shared" si="1"/>
        <v>160833.94028111198</v>
      </c>
      <c r="E73" s="60">
        <f t="shared" si="2"/>
        <v>790.52049613070119</v>
      </c>
      <c r="F73" s="60">
        <f t="shared" si="3"/>
        <v>321.42150364412458</v>
      </c>
      <c r="G73" s="60">
        <f t="shared" si="4"/>
        <v>469.09899248657661</v>
      </c>
      <c r="H73" s="60">
        <f t="shared" si="5"/>
        <v>160512.51877746789</v>
      </c>
    </row>
    <row r="74" spans="1:8" ht="15" x14ac:dyDescent="0.35">
      <c r="A74" s="28"/>
      <c r="B74" s="58">
        <f t="shared" si="6"/>
        <v>53</v>
      </c>
      <c r="C74" s="59">
        <f t="shared" si="0"/>
        <v>43983</v>
      </c>
      <c r="D74" s="60">
        <f t="shared" si="1"/>
        <v>160512.51877746789</v>
      </c>
      <c r="E74" s="60">
        <f t="shared" si="2"/>
        <v>790.52049613070119</v>
      </c>
      <c r="F74" s="60">
        <f t="shared" si="3"/>
        <v>322.35898302975329</v>
      </c>
      <c r="G74" s="60">
        <f t="shared" si="4"/>
        <v>468.16151310094784</v>
      </c>
      <c r="H74" s="60">
        <f t="shared" si="5"/>
        <v>160190.15979443814</v>
      </c>
    </row>
    <row r="75" spans="1:8" ht="15" x14ac:dyDescent="0.35">
      <c r="A75" s="28"/>
      <c r="B75" s="58">
        <f t="shared" si="6"/>
        <v>54</v>
      </c>
      <c r="C75" s="59">
        <f t="shared" si="0"/>
        <v>44013</v>
      </c>
      <c r="D75" s="60">
        <f t="shared" si="1"/>
        <v>160190.15979443814</v>
      </c>
      <c r="E75" s="60">
        <f t="shared" si="2"/>
        <v>790.52049613070119</v>
      </c>
      <c r="F75" s="60">
        <f t="shared" si="3"/>
        <v>323.29919673025671</v>
      </c>
      <c r="G75" s="60">
        <f t="shared" si="4"/>
        <v>467.22129940044442</v>
      </c>
      <c r="H75" s="60">
        <f t="shared" si="5"/>
        <v>159866.86059770791</v>
      </c>
    </row>
    <row r="76" spans="1:8" ht="15" x14ac:dyDescent="0.35">
      <c r="A76" s="28"/>
      <c r="B76" s="58">
        <f t="shared" si="6"/>
        <v>55</v>
      </c>
      <c r="C76" s="59">
        <f t="shared" si="0"/>
        <v>44044</v>
      </c>
      <c r="D76" s="60">
        <f t="shared" si="1"/>
        <v>159866.86059770791</v>
      </c>
      <c r="E76" s="60">
        <f t="shared" si="2"/>
        <v>790.52049613070119</v>
      </c>
      <c r="F76" s="60">
        <f t="shared" si="3"/>
        <v>324.2421527207199</v>
      </c>
      <c r="G76" s="60">
        <f t="shared" si="4"/>
        <v>466.27834340998112</v>
      </c>
      <c r="H76" s="60">
        <f t="shared" si="5"/>
        <v>159542.61844498717</v>
      </c>
    </row>
    <row r="77" spans="1:8" ht="15" x14ac:dyDescent="0.35">
      <c r="A77" s="28"/>
      <c r="B77" s="58">
        <f t="shared" si="6"/>
        <v>56</v>
      </c>
      <c r="C77" s="59">
        <f t="shared" si="0"/>
        <v>44075</v>
      </c>
      <c r="D77" s="60">
        <f t="shared" si="1"/>
        <v>159542.61844498717</v>
      </c>
      <c r="E77" s="60">
        <f t="shared" si="2"/>
        <v>790.52049613070119</v>
      </c>
      <c r="F77" s="60">
        <f t="shared" si="3"/>
        <v>325.1878589994887</v>
      </c>
      <c r="G77" s="60">
        <f t="shared" si="4"/>
        <v>465.33263713121249</v>
      </c>
      <c r="H77" s="60">
        <f t="shared" si="5"/>
        <v>159217.43058598769</v>
      </c>
    </row>
    <row r="78" spans="1:8" ht="15" x14ac:dyDescent="0.35">
      <c r="A78" s="28"/>
      <c r="B78" s="58">
        <f t="shared" si="6"/>
        <v>57</v>
      </c>
      <c r="C78" s="59">
        <f t="shared" si="0"/>
        <v>44105</v>
      </c>
      <c r="D78" s="60">
        <f t="shared" si="1"/>
        <v>159217.43058598769</v>
      </c>
      <c r="E78" s="60">
        <f t="shared" si="2"/>
        <v>790.52049613070119</v>
      </c>
      <c r="F78" s="60">
        <f t="shared" si="3"/>
        <v>326.13632358823719</v>
      </c>
      <c r="G78" s="60">
        <f t="shared" si="4"/>
        <v>464.38417254246394</v>
      </c>
      <c r="H78" s="60">
        <f t="shared" si="5"/>
        <v>158891.29426239943</v>
      </c>
    </row>
    <row r="79" spans="1:8" ht="15" x14ac:dyDescent="0.35">
      <c r="A79" s="28"/>
      <c r="B79" s="58">
        <f t="shared" si="6"/>
        <v>58</v>
      </c>
      <c r="C79" s="59">
        <f t="shared" si="0"/>
        <v>44136</v>
      </c>
      <c r="D79" s="60">
        <f t="shared" si="1"/>
        <v>158891.29426239943</v>
      </c>
      <c r="E79" s="60">
        <f t="shared" si="2"/>
        <v>790.52049613070119</v>
      </c>
      <c r="F79" s="60">
        <f t="shared" si="3"/>
        <v>327.08755453203622</v>
      </c>
      <c r="G79" s="60">
        <f t="shared" si="4"/>
        <v>463.43294159866497</v>
      </c>
      <c r="H79" s="60">
        <f t="shared" si="5"/>
        <v>158564.20670786739</v>
      </c>
    </row>
    <row r="80" spans="1:8" ht="15" x14ac:dyDescent="0.35">
      <c r="A80" s="28"/>
      <c r="B80" s="58">
        <f t="shared" si="6"/>
        <v>59</v>
      </c>
      <c r="C80" s="59">
        <f t="shared" si="0"/>
        <v>44166</v>
      </c>
      <c r="D80" s="60">
        <f t="shared" si="1"/>
        <v>158564.20670786739</v>
      </c>
      <c r="E80" s="60">
        <f t="shared" si="2"/>
        <v>790.52049613070119</v>
      </c>
      <c r="F80" s="60">
        <f t="shared" si="3"/>
        <v>328.04155989942132</v>
      </c>
      <c r="G80" s="60">
        <f t="shared" si="4"/>
        <v>462.4789362312797</v>
      </c>
      <c r="H80" s="60">
        <f t="shared" si="5"/>
        <v>158236.16514796793</v>
      </c>
    </row>
    <row r="81" spans="1:8" ht="15" x14ac:dyDescent="0.35">
      <c r="A81" s="28"/>
      <c r="B81" s="58">
        <f t="shared" si="6"/>
        <v>60</v>
      </c>
      <c r="C81" s="59">
        <f t="shared" si="0"/>
        <v>44197</v>
      </c>
      <c r="D81" s="60">
        <f t="shared" si="1"/>
        <v>158236.16514796793</v>
      </c>
      <c r="E81" s="60">
        <f t="shared" si="2"/>
        <v>790.52049613070119</v>
      </c>
      <c r="F81" s="60">
        <f t="shared" si="3"/>
        <v>328.99834778246134</v>
      </c>
      <c r="G81" s="60">
        <f t="shared" si="4"/>
        <v>461.5221483482398</v>
      </c>
      <c r="H81" s="60">
        <f t="shared" si="5"/>
        <v>157907.16680018551</v>
      </c>
    </row>
    <row r="82" spans="1:8" ht="15" x14ac:dyDescent="0.35">
      <c r="A82" s="28"/>
      <c r="B82" s="61">
        <f t="shared" si="6"/>
        <v>61</v>
      </c>
      <c r="C82" s="59">
        <f t="shared" si="0"/>
        <v>44228</v>
      </c>
      <c r="D82" s="60">
        <f t="shared" si="1"/>
        <v>157907.16680018551</v>
      </c>
      <c r="E82" s="60">
        <f t="shared" si="2"/>
        <v>790.52049613070119</v>
      </c>
      <c r="F82" s="60">
        <f t="shared" si="3"/>
        <v>329.95792629682683</v>
      </c>
      <c r="G82" s="60">
        <f t="shared" si="4"/>
        <v>460.56256983387436</v>
      </c>
      <c r="H82" s="62">
        <f t="shared" si="5"/>
        <v>157577.20887388871</v>
      </c>
    </row>
    <row r="83" spans="1:8" ht="15" x14ac:dyDescent="0.35">
      <c r="A83" s="28"/>
      <c r="B83" s="61">
        <f t="shared" si="6"/>
        <v>62</v>
      </c>
      <c r="C83" s="59">
        <f t="shared" si="0"/>
        <v>44256</v>
      </c>
      <c r="D83" s="60">
        <f t="shared" si="1"/>
        <v>157577.20887388871</v>
      </c>
      <c r="E83" s="60">
        <f t="shared" si="2"/>
        <v>790.52049613070119</v>
      </c>
      <c r="F83" s="60">
        <f t="shared" si="3"/>
        <v>330.92030358185929</v>
      </c>
      <c r="G83" s="60">
        <f t="shared" si="4"/>
        <v>459.60019254884185</v>
      </c>
      <c r="H83" s="62">
        <f t="shared" si="5"/>
        <v>157246.28857030685</v>
      </c>
    </row>
    <row r="84" spans="1:8" ht="15" x14ac:dyDescent="0.35">
      <c r="A84" s="28"/>
      <c r="B84" s="61">
        <f t="shared" si="6"/>
        <v>63</v>
      </c>
      <c r="C84" s="59">
        <f t="shared" si="0"/>
        <v>44287</v>
      </c>
      <c r="D84" s="60">
        <f t="shared" si="1"/>
        <v>157246.28857030685</v>
      </c>
      <c r="E84" s="60">
        <f t="shared" si="2"/>
        <v>790.52049613070119</v>
      </c>
      <c r="F84" s="60">
        <f t="shared" si="3"/>
        <v>331.88548780063968</v>
      </c>
      <c r="G84" s="60">
        <f t="shared" si="4"/>
        <v>458.6350083300614</v>
      </c>
      <c r="H84" s="62">
        <f t="shared" si="5"/>
        <v>156914.40308250615</v>
      </c>
    </row>
    <row r="85" spans="1:8" ht="15" x14ac:dyDescent="0.35">
      <c r="A85" s="28"/>
      <c r="B85" s="61">
        <f t="shared" si="6"/>
        <v>64</v>
      </c>
      <c r="C85" s="59">
        <f t="shared" si="0"/>
        <v>44317</v>
      </c>
      <c r="D85" s="60">
        <f t="shared" si="1"/>
        <v>156914.40308250615</v>
      </c>
      <c r="E85" s="60">
        <f t="shared" si="2"/>
        <v>790.52049613070119</v>
      </c>
      <c r="F85" s="60">
        <f t="shared" si="3"/>
        <v>332.85348714005818</v>
      </c>
      <c r="G85" s="60">
        <f t="shared" si="4"/>
        <v>457.6670089906429</v>
      </c>
      <c r="H85" s="62">
        <f t="shared" si="5"/>
        <v>156581.54959536614</v>
      </c>
    </row>
    <row r="86" spans="1:8" ht="15" x14ac:dyDescent="0.35">
      <c r="A86" s="28"/>
      <c r="B86" s="61">
        <f t="shared" si="6"/>
        <v>65</v>
      </c>
      <c r="C86" s="59">
        <f t="shared" ref="C86:C149" si="7">IF(Loan_Not_Paid*Values_Entered,Payment_Date,"")</f>
        <v>44348</v>
      </c>
      <c r="D86" s="60">
        <f t="shared" ref="D86:D149" si="8">IF(Loan_Not_Paid*Values_Entered,Beginning_Balance,"")</f>
        <v>156581.54959536614</v>
      </c>
      <c r="E86" s="60">
        <f t="shared" ref="E86:E149" si="9">IF(Loan_Not_Paid*Values_Entered,Monthly_Payment,"")</f>
        <v>790.52049613070119</v>
      </c>
      <c r="F86" s="60">
        <f t="shared" ref="F86:F149" si="10">IF(Loan_Not_Paid*Values_Entered,Principal,"")</f>
        <v>333.82430981088339</v>
      </c>
      <c r="G86" s="60">
        <f t="shared" ref="G86:G149" si="11">IF(Loan_Not_Paid*Values_Entered,Interest,"")</f>
        <v>456.69618631981785</v>
      </c>
      <c r="H86" s="62">
        <f t="shared" ref="H86:H149" si="12">IF(Loan_Not_Paid*Values_Entered,Ending_Balance,"")</f>
        <v>156247.72528555527</v>
      </c>
    </row>
    <row r="87" spans="1:8" ht="15" x14ac:dyDescent="0.35">
      <c r="A87" s="28"/>
      <c r="B87" s="61">
        <f t="shared" ref="B87:B150" si="13">IF(Loan_Not_Paid*Values_Entered,Payment_Number,"")</f>
        <v>66</v>
      </c>
      <c r="C87" s="59">
        <f t="shared" si="7"/>
        <v>44378</v>
      </c>
      <c r="D87" s="60">
        <f t="shared" si="8"/>
        <v>156247.72528555527</v>
      </c>
      <c r="E87" s="60">
        <f t="shared" si="9"/>
        <v>790.52049613070119</v>
      </c>
      <c r="F87" s="60">
        <f t="shared" si="10"/>
        <v>334.79796404783178</v>
      </c>
      <c r="G87" s="60">
        <f t="shared" si="11"/>
        <v>455.72253208286935</v>
      </c>
      <c r="H87" s="62">
        <f t="shared" si="12"/>
        <v>155912.92732150742</v>
      </c>
    </row>
    <row r="88" spans="1:8" ht="15" x14ac:dyDescent="0.35">
      <c r="A88" s="28"/>
      <c r="B88" s="61">
        <f t="shared" si="13"/>
        <v>67</v>
      </c>
      <c r="C88" s="59">
        <f t="shared" si="7"/>
        <v>44409</v>
      </c>
      <c r="D88" s="60">
        <f t="shared" si="8"/>
        <v>155912.92732150742</v>
      </c>
      <c r="E88" s="60">
        <f t="shared" si="9"/>
        <v>790.52049613070119</v>
      </c>
      <c r="F88" s="60">
        <f t="shared" si="10"/>
        <v>335.77445810963792</v>
      </c>
      <c r="G88" s="60">
        <f t="shared" si="11"/>
        <v>454.74603802106316</v>
      </c>
      <c r="H88" s="62">
        <f t="shared" si="12"/>
        <v>155577.15286339779</v>
      </c>
    </row>
    <row r="89" spans="1:8" ht="15" x14ac:dyDescent="0.35">
      <c r="A89" s="28"/>
      <c r="B89" s="61">
        <f t="shared" si="13"/>
        <v>68</v>
      </c>
      <c r="C89" s="59">
        <f t="shared" si="7"/>
        <v>44440</v>
      </c>
      <c r="D89" s="60">
        <f t="shared" si="8"/>
        <v>155577.15286339779</v>
      </c>
      <c r="E89" s="60">
        <f t="shared" si="9"/>
        <v>790.52049613070119</v>
      </c>
      <c r="F89" s="60">
        <f t="shared" si="10"/>
        <v>336.75380027912445</v>
      </c>
      <c r="G89" s="60">
        <f t="shared" si="11"/>
        <v>453.76669585157674</v>
      </c>
      <c r="H89" s="62">
        <f t="shared" si="12"/>
        <v>155240.39906311868</v>
      </c>
    </row>
    <row r="90" spans="1:8" ht="15" x14ac:dyDescent="0.35">
      <c r="A90" s="28"/>
      <c r="B90" s="61">
        <f t="shared" si="13"/>
        <v>69</v>
      </c>
      <c r="C90" s="59">
        <f t="shared" si="7"/>
        <v>44470</v>
      </c>
      <c r="D90" s="60">
        <f t="shared" si="8"/>
        <v>155240.39906311868</v>
      </c>
      <c r="E90" s="60">
        <f t="shared" si="9"/>
        <v>790.52049613070119</v>
      </c>
      <c r="F90" s="60">
        <f t="shared" si="10"/>
        <v>337.73599886327185</v>
      </c>
      <c r="G90" s="60">
        <f t="shared" si="11"/>
        <v>452.78449726742923</v>
      </c>
      <c r="H90" s="62">
        <f t="shared" si="12"/>
        <v>154902.66306425538</v>
      </c>
    </row>
    <row r="91" spans="1:8" ht="15" x14ac:dyDescent="0.35">
      <c r="A91" s="28"/>
      <c r="B91" s="61">
        <f t="shared" si="13"/>
        <v>70</v>
      </c>
      <c r="C91" s="59">
        <f t="shared" si="7"/>
        <v>44501</v>
      </c>
      <c r="D91" s="60">
        <f t="shared" si="8"/>
        <v>154902.66306425538</v>
      </c>
      <c r="E91" s="60">
        <f t="shared" si="9"/>
        <v>790.52049613070119</v>
      </c>
      <c r="F91" s="60">
        <f t="shared" si="10"/>
        <v>338.72106219328975</v>
      </c>
      <c r="G91" s="60">
        <f t="shared" si="11"/>
        <v>451.79943393741138</v>
      </c>
      <c r="H91" s="62">
        <f t="shared" si="12"/>
        <v>154563.94200206213</v>
      </c>
    </row>
    <row r="92" spans="1:8" ht="15" x14ac:dyDescent="0.35">
      <c r="A92" s="28"/>
      <c r="B92" s="61">
        <f t="shared" si="13"/>
        <v>71</v>
      </c>
      <c r="C92" s="59">
        <f t="shared" si="7"/>
        <v>44531</v>
      </c>
      <c r="D92" s="60">
        <f t="shared" si="8"/>
        <v>154563.94200206213</v>
      </c>
      <c r="E92" s="60">
        <f t="shared" si="9"/>
        <v>790.52049613070119</v>
      </c>
      <c r="F92" s="60">
        <f t="shared" si="10"/>
        <v>339.70899862468684</v>
      </c>
      <c r="G92" s="60">
        <f t="shared" si="11"/>
        <v>450.81149750601435</v>
      </c>
      <c r="H92" s="62">
        <f t="shared" si="12"/>
        <v>154224.2330034374</v>
      </c>
    </row>
    <row r="93" spans="1:8" ht="15" x14ac:dyDescent="0.35">
      <c r="A93" s="28"/>
      <c r="B93" s="61">
        <f t="shared" si="13"/>
        <v>72</v>
      </c>
      <c r="C93" s="59">
        <f t="shared" si="7"/>
        <v>44562</v>
      </c>
      <c r="D93" s="60">
        <f t="shared" si="8"/>
        <v>154224.2330034374</v>
      </c>
      <c r="E93" s="60">
        <f t="shared" si="9"/>
        <v>790.52049613070119</v>
      </c>
      <c r="F93" s="60">
        <f t="shared" si="10"/>
        <v>340.69981653734214</v>
      </c>
      <c r="G93" s="60">
        <f t="shared" si="11"/>
        <v>449.82067959335893</v>
      </c>
      <c r="H93" s="62">
        <f t="shared" si="12"/>
        <v>153883.53318690008</v>
      </c>
    </row>
    <row r="94" spans="1:8" ht="15" x14ac:dyDescent="0.35">
      <c r="A94" s="28"/>
      <c r="B94" s="61">
        <f t="shared" si="13"/>
        <v>73</v>
      </c>
      <c r="C94" s="59">
        <f t="shared" si="7"/>
        <v>44593</v>
      </c>
      <c r="D94" s="60">
        <f t="shared" si="8"/>
        <v>153883.53318690008</v>
      </c>
      <c r="E94" s="60">
        <f t="shared" si="9"/>
        <v>790.52049613070119</v>
      </c>
      <c r="F94" s="60">
        <f t="shared" si="10"/>
        <v>341.69352433557606</v>
      </c>
      <c r="G94" s="60">
        <f t="shared" si="11"/>
        <v>448.82697179512508</v>
      </c>
      <c r="H94" s="62">
        <f t="shared" si="12"/>
        <v>153541.83966256448</v>
      </c>
    </row>
    <row r="95" spans="1:8" ht="15" x14ac:dyDescent="0.35">
      <c r="A95" s="28"/>
      <c r="B95" s="61">
        <f t="shared" si="13"/>
        <v>74</v>
      </c>
      <c r="C95" s="59">
        <f t="shared" si="7"/>
        <v>44621</v>
      </c>
      <c r="D95" s="60">
        <f t="shared" si="8"/>
        <v>153541.83966256448</v>
      </c>
      <c r="E95" s="60">
        <f t="shared" si="9"/>
        <v>790.52049613070119</v>
      </c>
      <c r="F95" s="60">
        <f t="shared" si="10"/>
        <v>342.69013044822151</v>
      </c>
      <c r="G95" s="60">
        <f t="shared" si="11"/>
        <v>447.83036568247968</v>
      </c>
      <c r="H95" s="62">
        <f t="shared" si="12"/>
        <v>153199.14953211628</v>
      </c>
    </row>
    <row r="96" spans="1:8" ht="15" x14ac:dyDescent="0.35">
      <c r="A96" s="28"/>
      <c r="B96" s="61">
        <f t="shared" si="13"/>
        <v>75</v>
      </c>
      <c r="C96" s="59">
        <f t="shared" si="7"/>
        <v>44652</v>
      </c>
      <c r="D96" s="60">
        <f t="shared" si="8"/>
        <v>153199.14953211628</v>
      </c>
      <c r="E96" s="60">
        <f t="shared" si="9"/>
        <v>790.52049613070119</v>
      </c>
      <c r="F96" s="60">
        <f t="shared" si="10"/>
        <v>343.68964332869547</v>
      </c>
      <c r="G96" s="60">
        <f t="shared" si="11"/>
        <v>446.83085280200567</v>
      </c>
      <c r="H96" s="62">
        <f t="shared" si="12"/>
        <v>152855.45988878756</v>
      </c>
    </row>
    <row r="97" spans="1:8" ht="15" x14ac:dyDescent="0.35">
      <c r="A97" s="28"/>
      <c r="B97" s="61">
        <f t="shared" si="13"/>
        <v>76</v>
      </c>
      <c r="C97" s="59">
        <f t="shared" si="7"/>
        <v>44682</v>
      </c>
      <c r="D97" s="60">
        <f t="shared" si="8"/>
        <v>152855.45988878756</v>
      </c>
      <c r="E97" s="60">
        <f t="shared" si="9"/>
        <v>790.52049613070119</v>
      </c>
      <c r="F97" s="60">
        <f t="shared" si="10"/>
        <v>344.69207145507085</v>
      </c>
      <c r="G97" s="60">
        <f t="shared" si="11"/>
        <v>445.82842467563034</v>
      </c>
      <c r="H97" s="62">
        <f t="shared" si="12"/>
        <v>152510.76781733253</v>
      </c>
    </row>
    <row r="98" spans="1:8" ht="15" x14ac:dyDescent="0.35">
      <c r="A98" s="28"/>
      <c r="B98" s="61">
        <f t="shared" si="13"/>
        <v>77</v>
      </c>
      <c r="C98" s="59">
        <f t="shared" si="7"/>
        <v>44713</v>
      </c>
      <c r="D98" s="60">
        <f t="shared" si="8"/>
        <v>152510.76781733253</v>
      </c>
      <c r="E98" s="60">
        <f t="shared" si="9"/>
        <v>790.52049613070119</v>
      </c>
      <c r="F98" s="60">
        <f t="shared" si="10"/>
        <v>345.69742333014813</v>
      </c>
      <c r="G98" s="60">
        <f t="shared" si="11"/>
        <v>444.82307280055306</v>
      </c>
      <c r="H98" s="62">
        <f t="shared" si="12"/>
        <v>152165.07039400237</v>
      </c>
    </row>
    <row r="99" spans="1:8" ht="15" x14ac:dyDescent="0.35">
      <c r="A99" s="28"/>
      <c r="B99" s="61">
        <f t="shared" si="13"/>
        <v>78</v>
      </c>
      <c r="C99" s="59">
        <f t="shared" si="7"/>
        <v>44743</v>
      </c>
      <c r="D99" s="60">
        <f t="shared" si="8"/>
        <v>152165.07039400237</v>
      </c>
      <c r="E99" s="60">
        <f t="shared" si="9"/>
        <v>790.52049613070119</v>
      </c>
      <c r="F99" s="60">
        <f t="shared" si="10"/>
        <v>346.70570748152772</v>
      </c>
      <c r="G99" s="60">
        <f t="shared" si="11"/>
        <v>443.81478864917341</v>
      </c>
      <c r="H99" s="62">
        <f t="shared" si="12"/>
        <v>151818.36468652083</v>
      </c>
    </row>
    <row r="100" spans="1:8" ht="15" x14ac:dyDescent="0.35">
      <c r="A100" s="28"/>
      <c r="B100" s="61">
        <f t="shared" si="13"/>
        <v>79</v>
      </c>
      <c r="C100" s="59">
        <f t="shared" si="7"/>
        <v>44774</v>
      </c>
      <c r="D100" s="60">
        <f t="shared" si="8"/>
        <v>151818.36468652083</v>
      </c>
      <c r="E100" s="60">
        <f t="shared" si="9"/>
        <v>790.52049613070119</v>
      </c>
      <c r="F100" s="60">
        <f t="shared" si="10"/>
        <v>347.71693246168223</v>
      </c>
      <c r="G100" s="60">
        <f t="shared" si="11"/>
        <v>442.80356366901901</v>
      </c>
      <c r="H100" s="62">
        <f t="shared" si="12"/>
        <v>151470.64775405911</v>
      </c>
    </row>
    <row r="101" spans="1:8" ht="15" x14ac:dyDescent="0.35">
      <c r="A101" s="28"/>
      <c r="B101" s="61">
        <f t="shared" si="13"/>
        <v>80</v>
      </c>
      <c r="C101" s="59">
        <f t="shared" si="7"/>
        <v>44805</v>
      </c>
      <c r="D101" s="60">
        <f t="shared" si="8"/>
        <v>151470.64775405911</v>
      </c>
      <c r="E101" s="60">
        <f t="shared" si="9"/>
        <v>790.52049613070119</v>
      </c>
      <c r="F101" s="60">
        <f t="shared" si="10"/>
        <v>348.73110684802873</v>
      </c>
      <c r="G101" s="60">
        <f t="shared" si="11"/>
        <v>441.78938928267246</v>
      </c>
      <c r="H101" s="62">
        <f t="shared" si="12"/>
        <v>151121.91664721112</v>
      </c>
    </row>
    <row r="102" spans="1:8" ht="15" x14ac:dyDescent="0.35">
      <c r="A102" s="28"/>
      <c r="B102" s="61">
        <f t="shared" si="13"/>
        <v>81</v>
      </c>
      <c r="C102" s="59">
        <f t="shared" si="7"/>
        <v>44835</v>
      </c>
      <c r="D102" s="60">
        <f t="shared" si="8"/>
        <v>151121.91664721112</v>
      </c>
      <c r="E102" s="60">
        <f t="shared" si="9"/>
        <v>790.52049613070119</v>
      </c>
      <c r="F102" s="60">
        <f t="shared" si="10"/>
        <v>349.74823924300216</v>
      </c>
      <c r="G102" s="60">
        <f t="shared" si="11"/>
        <v>440.77225688769897</v>
      </c>
      <c r="H102" s="62">
        <f t="shared" si="12"/>
        <v>150772.16840796813</v>
      </c>
    </row>
    <row r="103" spans="1:8" ht="15" x14ac:dyDescent="0.35">
      <c r="A103" s="28"/>
      <c r="B103" s="61">
        <f t="shared" si="13"/>
        <v>82</v>
      </c>
      <c r="C103" s="59">
        <f t="shared" si="7"/>
        <v>44866</v>
      </c>
      <c r="D103" s="60">
        <f t="shared" si="8"/>
        <v>150772.16840796813</v>
      </c>
      <c r="E103" s="60">
        <f t="shared" si="9"/>
        <v>790.52049613070119</v>
      </c>
      <c r="F103" s="60">
        <f t="shared" si="10"/>
        <v>350.76833827412759</v>
      </c>
      <c r="G103" s="60">
        <f t="shared" si="11"/>
        <v>439.75215785657355</v>
      </c>
      <c r="H103" s="62">
        <f t="shared" si="12"/>
        <v>150421.40006969403</v>
      </c>
    </row>
    <row r="104" spans="1:8" ht="15" x14ac:dyDescent="0.35">
      <c r="A104" s="28"/>
      <c r="B104" s="61">
        <f t="shared" si="13"/>
        <v>83</v>
      </c>
      <c r="C104" s="59">
        <f t="shared" si="7"/>
        <v>44896</v>
      </c>
      <c r="D104" s="60">
        <f t="shared" si="8"/>
        <v>150421.40006969403</v>
      </c>
      <c r="E104" s="60">
        <f t="shared" si="9"/>
        <v>790.52049613070119</v>
      </c>
      <c r="F104" s="60">
        <f t="shared" si="10"/>
        <v>351.7914125940938</v>
      </c>
      <c r="G104" s="60">
        <f t="shared" si="11"/>
        <v>438.72908353660728</v>
      </c>
      <c r="H104" s="62">
        <f t="shared" si="12"/>
        <v>150069.60865709989</v>
      </c>
    </row>
    <row r="105" spans="1:8" ht="15" x14ac:dyDescent="0.35">
      <c r="A105" s="28"/>
      <c r="B105" s="61">
        <f t="shared" si="13"/>
        <v>84</v>
      </c>
      <c r="C105" s="59">
        <f t="shared" si="7"/>
        <v>44927</v>
      </c>
      <c r="D105" s="60">
        <f t="shared" si="8"/>
        <v>150069.60865709989</v>
      </c>
      <c r="E105" s="60">
        <f t="shared" si="9"/>
        <v>790.52049613070119</v>
      </c>
      <c r="F105" s="60">
        <f t="shared" si="10"/>
        <v>352.81747088082659</v>
      </c>
      <c r="G105" s="60">
        <f t="shared" si="11"/>
        <v>437.70302524987454</v>
      </c>
      <c r="H105" s="62">
        <f t="shared" si="12"/>
        <v>149716.79118621911</v>
      </c>
    </row>
    <row r="106" spans="1:8" ht="15" x14ac:dyDescent="0.35">
      <c r="A106" s="28"/>
      <c r="B106" s="61">
        <f t="shared" si="13"/>
        <v>85</v>
      </c>
      <c r="C106" s="59">
        <f t="shared" si="7"/>
        <v>44958</v>
      </c>
      <c r="D106" s="60">
        <f t="shared" si="8"/>
        <v>149716.79118621911</v>
      </c>
      <c r="E106" s="60">
        <f t="shared" si="9"/>
        <v>790.52049613070119</v>
      </c>
      <c r="F106" s="60">
        <f t="shared" si="10"/>
        <v>353.84652183756231</v>
      </c>
      <c r="G106" s="60">
        <f t="shared" si="11"/>
        <v>436.67397429313877</v>
      </c>
      <c r="H106" s="62">
        <f t="shared" si="12"/>
        <v>149362.94466438153</v>
      </c>
    </row>
    <row r="107" spans="1:8" ht="15" x14ac:dyDescent="0.35">
      <c r="A107" s="28"/>
      <c r="B107" s="61">
        <f t="shared" si="13"/>
        <v>86</v>
      </c>
      <c r="C107" s="59">
        <f t="shared" si="7"/>
        <v>44986</v>
      </c>
      <c r="D107" s="60">
        <f t="shared" si="8"/>
        <v>149362.94466438153</v>
      </c>
      <c r="E107" s="60">
        <f t="shared" si="9"/>
        <v>790.52049613070119</v>
      </c>
      <c r="F107" s="60">
        <f t="shared" si="10"/>
        <v>354.87857419292192</v>
      </c>
      <c r="G107" s="60">
        <f t="shared" si="11"/>
        <v>435.64192193777922</v>
      </c>
      <c r="H107" s="62">
        <f t="shared" si="12"/>
        <v>149008.06609018863</v>
      </c>
    </row>
    <row r="108" spans="1:8" ht="15" x14ac:dyDescent="0.35">
      <c r="A108" s="28"/>
      <c r="B108" s="61">
        <f t="shared" si="13"/>
        <v>87</v>
      </c>
      <c r="C108" s="59">
        <f t="shared" si="7"/>
        <v>45017</v>
      </c>
      <c r="D108" s="60">
        <f t="shared" si="8"/>
        <v>149008.06609018863</v>
      </c>
      <c r="E108" s="60">
        <f t="shared" si="9"/>
        <v>790.52049613070119</v>
      </c>
      <c r="F108" s="60">
        <f t="shared" si="10"/>
        <v>355.91363670098457</v>
      </c>
      <c r="G108" s="60">
        <f t="shared" si="11"/>
        <v>434.60685942971662</v>
      </c>
      <c r="H108" s="62">
        <f t="shared" si="12"/>
        <v>148652.15245348762</v>
      </c>
    </row>
    <row r="109" spans="1:8" ht="15" x14ac:dyDescent="0.35">
      <c r="A109" s="28"/>
      <c r="B109" s="61">
        <f t="shared" si="13"/>
        <v>88</v>
      </c>
      <c r="C109" s="59">
        <f t="shared" si="7"/>
        <v>45047</v>
      </c>
      <c r="D109" s="60">
        <f t="shared" si="8"/>
        <v>148652.15245348762</v>
      </c>
      <c r="E109" s="60">
        <f t="shared" si="9"/>
        <v>790.52049613070119</v>
      </c>
      <c r="F109" s="60">
        <f t="shared" si="10"/>
        <v>356.95171814136245</v>
      </c>
      <c r="G109" s="60">
        <f t="shared" si="11"/>
        <v>433.56877798933874</v>
      </c>
      <c r="H109" s="62">
        <f t="shared" si="12"/>
        <v>148295.20073534627</v>
      </c>
    </row>
    <row r="110" spans="1:8" ht="15" x14ac:dyDescent="0.35">
      <c r="A110" s="28"/>
      <c r="B110" s="61">
        <f t="shared" si="13"/>
        <v>89</v>
      </c>
      <c r="C110" s="59">
        <f t="shared" si="7"/>
        <v>45078</v>
      </c>
      <c r="D110" s="60">
        <f t="shared" si="8"/>
        <v>148295.20073534627</v>
      </c>
      <c r="E110" s="60">
        <f t="shared" si="9"/>
        <v>790.52049613070119</v>
      </c>
      <c r="F110" s="60">
        <f t="shared" si="10"/>
        <v>357.9928273192748</v>
      </c>
      <c r="G110" s="60">
        <f t="shared" si="11"/>
        <v>432.52766881142639</v>
      </c>
      <c r="H110" s="62">
        <f t="shared" si="12"/>
        <v>147937.20790802699</v>
      </c>
    </row>
    <row r="111" spans="1:8" ht="15" x14ac:dyDescent="0.35">
      <c r="A111" s="28"/>
      <c r="B111" s="61">
        <f t="shared" si="13"/>
        <v>90</v>
      </c>
      <c r="C111" s="59">
        <f t="shared" si="7"/>
        <v>45108</v>
      </c>
      <c r="D111" s="60">
        <f t="shared" si="8"/>
        <v>147937.20790802699</v>
      </c>
      <c r="E111" s="60">
        <f t="shared" si="9"/>
        <v>790.52049613070119</v>
      </c>
      <c r="F111" s="60">
        <f t="shared" si="10"/>
        <v>359.03697306562265</v>
      </c>
      <c r="G111" s="60">
        <f t="shared" si="11"/>
        <v>431.4835230650786</v>
      </c>
      <c r="H111" s="62">
        <f t="shared" si="12"/>
        <v>147578.17093496135</v>
      </c>
    </row>
    <row r="112" spans="1:8" ht="15" x14ac:dyDescent="0.35">
      <c r="A112" s="28"/>
      <c r="B112" s="61">
        <f t="shared" si="13"/>
        <v>91</v>
      </c>
      <c r="C112" s="59">
        <f t="shared" si="7"/>
        <v>45139</v>
      </c>
      <c r="D112" s="60">
        <f t="shared" si="8"/>
        <v>147578.17093496135</v>
      </c>
      <c r="E112" s="60">
        <f t="shared" si="9"/>
        <v>790.52049613070119</v>
      </c>
      <c r="F112" s="60">
        <f t="shared" si="10"/>
        <v>360.08416423706404</v>
      </c>
      <c r="G112" s="60">
        <f t="shared" si="11"/>
        <v>430.43633189363703</v>
      </c>
      <c r="H112" s="62">
        <f t="shared" si="12"/>
        <v>147218.08677072427</v>
      </c>
    </row>
    <row r="113" spans="1:8" ht="15" x14ac:dyDescent="0.35">
      <c r="A113" s="28"/>
      <c r="B113" s="61">
        <f t="shared" si="13"/>
        <v>92</v>
      </c>
      <c r="C113" s="59">
        <f t="shared" si="7"/>
        <v>45170</v>
      </c>
      <c r="D113" s="60">
        <f t="shared" si="8"/>
        <v>147218.08677072427</v>
      </c>
      <c r="E113" s="60">
        <f t="shared" si="9"/>
        <v>790.52049613070119</v>
      </c>
      <c r="F113" s="60">
        <f t="shared" si="10"/>
        <v>361.13440971608878</v>
      </c>
      <c r="G113" s="60">
        <f t="shared" si="11"/>
        <v>429.38608641461229</v>
      </c>
      <c r="H113" s="62">
        <f t="shared" si="12"/>
        <v>146856.95236100821</v>
      </c>
    </row>
    <row r="114" spans="1:8" ht="15" x14ac:dyDescent="0.35">
      <c r="A114" s="28"/>
      <c r="B114" s="61">
        <f t="shared" si="13"/>
        <v>93</v>
      </c>
      <c r="C114" s="59">
        <f t="shared" si="7"/>
        <v>45200</v>
      </c>
      <c r="D114" s="60">
        <f t="shared" si="8"/>
        <v>146856.95236100821</v>
      </c>
      <c r="E114" s="60">
        <f t="shared" si="9"/>
        <v>790.52049613070119</v>
      </c>
      <c r="F114" s="60">
        <f t="shared" si="10"/>
        <v>362.18771841109407</v>
      </c>
      <c r="G114" s="60">
        <f t="shared" si="11"/>
        <v>428.33277771960707</v>
      </c>
      <c r="H114" s="62">
        <f t="shared" si="12"/>
        <v>146494.76464259712</v>
      </c>
    </row>
    <row r="115" spans="1:8" ht="15" x14ac:dyDescent="0.35">
      <c r="A115" s="28"/>
      <c r="B115" s="61">
        <f t="shared" si="13"/>
        <v>94</v>
      </c>
      <c r="C115" s="59">
        <f t="shared" si="7"/>
        <v>45231</v>
      </c>
      <c r="D115" s="60">
        <f t="shared" si="8"/>
        <v>146494.76464259712</v>
      </c>
      <c r="E115" s="60">
        <f t="shared" si="9"/>
        <v>790.52049613070119</v>
      </c>
      <c r="F115" s="60">
        <f t="shared" si="10"/>
        <v>363.24409925645978</v>
      </c>
      <c r="G115" s="60">
        <f t="shared" si="11"/>
        <v>427.27639687424147</v>
      </c>
      <c r="H115" s="62">
        <f t="shared" si="12"/>
        <v>146131.52054334065</v>
      </c>
    </row>
    <row r="116" spans="1:8" ht="15" x14ac:dyDescent="0.35">
      <c r="A116" s="28"/>
      <c r="B116" s="61">
        <f t="shared" si="13"/>
        <v>95</v>
      </c>
      <c r="C116" s="59">
        <f t="shared" si="7"/>
        <v>45261</v>
      </c>
      <c r="D116" s="60">
        <f t="shared" si="8"/>
        <v>146131.52054334065</v>
      </c>
      <c r="E116" s="60">
        <f t="shared" si="9"/>
        <v>790.52049613070119</v>
      </c>
      <c r="F116" s="60">
        <f t="shared" si="10"/>
        <v>364.30356121262446</v>
      </c>
      <c r="G116" s="60">
        <f t="shared" si="11"/>
        <v>426.21693491807673</v>
      </c>
      <c r="H116" s="62">
        <f t="shared" si="12"/>
        <v>145767.21698212798</v>
      </c>
    </row>
    <row r="117" spans="1:8" ht="15" x14ac:dyDescent="0.35">
      <c r="A117" s="28"/>
      <c r="B117" s="61">
        <f t="shared" si="13"/>
        <v>96</v>
      </c>
      <c r="C117" s="59">
        <f t="shared" si="7"/>
        <v>45292</v>
      </c>
      <c r="D117" s="60">
        <f t="shared" si="8"/>
        <v>145767.21698212798</v>
      </c>
      <c r="E117" s="60">
        <f t="shared" si="9"/>
        <v>790.52049613070119</v>
      </c>
      <c r="F117" s="60">
        <f t="shared" si="10"/>
        <v>365.36611326616128</v>
      </c>
      <c r="G117" s="60">
        <f t="shared" si="11"/>
        <v>425.15438286453985</v>
      </c>
      <c r="H117" s="62">
        <f t="shared" si="12"/>
        <v>145401.85086886189</v>
      </c>
    </row>
    <row r="118" spans="1:8" ht="15" x14ac:dyDescent="0.35">
      <c r="A118" s="28"/>
      <c r="B118" s="61">
        <f t="shared" si="13"/>
        <v>97</v>
      </c>
      <c r="C118" s="59">
        <f t="shared" si="7"/>
        <v>45323</v>
      </c>
      <c r="D118" s="60">
        <f t="shared" si="8"/>
        <v>145401.85086886189</v>
      </c>
      <c r="E118" s="60">
        <f t="shared" si="9"/>
        <v>790.52049613070119</v>
      </c>
      <c r="F118" s="60">
        <f t="shared" si="10"/>
        <v>366.43176442985418</v>
      </c>
      <c r="G118" s="60">
        <f t="shared" si="11"/>
        <v>424.08873170084695</v>
      </c>
      <c r="H118" s="62">
        <f t="shared" si="12"/>
        <v>145035.41910443205</v>
      </c>
    </row>
    <row r="119" spans="1:8" ht="15" x14ac:dyDescent="0.35">
      <c r="A119" s="28"/>
      <c r="B119" s="61">
        <f t="shared" si="13"/>
        <v>98</v>
      </c>
      <c r="C119" s="59">
        <f t="shared" si="7"/>
        <v>45352</v>
      </c>
      <c r="D119" s="60">
        <f t="shared" si="8"/>
        <v>145035.41910443205</v>
      </c>
      <c r="E119" s="60">
        <f t="shared" si="9"/>
        <v>790.52049613070119</v>
      </c>
      <c r="F119" s="60">
        <f t="shared" si="10"/>
        <v>367.50052374277465</v>
      </c>
      <c r="G119" s="60">
        <f t="shared" si="11"/>
        <v>423.01997238792649</v>
      </c>
      <c r="H119" s="62">
        <f t="shared" si="12"/>
        <v>144667.91858068926</v>
      </c>
    </row>
    <row r="120" spans="1:8" ht="15" x14ac:dyDescent="0.35">
      <c r="A120" s="28"/>
      <c r="B120" s="61">
        <f t="shared" si="13"/>
        <v>99</v>
      </c>
      <c r="C120" s="59">
        <f t="shared" si="7"/>
        <v>45383</v>
      </c>
      <c r="D120" s="60">
        <f t="shared" si="8"/>
        <v>144667.91858068926</v>
      </c>
      <c r="E120" s="60">
        <f t="shared" si="9"/>
        <v>790.52049613070119</v>
      </c>
      <c r="F120" s="60">
        <f t="shared" si="10"/>
        <v>368.57240027035772</v>
      </c>
      <c r="G120" s="60">
        <f t="shared" si="11"/>
        <v>421.94809586034336</v>
      </c>
      <c r="H120" s="62">
        <f t="shared" si="12"/>
        <v>144299.34618041891</v>
      </c>
    </row>
    <row r="121" spans="1:8" ht="15" x14ac:dyDescent="0.35">
      <c r="A121" s="28"/>
      <c r="B121" s="61">
        <f t="shared" si="13"/>
        <v>100</v>
      </c>
      <c r="C121" s="59">
        <f t="shared" si="7"/>
        <v>45413</v>
      </c>
      <c r="D121" s="60">
        <f t="shared" si="8"/>
        <v>144299.34618041891</v>
      </c>
      <c r="E121" s="60">
        <f t="shared" si="9"/>
        <v>790.52049613070119</v>
      </c>
      <c r="F121" s="60">
        <f t="shared" si="10"/>
        <v>369.64740310447962</v>
      </c>
      <c r="G121" s="60">
        <f t="shared" si="11"/>
        <v>420.87309302622151</v>
      </c>
      <c r="H121" s="62">
        <f t="shared" si="12"/>
        <v>143929.69877731439</v>
      </c>
    </row>
    <row r="122" spans="1:8" ht="15" x14ac:dyDescent="0.35">
      <c r="A122" s="28"/>
      <c r="B122" s="61">
        <f t="shared" si="13"/>
        <v>101</v>
      </c>
      <c r="C122" s="59">
        <f t="shared" si="7"/>
        <v>45444</v>
      </c>
      <c r="D122" s="60">
        <f t="shared" si="8"/>
        <v>143929.69877731439</v>
      </c>
      <c r="E122" s="60">
        <f t="shared" si="9"/>
        <v>790.52049613070119</v>
      </c>
      <c r="F122" s="60">
        <f t="shared" si="10"/>
        <v>370.72554136353432</v>
      </c>
      <c r="G122" s="60">
        <f t="shared" si="11"/>
        <v>419.79495476716681</v>
      </c>
      <c r="H122" s="62">
        <f t="shared" si="12"/>
        <v>143558.97323595089</v>
      </c>
    </row>
    <row r="123" spans="1:8" ht="15" x14ac:dyDescent="0.35">
      <c r="A123" s="28"/>
      <c r="B123" s="61">
        <f t="shared" si="13"/>
        <v>102</v>
      </c>
      <c r="C123" s="59">
        <f t="shared" si="7"/>
        <v>45474</v>
      </c>
      <c r="D123" s="60">
        <f t="shared" si="8"/>
        <v>143558.97323595089</v>
      </c>
      <c r="E123" s="60">
        <f t="shared" si="9"/>
        <v>790.52049613070119</v>
      </c>
      <c r="F123" s="60">
        <f t="shared" si="10"/>
        <v>371.80682419251133</v>
      </c>
      <c r="G123" s="60">
        <f t="shared" si="11"/>
        <v>418.71367193818986</v>
      </c>
      <c r="H123" s="62">
        <f t="shared" si="12"/>
        <v>143187.16641175837</v>
      </c>
    </row>
    <row r="124" spans="1:8" ht="15" x14ac:dyDescent="0.35">
      <c r="A124" s="28"/>
      <c r="B124" s="61">
        <f t="shared" si="13"/>
        <v>103</v>
      </c>
      <c r="C124" s="59">
        <f t="shared" si="7"/>
        <v>45505</v>
      </c>
      <c r="D124" s="60">
        <f t="shared" si="8"/>
        <v>143187.16641175837</v>
      </c>
      <c r="E124" s="60">
        <f t="shared" si="9"/>
        <v>790.52049613070119</v>
      </c>
      <c r="F124" s="60">
        <f t="shared" si="10"/>
        <v>372.89126076307281</v>
      </c>
      <c r="G124" s="60">
        <f t="shared" si="11"/>
        <v>417.62923536762827</v>
      </c>
      <c r="H124" s="62">
        <f t="shared" si="12"/>
        <v>142814.27515099529</v>
      </c>
    </row>
    <row r="125" spans="1:8" ht="15" x14ac:dyDescent="0.35">
      <c r="A125" s="28"/>
      <c r="B125" s="61">
        <f t="shared" si="13"/>
        <v>104</v>
      </c>
      <c r="C125" s="59">
        <f t="shared" si="7"/>
        <v>45536</v>
      </c>
      <c r="D125" s="60">
        <f t="shared" si="8"/>
        <v>142814.27515099529</v>
      </c>
      <c r="E125" s="60">
        <f t="shared" si="9"/>
        <v>790.52049613070119</v>
      </c>
      <c r="F125" s="60">
        <f t="shared" si="10"/>
        <v>373.97886027363177</v>
      </c>
      <c r="G125" s="60">
        <f t="shared" si="11"/>
        <v>416.54163585706948</v>
      </c>
      <c r="H125" s="62">
        <f t="shared" si="12"/>
        <v>142440.29629072169</v>
      </c>
    </row>
    <row r="126" spans="1:8" ht="15" x14ac:dyDescent="0.35">
      <c r="A126" s="28"/>
      <c r="B126" s="61">
        <f t="shared" si="13"/>
        <v>105</v>
      </c>
      <c r="C126" s="59">
        <f t="shared" si="7"/>
        <v>45566</v>
      </c>
      <c r="D126" s="60">
        <f t="shared" si="8"/>
        <v>142440.29629072169</v>
      </c>
      <c r="E126" s="60">
        <f t="shared" si="9"/>
        <v>790.52049613070119</v>
      </c>
      <c r="F126" s="60">
        <f t="shared" si="10"/>
        <v>375.06963194942989</v>
      </c>
      <c r="G126" s="60">
        <f t="shared" si="11"/>
        <v>415.45086418127124</v>
      </c>
      <c r="H126" s="62">
        <f t="shared" si="12"/>
        <v>142065.22665877221</v>
      </c>
    </row>
    <row r="127" spans="1:8" ht="15" x14ac:dyDescent="0.35">
      <c r="A127" s="28"/>
      <c r="B127" s="61">
        <f t="shared" si="13"/>
        <v>106</v>
      </c>
      <c r="C127" s="59">
        <f t="shared" si="7"/>
        <v>45597</v>
      </c>
      <c r="D127" s="60">
        <f t="shared" si="8"/>
        <v>142065.22665877221</v>
      </c>
      <c r="E127" s="60">
        <f t="shared" si="9"/>
        <v>790.52049613070119</v>
      </c>
      <c r="F127" s="60">
        <f t="shared" si="10"/>
        <v>376.16358504261569</v>
      </c>
      <c r="G127" s="60">
        <f t="shared" si="11"/>
        <v>414.35691108808544</v>
      </c>
      <c r="H127" s="62">
        <f t="shared" si="12"/>
        <v>141689.06307372963</v>
      </c>
    </row>
    <row r="128" spans="1:8" ht="15" x14ac:dyDescent="0.35">
      <c r="A128" s="28"/>
      <c r="B128" s="61">
        <f t="shared" si="13"/>
        <v>107</v>
      </c>
      <c r="C128" s="59">
        <f t="shared" si="7"/>
        <v>45627</v>
      </c>
      <c r="D128" s="60">
        <f t="shared" si="8"/>
        <v>141689.06307372963</v>
      </c>
      <c r="E128" s="60">
        <f t="shared" si="9"/>
        <v>790.52049613070119</v>
      </c>
      <c r="F128" s="60">
        <f t="shared" si="10"/>
        <v>377.26072883232337</v>
      </c>
      <c r="G128" s="60">
        <f t="shared" si="11"/>
        <v>413.25976729837788</v>
      </c>
      <c r="H128" s="62">
        <f t="shared" si="12"/>
        <v>141311.8023448973</v>
      </c>
    </row>
    <row r="129" spans="1:8" ht="15" x14ac:dyDescent="0.35">
      <c r="A129" s="28"/>
      <c r="B129" s="61">
        <f t="shared" si="13"/>
        <v>108</v>
      </c>
      <c r="C129" s="59">
        <f t="shared" si="7"/>
        <v>45658</v>
      </c>
      <c r="D129" s="60">
        <f t="shared" si="8"/>
        <v>141311.8023448973</v>
      </c>
      <c r="E129" s="60">
        <f t="shared" si="9"/>
        <v>790.52049613070119</v>
      </c>
      <c r="F129" s="60">
        <f t="shared" si="10"/>
        <v>378.36107262475088</v>
      </c>
      <c r="G129" s="60">
        <f t="shared" si="11"/>
        <v>412.1594235059502</v>
      </c>
      <c r="H129" s="62">
        <f t="shared" si="12"/>
        <v>140933.44127227255</v>
      </c>
    </row>
    <row r="130" spans="1:8" ht="15" x14ac:dyDescent="0.35">
      <c r="A130" s="28"/>
      <c r="B130" s="61">
        <f t="shared" si="13"/>
        <v>109</v>
      </c>
      <c r="C130" s="59">
        <f t="shared" si="7"/>
        <v>45689</v>
      </c>
      <c r="D130" s="60">
        <f t="shared" si="8"/>
        <v>140933.44127227255</v>
      </c>
      <c r="E130" s="60">
        <f t="shared" si="9"/>
        <v>790.52049613070119</v>
      </c>
      <c r="F130" s="60">
        <f t="shared" si="10"/>
        <v>379.46462575323977</v>
      </c>
      <c r="G130" s="60">
        <f t="shared" si="11"/>
        <v>411.05587037746136</v>
      </c>
      <c r="H130" s="62">
        <f t="shared" si="12"/>
        <v>140553.97664651932</v>
      </c>
    </row>
    <row r="131" spans="1:8" ht="15" x14ac:dyDescent="0.35">
      <c r="A131" s="28"/>
      <c r="B131" s="61">
        <f t="shared" si="13"/>
        <v>110</v>
      </c>
      <c r="C131" s="59">
        <f t="shared" si="7"/>
        <v>45717</v>
      </c>
      <c r="D131" s="60">
        <f t="shared" si="8"/>
        <v>140553.97664651932</v>
      </c>
      <c r="E131" s="60">
        <f t="shared" si="9"/>
        <v>790.52049613070119</v>
      </c>
      <c r="F131" s="60">
        <f t="shared" si="10"/>
        <v>380.57139757835341</v>
      </c>
      <c r="G131" s="60">
        <f t="shared" si="11"/>
        <v>409.94909855234772</v>
      </c>
      <c r="H131" s="62">
        <f t="shared" si="12"/>
        <v>140173.40524894095</v>
      </c>
    </row>
    <row r="132" spans="1:8" ht="15" x14ac:dyDescent="0.35">
      <c r="A132" s="28"/>
      <c r="B132" s="61">
        <f t="shared" si="13"/>
        <v>111</v>
      </c>
      <c r="C132" s="59">
        <f t="shared" si="7"/>
        <v>45748</v>
      </c>
      <c r="D132" s="60">
        <f t="shared" si="8"/>
        <v>140173.40524894095</v>
      </c>
      <c r="E132" s="60">
        <f t="shared" si="9"/>
        <v>790.52049613070119</v>
      </c>
      <c r="F132" s="60">
        <f t="shared" si="10"/>
        <v>381.68139748795693</v>
      </c>
      <c r="G132" s="60">
        <f t="shared" si="11"/>
        <v>408.83909864274415</v>
      </c>
      <c r="H132" s="62">
        <f t="shared" si="12"/>
        <v>139791.72385145299</v>
      </c>
    </row>
    <row r="133" spans="1:8" ht="15" x14ac:dyDescent="0.35">
      <c r="A133" s="28"/>
      <c r="B133" s="61">
        <f t="shared" si="13"/>
        <v>112</v>
      </c>
      <c r="C133" s="59">
        <f t="shared" si="7"/>
        <v>45778</v>
      </c>
      <c r="D133" s="60">
        <f t="shared" si="8"/>
        <v>139791.72385145299</v>
      </c>
      <c r="E133" s="60">
        <f t="shared" si="9"/>
        <v>790.52049613070119</v>
      </c>
      <c r="F133" s="60">
        <f t="shared" si="10"/>
        <v>382.79463489729682</v>
      </c>
      <c r="G133" s="60">
        <f t="shared" si="11"/>
        <v>407.72586123340437</v>
      </c>
      <c r="H133" s="62">
        <f t="shared" si="12"/>
        <v>139408.92921655573</v>
      </c>
    </row>
    <row r="134" spans="1:8" ht="15" x14ac:dyDescent="0.35">
      <c r="A134" s="28"/>
      <c r="B134" s="61">
        <f t="shared" si="13"/>
        <v>113</v>
      </c>
      <c r="C134" s="59">
        <f t="shared" si="7"/>
        <v>45809</v>
      </c>
      <c r="D134" s="60">
        <f t="shared" si="8"/>
        <v>139408.92921655573</v>
      </c>
      <c r="E134" s="60">
        <f t="shared" si="9"/>
        <v>790.52049613070119</v>
      </c>
      <c r="F134" s="60">
        <f t="shared" si="10"/>
        <v>383.91111924908063</v>
      </c>
      <c r="G134" s="60">
        <f t="shared" si="11"/>
        <v>406.60937688162056</v>
      </c>
      <c r="H134" s="62">
        <f t="shared" si="12"/>
        <v>139025.01809730666</v>
      </c>
    </row>
    <row r="135" spans="1:8" ht="15" x14ac:dyDescent="0.35">
      <c r="A135" s="28"/>
      <c r="B135" s="61">
        <f t="shared" si="13"/>
        <v>114</v>
      </c>
      <c r="C135" s="59">
        <f t="shared" si="7"/>
        <v>45839</v>
      </c>
      <c r="D135" s="60">
        <f t="shared" si="8"/>
        <v>139025.01809730666</v>
      </c>
      <c r="E135" s="60">
        <f t="shared" si="9"/>
        <v>790.52049613070119</v>
      </c>
      <c r="F135" s="60">
        <f t="shared" si="10"/>
        <v>385.03086001355706</v>
      </c>
      <c r="G135" s="60">
        <f t="shared" si="11"/>
        <v>405.48963611714413</v>
      </c>
      <c r="H135" s="62">
        <f t="shared" si="12"/>
        <v>138639.9872372931</v>
      </c>
    </row>
    <row r="136" spans="1:8" ht="15" x14ac:dyDescent="0.35">
      <c r="A136" s="28"/>
      <c r="B136" s="61">
        <f t="shared" si="13"/>
        <v>115</v>
      </c>
      <c r="C136" s="59">
        <f t="shared" si="7"/>
        <v>45870</v>
      </c>
      <c r="D136" s="60">
        <f t="shared" si="8"/>
        <v>138639.9872372931</v>
      </c>
      <c r="E136" s="60">
        <f t="shared" si="9"/>
        <v>790.52049613070119</v>
      </c>
      <c r="F136" s="60">
        <f t="shared" si="10"/>
        <v>386.15386668859662</v>
      </c>
      <c r="G136" s="60">
        <f t="shared" si="11"/>
        <v>404.36662944210457</v>
      </c>
      <c r="H136" s="62">
        <f t="shared" si="12"/>
        <v>138253.83337060447</v>
      </c>
    </row>
    <row r="137" spans="1:8" ht="15" x14ac:dyDescent="0.35">
      <c r="A137" s="28"/>
      <c r="B137" s="61">
        <f t="shared" si="13"/>
        <v>116</v>
      </c>
      <c r="C137" s="59">
        <f t="shared" si="7"/>
        <v>45901</v>
      </c>
      <c r="D137" s="60">
        <f t="shared" si="8"/>
        <v>138253.83337060447</v>
      </c>
      <c r="E137" s="60">
        <f t="shared" si="9"/>
        <v>790.52049613070119</v>
      </c>
      <c r="F137" s="60">
        <f t="shared" si="10"/>
        <v>387.28014879977172</v>
      </c>
      <c r="G137" s="60">
        <f t="shared" si="11"/>
        <v>403.24034733092947</v>
      </c>
      <c r="H137" s="62">
        <f t="shared" si="12"/>
        <v>137866.55322180467</v>
      </c>
    </row>
    <row r="138" spans="1:8" ht="15" x14ac:dyDescent="0.35">
      <c r="A138" s="28"/>
      <c r="B138" s="61">
        <f t="shared" si="13"/>
        <v>117</v>
      </c>
      <c r="C138" s="59">
        <f t="shared" si="7"/>
        <v>45931</v>
      </c>
      <c r="D138" s="60">
        <f t="shared" si="8"/>
        <v>137866.55322180467</v>
      </c>
      <c r="E138" s="60">
        <f t="shared" si="9"/>
        <v>790.52049613070119</v>
      </c>
      <c r="F138" s="60">
        <f t="shared" si="10"/>
        <v>388.40971590043767</v>
      </c>
      <c r="G138" s="60">
        <f t="shared" si="11"/>
        <v>402.11078023026346</v>
      </c>
      <c r="H138" s="62">
        <f t="shared" si="12"/>
        <v>137478.14350590424</v>
      </c>
    </row>
    <row r="139" spans="1:8" ht="15" x14ac:dyDescent="0.35">
      <c r="A139" s="28"/>
      <c r="B139" s="61">
        <f t="shared" si="13"/>
        <v>118</v>
      </c>
      <c r="C139" s="59">
        <f t="shared" si="7"/>
        <v>45962</v>
      </c>
      <c r="D139" s="60">
        <f t="shared" si="8"/>
        <v>137478.14350590424</v>
      </c>
      <c r="E139" s="60">
        <f t="shared" si="9"/>
        <v>790.52049613070119</v>
      </c>
      <c r="F139" s="60">
        <f t="shared" si="10"/>
        <v>389.54257757181404</v>
      </c>
      <c r="G139" s="60">
        <f t="shared" si="11"/>
        <v>400.97791855888715</v>
      </c>
      <c r="H139" s="62">
        <f t="shared" si="12"/>
        <v>137088.60092833248</v>
      </c>
    </row>
    <row r="140" spans="1:8" ht="15" x14ac:dyDescent="0.35">
      <c r="A140" s="28"/>
      <c r="B140" s="61">
        <f t="shared" si="13"/>
        <v>119</v>
      </c>
      <c r="C140" s="59">
        <f t="shared" si="7"/>
        <v>45992</v>
      </c>
      <c r="D140" s="60">
        <f t="shared" si="8"/>
        <v>137088.60092833248</v>
      </c>
      <c r="E140" s="60">
        <f t="shared" si="9"/>
        <v>790.52049613070119</v>
      </c>
      <c r="F140" s="60">
        <f t="shared" si="10"/>
        <v>390.67874342306504</v>
      </c>
      <c r="G140" s="60">
        <f t="shared" si="11"/>
        <v>399.84175270763609</v>
      </c>
      <c r="H140" s="62">
        <f t="shared" si="12"/>
        <v>136697.92218490937</v>
      </c>
    </row>
    <row r="141" spans="1:8" ht="15" x14ac:dyDescent="0.35">
      <c r="A141" s="28"/>
      <c r="B141" s="61">
        <f t="shared" si="13"/>
        <v>120</v>
      </c>
      <c r="C141" s="59">
        <f t="shared" si="7"/>
        <v>46023</v>
      </c>
      <c r="D141" s="60">
        <f t="shared" si="8"/>
        <v>136697.92218490937</v>
      </c>
      <c r="E141" s="60">
        <f t="shared" si="9"/>
        <v>790.52049613070119</v>
      </c>
      <c r="F141" s="60">
        <f t="shared" si="10"/>
        <v>391.81822309138238</v>
      </c>
      <c r="G141" s="60">
        <f t="shared" si="11"/>
        <v>398.70227303931875</v>
      </c>
      <c r="H141" s="62">
        <f t="shared" si="12"/>
        <v>136306.10396181804</v>
      </c>
    </row>
    <row r="142" spans="1:8" ht="15" x14ac:dyDescent="0.35">
      <c r="A142" s="28"/>
      <c r="B142" s="61">
        <f t="shared" si="13"/>
        <v>121</v>
      </c>
      <c r="C142" s="59">
        <f t="shared" si="7"/>
        <v>46054</v>
      </c>
      <c r="D142" s="60">
        <f t="shared" si="8"/>
        <v>136306.10396181804</v>
      </c>
      <c r="E142" s="60">
        <f t="shared" si="9"/>
        <v>790.52049613070119</v>
      </c>
      <c r="F142" s="60">
        <f t="shared" si="10"/>
        <v>392.96102624206554</v>
      </c>
      <c r="G142" s="60">
        <f t="shared" si="11"/>
        <v>397.55946988863565</v>
      </c>
      <c r="H142" s="62">
        <f t="shared" si="12"/>
        <v>135913.14293557592</v>
      </c>
    </row>
    <row r="143" spans="1:8" ht="15" x14ac:dyDescent="0.35">
      <c r="A143" s="28"/>
      <c r="B143" s="61">
        <f t="shared" si="13"/>
        <v>122</v>
      </c>
      <c r="C143" s="59">
        <f t="shared" si="7"/>
        <v>46082</v>
      </c>
      <c r="D143" s="60">
        <f t="shared" si="8"/>
        <v>135913.14293557592</v>
      </c>
      <c r="E143" s="60">
        <f t="shared" si="9"/>
        <v>790.52049613070119</v>
      </c>
      <c r="F143" s="60">
        <f t="shared" si="10"/>
        <v>394.10716256860491</v>
      </c>
      <c r="G143" s="60">
        <f t="shared" si="11"/>
        <v>396.41333356209617</v>
      </c>
      <c r="H143" s="62">
        <f t="shared" si="12"/>
        <v>135519.03577300732</v>
      </c>
    </row>
    <row r="144" spans="1:8" ht="15" x14ac:dyDescent="0.35">
      <c r="A144" s="28"/>
      <c r="B144" s="61">
        <f t="shared" si="13"/>
        <v>123</v>
      </c>
      <c r="C144" s="59">
        <f t="shared" si="7"/>
        <v>46113</v>
      </c>
      <c r="D144" s="60">
        <f t="shared" si="8"/>
        <v>135519.03577300732</v>
      </c>
      <c r="E144" s="60">
        <f t="shared" si="9"/>
        <v>790.52049613070119</v>
      </c>
      <c r="F144" s="60">
        <f t="shared" si="10"/>
        <v>395.25664179276339</v>
      </c>
      <c r="G144" s="60">
        <f t="shared" si="11"/>
        <v>395.26385433793774</v>
      </c>
      <c r="H144" s="62">
        <f t="shared" si="12"/>
        <v>135123.77913121451</v>
      </c>
    </row>
    <row r="145" spans="1:8" ht="15" x14ac:dyDescent="0.35">
      <c r="A145" s="28"/>
      <c r="B145" s="61">
        <f t="shared" si="13"/>
        <v>124</v>
      </c>
      <c r="C145" s="59">
        <f t="shared" si="7"/>
        <v>46143</v>
      </c>
      <c r="D145" s="60">
        <f t="shared" si="8"/>
        <v>135123.77913121451</v>
      </c>
      <c r="E145" s="60">
        <f t="shared" si="9"/>
        <v>790.52049613070119</v>
      </c>
      <c r="F145" s="60">
        <f t="shared" si="10"/>
        <v>396.40947366465889</v>
      </c>
      <c r="G145" s="60">
        <f t="shared" si="11"/>
        <v>394.11102246604219</v>
      </c>
      <c r="H145" s="62">
        <f t="shared" si="12"/>
        <v>134727.36965754989</v>
      </c>
    </row>
    <row r="146" spans="1:8" ht="15" x14ac:dyDescent="0.35">
      <c r="A146" s="28"/>
      <c r="B146" s="61">
        <f t="shared" si="13"/>
        <v>125</v>
      </c>
      <c r="C146" s="59">
        <f t="shared" si="7"/>
        <v>46174</v>
      </c>
      <c r="D146" s="60">
        <f t="shared" si="8"/>
        <v>134727.36965754989</v>
      </c>
      <c r="E146" s="60">
        <f t="shared" si="9"/>
        <v>790.52049613070119</v>
      </c>
      <c r="F146" s="60">
        <f t="shared" si="10"/>
        <v>397.56566796284756</v>
      </c>
      <c r="G146" s="60">
        <f t="shared" si="11"/>
        <v>392.95482816785363</v>
      </c>
      <c r="H146" s="62">
        <f t="shared" si="12"/>
        <v>134329.80398958706</v>
      </c>
    </row>
    <row r="147" spans="1:8" ht="15" x14ac:dyDescent="0.35">
      <c r="A147" s="28"/>
      <c r="B147" s="61">
        <f t="shared" si="13"/>
        <v>126</v>
      </c>
      <c r="C147" s="59">
        <f t="shared" si="7"/>
        <v>46204</v>
      </c>
      <c r="D147" s="60">
        <f t="shared" si="8"/>
        <v>134329.80398958706</v>
      </c>
      <c r="E147" s="60">
        <f t="shared" si="9"/>
        <v>790.52049613070119</v>
      </c>
      <c r="F147" s="60">
        <f t="shared" si="10"/>
        <v>398.72523449440581</v>
      </c>
      <c r="G147" s="60">
        <f t="shared" si="11"/>
        <v>391.79526163629538</v>
      </c>
      <c r="H147" s="62">
        <f t="shared" si="12"/>
        <v>133931.07875509263</v>
      </c>
    </row>
    <row r="148" spans="1:8" ht="15" x14ac:dyDescent="0.35">
      <c r="A148" s="28"/>
      <c r="B148" s="61">
        <f t="shared" si="13"/>
        <v>127</v>
      </c>
      <c r="C148" s="59">
        <f t="shared" si="7"/>
        <v>46235</v>
      </c>
      <c r="D148" s="60">
        <f t="shared" si="8"/>
        <v>133931.07875509263</v>
      </c>
      <c r="E148" s="60">
        <f t="shared" si="9"/>
        <v>790.52049613070119</v>
      </c>
      <c r="F148" s="60">
        <f t="shared" si="10"/>
        <v>399.88818309501454</v>
      </c>
      <c r="G148" s="60">
        <f t="shared" si="11"/>
        <v>390.63231303568671</v>
      </c>
      <c r="H148" s="62">
        <f t="shared" si="12"/>
        <v>133531.19057199761</v>
      </c>
    </row>
    <row r="149" spans="1:8" ht="15" x14ac:dyDescent="0.35">
      <c r="A149" s="28"/>
      <c r="B149" s="61">
        <f t="shared" si="13"/>
        <v>128</v>
      </c>
      <c r="C149" s="59">
        <f t="shared" si="7"/>
        <v>46266</v>
      </c>
      <c r="D149" s="60">
        <f t="shared" si="8"/>
        <v>133531.19057199761</v>
      </c>
      <c r="E149" s="60">
        <f t="shared" si="9"/>
        <v>790.52049613070119</v>
      </c>
      <c r="F149" s="60">
        <f t="shared" si="10"/>
        <v>401.05452362904163</v>
      </c>
      <c r="G149" s="60">
        <f t="shared" si="11"/>
        <v>389.46597250165951</v>
      </c>
      <c r="H149" s="62">
        <f t="shared" si="12"/>
        <v>133130.13604836861</v>
      </c>
    </row>
    <row r="150" spans="1:8" ht="15" x14ac:dyDescent="0.35">
      <c r="A150" s="28"/>
      <c r="B150" s="61">
        <f t="shared" si="13"/>
        <v>129</v>
      </c>
      <c r="C150" s="59">
        <f t="shared" ref="C150:C213" si="14">IF(Loan_Not_Paid*Values_Entered,Payment_Date,"")</f>
        <v>46296</v>
      </c>
      <c r="D150" s="60">
        <f t="shared" ref="D150:D213" si="15">IF(Loan_Not_Paid*Values_Entered,Beginning_Balance,"")</f>
        <v>133130.13604836861</v>
      </c>
      <c r="E150" s="60">
        <f t="shared" ref="E150:E213" si="16">IF(Loan_Not_Paid*Values_Entered,Monthly_Payment,"")</f>
        <v>790.52049613070119</v>
      </c>
      <c r="F150" s="60">
        <f t="shared" ref="F150:F213" si="17">IF(Loan_Not_Paid*Values_Entered,Principal,"")</f>
        <v>402.22426598962636</v>
      </c>
      <c r="G150" s="60">
        <f t="shared" ref="G150:G213" si="18">IF(Loan_Not_Paid*Values_Entered,Interest,"")</f>
        <v>388.29623014107489</v>
      </c>
      <c r="H150" s="62">
        <f t="shared" ref="H150:H213" si="19">IF(Loan_Not_Paid*Values_Entered,Ending_Balance,"")</f>
        <v>132727.91178237897</v>
      </c>
    </row>
    <row r="151" spans="1:8" ht="15" x14ac:dyDescent="0.35">
      <c r="A151" s="28"/>
      <c r="B151" s="61">
        <f t="shared" ref="B151:B214" si="20">IF(Loan_Not_Paid*Values_Entered,Payment_Number,"")</f>
        <v>130</v>
      </c>
      <c r="C151" s="59">
        <f t="shared" si="14"/>
        <v>46327</v>
      </c>
      <c r="D151" s="60">
        <f t="shared" si="15"/>
        <v>132727.91178237897</v>
      </c>
      <c r="E151" s="60">
        <f t="shared" si="16"/>
        <v>790.52049613070119</v>
      </c>
      <c r="F151" s="60">
        <f t="shared" si="17"/>
        <v>403.39742009876272</v>
      </c>
      <c r="G151" s="60">
        <f t="shared" si="18"/>
        <v>387.12307603193852</v>
      </c>
      <c r="H151" s="62">
        <f t="shared" si="19"/>
        <v>132324.51436228026</v>
      </c>
    </row>
    <row r="152" spans="1:8" ht="15" x14ac:dyDescent="0.35">
      <c r="A152" s="28"/>
      <c r="B152" s="61">
        <f t="shared" si="20"/>
        <v>131</v>
      </c>
      <c r="C152" s="59">
        <f t="shared" si="14"/>
        <v>46357</v>
      </c>
      <c r="D152" s="60">
        <f t="shared" si="15"/>
        <v>132324.51436228026</v>
      </c>
      <c r="E152" s="60">
        <f t="shared" si="16"/>
        <v>790.52049613070119</v>
      </c>
      <c r="F152" s="60">
        <f t="shared" si="17"/>
        <v>404.57399590738413</v>
      </c>
      <c r="G152" s="60">
        <f t="shared" si="18"/>
        <v>385.94650022331712</v>
      </c>
      <c r="H152" s="62">
        <f t="shared" si="19"/>
        <v>131919.94036637282</v>
      </c>
    </row>
    <row r="153" spans="1:8" ht="15" x14ac:dyDescent="0.35">
      <c r="A153" s="28"/>
      <c r="B153" s="61">
        <f t="shared" si="20"/>
        <v>132</v>
      </c>
      <c r="C153" s="59">
        <f t="shared" si="14"/>
        <v>46388</v>
      </c>
      <c r="D153" s="60">
        <f t="shared" si="15"/>
        <v>131919.94036637282</v>
      </c>
      <c r="E153" s="60">
        <f t="shared" si="16"/>
        <v>790.52049613070119</v>
      </c>
      <c r="F153" s="60">
        <f t="shared" si="17"/>
        <v>405.75400339544734</v>
      </c>
      <c r="G153" s="60">
        <f t="shared" si="18"/>
        <v>384.76649273525379</v>
      </c>
      <c r="H153" s="62">
        <f t="shared" si="19"/>
        <v>131514.18636297743</v>
      </c>
    </row>
    <row r="154" spans="1:8" ht="15" x14ac:dyDescent="0.35">
      <c r="A154" s="28"/>
      <c r="B154" s="61">
        <f t="shared" si="20"/>
        <v>133</v>
      </c>
      <c r="C154" s="59">
        <f t="shared" si="14"/>
        <v>46419</v>
      </c>
      <c r="D154" s="60">
        <f t="shared" si="15"/>
        <v>131514.18636297743</v>
      </c>
      <c r="E154" s="60">
        <f t="shared" si="16"/>
        <v>790.52049613070119</v>
      </c>
      <c r="F154" s="60">
        <f t="shared" si="17"/>
        <v>406.93745257201738</v>
      </c>
      <c r="G154" s="60">
        <f t="shared" si="18"/>
        <v>383.58304355868387</v>
      </c>
      <c r="H154" s="62">
        <f t="shared" si="19"/>
        <v>131107.24891040538</v>
      </c>
    </row>
    <row r="155" spans="1:8" ht="15" x14ac:dyDescent="0.35">
      <c r="A155" s="28"/>
      <c r="B155" s="61">
        <f t="shared" si="20"/>
        <v>134</v>
      </c>
      <c r="C155" s="59">
        <f t="shared" si="14"/>
        <v>46447</v>
      </c>
      <c r="D155" s="60">
        <f t="shared" si="15"/>
        <v>131107.24891040538</v>
      </c>
      <c r="E155" s="60">
        <f t="shared" si="16"/>
        <v>790.52049613070119</v>
      </c>
      <c r="F155" s="60">
        <f t="shared" si="17"/>
        <v>408.12435347535245</v>
      </c>
      <c r="G155" s="60">
        <f t="shared" si="18"/>
        <v>382.39614265534868</v>
      </c>
      <c r="H155" s="62">
        <f t="shared" si="19"/>
        <v>130699.12455693004</v>
      </c>
    </row>
    <row r="156" spans="1:8" ht="15" x14ac:dyDescent="0.35">
      <c r="A156" s="28"/>
      <c r="B156" s="61">
        <f t="shared" si="20"/>
        <v>135</v>
      </c>
      <c r="C156" s="59">
        <f t="shared" si="14"/>
        <v>46478</v>
      </c>
      <c r="D156" s="60">
        <f t="shared" si="15"/>
        <v>130699.12455693004</v>
      </c>
      <c r="E156" s="60">
        <f t="shared" si="16"/>
        <v>790.52049613070119</v>
      </c>
      <c r="F156" s="60">
        <f t="shared" si="17"/>
        <v>409.31471617298888</v>
      </c>
      <c r="G156" s="60">
        <f t="shared" si="18"/>
        <v>381.20577995771225</v>
      </c>
      <c r="H156" s="62">
        <f t="shared" si="19"/>
        <v>130289.80984075701</v>
      </c>
    </row>
    <row r="157" spans="1:8" ht="15" x14ac:dyDescent="0.35">
      <c r="A157" s="28"/>
      <c r="B157" s="61">
        <f t="shared" si="20"/>
        <v>136</v>
      </c>
      <c r="C157" s="59">
        <f t="shared" si="14"/>
        <v>46508</v>
      </c>
      <c r="D157" s="60">
        <f t="shared" si="15"/>
        <v>130289.80984075701</v>
      </c>
      <c r="E157" s="60">
        <f t="shared" si="16"/>
        <v>790.52049613070119</v>
      </c>
      <c r="F157" s="60">
        <f t="shared" si="17"/>
        <v>410.50855076182683</v>
      </c>
      <c r="G157" s="60">
        <f t="shared" si="18"/>
        <v>380.01194536887442</v>
      </c>
      <c r="H157" s="62">
        <f t="shared" si="19"/>
        <v>129879.3012899952</v>
      </c>
    </row>
    <row r="158" spans="1:8" ht="15" x14ac:dyDescent="0.35">
      <c r="A158" s="28"/>
      <c r="B158" s="61">
        <f t="shared" si="20"/>
        <v>137</v>
      </c>
      <c r="C158" s="59">
        <f t="shared" si="14"/>
        <v>46539</v>
      </c>
      <c r="D158" s="60">
        <f t="shared" si="15"/>
        <v>129879.3012899952</v>
      </c>
      <c r="E158" s="60">
        <f t="shared" si="16"/>
        <v>790.52049613070119</v>
      </c>
      <c r="F158" s="60">
        <f t="shared" si="17"/>
        <v>411.70586736821537</v>
      </c>
      <c r="G158" s="60">
        <f t="shared" si="18"/>
        <v>378.81462876248571</v>
      </c>
      <c r="H158" s="62">
        <f t="shared" si="19"/>
        <v>129467.59542262694</v>
      </c>
    </row>
    <row r="159" spans="1:8" ht="15" x14ac:dyDescent="0.35">
      <c r="A159" s="28"/>
      <c r="B159" s="61">
        <f t="shared" si="20"/>
        <v>138</v>
      </c>
      <c r="C159" s="59">
        <f t="shared" si="14"/>
        <v>46569</v>
      </c>
      <c r="D159" s="60">
        <f t="shared" si="15"/>
        <v>129467.59542262694</v>
      </c>
      <c r="E159" s="60">
        <f t="shared" si="16"/>
        <v>790.52049613070119</v>
      </c>
      <c r="F159" s="60">
        <f t="shared" si="17"/>
        <v>412.90667614803942</v>
      </c>
      <c r="G159" s="60">
        <f t="shared" si="18"/>
        <v>377.61381998266177</v>
      </c>
      <c r="H159" s="62">
        <f t="shared" si="19"/>
        <v>129054.68874647896</v>
      </c>
    </row>
    <row r="160" spans="1:8" ht="15" x14ac:dyDescent="0.35">
      <c r="A160" s="28"/>
      <c r="B160" s="61">
        <f t="shared" si="20"/>
        <v>139</v>
      </c>
      <c r="C160" s="59">
        <f t="shared" si="14"/>
        <v>46600</v>
      </c>
      <c r="D160" s="60">
        <f t="shared" si="15"/>
        <v>129054.68874647896</v>
      </c>
      <c r="E160" s="60">
        <f t="shared" si="16"/>
        <v>790.52049613070119</v>
      </c>
      <c r="F160" s="60">
        <f t="shared" si="17"/>
        <v>414.11098728680452</v>
      </c>
      <c r="G160" s="60">
        <f t="shared" si="18"/>
        <v>376.40950884389667</v>
      </c>
      <c r="H160" s="62">
        <f t="shared" si="19"/>
        <v>128640.57775919215</v>
      </c>
    </row>
    <row r="161" spans="1:8" ht="15" x14ac:dyDescent="0.35">
      <c r="A161" s="28"/>
      <c r="B161" s="61">
        <f t="shared" si="20"/>
        <v>140</v>
      </c>
      <c r="C161" s="59">
        <f t="shared" si="14"/>
        <v>46631</v>
      </c>
      <c r="D161" s="60">
        <f t="shared" si="15"/>
        <v>128640.57775919215</v>
      </c>
      <c r="E161" s="60">
        <f t="shared" si="16"/>
        <v>790.52049613070119</v>
      </c>
      <c r="F161" s="60">
        <f t="shared" si="17"/>
        <v>415.31881099972435</v>
      </c>
      <c r="G161" s="60">
        <f t="shared" si="18"/>
        <v>375.20168513097684</v>
      </c>
      <c r="H161" s="62">
        <f t="shared" si="19"/>
        <v>128225.25894819238</v>
      </c>
    </row>
    <row r="162" spans="1:8" ht="15" x14ac:dyDescent="0.35">
      <c r="A162" s="28"/>
      <c r="B162" s="61">
        <f t="shared" si="20"/>
        <v>141</v>
      </c>
      <c r="C162" s="59">
        <f t="shared" si="14"/>
        <v>46661</v>
      </c>
      <c r="D162" s="60">
        <f t="shared" si="15"/>
        <v>128225.25894819238</v>
      </c>
      <c r="E162" s="60">
        <f t="shared" si="16"/>
        <v>790.52049613070119</v>
      </c>
      <c r="F162" s="60">
        <f t="shared" si="17"/>
        <v>416.53015753180688</v>
      </c>
      <c r="G162" s="60">
        <f t="shared" si="18"/>
        <v>373.99033859889425</v>
      </c>
      <c r="H162" s="62">
        <f t="shared" si="19"/>
        <v>127808.72879066059</v>
      </c>
    </row>
    <row r="163" spans="1:8" ht="15" x14ac:dyDescent="0.35">
      <c r="A163" s="28"/>
      <c r="B163" s="61">
        <f t="shared" si="20"/>
        <v>142</v>
      </c>
      <c r="C163" s="59">
        <f t="shared" si="14"/>
        <v>46692</v>
      </c>
      <c r="D163" s="60">
        <f t="shared" si="15"/>
        <v>127808.72879066059</v>
      </c>
      <c r="E163" s="60">
        <f t="shared" si="16"/>
        <v>790.52049613070119</v>
      </c>
      <c r="F163" s="60">
        <f t="shared" si="17"/>
        <v>417.74503715794134</v>
      </c>
      <c r="G163" s="60">
        <f t="shared" si="18"/>
        <v>372.77545897275985</v>
      </c>
      <c r="H163" s="62">
        <f t="shared" si="19"/>
        <v>127390.98375350269</v>
      </c>
    </row>
    <row r="164" spans="1:8" ht="15" x14ac:dyDescent="0.35">
      <c r="A164" s="28"/>
      <c r="B164" s="61">
        <f t="shared" si="20"/>
        <v>143</v>
      </c>
      <c r="C164" s="59">
        <f t="shared" si="14"/>
        <v>46722</v>
      </c>
      <c r="D164" s="60">
        <f t="shared" si="15"/>
        <v>127390.98375350269</v>
      </c>
      <c r="E164" s="60">
        <f t="shared" si="16"/>
        <v>790.52049613070119</v>
      </c>
      <c r="F164" s="60">
        <f t="shared" si="17"/>
        <v>418.96346018298527</v>
      </c>
      <c r="G164" s="60">
        <f t="shared" si="18"/>
        <v>371.55703594771586</v>
      </c>
      <c r="H164" s="62">
        <f t="shared" si="19"/>
        <v>126972.02029331966</v>
      </c>
    </row>
    <row r="165" spans="1:8" ht="15" x14ac:dyDescent="0.35">
      <c r="A165" s="28"/>
      <c r="B165" s="61">
        <f t="shared" si="20"/>
        <v>144</v>
      </c>
      <c r="C165" s="59">
        <f t="shared" si="14"/>
        <v>46753</v>
      </c>
      <c r="D165" s="60">
        <f t="shared" si="15"/>
        <v>126972.02029331966</v>
      </c>
      <c r="E165" s="60">
        <f t="shared" si="16"/>
        <v>790.52049613070119</v>
      </c>
      <c r="F165" s="60">
        <f t="shared" si="17"/>
        <v>420.1854369418524</v>
      </c>
      <c r="G165" s="60">
        <f t="shared" si="18"/>
        <v>370.33505918884885</v>
      </c>
      <c r="H165" s="62">
        <f t="shared" si="19"/>
        <v>126551.83485637786</v>
      </c>
    </row>
    <row r="166" spans="1:8" ht="15" x14ac:dyDescent="0.35">
      <c r="A166" s="28"/>
      <c r="B166" s="61">
        <f t="shared" si="20"/>
        <v>145</v>
      </c>
      <c r="C166" s="59">
        <f t="shared" si="14"/>
        <v>46784</v>
      </c>
      <c r="D166" s="60">
        <f t="shared" si="15"/>
        <v>126551.83485637786</v>
      </c>
      <c r="E166" s="60">
        <f t="shared" si="16"/>
        <v>790.52049613070119</v>
      </c>
      <c r="F166" s="60">
        <f t="shared" si="17"/>
        <v>421.41097779959949</v>
      </c>
      <c r="G166" s="60">
        <f t="shared" si="18"/>
        <v>369.10951833110175</v>
      </c>
      <c r="H166" s="62">
        <f t="shared" si="19"/>
        <v>126130.42387857827</v>
      </c>
    </row>
    <row r="167" spans="1:8" ht="15" x14ac:dyDescent="0.35">
      <c r="A167" s="28"/>
      <c r="B167" s="61">
        <f t="shared" si="20"/>
        <v>146</v>
      </c>
      <c r="C167" s="59">
        <f t="shared" si="14"/>
        <v>46813</v>
      </c>
      <c r="D167" s="60">
        <f t="shared" si="15"/>
        <v>126130.42387857827</v>
      </c>
      <c r="E167" s="60">
        <f t="shared" si="16"/>
        <v>790.52049613070119</v>
      </c>
      <c r="F167" s="60">
        <f t="shared" si="17"/>
        <v>422.64009315151498</v>
      </c>
      <c r="G167" s="60">
        <f t="shared" si="18"/>
        <v>367.88040297918627</v>
      </c>
      <c r="H167" s="62">
        <f t="shared" si="19"/>
        <v>125707.78378542676</v>
      </c>
    </row>
    <row r="168" spans="1:8" ht="15" x14ac:dyDescent="0.35">
      <c r="A168" s="28"/>
      <c r="B168" s="61">
        <f t="shared" si="20"/>
        <v>147</v>
      </c>
      <c r="C168" s="59">
        <f t="shared" si="14"/>
        <v>46844</v>
      </c>
      <c r="D168" s="60">
        <f t="shared" si="15"/>
        <v>125707.78378542676</v>
      </c>
      <c r="E168" s="60">
        <f t="shared" si="16"/>
        <v>790.52049613070119</v>
      </c>
      <c r="F168" s="60">
        <f t="shared" si="17"/>
        <v>423.87279342320676</v>
      </c>
      <c r="G168" s="60">
        <f t="shared" si="18"/>
        <v>366.64770270749432</v>
      </c>
      <c r="H168" s="62">
        <f t="shared" si="19"/>
        <v>125283.91099200351</v>
      </c>
    </row>
    <row r="169" spans="1:8" ht="15" x14ac:dyDescent="0.35">
      <c r="A169" s="28"/>
      <c r="B169" s="61">
        <f t="shared" si="20"/>
        <v>148</v>
      </c>
      <c r="C169" s="59">
        <f t="shared" si="14"/>
        <v>46874</v>
      </c>
      <c r="D169" s="60">
        <f t="shared" si="15"/>
        <v>125283.91099200351</v>
      </c>
      <c r="E169" s="60">
        <f t="shared" si="16"/>
        <v>790.52049613070119</v>
      </c>
      <c r="F169" s="60">
        <f t="shared" si="17"/>
        <v>425.10908907069125</v>
      </c>
      <c r="G169" s="60">
        <f t="shared" si="18"/>
        <v>365.41140706000994</v>
      </c>
      <c r="H169" s="62">
        <f t="shared" si="19"/>
        <v>124858.80190293284</v>
      </c>
    </row>
    <row r="170" spans="1:8" ht="15" x14ac:dyDescent="0.35">
      <c r="A170" s="28"/>
      <c r="B170" s="61">
        <f t="shared" si="20"/>
        <v>149</v>
      </c>
      <c r="C170" s="59">
        <f t="shared" si="14"/>
        <v>46905</v>
      </c>
      <c r="D170" s="60">
        <f t="shared" si="15"/>
        <v>124858.80190293284</v>
      </c>
      <c r="E170" s="60">
        <f t="shared" si="16"/>
        <v>790.52049613070119</v>
      </c>
      <c r="F170" s="60">
        <f t="shared" si="17"/>
        <v>426.34899058048074</v>
      </c>
      <c r="G170" s="60">
        <f t="shared" si="18"/>
        <v>364.1715055502205</v>
      </c>
      <c r="H170" s="62">
        <f t="shared" si="19"/>
        <v>124432.45291235237</v>
      </c>
    </row>
    <row r="171" spans="1:8" ht="15" x14ac:dyDescent="0.35">
      <c r="A171" s="28"/>
      <c r="B171" s="61">
        <f t="shared" si="20"/>
        <v>150</v>
      </c>
      <c r="C171" s="59">
        <f t="shared" si="14"/>
        <v>46935</v>
      </c>
      <c r="D171" s="60">
        <f t="shared" si="15"/>
        <v>124432.45291235237</v>
      </c>
      <c r="E171" s="60">
        <f t="shared" si="16"/>
        <v>790.52049613070119</v>
      </c>
      <c r="F171" s="60">
        <f t="shared" si="17"/>
        <v>427.59250846967376</v>
      </c>
      <c r="G171" s="60">
        <f t="shared" si="18"/>
        <v>362.92798766102737</v>
      </c>
      <c r="H171" s="62">
        <f t="shared" si="19"/>
        <v>124004.86040388272</v>
      </c>
    </row>
    <row r="172" spans="1:8" ht="15" x14ac:dyDescent="0.35">
      <c r="A172" s="28"/>
      <c r="B172" s="61">
        <f t="shared" si="20"/>
        <v>151</v>
      </c>
      <c r="C172" s="59">
        <f t="shared" si="14"/>
        <v>46966</v>
      </c>
      <c r="D172" s="60">
        <f t="shared" si="15"/>
        <v>124004.86040388272</v>
      </c>
      <c r="E172" s="60">
        <f t="shared" si="16"/>
        <v>790.52049613070119</v>
      </c>
      <c r="F172" s="60">
        <f t="shared" si="17"/>
        <v>428.83965328604364</v>
      </c>
      <c r="G172" s="60">
        <f t="shared" si="18"/>
        <v>361.68084284465755</v>
      </c>
      <c r="H172" s="62">
        <f t="shared" si="19"/>
        <v>123576.0207505966</v>
      </c>
    </row>
    <row r="173" spans="1:8" ht="15" x14ac:dyDescent="0.35">
      <c r="A173" s="28"/>
      <c r="B173" s="61">
        <f t="shared" si="20"/>
        <v>152</v>
      </c>
      <c r="C173" s="59">
        <f t="shared" si="14"/>
        <v>46997</v>
      </c>
      <c r="D173" s="60">
        <f t="shared" si="15"/>
        <v>123576.0207505966</v>
      </c>
      <c r="E173" s="60">
        <f t="shared" si="16"/>
        <v>790.52049613070119</v>
      </c>
      <c r="F173" s="60">
        <f t="shared" si="17"/>
        <v>430.09043560812796</v>
      </c>
      <c r="G173" s="60">
        <f t="shared" si="18"/>
        <v>360.43006052257317</v>
      </c>
      <c r="H173" s="62">
        <f t="shared" si="19"/>
        <v>123145.93031498857</v>
      </c>
    </row>
    <row r="174" spans="1:8" ht="15" x14ac:dyDescent="0.35">
      <c r="A174" s="28"/>
      <c r="B174" s="61">
        <f t="shared" si="20"/>
        <v>153</v>
      </c>
      <c r="C174" s="59">
        <f t="shared" si="14"/>
        <v>47027</v>
      </c>
      <c r="D174" s="60">
        <f t="shared" si="15"/>
        <v>123145.93031498857</v>
      </c>
      <c r="E174" s="60">
        <f t="shared" si="16"/>
        <v>790.52049613070119</v>
      </c>
      <c r="F174" s="60">
        <f t="shared" si="17"/>
        <v>431.34486604531833</v>
      </c>
      <c r="G174" s="60">
        <f t="shared" si="18"/>
        <v>359.17563008538286</v>
      </c>
      <c r="H174" s="62">
        <f t="shared" si="19"/>
        <v>122714.58544894314</v>
      </c>
    </row>
    <row r="175" spans="1:8" ht="15" x14ac:dyDescent="0.35">
      <c r="A175" s="28"/>
      <c r="B175" s="61">
        <f t="shared" si="20"/>
        <v>154</v>
      </c>
      <c r="C175" s="59">
        <f t="shared" si="14"/>
        <v>47058</v>
      </c>
      <c r="D175" s="60">
        <f t="shared" si="15"/>
        <v>122714.58544894314</v>
      </c>
      <c r="E175" s="60">
        <f t="shared" si="16"/>
        <v>790.52049613070119</v>
      </c>
      <c r="F175" s="60">
        <f t="shared" si="17"/>
        <v>432.60295523795048</v>
      </c>
      <c r="G175" s="60">
        <f t="shared" si="18"/>
        <v>357.91754089275059</v>
      </c>
      <c r="H175" s="62">
        <f t="shared" si="19"/>
        <v>122281.98249370526</v>
      </c>
    </row>
    <row r="176" spans="1:8" ht="15" x14ac:dyDescent="0.35">
      <c r="A176" s="28"/>
      <c r="B176" s="61">
        <f t="shared" si="20"/>
        <v>155</v>
      </c>
      <c r="C176" s="59">
        <f t="shared" si="14"/>
        <v>47088</v>
      </c>
      <c r="D176" s="60">
        <f t="shared" si="15"/>
        <v>122281.98249370526</v>
      </c>
      <c r="E176" s="60">
        <f t="shared" si="16"/>
        <v>790.52049613070119</v>
      </c>
      <c r="F176" s="60">
        <f t="shared" si="17"/>
        <v>433.86471385739452</v>
      </c>
      <c r="G176" s="60">
        <f t="shared" si="18"/>
        <v>356.65578227330667</v>
      </c>
      <c r="H176" s="62">
        <f t="shared" si="19"/>
        <v>121848.11777984779</v>
      </c>
    </row>
    <row r="177" spans="1:8" ht="15" x14ac:dyDescent="0.35">
      <c r="A177" s="28"/>
      <c r="B177" s="61">
        <f t="shared" si="20"/>
        <v>156</v>
      </c>
      <c r="C177" s="59">
        <f t="shared" si="14"/>
        <v>47119</v>
      </c>
      <c r="D177" s="60">
        <f t="shared" si="15"/>
        <v>121848.11777984779</v>
      </c>
      <c r="E177" s="60">
        <f t="shared" si="16"/>
        <v>790.52049613070119</v>
      </c>
      <c r="F177" s="60">
        <f t="shared" si="17"/>
        <v>435.13015260614526</v>
      </c>
      <c r="G177" s="60">
        <f t="shared" si="18"/>
        <v>355.39034352455587</v>
      </c>
      <c r="H177" s="62">
        <f t="shared" si="19"/>
        <v>121412.98762724167</v>
      </c>
    </row>
    <row r="178" spans="1:8" ht="15" x14ac:dyDescent="0.35">
      <c r="A178" s="28"/>
      <c r="B178" s="61">
        <f t="shared" si="20"/>
        <v>157</v>
      </c>
      <c r="C178" s="59">
        <f t="shared" si="14"/>
        <v>47150</v>
      </c>
      <c r="D178" s="60">
        <f t="shared" si="15"/>
        <v>121412.98762724167</v>
      </c>
      <c r="E178" s="60">
        <f t="shared" si="16"/>
        <v>790.52049613070119</v>
      </c>
      <c r="F178" s="60">
        <f t="shared" si="17"/>
        <v>436.39928221791325</v>
      </c>
      <c r="G178" s="60">
        <f t="shared" si="18"/>
        <v>354.12121391278799</v>
      </c>
      <c r="H178" s="62">
        <f t="shared" si="19"/>
        <v>120976.5883450238</v>
      </c>
    </row>
    <row r="179" spans="1:8" ht="15" x14ac:dyDescent="0.35">
      <c r="A179" s="28"/>
      <c r="B179" s="61">
        <f t="shared" si="20"/>
        <v>158</v>
      </c>
      <c r="C179" s="59">
        <f t="shared" si="14"/>
        <v>47178</v>
      </c>
      <c r="D179" s="60">
        <f t="shared" si="15"/>
        <v>120976.5883450238</v>
      </c>
      <c r="E179" s="60">
        <f t="shared" si="16"/>
        <v>790.52049613070119</v>
      </c>
      <c r="F179" s="60">
        <f t="shared" si="17"/>
        <v>437.67211345771545</v>
      </c>
      <c r="G179" s="60">
        <f t="shared" si="18"/>
        <v>352.84838267298568</v>
      </c>
      <c r="H179" s="62">
        <f t="shared" si="19"/>
        <v>120538.91623156605</v>
      </c>
    </row>
    <row r="180" spans="1:8" ht="15" x14ac:dyDescent="0.35">
      <c r="A180" s="28"/>
      <c r="B180" s="61">
        <f t="shared" si="20"/>
        <v>159</v>
      </c>
      <c r="C180" s="59">
        <f t="shared" si="14"/>
        <v>47209</v>
      </c>
      <c r="D180" s="60">
        <f t="shared" si="15"/>
        <v>120538.91623156605</v>
      </c>
      <c r="E180" s="60">
        <f t="shared" si="16"/>
        <v>790.52049613070119</v>
      </c>
      <c r="F180" s="60">
        <f t="shared" si="17"/>
        <v>438.94865712196707</v>
      </c>
      <c r="G180" s="60">
        <f t="shared" si="18"/>
        <v>351.57183900873406</v>
      </c>
      <c r="H180" s="62">
        <f t="shared" si="19"/>
        <v>120099.96757444405</v>
      </c>
    </row>
    <row r="181" spans="1:8" ht="15" x14ac:dyDescent="0.35">
      <c r="A181" s="28"/>
      <c r="B181" s="61">
        <f t="shared" si="20"/>
        <v>160</v>
      </c>
      <c r="C181" s="59">
        <f t="shared" si="14"/>
        <v>47239</v>
      </c>
      <c r="D181" s="60">
        <f t="shared" si="15"/>
        <v>120099.96757444405</v>
      </c>
      <c r="E181" s="60">
        <f t="shared" si="16"/>
        <v>790.52049613070119</v>
      </c>
      <c r="F181" s="60">
        <f t="shared" si="17"/>
        <v>440.22892403857281</v>
      </c>
      <c r="G181" s="60">
        <f t="shared" si="18"/>
        <v>350.29157209212832</v>
      </c>
      <c r="H181" s="62">
        <f t="shared" si="19"/>
        <v>119659.73865040558</v>
      </c>
    </row>
    <row r="182" spans="1:8" ht="15" x14ac:dyDescent="0.35">
      <c r="A182" s="28"/>
      <c r="B182" s="61">
        <f t="shared" si="20"/>
        <v>161</v>
      </c>
      <c r="C182" s="59">
        <f t="shared" si="14"/>
        <v>47270</v>
      </c>
      <c r="D182" s="60">
        <f t="shared" si="15"/>
        <v>119659.73865040558</v>
      </c>
      <c r="E182" s="60">
        <f t="shared" si="16"/>
        <v>790.52049613070119</v>
      </c>
      <c r="F182" s="60">
        <f t="shared" si="17"/>
        <v>441.51292506701861</v>
      </c>
      <c r="G182" s="60">
        <f t="shared" si="18"/>
        <v>349.00757106368246</v>
      </c>
      <c r="H182" s="62">
        <f t="shared" si="19"/>
        <v>119218.22572533856</v>
      </c>
    </row>
    <row r="183" spans="1:8" ht="15" x14ac:dyDescent="0.35">
      <c r="A183" s="28"/>
      <c r="B183" s="61">
        <f t="shared" si="20"/>
        <v>162</v>
      </c>
      <c r="C183" s="59">
        <f t="shared" si="14"/>
        <v>47300</v>
      </c>
      <c r="D183" s="60">
        <f t="shared" si="15"/>
        <v>119218.22572533856</v>
      </c>
      <c r="E183" s="60">
        <f t="shared" si="16"/>
        <v>790.52049613070119</v>
      </c>
      <c r="F183" s="60">
        <f t="shared" si="17"/>
        <v>442.80067109846408</v>
      </c>
      <c r="G183" s="60">
        <f t="shared" si="18"/>
        <v>347.71982503223694</v>
      </c>
      <c r="H183" s="62">
        <f t="shared" si="19"/>
        <v>118775.4250542401</v>
      </c>
    </row>
    <row r="184" spans="1:8" ht="15" x14ac:dyDescent="0.35">
      <c r="A184" s="28"/>
      <c r="B184" s="61">
        <f t="shared" si="20"/>
        <v>163</v>
      </c>
      <c r="C184" s="59">
        <f t="shared" si="14"/>
        <v>47331</v>
      </c>
      <c r="D184" s="60">
        <f t="shared" si="15"/>
        <v>118775.4250542401</v>
      </c>
      <c r="E184" s="60">
        <f t="shared" si="16"/>
        <v>790.52049613070119</v>
      </c>
      <c r="F184" s="60">
        <f t="shared" si="17"/>
        <v>444.09217305583468</v>
      </c>
      <c r="G184" s="60">
        <f t="shared" si="18"/>
        <v>346.4283230748664</v>
      </c>
      <c r="H184" s="62">
        <f t="shared" si="19"/>
        <v>118331.33288118421</v>
      </c>
    </row>
    <row r="185" spans="1:8" ht="15" x14ac:dyDescent="0.35">
      <c r="A185" s="28"/>
      <c r="B185" s="61">
        <f t="shared" si="20"/>
        <v>164</v>
      </c>
      <c r="C185" s="59">
        <f t="shared" si="14"/>
        <v>47362</v>
      </c>
      <c r="D185" s="60">
        <f t="shared" si="15"/>
        <v>118331.33288118421</v>
      </c>
      <c r="E185" s="60">
        <f t="shared" si="16"/>
        <v>790.52049613070119</v>
      </c>
      <c r="F185" s="60">
        <f t="shared" si="17"/>
        <v>445.38744189391423</v>
      </c>
      <c r="G185" s="60">
        <f t="shared" si="18"/>
        <v>345.1330542367869</v>
      </c>
      <c r="H185" s="62">
        <f t="shared" si="19"/>
        <v>117885.94543929031</v>
      </c>
    </row>
    <row r="186" spans="1:8" ht="15" x14ac:dyDescent="0.35">
      <c r="A186" s="28"/>
      <c r="B186" s="61">
        <f t="shared" si="20"/>
        <v>165</v>
      </c>
      <c r="C186" s="59">
        <f t="shared" si="14"/>
        <v>47392</v>
      </c>
      <c r="D186" s="60">
        <f t="shared" si="15"/>
        <v>117885.94543929031</v>
      </c>
      <c r="E186" s="60">
        <f t="shared" si="16"/>
        <v>790.52049613070119</v>
      </c>
      <c r="F186" s="60">
        <f t="shared" si="17"/>
        <v>446.68648859943812</v>
      </c>
      <c r="G186" s="60">
        <f t="shared" si="18"/>
        <v>343.83400753126307</v>
      </c>
      <c r="H186" s="62">
        <f t="shared" si="19"/>
        <v>117439.25895069091</v>
      </c>
    </row>
    <row r="187" spans="1:8" ht="15" x14ac:dyDescent="0.35">
      <c r="A187" s="28"/>
      <c r="B187" s="61">
        <f t="shared" si="20"/>
        <v>166</v>
      </c>
      <c r="C187" s="59">
        <f t="shared" si="14"/>
        <v>47423</v>
      </c>
      <c r="D187" s="60">
        <f t="shared" si="15"/>
        <v>117439.25895069091</v>
      </c>
      <c r="E187" s="60">
        <f t="shared" si="16"/>
        <v>790.52049613070119</v>
      </c>
      <c r="F187" s="60">
        <f t="shared" si="17"/>
        <v>447.98932419118637</v>
      </c>
      <c r="G187" s="60">
        <f t="shared" si="18"/>
        <v>342.53117193951465</v>
      </c>
      <c r="H187" s="62">
        <f t="shared" si="19"/>
        <v>116991.26962649968</v>
      </c>
    </row>
    <row r="188" spans="1:8" ht="15" x14ac:dyDescent="0.35">
      <c r="A188" s="28"/>
      <c r="B188" s="61">
        <f t="shared" si="20"/>
        <v>167</v>
      </c>
      <c r="C188" s="59">
        <f t="shared" si="14"/>
        <v>47453</v>
      </c>
      <c r="D188" s="60">
        <f t="shared" si="15"/>
        <v>116991.26962649968</v>
      </c>
      <c r="E188" s="60">
        <f t="shared" si="16"/>
        <v>790.52049613070119</v>
      </c>
      <c r="F188" s="60">
        <f t="shared" si="17"/>
        <v>449.29595972007741</v>
      </c>
      <c r="G188" s="60">
        <f t="shared" si="18"/>
        <v>341.22453641062373</v>
      </c>
      <c r="H188" s="62">
        <f t="shared" si="19"/>
        <v>116541.97366677958</v>
      </c>
    </row>
    <row r="189" spans="1:8" ht="15" x14ac:dyDescent="0.35">
      <c r="A189" s="28"/>
      <c r="B189" s="61">
        <f t="shared" si="20"/>
        <v>168</v>
      </c>
      <c r="C189" s="59">
        <f t="shared" si="14"/>
        <v>47484</v>
      </c>
      <c r="D189" s="60">
        <f t="shared" si="15"/>
        <v>116541.97366677958</v>
      </c>
      <c r="E189" s="60">
        <f t="shared" si="16"/>
        <v>790.52049613070119</v>
      </c>
      <c r="F189" s="60">
        <f t="shared" si="17"/>
        <v>450.60640626926096</v>
      </c>
      <c r="G189" s="60">
        <f t="shared" si="18"/>
        <v>339.91408986144023</v>
      </c>
      <c r="H189" s="62">
        <f t="shared" si="19"/>
        <v>116091.36726051036</v>
      </c>
    </row>
    <row r="190" spans="1:8" ht="15" x14ac:dyDescent="0.35">
      <c r="A190" s="28"/>
      <c r="B190" s="61">
        <f t="shared" si="20"/>
        <v>169</v>
      </c>
      <c r="C190" s="59">
        <f t="shared" si="14"/>
        <v>47515</v>
      </c>
      <c r="D190" s="60">
        <f t="shared" si="15"/>
        <v>116091.36726051036</v>
      </c>
      <c r="E190" s="60">
        <f t="shared" si="16"/>
        <v>790.52049613070119</v>
      </c>
      <c r="F190" s="60">
        <f t="shared" si="17"/>
        <v>451.92067495421298</v>
      </c>
      <c r="G190" s="60">
        <f t="shared" si="18"/>
        <v>338.59982117648815</v>
      </c>
      <c r="H190" s="62">
        <f t="shared" si="19"/>
        <v>115639.44658555614</v>
      </c>
    </row>
    <row r="191" spans="1:8" ht="15" x14ac:dyDescent="0.35">
      <c r="A191" s="28"/>
      <c r="B191" s="61">
        <f t="shared" si="20"/>
        <v>170</v>
      </c>
      <c r="C191" s="59">
        <f t="shared" si="14"/>
        <v>47543</v>
      </c>
      <c r="D191" s="60">
        <f t="shared" si="15"/>
        <v>115639.44658555614</v>
      </c>
      <c r="E191" s="60">
        <f t="shared" si="16"/>
        <v>790.52049613070119</v>
      </c>
      <c r="F191" s="60">
        <f t="shared" si="17"/>
        <v>453.2387769228294</v>
      </c>
      <c r="G191" s="60">
        <f t="shared" si="18"/>
        <v>337.28171920787173</v>
      </c>
      <c r="H191" s="62">
        <f t="shared" si="19"/>
        <v>115186.20780863328</v>
      </c>
    </row>
    <row r="192" spans="1:8" ht="15" x14ac:dyDescent="0.35">
      <c r="A192" s="28"/>
      <c r="B192" s="61">
        <f t="shared" si="20"/>
        <v>171</v>
      </c>
      <c r="C192" s="59">
        <f t="shared" si="14"/>
        <v>47574</v>
      </c>
      <c r="D192" s="60">
        <f t="shared" si="15"/>
        <v>115186.20780863328</v>
      </c>
      <c r="E192" s="60">
        <f t="shared" si="16"/>
        <v>790.52049613070119</v>
      </c>
      <c r="F192" s="60">
        <f t="shared" si="17"/>
        <v>454.56072335552102</v>
      </c>
      <c r="G192" s="60">
        <f t="shared" si="18"/>
        <v>335.95977277518006</v>
      </c>
      <c r="H192" s="62">
        <f t="shared" si="19"/>
        <v>114731.6470852778</v>
      </c>
    </row>
    <row r="193" spans="1:8" ht="15" x14ac:dyDescent="0.35">
      <c r="A193" s="28"/>
      <c r="B193" s="61">
        <f t="shared" si="20"/>
        <v>172</v>
      </c>
      <c r="C193" s="59">
        <f t="shared" si="14"/>
        <v>47604</v>
      </c>
      <c r="D193" s="60">
        <f t="shared" si="15"/>
        <v>114731.6470852778</v>
      </c>
      <c r="E193" s="60">
        <f t="shared" si="16"/>
        <v>790.52049613070119</v>
      </c>
      <c r="F193" s="60">
        <f t="shared" si="17"/>
        <v>455.88652546530795</v>
      </c>
      <c r="G193" s="60">
        <f t="shared" si="18"/>
        <v>334.63397066539318</v>
      </c>
      <c r="H193" s="62">
        <f t="shared" si="19"/>
        <v>114275.76055981248</v>
      </c>
    </row>
    <row r="194" spans="1:8" ht="15" x14ac:dyDescent="0.35">
      <c r="A194" s="28"/>
      <c r="B194" s="61">
        <f t="shared" si="20"/>
        <v>173</v>
      </c>
      <c r="C194" s="59">
        <f t="shared" si="14"/>
        <v>47635</v>
      </c>
      <c r="D194" s="60">
        <f t="shared" si="15"/>
        <v>114275.76055981248</v>
      </c>
      <c r="E194" s="60">
        <f t="shared" si="16"/>
        <v>790.52049613070119</v>
      </c>
      <c r="F194" s="60">
        <f t="shared" si="17"/>
        <v>457.21619449791518</v>
      </c>
      <c r="G194" s="60">
        <f t="shared" si="18"/>
        <v>333.30430163278606</v>
      </c>
      <c r="H194" s="62">
        <f t="shared" si="19"/>
        <v>113818.54436531459</v>
      </c>
    </row>
    <row r="195" spans="1:8" ht="15" x14ac:dyDescent="0.35">
      <c r="A195" s="28"/>
      <c r="B195" s="61">
        <f t="shared" si="20"/>
        <v>174</v>
      </c>
      <c r="C195" s="59">
        <f t="shared" si="14"/>
        <v>47665</v>
      </c>
      <c r="D195" s="60">
        <f t="shared" si="15"/>
        <v>113818.54436531459</v>
      </c>
      <c r="E195" s="60">
        <f t="shared" si="16"/>
        <v>790.52049613070119</v>
      </c>
      <c r="F195" s="60">
        <f t="shared" si="17"/>
        <v>458.54974173186741</v>
      </c>
      <c r="G195" s="60">
        <f t="shared" si="18"/>
        <v>331.97075439883378</v>
      </c>
      <c r="H195" s="62">
        <f t="shared" si="19"/>
        <v>113359.99462358275</v>
      </c>
    </row>
    <row r="196" spans="1:8" ht="15" x14ac:dyDescent="0.35">
      <c r="A196" s="28"/>
      <c r="B196" s="61">
        <f t="shared" si="20"/>
        <v>175</v>
      </c>
      <c r="C196" s="59">
        <f t="shared" si="14"/>
        <v>47696</v>
      </c>
      <c r="D196" s="60">
        <f t="shared" si="15"/>
        <v>113359.99462358275</v>
      </c>
      <c r="E196" s="60">
        <f t="shared" si="16"/>
        <v>790.52049613070119</v>
      </c>
      <c r="F196" s="60">
        <f t="shared" si="17"/>
        <v>459.88717847858527</v>
      </c>
      <c r="G196" s="60">
        <f t="shared" si="18"/>
        <v>330.63331765211581</v>
      </c>
      <c r="H196" s="62">
        <f t="shared" si="19"/>
        <v>112900.10744510411</v>
      </c>
    </row>
    <row r="197" spans="1:8" ht="15" x14ac:dyDescent="0.35">
      <c r="A197" s="28"/>
      <c r="B197" s="61">
        <f t="shared" si="20"/>
        <v>176</v>
      </c>
      <c r="C197" s="59">
        <f t="shared" si="14"/>
        <v>47727</v>
      </c>
      <c r="D197" s="60">
        <f t="shared" si="15"/>
        <v>112900.10744510411</v>
      </c>
      <c r="E197" s="60">
        <f t="shared" si="16"/>
        <v>790.52049613070119</v>
      </c>
      <c r="F197" s="60">
        <f t="shared" si="17"/>
        <v>461.22851608248118</v>
      </c>
      <c r="G197" s="60">
        <f t="shared" si="18"/>
        <v>329.29198004821995</v>
      </c>
      <c r="H197" s="62">
        <f t="shared" si="19"/>
        <v>112438.87892902168</v>
      </c>
    </row>
    <row r="198" spans="1:8" ht="15" x14ac:dyDescent="0.35">
      <c r="A198" s="28"/>
      <c r="B198" s="61">
        <f t="shared" si="20"/>
        <v>177</v>
      </c>
      <c r="C198" s="59">
        <f t="shared" si="14"/>
        <v>47757</v>
      </c>
      <c r="D198" s="60">
        <f t="shared" si="15"/>
        <v>112438.87892902168</v>
      </c>
      <c r="E198" s="60">
        <f t="shared" si="16"/>
        <v>790.52049613070119</v>
      </c>
      <c r="F198" s="60">
        <f t="shared" si="17"/>
        <v>462.5737659210551</v>
      </c>
      <c r="G198" s="60">
        <f t="shared" si="18"/>
        <v>327.94673020964603</v>
      </c>
      <c r="H198" s="62">
        <f t="shared" si="19"/>
        <v>111976.30516310059</v>
      </c>
    </row>
    <row r="199" spans="1:8" ht="15" x14ac:dyDescent="0.35">
      <c r="A199" s="28"/>
      <c r="B199" s="61">
        <f t="shared" si="20"/>
        <v>178</v>
      </c>
      <c r="C199" s="59">
        <f t="shared" si="14"/>
        <v>47788</v>
      </c>
      <c r="D199" s="60">
        <f t="shared" si="15"/>
        <v>111976.30516310059</v>
      </c>
      <c r="E199" s="60">
        <f t="shared" si="16"/>
        <v>790.52049613070119</v>
      </c>
      <c r="F199" s="60">
        <f t="shared" si="17"/>
        <v>463.9229394049915</v>
      </c>
      <c r="G199" s="60">
        <f t="shared" si="18"/>
        <v>326.59755672570964</v>
      </c>
      <c r="H199" s="62">
        <f t="shared" si="19"/>
        <v>111512.38222369566</v>
      </c>
    </row>
    <row r="200" spans="1:8" ht="15" x14ac:dyDescent="0.35">
      <c r="A200" s="28"/>
      <c r="B200" s="61">
        <f t="shared" si="20"/>
        <v>179</v>
      </c>
      <c r="C200" s="59">
        <f t="shared" si="14"/>
        <v>47818</v>
      </c>
      <c r="D200" s="60">
        <f t="shared" si="15"/>
        <v>111512.38222369566</v>
      </c>
      <c r="E200" s="60">
        <f t="shared" si="16"/>
        <v>790.52049613070119</v>
      </c>
      <c r="F200" s="60">
        <f t="shared" si="17"/>
        <v>465.27604797825603</v>
      </c>
      <c r="G200" s="60">
        <f t="shared" si="18"/>
        <v>325.24444815244505</v>
      </c>
      <c r="H200" s="62">
        <f t="shared" si="19"/>
        <v>111047.10617571734</v>
      </c>
    </row>
    <row r="201" spans="1:8" ht="15" x14ac:dyDescent="0.35">
      <c r="A201" s="28"/>
      <c r="B201" s="61">
        <f t="shared" si="20"/>
        <v>180</v>
      </c>
      <c r="C201" s="59">
        <f t="shared" si="14"/>
        <v>47849</v>
      </c>
      <c r="D201" s="60">
        <f t="shared" si="15"/>
        <v>111047.10617571734</v>
      </c>
      <c r="E201" s="60">
        <f t="shared" si="16"/>
        <v>790.52049613070119</v>
      </c>
      <c r="F201" s="60">
        <f t="shared" si="17"/>
        <v>466.63310311819265</v>
      </c>
      <c r="G201" s="60">
        <f t="shared" si="18"/>
        <v>323.88739301250854</v>
      </c>
      <c r="H201" s="62">
        <f t="shared" si="19"/>
        <v>110580.47307259915</v>
      </c>
    </row>
    <row r="202" spans="1:8" ht="15" x14ac:dyDescent="0.35">
      <c r="A202" s="28"/>
      <c r="B202" s="61">
        <f t="shared" si="20"/>
        <v>181</v>
      </c>
      <c r="C202" s="59">
        <f t="shared" si="14"/>
        <v>47880</v>
      </c>
      <c r="D202" s="60">
        <f t="shared" si="15"/>
        <v>110580.47307259915</v>
      </c>
      <c r="E202" s="60">
        <f t="shared" si="16"/>
        <v>790.52049613070119</v>
      </c>
      <c r="F202" s="60">
        <f t="shared" si="17"/>
        <v>467.99411633562067</v>
      </c>
      <c r="G202" s="60">
        <f t="shared" si="18"/>
        <v>322.5263797950804</v>
      </c>
      <c r="H202" s="62">
        <f t="shared" si="19"/>
        <v>110112.47895626354</v>
      </c>
    </row>
    <row r="203" spans="1:8" ht="15" x14ac:dyDescent="0.35">
      <c r="A203" s="28"/>
      <c r="B203" s="61">
        <f t="shared" si="20"/>
        <v>182</v>
      </c>
      <c r="C203" s="59">
        <f t="shared" si="14"/>
        <v>47908</v>
      </c>
      <c r="D203" s="60">
        <f t="shared" si="15"/>
        <v>110112.47895626354</v>
      </c>
      <c r="E203" s="60">
        <f t="shared" si="16"/>
        <v>790.52049613070119</v>
      </c>
      <c r="F203" s="60">
        <f t="shared" si="17"/>
        <v>469.35909917493296</v>
      </c>
      <c r="G203" s="60">
        <f t="shared" si="18"/>
        <v>321.16139695576828</v>
      </c>
      <c r="H203" s="62">
        <f t="shared" si="19"/>
        <v>109643.11985708863</v>
      </c>
    </row>
    <row r="204" spans="1:8" ht="15" x14ac:dyDescent="0.35">
      <c r="A204" s="28"/>
      <c r="B204" s="61">
        <f t="shared" si="20"/>
        <v>183</v>
      </c>
      <c r="C204" s="59">
        <f t="shared" si="14"/>
        <v>47939</v>
      </c>
      <c r="D204" s="60">
        <f t="shared" si="15"/>
        <v>109643.11985708863</v>
      </c>
      <c r="E204" s="60">
        <f t="shared" si="16"/>
        <v>790.52049613070119</v>
      </c>
      <c r="F204" s="60">
        <f t="shared" si="17"/>
        <v>470.72806321419313</v>
      </c>
      <c r="G204" s="60">
        <f t="shared" si="18"/>
        <v>319.79243291650801</v>
      </c>
      <c r="H204" s="62">
        <f t="shared" si="19"/>
        <v>109172.39179387444</v>
      </c>
    </row>
    <row r="205" spans="1:8" ht="15" x14ac:dyDescent="0.35">
      <c r="A205" s="28"/>
      <c r="B205" s="61">
        <f t="shared" si="20"/>
        <v>184</v>
      </c>
      <c r="C205" s="59">
        <f t="shared" si="14"/>
        <v>47969</v>
      </c>
      <c r="D205" s="60">
        <f t="shared" si="15"/>
        <v>109172.39179387444</v>
      </c>
      <c r="E205" s="60">
        <f t="shared" si="16"/>
        <v>790.52049613070119</v>
      </c>
      <c r="F205" s="60">
        <f t="shared" si="17"/>
        <v>472.10102006523454</v>
      </c>
      <c r="G205" s="60">
        <f t="shared" si="18"/>
        <v>318.4194760654666</v>
      </c>
      <c r="H205" s="62">
        <f t="shared" si="19"/>
        <v>108700.29077380925</v>
      </c>
    </row>
    <row r="206" spans="1:8" ht="15" x14ac:dyDescent="0.35">
      <c r="A206" s="28"/>
      <c r="B206" s="61">
        <f t="shared" si="20"/>
        <v>185</v>
      </c>
      <c r="C206" s="59">
        <f t="shared" si="14"/>
        <v>48000</v>
      </c>
      <c r="D206" s="60">
        <f t="shared" si="15"/>
        <v>108700.29077380925</v>
      </c>
      <c r="E206" s="60">
        <f t="shared" si="16"/>
        <v>790.52049613070119</v>
      </c>
      <c r="F206" s="60">
        <f t="shared" si="17"/>
        <v>473.4779813737581</v>
      </c>
      <c r="G206" s="60">
        <f t="shared" si="18"/>
        <v>317.04251475694292</v>
      </c>
      <c r="H206" s="62">
        <f t="shared" si="19"/>
        <v>108226.8127924354</v>
      </c>
    </row>
    <row r="207" spans="1:8" ht="15" x14ac:dyDescent="0.35">
      <c r="A207" s="28"/>
      <c r="B207" s="61">
        <f t="shared" si="20"/>
        <v>186</v>
      </c>
      <c r="C207" s="59">
        <f t="shared" si="14"/>
        <v>48030</v>
      </c>
      <c r="D207" s="60">
        <f t="shared" si="15"/>
        <v>108226.8127924354</v>
      </c>
      <c r="E207" s="60">
        <f t="shared" si="16"/>
        <v>790.52049613070119</v>
      </c>
      <c r="F207" s="60">
        <f t="shared" si="17"/>
        <v>474.85895881943156</v>
      </c>
      <c r="G207" s="60">
        <f t="shared" si="18"/>
        <v>315.66153731126951</v>
      </c>
      <c r="H207" s="62">
        <f t="shared" si="19"/>
        <v>107751.95383361599</v>
      </c>
    </row>
    <row r="208" spans="1:8" ht="15" x14ac:dyDescent="0.35">
      <c r="A208" s="28"/>
      <c r="B208" s="61">
        <f t="shared" si="20"/>
        <v>187</v>
      </c>
      <c r="C208" s="59">
        <f t="shared" si="14"/>
        <v>48061</v>
      </c>
      <c r="D208" s="60">
        <f t="shared" si="15"/>
        <v>107751.95383361599</v>
      </c>
      <c r="E208" s="60">
        <f t="shared" si="16"/>
        <v>790.52049613070119</v>
      </c>
      <c r="F208" s="60">
        <f t="shared" si="17"/>
        <v>476.24396411598826</v>
      </c>
      <c r="G208" s="60">
        <f t="shared" si="18"/>
        <v>314.27653201471287</v>
      </c>
      <c r="H208" s="62">
        <f t="shared" si="19"/>
        <v>107275.70986949999</v>
      </c>
    </row>
    <row r="209" spans="1:8" ht="15" x14ac:dyDescent="0.35">
      <c r="A209" s="28"/>
      <c r="B209" s="61">
        <f t="shared" si="20"/>
        <v>188</v>
      </c>
      <c r="C209" s="59">
        <f t="shared" si="14"/>
        <v>48092</v>
      </c>
      <c r="D209" s="60">
        <f t="shared" si="15"/>
        <v>107275.70986949999</v>
      </c>
      <c r="E209" s="60">
        <f t="shared" si="16"/>
        <v>790.52049613070119</v>
      </c>
      <c r="F209" s="60">
        <f t="shared" si="17"/>
        <v>477.63300901132658</v>
      </c>
      <c r="G209" s="60">
        <f t="shared" si="18"/>
        <v>312.88748711937455</v>
      </c>
      <c r="H209" s="62">
        <f t="shared" si="19"/>
        <v>106798.07686048868</v>
      </c>
    </row>
    <row r="210" spans="1:8" ht="15" x14ac:dyDescent="0.35">
      <c r="A210" s="28"/>
      <c r="B210" s="61">
        <f t="shared" si="20"/>
        <v>189</v>
      </c>
      <c r="C210" s="59">
        <f t="shared" si="14"/>
        <v>48122</v>
      </c>
      <c r="D210" s="60">
        <f t="shared" si="15"/>
        <v>106798.07686048868</v>
      </c>
      <c r="E210" s="60">
        <f t="shared" si="16"/>
        <v>790.52049613070119</v>
      </c>
      <c r="F210" s="60">
        <f t="shared" si="17"/>
        <v>479.02610528760965</v>
      </c>
      <c r="G210" s="60">
        <f t="shared" si="18"/>
        <v>311.49439084309159</v>
      </c>
      <c r="H210" s="62">
        <f t="shared" si="19"/>
        <v>106319.05075520105</v>
      </c>
    </row>
    <row r="211" spans="1:8" ht="15" x14ac:dyDescent="0.35">
      <c r="A211" s="28"/>
      <c r="B211" s="61">
        <f t="shared" si="20"/>
        <v>190</v>
      </c>
      <c r="C211" s="59">
        <f t="shared" si="14"/>
        <v>48153</v>
      </c>
      <c r="D211" s="60">
        <f t="shared" si="15"/>
        <v>106319.05075520105</v>
      </c>
      <c r="E211" s="60">
        <f t="shared" si="16"/>
        <v>790.52049613070119</v>
      </c>
      <c r="F211" s="60">
        <f t="shared" si="17"/>
        <v>480.42326476136526</v>
      </c>
      <c r="G211" s="60">
        <f t="shared" si="18"/>
        <v>310.09723136933599</v>
      </c>
      <c r="H211" s="62">
        <f t="shared" si="19"/>
        <v>105838.62749043971</v>
      </c>
    </row>
    <row r="212" spans="1:8" ht="15" x14ac:dyDescent="0.35">
      <c r="A212" s="28"/>
      <c r="B212" s="61">
        <f t="shared" si="20"/>
        <v>191</v>
      </c>
      <c r="C212" s="59">
        <f t="shared" si="14"/>
        <v>48183</v>
      </c>
      <c r="D212" s="60">
        <f t="shared" si="15"/>
        <v>105838.62749043971</v>
      </c>
      <c r="E212" s="60">
        <f t="shared" si="16"/>
        <v>790.52049613070119</v>
      </c>
      <c r="F212" s="60">
        <f t="shared" si="17"/>
        <v>481.82449928358579</v>
      </c>
      <c r="G212" s="60">
        <f t="shared" si="18"/>
        <v>308.69599684711534</v>
      </c>
      <c r="H212" s="62">
        <f t="shared" si="19"/>
        <v>105356.80299115609</v>
      </c>
    </row>
    <row r="213" spans="1:8" ht="15" x14ac:dyDescent="0.35">
      <c r="A213" s="28"/>
      <c r="B213" s="61">
        <f t="shared" si="20"/>
        <v>192</v>
      </c>
      <c r="C213" s="59">
        <f t="shared" si="14"/>
        <v>48214</v>
      </c>
      <c r="D213" s="60">
        <f t="shared" si="15"/>
        <v>105356.80299115609</v>
      </c>
      <c r="E213" s="60">
        <f t="shared" si="16"/>
        <v>790.52049613070119</v>
      </c>
      <c r="F213" s="60">
        <f t="shared" si="17"/>
        <v>483.22982073982956</v>
      </c>
      <c r="G213" s="60">
        <f t="shared" si="18"/>
        <v>307.29067539087151</v>
      </c>
      <c r="H213" s="62">
        <f t="shared" si="19"/>
        <v>104873.57317041635</v>
      </c>
    </row>
    <row r="214" spans="1:8" ht="15" x14ac:dyDescent="0.35">
      <c r="A214" s="28"/>
      <c r="B214" s="61">
        <f t="shared" si="20"/>
        <v>193</v>
      </c>
      <c r="C214" s="59">
        <f t="shared" ref="C214:C277" si="21">IF(Loan_Not_Paid*Values_Entered,Payment_Date,"")</f>
        <v>48245</v>
      </c>
      <c r="D214" s="60">
        <f t="shared" ref="D214:D277" si="22">IF(Loan_Not_Paid*Values_Entered,Beginning_Balance,"")</f>
        <v>104873.57317041635</v>
      </c>
      <c r="E214" s="60">
        <f t="shared" ref="E214:E277" si="23">IF(Loan_Not_Paid*Values_Entered,Monthly_Payment,"")</f>
        <v>790.52049613070119</v>
      </c>
      <c r="F214" s="60">
        <f t="shared" ref="F214:F277" si="24">IF(Loan_Not_Paid*Values_Entered,Principal,"")</f>
        <v>484.63924105032078</v>
      </c>
      <c r="G214" s="60">
        <f t="shared" ref="G214:G277" si="25">IF(Loan_Not_Paid*Values_Entered,Interest,"")</f>
        <v>305.88125508038036</v>
      </c>
      <c r="H214" s="62">
        <f t="shared" ref="H214:H277" si="26">IF(Loan_Not_Paid*Values_Entered,Ending_Balance,"")</f>
        <v>104388.93392936597</v>
      </c>
    </row>
    <row r="215" spans="1:8" ht="15" x14ac:dyDescent="0.35">
      <c r="A215" s="28"/>
      <c r="B215" s="61">
        <f t="shared" ref="B215:B278" si="27">IF(Loan_Not_Paid*Values_Entered,Payment_Number,"")</f>
        <v>194</v>
      </c>
      <c r="C215" s="59">
        <f t="shared" si="21"/>
        <v>48274</v>
      </c>
      <c r="D215" s="60">
        <f t="shared" si="22"/>
        <v>104388.93392936597</v>
      </c>
      <c r="E215" s="60">
        <f t="shared" si="23"/>
        <v>790.52049613070119</v>
      </c>
      <c r="F215" s="60">
        <f t="shared" si="24"/>
        <v>486.0527721700509</v>
      </c>
      <c r="G215" s="60">
        <f t="shared" si="25"/>
        <v>304.46772396065029</v>
      </c>
      <c r="H215" s="62">
        <f t="shared" si="26"/>
        <v>103902.88115719589</v>
      </c>
    </row>
    <row r="216" spans="1:8" ht="15" x14ac:dyDescent="0.35">
      <c r="A216" s="28"/>
      <c r="B216" s="61">
        <f t="shared" si="27"/>
        <v>195</v>
      </c>
      <c r="C216" s="59">
        <f t="shared" si="21"/>
        <v>48305</v>
      </c>
      <c r="D216" s="60">
        <f t="shared" si="22"/>
        <v>103902.88115719589</v>
      </c>
      <c r="E216" s="60">
        <f t="shared" si="23"/>
        <v>790.52049613070119</v>
      </c>
      <c r="F216" s="60">
        <f t="shared" si="24"/>
        <v>487.47042608888023</v>
      </c>
      <c r="G216" s="60">
        <f t="shared" si="25"/>
        <v>303.05007004182102</v>
      </c>
      <c r="H216" s="62">
        <f t="shared" si="26"/>
        <v>103415.41073110705</v>
      </c>
    </row>
    <row r="217" spans="1:8" ht="15" x14ac:dyDescent="0.35">
      <c r="A217" s="28"/>
      <c r="B217" s="61">
        <f t="shared" si="27"/>
        <v>196</v>
      </c>
      <c r="C217" s="59">
        <f t="shared" si="21"/>
        <v>48335</v>
      </c>
      <c r="D217" s="60">
        <f t="shared" si="22"/>
        <v>103415.41073110705</v>
      </c>
      <c r="E217" s="60">
        <f t="shared" si="23"/>
        <v>790.52049613070119</v>
      </c>
      <c r="F217" s="60">
        <f t="shared" si="24"/>
        <v>488.89221483163942</v>
      </c>
      <c r="G217" s="60">
        <f t="shared" si="25"/>
        <v>301.62828129906171</v>
      </c>
      <c r="H217" s="62">
        <f t="shared" si="26"/>
        <v>102926.51851627539</v>
      </c>
    </row>
    <row r="218" spans="1:8" ht="15" x14ac:dyDescent="0.35">
      <c r="A218" s="28"/>
      <c r="B218" s="61">
        <f t="shared" si="27"/>
        <v>197</v>
      </c>
      <c r="C218" s="59">
        <f t="shared" si="21"/>
        <v>48366</v>
      </c>
      <c r="D218" s="60">
        <f t="shared" si="22"/>
        <v>102926.51851627539</v>
      </c>
      <c r="E218" s="60">
        <f t="shared" si="23"/>
        <v>790.52049613070119</v>
      </c>
      <c r="F218" s="60">
        <f t="shared" si="24"/>
        <v>490.31815045823174</v>
      </c>
      <c r="G218" s="60">
        <f t="shared" si="25"/>
        <v>300.20234567246951</v>
      </c>
      <c r="H218" s="62">
        <f t="shared" si="26"/>
        <v>102436.2003658172</v>
      </c>
    </row>
    <row r="219" spans="1:8" ht="15" x14ac:dyDescent="0.35">
      <c r="A219" s="28"/>
      <c r="B219" s="61">
        <f t="shared" si="27"/>
        <v>198</v>
      </c>
      <c r="C219" s="59">
        <f t="shared" si="21"/>
        <v>48396</v>
      </c>
      <c r="D219" s="60">
        <f t="shared" si="22"/>
        <v>102436.2003658172</v>
      </c>
      <c r="E219" s="60">
        <f t="shared" si="23"/>
        <v>790.52049613070119</v>
      </c>
      <c r="F219" s="60">
        <f t="shared" si="24"/>
        <v>491.74824506373488</v>
      </c>
      <c r="G219" s="60">
        <f t="shared" si="25"/>
        <v>298.77225106696625</v>
      </c>
      <c r="H219" s="62">
        <f t="shared" si="26"/>
        <v>101944.45212075347</v>
      </c>
    </row>
    <row r="220" spans="1:8" ht="15" x14ac:dyDescent="0.35">
      <c r="A220" s="28"/>
      <c r="B220" s="61">
        <f t="shared" si="27"/>
        <v>199</v>
      </c>
      <c r="C220" s="59">
        <f t="shared" si="21"/>
        <v>48427</v>
      </c>
      <c r="D220" s="60">
        <f t="shared" si="22"/>
        <v>101944.45212075347</v>
      </c>
      <c r="E220" s="60">
        <f t="shared" si="23"/>
        <v>790.52049613070119</v>
      </c>
      <c r="F220" s="60">
        <f t="shared" si="24"/>
        <v>493.1825107785042</v>
      </c>
      <c r="G220" s="60">
        <f t="shared" si="25"/>
        <v>297.33798535219705</v>
      </c>
      <c r="H220" s="62">
        <f t="shared" si="26"/>
        <v>101451.26960997496</v>
      </c>
    </row>
    <row r="221" spans="1:8" ht="15" x14ac:dyDescent="0.35">
      <c r="A221" s="28"/>
      <c r="B221" s="61">
        <f t="shared" si="27"/>
        <v>200</v>
      </c>
      <c r="C221" s="59">
        <f t="shared" si="21"/>
        <v>48458</v>
      </c>
      <c r="D221" s="60">
        <f t="shared" si="22"/>
        <v>101451.26960997496</v>
      </c>
      <c r="E221" s="60">
        <f t="shared" si="23"/>
        <v>790.52049613070119</v>
      </c>
      <c r="F221" s="60">
        <f t="shared" si="24"/>
        <v>494.6209597682747</v>
      </c>
      <c r="G221" s="60">
        <f t="shared" si="25"/>
        <v>295.89953636242632</v>
      </c>
      <c r="H221" s="62">
        <f t="shared" si="26"/>
        <v>100956.64865020671</v>
      </c>
    </row>
    <row r="222" spans="1:8" ht="15" x14ac:dyDescent="0.35">
      <c r="A222" s="28"/>
      <c r="B222" s="61">
        <f t="shared" si="27"/>
        <v>201</v>
      </c>
      <c r="C222" s="59">
        <f t="shared" si="21"/>
        <v>48488</v>
      </c>
      <c r="D222" s="60">
        <f t="shared" si="22"/>
        <v>100956.64865020671</v>
      </c>
      <c r="E222" s="60">
        <f t="shared" si="23"/>
        <v>790.52049613070119</v>
      </c>
      <c r="F222" s="60">
        <f t="shared" si="24"/>
        <v>496.0636042342656</v>
      </c>
      <c r="G222" s="60">
        <f t="shared" si="25"/>
        <v>294.45689189643565</v>
      </c>
      <c r="H222" s="62">
        <f t="shared" si="26"/>
        <v>100460.58504597237</v>
      </c>
    </row>
    <row r="223" spans="1:8" ht="15" x14ac:dyDescent="0.35">
      <c r="A223" s="28"/>
      <c r="B223" s="61">
        <f t="shared" si="27"/>
        <v>202</v>
      </c>
      <c r="C223" s="59">
        <f t="shared" si="21"/>
        <v>48519</v>
      </c>
      <c r="D223" s="60">
        <f t="shared" si="22"/>
        <v>100460.58504597237</v>
      </c>
      <c r="E223" s="60">
        <f t="shared" si="23"/>
        <v>790.52049613070119</v>
      </c>
      <c r="F223" s="60">
        <f t="shared" si="24"/>
        <v>497.51045641328221</v>
      </c>
      <c r="G223" s="60">
        <f t="shared" si="25"/>
        <v>293.01003971741903</v>
      </c>
      <c r="H223" s="62">
        <f t="shared" si="26"/>
        <v>99963.07458955911</v>
      </c>
    </row>
    <row r="224" spans="1:8" ht="15" x14ac:dyDescent="0.35">
      <c r="A224" s="28"/>
      <c r="B224" s="61">
        <f t="shared" si="27"/>
        <v>203</v>
      </c>
      <c r="C224" s="59">
        <f t="shared" si="21"/>
        <v>48549</v>
      </c>
      <c r="D224" s="60">
        <f t="shared" si="22"/>
        <v>99963.07458955911</v>
      </c>
      <c r="E224" s="60">
        <f t="shared" si="23"/>
        <v>790.52049613070119</v>
      </c>
      <c r="F224" s="60">
        <f t="shared" si="24"/>
        <v>498.9615285778209</v>
      </c>
      <c r="G224" s="60">
        <f t="shared" si="25"/>
        <v>291.55896755288023</v>
      </c>
      <c r="H224" s="62">
        <f t="shared" si="26"/>
        <v>99464.113060981268</v>
      </c>
    </row>
    <row r="225" spans="1:8" ht="15" x14ac:dyDescent="0.35">
      <c r="A225" s="28"/>
      <c r="B225" s="61">
        <f t="shared" si="27"/>
        <v>204</v>
      </c>
      <c r="C225" s="59">
        <f t="shared" si="21"/>
        <v>48580</v>
      </c>
      <c r="D225" s="60">
        <f t="shared" si="22"/>
        <v>99464.113060981268</v>
      </c>
      <c r="E225" s="60">
        <f t="shared" si="23"/>
        <v>790.52049613070119</v>
      </c>
      <c r="F225" s="60">
        <f t="shared" si="24"/>
        <v>500.41683303617293</v>
      </c>
      <c r="G225" s="60">
        <f t="shared" si="25"/>
        <v>290.10366309452832</v>
      </c>
      <c r="H225" s="62">
        <f t="shared" si="26"/>
        <v>98963.696227945155</v>
      </c>
    </row>
    <row r="226" spans="1:8" ht="15" x14ac:dyDescent="0.35">
      <c r="A226" s="28"/>
      <c r="B226" s="61">
        <f t="shared" si="27"/>
        <v>205</v>
      </c>
      <c r="C226" s="59">
        <f t="shared" si="21"/>
        <v>48611</v>
      </c>
      <c r="D226" s="60">
        <f t="shared" si="22"/>
        <v>98963.696227945155</v>
      </c>
      <c r="E226" s="60">
        <f t="shared" si="23"/>
        <v>790.52049613070119</v>
      </c>
      <c r="F226" s="60">
        <f t="shared" si="24"/>
        <v>501.87638213252836</v>
      </c>
      <c r="G226" s="60">
        <f t="shared" si="25"/>
        <v>288.64411399817277</v>
      </c>
      <c r="H226" s="62">
        <f t="shared" si="26"/>
        <v>98461.819845812657</v>
      </c>
    </row>
    <row r="227" spans="1:8" ht="15" x14ac:dyDescent="0.35">
      <c r="A227" s="28"/>
      <c r="B227" s="61">
        <f t="shared" si="27"/>
        <v>206</v>
      </c>
      <c r="C227" s="59">
        <f t="shared" si="21"/>
        <v>48639</v>
      </c>
      <c r="D227" s="60">
        <f t="shared" si="22"/>
        <v>98461.819845812657</v>
      </c>
      <c r="E227" s="60">
        <f t="shared" si="23"/>
        <v>790.52049613070119</v>
      </c>
      <c r="F227" s="60">
        <f t="shared" si="24"/>
        <v>503.34018824708158</v>
      </c>
      <c r="G227" s="60">
        <f t="shared" si="25"/>
        <v>287.18030788361949</v>
      </c>
      <c r="H227" s="62">
        <f t="shared" si="26"/>
        <v>97958.479657565505</v>
      </c>
    </row>
    <row r="228" spans="1:8" ht="15" x14ac:dyDescent="0.35">
      <c r="A228" s="28"/>
      <c r="B228" s="61">
        <f t="shared" si="27"/>
        <v>207</v>
      </c>
      <c r="C228" s="59">
        <f t="shared" si="21"/>
        <v>48670</v>
      </c>
      <c r="D228" s="60">
        <f t="shared" si="22"/>
        <v>97958.479657565505</v>
      </c>
      <c r="E228" s="60">
        <f t="shared" si="23"/>
        <v>790.52049613070119</v>
      </c>
      <c r="F228" s="60">
        <f t="shared" si="24"/>
        <v>504.80826379613558</v>
      </c>
      <c r="G228" s="60">
        <f t="shared" si="25"/>
        <v>285.71223233456556</v>
      </c>
      <c r="H228" s="62">
        <f t="shared" si="26"/>
        <v>97453.671393769298</v>
      </c>
    </row>
    <row r="229" spans="1:8" ht="15" x14ac:dyDescent="0.35">
      <c r="A229" s="28"/>
      <c r="B229" s="61">
        <f t="shared" si="27"/>
        <v>208</v>
      </c>
      <c r="C229" s="59">
        <f t="shared" si="21"/>
        <v>48700</v>
      </c>
      <c r="D229" s="60">
        <f t="shared" si="22"/>
        <v>97453.671393769298</v>
      </c>
      <c r="E229" s="60">
        <f t="shared" si="23"/>
        <v>790.52049613070119</v>
      </c>
      <c r="F229" s="60">
        <f t="shared" si="24"/>
        <v>506.28062123220758</v>
      </c>
      <c r="G229" s="60">
        <f t="shared" si="25"/>
        <v>284.23987489849344</v>
      </c>
      <c r="H229" s="62">
        <f t="shared" si="26"/>
        <v>96947.390772537154</v>
      </c>
    </row>
    <row r="230" spans="1:8" ht="15" x14ac:dyDescent="0.35">
      <c r="A230" s="28"/>
      <c r="B230" s="61">
        <f t="shared" si="27"/>
        <v>209</v>
      </c>
      <c r="C230" s="59">
        <f t="shared" si="21"/>
        <v>48731</v>
      </c>
      <c r="D230" s="60">
        <f t="shared" si="22"/>
        <v>96947.390772537154</v>
      </c>
      <c r="E230" s="60">
        <f t="shared" si="23"/>
        <v>790.52049613070119</v>
      </c>
      <c r="F230" s="60">
        <f t="shared" si="24"/>
        <v>507.75727304413488</v>
      </c>
      <c r="G230" s="60">
        <f t="shared" si="25"/>
        <v>282.7632230865662</v>
      </c>
      <c r="H230" s="62">
        <f t="shared" si="26"/>
        <v>96439.633499493095</v>
      </c>
    </row>
    <row r="231" spans="1:8" ht="15" x14ac:dyDescent="0.35">
      <c r="A231" s="28"/>
      <c r="B231" s="61">
        <f t="shared" si="27"/>
        <v>210</v>
      </c>
      <c r="C231" s="59">
        <f t="shared" si="21"/>
        <v>48761</v>
      </c>
      <c r="D231" s="60">
        <f t="shared" si="22"/>
        <v>96439.633499493095</v>
      </c>
      <c r="E231" s="60">
        <f t="shared" si="23"/>
        <v>790.52049613070119</v>
      </c>
      <c r="F231" s="60">
        <f t="shared" si="24"/>
        <v>509.2382317571803</v>
      </c>
      <c r="G231" s="60">
        <f t="shared" si="25"/>
        <v>281.28226437352083</v>
      </c>
      <c r="H231" s="62">
        <f t="shared" si="26"/>
        <v>95930.395267735905</v>
      </c>
    </row>
    <row r="232" spans="1:8" ht="15" x14ac:dyDescent="0.35">
      <c r="A232" s="28"/>
      <c r="B232" s="61">
        <f t="shared" si="27"/>
        <v>211</v>
      </c>
      <c r="C232" s="59">
        <f t="shared" si="21"/>
        <v>48792</v>
      </c>
      <c r="D232" s="60">
        <f t="shared" si="22"/>
        <v>95930.395267735905</v>
      </c>
      <c r="E232" s="60">
        <f t="shared" si="23"/>
        <v>790.52049613070119</v>
      </c>
      <c r="F232" s="60">
        <f t="shared" si="24"/>
        <v>510.7235099331387</v>
      </c>
      <c r="G232" s="60">
        <f t="shared" si="25"/>
        <v>279.79698619756243</v>
      </c>
      <c r="H232" s="62">
        <f t="shared" si="26"/>
        <v>95419.671757802687</v>
      </c>
    </row>
    <row r="233" spans="1:8" ht="15" x14ac:dyDescent="0.35">
      <c r="A233" s="28"/>
      <c r="B233" s="61">
        <f t="shared" si="27"/>
        <v>212</v>
      </c>
      <c r="C233" s="59">
        <f t="shared" si="21"/>
        <v>48823</v>
      </c>
      <c r="D233" s="60">
        <f t="shared" si="22"/>
        <v>95419.671757802687</v>
      </c>
      <c r="E233" s="60">
        <f t="shared" si="23"/>
        <v>790.52049613070119</v>
      </c>
      <c r="F233" s="60">
        <f t="shared" si="24"/>
        <v>512.21312017044374</v>
      </c>
      <c r="G233" s="60">
        <f t="shared" si="25"/>
        <v>278.30737596025745</v>
      </c>
      <c r="H233" s="62">
        <f t="shared" si="26"/>
        <v>94907.458637632284</v>
      </c>
    </row>
    <row r="234" spans="1:8" ht="15" x14ac:dyDescent="0.35">
      <c r="A234" s="28"/>
      <c r="B234" s="61">
        <f t="shared" si="27"/>
        <v>213</v>
      </c>
      <c r="C234" s="59">
        <f t="shared" si="21"/>
        <v>48853</v>
      </c>
      <c r="D234" s="60">
        <f t="shared" si="22"/>
        <v>94907.458637632284</v>
      </c>
      <c r="E234" s="60">
        <f t="shared" si="23"/>
        <v>790.52049613070119</v>
      </c>
      <c r="F234" s="60">
        <f t="shared" si="24"/>
        <v>513.70707510427417</v>
      </c>
      <c r="G234" s="60">
        <f t="shared" si="25"/>
        <v>276.81342102642697</v>
      </c>
      <c r="H234" s="62">
        <f t="shared" si="26"/>
        <v>94393.75156252805</v>
      </c>
    </row>
    <row r="235" spans="1:8" ht="15" x14ac:dyDescent="0.35">
      <c r="A235" s="28"/>
      <c r="B235" s="61">
        <f t="shared" si="27"/>
        <v>214</v>
      </c>
      <c r="C235" s="59">
        <f t="shared" si="21"/>
        <v>48884</v>
      </c>
      <c r="D235" s="60">
        <f t="shared" si="22"/>
        <v>94393.75156252805</v>
      </c>
      <c r="E235" s="60">
        <f t="shared" si="23"/>
        <v>790.52049613070119</v>
      </c>
      <c r="F235" s="60">
        <f t="shared" si="24"/>
        <v>515.20538740666166</v>
      </c>
      <c r="G235" s="60">
        <f t="shared" si="25"/>
        <v>275.31510872403948</v>
      </c>
      <c r="H235" s="62">
        <f t="shared" si="26"/>
        <v>93878.546175121417</v>
      </c>
    </row>
    <row r="236" spans="1:8" ht="15" x14ac:dyDescent="0.35">
      <c r="A236" s="28"/>
      <c r="B236" s="61">
        <f t="shared" si="27"/>
        <v>215</v>
      </c>
      <c r="C236" s="59">
        <f t="shared" si="21"/>
        <v>48914</v>
      </c>
      <c r="D236" s="60">
        <f t="shared" si="22"/>
        <v>93878.546175121417</v>
      </c>
      <c r="E236" s="60">
        <f t="shared" si="23"/>
        <v>790.52049613070119</v>
      </c>
      <c r="F236" s="60">
        <f t="shared" si="24"/>
        <v>516.70806978659778</v>
      </c>
      <c r="G236" s="60">
        <f t="shared" si="25"/>
        <v>273.81242634410336</v>
      </c>
      <c r="H236" s="62">
        <f t="shared" si="26"/>
        <v>93361.838105334755</v>
      </c>
    </row>
    <row r="237" spans="1:8" ht="15" x14ac:dyDescent="0.35">
      <c r="A237" s="28"/>
      <c r="B237" s="61">
        <f t="shared" si="27"/>
        <v>216</v>
      </c>
      <c r="C237" s="59">
        <f t="shared" si="21"/>
        <v>48945</v>
      </c>
      <c r="D237" s="60">
        <f t="shared" si="22"/>
        <v>93361.838105334755</v>
      </c>
      <c r="E237" s="60">
        <f t="shared" si="23"/>
        <v>790.52049613070119</v>
      </c>
      <c r="F237" s="60">
        <f t="shared" si="24"/>
        <v>518.21513499014191</v>
      </c>
      <c r="G237" s="60">
        <f t="shared" si="25"/>
        <v>272.30536114055911</v>
      </c>
      <c r="H237" s="62">
        <f t="shared" si="26"/>
        <v>92843.622970344644</v>
      </c>
    </row>
    <row r="238" spans="1:8" ht="15" x14ac:dyDescent="0.35">
      <c r="A238" s="28"/>
      <c r="B238" s="61">
        <f t="shared" si="27"/>
        <v>217</v>
      </c>
      <c r="C238" s="59">
        <f t="shared" si="21"/>
        <v>48976</v>
      </c>
      <c r="D238" s="60">
        <f t="shared" si="22"/>
        <v>92843.622970344644</v>
      </c>
      <c r="E238" s="60">
        <f t="shared" si="23"/>
        <v>790.52049613070119</v>
      </c>
      <c r="F238" s="60">
        <f t="shared" si="24"/>
        <v>519.72659580052994</v>
      </c>
      <c r="G238" s="60">
        <f t="shared" si="25"/>
        <v>270.79390033017125</v>
      </c>
      <c r="H238" s="62">
        <f t="shared" si="26"/>
        <v>92323.896374544071</v>
      </c>
    </row>
    <row r="239" spans="1:8" ht="15" x14ac:dyDescent="0.35">
      <c r="A239" s="28"/>
      <c r="B239" s="61">
        <f t="shared" si="27"/>
        <v>218</v>
      </c>
      <c r="C239" s="59">
        <f t="shared" si="21"/>
        <v>49004</v>
      </c>
      <c r="D239" s="60">
        <f t="shared" si="22"/>
        <v>92323.896374544071</v>
      </c>
      <c r="E239" s="60">
        <f t="shared" si="23"/>
        <v>790.52049613070119</v>
      </c>
      <c r="F239" s="60">
        <f t="shared" si="24"/>
        <v>521.24246503828158</v>
      </c>
      <c r="G239" s="60">
        <f t="shared" si="25"/>
        <v>269.27803109241972</v>
      </c>
      <c r="H239" s="62">
        <f t="shared" si="26"/>
        <v>91802.653909505781</v>
      </c>
    </row>
    <row r="240" spans="1:8" ht="15" x14ac:dyDescent="0.35">
      <c r="A240" s="28"/>
      <c r="B240" s="61">
        <f t="shared" si="27"/>
        <v>219</v>
      </c>
      <c r="C240" s="59">
        <f t="shared" si="21"/>
        <v>49035</v>
      </c>
      <c r="D240" s="60">
        <f t="shared" si="22"/>
        <v>91802.653909505781</v>
      </c>
      <c r="E240" s="60">
        <f t="shared" si="23"/>
        <v>790.52049613070119</v>
      </c>
      <c r="F240" s="60">
        <f t="shared" si="24"/>
        <v>522.76275556130975</v>
      </c>
      <c r="G240" s="60">
        <f t="shared" si="25"/>
        <v>267.75774056939139</v>
      </c>
      <c r="H240" s="62">
        <f t="shared" si="26"/>
        <v>91279.891153944511</v>
      </c>
    </row>
    <row r="241" spans="1:8" ht="15" x14ac:dyDescent="0.35">
      <c r="A241" s="28"/>
      <c r="B241" s="61">
        <f t="shared" si="27"/>
        <v>220</v>
      </c>
      <c r="C241" s="59">
        <f t="shared" si="21"/>
        <v>49065</v>
      </c>
      <c r="D241" s="60">
        <f t="shared" si="22"/>
        <v>91279.891153944511</v>
      </c>
      <c r="E241" s="60">
        <f t="shared" si="23"/>
        <v>790.52049613070119</v>
      </c>
      <c r="F241" s="60">
        <f t="shared" si="24"/>
        <v>524.28748026503024</v>
      </c>
      <c r="G241" s="60">
        <f t="shared" si="25"/>
        <v>266.23301586567089</v>
      </c>
      <c r="H241" s="62">
        <f t="shared" si="26"/>
        <v>90755.603673679492</v>
      </c>
    </row>
    <row r="242" spans="1:8" ht="15" x14ac:dyDescent="0.35">
      <c r="A242" s="28"/>
      <c r="B242" s="61">
        <f t="shared" si="27"/>
        <v>221</v>
      </c>
      <c r="C242" s="59">
        <f t="shared" si="21"/>
        <v>49096</v>
      </c>
      <c r="D242" s="60">
        <f t="shared" si="22"/>
        <v>90755.603673679492</v>
      </c>
      <c r="E242" s="60">
        <f t="shared" si="23"/>
        <v>790.52049613070119</v>
      </c>
      <c r="F242" s="60">
        <f t="shared" si="24"/>
        <v>525.81665208247</v>
      </c>
      <c r="G242" s="60">
        <f t="shared" si="25"/>
        <v>264.70384404823125</v>
      </c>
      <c r="H242" s="62">
        <f t="shared" si="26"/>
        <v>90229.787021596974</v>
      </c>
    </row>
    <row r="243" spans="1:8" ht="15" x14ac:dyDescent="0.35">
      <c r="A243" s="28"/>
      <c r="B243" s="61">
        <f t="shared" si="27"/>
        <v>222</v>
      </c>
      <c r="C243" s="59">
        <f t="shared" si="21"/>
        <v>49126</v>
      </c>
      <c r="D243" s="60">
        <f t="shared" si="22"/>
        <v>90229.787021596974</v>
      </c>
      <c r="E243" s="60">
        <f t="shared" si="23"/>
        <v>790.52049613070119</v>
      </c>
      <c r="F243" s="60">
        <f t="shared" si="24"/>
        <v>527.35028398437714</v>
      </c>
      <c r="G243" s="60">
        <f t="shared" si="25"/>
        <v>263.17021214632399</v>
      </c>
      <c r="H243" s="62">
        <f t="shared" si="26"/>
        <v>89702.436737612617</v>
      </c>
    </row>
    <row r="244" spans="1:8" ht="15" x14ac:dyDescent="0.35">
      <c r="A244" s="28"/>
      <c r="B244" s="61">
        <f t="shared" si="27"/>
        <v>223</v>
      </c>
      <c r="C244" s="59">
        <f t="shared" si="21"/>
        <v>49157</v>
      </c>
      <c r="D244" s="60">
        <f t="shared" si="22"/>
        <v>89702.436737612617</v>
      </c>
      <c r="E244" s="60">
        <f t="shared" si="23"/>
        <v>790.52049613070119</v>
      </c>
      <c r="F244" s="60">
        <f t="shared" si="24"/>
        <v>528.88838897933158</v>
      </c>
      <c r="G244" s="60">
        <f t="shared" si="25"/>
        <v>261.63210715136961</v>
      </c>
      <c r="H244" s="62">
        <f t="shared" si="26"/>
        <v>89173.548348633223</v>
      </c>
    </row>
    <row r="245" spans="1:8" ht="15" x14ac:dyDescent="0.35">
      <c r="A245" s="28"/>
      <c r="B245" s="61">
        <f t="shared" si="27"/>
        <v>224</v>
      </c>
      <c r="C245" s="59">
        <f t="shared" si="21"/>
        <v>49188</v>
      </c>
      <c r="D245" s="60">
        <f t="shared" si="22"/>
        <v>89173.548348633223</v>
      </c>
      <c r="E245" s="60">
        <f t="shared" si="23"/>
        <v>790.52049613070119</v>
      </c>
      <c r="F245" s="60">
        <f t="shared" si="24"/>
        <v>530.43098011385462</v>
      </c>
      <c r="G245" s="60">
        <f t="shared" si="25"/>
        <v>260.08951601684652</v>
      </c>
      <c r="H245" s="62">
        <f t="shared" si="26"/>
        <v>88643.117368519452</v>
      </c>
    </row>
    <row r="246" spans="1:8" ht="15" x14ac:dyDescent="0.35">
      <c r="A246" s="28"/>
      <c r="B246" s="61">
        <f t="shared" si="27"/>
        <v>225</v>
      </c>
      <c r="C246" s="59">
        <f t="shared" si="21"/>
        <v>49218</v>
      </c>
      <c r="D246" s="60">
        <f t="shared" si="22"/>
        <v>88643.117368519452</v>
      </c>
      <c r="E246" s="60">
        <f t="shared" si="23"/>
        <v>790.52049613070119</v>
      </c>
      <c r="F246" s="60">
        <f t="shared" si="24"/>
        <v>531.97807047252013</v>
      </c>
      <c r="G246" s="60">
        <f t="shared" si="25"/>
        <v>258.54242565818106</v>
      </c>
      <c r="H246" s="62">
        <f t="shared" si="26"/>
        <v>88111.139298046968</v>
      </c>
    </row>
    <row r="247" spans="1:8" ht="15" x14ac:dyDescent="0.35">
      <c r="A247" s="28"/>
      <c r="B247" s="61">
        <f t="shared" si="27"/>
        <v>226</v>
      </c>
      <c r="C247" s="59">
        <f t="shared" si="21"/>
        <v>49249</v>
      </c>
      <c r="D247" s="60">
        <f t="shared" si="22"/>
        <v>88111.139298046968</v>
      </c>
      <c r="E247" s="60">
        <f t="shared" si="23"/>
        <v>790.52049613070119</v>
      </c>
      <c r="F247" s="60">
        <f t="shared" si="24"/>
        <v>533.52967317806497</v>
      </c>
      <c r="G247" s="60">
        <f t="shared" si="25"/>
        <v>256.99082295263622</v>
      </c>
      <c r="H247" s="62">
        <f t="shared" si="26"/>
        <v>87577.60962486887</v>
      </c>
    </row>
    <row r="248" spans="1:8" ht="15" x14ac:dyDescent="0.35">
      <c r="A248" s="28"/>
      <c r="B248" s="61">
        <f t="shared" si="27"/>
        <v>227</v>
      </c>
      <c r="C248" s="59">
        <f t="shared" si="21"/>
        <v>49279</v>
      </c>
      <c r="D248" s="60">
        <f t="shared" si="22"/>
        <v>87577.60962486887</v>
      </c>
      <c r="E248" s="60">
        <f t="shared" si="23"/>
        <v>790.52049613070119</v>
      </c>
      <c r="F248" s="60">
        <f t="shared" si="24"/>
        <v>535.08580139150081</v>
      </c>
      <c r="G248" s="60">
        <f t="shared" si="25"/>
        <v>255.43469473920024</v>
      </c>
      <c r="H248" s="62">
        <f t="shared" si="26"/>
        <v>87042.523823477386</v>
      </c>
    </row>
    <row r="249" spans="1:8" ht="15" x14ac:dyDescent="0.35">
      <c r="A249" s="28"/>
      <c r="B249" s="61">
        <f t="shared" si="27"/>
        <v>228</v>
      </c>
      <c r="C249" s="59">
        <f t="shared" si="21"/>
        <v>49310</v>
      </c>
      <c r="D249" s="60">
        <f t="shared" si="22"/>
        <v>87042.523823477386</v>
      </c>
      <c r="E249" s="60">
        <f t="shared" si="23"/>
        <v>790.52049613070119</v>
      </c>
      <c r="F249" s="60">
        <f t="shared" si="24"/>
        <v>536.64646831222615</v>
      </c>
      <c r="G249" s="60">
        <f t="shared" si="25"/>
        <v>253.87402781847504</v>
      </c>
      <c r="H249" s="62">
        <f t="shared" si="26"/>
        <v>86505.877355165168</v>
      </c>
    </row>
    <row r="250" spans="1:8" ht="15" x14ac:dyDescent="0.35">
      <c r="A250" s="28"/>
      <c r="B250" s="61">
        <f t="shared" si="27"/>
        <v>229</v>
      </c>
      <c r="C250" s="59">
        <f t="shared" si="21"/>
        <v>49341</v>
      </c>
      <c r="D250" s="60">
        <f t="shared" si="22"/>
        <v>86505.877355165168</v>
      </c>
      <c r="E250" s="60">
        <f t="shared" si="23"/>
        <v>790.52049613070119</v>
      </c>
      <c r="F250" s="60">
        <f t="shared" si="24"/>
        <v>538.2116871781368</v>
      </c>
      <c r="G250" s="60">
        <f t="shared" si="25"/>
        <v>252.30880895256436</v>
      </c>
      <c r="H250" s="62">
        <f t="shared" si="26"/>
        <v>85967.665667986992</v>
      </c>
    </row>
    <row r="251" spans="1:8" ht="15" x14ac:dyDescent="0.35">
      <c r="A251" s="28"/>
      <c r="B251" s="61">
        <f t="shared" si="27"/>
        <v>230</v>
      </c>
      <c r="C251" s="59">
        <f t="shared" si="21"/>
        <v>49369</v>
      </c>
      <c r="D251" s="60">
        <f t="shared" si="22"/>
        <v>85967.665667986992</v>
      </c>
      <c r="E251" s="60">
        <f t="shared" si="23"/>
        <v>790.52049613070119</v>
      </c>
      <c r="F251" s="60">
        <f t="shared" si="24"/>
        <v>539.78147126573981</v>
      </c>
      <c r="G251" s="60">
        <f t="shared" si="25"/>
        <v>250.73902486496146</v>
      </c>
      <c r="H251" s="62">
        <f t="shared" si="26"/>
        <v>85427.884196721308</v>
      </c>
    </row>
    <row r="252" spans="1:8" ht="15" x14ac:dyDescent="0.35">
      <c r="A252" s="28"/>
      <c r="B252" s="61">
        <f t="shared" si="27"/>
        <v>231</v>
      </c>
      <c r="C252" s="59">
        <f t="shared" si="21"/>
        <v>49400</v>
      </c>
      <c r="D252" s="60">
        <f t="shared" si="22"/>
        <v>85427.884196721308</v>
      </c>
      <c r="E252" s="60">
        <f t="shared" si="23"/>
        <v>790.52049613070119</v>
      </c>
      <c r="F252" s="60">
        <f t="shared" si="24"/>
        <v>541.35583389026476</v>
      </c>
      <c r="G252" s="60">
        <f t="shared" si="25"/>
        <v>249.1646622404364</v>
      </c>
      <c r="H252" s="62">
        <f t="shared" si="26"/>
        <v>84886.528362830984</v>
      </c>
    </row>
    <row r="253" spans="1:8" ht="15" x14ac:dyDescent="0.35">
      <c r="A253" s="28"/>
      <c r="B253" s="61">
        <f t="shared" si="27"/>
        <v>232</v>
      </c>
      <c r="C253" s="59">
        <f t="shared" si="21"/>
        <v>49430</v>
      </c>
      <c r="D253" s="60">
        <f t="shared" si="22"/>
        <v>84886.528362830984</v>
      </c>
      <c r="E253" s="60">
        <f t="shared" si="23"/>
        <v>790.52049613070119</v>
      </c>
      <c r="F253" s="60">
        <f t="shared" si="24"/>
        <v>542.93478840577802</v>
      </c>
      <c r="G253" s="60">
        <f t="shared" si="25"/>
        <v>247.58570772492311</v>
      </c>
      <c r="H253" s="62">
        <f t="shared" si="26"/>
        <v>84343.593574425206</v>
      </c>
    </row>
    <row r="254" spans="1:8" ht="15" x14ac:dyDescent="0.35">
      <c r="A254" s="28"/>
      <c r="B254" s="61">
        <f t="shared" si="27"/>
        <v>233</v>
      </c>
      <c r="C254" s="59">
        <f t="shared" si="21"/>
        <v>49461</v>
      </c>
      <c r="D254" s="60">
        <f t="shared" si="22"/>
        <v>84343.593574425206</v>
      </c>
      <c r="E254" s="60">
        <f t="shared" si="23"/>
        <v>790.52049613070119</v>
      </c>
      <c r="F254" s="60">
        <f t="shared" si="24"/>
        <v>544.51834820529484</v>
      </c>
      <c r="G254" s="60">
        <f t="shared" si="25"/>
        <v>246.00214792540626</v>
      </c>
      <c r="H254" s="62">
        <f t="shared" si="26"/>
        <v>83799.075226219953</v>
      </c>
    </row>
    <row r="255" spans="1:8" ht="15" x14ac:dyDescent="0.35">
      <c r="A255" s="28"/>
      <c r="B255" s="61">
        <f t="shared" si="27"/>
        <v>234</v>
      </c>
      <c r="C255" s="59">
        <f t="shared" si="21"/>
        <v>49491</v>
      </c>
      <c r="D255" s="60">
        <f t="shared" si="22"/>
        <v>83799.075226219953</v>
      </c>
      <c r="E255" s="60">
        <f t="shared" si="23"/>
        <v>790.52049613070119</v>
      </c>
      <c r="F255" s="60">
        <f t="shared" si="24"/>
        <v>546.10652672089361</v>
      </c>
      <c r="G255" s="60">
        <f t="shared" si="25"/>
        <v>244.41396940980749</v>
      </c>
      <c r="H255" s="62">
        <f t="shared" si="26"/>
        <v>83252.968699498975</v>
      </c>
    </row>
    <row r="256" spans="1:8" ht="15" x14ac:dyDescent="0.35">
      <c r="A256" s="28"/>
      <c r="B256" s="61">
        <f t="shared" si="27"/>
        <v>235</v>
      </c>
      <c r="C256" s="59">
        <f t="shared" si="21"/>
        <v>49522</v>
      </c>
      <c r="D256" s="60">
        <f t="shared" si="22"/>
        <v>83252.968699498975</v>
      </c>
      <c r="E256" s="60">
        <f t="shared" si="23"/>
        <v>790.52049613070119</v>
      </c>
      <c r="F256" s="60">
        <f t="shared" si="24"/>
        <v>547.69933742382955</v>
      </c>
      <c r="G256" s="60">
        <f t="shared" si="25"/>
        <v>242.8211587068715</v>
      </c>
      <c r="H256" s="62">
        <f t="shared" si="26"/>
        <v>82705.269362075196</v>
      </c>
    </row>
    <row r="257" spans="1:8" ht="15" x14ac:dyDescent="0.35">
      <c r="A257" s="28"/>
      <c r="B257" s="61">
        <f t="shared" si="27"/>
        <v>236</v>
      </c>
      <c r="C257" s="59">
        <f t="shared" si="21"/>
        <v>49553</v>
      </c>
      <c r="D257" s="60">
        <f t="shared" si="22"/>
        <v>82705.269362075196</v>
      </c>
      <c r="E257" s="60">
        <f t="shared" si="23"/>
        <v>790.52049613070119</v>
      </c>
      <c r="F257" s="60">
        <f t="shared" si="24"/>
        <v>549.29679382464917</v>
      </c>
      <c r="G257" s="60">
        <f t="shared" si="25"/>
        <v>241.22370230605208</v>
      </c>
      <c r="H257" s="62">
        <f t="shared" si="26"/>
        <v>82155.972568250552</v>
      </c>
    </row>
    <row r="258" spans="1:8" ht="15" x14ac:dyDescent="0.35">
      <c r="A258" s="28"/>
      <c r="B258" s="61">
        <f t="shared" si="27"/>
        <v>237</v>
      </c>
      <c r="C258" s="59">
        <f t="shared" si="21"/>
        <v>49583</v>
      </c>
      <c r="D258" s="60">
        <f t="shared" si="22"/>
        <v>82155.972568250552</v>
      </c>
      <c r="E258" s="60">
        <f t="shared" si="23"/>
        <v>790.52049613070119</v>
      </c>
      <c r="F258" s="60">
        <f t="shared" si="24"/>
        <v>550.89890947330434</v>
      </c>
      <c r="G258" s="60">
        <f t="shared" si="25"/>
        <v>239.62158665739682</v>
      </c>
      <c r="H258" s="62">
        <f t="shared" si="26"/>
        <v>81605.073658777284</v>
      </c>
    </row>
    <row r="259" spans="1:8" ht="15" x14ac:dyDescent="0.35">
      <c r="A259" s="28"/>
      <c r="B259" s="61">
        <f t="shared" si="27"/>
        <v>238</v>
      </c>
      <c r="C259" s="59">
        <f t="shared" si="21"/>
        <v>49614</v>
      </c>
      <c r="D259" s="60">
        <f t="shared" si="22"/>
        <v>81605.073658777284</v>
      </c>
      <c r="E259" s="60">
        <f t="shared" si="23"/>
        <v>790.52049613070119</v>
      </c>
      <c r="F259" s="60">
        <f t="shared" si="24"/>
        <v>552.5056979592681</v>
      </c>
      <c r="G259" s="60">
        <f t="shared" si="25"/>
        <v>238.014798171433</v>
      </c>
      <c r="H259" s="62">
        <f t="shared" si="26"/>
        <v>81052.567960818007</v>
      </c>
    </row>
    <row r="260" spans="1:8" ht="15" x14ac:dyDescent="0.35">
      <c r="A260" s="28"/>
      <c r="B260" s="61">
        <f t="shared" si="27"/>
        <v>239</v>
      </c>
      <c r="C260" s="59">
        <f t="shared" si="21"/>
        <v>49644</v>
      </c>
      <c r="D260" s="60">
        <f t="shared" si="22"/>
        <v>81052.567960818007</v>
      </c>
      <c r="E260" s="60">
        <f t="shared" si="23"/>
        <v>790.52049613070119</v>
      </c>
      <c r="F260" s="60">
        <f t="shared" si="24"/>
        <v>554.11717291164928</v>
      </c>
      <c r="G260" s="60">
        <f t="shared" si="25"/>
        <v>236.40332321905177</v>
      </c>
      <c r="H260" s="62">
        <f t="shared" si="26"/>
        <v>80498.450787906302</v>
      </c>
    </row>
    <row r="261" spans="1:8" ht="15" x14ac:dyDescent="0.35">
      <c r="A261" s="28"/>
      <c r="B261" s="61">
        <f t="shared" si="27"/>
        <v>240</v>
      </c>
      <c r="C261" s="59">
        <f t="shared" si="21"/>
        <v>49675</v>
      </c>
      <c r="D261" s="60">
        <f t="shared" si="22"/>
        <v>80498.450787906302</v>
      </c>
      <c r="E261" s="60">
        <f t="shared" si="23"/>
        <v>790.52049613070119</v>
      </c>
      <c r="F261" s="60">
        <f t="shared" si="24"/>
        <v>555.73334799930831</v>
      </c>
      <c r="G261" s="60">
        <f t="shared" si="25"/>
        <v>234.78714813139285</v>
      </c>
      <c r="H261" s="62">
        <f t="shared" si="26"/>
        <v>79942.717439907079</v>
      </c>
    </row>
    <row r="262" spans="1:8" ht="15" x14ac:dyDescent="0.35">
      <c r="A262" s="28"/>
      <c r="B262" s="61">
        <f t="shared" si="27"/>
        <v>241</v>
      </c>
      <c r="C262" s="59">
        <f t="shared" si="21"/>
        <v>49706</v>
      </c>
      <c r="D262" s="60">
        <f t="shared" si="22"/>
        <v>79942.717439907079</v>
      </c>
      <c r="E262" s="60">
        <f t="shared" si="23"/>
        <v>790.52049613070119</v>
      </c>
      <c r="F262" s="60">
        <f t="shared" si="24"/>
        <v>557.354236930973</v>
      </c>
      <c r="G262" s="60">
        <f t="shared" si="25"/>
        <v>233.16625919972819</v>
      </c>
      <c r="H262" s="62">
        <f t="shared" si="26"/>
        <v>79385.363202976063</v>
      </c>
    </row>
    <row r="263" spans="1:8" ht="15" x14ac:dyDescent="0.35">
      <c r="A263" s="28"/>
      <c r="B263" s="61">
        <f t="shared" si="27"/>
        <v>242</v>
      </c>
      <c r="C263" s="59">
        <f t="shared" si="21"/>
        <v>49735</v>
      </c>
      <c r="D263" s="60">
        <f t="shared" si="22"/>
        <v>79385.363202976063</v>
      </c>
      <c r="E263" s="60">
        <f t="shared" si="23"/>
        <v>790.52049613070119</v>
      </c>
      <c r="F263" s="60">
        <f t="shared" si="24"/>
        <v>558.97985345535494</v>
      </c>
      <c r="G263" s="60">
        <f t="shared" si="25"/>
        <v>231.54064267534622</v>
      </c>
      <c r="H263" s="62">
        <f t="shared" si="26"/>
        <v>78826.383349520736</v>
      </c>
    </row>
    <row r="264" spans="1:8" ht="15" x14ac:dyDescent="0.35">
      <c r="A264" s="28"/>
      <c r="B264" s="61">
        <f t="shared" si="27"/>
        <v>243</v>
      </c>
      <c r="C264" s="59">
        <f t="shared" si="21"/>
        <v>49766</v>
      </c>
      <c r="D264" s="60">
        <f t="shared" si="22"/>
        <v>78826.383349520736</v>
      </c>
      <c r="E264" s="60">
        <f t="shared" si="23"/>
        <v>790.52049613070119</v>
      </c>
      <c r="F264" s="60">
        <f t="shared" si="24"/>
        <v>560.61021136126647</v>
      </c>
      <c r="G264" s="60">
        <f t="shared" si="25"/>
        <v>229.91028476943472</v>
      </c>
      <c r="H264" s="62">
        <f t="shared" si="26"/>
        <v>78265.773138159479</v>
      </c>
    </row>
    <row r="265" spans="1:8" ht="15" x14ac:dyDescent="0.35">
      <c r="A265" s="28"/>
      <c r="B265" s="61">
        <f t="shared" si="27"/>
        <v>244</v>
      </c>
      <c r="C265" s="59">
        <f t="shared" si="21"/>
        <v>49796</v>
      </c>
      <c r="D265" s="60">
        <f t="shared" si="22"/>
        <v>78265.773138159479</v>
      </c>
      <c r="E265" s="60">
        <f t="shared" si="23"/>
        <v>790.52049613070119</v>
      </c>
      <c r="F265" s="60">
        <f t="shared" si="24"/>
        <v>562.24532447773686</v>
      </c>
      <c r="G265" s="60">
        <f t="shared" si="25"/>
        <v>228.27517165296439</v>
      </c>
      <c r="H265" s="62">
        <f t="shared" si="26"/>
        <v>77703.527813681692</v>
      </c>
    </row>
    <row r="266" spans="1:8" ht="15" x14ac:dyDescent="0.35">
      <c r="A266" s="28"/>
      <c r="B266" s="61">
        <f t="shared" si="27"/>
        <v>245</v>
      </c>
      <c r="C266" s="59">
        <f t="shared" si="21"/>
        <v>49827</v>
      </c>
      <c r="D266" s="60">
        <f t="shared" si="22"/>
        <v>77703.527813681692</v>
      </c>
      <c r="E266" s="60">
        <f t="shared" si="23"/>
        <v>790.52049613070119</v>
      </c>
      <c r="F266" s="60">
        <f t="shared" si="24"/>
        <v>563.88520667413025</v>
      </c>
      <c r="G266" s="60">
        <f t="shared" si="25"/>
        <v>226.63528945657097</v>
      </c>
      <c r="H266" s="62">
        <f t="shared" si="26"/>
        <v>77139.642607007583</v>
      </c>
    </row>
    <row r="267" spans="1:8" ht="15" x14ac:dyDescent="0.35">
      <c r="A267" s="28"/>
      <c r="B267" s="61">
        <f t="shared" si="27"/>
        <v>246</v>
      </c>
      <c r="C267" s="59">
        <f t="shared" si="21"/>
        <v>49857</v>
      </c>
      <c r="D267" s="60">
        <f t="shared" si="22"/>
        <v>77139.642607007583</v>
      </c>
      <c r="E267" s="60">
        <f t="shared" si="23"/>
        <v>790.52049613070119</v>
      </c>
      <c r="F267" s="60">
        <f t="shared" si="24"/>
        <v>565.52987186026303</v>
      </c>
      <c r="G267" s="60">
        <f t="shared" si="25"/>
        <v>224.9906242704381</v>
      </c>
      <c r="H267" s="62">
        <f t="shared" si="26"/>
        <v>76574.112735147355</v>
      </c>
    </row>
    <row r="268" spans="1:8" ht="15" x14ac:dyDescent="0.35">
      <c r="A268" s="28"/>
      <c r="B268" s="61">
        <f t="shared" si="27"/>
        <v>247</v>
      </c>
      <c r="C268" s="59">
        <f t="shared" si="21"/>
        <v>49888</v>
      </c>
      <c r="D268" s="60">
        <f t="shared" si="22"/>
        <v>76574.112735147355</v>
      </c>
      <c r="E268" s="60">
        <f t="shared" si="23"/>
        <v>790.52049613070119</v>
      </c>
      <c r="F268" s="60">
        <f t="shared" si="24"/>
        <v>567.17933398652224</v>
      </c>
      <c r="G268" s="60">
        <f t="shared" si="25"/>
        <v>223.34116214417898</v>
      </c>
      <c r="H268" s="62">
        <f t="shared" si="26"/>
        <v>76006.933401160873</v>
      </c>
    </row>
    <row r="269" spans="1:8" ht="15" x14ac:dyDescent="0.35">
      <c r="A269" s="28"/>
      <c r="B269" s="61">
        <f t="shared" si="27"/>
        <v>248</v>
      </c>
      <c r="C269" s="59">
        <f t="shared" si="21"/>
        <v>49919</v>
      </c>
      <c r="D269" s="60">
        <f t="shared" si="22"/>
        <v>76006.933401160873</v>
      </c>
      <c r="E269" s="60">
        <f t="shared" si="23"/>
        <v>790.52049613070119</v>
      </c>
      <c r="F269" s="60">
        <f t="shared" si="24"/>
        <v>568.83360704398285</v>
      </c>
      <c r="G269" s="60">
        <f t="shared" si="25"/>
        <v>221.68688908671828</v>
      </c>
      <c r="H269" s="62">
        <f t="shared" si="26"/>
        <v>75438.099794116861</v>
      </c>
    </row>
    <row r="270" spans="1:8" ht="15" x14ac:dyDescent="0.35">
      <c r="A270" s="28"/>
      <c r="B270" s="61">
        <f t="shared" si="27"/>
        <v>249</v>
      </c>
      <c r="C270" s="59">
        <f t="shared" si="21"/>
        <v>49949</v>
      </c>
      <c r="D270" s="60">
        <f t="shared" si="22"/>
        <v>75438.099794116861</v>
      </c>
      <c r="E270" s="60">
        <f t="shared" si="23"/>
        <v>790.52049613070119</v>
      </c>
      <c r="F270" s="60">
        <f t="shared" si="24"/>
        <v>570.49270506452774</v>
      </c>
      <c r="G270" s="60">
        <f t="shared" si="25"/>
        <v>220.02779106617334</v>
      </c>
      <c r="H270" s="62">
        <f t="shared" si="26"/>
        <v>74867.607089052268</v>
      </c>
    </row>
    <row r="271" spans="1:8" ht="15" x14ac:dyDescent="0.35">
      <c r="A271" s="28"/>
      <c r="B271" s="61">
        <f t="shared" si="27"/>
        <v>250</v>
      </c>
      <c r="C271" s="59">
        <f t="shared" si="21"/>
        <v>49980</v>
      </c>
      <c r="D271" s="60">
        <f t="shared" si="22"/>
        <v>74867.607089052268</v>
      </c>
      <c r="E271" s="60">
        <f t="shared" si="23"/>
        <v>790.52049613070119</v>
      </c>
      <c r="F271" s="60">
        <f t="shared" si="24"/>
        <v>572.15664212096601</v>
      </c>
      <c r="G271" s="60">
        <f t="shared" si="25"/>
        <v>218.36385400973515</v>
      </c>
      <c r="H271" s="62">
        <f t="shared" si="26"/>
        <v>74295.450446931354</v>
      </c>
    </row>
    <row r="272" spans="1:8" ht="15" x14ac:dyDescent="0.35">
      <c r="A272" s="28"/>
      <c r="B272" s="61">
        <f t="shared" si="27"/>
        <v>251</v>
      </c>
      <c r="C272" s="59">
        <f t="shared" si="21"/>
        <v>50010</v>
      </c>
      <c r="D272" s="60">
        <f t="shared" si="22"/>
        <v>74295.450446931354</v>
      </c>
      <c r="E272" s="60">
        <f t="shared" si="23"/>
        <v>790.52049613070119</v>
      </c>
      <c r="F272" s="60">
        <f t="shared" si="24"/>
        <v>573.82543232715216</v>
      </c>
      <c r="G272" s="60">
        <f t="shared" si="25"/>
        <v>216.69506380354898</v>
      </c>
      <c r="H272" s="62">
        <f t="shared" si="26"/>
        <v>73721.625014604128</v>
      </c>
    </row>
    <row r="273" spans="1:8" ht="15" x14ac:dyDescent="0.35">
      <c r="A273" s="28"/>
      <c r="B273" s="61">
        <f t="shared" si="27"/>
        <v>252</v>
      </c>
      <c r="C273" s="59">
        <f t="shared" si="21"/>
        <v>50041</v>
      </c>
      <c r="D273" s="60">
        <f t="shared" si="22"/>
        <v>73721.625014604128</v>
      </c>
      <c r="E273" s="60">
        <f t="shared" si="23"/>
        <v>790.52049613070119</v>
      </c>
      <c r="F273" s="60">
        <f t="shared" si="24"/>
        <v>575.49908983810633</v>
      </c>
      <c r="G273" s="60">
        <f t="shared" si="25"/>
        <v>215.02140629259483</v>
      </c>
      <c r="H273" s="62">
        <f t="shared" si="26"/>
        <v>73146.125924766064</v>
      </c>
    </row>
    <row r="274" spans="1:8" ht="15" x14ac:dyDescent="0.35">
      <c r="A274" s="28"/>
      <c r="B274" s="61">
        <f t="shared" si="27"/>
        <v>253</v>
      </c>
      <c r="C274" s="59">
        <f t="shared" si="21"/>
        <v>50072</v>
      </c>
      <c r="D274" s="60">
        <f t="shared" si="22"/>
        <v>73146.125924766064</v>
      </c>
      <c r="E274" s="60">
        <f t="shared" si="23"/>
        <v>790.52049613070119</v>
      </c>
      <c r="F274" s="60">
        <f t="shared" si="24"/>
        <v>577.17762885013417</v>
      </c>
      <c r="G274" s="60">
        <f t="shared" si="25"/>
        <v>213.34286728056702</v>
      </c>
      <c r="H274" s="62">
        <f t="shared" si="26"/>
        <v>72568.948295915965</v>
      </c>
    </row>
    <row r="275" spans="1:8" ht="15" x14ac:dyDescent="0.35">
      <c r="A275" s="28"/>
      <c r="B275" s="61">
        <f t="shared" si="27"/>
        <v>254</v>
      </c>
      <c r="C275" s="59">
        <f t="shared" si="21"/>
        <v>50100</v>
      </c>
      <c r="D275" s="60">
        <f t="shared" si="22"/>
        <v>72568.948295915965</v>
      </c>
      <c r="E275" s="60">
        <f t="shared" si="23"/>
        <v>790.52049613070119</v>
      </c>
      <c r="F275" s="60">
        <f t="shared" si="24"/>
        <v>578.86106360094709</v>
      </c>
      <c r="G275" s="60">
        <f t="shared" si="25"/>
        <v>211.6594325297541</v>
      </c>
      <c r="H275" s="62">
        <f t="shared" si="26"/>
        <v>71990.087232314982</v>
      </c>
    </row>
    <row r="276" spans="1:8" ht="15" x14ac:dyDescent="0.35">
      <c r="A276" s="28"/>
      <c r="B276" s="61">
        <f t="shared" si="27"/>
        <v>255</v>
      </c>
      <c r="C276" s="59">
        <f t="shared" si="21"/>
        <v>50131</v>
      </c>
      <c r="D276" s="60">
        <f t="shared" si="22"/>
        <v>71990.087232314982</v>
      </c>
      <c r="E276" s="60">
        <f t="shared" si="23"/>
        <v>790.52049613070119</v>
      </c>
      <c r="F276" s="60">
        <f t="shared" si="24"/>
        <v>580.54940836978312</v>
      </c>
      <c r="G276" s="60">
        <f t="shared" si="25"/>
        <v>209.97108776091798</v>
      </c>
      <c r="H276" s="62">
        <f t="shared" si="26"/>
        <v>71409.537823945167</v>
      </c>
    </row>
    <row r="277" spans="1:8" ht="15" x14ac:dyDescent="0.35">
      <c r="A277" s="28"/>
      <c r="B277" s="61">
        <f t="shared" si="27"/>
        <v>256</v>
      </c>
      <c r="C277" s="59">
        <f t="shared" si="21"/>
        <v>50161</v>
      </c>
      <c r="D277" s="60">
        <f t="shared" si="22"/>
        <v>71409.537823945167</v>
      </c>
      <c r="E277" s="60">
        <f t="shared" si="23"/>
        <v>790.52049613070119</v>
      </c>
      <c r="F277" s="60">
        <f t="shared" si="24"/>
        <v>582.24267747752845</v>
      </c>
      <c r="G277" s="60">
        <f t="shared" si="25"/>
        <v>208.27781865317283</v>
      </c>
      <c r="H277" s="62">
        <f t="shared" si="26"/>
        <v>70827.295146467688</v>
      </c>
    </row>
    <row r="278" spans="1:8" ht="15" x14ac:dyDescent="0.35">
      <c r="A278" s="28"/>
      <c r="B278" s="61">
        <f t="shared" si="27"/>
        <v>257</v>
      </c>
      <c r="C278" s="59">
        <f t="shared" ref="C278:C341" si="28">IF(Loan_Not_Paid*Values_Entered,Payment_Date,"")</f>
        <v>50192</v>
      </c>
      <c r="D278" s="60">
        <f t="shared" ref="D278:D341" si="29">IF(Loan_Not_Paid*Values_Entered,Beginning_Balance,"")</f>
        <v>70827.295146467688</v>
      </c>
      <c r="E278" s="60">
        <f t="shared" ref="E278:E341" si="30">IF(Loan_Not_Paid*Values_Entered,Monthly_Payment,"")</f>
        <v>790.52049613070119</v>
      </c>
      <c r="F278" s="60">
        <f t="shared" ref="F278:F341" si="31">IF(Loan_Not_Paid*Values_Entered,Principal,"")</f>
        <v>583.94088528683778</v>
      </c>
      <c r="G278" s="60">
        <f t="shared" ref="G278:G341" si="32">IF(Loan_Not_Paid*Values_Entered,Interest,"")</f>
        <v>206.57961084386338</v>
      </c>
      <c r="H278" s="62">
        <f t="shared" ref="H278:H341" si="33">IF(Loan_Not_Paid*Values_Entered,Ending_Balance,"")</f>
        <v>70243.354261180852</v>
      </c>
    </row>
    <row r="279" spans="1:8" ht="15" x14ac:dyDescent="0.35">
      <c r="A279" s="28"/>
      <c r="B279" s="61">
        <f t="shared" ref="B279:B342" si="34">IF(Loan_Not_Paid*Values_Entered,Payment_Number,"")</f>
        <v>258</v>
      </c>
      <c r="C279" s="59">
        <f t="shared" si="28"/>
        <v>50222</v>
      </c>
      <c r="D279" s="60">
        <f t="shared" si="29"/>
        <v>70243.354261180852</v>
      </c>
      <c r="E279" s="60">
        <f t="shared" si="30"/>
        <v>790.52049613070119</v>
      </c>
      <c r="F279" s="60">
        <f t="shared" si="31"/>
        <v>585.64404620225775</v>
      </c>
      <c r="G279" s="60">
        <f t="shared" si="32"/>
        <v>204.87644992844341</v>
      </c>
      <c r="H279" s="62">
        <f t="shared" si="33"/>
        <v>69657.710214978608</v>
      </c>
    </row>
    <row r="280" spans="1:8" ht="15" x14ac:dyDescent="0.35">
      <c r="A280" s="28"/>
      <c r="B280" s="61">
        <f t="shared" si="34"/>
        <v>259</v>
      </c>
      <c r="C280" s="59">
        <f t="shared" si="28"/>
        <v>50253</v>
      </c>
      <c r="D280" s="60">
        <f t="shared" si="29"/>
        <v>69657.710214978608</v>
      </c>
      <c r="E280" s="60">
        <f t="shared" si="30"/>
        <v>790.52049613070119</v>
      </c>
      <c r="F280" s="60">
        <f t="shared" si="31"/>
        <v>587.35217467034761</v>
      </c>
      <c r="G280" s="60">
        <f t="shared" si="32"/>
        <v>203.16832146035347</v>
      </c>
      <c r="H280" s="62">
        <f t="shared" si="33"/>
        <v>69070.358040308289</v>
      </c>
    </row>
    <row r="281" spans="1:8" ht="15" x14ac:dyDescent="0.35">
      <c r="A281" s="28"/>
      <c r="B281" s="61">
        <f t="shared" si="34"/>
        <v>260</v>
      </c>
      <c r="C281" s="59">
        <f t="shared" si="28"/>
        <v>50284</v>
      </c>
      <c r="D281" s="60">
        <f t="shared" si="29"/>
        <v>69070.358040308289</v>
      </c>
      <c r="E281" s="60">
        <f t="shared" si="30"/>
        <v>790.52049613070119</v>
      </c>
      <c r="F281" s="60">
        <f t="shared" si="31"/>
        <v>589.06528517980291</v>
      </c>
      <c r="G281" s="60">
        <f t="shared" si="32"/>
        <v>201.45521095089833</v>
      </c>
      <c r="H281" s="62">
        <f t="shared" si="33"/>
        <v>68481.292755128525</v>
      </c>
    </row>
    <row r="282" spans="1:8" ht="15" x14ac:dyDescent="0.35">
      <c r="A282" s="28"/>
      <c r="B282" s="61">
        <f t="shared" si="34"/>
        <v>261</v>
      </c>
      <c r="C282" s="59">
        <f t="shared" si="28"/>
        <v>50314</v>
      </c>
      <c r="D282" s="60">
        <f t="shared" si="29"/>
        <v>68481.292755128525</v>
      </c>
      <c r="E282" s="60">
        <f t="shared" si="30"/>
        <v>790.52049613070119</v>
      </c>
      <c r="F282" s="60">
        <f t="shared" si="31"/>
        <v>590.78339226157732</v>
      </c>
      <c r="G282" s="60">
        <f t="shared" si="32"/>
        <v>199.73710386912384</v>
      </c>
      <c r="H282" s="62">
        <f t="shared" si="33"/>
        <v>67890.509362866927</v>
      </c>
    </row>
    <row r="283" spans="1:8" ht="15" x14ac:dyDescent="0.35">
      <c r="A283" s="28"/>
      <c r="B283" s="61">
        <f t="shared" si="34"/>
        <v>262</v>
      </c>
      <c r="C283" s="59">
        <f t="shared" si="28"/>
        <v>50345</v>
      </c>
      <c r="D283" s="60">
        <f t="shared" si="29"/>
        <v>67890.509362866927</v>
      </c>
      <c r="E283" s="60">
        <f t="shared" si="30"/>
        <v>790.52049613070119</v>
      </c>
      <c r="F283" s="60">
        <f t="shared" si="31"/>
        <v>592.50651048900693</v>
      </c>
      <c r="G283" s="60">
        <f t="shared" si="32"/>
        <v>198.01398564169429</v>
      </c>
      <c r="H283" s="62">
        <f t="shared" si="33"/>
        <v>67298.002852377947</v>
      </c>
    </row>
    <row r="284" spans="1:8" ht="15" x14ac:dyDescent="0.35">
      <c r="A284" s="28"/>
      <c r="B284" s="61">
        <f t="shared" si="34"/>
        <v>263</v>
      </c>
      <c r="C284" s="59">
        <f t="shared" si="28"/>
        <v>50375</v>
      </c>
      <c r="D284" s="60">
        <f t="shared" si="29"/>
        <v>67298.002852377947</v>
      </c>
      <c r="E284" s="60">
        <f t="shared" si="30"/>
        <v>790.52049613070119</v>
      </c>
      <c r="F284" s="60">
        <f t="shared" si="31"/>
        <v>594.23465447793319</v>
      </c>
      <c r="G284" s="60">
        <f t="shared" si="32"/>
        <v>196.285841652768</v>
      </c>
      <c r="H284" s="62">
        <f t="shared" si="33"/>
        <v>66703.768197899917</v>
      </c>
    </row>
    <row r="285" spans="1:8" ht="15" x14ac:dyDescent="0.35">
      <c r="A285" s="28"/>
      <c r="B285" s="61">
        <f t="shared" si="34"/>
        <v>264</v>
      </c>
      <c r="C285" s="59">
        <f t="shared" si="28"/>
        <v>50406</v>
      </c>
      <c r="D285" s="60">
        <f t="shared" si="29"/>
        <v>66703.768197899917</v>
      </c>
      <c r="E285" s="60">
        <f t="shared" si="30"/>
        <v>790.52049613070119</v>
      </c>
      <c r="F285" s="60">
        <f t="shared" si="31"/>
        <v>595.96783888682717</v>
      </c>
      <c r="G285" s="60">
        <f t="shared" si="32"/>
        <v>194.55265724387399</v>
      </c>
      <c r="H285" s="62">
        <f t="shared" si="33"/>
        <v>66107.800359013141</v>
      </c>
    </row>
    <row r="286" spans="1:8" ht="15" x14ac:dyDescent="0.35">
      <c r="A286" s="28"/>
      <c r="B286" s="61">
        <f t="shared" si="34"/>
        <v>265</v>
      </c>
      <c r="C286" s="59">
        <f t="shared" si="28"/>
        <v>50437</v>
      </c>
      <c r="D286" s="60">
        <f t="shared" si="29"/>
        <v>66107.800359013141</v>
      </c>
      <c r="E286" s="60">
        <f t="shared" si="30"/>
        <v>790.52049613070119</v>
      </c>
      <c r="F286" s="60">
        <f t="shared" si="31"/>
        <v>597.70607841691367</v>
      </c>
      <c r="G286" s="60">
        <f t="shared" si="32"/>
        <v>192.81441771378744</v>
      </c>
      <c r="H286" s="62">
        <f t="shared" si="33"/>
        <v>65510.09428059624</v>
      </c>
    </row>
    <row r="287" spans="1:8" ht="15" x14ac:dyDescent="0.35">
      <c r="A287" s="28"/>
      <c r="B287" s="61">
        <f t="shared" si="34"/>
        <v>266</v>
      </c>
      <c r="C287" s="59">
        <f t="shared" si="28"/>
        <v>50465</v>
      </c>
      <c r="D287" s="60">
        <f t="shared" si="29"/>
        <v>65510.09428059624</v>
      </c>
      <c r="E287" s="60">
        <f t="shared" si="30"/>
        <v>790.52049613070119</v>
      </c>
      <c r="F287" s="60">
        <f t="shared" si="31"/>
        <v>599.44938781229632</v>
      </c>
      <c r="G287" s="60">
        <f t="shared" si="32"/>
        <v>191.07110831840478</v>
      </c>
      <c r="H287" s="62">
        <f t="shared" si="33"/>
        <v>64910.644892783894</v>
      </c>
    </row>
    <row r="288" spans="1:8" ht="15" x14ac:dyDescent="0.35">
      <c r="A288" s="28"/>
      <c r="B288" s="61">
        <f t="shared" si="34"/>
        <v>267</v>
      </c>
      <c r="C288" s="59">
        <f t="shared" si="28"/>
        <v>50496</v>
      </c>
      <c r="D288" s="60">
        <f t="shared" si="29"/>
        <v>64910.644892783894</v>
      </c>
      <c r="E288" s="60">
        <f t="shared" si="30"/>
        <v>790.52049613070119</v>
      </c>
      <c r="F288" s="60">
        <f t="shared" si="31"/>
        <v>601.19778186008227</v>
      </c>
      <c r="G288" s="60">
        <f t="shared" si="32"/>
        <v>189.32271427061892</v>
      </c>
      <c r="H288" s="62">
        <f t="shared" si="33"/>
        <v>64309.447110923822</v>
      </c>
    </row>
    <row r="289" spans="1:8" ht="15" x14ac:dyDescent="0.35">
      <c r="A289" s="28"/>
      <c r="B289" s="61">
        <f t="shared" si="34"/>
        <v>268</v>
      </c>
      <c r="C289" s="59">
        <f t="shared" si="28"/>
        <v>50526</v>
      </c>
      <c r="D289" s="60">
        <f t="shared" si="29"/>
        <v>64309.447110923822</v>
      </c>
      <c r="E289" s="60">
        <f t="shared" si="30"/>
        <v>790.52049613070119</v>
      </c>
      <c r="F289" s="60">
        <f t="shared" si="31"/>
        <v>602.95127539050748</v>
      </c>
      <c r="G289" s="60">
        <f t="shared" si="32"/>
        <v>187.56922074019371</v>
      </c>
      <c r="H289" s="62">
        <f t="shared" si="33"/>
        <v>63706.495835533307</v>
      </c>
    </row>
    <row r="290" spans="1:8" ht="15" x14ac:dyDescent="0.35">
      <c r="A290" s="28"/>
      <c r="B290" s="61">
        <f t="shared" si="34"/>
        <v>269</v>
      </c>
      <c r="C290" s="59">
        <f t="shared" si="28"/>
        <v>50557</v>
      </c>
      <c r="D290" s="60">
        <f t="shared" si="29"/>
        <v>63706.495835533307</v>
      </c>
      <c r="E290" s="60">
        <f t="shared" si="30"/>
        <v>790.52049613070119</v>
      </c>
      <c r="F290" s="60">
        <f t="shared" si="31"/>
        <v>604.70988327706311</v>
      </c>
      <c r="G290" s="60">
        <f t="shared" si="32"/>
        <v>185.81061285363805</v>
      </c>
      <c r="H290" s="62">
        <f t="shared" si="33"/>
        <v>63101.785952256236</v>
      </c>
    </row>
    <row r="291" spans="1:8" ht="15" x14ac:dyDescent="0.35">
      <c r="A291" s="28"/>
      <c r="B291" s="61">
        <f t="shared" si="34"/>
        <v>270</v>
      </c>
      <c r="C291" s="59">
        <f t="shared" si="28"/>
        <v>50587</v>
      </c>
      <c r="D291" s="60">
        <f t="shared" si="29"/>
        <v>63101.785952256236</v>
      </c>
      <c r="E291" s="60">
        <f t="shared" si="30"/>
        <v>790.52049613070119</v>
      </c>
      <c r="F291" s="60">
        <f t="shared" si="31"/>
        <v>606.47362043662122</v>
      </c>
      <c r="G291" s="60">
        <f t="shared" si="32"/>
        <v>184.04687569407994</v>
      </c>
      <c r="H291" s="62">
        <f t="shared" si="33"/>
        <v>62495.312331819674</v>
      </c>
    </row>
    <row r="292" spans="1:8" ht="15" x14ac:dyDescent="0.35">
      <c r="A292" s="28"/>
      <c r="B292" s="61">
        <f t="shared" si="34"/>
        <v>271</v>
      </c>
      <c r="C292" s="59">
        <f t="shared" si="28"/>
        <v>50618</v>
      </c>
      <c r="D292" s="60">
        <f t="shared" si="29"/>
        <v>62495.312331819674</v>
      </c>
      <c r="E292" s="60">
        <f t="shared" si="30"/>
        <v>790.52049613070119</v>
      </c>
      <c r="F292" s="60">
        <f t="shared" si="31"/>
        <v>608.24250182956132</v>
      </c>
      <c r="G292" s="60">
        <f t="shared" si="32"/>
        <v>182.27799430113978</v>
      </c>
      <c r="H292" s="62">
        <f t="shared" si="33"/>
        <v>61887.069829990098</v>
      </c>
    </row>
    <row r="293" spans="1:8" ht="15" x14ac:dyDescent="0.35">
      <c r="A293" s="28"/>
      <c r="B293" s="61">
        <f t="shared" si="34"/>
        <v>272</v>
      </c>
      <c r="C293" s="59">
        <f t="shared" si="28"/>
        <v>50649</v>
      </c>
      <c r="D293" s="60">
        <f t="shared" si="29"/>
        <v>61887.069829990098</v>
      </c>
      <c r="E293" s="60">
        <f t="shared" si="30"/>
        <v>790.52049613070119</v>
      </c>
      <c r="F293" s="60">
        <f t="shared" si="31"/>
        <v>610.01654245989755</v>
      </c>
      <c r="G293" s="60">
        <f t="shared" si="32"/>
        <v>180.50395367080358</v>
      </c>
      <c r="H293" s="62">
        <f t="shared" si="33"/>
        <v>61277.053287530201</v>
      </c>
    </row>
    <row r="294" spans="1:8" ht="15" x14ac:dyDescent="0.35">
      <c r="A294" s="28"/>
      <c r="B294" s="61">
        <f t="shared" si="34"/>
        <v>273</v>
      </c>
      <c r="C294" s="59">
        <f t="shared" si="28"/>
        <v>50679</v>
      </c>
      <c r="D294" s="60">
        <f t="shared" si="29"/>
        <v>61277.053287530201</v>
      </c>
      <c r="E294" s="60">
        <f t="shared" si="30"/>
        <v>790.52049613070119</v>
      </c>
      <c r="F294" s="60">
        <f t="shared" si="31"/>
        <v>611.79575737540563</v>
      </c>
      <c r="G294" s="60">
        <f t="shared" si="32"/>
        <v>178.72473875529553</v>
      </c>
      <c r="H294" s="62">
        <f t="shared" si="33"/>
        <v>60665.257530154835</v>
      </c>
    </row>
    <row r="295" spans="1:8" ht="15" x14ac:dyDescent="0.35">
      <c r="A295" s="28"/>
      <c r="B295" s="61">
        <f t="shared" si="34"/>
        <v>274</v>
      </c>
      <c r="C295" s="59">
        <f t="shared" si="28"/>
        <v>50710</v>
      </c>
      <c r="D295" s="60">
        <f t="shared" si="29"/>
        <v>60665.257530154835</v>
      </c>
      <c r="E295" s="60">
        <f t="shared" si="30"/>
        <v>790.52049613070119</v>
      </c>
      <c r="F295" s="60">
        <f t="shared" si="31"/>
        <v>613.58016166775053</v>
      </c>
      <c r="G295" s="60">
        <f t="shared" si="32"/>
        <v>176.9403344629506</v>
      </c>
      <c r="H295" s="62">
        <f t="shared" si="33"/>
        <v>60051.677368487057</v>
      </c>
    </row>
    <row r="296" spans="1:8" ht="15" x14ac:dyDescent="0.35">
      <c r="A296" s="28"/>
      <c r="B296" s="61">
        <f t="shared" si="34"/>
        <v>275</v>
      </c>
      <c r="C296" s="59">
        <f t="shared" si="28"/>
        <v>50740</v>
      </c>
      <c r="D296" s="60">
        <f t="shared" si="29"/>
        <v>60051.677368487057</v>
      </c>
      <c r="E296" s="60">
        <f t="shared" si="30"/>
        <v>790.52049613070119</v>
      </c>
      <c r="F296" s="60">
        <f t="shared" si="31"/>
        <v>615.36977047261485</v>
      </c>
      <c r="G296" s="60">
        <f t="shared" si="32"/>
        <v>175.15072565808634</v>
      </c>
      <c r="H296" s="62">
        <f t="shared" si="33"/>
        <v>59436.307598014479</v>
      </c>
    </row>
    <row r="297" spans="1:8" ht="15" x14ac:dyDescent="0.35">
      <c r="A297" s="28"/>
      <c r="B297" s="61">
        <f t="shared" si="34"/>
        <v>276</v>
      </c>
      <c r="C297" s="59">
        <f t="shared" si="28"/>
        <v>50771</v>
      </c>
      <c r="D297" s="60">
        <f t="shared" si="29"/>
        <v>59436.307598014479</v>
      </c>
      <c r="E297" s="60">
        <f t="shared" si="30"/>
        <v>790.52049613070119</v>
      </c>
      <c r="F297" s="60">
        <f t="shared" si="31"/>
        <v>617.16459896982656</v>
      </c>
      <c r="G297" s="60">
        <f t="shared" si="32"/>
        <v>173.35589716087452</v>
      </c>
      <c r="H297" s="62">
        <f t="shared" si="33"/>
        <v>58819.142999044678</v>
      </c>
    </row>
    <row r="298" spans="1:8" ht="15" x14ac:dyDescent="0.35">
      <c r="A298" s="28"/>
      <c r="B298" s="61">
        <f t="shared" si="34"/>
        <v>277</v>
      </c>
      <c r="C298" s="59">
        <f t="shared" si="28"/>
        <v>50802</v>
      </c>
      <c r="D298" s="60">
        <f t="shared" si="29"/>
        <v>58819.142999044678</v>
      </c>
      <c r="E298" s="60">
        <f t="shared" si="30"/>
        <v>790.52049613070119</v>
      </c>
      <c r="F298" s="60">
        <f t="shared" si="31"/>
        <v>618.96466238348864</v>
      </c>
      <c r="G298" s="60">
        <f t="shared" si="32"/>
        <v>171.55583374721252</v>
      </c>
      <c r="H298" s="62">
        <f t="shared" si="33"/>
        <v>58200.178336661076</v>
      </c>
    </row>
    <row r="299" spans="1:8" ht="15" x14ac:dyDescent="0.35">
      <c r="A299" s="28"/>
      <c r="B299" s="61">
        <f t="shared" si="34"/>
        <v>278</v>
      </c>
      <c r="C299" s="59">
        <f t="shared" si="28"/>
        <v>50830</v>
      </c>
      <c r="D299" s="60">
        <f t="shared" si="29"/>
        <v>58200.178336661076</v>
      </c>
      <c r="E299" s="60">
        <f t="shared" si="30"/>
        <v>790.52049613070119</v>
      </c>
      <c r="F299" s="60">
        <f t="shared" si="31"/>
        <v>620.7699759821071</v>
      </c>
      <c r="G299" s="60">
        <f t="shared" si="32"/>
        <v>169.75052014859401</v>
      </c>
      <c r="H299" s="62">
        <f t="shared" si="33"/>
        <v>57579.40836067911</v>
      </c>
    </row>
    <row r="300" spans="1:8" ht="15" x14ac:dyDescent="0.35">
      <c r="A300" s="28"/>
      <c r="B300" s="61">
        <f t="shared" si="34"/>
        <v>279</v>
      </c>
      <c r="C300" s="59">
        <f t="shared" si="28"/>
        <v>50861</v>
      </c>
      <c r="D300" s="60">
        <f t="shared" si="29"/>
        <v>57579.40836067911</v>
      </c>
      <c r="E300" s="60">
        <f t="shared" si="30"/>
        <v>790.52049613070119</v>
      </c>
      <c r="F300" s="60">
        <f t="shared" si="31"/>
        <v>622.58055507872155</v>
      </c>
      <c r="G300" s="60">
        <f t="shared" si="32"/>
        <v>167.93994105197956</v>
      </c>
      <c r="H300" s="62">
        <f t="shared" si="33"/>
        <v>56956.827805600304</v>
      </c>
    </row>
    <row r="301" spans="1:8" ht="15" x14ac:dyDescent="0.35">
      <c r="A301" s="28"/>
      <c r="B301" s="61">
        <f t="shared" si="34"/>
        <v>280</v>
      </c>
      <c r="C301" s="59">
        <f t="shared" si="28"/>
        <v>50891</v>
      </c>
      <c r="D301" s="60">
        <f t="shared" si="29"/>
        <v>56956.827805600304</v>
      </c>
      <c r="E301" s="60">
        <f t="shared" si="30"/>
        <v>790.52049613070119</v>
      </c>
      <c r="F301" s="60">
        <f t="shared" si="31"/>
        <v>624.39641503103451</v>
      </c>
      <c r="G301" s="60">
        <f t="shared" si="32"/>
        <v>166.1240810996666</v>
      </c>
      <c r="H301" s="62">
        <f t="shared" si="33"/>
        <v>56332.431390569312</v>
      </c>
    </row>
    <row r="302" spans="1:8" ht="15" x14ac:dyDescent="0.35">
      <c r="A302" s="28"/>
      <c r="B302" s="61">
        <f t="shared" si="34"/>
        <v>281</v>
      </c>
      <c r="C302" s="59">
        <f t="shared" si="28"/>
        <v>50922</v>
      </c>
      <c r="D302" s="60">
        <f t="shared" si="29"/>
        <v>56332.431390569312</v>
      </c>
      <c r="E302" s="60">
        <f t="shared" si="30"/>
        <v>790.52049613070119</v>
      </c>
      <c r="F302" s="60">
        <f t="shared" si="31"/>
        <v>626.2175712415418</v>
      </c>
      <c r="G302" s="60">
        <f t="shared" si="32"/>
        <v>164.30292488915944</v>
      </c>
      <c r="H302" s="62">
        <f t="shared" si="33"/>
        <v>55706.213819327764</v>
      </c>
    </row>
    <row r="303" spans="1:8" ht="15" x14ac:dyDescent="0.35">
      <c r="A303" s="28"/>
      <c r="B303" s="61">
        <f t="shared" si="34"/>
        <v>282</v>
      </c>
      <c r="C303" s="59">
        <f t="shared" si="28"/>
        <v>50952</v>
      </c>
      <c r="D303" s="60">
        <f t="shared" si="29"/>
        <v>55706.213819327764</v>
      </c>
      <c r="E303" s="60">
        <f t="shared" si="30"/>
        <v>790.52049613070119</v>
      </c>
      <c r="F303" s="60">
        <f t="shared" si="31"/>
        <v>628.04403915766295</v>
      </c>
      <c r="G303" s="60">
        <f t="shared" si="32"/>
        <v>162.47645697303827</v>
      </c>
      <c r="H303" s="62">
        <f t="shared" si="33"/>
        <v>55078.169780170079</v>
      </c>
    </row>
    <row r="304" spans="1:8" ht="15" x14ac:dyDescent="0.35">
      <c r="A304" s="28"/>
      <c r="B304" s="61">
        <f t="shared" si="34"/>
        <v>283</v>
      </c>
      <c r="C304" s="59">
        <f t="shared" si="28"/>
        <v>50983</v>
      </c>
      <c r="D304" s="60">
        <f t="shared" si="29"/>
        <v>55078.169780170079</v>
      </c>
      <c r="E304" s="60">
        <f t="shared" si="30"/>
        <v>790.52049613070119</v>
      </c>
      <c r="F304" s="60">
        <f t="shared" si="31"/>
        <v>629.87583427187269</v>
      </c>
      <c r="G304" s="60">
        <f t="shared" si="32"/>
        <v>160.64466185882841</v>
      </c>
      <c r="H304" s="62">
        <f t="shared" si="33"/>
        <v>54448.293945898185</v>
      </c>
    </row>
    <row r="305" spans="1:8" ht="15" x14ac:dyDescent="0.35">
      <c r="A305" s="28"/>
      <c r="B305" s="61">
        <f t="shared" si="34"/>
        <v>284</v>
      </c>
      <c r="C305" s="59">
        <f t="shared" si="28"/>
        <v>51014</v>
      </c>
      <c r="D305" s="60">
        <f t="shared" si="29"/>
        <v>54448.293945898185</v>
      </c>
      <c r="E305" s="60">
        <f t="shared" si="30"/>
        <v>790.52049613070119</v>
      </c>
      <c r="F305" s="60">
        <f t="shared" si="31"/>
        <v>631.71297212183242</v>
      </c>
      <c r="G305" s="60">
        <f t="shared" si="32"/>
        <v>158.8075240088688</v>
      </c>
      <c r="H305" s="62">
        <f t="shared" si="33"/>
        <v>53816.580973776348</v>
      </c>
    </row>
    <row r="306" spans="1:8" ht="15" x14ac:dyDescent="0.35">
      <c r="A306" s="28"/>
      <c r="B306" s="61">
        <f t="shared" si="34"/>
        <v>285</v>
      </c>
      <c r="C306" s="59">
        <f t="shared" si="28"/>
        <v>51044</v>
      </c>
      <c r="D306" s="60">
        <f t="shared" si="29"/>
        <v>53816.580973776348</v>
      </c>
      <c r="E306" s="60">
        <f t="shared" si="30"/>
        <v>790.52049613070119</v>
      </c>
      <c r="F306" s="60">
        <f t="shared" si="31"/>
        <v>633.55546829052105</v>
      </c>
      <c r="G306" s="60">
        <f t="shared" si="32"/>
        <v>156.96502784018011</v>
      </c>
      <c r="H306" s="62">
        <f t="shared" si="33"/>
        <v>53183.02550548577</v>
      </c>
    </row>
    <row r="307" spans="1:8" ht="15" x14ac:dyDescent="0.35">
      <c r="A307" s="28"/>
      <c r="B307" s="63">
        <f t="shared" si="34"/>
        <v>286</v>
      </c>
      <c r="C307" s="59">
        <f t="shared" si="28"/>
        <v>51075</v>
      </c>
      <c r="D307" s="60">
        <f t="shared" si="29"/>
        <v>53183.02550548577</v>
      </c>
      <c r="E307" s="60">
        <f t="shared" si="30"/>
        <v>790.52049613070119</v>
      </c>
      <c r="F307" s="60">
        <f t="shared" si="31"/>
        <v>635.40333840636845</v>
      </c>
      <c r="G307" s="60">
        <f t="shared" si="32"/>
        <v>155.11715772433274</v>
      </c>
      <c r="H307" s="62">
        <f t="shared" si="33"/>
        <v>52547.622167079477</v>
      </c>
    </row>
    <row r="308" spans="1:8" ht="15" x14ac:dyDescent="0.35">
      <c r="A308" s="28"/>
      <c r="B308" s="63">
        <f t="shared" si="34"/>
        <v>287</v>
      </c>
      <c r="C308" s="59">
        <f t="shared" si="28"/>
        <v>51105</v>
      </c>
      <c r="D308" s="60">
        <f t="shared" si="29"/>
        <v>52547.622167079477</v>
      </c>
      <c r="E308" s="60">
        <f t="shared" si="30"/>
        <v>790.52049613070119</v>
      </c>
      <c r="F308" s="60">
        <f t="shared" si="31"/>
        <v>637.25659814338701</v>
      </c>
      <c r="G308" s="60">
        <f t="shared" si="32"/>
        <v>153.26389798731418</v>
      </c>
      <c r="H308" s="62">
        <f t="shared" si="33"/>
        <v>51910.365568935988</v>
      </c>
    </row>
    <row r="309" spans="1:8" ht="15" x14ac:dyDescent="0.35">
      <c r="A309" s="28"/>
      <c r="B309" s="63">
        <f t="shared" si="34"/>
        <v>288</v>
      </c>
      <c r="C309" s="59">
        <f t="shared" si="28"/>
        <v>51136</v>
      </c>
      <c r="D309" s="60">
        <f t="shared" si="29"/>
        <v>51910.365568935988</v>
      </c>
      <c r="E309" s="60">
        <f t="shared" si="30"/>
        <v>790.52049613070119</v>
      </c>
      <c r="F309" s="60">
        <f t="shared" si="31"/>
        <v>639.11526322130521</v>
      </c>
      <c r="G309" s="60">
        <f t="shared" si="32"/>
        <v>151.40523290939598</v>
      </c>
      <c r="H309" s="62">
        <f t="shared" si="33"/>
        <v>51271.250305714784</v>
      </c>
    </row>
    <row r="310" spans="1:8" ht="15" x14ac:dyDescent="0.35">
      <c r="A310" s="28"/>
      <c r="B310" s="63">
        <f t="shared" si="34"/>
        <v>289</v>
      </c>
      <c r="C310" s="59">
        <f t="shared" si="28"/>
        <v>51167</v>
      </c>
      <c r="D310" s="60">
        <f t="shared" si="29"/>
        <v>51271.250305714784</v>
      </c>
      <c r="E310" s="60">
        <f t="shared" si="30"/>
        <v>790.52049613070119</v>
      </c>
      <c r="F310" s="60">
        <f t="shared" si="31"/>
        <v>640.97934940570076</v>
      </c>
      <c r="G310" s="60">
        <f t="shared" si="32"/>
        <v>149.54114672500052</v>
      </c>
      <c r="H310" s="62">
        <f t="shared" si="33"/>
        <v>50630.270956309105</v>
      </c>
    </row>
    <row r="311" spans="1:8" ht="15" x14ac:dyDescent="0.35">
      <c r="A311" s="28"/>
      <c r="B311" s="63">
        <f t="shared" si="34"/>
        <v>290</v>
      </c>
      <c r="C311" s="59">
        <f t="shared" si="28"/>
        <v>51196</v>
      </c>
      <c r="D311" s="60">
        <f t="shared" si="29"/>
        <v>50630.270956309105</v>
      </c>
      <c r="E311" s="60">
        <f t="shared" si="30"/>
        <v>790.52049613070119</v>
      </c>
      <c r="F311" s="60">
        <f t="shared" si="31"/>
        <v>642.84887250813392</v>
      </c>
      <c r="G311" s="60">
        <f t="shared" si="32"/>
        <v>147.67162362256718</v>
      </c>
      <c r="H311" s="62">
        <f t="shared" si="33"/>
        <v>49987.422083801008</v>
      </c>
    </row>
    <row r="312" spans="1:8" ht="15" x14ac:dyDescent="0.35">
      <c r="A312" s="28"/>
      <c r="B312" s="63">
        <f t="shared" si="34"/>
        <v>291</v>
      </c>
      <c r="C312" s="59">
        <f t="shared" si="28"/>
        <v>51227</v>
      </c>
      <c r="D312" s="60">
        <f t="shared" si="29"/>
        <v>49987.422083801008</v>
      </c>
      <c r="E312" s="60">
        <f t="shared" si="30"/>
        <v>790.52049613070119</v>
      </c>
      <c r="F312" s="60">
        <f t="shared" si="31"/>
        <v>644.72384838628261</v>
      </c>
      <c r="G312" s="60">
        <f t="shared" si="32"/>
        <v>145.79664774441849</v>
      </c>
      <c r="H312" s="62">
        <f t="shared" si="33"/>
        <v>49342.698235414689</v>
      </c>
    </row>
    <row r="313" spans="1:8" ht="15" x14ac:dyDescent="0.35">
      <c r="A313" s="28"/>
      <c r="B313" s="63">
        <f t="shared" si="34"/>
        <v>292</v>
      </c>
      <c r="C313" s="59">
        <f t="shared" si="28"/>
        <v>51257</v>
      </c>
      <c r="D313" s="60">
        <f t="shared" si="29"/>
        <v>49342.698235414689</v>
      </c>
      <c r="E313" s="60">
        <f t="shared" si="30"/>
        <v>790.52049613070119</v>
      </c>
      <c r="F313" s="60">
        <f t="shared" si="31"/>
        <v>646.60429294407595</v>
      </c>
      <c r="G313" s="60">
        <f t="shared" si="32"/>
        <v>143.91620318662515</v>
      </c>
      <c r="H313" s="62">
        <f t="shared" si="33"/>
        <v>48696.093942470616</v>
      </c>
    </row>
    <row r="314" spans="1:8" ht="15" x14ac:dyDescent="0.35">
      <c r="A314" s="28"/>
      <c r="B314" s="63">
        <f t="shared" si="34"/>
        <v>293</v>
      </c>
      <c r="C314" s="59">
        <f t="shared" si="28"/>
        <v>51288</v>
      </c>
      <c r="D314" s="60">
        <f t="shared" si="29"/>
        <v>48696.093942470616</v>
      </c>
      <c r="E314" s="60">
        <f t="shared" si="30"/>
        <v>790.52049613070119</v>
      </c>
      <c r="F314" s="60">
        <f t="shared" si="31"/>
        <v>648.49022213182957</v>
      </c>
      <c r="G314" s="60">
        <f t="shared" si="32"/>
        <v>142.03027399887159</v>
      </c>
      <c r="H314" s="62">
        <f t="shared" si="33"/>
        <v>48047.603720338782</v>
      </c>
    </row>
    <row r="315" spans="1:8" ht="15" x14ac:dyDescent="0.35">
      <c r="A315" s="28"/>
      <c r="B315" s="63">
        <f t="shared" si="34"/>
        <v>294</v>
      </c>
      <c r="C315" s="59">
        <f t="shared" si="28"/>
        <v>51318</v>
      </c>
      <c r="D315" s="60">
        <f t="shared" si="29"/>
        <v>48047.603720338782</v>
      </c>
      <c r="E315" s="60">
        <f t="shared" si="30"/>
        <v>790.52049613070119</v>
      </c>
      <c r="F315" s="60">
        <f t="shared" si="31"/>
        <v>650.38165194638077</v>
      </c>
      <c r="G315" s="60">
        <f t="shared" si="32"/>
        <v>140.13884418432045</v>
      </c>
      <c r="H315" s="62">
        <f t="shared" si="33"/>
        <v>47397.222068392439</v>
      </c>
    </row>
    <row r="316" spans="1:8" ht="15" x14ac:dyDescent="0.35">
      <c r="A316" s="28"/>
      <c r="B316" s="63">
        <f t="shared" si="34"/>
        <v>295</v>
      </c>
      <c r="C316" s="59">
        <f t="shared" si="28"/>
        <v>51349</v>
      </c>
      <c r="D316" s="60">
        <f t="shared" si="29"/>
        <v>47397.222068392439</v>
      </c>
      <c r="E316" s="60">
        <f t="shared" si="30"/>
        <v>790.52049613070119</v>
      </c>
      <c r="F316" s="60">
        <f t="shared" si="31"/>
        <v>652.2785984312244</v>
      </c>
      <c r="G316" s="60">
        <f t="shared" si="32"/>
        <v>138.24189769947679</v>
      </c>
      <c r="H316" s="62">
        <f t="shared" si="33"/>
        <v>46744.943469961174</v>
      </c>
    </row>
    <row r="317" spans="1:8" ht="15" x14ac:dyDescent="0.35">
      <c r="A317" s="28"/>
      <c r="B317" s="63">
        <f t="shared" si="34"/>
        <v>296</v>
      </c>
      <c r="C317" s="59">
        <f t="shared" si="28"/>
        <v>51380</v>
      </c>
      <c r="D317" s="60">
        <f t="shared" si="29"/>
        <v>46744.943469961174</v>
      </c>
      <c r="E317" s="60">
        <f t="shared" si="30"/>
        <v>790.52049613070119</v>
      </c>
      <c r="F317" s="60">
        <f t="shared" si="31"/>
        <v>654.18107767664878</v>
      </c>
      <c r="G317" s="60">
        <f t="shared" si="32"/>
        <v>136.33941845405238</v>
      </c>
      <c r="H317" s="62">
        <f t="shared" si="33"/>
        <v>46090.762392284581</v>
      </c>
    </row>
    <row r="318" spans="1:8" ht="15" x14ac:dyDescent="0.35">
      <c r="A318" s="28"/>
      <c r="B318" s="63">
        <f t="shared" si="34"/>
        <v>297</v>
      </c>
      <c r="C318" s="59">
        <f t="shared" si="28"/>
        <v>51410</v>
      </c>
      <c r="D318" s="60">
        <f t="shared" si="29"/>
        <v>46090.762392284581</v>
      </c>
      <c r="E318" s="60">
        <f t="shared" si="30"/>
        <v>790.52049613070119</v>
      </c>
      <c r="F318" s="60">
        <f t="shared" si="31"/>
        <v>656.08910581987232</v>
      </c>
      <c r="G318" s="60">
        <f t="shared" si="32"/>
        <v>134.43139031082882</v>
      </c>
      <c r="H318" s="62">
        <f t="shared" si="33"/>
        <v>45434.673286464706</v>
      </c>
    </row>
    <row r="319" spans="1:8" ht="15" x14ac:dyDescent="0.35">
      <c r="A319" s="28"/>
      <c r="B319" s="63">
        <f t="shared" si="34"/>
        <v>298</v>
      </c>
      <c r="C319" s="59">
        <f t="shared" si="28"/>
        <v>51441</v>
      </c>
      <c r="D319" s="60">
        <f t="shared" si="29"/>
        <v>45434.673286464706</v>
      </c>
      <c r="E319" s="60">
        <f t="shared" si="30"/>
        <v>790.52049613070119</v>
      </c>
      <c r="F319" s="60">
        <f t="shared" si="31"/>
        <v>658.00269904518029</v>
      </c>
      <c r="G319" s="60">
        <f t="shared" si="32"/>
        <v>132.5177970855209</v>
      </c>
      <c r="H319" s="62">
        <f t="shared" si="33"/>
        <v>44776.670587419474</v>
      </c>
    </row>
    <row r="320" spans="1:8" ht="15" x14ac:dyDescent="0.35">
      <c r="A320" s="28"/>
      <c r="B320" s="63">
        <f t="shared" si="34"/>
        <v>299</v>
      </c>
      <c r="C320" s="59">
        <f t="shared" si="28"/>
        <v>51471</v>
      </c>
      <c r="D320" s="60">
        <f t="shared" si="29"/>
        <v>44776.670587419474</v>
      </c>
      <c r="E320" s="60">
        <f t="shared" si="30"/>
        <v>790.52049613070119</v>
      </c>
      <c r="F320" s="60">
        <f t="shared" si="31"/>
        <v>659.92187358406204</v>
      </c>
      <c r="G320" s="60">
        <f t="shared" si="32"/>
        <v>130.59862254663912</v>
      </c>
      <c r="H320" s="62">
        <f t="shared" si="33"/>
        <v>44116.748713835375</v>
      </c>
    </row>
    <row r="321" spans="1:8" ht="15" x14ac:dyDescent="0.35">
      <c r="A321" s="28"/>
      <c r="B321" s="63">
        <f t="shared" si="34"/>
        <v>300</v>
      </c>
      <c r="C321" s="59">
        <f t="shared" si="28"/>
        <v>51502</v>
      </c>
      <c r="D321" s="60">
        <f t="shared" si="29"/>
        <v>44116.748713835375</v>
      </c>
      <c r="E321" s="60">
        <f t="shared" si="30"/>
        <v>790.52049613070119</v>
      </c>
      <c r="F321" s="60">
        <f t="shared" si="31"/>
        <v>661.84664571534893</v>
      </c>
      <c r="G321" s="60">
        <f t="shared" si="32"/>
        <v>128.67385041535226</v>
      </c>
      <c r="H321" s="62">
        <f t="shared" si="33"/>
        <v>43454.902068120078</v>
      </c>
    </row>
    <row r="322" spans="1:8" ht="15" x14ac:dyDescent="0.35">
      <c r="A322" s="28"/>
      <c r="B322" s="63">
        <f t="shared" si="34"/>
        <v>301</v>
      </c>
      <c r="C322" s="59">
        <f t="shared" si="28"/>
        <v>51533</v>
      </c>
      <c r="D322" s="60">
        <f t="shared" si="29"/>
        <v>43454.902068120078</v>
      </c>
      <c r="E322" s="60">
        <f t="shared" si="30"/>
        <v>790.52049613070119</v>
      </c>
      <c r="F322" s="60">
        <f t="shared" si="31"/>
        <v>663.77703176535192</v>
      </c>
      <c r="G322" s="60">
        <f t="shared" si="32"/>
        <v>126.74346436534915</v>
      </c>
      <c r="H322" s="62">
        <f t="shared" si="33"/>
        <v>42791.125036354759</v>
      </c>
    </row>
    <row r="323" spans="1:8" ht="15" x14ac:dyDescent="0.35">
      <c r="A323" s="28"/>
      <c r="B323" s="63">
        <f t="shared" si="34"/>
        <v>302</v>
      </c>
      <c r="C323" s="59">
        <f t="shared" si="28"/>
        <v>51561</v>
      </c>
      <c r="D323" s="60">
        <f t="shared" si="29"/>
        <v>42791.125036354759</v>
      </c>
      <c r="E323" s="60">
        <f t="shared" si="30"/>
        <v>790.52049613070119</v>
      </c>
      <c r="F323" s="60">
        <f t="shared" si="31"/>
        <v>665.71304810800098</v>
      </c>
      <c r="G323" s="60">
        <f t="shared" si="32"/>
        <v>124.80744802270021</v>
      </c>
      <c r="H323" s="62">
        <f t="shared" si="33"/>
        <v>42125.411988246662</v>
      </c>
    </row>
    <row r="324" spans="1:8" ht="15" x14ac:dyDescent="0.35">
      <c r="A324" s="28"/>
      <c r="B324" s="63">
        <f t="shared" si="34"/>
        <v>303</v>
      </c>
      <c r="C324" s="59">
        <f t="shared" si="28"/>
        <v>51592</v>
      </c>
      <c r="D324" s="60">
        <f t="shared" si="29"/>
        <v>42125.411988246662</v>
      </c>
      <c r="E324" s="60">
        <f t="shared" si="30"/>
        <v>790.52049613070119</v>
      </c>
      <c r="F324" s="60">
        <f t="shared" si="31"/>
        <v>667.6547111649827</v>
      </c>
      <c r="G324" s="60">
        <f t="shared" si="32"/>
        <v>122.86578496571855</v>
      </c>
      <c r="H324" s="62">
        <f t="shared" si="33"/>
        <v>41457.757277081721</v>
      </c>
    </row>
    <row r="325" spans="1:8" ht="15" x14ac:dyDescent="0.35">
      <c r="A325" s="28"/>
      <c r="B325" s="63">
        <f t="shared" si="34"/>
        <v>304</v>
      </c>
      <c r="C325" s="59">
        <f t="shared" si="28"/>
        <v>51622</v>
      </c>
      <c r="D325" s="60">
        <f t="shared" si="29"/>
        <v>41457.757277081721</v>
      </c>
      <c r="E325" s="60">
        <f t="shared" si="30"/>
        <v>790.52049613070119</v>
      </c>
      <c r="F325" s="60">
        <f t="shared" si="31"/>
        <v>669.60203740588042</v>
      </c>
      <c r="G325" s="60">
        <f t="shared" si="32"/>
        <v>120.9184587248207</v>
      </c>
      <c r="H325" s="62">
        <f t="shared" si="33"/>
        <v>40788.155239675893</v>
      </c>
    </row>
    <row r="326" spans="1:8" ht="15" x14ac:dyDescent="0.35">
      <c r="A326" s="28"/>
      <c r="B326" s="63">
        <f t="shared" si="34"/>
        <v>305</v>
      </c>
      <c r="C326" s="59">
        <f t="shared" si="28"/>
        <v>51653</v>
      </c>
      <c r="D326" s="60">
        <f t="shared" si="29"/>
        <v>40788.155239675893</v>
      </c>
      <c r="E326" s="60">
        <f t="shared" si="30"/>
        <v>790.52049613070119</v>
      </c>
      <c r="F326" s="60">
        <f t="shared" si="31"/>
        <v>671.55504334831437</v>
      </c>
      <c r="G326" s="60">
        <f t="shared" si="32"/>
        <v>118.96545278238686</v>
      </c>
      <c r="H326" s="62">
        <f t="shared" si="33"/>
        <v>40116.600196327607</v>
      </c>
    </row>
    <row r="327" spans="1:8" ht="15" x14ac:dyDescent="0.35">
      <c r="A327" s="28"/>
      <c r="B327" s="63">
        <f t="shared" si="34"/>
        <v>306</v>
      </c>
      <c r="C327" s="59">
        <f t="shared" si="28"/>
        <v>51683</v>
      </c>
      <c r="D327" s="60">
        <f t="shared" si="29"/>
        <v>40116.600196327607</v>
      </c>
      <c r="E327" s="60">
        <f t="shared" si="30"/>
        <v>790.52049613070119</v>
      </c>
      <c r="F327" s="60">
        <f t="shared" si="31"/>
        <v>673.51374555808025</v>
      </c>
      <c r="G327" s="60">
        <f t="shared" si="32"/>
        <v>117.00675057262096</v>
      </c>
      <c r="H327" s="62">
        <f t="shared" si="33"/>
        <v>39443.086450769508</v>
      </c>
    </row>
    <row r="328" spans="1:8" ht="15" x14ac:dyDescent="0.35">
      <c r="A328" s="28"/>
      <c r="B328" s="63">
        <f t="shared" si="34"/>
        <v>307</v>
      </c>
      <c r="C328" s="59">
        <f t="shared" si="28"/>
        <v>51714</v>
      </c>
      <c r="D328" s="60">
        <f t="shared" si="29"/>
        <v>39443.086450769508</v>
      </c>
      <c r="E328" s="60">
        <f t="shared" si="30"/>
        <v>790.52049613070119</v>
      </c>
      <c r="F328" s="60">
        <f t="shared" si="31"/>
        <v>675.47816064929123</v>
      </c>
      <c r="G328" s="60">
        <f t="shared" si="32"/>
        <v>115.04233548140988</v>
      </c>
      <c r="H328" s="62">
        <f t="shared" si="33"/>
        <v>38767.608290120144</v>
      </c>
    </row>
    <row r="329" spans="1:8" ht="15" x14ac:dyDescent="0.35">
      <c r="A329" s="28"/>
      <c r="B329" s="63">
        <f t="shared" si="34"/>
        <v>308</v>
      </c>
      <c r="C329" s="59">
        <f t="shared" si="28"/>
        <v>51745</v>
      </c>
      <c r="D329" s="60">
        <f t="shared" si="29"/>
        <v>38767.608290120144</v>
      </c>
      <c r="E329" s="60">
        <f t="shared" si="30"/>
        <v>790.52049613070119</v>
      </c>
      <c r="F329" s="60">
        <f t="shared" si="31"/>
        <v>677.44830528451837</v>
      </c>
      <c r="G329" s="60">
        <f t="shared" si="32"/>
        <v>113.07219084618278</v>
      </c>
      <c r="H329" s="62">
        <f t="shared" si="33"/>
        <v>38090.159984835715</v>
      </c>
    </row>
    <row r="330" spans="1:8" ht="15" x14ac:dyDescent="0.35">
      <c r="A330" s="28"/>
      <c r="B330" s="63">
        <f t="shared" si="34"/>
        <v>309</v>
      </c>
      <c r="C330" s="59">
        <f t="shared" si="28"/>
        <v>51775</v>
      </c>
      <c r="D330" s="60">
        <f t="shared" si="29"/>
        <v>38090.159984835715</v>
      </c>
      <c r="E330" s="60">
        <f t="shared" si="30"/>
        <v>790.52049613070119</v>
      </c>
      <c r="F330" s="60">
        <f t="shared" si="31"/>
        <v>679.42419617493158</v>
      </c>
      <c r="G330" s="60">
        <f t="shared" si="32"/>
        <v>111.09629995576961</v>
      </c>
      <c r="H330" s="62">
        <f t="shared" si="33"/>
        <v>37410.735788660706</v>
      </c>
    </row>
    <row r="331" spans="1:8" ht="15" x14ac:dyDescent="0.35">
      <c r="A331" s="28"/>
      <c r="B331" s="63">
        <f t="shared" si="34"/>
        <v>310</v>
      </c>
      <c r="C331" s="59">
        <f t="shared" si="28"/>
        <v>51806</v>
      </c>
      <c r="D331" s="60">
        <f t="shared" si="29"/>
        <v>37410.735788660706</v>
      </c>
      <c r="E331" s="60">
        <f t="shared" si="30"/>
        <v>790.52049613070119</v>
      </c>
      <c r="F331" s="60">
        <f t="shared" si="31"/>
        <v>681.40585008044172</v>
      </c>
      <c r="G331" s="60">
        <f t="shared" si="32"/>
        <v>109.1146460502594</v>
      </c>
      <c r="H331" s="62">
        <f t="shared" si="33"/>
        <v>36729.329938580398</v>
      </c>
    </row>
    <row r="332" spans="1:8" ht="15" x14ac:dyDescent="0.35">
      <c r="A332" s="28"/>
      <c r="B332" s="63">
        <f t="shared" si="34"/>
        <v>311</v>
      </c>
      <c r="C332" s="59">
        <f t="shared" si="28"/>
        <v>51836</v>
      </c>
      <c r="D332" s="60">
        <f t="shared" si="29"/>
        <v>36729.329938580398</v>
      </c>
      <c r="E332" s="60">
        <f t="shared" si="30"/>
        <v>790.52049613070119</v>
      </c>
      <c r="F332" s="60">
        <f t="shared" si="31"/>
        <v>683.39328380984296</v>
      </c>
      <c r="G332" s="60">
        <f t="shared" si="32"/>
        <v>107.12721232085808</v>
      </c>
      <c r="H332" s="62">
        <f t="shared" si="33"/>
        <v>36045.936654770456</v>
      </c>
    </row>
    <row r="333" spans="1:8" ht="15" x14ac:dyDescent="0.35">
      <c r="A333" s="28"/>
      <c r="B333" s="63">
        <f t="shared" si="34"/>
        <v>312</v>
      </c>
      <c r="C333" s="59">
        <f t="shared" si="28"/>
        <v>51867</v>
      </c>
      <c r="D333" s="60">
        <f t="shared" si="29"/>
        <v>36045.936654770456</v>
      </c>
      <c r="E333" s="60">
        <f t="shared" si="30"/>
        <v>790.52049613070119</v>
      </c>
      <c r="F333" s="60">
        <f t="shared" si="31"/>
        <v>685.38651422095506</v>
      </c>
      <c r="G333" s="60">
        <f t="shared" si="32"/>
        <v>105.13398190974607</v>
      </c>
      <c r="H333" s="62">
        <f t="shared" si="33"/>
        <v>35360.550140549545</v>
      </c>
    </row>
    <row r="334" spans="1:8" ht="15" x14ac:dyDescent="0.35">
      <c r="A334" s="28"/>
      <c r="B334" s="63">
        <f t="shared" si="34"/>
        <v>313</v>
      </c>
      <c r="C334" s="59">
        <f t="shared" si="28"/>
        <v>51898</v>
      </c>
      <c r="D334" s="60">
        <f t="shared" si="29"/>
        <v>35360.550140549545</v>
      </c>
      <c r="E334" s="60">
        <f t="shared" si="30"/>
        <v>790.52049613070119</v>
      </c>
      <c r="F334" s="60">
        <f t="shared" si="31"/>
        <v>687.38555822076626</v>
      </c>
      <c r="G334" s="60">
        <f t="shared" si="32"/>
        <v>103.13493790993492</v>
      </c>
      <c r="H334" s="62">
        <f t="shared" si="33"/>
        <v>34673.164582328754</v>
      </c>
    </row>
    <row r="335" spans="1:8" ht="15" x14ac:dyDescent="0.35">
      <c r="A335" s="28"/>
      <c r="B335" s="63">
        <f t="shared" si="34"/>
        <v>314</v>
      </c>
      <c r="C335" s="59">
        <f t="shared" si="28"/>
        <v>51926</v>
      </c>
      <c r="D335" s="60">
        <f t="shared" si="29"/>
        <v>34673.164582328754</v>
      </c>
      <c r="E335" s="60">
        <f t="shared" si="30"/>
        <v>790.52049613070119</v>
      </c>
      <c r="F335" s="60">
        <f t="shared" si="31"/>
        <v>689.39043276557675</v>
      </c>
      <c r="G335" s="60">
        <f t="shared" si="32"/>
        <v>101.13006336512437</v>
      </c>
      <c r="H335" s="62">
        <f t="shared" si="33"/>
        <v>33983.774149563164</v>
      </c>
    </row>
    <row r="336" spans="1:8" ht="15" x14ac:dyDescent="0.35">
      <c r="A336" s="28"/>
      <c r="B336" s="63">
        <f t="shared" si="34"/>
        <v>315</v>
      </c>
      <c r="C336" s="59">
        <f t="shared" si="28"/>
        <v>51957</v>
      </c>
      <c r="D336" s="60">
        <f t="shared" si="29"/>
        <v>33983.774149563164</v>
      </c>
      <c r="E336" s="60">
        <f t="shared" si="30"/>
        <v>790.52049613070119</v>
      </c>
      <c r="F336" s="60">
        <f t="shared" si="31"/>
        <v>691.40115486114303</v>
      </c>
      <c r="G336" s="60">
        <f t="shared" si="32"/>
        <v>99.119341269558106</v>
      </c>
      <c r="H336" s="62">
        <f t="shared" si="33"/>
        <v>33292.37299470196</v>
      </c>
    </row>
    <row r="337" spans="1:8" ht="15" x14ac:dyDescent="0.35">
      <c r="A337" s="28"/>
      <c r="B337" s="63">
        <f t="shared" si="34"/>
        <v>316</v>
      </c>
      <c r="C337" s="59">
        <f t="shared" si="28"/>
        <v>51987</v>
      </c>
      <c r="D337" s="60">
        <f t="shared" si="29"/>
        <v>33292.37299470196</v>
      </c>
      <c r="E337" s="60">
        <f t="shared" si="30"/>
        <v>790.52049613070119</v>
      </c>
      <c r="F337" s="60">
        <f t="shared" si="31"/>
        <v>693.41774156282133</v>
      </c>
      <c r="G337" s="60">
        <f t="shared" si="32"/>
        <v>97.102754567879771</v>
      </c>
      <c r="H337" s="62">
        <f t="shared" si="33"/>
        <v>32598.955253139255</v>
      </c>
    </row>
    <row r="338" spans="1:8" ht="15" x14ac:dyDescent="0.35">
      <c r="A338" s="28"/>
      <c r="B338" s="63">
        <f t="shared" si="34"/>
        <v>317</v>
      </c>
      <c r="C338" s="59">
        <f t="shared" si="28"/>
        <v>52018</v>
      </c>
      <c r="D338" s="60">
        <f t="shared" si="29"/>
        <v>32598.955253139255</v>
      </c>
      <c r="E338" s="60">
        <f t="shared" si="30"/>
        <v>790.52049613070119</v>
      </c>
      <c r="F338" s="60">
        <f t="shared" si="31"/>
        <v>695.44020997571295</v>
      </c>
      <c r="G338" s="60">
        <f t="shared" si="32"/>
        <v>95.080286154988187</v>
      </c>
      <c r="H338" s="62">
        <f t="shared" si="33"/>
        <v>31903.515043163439</v>
      </c>
    </row>
    <row r="339" spans="1:8" ht="15" x14ac:dyDescent="0.35">
      <c r="A339" s="28"/>
      <c r="B339" s="63">
        <f t="shared" si="34"/>
        <v>318</v>
      </c>
      <c r="C339" s="59">
        <f t="shared" si="28"/>
        <v>52048</v>
      </c>
      <c r="D339" s="60">
        <f t="shared" si="29"/>
        <v>31903.515043163439</v>
      </c>
      <c r="E339" s="60">
        <f t="shared" si="30"/>
        <v>790.52049613070119</v>
      </c>
      <c r="F339" s="60">
        <f t="shared" si="31"/>
        <v>697.46857725480879</v>
      </c>
      <c r="G339" s="60">
        <f t="shared" si="32"/>
        <v>93.051918875892383</v>
      </c>
      <c r="H339" s="62">
        <f t="shared" si="33"/>
        <v>31206.046465908643</v>
      </c>
    </row>
    <row r="340" spans="1:8" ht="15" x14ac:dyDescent="0.35">
      <c r="A340" s="28"/>
      <c r="B340" s="63">
        <f t="shared" si="34"/>
        <v>319</v>
      </c>
      <c r="C340" s="59">
        <f t="shared" si="28"/>
        <v>52079</v>
      </c>
      <c r="D340" s="60">
        <f t="shared" si="29"/>
        <v>31206.046465908643</v>
      </c>
      <c r="E340" s="60">
        <f t="shared" si="30"/>
        <v>790.52049613070119</v>
      </c>
      <c r="F340" s="60">
        <f t="shared" si="31"/>
        <v>699.50286060513531</v>
      </c>
      <c r="G340" s="60">
        <f t="shared" si="32"/>
        <v>91.017635525565851</v>
      </c>
      <c r="H340" s="62">
        <f t="shared" si="33"/>
        <v>30506.543605303508</v>
      </c>
    </row>
    <row r="341" spans="1:8" ht="15" x14ac:dyDescent="0.35">
      <c r="A341" s="28"/>
      <c r="B341" s="63">
        <f t="shared" si="34"/>
        <v>320</v>
      </c>
      <c r="C341" s="59">
        <f t="shared" si="28"/>
        <v>52110</v>
      </c>
      <c r="D341" s="60">
        <f t="shared" si="29"/>
        <v>30506.543605303508</v>
      </c>
      <c r="E341" s="60">
        <f t="shared" si="30"/>
        <v>790.52049613070119</v>
      </c>
      <c r="F341" s="60">
        <f t="shared" si="31"/>
        <v>701.54307728190031</v>
      </c>
      <c r="G341" s="60">
        <f t="shared" si="32"/>
        <v>88.977418848800866</v>
      </c>
      <c r="H341" s="62">
        <f t="shared" si="33"/>
        <v>29805.000528021716</v>
      </c>
    </row>
    <row r="342" spans="1:8" ht="15" x14ac:dyDescent="0.35">
      <c r="A342" s="28"/>
      <c r="B342" s="63">
        <f t="shared" si="34"/>
        <v>321</v>
      </c>
      <c r="C342" s="59">
        <f t="shared" ref="C342:C381" si="35">IF(Loan_Not_Paid*Values_Entered,Payment_Date,"")</f>
        <v>52140</v>
      </c>
      <c r="D342" s="60">
        <f t="shared" ref="D342:D381" si="36">IF(Loan_Not_Paid*Values_Entered,Beginning_Balance,"")</f>
        <v>29805.000528021716</v>
      </c>
      <c r="E342" s="60">
        <f t="shared" ref="E342:E381" si="37">IF(Loan_Not_Paid*Values_Entered,Monthly_Payment,"")</f>
        <v>790.52049613070119</v>
      </c>
      <c r="F342" s="60">
        <f t="shared" ref="F342:F381" si="38">IF(Loan_Not_Paid*Values_Entered,Principal,"")</f>
        <v>703.58924459063917</v>
      </c>
      <c r="G342" s="60">
        <f t="shared" ref="G342:G381" si="39">IF(Loan_Not_Paid*Values_Entered,Interest,"")</f>
        <v>86.931251540061979</v>
      </c>
      <c r="H342" s="62">
        <f t="shared" ref="H342:H381" si="40">IF(Loan_Not_Paid*Values_Entered,Ending_Balance,"")</f>
        <v>29101.411283431051</v>
      </c>
    </row>
    <row r="343" spans="1:8" ht="15" x14ac:dyDescent="0.35">
      <c r="A343" s="28"/>
      <c r="B343" s="63">
        <f t="shared" ref="B343:B381" si="41">IF(Loan_Not_Paid*Values_Entered,Payment_Number,"")</f>
        <v>322</v>
      </c>
      <c r="C343" s="59">
        <f t="shared" si="35"/>
        <v>52171</v>
      </c>
      <c r="D343" s="60">
        <f t="shared" si="36"/>
        <v>29101.411283431051</v>
      </c>
      <c r="E343" s="60">
        <f t="shared" si="37"/>
        <v>790.52049613070119</v>
      </c>
      <c r="F343" s="60">
        <f t="shared" si="38"/>
        <v>705.64137988736184</v>
      </c>
      <c r="G343" s="60">
        <f t="shared" si="39"/>
        <v>84.879116243339283</v>
      </c>
      <c r="H343" s="62">
        <f t="shared" si="40"/>
        <v>28395.769903543754</v>
      </c>
    </row>
    <row r="344" spans="1:8" ht="15" x14ac:dyDescent="0.35">
      <c r="A344" s="28"/>
      <c r="B344" s="63">
        <f t="shared" si="41"/>
        <v>323</v>
      </c>
      <c r="C344" s="59">
        <f t="shared" si="35"/>
        <v>52201</v>
      </c>
      <c r="D344" s="60">
        <f t="shared" si="36"/>
        <v>28395.769903543754</v>
      </c>
      <c r="E344" s="60">
        <f t="shared" si="37"/>
        <v>790.52049613070119</v>
      </c>
      <c r="F344" s="60">
        <f t="shared" si="38"/>
        <v>707.69950057870005</v>
      </c>
      <c r="G344" s="60">
        <f t="shared" si="39"/>
        <v>82.82099555200115</v>
      </c>
      <c r="H344" s="62">
        <f t="shared" si="40"/>
        <v>27688.07040296495</v>
      </c>
    </row>
    <row r="345" spans="1:8" ht="15" x14ac:dyDescent="0.35">
      <c r="A345" s="28"/>
      <c r="B345" s="63">
        <f t="shared" si="41"/>
        <v>324</v>
      </c>
      <c r="C345" s="59">
        <f t="shared" si="35"/>
        <v>52232</v>
      </c>
      <c r="D345" s="60">
        <f t="shared" si="36"/>
        <v>27688.07040296495</v>
      </c>
      <c r="E345" s="60">
        <f t="shared" si="37"/>
        <v>790.52049613070119</v>
      </c>
      <c r="F345" s="60">
        <f t="shared" si="38"/>
        <v>709.76362412205458</v>
      </c>
      <c r="G345" s="60">
        <f t="shared" si="39"/>
        <v>80.75687200864661</v>
      </c>
      <c r="H345" s="62">
        <f t="shared" si="40"/>
        <v>26978.306778842933</v>
      </c>
    </row>
    <row r="346" spans="1:8" ht="15" x14ac:dyDescent="0.35">
      <c r="A346" s="28"/>
      <c r="B346" s="63">
        <f t="shared" si="41"/>
        <v>325</v>
      </c>
      <c r="C346" s="59">
        <f t="shared" si="35"/>
        <v>52263</v>
      </c>
      <c r="D346" s="60">
        <f t="shared" si="36"/>
        <v>26978.306778842933</v>
      </c>
      <c r="E346" s="60">
        <f t="shared" si="37"/>
        <v>790.52049613070119</v>
      </c>
      <c r="F346" s="60">
        <f t="shared" si="38"/>
        <v>711.83376802574389</v>
      </c>
      <c r="G346" s="60">
        <f t="shared" si="39"/>
        <v>78.686728104957282</v>
      </c>
      <c r="H346" s="62">
        <f t="shared" si="40"/>
        <v>26266.473010817193</v>
      </c>
    </row>
    <row r="347" spans="1:8" ht="15" x14ac:dyDescent="0.35">
      <c r="A347" s="28"/>
      <c r="B347" s="63">
        <f t="shared" si="41"/>
        <v>326</v>
      </c>
      <c r="C347" s="59">
        <f t="shared" si="35"/>
        <v>52291</v>
      </c>
      <c r="D347" s="60">
        <f t="shared" si="36"/>
        <v>26266.473010817193</v>
      </c>
      <c r="E347" s="60">
        <f t="shared" si="37"/>
        <v>790.52049613070119</v>
      </c>
      <c r="F347" s="60">
        <f t="shared" si="38"/>
        <v>713.90994984915233</v>
      </c>
      <c r="G347" s="60">
        <f t="shared" si="39"/>
        <v>76.610546281548864</v>
      </c>
      <c r="H347" s="62">
        <f t="shared" si="40"/>
        <v>25552.563060968125</v>
      </c>
    </row>
    <row r="348" spans="1:8" ht="15" x14ac:dyDescent="0.35">
      <c r="A348" s="28"/>
      <c r="B348" s="63">
        <f t="shared" si="41"/>
        <v>327</v>
      </c>
      <c r="C348" s="59">
        <f t="shared" si="35"/>
        <v>52322</v>
      </c>
      <c r="D348" s="60">
        <f t="shared" si="36"/>
        <v>25552.563060968125</v>
      </c>
      <c r="E348" s="60">
        <f t="shared" si="37"/>
        <v>790.52049613070119</v>
      </c>
      <c r="F348" s="60">
        <f t="shared" si="38"/>
        <v>715.99218720287899</v>
      </c>
      <c r="G348" s="60">
        <f t="shared" si="39"/>
        <v>74.528308927822167</v>
      </c>
      <c r="H348" s="62">
        <f t="shared" si="40"/>
        <v>24836.5708737651</v>
      </c>
    </row>
    <row r="349" spans="1:8" ht="15" x14ac:dyDescent="0.35">
      <c r="A349" s="28"/>
      <c r="B349" s="63">
        <f t="shared" si="41"/>
        <v>328</v>
      </c>
      <c r="C349" s="59">
        <f t="shared" si="35"/>
        <v>52352</v>
      </c>
      <c r="D349" s="60">
        <f t="shared" si="36"/>
        <v>24836.5708737651</v>
      </c>
      <c r="E349" s="60">
        <f t="shared" si="37"/>
        <v>790.52049613070119</v>
      </c>
      <c r="F349" s="60">
        <f t="shared" si="38"/>
        <v>718.08049774888741</v>
      </c>
      <c r="G349" s="60">
        <f t="shared" si="39"/>
        <v>72.43999838181378</v>
      </c>
      <c r="H349" s="62">
        <f t="shared" si="40"/>
        <v>24118.490376016241</v>
      </c>
    </row>
    <row r="350" spans="1:8" ht="15" x14ac:dyDescent="0.35">
      <c r="A350" s="28"/>
      <c r="B350" s="63">
        <f t="shared" si="41"/>
        <v>329</v>
      </c>
      <c r="C350" s="59">
        <f t="shared" si="35"/>
        <v>52383</v>
      </c>
      <c r="D350" s="60">
        <f t="shared" si="36"/>
        <v>24118.490376016241</v>
      </c>
      <c r="E350" s="60">
        <f t="shared" si="37"/>
        <v>790.52049613070119</v>
      </c>
      <c r="F350" s="60">
        <f t="shared" si="38"/>
        <v>720.17489920065498</v>
      </c>
      <c r="G350" s="60">
        <f t="shared" si="39"/>
        <v>70.345596930046199</v>
      </c>
      <c r="H350" s="62">
        <f t="shared" si="40"/>
        <v>23398.315476815565</v>
      </c>
    </row>
    <row r="351" spans="1:8" ht="15" x14ac:dyDescent="0.35">
      <c r="A351" s="28"/>
      <c r="B351" s="63">
        <f t="shared" si="41"/>
        <v>330</v>
      </c>
      <c r="C351" s="59">
        <f t="shared" si="35"/>
        <v>52413</v>
      </c>
      <c r="D351" s="60">
        <f t="shared" si="36"/>
        <v>23398.315476815565</v>
      </c>
      <c r="E351" s="60">
        <f t="shared" si="37"/>
        <v>790.52049613070119</v>
      </c>
      <c r="F351" s="60">
        <f t="shared" si="38"/>
        <v>722.27540932332352</v>
      </c>
      <c r="G351" s="60">
        <f t="shared" si="39"/>
        <v>68.245086807377604</v>
      </c>
      <c r="H351" s="62">
        <f t="shared" si="40"/>
        <v>22676.040067492286</v>
      </c>
    </row>
    <row r="352" spans="1:8" ht="15" x14ac:dyDescent="0.35">
      <c r="A352" s="28"/>
      <c r="B352" s="63">
        <f t="shared" si="41"/>
        <v>331</v>
      </c>
      <c r="C352" s="59">
        <f t="shared" si="35"/>
        <v>52444</v>
      </c>
      <c r="D352" s="60">
        <f t="shared" si="36"/>
        <v>22676.040067492286</v>
      </c>
      <c r="E352" s="60">
        <f t="shared" si="37"/>
        <v>790.52049613070119</v>
      </c>
      <c r="F352" s="60">
        <f t="shared" si="38"/>
        <v>724.38204593384978</v>
      </c>
      <c r="G352" s="60">
        <f t="shared" si="39"/>
        <v>66.138450196851238</v>
      </c>
      <c r="H352" s="62">
        <f t="shared" si="40"/>
        <v>21951.658021558367</v>
      </c>
    </row>
    <row r="353" spans="1:8" ht="15" x14ac:dyDescent="0.35">
      <c r="A353" s="28"/>
      <c r="B353" s="63">
        <f t="shared" si="41"/>
        <v>332</v>
      </c>
      <c r="C353" s="59">
        <f t="shared" si="35"/>
        <v>52475</v>
      </c>
      <c r="D353" s="60">
        <f t="shared" si="36"/>
        <v>21951.658021558367</v>
      </c>
      <c r="E353" s="60">
        <f t="shared" si="37"/>
        <v>790.52049613070119</v>
      </c>
      <c r="F353" s="60">
        <f t="shared" si="38"/>
        <v>726.4948269011569</v>
      </c>
      <c r="G353" s="60">
        <f t="shared" si="39"/>
        <v>64.025669229544178</v>
      </c>
      <c r="H353" s="62">
        <f t="shared" si="40"/>
        <v>21225.163194657303</v>
      </c>
    </row>
    <row r="354" spans="1:8" ht="15" x14ac:dyDescent="0.35">
      <c r="A354" s="28"/>
      <c r="B354" s="63">
        <f t="shared" si="41"/>
        <v>333</v>
      </c>
      <c r="C354" s="59">
        <f t="shared" si="35"/>
        <v>52505</v>
      </c>
      <c r="D354" s="60">
        <f t="shared" si="36"/>
        <v>21225.163194657303</v>
      </c>
      <c r="E354" s="60">
        <f t="shared" si="37"/>
        <v>790.52049613070119</v>
      </c>
      <c r="F354" s="60">
        <f t="shared" si="38"/>
        <v>728.61377014628533</v>
      </c>
      <c r="G354" s="60">
        <f t="shared" si="39"/>
        <v>61.906725984415814</v>
      </c>
      <c r="H354" s="62">
        <f t="shared" si="40"/>
        <v>20496.549424510973</v>
      </c>
    </row>
    <row r="355" spans="1:8" ht="15" x14ac:dyDescent="0.35">
      <c r="A355" s="28"/>
      <c r="B355" s="63">
        <f t="shared" si="41"/>
        <v>334</v>
      </c>
      <c r="C355" s="59">
        <f t="shared" si="35"/>
        <v>52536</v>
      </c>
      <c r="D355" s="60">
        <f t="shared" si="36"/>
        <v>20496.549424510973</v>
      </c>
      <c r="E355" s="60">
        <f t="shared" si="37"/>
        <v>790.52049613070119</v>
      </c>
      <c r="F355" s="60">
        <f t="shared" si="38"/>
        <v>730.73889364254535</v>
      </c>
      <c r="G355" s="60">
        <f t="shared" si="39"/>
        <v>59.781602488155819</v>
      </c>
      <c r="H355" s="62">
        <f t="shared" si="40"/>
        <v>19765.810530868475</v>
      </c>
    </row>
    <row r="356" spans="1:8" ht="15" x14ac:dyDescent="0.35">
      <c r="A356" s="28"/>
      <c r="B356" s="63">
        <f t="shared" si="41"/>
        <v>335</v>
      </c>
      <c r="C356" s="59">
        <f t="shared" si="35"/>
        <v>52566</v>
      </c>
      <c r="D356" s="60">
        <f t="shared" si="36"/>
        <v>19765.810530868475</v>
      </c>
      <c r="E356" s="60">
        <f t="shared" si="37"/>
        <v>790.52049613070119</v>
      </c>
      <c r="F356" s="60">
        <f t="shared" si="38"/>
        <v>732.87021541566946</v>
      </c>
      <c r="G356" s="60">
        <f t="shared" si="39"/>
        <v>57.65028071503172</v>
      </c>
      <c r="H356" s="62">
        <f t="shared" si="40"/>
        <v>19032.940315452754</v>
      </c>
    </row>
    <row r="357" spans="1:8" ht="15" x14ac:dyDescent="0.35">
      <c r="A357" s="28"/>
      <c r="B357" s="63">
        <f t="shared" si="41"/>
        <v>336</v>
      </c>
      <c r="C357" s="59">
        <f t="shared" si="35"/>
        <v>52597</v>
      </c>
      <c r="D357" s="60">
        <f t="shared" si="36"/>
        <v>19032.940315452754</v>
      </c>
      <c r="E357" s="60">
        <f t="shared" si="37"/>
        <v>790.52049613070119</v>
      </c>
      <c r="F357" s="60">
        <f t="shared" si="38"/>
        <v>735.00775354396512</v>
      </c>
      <c r="G357" s="60">
        <f t="shared" si="39"/>
        <v>55.512742586736024</v>
      </c>
      <c r="H357" s="62">
        <f t="shared" si="40"/>
        <v>18297.932561908849</v>
      </c>
    </row>
    <row r="358" spans="1:8" ht="15" x14ac:dyDescent="0.35">
      <c r="A358" s="28"/>
      <c r="B358" s="63">
        <f t="shared" si="41"/>
        <v>337</v>
      </c>
      <c r="C358" s="59">
        <f t="shared" si="35"/>
        <v>52628</v>
      </c>
      <c r="D358" s="60">
        <f t="shared" si="36"/>
        <v>18297.932561908849</v>
      </c>
      <c r="E358" s="60">
        <f t="shared" si="37"/>
        <v>790.52049613070119</v>
      </c>
      <c r="F358" s="60">
        <f t="shared" si="38"/>
        <v>737.15152615846841</v>
      </c>
      <c r="G358" s="60">
        <f t="shared" si="39"/>
        <v>53.368969972232776</v>
      </c>
      <c r="H358" s="62">
        <f t="shared" si="40"/>
        <v>17560.781035750464</v>
      </c>
    </row>
    <row r="359" spans="1:8" ht="15" x14ac:dyDescent="0.35">
      <c r="A359" s="28"/>
      <c r="B359" s="63">
        <f t="shared" si="41"/>
        <v>338</v>
      </c>
      <c r="C359" s="59">
        <f t="shared" si="35"/>
        <v>52657</v>
      </c>
      <c r="D359" s="60">
        <f t="shared" si="36"/>
        <v>17560.781035750464</v>
      </c>
      <c r="E359" s="60">
        <f t="shared" si="37"/>
        <v>790.52049613070119</v>
      </c>
      <c r="F359" s="60">
        <f t="shared" si="38"/>
        <v>739.3015514430972</v>
      </c>
      <c r="G359" s="60">
        <f t="shared" si="39"/>
        <v>51.218944687603923</v>
      </c>
      <c r="H359" s="62">
        <f t="shared" si="40"/>
        <v>16821.479484307347</v>
      </c>
    </row>
    <row r="360" spans="1:8" ht="15" x14ac:dyDescent="0.35">
      <c r="A360" s="28"/>
      <c r="B360" s="63">
        <f t="shared" si="41"/>
        <v>339</v>
      </c>
      <c r="C360" s="59">
        <f t="shared" si="35"/>
        <v>52688</v>
      </c>
      <c r="D360" s="60">
        <f t="shared" si="36"/>
        <v>16821.479484307347</v>
      </c>
      <c r="E360" s="60">
        <f t="shared" si="37"/>
        <v>790.52049613070119</v>
      </c>
      <c r="F360" s="60">
        <f t="shared" si="38"/>
        <v>741.45784763480628</v>
      </c>
      <c r="G360" s="60">
        <f t="shared" si="39"/>
        <v>49.062648495894884</v>
      </c>
      <c r="H360" s="62">
        <f t="shared" si="40"/>
        <v>16080.021636672376</v>
      </c>
    </row>
    <row r="361" spans="1:8" ht="15" x14ac:dyDescent="0.35">
      <c r="A361" s="28"/>
      <c r="B361" s="63">
        <f t="shared" si="41"/>
        <v>340</v>
      </c>
      <c r="C361" s="59">
        <f t="shared" si="35"/>
        <v>52718</v>
      </c>
      <c r="D361" s="60">
        <f t="shared" si="36"/>
        <v>16080.021636672376</v>
      </c>
      <c r="E361" s="60">
        <f t="shared" si="37"/>
        <v>790.52049613070119</v>
      </c>
      <c r="F361" s="60">
        <f t="shared" si="38"/>
        <v>743.62043302374104</v>
      </c>
      <c r="G361" s="60">
        <f t="shared" si="39"/>
        <v>46.900063106960026</v>
      </c>
      <c r="H361" s="62">
        <f t="shared" si="40"/>
        <v>15336.401203648769</v>
      </c>
    </row>
    <row r="362" spans="1:8" ht="15" x14ac:dyDescent="0.35">
      <c r="A362" s="28"/>
      <c r="B362" s="63">
        <f t="shared" si="41"/>
        <v>341</v>
      </c>
      <c r="C362" s="59">
        <f t="shared" si="35"/>
        <v>52749</v>
      </c>
      <c r="D362" s="60">
        <f t="shared" si="36"/>
        <v>15336.401203648769</v>
      </c>
      <c r="E362" s="60">
        <f t="shared" si="37"/>
        <v>790.52049613070119</v>
      </c>
      <c r="F362" s="60">
        <f t="shared" si="38"/>
        <v>745.7893259533937</v>
      </c>
      <c r="G362" s="60">
        <f t="shared" si="39"/>
        <v>44.731170177307455</v>
      </c>
      <c r="H362" s="62">
        <f t="shared" si="40"/>
        <v>14590.611877695366</v>
      </c>
    </row>
    <row r="363" spans="1:8" ht="15" x14ac:dyDescent="0.35">
      <c r="A363" s="28"/>
      <c r="B363" s="63">
        <f t="shared" si="41"/>
        <v>342</v>
      </c>
      <c r="C363" s="59">
        <f t="shared" si="35"/>
        <v>52779</v>
      </c>
      <c r="D363" s="60">
        <f t="shared" si="36"/>
        <v>14590.611877695366</v>
      </c>
      <c r="E363" s="60">
        <f t="shared" si="37"/>
        <v>790.52049613070119</v>
      </c>
      <c r="F363" s="60">
        <f t="shared" si="38"/>
        <v>747.96454482075774</v>
      </c>
      <c r="G363" s="60">
        <f t="shared" si="39"/>
        <v>42.555951309943389</v>
      </c>
      <c r="H363" s="62">
        <f t="shared" si="40"/>
        <v>13842.647332874651</v>
      </c>
    </row>
    <row r="364" spans="1:8" ht="15" x14ac:dyDescent="0.35">
      <c r="A364" s="28"/>
      <c r="B364" s="63">
        <f t="shared" si="41"/>
        <v>343</v>
      </c>
      <c r="C364" s="59">
        <f t="shared" si="35"/>
        <v>52810</v>
      </c>
      <c r="D364" s="60">
        <f t="shared" si="36"/>
        <v>13842.647332874651</v>
      </c>
      <c r="E364" s="60">
        <f t="shared" si="37"/>
        <v>790.52049613070119</v>
      </c>
      <c r="F364" s="60">
        <f t="shared" si="38"/>
        <v>750.14610807648501</v>
      </c>
      <c r="G364" s="60">
        <f t="shared" si="39"/>
        <v>40.374388054216176</v>
      </c>
      <c r="H364" s="62">
        <f t="shared" si="40"/>
        <v>13092.50122479815</v>
      </c>
    </row>
    <row r="365" spans="1:8" ht="15" x14ac:dyDescent="0.35">
      <c r="A365" s="28"/>
      <c r="B365" s="63">
        <f t="shared" si="41"/>
        <v>344</v>
      </c>
      <c r="C365" s="59">
        <f t="shared" si="35"/>
        <v>52841</v>
      </c>
      <c r="D365" s="60">
        <f t="shared" si="36"/>
        <v>13092.50122479815</v>
      </c>
      <c r="E365" s="60">
        <f t="shared" si="37"/>
        <v>790.52049613070119</v>
      </c>
      <c r="F365" s="60">
        <f t="shared" si="38"/>
        <v>752.33403422504136</v>
      </c>
      <c r="G365" s="60">
        <f t="shared" si="39"/>
        <v>38.186461905659762</v>
      </c>
      <c r="H365" s="62">
        <f t="shared" si="40"/>
        <v>12340.16719057312</v>
      </c>
    </row>
    <row r="366" spans="1:8" ht="15" x14ac:dyDescent="0.35">
      <c r="A366" s="28"/>
      <c r="B366" s="63">
        <f t="shared" si="41"/>
        <v>345</v>
      </c>
      <c r="C366" s="59">
        <f t="shared" si="35"/>
        <v>52871</v>
      </c>
      <c r="D366" s="60">
        <f t="shared" si="36"/>
        <v>12340.16719057312</v>
      </c>
      <c r="E366" s="60">
        <f t="shared" si="37"/>
        <v>790.52049613070119</v>
      </c>
      <c r="F366" s="60">
        <f t="shared" si="38"/>
        <v>754.52834182486436</v>
      </c>
      <c r="G366" s="60">
        <f t="shared" si="39"/>
        <v>35.992154305836728</v>
      </c>
      <c r="H366" s="62">
        <f t="shared" si="40"/>
        <v>11585.638848748233</v>
      </c>
    </row>
    <row r="367" spans="1:8" ht="15" x14ac:dyDescent="0.35">
      <c r="A367" s="28"/>
      <c r="B367" s="63">
        <f t="shared" si="41"/>
        <v>346</v>
      </c>
      <c r="C367" s="59">
        <f t="shared" si="35"/>
        <v>52902</v>
      </c>
      <c r="D367" s="60">
        <f t="shared" si="36"/>
        <v>11585.638848748233</v>
      </c>
      <c r="E367" s="60">
        <f t="shared" si="37"/>
        <v>790.52049613070119</v>
      </c>
      <c r="F367" s="60">
        <f t="shared" si="38"/>
        <v>756.72904948852033</v>
      </c>
      <c r="G367" s="60">
        <f t="shared" si="39"/>
        <v>33.791446642180865</v>
      </c>
      <c r="H367" s="62">
        <f t="shared" si="40"/>
        <v>10828.90979925968</v>
      </c>
    </row>
    <row r="368" spans="1:8" ht="15" x14ac:dyDescent="0.35">
      <c r="A368" s="28"/>
      <c r="B368" s="63">
        <f t="shared" si="41"/>
        <v>347</v>
      </c>
      <c r="C368" s="59">
        <f t="shared" si="35"/>
        <v>52932</v>
      </c>
      <c r="D368" s="60">
        <f t="shared" si="36"/>
        <v>10828.90979925968</v>
      </c>
      <c r="E368" s="60">
        <f t="shared" si="37"/>
        <v>790.52049613070119</v>
      </c>
      <c r="F368" s="60">
        <f t="shared" si="38"/>
        <v>758.93617588286179</v>
      </c>
      <c r="G368" s="60">
        <f t="shared" si="39"/>
        <v>31.584320247839351</v>
      </c>
      <c r="H368" s="62">
        <f t="shared" si="40"/>
        <v>10069.973623376747</v>
      </c>
    </row>
    <row r="369" spans="1:8" ht="15" x14ac:dyDescent="0.35">
      <c r="A369" s="28"/>
      <c r="B369" s="63">
        <f t="shared" si="41"/>
        <v>348</v>
      </c>
      <c r="C369" s="59">
        <f t="shared" si="35"/>
        <v>52963</v>
      </c>
      <c r="D369" s="60">
        <f t="shared" si="36"/>
        <v>10069.973623376747</v>
      </c>
      <c r="E369" s="60">
        <f t="shared" si="37"/>
        <v>790.52049613070119</v>
      </c>
      <c r="F369" s="60">
        <f t="shared" si="38"/>
        <v>761.14973972918676</v>
      </c>
      <c r="G369" s="60">
        <f t="shared" si="39"/>
        <v>29.370756401514335</v>
      </c>
      <c r="H369" s="62">
        <f t="shared" si="40"/>
        <v>9308.823883647623</v>
      </c>
    </row>
    <row r="370" spans="1:8" ht="15" x14ac:dyDescent="0.35">
      <c r="A370" s="28"/>
      <c r="B370" s="63">
        <f t="shared" si="41"/>
        <v>349</v>
      </c>
      <c r="C370" s="59">
        <f t="shared" si="35"/>
        <v>52994</v>
      </c>
      <c r="D370" s="60">
        <f t="shared" si="36"/>
        <v>9308.823883647623</v>
      </c>
      <c r="E370" s="60">
        <f t="shared" si="37"/>
        <v>790.52049613070119</v>
      </c>
      <c r="F370" s="60">
        <f t="shared" si="38"/>
        <v>763.36975980339696</v>
      </c>
      <c r="G370" s="60">
        <f t="shared" si="39"/>
        <v>27.150736327304209</v>
      </c>
      <c r="H370" s="62">
        <f t="shared" si="40"/>
        <v>8545.454123844218</v>
      </c>
    </row>
    <row r="371" spans="1:8" ht="15" x14ac:dyDescent="0.35">
      <c r="A371" s="28"/>
      <c r="B371" s="63">
        <f t="shared" si="41"/>
        <v>350</v>
      </c>
      <c r="C371" s="59">
        <f t="shared" si="35"/>
        <v>53022</v>
      </c>
      <c r="D371" s="60">
        <f t="shared" si="36"/>
        <v>8545.454123844218</v>
      </c>
      <c r="E371" s="60">
        <f t="shared" si="37"/>
        <v>790.52049613070119</v>
      </c>
      <c r="F371" s="60">
        <f t="shared" si="38"/>
        <v>765.59625493615692</v>
      </c>
      <c r="G371" s="60">
        <f t="shared" si="39"/>
        <v>24.924241194544301</v>
      </c>
      <c r="H371" s="62">
        <f t="shared" si="40"/>
        <v>7779.8578689080896</v>
      </c>
    </row>
    <row r="372" spans="1:8" ht="15" x14ac:dyDescent="0.35">
      <c r="A372" s="28"/>
      <c r="B372" s="63">
        <f t="shared" si="41"/>
        <v>351</v>
      </c>
      <c r="C372" s="59">
        <f t="shared" si="35"/>
        <v>53053</v>
      </c>
      <c r="D372" s="60">
        <f t="shared" si="36"/>
        <v>7779.8578689080896</v>
      </c>
      <c r="E372" s="60">
        <f t="shared" si="37"/>
        <v>790.52049613070119</v>
      </c>
      <c r="F372" s="60">
        <f t="shared" si="38"/>
        <v>767.82924401305411</v>
      </c>
      <c r="G372" s="60">
        <f t="shared" si="39"/>
        <v>22.691252117647178</v>
      </c>
      <c r="H372" s="62">
        <f t="shared" si="40"/>
        <v>7012.0286248949124</v>
      </c>
    </row>
    <row r="373" spans="1:8" ht="15" x14ac:dyDescent="0.35">
      <c r="A373" s="28"/>
      <c r="B373" s="63">
        <f t="shared" si="41"/>
        <v>352</v>
      </c>
      <c r="C373" s="59">
        <f t="shared" si="35"/>
        <v>53083</v>
      </c>
      <c r="D373" s="60">
        <f t="shared" si="36"/>
        <v>7012.0286248949124</v>
      </c>
      <c r="E373" s="60">
        <f t="shared" si="37"/>
        <v>790.52049613070119</v>
      </c>
      <c r="F373" s="60">
        <f t="shared" si="38"/>
        <v>770.06874597475871</v>
      </c>
      <c r="G373" s="60">
        <f t="shared" si="39"/>
        <v>20.451750155942435</v>
      </c>
      <c r="H373" s="62">
        <f t="shared" si="40"/>
        <v>6241.9598789203446</v>
      </c>
    </row>
    <row r="374" spans="1:8" ht="15" x14ac:dyDescent="0.35">
      <c r="A374" s="28"/>
      <c r="B374" s="63">
        <f t="shared" si="41"/>
        <v>353</v>
      </c>
      <c r="C374" s="59">
        <f t="shared" si="35"/>
        <v>53114</v>
      </c>
      <c r="D374" s="60">
        <f t="shared" si="36"/>
        <v>6241.9598789203446</v>
      </c>
      <c r="E374" s="60">
        <f t="shared" si="37"/>
        <v>790.52049613070119</v>
      </c>
      <c r="F374" s="60">
        <f t="shared" si="38"/>
        <v>772.31477981718501</v>
      </c>
      <c r="G374" s="60">
        <f t="shared" si="39"/>
        <v>18.205716313516053</v>
      </c>
      <c r="H374" s="62">
        <f t="shared" si="40"/>
        <v>5469.6450991031597</v>
      </c>
    </row>
    <row r="375" spans="1:8" ht="15" x14ac:dyDescent="0.35">
      <c r="A375" s="28"/>
      <c r="B375" s="63">
        <f t="shared" si="41"/>
        <v>354</v>
      </c>
      <c r="C375" s="59">
        <f t="shared" si="35"/>
        <v>53144</v>
      </c>
      <c r="D375" s="60">
        <f t="shared" si="36"/>
        <v>5469.6450991031597</v>
      </c>
      <c r="E375" s="60">
        <f t="shared" si="37"/>
        <v>790.52049613070119</v>
      </c>
      <c r="F375" s="60">
        <f t="shared" si="38"/>
        <v>774.56736459165199</v>
      </c>
      <c r="G375" s="60">
        <f t="shared" si="39"/>
        <v>15.953131539049268</v>
      </c>
      <c r="H375" s="62">
        <f t="shared" si="40"/>
        <v>4695.0777345115202</v>
      </c>
    </row>
    <row r="376" spans="1:8" ht="15" x14ac:dyDescent="0.35">
      <c r="A376" s="28"/>
      <c r="B376" s="63">
        <f t="shared" si="41"/>
        <v>355</v>
      </c>
      <c r="C376" s="59">
        <f t="shared" si="35"/>
        <v>53175</v>
      </c>
      <c r="D376" s="60">
        <f t="shared" si="36"/>
        <v>4695.0777345115202</v>
      </c>
      <c r="E376" s="60">
        <f t="shared" si="37"/>
        <v>790.52049613070119</v>
      </c>
      <c r="F376" s="60">
        <f t="shared" si="38"/>
        <v>776.82651940504422</v>
      </c>
      <c r="G376" s="60">
        <f t="shared" si="39"/>
        <v>13.693976725656949</v>
      </c>
      <c r="H376" s="62">
        <f t="shared" si="40"/>
        <v>3918.2512151064002</v>
      </c>
    </row>
    <row r="377" spans="1:8" ht="15" x14ac:dyDescent="0.35">
      <c r="A377" s="28"/>
      <c r="B377" s="63">
        <f t="shared" si="41"/>
        <v>356</v>
      </c>
      <c r="C377" s="59">
        <f t="shared" si="35"/>
        <v>53206</v>
      </c>
      <c r="D377" s="60">
        <f t="shared" si="36"/>
        <v>3918.2512151064002</v>
      </c>
      <c r="E377" s="60">
        <f t="shared" si="37"/>
        <v>790.52049613070119</v>
      </c>
      <c r="F377" s="60">
        <f t="shared" si="38"/>
        <v>779.09226341997555</v>
      </c>
      <c r="G377" s="60">
        <f t="shared" si="39"/>
        <v>11.428232710725567</v>
      </c>
      <c r="H377" s="62">
        <f t="shared" si="40"/>
        <v>3139.1589516864042</v>
      </c>
    </row>
    <row r="378" spans="1:8" ht="15" x14ac:dyDescent="0.35">
      <c r="A378" s="28"/>
      <c r="B378" s="63">
        <f t="shared" si="41"/>
        <v>357</v>
      </c>
      <c r="C378" s="59">
        <f t="shared" si="35"/>
        <v>53236</v>
      </c>
      <c r="D378" s="60">
        <f t="shared" si="36"/>
        <v>3139.1589516864042</v>
      </c>
      <c r="E378" s="60">
        <f t="shared" si="37"/>
        <v>790.52049613070119</v>
      </c>
      <c r="F378" s="60">
        <f t="shared" si="38"/>
        <v>781.36461585495044</v>
      </c>
      <c r="G378" s="60">
        <f t="shared" si="39"/>
        <v>9.1558802757506381</v>
      </c>
      <c r="H378" s="62">
        <f t="shared" si="40"/>
        <v>2357.7943358315388</v>
      </c>
    </row>
    <row r="379" spans="1:8" ht="15" x14ac:dyDescent="0.35">
      <c r="A379" s="28"/>
      <c r="B379" s="63">
        <f t="shared" si="41"/>
        <v>358</v>
      </c>
      <c r="C379" s="59">
        <f t="shared" si="35"/>
        <v>53267</v>
      </c>
      <c r="D379" s="60">
        <f t="shared" si="36"/>
        <v>2357.7943358315388</v>
      </c>
      <c r="E379" s="60">
        <f t="shared" si="37"/>
        <v>790.52049613070119</v>
      </c>
      <c r="F379" s="60">
        <f t="shared" si="38"/>
        <v>783.64359598452756</v>
      </c>
      <c r="G379" s="60">
        <f t="shared" si="39"/>
        <v>6.8769001461736998</v>
      </c>
      <c r="H379" s="62">
        <f t="shared" si="40"/>
        <v>1574.1507398470421</v>
      </c>
    </row>
    <row r="380" spans="1:8" ht="15" x14ac:dyDescent="0.35">
      <c r="A380" s="28"/>
      <c r="B380" s="63">
        <f t="shared" si="41"/>
        <v>359</v>
      </c>
      <c r="C380" s="59">
        <f t="shared" si="35"/>
        <v>53297</v>
      </c>
      <c r="D380" s="60">
        <f t="shared" si="36"/>
        <v>1574.1507398470421</v>
      </c>
      <c r="E380" s="60">
        <f t="shared" si="37"/>
        <v>790.52049613070119</v>
      </c>
      <c r="F380" s="60">
        <f t="shared" si="38"/>
        <v>785.92922313948236</v>
      </c>
      <c r="G380" s="60">
        <f t="shared" si="39"/>
        <v>4.5912729912188279</v>
      </c>
      <c r="H380" s="62">
        <f t="shared" si="40"/>
        <v>788.22151670744643</v>
      </c>
    </row>
    <row r="381" spans="1:8" ht="15" x14ac:dyDescent="0.35">
      <c r="A381" s="28"/>
      <c r="B381" s="64">
        <f t="shared" si="41"/>
        <v>360</v>
      </c>
      <c r="C381" s="65">
        <f t="shared" si="35"/>
        <v>53328</v>
      </c>
      <c r="D381" s="66">
        <f t="shared" si="36"/>
        <v>788.22151670744643</v>
      </c>
      <c r="E381" s="66">
        <f t="shared" si="37"/>
        <v>790.52049613070119</v>
      </c>
      <c r="F381" s="66">
        <f t="shared" si="38"/>
        <v>788.22151670697247</v>
      </c>
      <c r="G381" s="66">
        <f t="shared" si="39"/>
        <v>2.2989794237286696</v>
      </c>
      <c r="H381" s="67">
        <f t="shared" si="40"/>
        <v>5.8207660913467407E-10</v>
      </c>
    </row>
    <row r="382" spans="1:8" ht="15" x14ac:dyDescent="0.35">
      <c r="A382" s="28"/>
      <c r="B382" s="24"/>
      <c r="C382" s="24"/>
      <c r="D382" s="54"/>
      <c r="E382" s="54"/>
      <c r="F382" s="54"/>
      <c r="G382" s="54"/>
      <c r="H382" s="54"/>
    </row>
    <row r="383" spans="1:8" ht="15" x14ac:dyDescent="0.35">
      <c r="A383" s="28"/>
      <c r="B383" s="24"/>
      <c r="C383" s="24"/>
      <c r="D383" s="54"/>
      <c r="E383" s="54"/>
      <c r="F383" s="54"/>
      <c r="G383" s="54"/>
      <c r="H383" s="54"/>
    </row>
    <row r="384" spans="1:8" ht="15" x14ac:dyDescent="0.35">
      <c r="A384" s="28"/>
      <c r="B384" s="24"/>
      <c r="C384" s="24"/>
      <c r="D384" s="54"/>
      <c r="E384" s="54"/>
      <c r="F384" s="54"/>
      <c r="G384" s="54"/>
      <c r="H384" s="54"/>
    </row>
    <row r="385" spans="1:8" ht="15" x14ac:dyDescent="0.35">
      <c r="A385" s="28"/>
      <c r="B385" s="24"/>
      <c r="C385" s="24"/>
      <c r="D385" s="24"/>
      <c r="E385" s="24"/>
      <c r="F385" s="24"/>
      <c r="G385" s="24"/>
      <c r="H385" s="24"/>
    </row>
    <row r="386" spans="1:8" ht="15" x14ac:dyDescent="0.35">
      <c r="A386" s="28"/>
      <c r="B386" s="24"/>
      <c r="C386" s="24"/>
      <c r="D386" s="24"/>
      <c r="E386" s="24"/>
      <c r="F386" s="24"/>
      <c r="G386" s="24"/>
      <c r="H386" s="24"/>
    </row>
    <row r="387" spans="1:8" ht="15" x14ac:dyDescent="0.35">
      <c r="A387" s="28"/>
      <c r="B387" s="24"/>
      <c r="C387" s="24"/>
      <c r="D387" s="24"/>
      <c r="E387" s="24"/>
      <c r="F387" s="24"/>
      <c r="G387" s="24"/>
      <c r="H387" s="24"/>
    </row>
    <row r="388" spans="1:8" ht="15" x14ac:dyDescent="0.35">
      <c r="A388" s="28"/>
      <c r="B388" s="24"/>
      <c r="C388" s="24"/>
      <c r="D388" s="24"/>
      <c r="E388" s="24"/>
      <c r="F388" s="24"/>
      <c r="G388" s="24"/>
      <c r="H388" s="24"/>
    </row>
    <row r="389" spans="1:8" ht="15" x14ac:dyDescent="0.35">
      <c r="A389" s="28"/>
      <c r="B389" s="24"/>
      <c r="C389" s="24"/>
      <c r="D389" s="24"/>
      <c r="E389" s="24"/>
      <c r="F389" s="24"/>
      <c r="G389" s="24"/>
      <c r="H389" s="24"/>
    </row>
    <row r="390" spans="1:8" ht="15" x14ac:dyDescent="0.35">
      <c r="A390" s="28"/>
      <c r="B390" s="24"/>
      <c r="C390" s="24"/>
      <c r="D390" s="24"/>
      <c r="E390" s="24"/>
      <c r="F390" s="24"/>
      <c r="G390" s="24"/>
      <c r="H390" s="24"/>
    </row>
    <row r="391" spans="1:8" ht="15" x14ac:dyDescent="0.35">
      <c r="A391" s="28"/>
      <c r="B391" s="24"/>
      <c r="C391" s="24"/>
      <c r="D391" s="24"/>
      <c r="E391" s="24"/>
      <c r="F391" s="24"/>
      <c r="G391" s="24"/>
      <c r="H391" s="24"/>
    </row>
    <row r="392" spans="1:8" ht="15" x14ac:dyDescent="0.35">
      <c r="A392" s="28"/>
      <c r="B392" s="24"/>
      <c r="C392" s="24"/>
      <c r="D392" s="24"/>
      <c r="E392" s="24"/>
      <c r="F392" s="24"/>
      <c r="G392" s="24"/>
      <c r="H392" s="24"/>
    </row>
    <row r="393" spans="1:8" ht="15" x14ac:dyDescent="0.35">
      <c r="A393" s="28"/>
      <c r="B393" s="24"/>
      <c r="C393" s="24"/>
      <c r="D393" s="24"/>
      <c r="E393" s="24"/>
      <c r="F393" s="24"/>
      <c r="G393" s="24"/>
      <c r="H393" s="24"/>
    </row>
    <row r="394" spans="1:8" ht="15" x14ac:dyDescent="0.35">
      <c r="A394" s="28"/>
      <c r="B394" s="24"/>
      <c r="C394" s="24"/>
      <c r="D394" s="24"/>
      <c r="E394" s="24"/>
      <c r="F394" s="24"/>
      <c r="G394" s="24"/>
      <c r="H394" s="24"/>
    </row>
    <row r="395" spans="1:8" ht="15" x14ac:dyDescent="0.35">
      <c r="A395" s="28"/>
      <c r="B395" s="24"/>
      <c r="C395" s="24"/>
      <c r="D395" s="24"/>
      <c r="E395" s="24"/>
      <c r="F395" s="24"/>
      <c r="G395" s="24"/>
      <c r="H395" s="24"/>
    </row>
    <row r="396" spans="1:8" ht="15" x14ac:dyDescent="0.35">
      <c r="A396" s="28"/>
      <c r="B396" s="24"/>
      <c r="C396" s="24"/>
      <c r="D396" s="24"/>
      <c r="E396" s="24"/>
      <c r="F396" s="24"/>
      <c r="G396" s="24"/>
      <c r="H396" s="24"/>
    </row>
    <row r="397" spans="1:8" ht="15" x14ac:dyDescent="0.35">
      <c r="A397" s="28"/>
      <c r="B397" s="24"/>
      <c r="C397" s="24"/>
      <c r="D397" s="24"/>
      <c r="E397" s="24"/>
      <c r="F397" s="24"/>
      <c r="G397" s="24"/>
      <c r="H397" s="24"/>
    </row>
    <row r="398" spans="1:8" ht="15" x14ac:dyDescent="0.35">
      <c r="A398" s="28"/>
      <c r="B398" s="24"/>
      <c r="C398" s="24"/>
      <c r="D398" s="24"/>
      <c r="E398" s="24"/>
      <c r="F398" s="24"/>
      <c r="G398" s="24"/>
      <c r="H398" s="24"/>
    </row>
    <row r="399" spans="1:8" ht="15" x14ac:dyDescent="0.35">
      <c r="A399" s="28"/>
      <c r="B399" s="24"/>
      <c r="C399" s="24"/>
      <c r="D399" s="24"/>
      <c r="E399" s="24"/>
      <c r="F399" s="24"/>
      <c r="G399" s="24"/>
      <c r="H399" s="24"/>
    </row>
    <row r="400" spans="1:8" ht="15" x14ac:dyDescent="0.35">
      <c r="A400" s="28"/>
      <c r="B400" s="24"/>
      <c r="C400" s="24"/>
      <c r="D400" s="24"/>
      <c r="E400" s="24"/>
      <c r="F400" s="24"/>
      <c r="G400" s="24"/>
      <c r="H400" s="24"/>
    </row>
    <row r="401" spans="1:8" ht="15" x14ac:dyDescent="0.35">
      <c r="A401" s="28"/>
      <c r="B401" s="24"/>
      <c r="C401" s="24"/>
      <c r="D401" s="24"/>
      <c r="E401" s="24"/>
      <c r="F401" s="24"/>
      <c r="G401" s="24"/>
      <c r="H401" s="24"/>
    </row>
    <row r="402" spans="1:8" ht="15" x14ac:dyDescent="0.35">
      <c r="A402" s="28"/>
      <c r="B402" s="24"/>
      <c r="C402" s="24"/>
      <c r="D402" s="24"/>
      <c r="E402" s="24"/>
      <c r="F402" s="24"/>
      <c r="G402" s="24"/>
      <c r="H402" s="24"/>
    </row>
    <row r="403" spans="1:8" ht="15" x14ac:dyDescent="0.35">
      <c r="A403" s="28"/>
      <c r="B403" s="24"/>
      <c r="C403" s="24"/>
      <c r="D403" s="24"/>
      <c r="E403" s="24"/>
      <c r="F403" s="24"/>
      <c r="G403" s="24"/>
      <c r="H403" s="24"/>
    </row>
    <row r="404" spans="1:8" ht="15" x14ac:dyDescent="0.35">
      <c r="A404" s="28"/>
      <c r="B404" s="24"/>
      <c r="C404" s="24"/>
      <c r="D404" s="24"/>
      <c r="E404" s="24"/>
      <c r="F404" s="24"/>
      <c r="G404" s="24"/>
      <c r="H404" s="24"/>
    </row>
    <row r="405" spans="1:8" ht="15" x14ac:dyDescent="0.35">
      <c r="A405" s="28"/>
      <c r="B405" s="24"/>
      <c r="C405" s="24"/>
      <c r="D405" s="24"/>
      <c r="E405" s="24"/>
      <c r="F405" s="24"/>
      <c r="G405" s="24"/>
      <c r="H405" s="24"/>
    </row>
    <row r="406" spans="1:8" ht="15" x14ac:dyDescent="0.35">
      <c r="A406" s="28"/>
      <c r="B406" s="24"/>
      <c r="C406" s="24"/>
      <c r="D406" s="24"/>
      <c r="E406" s="24"/>
      <c r="F406" s="24"/>
      <c r="G406" s="24"/>
      <c r="H406" s="24"/>
    </row>
    <row r="407" spans="1:8" ht="15" x14ac:dyDescent="0.35">
      <c r="A407" s="28"/>
      <c r="B407" s="24"/>
      <c r="C407" s="24"/>
      <c r="D407" s="24"/>
      <c r="E407" s="24"/>
      <c r="F407" s="24"/>
      <c r="G407" s="24"/>
      <c r="H407" s="24"/>
    </row>
    <row r="408" spans="1:8" ht="15" x14ac:dyDescent="0.35">
      <c r="A408" s="28"/>
      <c r="B408" s="24"/>
      <c r="C408" s="24"/>
      <c r="D408" s="24"/>
      <c r="E408" s="24"/>
      <c r="F408" s="24"/>
      <c r="G408" s="24"/>
      <c r="H408" s="24"/>
    </row>
    <row r="409" spans="1:8" ht="15" x14ac:dyDescent="0.35">
      <c r="A409" s="28"/>
      <c r="B409" s="24"/>
      <c r="C409" s="24"/>
      <c r="D409" s="24"/>
      <c r="E409" s="24"/>
      <c r="F409" s="24"/>
      <c r="G409" s="24"/>
      <c r="H409" s="24"/>
    </row>
    <row r="410" spans="1:8" ht="15" x14ac:dyDescent="0.35">
      <c r="A410" s="28"/>
      <c r="B410" s="24"/>
      <c r="C410" s="24"/>
      <c r="D410" s="24"/>
      <c r="E410" s="24"/>
      <c r="F410" s="24"/>
      <c r="G410" s="24"/>
      <c r="H410" s="24"/>
    </row>
    <row r="411" spans="1:8" ht="15" x14ac:dyDescent="0.35">
      <c r="A411" s="28"/>
      <c r="B411" s="24"/>
      <c r="C411" s="24"/>
      <c r="D411" s="24"/>
      <c r="E411" s="24"/>
      <c r="F411" s="24"/>
      <c r="G411" s="24"/>
      <c r="H411" s="24"/>
    </row>
    <row r="412" spans="1:8" ht="15" x14ac:dyDescent="0.35">
      <c r="A412" s="28"/>
      <c r="B412" s="24"/>
      <c r="C412" s="24"/>
      <c r="D412" s="24"/>
      <c r="E412" s="24"/>
      <c r="F412" s="24"/>
      <c r="G412" s="24"/>
      <c r="H412" s="24"/>
    </row>
    <row r="413" spans="1:8" ht="15" x14ac:dyDescent="0.35">
      <c r="A413" s="28"/>
      <c r="B413" s="24"/>
      <c r="C413" s="24"/>
      <c r="D413" s="24"/>
      <c r="E413" s="24"/>
      <c r="F413" s="24"/>
      <c r="G413" s="24"/>
      <c r="H413" s="24"/>
    </row>
    <row r="414" spans="1:8" ht="15" x14ac:dyDescent="0.35">
      <c r="A414" s="28"/>
      <c r="B414" s="24"/>
      <c r="C414" s="24"/>
      <c r="D414" s="24"/>
      <c r="E414" s="24"/>
      <c r="F414" s="24"/>
      <c r="G414" s="24"/>
      <c r="H414" s="24"/>
    </row>
    <row r="415" spans="1:8" ht="15" x14ac:dyDescent="0.35">
      <c r="A415" s="28"/>
      <c r="B415" s="24"/>
      <c r="C415" s="24"/>
      <c r="D415" s="24"/>
      <c r="E415" s="24"/>
      <c r="F415" s="24"/>
      <c r="G415" s="24"/>
      <c r="H415" s="24"/>
    </row>
    <row r="416" spans="1:8" ht="15" x14ac:dyDescent="0.35">
      <c r="A416" s="28"/>
      <c r="B416" s="24"/>
      <c r="C416" s="24"/>
      <c r="D416" s="24"/>
      <c r="E416" s="24"/>
      <c r="F416" s="24"/>
      <c r="G416" s="24"/>
      <c r="H416" s="24"/>
    </row>
    <row r="417" spans="1:8" ht="15" x14ac:dyDescent="0.35">
      <c r="A417" s="28"/>
      <c r="B417" s="24"/>
      <c r="C417" s="24"/>
      <c r="D417" s="24"/>
      <c r="E417" s="24"/>
      <c r="F417" s="24"/>
      <c r="G417" s="24"/>
      <c r="H417" s="24"/>
    </row>
    <row r="418" spans="1:8" ht="15" x14ac:dyDescent="0.35">
      <c r="A418" s="28"/>
      <c r="B418" s="24"/>
      <c r="C418" s="24"/>
      <c r="D418" s="24"/>
      <c r="E418" s="24"/>
      <c r="F418" s="24"/>
      <c r="G418" s="24"/>
      <c r="H418" s="24"/>
    </row>
    <row r="419" spans="1:8" ht="15" x14ac:dyDescent="0.35">
      <c r="A419" s="28"/>
      <c r="B419" s="24"/>
      <c r="C419" s="24"/>
      <c r="D419" s="24"/>
      <c r="E419" s="24"/>
      <c r="F419" s="24"/>
      <c r="G419" s="24"/>
      <c r="H419" s="24"/>
    </row>
    <row r="420" spans="1:8" ht="15" x14ac:dyDescent="0.35">
      <c r="A420" s="28"/>
      <c r="B420" s="24"/>
      <c r="C420" s="24"/>
      <c r="D420" s="24"/>
      <c r="E420" s="24"/>
      <c r="F420" s="24"/>
      <c r="G420" s="24"/>
      <c r="H420" s="24"/>
    </row>
    <row r="421" spans="1:8" ht="15" x14ac:dyDescent="0.35">
      <c r="A421" s="28"/>
      <c r="B421" s="24"/>
      <c r="C421" s="24"/>
      <c r="D421" s="24"/>
      <c r="E421" s="24"/>
      <c r="F421" s="24"/>
      <c r="G421" s="24"/>
      <c r="H421" s="24"/>
    </row>
    <row r="422" spans="1:8" ht="15" x14ac:dyDescent="0.35">
      <c r="A422" s="28"/>
      <c r="B422" s="24"/>
      <c r="C422" s="24"/>
      <c r="D422" s="24"/>
      <c r="E422" s="24"/>
      <c r="F422" s="24"/>
      <c r="G422" s="24"/>
      <c r="H422" s="24"/>
    </row>
    <row r="423" spans="1:8" ht="15" x14ac:dyDescent="0.35">
      <c r="A423" s="28"/>
      <c r="B423" s="24"/>
      <c r="C423" s="24"/>
      <c r="D423" s="24"/>
      <c r="E423" s="24"/>
      <c r="F423" s="24"/>
      <c r="G423" s="24"/>
      <c r="H423" s="24"/>
    </row>
    <row r="424" spans="1:8" ht="15" x14ac:dyDescent="0.35">
      <c r="A424" s="28"/>
      <c r="B424" s="24"/>
      <c r="C424" s="24"/>
      <c r="D424" s="24"/>
      <c r="E424" s="24"/>
      <c r="F424" s="24"/>
      <c r="G424" s="24"/>
      <c r="H424" s="24"/>
    </row>
    <row r="425" spans="1:8" ht="15" x14ac:dyDescent="0.35">
      <c r="A425" s="28"/>
      <c r="B425" s="24"/>
      <c r="C425" s="24"/>
      <c r="D425" s="24"/>
      <c r="E425" s="24"/>
      <c r="F425" s="24"/>
      <c r="G425" s="24"/>
      <c r="H425" s="24"/>
    </row>
    <row r="426" spans="1:8" ht="15" x14ac:dyDescent="0.35">
      <c r="A426" s="28"/>
      <c r="B426" s="24"/>
      <c r="C426" s="24"/>
      <c r="D426" s="24"/>
      <c r="E426" s="24"/>
      <c r="F426" s="24"/>
      <c r="G426" s="24"/>
      <c r="H426" s="24"/>
    </row>
    <row r="427" spans="1:8" ht="15" x14ac:dyDescent="0.35">
      <c r="A427" s="28"/>
      <c r="B427" s="24"/>
      <c r="C427" s="24"/>
      <c r="D427" s="24"/>
      <c r="E427" s="24"/>
      <c r="F427" s="24"/>
      <c r="G427" s="24"/>
      <c r="H427" s="24"/>
    </row>
    <row r="428" spans="1:8" ht="15" x14ac:dyDescent="0.35">
      <c r="A428" s="28"/>
      <c r="B428" s="24"/>
      <c r="C428" s="24"/>
      <c r="D428" s="24"/>
      <c r="E428" s="24"/>
      <c r="F428" s="24"/>
      <c r="G428" s="24"/>
      <c r="H428" s="24"/>
    </row>
    <row r="429" spans="1:8" ht="15" x14ac:dyDescent="0.35">
      <c r="A429" s="28"/>
      <c r="B429" s="24"/>
      <c r="C429" s="24"/>
      <c r="D429" s="24"/>
      <c r="E429" s="24"/>
      <c r="F429" s="24"/>
      <c r="G429" s="24"/>
      <c r="H429" s="24"/>
    </row>
    <row r="430" spans="1:8" ht="15" x14ac:dyDescent="0.35">
      <c r="A430" s="28"/>
      <c r="B430" s="24"/>
      <c r="C430" s="24"/>
      <c r="D430" s="24"/>
      <c r="E430" s="24"/>
      <c r="F430" s="24"/>
      <c r="G430" s="24"/>
      <c r="H430" s="24"/>
    </row>
    <row r="431" spans="1:8" ht="15" x14ac:dyDescent="0.35">
      <c r="A431" s="28"/>
      <c r="B431" s="24"/>
      <c r="C431" s="24"/>
      <c r="D431" s="24"/>
      <c r="E431" s="24"/>
      <c r="F431" s="24"/>
      <c r="G431" s="24"/>
      <c r="H431" s="24"/>
    </row>
    <row r="432" spans="1:8" ht="15" x14ac:dyDescent="0.35">
      <c r="A432" s="28"/>
      <c r="B432" s="24"/>
      <c r="C432" s="24"/>
      <c r="D432" s="24"/>
      <c r="E432" s="24"/>
      <c r="F432" s="24"/>
      <c r="G432" s="24"/>
      <c r="H432" s="24"/>
    </row>
    <row r="433" spans="1:8" ht="15" x14ac:dyDescent="0.35">
      <c r="A433" s="28"/>
      <c r="B433" s="24"/>
      <c r="C433" s="24"/>
      <c r="D433" s="24"/>
      <c r="E433" s="24"/>
      <c r="F433" s="24"/>
      <c r="G433" s="24"/>
      <c r="H433" s="24"/>
    </row>
    <row r="434" spans="1:8" ht="15" x14ac:dyDescent="0.35">
      <c r="A434" s="28"/>
      <c r="B434" s="24"/>
      <c r="C434" s="24"/>
      <c r="D434" s="24"/>
      <c r="E434" s="24"/>
      <c r="F434" s="24"/>
      <c r="G434" s="24"/>
      <c r="H434" s="24"/>
    </row>
    <row r="435" spans="1:8" ht="15" x14ac:dyDescent="0.35">
      <c r="A435" s="28"/>
      <c r="B435" s="24"/>
      <c r="C435" s="24"/>
      <c r="D435" s="24"/>
      <c r="E435" s="24"/>
      <c r="F435" s="24"/>
      <c r="G435" s="24"/>
      <c r="H435" s="24"/>
    </row>
    <row r="436" spans="1:8" ht="15" x14ac:dyDescent="0.35">
      <c r="A436" s="28"/>
      <c r="B436" s="24"/>
      <c r="C436" s="24"/>
      <c r="D436" s="24"/>
      <c r="E436" s="24"/>
      <c r="F436" s="24"/>
      <c r="G436" s="24"/>
      <c r="H436" s="24"/>
    </row>
    <row r="437" spans="1:8" ht="15" x14ac:dyDescent="0.35">
      <c r="A437" s="28"/>
      <c r="B437" s="24"/>
      <c r="C437" s="24"/>
      <c r="D437" s="24"/>
      <c r="E437" s="24"/>
      <c r="F437" s="24"/>
      <c r="G437" s="24"/>
      <c r="H437" s="24"/>
    </row>
    <row r="438" spans="1:8" ht="15" x14ac:dyDescent="0.35">
      <c r="A438" s="28"/>
      <c r="B438" s="24"/>
      <c r="C438" s="24"/>
      <c r="D438" s="24"/>
      <c r="E438" s="24"/>
      <c r="F438" s="24"/>
      <c r="G438" s="24"/>
      <c r="H438" s="24"/>
    </row>
    <row r="439" spans="1:8" ht="15" x14ac:dyDescent="0.35">
      <c r="A439" s="28"/>
      <c r="B439" s="24"/>
      <c r="C439" s="24"/>
      <c r="D439" s="24"/>
      <c r="E439" s="24"/>
      <c r="F439" s="24"/>
      <c r="G439" s="24"/>
      <c r="H439" s="24"/>
    </row>
    <row r="440" spans="1:8" ht="15" x14ac:dyDescent="0.35">
      <c r="A440" s="28"/>
      <c r="B440" s="24"/>
      <c r="C440" s="24"/>
      <c r="D440" s="24"/>
      <c r="E440" s="24"/>
      <c r="F440" s="24"/>
      <c r="G440" s="24"/>
      <c r="H440" s="24"/>
    </row>
    <row r="441" spans="1:8" ht="15" x14ac:dyDescent="0.35">
      <c r="A441" s="28"/>
      <c r="B441" s="24"/>
      <c r="C441" s="24"/>
      <c r="D441" s="24"/>
      <c r="E441" s="24"/>
      <c r="F441" s="24"/>
      <c r="G441" s="24"/>
      <c r="H441" s="24"/>
    </row>
    <row r="442" spans="1:8" ht="15" x14ac:dyDescent="0.35">
      <c r="A442" s="28"/>
      <c r="B442" s="24"/>
      <c r="C442" s="24"/>
      <c r="D442" s="24"/>
      <c r="E442" s="24"/>
      <c r="F442" s="24"/>
      <c r="G442" s="24"/>
      <c r="H442" s="24"/>
    </row>
    <row r="443" spans="1:8" ht="15" x14ac:dyDescent="0.35">
      <c r="A443" s="28"/>
      <c r="B443" s="24"/>
      <c r="C443" s="24"/>
      <c r="D443" s="24"/>
      <c r="E443" s="24"/>
      <c r="F443" s="24"/>
      <c r="G443" s="24"/>
      <c r="H443" s="24"/>
    </row>
    <row r="444" spans="1:8" ht="15" x14ac:dyDescent="0.35">
      <c r="A444" s="28"/>
      <c r="B444" s="24"/>
      <c r="C444" s="24"/>
      <c r="D444" s="24"/>
      <c r="E444" s="24"/>
      <c r="F444" s="24"/>
      <c r="G444" s="24"/>
      <c r="H444" s="24"/>
    </row>
    <row r="445" spans="1:8" ht="15" x14ac:dyDescent="0.35">
      <c r="A445" s="28"/>
      <c r="B445" s="24"/>
      <c r="C445" s="24"/>
      <c r="D445" s="24"/>
      <c r="E445" s="24"/>
      <c r="F445" s="24"/>
      <c r="G445" s="24"/>
      <c r="H445" s="24"/>
    </row>
    <row r="446" spans="1:8" ht="15" x14ac:dyDescent="0.35">
      <c r="A446" s="28"/>
      <c r="B446" s="24"/>
      <c r="C446" s="24"/>
      <c r="D446" s="24"/>
      <c r="E446" s="24"/>
      <c r="F446" s="24"/>
      <c r="G446" s="24"/>
      <c r="H446" s="24"/>
    </row>
    <row r="447" spans="1:8" ht="15" x14ac:dyDescent="0.35">
      <c r="A447" s="28"/>
      <c r="B447" s="24"/>
      <c r="C447" s="24"/>
      <c r="D447" s="24"/>
      <c r="E447" s="24"/>
      <c r="F447" s="24"/>
      <c r="G447" s="24"/>
      <c r="H447" s="24"/>
    </row>
    <row r="448" spans="1:8" ht="15" x14ac:dyDescent="0.35">
      <c r="A448" s="28"/>
      <c r="B448" s="24"/>
      <c r="C448" s="24"/>
      <c r="D448" s="24"/>
      <c r="E448" s="24"/>
      <c r="F448" s="24"/>
      <c r="G448" s="24"/>
      <c r="H448" s="24"/>
    </row>
    <row r="449" spans="1:8" ht="15" x14ac:dyDescent="0.35">
      <c r="A449" s="28"/>
      <c r="B449" s="24"/>
      <c r="C449" s="24"/>
      <c r="D449" s="24"/>
      <c r="E449" s="24"/>
      <c r="F449" s="24"/>
      <c r="G449" s="24"/>
      <c r="H449" s="24"/>
    </row>
    <row r="450" spans="1:8" ht="15" x14ac:dyDescent="0.35">
      <c r="A450" s="28"/>
      <c r="B450" s="24"/>
      <c r="C450" s="24"/>
      <c r="D450" s="24"/>
      <c r="E450" s="24"/>
      <c r="F450" s="24"/>
      <c r="G450" s="24"/>
      <c r="H450" s="24"/>
    </row>
    <row r="451" spans="1:8" ht="15" x14ac:dyDescent="0.35">
      <c r="A451" s="28"/>
      <c r="B451" s="24"/>
      <c r="C451" s="24"/>
      <c r="D451" s="24"/>
      <c r="E451" s="24"/>
      <c r="F451" s="24"/>
      <c r="G451" s="24"/>
      <c r="H451" s="24"/>
    </row>
    <row r="452" spans="1:8" ht="15" x14ac:dyDescent="0.35">
      <c r="A452" s="28"/>
      <c r="B452" s="24"/>
      <c r="C452" s="24"/>
      <c r="D452" s="24"/>
      <c r="E452" s="24"/>
      <c r="F452" s="24"/>
      <c r="G452" s="24"/>
      <c r="H452" s="24"/>
    </row>
    <row r="453" spans="1:8" ht="15" x14ac:dyDescent="0.35">
      <c r="A453" s="28"/>
      <c r="B453" s="24"/>
      <c r="C453" s="24"/>
      <c r="D453" s="24"/>
      <c r="E453" s="24"/>
      <c r="F453" s="24"/>
      <c r="G453" s="24"/>
      <c r="H453" s="24"/>
    </row>
    <row r="454" spans="1:8" ht="15" x14ac:dyDescent="0.35">
      <c r="A454" s="28"/>
      <c r="B454" s="24"/>
      <c r="C454" s="24"/>
      <c r="D454" s="24"/>
      <c r="E454" s="24"/>
      <c r="F454" s="24"/>
      <c r="G454" s="24"/>
      <c r="H454" s="24"/>
    </row>
    <row r="455" spans="1:8" ht="15" x14ac:dyDescent="0.35">
      <c r="A455" s="28"/>
      <c r="B455" s="24"/>
      <c r="C455" s="24"/>
      <c r="D455" s="24"/>
      <c r="E455" s="24"/>
      <c r="F455" s="24"/>
      <c r="G455" s="24"/>
      <c r="H455" s="24"/>
    </row>
    <row r="456" spans="1:8" ht="15" x14ac:dyDescent="0.35">
      <c r="A456" s="28"/>
      <c r="B456" s="24"/>
      <c r="C456" s="24"/>
      <c r="D456" s="24"/>
      <c r="E456" s="24"/>
      <c r="F456" s="24"/>
      <c r="G456" s="24"/>
      <c r="H456" s="24"/>
    </row>
    <row r="457" spans="1:8" ht="15" x14ac:dyDescent="0.35">
      <c r="A457" s="28"/>
      <c r="B457" s="24"/>
      <c r="C457" s="24"/>
      <c r="D457" s="24"/>
      <c r="E457" s="24"/>
      <c r="F457" s="24"/>
      <c r="G457" s="24"/>
      <c r="H457" s="24"/>
    </row>
    <row r="458" spans="1:8" ht="15" x14ac:dyDescent="0.35">
      <c r="A458" s="28"/>
      <c r="B458" s="24"/>
      <c r="C458" s="24"/>
      <c r="D458" s="24"/>
      <c r="E458" s="24"/>
      <c r="F458" s="24"/>
      <c r="G458" s="24"/>
      <c r="H458" s="24"/>
    </row>
    <row r="459" spans="1:8" ht="15" x14ac:dyDescent="0.35">
      <c r="A459" s="28"/>
      <c r="B459" s="24"/>
      <c r="C459" s="24"/>
      <c r="D459" s="24"/>
      <c r="E459" s="24"/>
      <c r="F459" s="24"/>
      <c r="G459" s="24"/>
      <c r="H459" s="24"/>
    </row>
    <row r="460" spans="1:8" ht="15" x14ac:dyDescent="0.35">
      <c r="A460" s="28"/>
      <c r="B460" s="24"/>
      <c r="C460" s="24"/>
      <c r="D460" s="24"/>
      <c r="E460" s="24"/>
      <c r="F460" s="24"/>
      <c r="G460" s="24"/>
      <c r="H460" s="24"/>
    </row>
    <row r="461" spans="1:8" ht="15" x14ac:dyDescent="0.35">
      <c r="A461" s="28"/>
      <c r="B461" s="24"/>
      <c r="C461" s="24"/>
      <c r="D461" s="24"/>
      <c r="E461" s="24"/>
      <c r="F461" s="24"/>
      <c r="G461" s="24"/>
      <c r="H461" s="24"/>
    </row>
    <row r="462" spans="1:8" ht="15" x14ac:dyDescent="0.35">
      <c r="A462" s="28"/>
      <c r="B462" s="24"/>
      <c r="C462" s="24"/>
      <c r="D462" s="24"/>
      <c r="E462" s="24"/>
      <c r="F462" s="24"/>
      <c r="G462" s="24"/>
      <c r="H462" s="24"/>
    </row>
    <row r="463" spans="1:8" ht="15" x14ac:dyDescent="0.35">
      <c r="A463" s="28"/>
      <c r="B463" s="24"/>
      <c r="C463" s="24"/>
      <c r="D463" s="24"/>
      <c r="E463" s="24"/>
      <c r="F463" s="24"/>
      <c r="G463" s="24"/>
      <c r="H463" s="24"/>
    </row>
    <row r="464" spans="1:8" ht="15" x14ac:dyDescent="0.35">
      <c r="A464" s="28"/>
      <c r="B464" s="24"/>
      <c r="C464" s="24"/>
      <c r="D464" s="24"/>
      <c r="E464" s="24"/>
      <c r="F464" s="24"/>
      <c r="G464" s="24"/>
      <c r="H464" s="24"/>
    </row>
    <row r="465" spans="1:8" ht="15" x14ac:dyDescent="0.35">
      <c r="A465" s="28"/>
      <c r="B465" s="24"/>
      <c r="C465" s="24"/>
      <c r="D465" s="24"/>
      <c r="E465" s="24"/>
      <c r="F465" s="24"/>
      <c r="G465" s="24"/>
      <c r="H465" s="24"/>
    </row>
    <row r="466" spans="1:8" ht="15" x14ac:dyDescent="0.35">
      <c r="A466" s="28"/>
      <c r="B466" s="24"/>
      <c r="C466" s="24"/>
      <c r="D466" s="24"/>
      <c r="E466" s="24"/>
      <c r="F466" s="24"/>
      <c r="G466" s="24"/>
      <c r="H466" s="24"/>
    </row>
    <row r="467" spans="1:8" ht="15" x14ac:dyDescent="0.35">
      <c r="A467" s="28"/>
      <c r="B467" s="24"/>
      <c r="C467" s="24"/>
      <c r="D467" s="24"/>
      <c r="E467" s="24"/>
      <c r="F467" s="24"/>
      <c r="G467" s="24"/>
      <c r="H467" s="24"/>
    </row>
    <row r="468" spans="1:8" x14ac:dyDescent="0.2">
      <c r="A468" s="55"/>
      <c r="B468" s="56"/>
      <c r="C468" s="56"/>
      <c r="D468" s="56"/>
      <c r="E468" s="56"/>
      <c r="F468" s="56"/>
      <c r="G468" s="56"/>
      <c r="H468" s="56"/>
    </row>
    <row r="469" spans="1:8" x14ac:dyDescent="0.2">
      <c r="A469" s="55"/>
      <c r="B469" s="56"/>
      <c r="C469" s="56"/>
      <c r="D469" s="56"/>
      <c r="E469" s="56"/>
      <c r="F469" s="56"/>
      <c r="G469" s="56"/>
      <c r="H469" s="56"/>
    </row>
    <row r="470" spans="1:8" x14ac:dyDescent="0.2">
      <c r="A470" s="55"/>
      <c r="B470" s="56"/>
      <c r="C470" s="56"/>
      <c r="D470" s="56"/>
      <c r="E470" s="56"/>
      <c r="F470" s="56"/>
      <c r="G470" s="56"/>
      <c r="H470" s="56"/>
    </row>
    <row r="471" spans="1:8" x14ac:dyDescent="0.2">
      <c r="A471" s="55"/>
      <c r="B471" s="56"/>
      <c r="C471" s="56"/>
      <c r="D471" s="56"/>
      <c r="E471" s="56"/>
      <c r="F471" s="56"/>
      <c r="G471" s="56"/>
      <c r="H471" s="56"/>
    </row>
    <row r="472" spans="1:8" x14ac:dyDescent="0.2">
      <c r="A472" s="55"/>
      <c r="B472" s="56"/>
      <c r="C472" s="56"/>
      <c r="D472" s="56"/>
      <c r="E472" s="56"/>
      <c r="F472" s="56"/>
      <c r="G472" s="56"/>
      <c r="H472" s="56"/>
    </row>
    <row r="473" spans="1:8" x14ac:dyDescent="0.2">
      <c r="A473" s="55"/>
      <c r="B473" s="56"/>
      <c r="C473" s="56"/>
      <c r="D473" s="56"/>
      <c r="E473" s="56"/>
      <c r="F473" s="56"/>
      <c r="G473" s="56"/>
      <c r="H473" s="56"/>
    </row>
    <row r="474" spans="1:8" x14ac:dyDescent="0.2">
      <c r="A474" s="55"/>
      <c r="B474" s="56"/>
      <c r="C474" s="56"/>
      <c r="D474" s="56"/>
      <c r="E474" s="56"/>
      <c r="F474" s="56"/>
      <c r="G474" s="56"/>
      <c r="H474" s="56"/>
    </row>
    <row r="475" spans="1:8" x14ac:dyDescent="0.2">
      <c r="A475" s="55"/>
      <c r="B475" s="56"/>
      <c r="C475" s="56"/>
      <c r="D475" s="56"/>
      <c r="E475" s="56"/>
      <c r="F475" s="56"/>
      <c r="G475" s="56"/>
      <c r="H475" s="56"/>
    </row>
    <row r="476" spans="1:8" x14ac:dyDescent="0.2">
      <c r="A476" s="55"/>
      <c r="B476" s="56"/>
      <c r="C476" s="56"/>
      <c r="D476" s="56"/>
      <c r="E476" s="56"/>
      <c r="F476" s="56"/>
      <c r="G476" s="56"/>
      <c r="H476" s="56"/>
    </row>
    <row r="477" spans="1:8" x14ac:dyDescent="0.2">
      <c r="A477" s="55"/>
      <c r="B477" s="56"/>
      <c r="C477" s="56"/>
      <c r="D477" s="56"/>
      <c r="E477" s="56"/>
      <c r="F477" s="56"/>
      <c r="G477" s="56"/>
      <c r="H477" s="56"/>
    </row>
    <row r="478" spans="1:8" x14ac:dyDescent="0.2">
      <c r="A478" s="55"/>
      <c r="B478" s="56"/>
      <c r="C478" s="56"/>
      <c r="D478" s="56"/>
      <c r="E478" s="56"/>
      <c r="F478" s="56"/>
      <c r="G478" s="56"/>
      <c r="H478" s="56"/>
    </row>
    <row r="479" spans="1:8" x14ac:dyDescent="0.2">
      <c r="A479" s="55"/>
      <c r="B479" s="56"/>
      <c r="C479" s="56"/>
      <c r="D479" s="56"/>
      <c r="E479" s="56"/>
      <c r="F479" s="56"/>
      <c r="G479" s="56"/>
      <c r="H479" s="56"/>
    </row>
    <row r="480" spans="1:8" x14ac:dyDescent="0.2">
      <c r="A480" s="55"/>
      <c r="B480" s="56"/>
      <c r="C480" s="56"/>
      <c r="D480" s="56"/>
      <c r="E480" s="56"/>
      <c r="F480" s="56"/>
      <c r="G480" s="56"/>
      <c r="H480" s="56"/>
    </row>
    <row r="481" spans="1:8" x14ac:dyDescent="0.2">
      <c r="A481" s="55"/>
      <c r="B481" s="56"/>
      <c r="C481" s="56"/>
      <c r="D481" s="56"/>
      <c r="E481" s="56"/>
      <c r="F481" s="56"/>
      <c r="G481" s="56"/>
      <c r="H481" s="56"/>
    </row>
    <row r="482" spans="1:8" x14ac:dyDescent="0.2">
      <c r="A482" s="55"/>
      <c r="B482" s="56"/>
      <c r="C482" s="56"/>
      <c r="D482" s="56"/>
      <c r="E482" s="56"/>
      <c r="F482" s="56"/>
      <c r="G482" s="56"/>
      <c r="H482" s="56"/>
    </row>
    <row r="483" spans="1:8" x14ac:dyDescent="0.2">
      <c r="A483" s="55"/>
      <c r="B483" s="56"/>
      <c r="C483" s="56"/>
      <c r="D483" s="56"/>
      <c r="E483" s="56"/>
      <c r="F483" s="56"/>
      <c r="G483" s="56"/>
      <c r="H483" s="56"/>
    </row>
    <row r="484" spans="1:8" x14ac:dyDescent="0.2">
      <c r="A484" s="55"/>
      <c r="B484" s="56"/>
      <c r="C484" s="56"/>
      <c r="D484" s="56"/>
      <c r="E484" s="56"/>
      <c r="F484" s="56"/>
      <c r="G484" s="56"/>
      <c r="H484" s="56"/>
    </row>
    <row r="485" spans="1:8" x14ac:dyDescent="0.2">
      <c r="A485" s="55"/>
      <c r="B485" s="56"/>
      <c r="C485" s="56"/>
      <c r="D485" s="56"/>
      <c r="E485" s="56"/>
      <c r="F485" s="56"/>
      <c r="G485" s="56"/>
      <c r="H485" s="56"/>
    </row>
    <row r="486" spans="1:8" x14ac:dyDescent="0.2">
      <c r="A486" s="55"/>
      <c r="B486" s="56"/>
      <c r="C486" s="56"/>
      <c r="D486" s="56"/>
      <c r="E486" s="56"/>
      <c r="F486" s="56"/>
      <c r="G486" s="56"/>
      <c r="H486" s="56"/>
    </row>
    <row r="487" spans="1:8" x14ac:dyDescent="0.2">
      <c r="A487" s="55"/>
      <c r="B487" s="56"/>
      <c r="C487" s="56"/>
      <c r="D487" s="56"/>
      <c r="E487" s="56"/>
      <c r="F487" s="56"/>
      <c r="G487" s="56"/>
      <c r="H487" s="56"/>
    </row>
    <row r="488" spans="1:8" x14ac:dyDescent="0.2">
      <c r="A488" s="55"/>
      <c r="B488" s="56"/>
      <c r="C488" s="56"/>
      <c r="D488" s="56"/>
      <c r="E488" s="56"/>
      <c r="F488" s="56"/>
      <c r="G488" s="56"/>
      <c r="H488" s="56"/>
    </row>
    <row r="489" spans="1:8" x14ac:dyDescent="0.2">
      <c r="A489" s="55"/>
      <c r="B489" s="56"/>
      <c r="C489" s="56"/>
      <c r="D489" s="56"/>
      <c r="E489" s="56"/>
      <c r="F489" s="56"/>
      <c r="G489" s="56"/>
      <c r="H489" s="56"/>
    </row>
    <row r="490" spans="1:8" x14ac:dyDescent="0.2">
      <c r="A490" s="55"/>
      <c r="B490" s="56"/>
      <c r="C490" s="56"/>
      <c r="D490" s="56"/>
      <c r="E490" s="56"/>
      <c r="F490" s="56"/>
      <c r="G490" s="56"/>
      <c r="H490" s="56"/>
    </row>
    <row r="491" spans="1:8" x14ac:dyDescent="0.2">
      <c r="A491" s="55"/>
      <c r="B491" s="56"/>
      <c r="C491" s="56"/>
      <c r="D491" s="56"/>
      <c r="E491" s="56"/>
      <c r="F491" s="56"/>
      <c r="G491" s="56"/>
      <c r="H491" s="56"/>
    </row>
    <row r="492" spans="1:8" x14ac:dyDescent="0.2">
      <c r="A492" s="55"/>
      <c r="B492" s="56"/>
      <c r="C492" s="56"/>
      <c r="D492" s="56"/>
      <c r="E492" s="56"/>
      <c r="F492" s="56"/>
      <c r="G492" s="56"/>
      <c r="H492" s="56"/>
    </row>
    <row r="493" spans="1:8" x14ac:dyDescent="0.2">
      <c r="A493" s="55"/>
      <c r="B493" s="56"/>
      <c r="C493" s="56"/>
      <c r="D493" s="56"/>
      <c r="E493" s="56"/>
      <c r="F493" s="56"/>
      <c r="G493" s="56"/>
      <c r="H493" s="56"/>
    </row>
    <row r="494" spans="1:8" x14ac:dyDescent="0.2">
      <c r="A494" s="55"/>
      <c r="B494" s="56"/>
      <c r="C494" s="56"/>
      <c r="D494" s="56"/>
      <c r="E494" s="56"/>
      <c r="F494" s="56"/>
      <c r="G494" s="56"/>
      <c r="H494" s="56"/>
    </row>
    <row r="495" spans="1:8" x14ac:dyDescent="0.2">
      <c r="A495" s="55"/>
      <c r="B495" s="56"/>
      <c r="C495" s="56"/>
      <c r="D495" s="56"/>
      <c r="E495" s="56"/>
      <c r="F495" s="56"/>
      <c r="G495" s="56"/>
      <c r="H495" s="56"/>
    </row>
    <row r="496" spans="1:8" x14ac:dyDescent="0.2">
      <c r="A496" s="55"/>
      <c r="B496" s="56"/>
      <c r="C496" s="56"/>
      <c r="D496" s="56"/>
      <c r="E496" s="56"/>
      <c r="F496" s="56"/>
      <c r="G496" s="56"/>
      <c r="H496" s="56"/>
    </row>
    <row r="497" spans="1:8" x14ac:dyDescent="0.2">
      <c r="A497" s="55"/>
      <c r="B497" s="56"/>
      <c r="C497" s="56"/>
      <c r="D497" s="56"/>
      <c r="E497" s="56"/>
      <c r="F497" s="56"/>
      <c r="G497" s="56"/>
      <c r="H497" s="56"/>
    </row>
    <row r="498" spans="1:8" x14ac:dyDescent="0.2">
      <c r="A498" s="55"/>
      <c r="B498" s="56"/>
      <c r="C498" s="56"/>
      <c r="D498" s="56"/>
      <c r="E498" s="56"/>
      <c r="F498" s="56"/>
      <c r="G498" s="56"/>
      <c r="H498" s="56"/>
    </row>
    <row r="499" spans="1:8" x14ac:dyDescent="0.2">
      <c r="A499" s="55"/>
      <c r="B499" s="56"/>
      <c r="C499" s="56"/>
      <c r="D499" s="56"/>
      <c r="E499" s="56"/>
      <c r="F499" s="56"/>
      <c r="G499" s="56"/>
      <c r="H499" s="56"/>
    </row>
    <row r="500" spans="1:8" x14ac:dyDescent="0.2">
      <c r="A500" s="55"/>
      <c r="B500" s="56"/>
      <c r="C500" s="56"/>
      <c r="D500" s="56"/>
      <c r="E500" s="56"/>
      <c r="F500" s="56"/>
      <c r="G500" s="56"/>
      <c r="H500" s="56"/>
    </row>
    <row r="501" spans="1:8" x14ac:dyDescent="0.2">
      <c r="A501" s="55"/>
      <c r="B501" s="56"/>
      <c r="C501" s="56"/>
      <c r="D501" s="56"/>
      <c r="E501" s="56"/>
      <c r="F501" s="56"/>
      <c r="G501" s="56"/>
      <c r="H501" s="56"/>
    </row>
    <row r="502" spans="1:8" x14ac:dyDescent="0.2">
      <c r="A502" s="55"/>
      <c r="B502" s="56"/>
      <c r="C502" s="56"/>
      <c r="D502" s="56"/>
      <c r="E502" s="56"/>
      <c r="F502" s="56"/>
      <c r="G502" s="56"/>
      <c r="H502" s="56"/>
    </row>
    <row r="503" spans="1:8" x14ac:dyDescent="0.2">
      <c r="A503" s="55"/>
      <c r="B503" s="56"/>
      <c r="C503" s="56"/>
      <c r="D503" s="56"/>
      <c r="E503" s="56"/>
      <c r="F503" s="56"/>
      <c r="G503" s="56"/>
      <c r="H503" s="56"/>
    </row>
    <row r="504" spans="1:8" x14ac:dyDescent="0.2">
      <c r="A504" s="55"/>
      <c r="B504" s="56"/>
      <c r="C504" s="56"/>
      <c r="D504" s="56"/>
      <c r="E504" s="56"/>
      <c r="F504" s="56"/>
      <c r="G504" s="56"/>
      <c r="H504" s="56"/>
    </row>
    <row r="505" spans="1:8" x14ac:dyDescent="0.2">
      <c r="A505" s="55"/>
      <c r="B505" s="56"/>
      <c r="C505" s="56"/>
      <c r="D505" s="56"/>
      <c r="E505" s="56"/>
      <c r="F505" s="56"/>
      <c r="G505" s="56"/>
      <c r="H505" s="56"/>
    </row>
    <row r="506" spans="1:8" x14ac:dyDescent="0.2">
      <c r="A506" s="55"/>
      <c r="B506" s="56"/>
      <c r="C506" s="56"/>
      <c r="D506" s="56"/>
      <c r="E506" s="56"/>
      <c r="F506" s="56"/>
      <c r="G506" s="56"/>
      <c r="H506" s="56"/>
    </row>
    <row r="507" spans="1:8" x14ac:dyDescent="0.2">
      <c r="A507" s="55"/>
      <c r="B507" s="56"/>
      <c r="C507" s="56"/>
      <c r="D507" s="56"/>
      <c r="E507" s="56"/>
      <c r="F507" s="56"/>
      <c r="G507" s="56"/>
      <c r="H507" s="56"/>
    </row>
    <row r="508" spans="1:8" x14ac:dyDescent="0.2">
      <c r="A508" s="55"/>
      <c r="B508" s="56"/>
      <c r="C508" s="56"/>
      <c r="D508" s="56"/>
      <c r="E508" s="56"/>
      <c r="F508" s="56"/>
      <c r="G508" s="56"/>
      <c r="H508" s="56"/>
    </row>
    <row r="509" spans="1:8" x14ac:dyDescent="0.2">
      <c r="A509" s="55"/>
      <c r="B509" s="56"/>
      <c r="C509" s="56"/>
      <c r="D509" s="56"/>
      <c r="E509" s="56"/>
      <c r="F509" s="56"/>
      <c r="G509" s="56"/>
      <c r="H509" s="56"/>
    </row>
    <row r="510" spans="1:8" x14ac:dyDescent="0.2">
      <c r="A510" s="55"/>
      <c r="B510" s="56"/>
      <c r="C510" s="56"/>
      <c r="D510" s="56"/>
      <c r="E510" s="56"/>
      <c r="F510" s="56"/>
      <c r="G510" s="56"/>
      <c r="H510" s="56"/>
    </row>
    <row r="511" spans="1:8" x14ac:dyDescent="0.2">
      <c r="A511" s="55"/>
      <c r="B511" s="56"/>
      <c r="C511" s="56"/>
      <c r="D511" s="56"/>
      <c r="E511" s="56"/>
      <c r="F511" s="56"/>
      <c r="G511" s="56"/>
      <c r="H511" s="56"/>
    </row>
    <row r="512" spans="1:8" x14ac:dyDescent="0.2">
      <c r="A512" s="55"/>
      <c r="B512" s="56"/>
      <c r="C512" s="56"/>
      <c r="D512" s="56"/>
      <c r="E512" s="56"/>
      <c r="F512" s="56"/>
      <c r="G512" s="56"/>
      <c r="H512" s="56"/>
    </row>
    <row r="513" spans="1:8" x14ac:dyDescent="0.2">
      <c r="A513" s="55"/>
      <c r="B513" s="56"/>
      <c r="C513" s="56"/>
      <c r="D513" s="56"/>
      <c r="E513" s="56"/>
      <c r="F513" s="56"/>
      <c r="G513" s="56"/>
      <c r="H513" s="56"/>
    </row>
    <row r="514" spans="1:8" x14ac:dyDescent="0.2">
      <c r="A514" s="55"/>
      <c r="B514" s="56"/>
      <c r="C514" s="56"/>
      <c r="D514" s="56"/>
      <c r="E514" s="56"/>
      <c r="F514" s="56"/>
      <c r="G514" s="56"/>
      <c r="H514" s="56"/>
    </row>
  </sheetData>
  <sheetProtection password="CC3D" sheet="1" selectLockedCells="1"/>
  <mergeCells count="2">
    <mergeCell ref="C1:H1"/>
    <mergeCell ref="C20:H20"/>
  </mergeCells>
  <phoneticPr fontId="0" type="noConversion"/>
  <conditionalFormatting sqref="C22:G381">
    <cfRule type="expression" dxfId="5" priority="1" stopIfTrue="1">
      <formula>NOT(Loan_Not_Paid)</formula>
    </cfRule>
    <cfRule type="expression" dxfId="4" priority="2" stopIfTrue="1">
      <formula>IF(ROW(C22)=Last_Row,TRUE,FALSE)</formula>
    </cfRule>
  </conditionalFormatting>
  <conditionalFormatting sqref="B22:B381">
    <cfRule type="expression" dxfId="3" priority="3" stopIfTrue="1">
      <formula>NOT(Loan_Not_Paid)</formula>
    </cfRule>
    <cfRule type="expression" dxfId="2" priority="4" stopIfTrue="1">
      <formula>IF(ROW(B22)=Last_Row,TRUE,FALSE)</formula>
    </cfRule>
  </conditionalFormatting>
  <conditionalFormatting sqref="H22:H381">
    <cfRule type="expression" dxfId="1" priority="5" stopIfTrue="1">
      <formula>NOT(Loan_Not_Paid)</formula>
    </cfRule>
    <cfRule type="expression" dxfId="0" priority="6" stopIfTrue="1">
      <formula>IF(ROW(H22)=Last_Row,TRUE,FALSE)</formula>
    </cfRule>
  </conditionalFormatting>
  <pageMargins left="0.5" right="0.5" top="0.5" bottom="0.5" header="0.5" footer="0.5"/>
  <pageSetup orientation="landscape" r:id="rId1"/>
  <headerFooter alignWithMargins="0"/>
  <ignoredErrors>
    <ignoredError sqref="E15:E17 B22:H38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Loan Calculator</vt:lpstr>
      <vt:lpstr>Full_Print</vt:lpstr>
      <vt:lpstr>Interest_Rate</vt:lpstr>
      <vt:lpstr>Loan_Amount</vt:lpstr>
      <vt:lpstr>Loan_Start</vt:lpstr>
      <vt:lpstr>Loan_Years</vt:lpstr>
      <vt:lpstr>Number_of_Payments</vt:lpstr>
      <vt:lpstr>'Loan Calculator'!Print_Area</vt:lpstr>
      <vt:lpstr>'Loan Calculator'!Print_Titles</vt:lpstr>
      <vt:lpstr>Total_Cost</vt:lpstr>
      <vt:lpstr>Total_Interest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Jacob Haddan</cp:lastModifiedBy>
  <cp:lastPrinted>2013-05-11T21:45:53Z</cp:lastPrinted>
  <dcterms:created xsi:type="dcterms:W3CDTF">2000-08-25T00:46:01Z</dcterms:created>
  <dcterms:modified xsi:type="dcterms:W3CDTF">2016-08-29T20:07:12Z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