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B4EFEE35-0D60-4DB3-AD2E-FA6F4971231D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91029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D33" i="29"/>
  <c r="B33" i="29"/>
  <c r="B32" i="29"/>
  <c r="D32" i="29" s="1"/>
  <c r="B31" i="29"/>
  <c r="D31" i="29" s="1"/>
  <c r="D30" i="29"/>
  <c r="B30" i="29"/>
  <c r="D29" i="29"/>
  <c r="B29" i="29"/>
  <c r="B28" i="29"/>
  <c r="D28" i="29" s="1"/>
  <c r="B27" i="29"/>
  <c r="D27" i="29" s="1"/>
  <c r="B26" i="29"/>
  <c r="D26" i="29" s="1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D25" i="28"/>
  <c r="B25" i="28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B34" i="23"/>
  <c r="D34" i="23" s="1"/>
  <c r="B33" i="23"/>
  <c r="D33" i="23" s="1"/>
  <c r="D32" i="23"/>
  <c r="B32" i="23"/>
  <c r="B31" i="23"/>
  <c r="D31" i="23" s="1"/>
  <c r="B30" i="23"/>
  <c r="D30" i="23" s="1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D32" i="22"/>
  <c r="B32" i="22"/>
  <c r="B31" i="22"/>
  <c r="D31" i="22" s="1"/>
  <c r="B30" i="22"/>
  <c r="D30" i="22" s="1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B32" i="21"/>
  <c r="D32" i="21" s="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D32" i="20"/>
  <c r="B32" i="20"/>
  <c r="B31" i="20"/>
  <c r="D31" i="20" s="1"/>
  <c r="D30" i="20"/>
  <c r="B30" i="20"/>
  <c r="B29" i="20"/>
  <c r="D29" i="20" s="1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D28" i="19"/>
  <c r="B28" i="19"/>
  <c r="B27" i="19"/>
  <c r="D27" i="19" s="1"/>
  <c r="B26" i="19"/>
  <c r="D26" i="19" s="1"/>
  <c r="B25" i="19"/>
  <c r="D25" i="19" s="1"/>
  <c r="B35" i="18"/>
  <c r="D35" i="18" s="1"/>
  <c r="D34" i="18"/>
  <c r="B34" i="18"/>
  <c r="B33" i="18"/>
  <c r="D33" i="18" s="1"/>
  <c r="B32" i="18"/>
  <c r="D32" i="18" s="1"/>
  <c r="B31" i="18"/>
  <c r="D31" i="18" s="1"/>
  <c r="B30" i="18"/>
  <c r="D30" i="18" s="1"/>
  <c r="D29" i="18"/>
  <c r="B29" i="18"/>
  <c r="B28" i="18"/>
  <c r="D28" i="18" s="1"/>
  <c r="B27" i="18"/>
  <c r="D27" i="18" s="1"/>
  <c r="D26" i="18"/>
  <c r="B26" i="18"/>
  <c r="D25" i="18"/>
  <c r="B25" i="18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/>
  <c r="B13" i="1"/>
  <c r="D13" i="1" s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H369" i="15" s="1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I324" i="15" s="1"/>
  <c r="J324" i="15" s="1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I308" i="15" s="1"/>
  <c r="J308" i="15" s="1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F296" i="15" s="1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K385" i="15"/>
  <c r="F381" i="15"/>
  <c r="G381" i="15" s="1"/>
  <c r="D382" i="15"/>
  <c r="K372" i="15"/>
  <c r="E365" i="15"/>
  <c r="B365" i="15" s="1"/>
  <c r="D359" i="15"/>
  <c r="D357" i="15"/>
  <c r="F356" i="15"/>
  <c r="G356" i="15" s="1"/>
  <c r="D353" i="15"/>
  <c r="J350" i="15"/>
  <c r="K356" i="15"/>
  <c r="D358" i="15"/>
  <c r="H345" i="15"/>
  <c r="D345" i="15"/>
  <c r="E335" i="15"/>
  <c r="E332" i="15"/>
  <c r="E329" i="15"/>
  <c r="B329" i="15" s="1"/>
  <c r="E327" i="15"/>
  <c r="E336" i="15" s="1"/>
  <c r="F320" i="15"/>
  <c r="H313" i="15"/>
  <c r="J302" i="15"/>
  <c r="F298" i="15"/>
  <c r="G298" i="15" s="1"/>
  <c r="D297" i="15"/>
  <c r="D293" i="15"/>
  <c r="D291" i="15"/>
  <c r="D300" i="15" s="1"/>
  <c r="D298" i="15"/>
  <c r="F286" i="15"/>
  <c r="G286" i="15" s="1"/>
  <c r="I288" i="15"/>
  <c r="J288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358" i="15" l="1"/>
  <c r="I384" i="15"/>
  <c r="J384" i="15" s="1"/>
  <c r="G29" i="27"/>
  <c r="J290" i="15"/>
  <c r="D352" i="15"/>
  <c r="D361" i="15" s="1"/>
  <c r="F359" i="15"/>
  <c r="G359" i="15" s="1"/>
  <c r="F382" i="15"/>
  <c r="B382" i="15" s="1"/>
  <c r="I312" i="15"/>
  <c r="J312" i="15" s="1"/>
  <c r="E352" i="15"/>
  <c r="E361" i="15" s="1"/>
  <c r="D383" i="15"/>
  <c r="D268" i="15"/>
  <c r="D277" i="15" s="1"/>
  <c r="G318" i="15"/>
  <c r="D270" i="15"/>
  <c r="D322" i="15"/>
  <c r="E354" i="15"/>
  <c r="C354" i="15" s="1"/>
  <c r="E270" i="15"/>
  <c r="C270" i="15" s="1"/>
  <c r="F348" i="15"/>
  <c r="G348" i="15" s="1"/>
  <c r="E274" i="15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B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I371" i="15"/>
  <c r="J371" i="15" s="1"/>
  <c r="D375" i="15"/>
  <c r="D384" i="15" s="1"/>
  <c r="D381" i="15"/>
  <c r="G31" i="27"/>
  <c r="D267" i="15"/>
  <c r="D276" i="15" s="1"/>
  <c r="I297" i="15"/>
  <c r="J297" i="15" s="1"/>
  <c r="E317" i="15"/>
  <c r="B317" i="15" s="1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C318" i="15" s="1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B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7" i="15" s="1"/>
  <c r="E330" i="15"/>
  <c r="C330" i="15" s="1"/>
  <c r="E333" i="15"/>
  <c r="C338" i="15"/>
  <c r="E339" i="15"/>
  <c r="E348" i="15" s="1"/>
  <c r="B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C300" i="15" s="1"/>
  <c r="E293" i="15"/>
  <c r="C293" i="15" s="1"/>
  <c r="D269" i="15"/>
  <c r="D280" i="15"/>
  <c r="D289" i="15" s="1"/>
  <c r="F287" i="15"/>
  <c r="G287" i="15" s="1"/>
  <c r="E284" i="15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47" i="15" s="1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I286" i="15"/>
  <c r="C286" i="15" s="1"/>
  <c r="I333" i="15"/>
  <c r="J333" i="15" s="1"/>
  <c r="I334" i="15"/>
  <c r="C334" i="15" s="1"/>
  <c r="F337" i="15"/>
  <c r="G337" i="15" s="1"/>
  <c r="C369" i="15"/>
  <c r="F393" i="15"/>
  <c r="G393" i="15" s="1"/>
  <c r="G390" i="15"/>
  <c r="F395" i="15"/>
  <c r="G395" i="15" s="1"/>
  <c r="C389" i="15"/>
  <c r="F397" i="15"/>
  <c r="G397" i="15" s="1"/>
  <c r="C392" i="15"/>
  <c r="F385" i="15"/>
  <c r="G385" i="15" s="1"/>
  <c r="F383" i="15"/>
  <c r="G383" i="15" s="1"/>
  <c r="F373" i="15"/>
  <c r="G373" i="15" s="1"/>
  <c r="C365" i="15"/>
  <c r="F357" i="15"/>
  <c r="B358" i="15"/>
  <c r="B352" i="15"/>
  <c r="C341" i="15"/>
  <c r="F349" i="15"/>
  <c r="G349" i="15" s="1"/>
  <c r="B342" i="15"/>
  <c r="F335" i="15"/>
  <c r="G335" i="15" s="1"/>
  <c r="F321" i="15"/>
  <c r="G321" i="15" s="1"/>
  <c r="F323" i="15"/>
  <c r="G323" i="15" s="1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F276" i="15"/>
  <c r="G276" i="15" s="1"/>
  <c r="F274" i="15"/>
  <c r="F277" i="15"/>
  <c r="G277" i="15" s="1"/>
  <c r="F275" i="15"/>
  <c r="F273" i="15"/>
  <c r="C329" i="15"/>
  <c r="B310" i="15"/>
  <c r="B296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C355" i="15"/>
  <c r="B350" i="15"/>
  <c r="G350" i="15"/>
  <c r="C352" i="15"/>
  <c r="I357" i="15"/>
  <c r="I359" i="15"/>
  <c r="I361" i="15"/>
  <c r="J361" i="15" s="1"/>
  <c r="D356" i="15"/>
  <c r="J346" i="15"/>
  <c r="C344" i="15"/>
  <c r="J344" i="15"/>
  <c r="B338" i="15"/>
  <c r="G338" i="15"/>
  <c r="B341" i="15"/>
  <c r="D344" i="15"/>
  <c r="J334" i="15"/>
  <c r="C336" i="15"/>
  <c r="J332" i="15"/>
  <c r="C332" i="15"/>
  <c r="B326" i="15"/>
  <c r="G326" i="15"/>
  <c r="E331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D318" i="15"/>
  <c r="D320" i="15"/>
  <c r="B323" i="15"/>
  <c r="C315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D295" i="15"/>
  <c r="B298" i="15"/>
  <c r="G290" i="15"/>
  <c r="G296" i="15"/>
  <c r="D292" i="15"/>
  <c r="D301" i="15" s="1"/>
  <c r="D294" i="15"/>
  <c r="D296" i="15"/>
  <c r="B290" i="15"/>
  <c r="E295" i="15"/>
  <c r="C291" i="15"/>
  <c r="J284" i="15"/>
  <c r="B278" i="15"/>
  <c r="G278" i="15"/>
  <c r="I285" i="15"/>
  <c r="J285" i="15" s="1"/>
  <c r="I287" i="15"/>
  <c r="J287" i="15" s="1"/>
  <c r="I289" i="15"/>
  <c r="J289" i="15" s="1"/>
  <c r="D282" i="15"/>
  <c r="D284" i="15"/>
  <c r="B276" i="15"/>
  <c r="C272" i="15"/>
  <c r="D271" i="15"/>
  <c r="B266" i="15"/>
  <c r="G266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8" i="10"/>
  <c r="C8" i="10"/>
  <c r="D10" i="10"/>
  <c r="C10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6" i="10"/>
  <c r="C6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383" i="15" l="1"/>
  <c r="B372" i="15"/>
  <c r="C308" i="15"/>
  <c r="E283" i="15"/>
  <c r="C279" i="15"/>
  <c r="D379" i="15"/>
  <c r="B270" i="15"/>
  <c r="D355" i="15"/>
  <c r="J382" i="15"/>
  <c r="B322" i="15"/>
  <c r="B354" i="15"/>
  <c r="B380" i="15"/>
  <c r="C268" i="15"/>
  <c r="D283" i="15"/>
  <c r="C280" i="15"/>
  <c r="C371" i="15"/>
  <c r="C345" i="15"/>
  <c r="C370" i="15"/>
  <c r="B356" i="15"/>
  <c r="B279" i="15"/>
  <c r="C288" i="15"/>
  <c r="B293" i="15"/>
  <c r="E343" i="15"/>
  <c r="C343" i="15" s="1"/>
  <c r="B371" i="15"/>
  <c r="B280" i="15"/>
  <c r="B351" i="15"/>
  <c r="C388" i="15"/>
  <c r="B284" i="15"/>
  <c r="E349" i="15"/>
  <c r="C267" i="15"/>
  <c r="B392" i="15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B367" i="15" s="1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G368" i="15"/>
  <c r="B368" i="15"/>
  <c r="C359" i="15"/>
  <c r="J359" i="15"/>
  <c r="C361" i="15"/>
  <c r="C357" i="15"/>
  <c r="J357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2" i="10"/>
  <c r="C12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43" i="15" l="1"/>
  <c r="C367" i="15"/>
  <c r="C349" i="15"/>
  <c r="B349" i="15"/>
  <c r="B271" i="15"/>
  <c r="B301" i="15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N23" i="1" l="1"/>
  <c r="N34" i="29"/>
  <c r="L34" i="29" s="1"/>
  <c r="N32" i="29"/>
  <c r="L32" i="29" s="1"/>
  <c r="O29" i="29"/>
  <c r="O27" i="29"/>
  <c r="N25" i="29"/>
  <c r="O33" i="28"/>
  <c r="N31" i="28"/>
  <c r="L31" i="28" s="1"/>
  <c r="O30" i="28"/>
  <c r="O28" i="28"/>
  <c r="N34" i="27"/>
  <c r="L34" i="27" s="1"/>
  <c r="N32" i="27"/>
  <c r="L32" i="27" s="1"/>
  <c r="O29" i="27"/>
  <c r="O27" i="27"/>
  <c r="N25" i="27"/>
  <c r="O33" i="25"/>
  <c r="N31" i="25"/>
  <c r="L31" i="25" s="1"/>
  <c r="O30" i="25"/>
  <c r="N28" i="25"/>
  <c r="L28" i="25" s="1"/>
  <c r="O33" i="24"/>
  <c r="N30" i="24"/>
  <c r="L30" i="24" s="1"/>
  <c r="N27" i="24"/>
  <c r="L27" i="24" s="1"/>
  <c r="N35" i="23"/>
  <c r="L35" i="23" s="1"/>
  <c r="O34" i="23"/>
  <c r="N32" i="23"/>
  <c r="L32" i="23" s="1"/>
  <c r="O29" i="23"/>
  <c r="N27" i="23"/>
  <c r="L27" i="23" s="1"/>
  <c r="N35" i="22"/>
  <c r="L35" i="22" s="1"/>
  <c r="O34" i="22"/>
  <c r="N32" i="22"/>
  <c r="L32" i="22" s="1"/>
  <c r="O29" i="22"/>
  <c r="N27" i="22"/>
  <c r="L27" i="22" s="1"/>
  <c r="N35" i="21"/>
  <c r="L35" i="21" s="1"/>
  <c r="O34" i="21"/>
  <c r="O31" i="21"/>
  <c r="N28" i="21"/>
  <c r="L28" i="21" s="1"/>
  <c r="N25" i="21"/>
  <c r="O35" i="20"/>
  <c r="N33" i="20"/>
  <c r="L33" i="20" s="1"/>
  <c r="N31" i="20"/>
  <c r="L31" i="20" s="1"/>
  <c r="O30" i="20"/>
  <c r="O28" i="20"/>
  <c r="N24" i="1"/>
  <c r="O33" i="29"/>
  <c r="O31" i="29"/>
  <c r="N29" i="29"/>
  <c r="L29" i="29" s="1"/>
  <c r="N27" i="29"/>
  <c r="L27" i="29" s="1"/>
  <c r="O35" i="28"/>
  <c r="N33" i="28"/>
  <c r="L33" i="28" s="1"/>
  <c r="N30" i="28"/>
  <c r="L30" i="28" s="1"/>
  <c r="N28" i="28"/>
  <c r="L28" i="28" s="1"/>
  <c r="O27" i="28"/>
  <c r="N25" i="28"/>
  <c r="O33" i="27"/>
  <c r="O31" i="27"/>
  <c r="N29" i="27"/>
  <c r="L29" i="27" s="1"/>
  <c r="N27" i="27"/>
  <c r="L27" i="27" s="1"/>
  <c r="O35" i="25"/>
  <c r="N33" i="25"/>
  <c r="L33" i="25" s="1"/>
  <c r="O32" i="25"/>
  <c r="N30" i="25"/>
  <c r="L30" i="25" s="1"/>
  <c r="O27" i="25"/>
  <c r="N25" i="25"/>
  <c r="O35" i="24"/>
  <c r="N33" i="24"/>
  <c r="L33" i="24" s="1"/>
  <c r="O32" i="24"/>
  <c r="O29" i="24"/>
  <c r="N26" i="24"/>
  <c r="N34" i="23"/>
  <c r="L34" i="23" s="1"/>
  <c r="O31" i="23"/>
  <c r="N29" i="23"/>
  <c r="L29" i="23" s="1"/>
  <c r="O28" i="23"/>
  <c r="N26" i="23"/>
  <c r="N34" i="22"/>
  <c r="L34" i="22" s="1"/>
  <c r="O31" i="22"/>
  <c r="N29" i="22"/>
  <c r="L29" i="22" s="1"/>
  <c r="O28" i="22"/>
  <c r="N26" i="22"/>
  <c r="N34" i="21"/>
  <c r="L34" i="21" s="1"/>
  <c r="O33" i="21"/>
  <c r="N31" i="21"/>
  <c r="L31" i="21" s="1"/>
  <c r="O30" i="21"/>
  <c r="O27" i="21"/>
  <c r="N35" i="20"/>
  <c r="L35" i="20" s="1"/>
  <c r="O34" i="20"/>
  <c r="O32" i="20"/>
  <c r="N30" i="20"/>
  <c r="L30" i="20" s="1"/>
  <c r="N28" i="20"/>
  <c r="L28" i="20" s="1"/>
  <c r="N21" i="1"/>
  <c r="O35" i="29"/>
  <c r="N33" i="29"/>
  <c r="L33" i="29" s="1"/>
  <c r="N31" i="29"/>
  <c r="L31" i="29" s="1"/>
  <c r="O30" i="29"/>
  <c r="O28" i="29"/>
  <c r="N26" i="29"/>
  <c r="N35" i="28"/>
  <c r="L35" i="28" s="1"/>
  <c r="O34" i="28"/>
  <c r="O32" i="28"/>
  <c r="O29" i="28"/>
  <c r="N27" i="28"/>
  <c r="L27" i="28" s="1"/>
  <c r="O35" i="27"/>
  <c r="N33" i="27"/>
  <c r="L33" i="27" s="1"/>
  <c r="N31" i="27"/>
  <c r="L31" i="27" s="1"/>
  <c r="O30" i="27"/>
  <c r="O28" i="27"/>
  <c r="N26" i="27"/>
  <c r="N35" i="25"/>
  <c r="L35" i="25" s="1"/>
  <c r="O34" i="25"/>
  <c r="N32" i="25"/>
  <c r="L32" i="25" s="1"/>
  <c r="O29" i="25"/>
  <c r="N27" i="25"/>
  <c r="L27" i="25" s="1"/>
  <c r="N35" i="24"/>
  <c r="L35" i="24" s="1"/>
  <c r="O34" i="24"/>
  <c r="N32" i="24"/>
  <c r="L32" i="24" s="1"/>
  <c r="O31" i="24"/>
  <c r="N29" i="24"/>
  <c r="L29" i="24" s="1"/>
  <c r="O28" i="24"/>
  <c r="O33" i="23"/>
  <c r="N31" i="23"/>
  <c r="L31" i="23" s="1"/>
  <c r="O30" i="23"/>
  <c r="N28" i="23"/>
  <c r="L28" i="23" s="1"/>
  <c r="O33" i="22"/>
  <c r="N31" i="22"/>
  <c r="L31" i="22" s="1"/>
  <c r="O30" i="22"/>
  <c r="N28" i="22"/>
  <c r="L28" i="22" s="1"/>
  <c r="N33" i="21"/>
  <c r="L33" i="21" s="1"/>
  <c r="O32" i="21"/>
  <c r="N30" i="21"/>
  <c r="L30" i="21" s="1"/>
  <c r="O29" i="21"/>
  <c r="N27" i="21"/>
  <c r="L27" i="21" s="1"/>
  <c r="N34" i="20"/>
  <c r="L34" i="20" s="1"/>
  <c r="N32" i="20"/>
  <c r="L32" i="20" s="1"/>
  <c r="O29" i="20"/>
  <c r="O27" i="20"/>
  <c r="N22" i="1"/>
  <c r="N35" i="29"/>
  <c r="L35" i="29" s="1"/>
  <c r="O34" i="29"/>
  <c r="O32" i="29"/>
  <c r="N30" i="29"/>
  <c r="L30" i="29" s="1"/>
  <c r="N28" i="29"/>
  <c r="L28" i="29" s="1"/>
  <c r="N34" i="28"/>
  <c r="L34" i="28" s="1"/>
  <c r="N32" i="28"/>
  <c r="L32" i="28" s="1"/>
  <c r="O31" i="28"/>
  <c r="N29" i="28"/>
  <c r="L29" i="28" s="1"/>
  <c r="N26" i="28"/>
  <c r="N35" i="27"/>
  <c r="L35" i="27" s="1"/>
  <c r="O34" i="27"/>
  <c r="O32" i="27"/>
  <c r="N30" i="27"/>
  <c r="L30" i="27" s="1"/>
  <c r="N28" i="27"/>
  <c r="L28" i="27" s="1"/>
  <c r="N34" i="25"/>
  <c r="L34" i="25" s="1"/>
  <c r="O31" i="25"/>
  <c r="N29" i="25"/>
  <c r="L29" i="25" s="1"/>
  <c r="O28" i="25"/>
  <c r="N26" i="25"/>
  <c r="N34" i="24"/>
  <c r="L34" i="24" s="1"/>
  <c r="N31" i="24"/>
  <c r="L31" i="24" s="1"/>
  <c r="O30" i="24"/>
  <c r="N28" i="24"/>
  <c r="L28" i="24" s="1"/>
  <c r="O27" i="24"/>
  <c r="N25" i="24"/>
  <c r="O35" i="23"/>
  <c r="N33" i="23"/>
  <c r="L33" i="23" s="1"/>
  <c r="O32" i="23"/>
  <c r="N30" i="23"/>
  <c r="L30" i="23" s="1"/>
  <c r="O27" i="23"/>
  <c r="N25" i="23"/>
  <c r="O35" i="22"/>
  <c r="N33" i="22"/>
  <c r="L33" i="22" s="1"/>
  <c r="O32" i="22"/>
  <c r="N30" i="22"/>
  <c r="L30" i="22" s="1"/>
  <c r="O27" i="22"/>
  <c r="N25" i="22"/>
  <c r="O35" i="21"/>
  <c r="N32" i="21"/>
  <c r="L32" i="21" s="1"/>
  <c r="N29" i="21"/>
  <c r="L29" i="21" s="1"/>
  <c r="O28" i="21"/>
  <c r="N26" i="21"/>
  <c r="O33" i="20"/>
  <c r="O31" i="20"/>
  <c r="N29" i="20"/>
  <c r="L29" i="20" s="1"/>
  <c r="N27" i="20"/>
  <c r="L27" i="20" s="1"/>
  <c r="O35" i="19"/>
  <c r="N33" i="19"/>
  <c r="L33" i="19" s="1"/>
  <c r="N31" i="19"/>
  <c r="L31" i="19" s="1"/>
  <c r="O30" i="19"/>
  <c r="O28" i="19"/>
  <c r="N26" i="19"/>
  <c r="N35" i="18"/>
  <c r="L35" i="18" s="1"/>
  <c r="N34" i="18"/>
  <c r="L34" i="18" s="1"/>
  <c r="O33" i="18"/>
  <c r="N29" i="18"/>
  <c r="L29" i="18" s="1"/>
  <c r="O28" i="18"/>
  <c r="N25" i="20"/>
  <c r="O35" i="18"/>
  <c r="N30" i="18"/>
  <c r="L30" i="18" s="1"/>
  <c r="O27" i="1"/>
  <c r="O29" i="1"/>
  <c r="O33" i="1"/>
  <c r="N26" i="20"/>
  <c r="N35" i="19"/>
  <c r="L35" i="19" s="1"/>
  <c r="O34" i="19"/>
  <c r="O32" i="19"/>
  <c r="N30" i="19"/>
  <c r="L30" i="19" s="1"/>
  <c r="N28" i="19"/>
  <c r="L28" i="19" s="1"/>
  <c r="N33" i="18"/>
  <c r="L33" i="18" s="1"/>
  <c r="O32" i="18"/>
  <c r="N28" i="18"/>
  <c r="L28" i="18" s="1"/>
  <c r="O27" i="18"/>
  <c r="N25" i="1"/>
  <c r="O31" i="19"/>
  <c r="N29" i="19"/>
  <c r="L29" i="19" s="1"/>
  <c r="O34" i="18"/>
  <c r="N31" i="18"/>
  <c r="L31" i="18" s="1"/>
  <c r="O30" i="1"/>
  <c r="O32" i="1"/>
  <c r="O35" i="1"/>
  <c r="N34" i="19"/>
  <c r="L34" i="19" s="1"/>
  <c r="N32" i="19"/>
  <c r="L32" i="19" s="1"/>
  <c r="O29" i="19"/>
  <c r="O27" i="19"/>
  <c r="N25" i="19"/>
  <c r="N32" i="18"/>
  <c r="L32" i="18" s="1"/>
  <c r="O31" i="18"/>
  <c r="O30" i="18"/>
  <c r="N27" i="18"/>
  <c r="L27" i="18" s="1"/>
  <c r="N26" i="18"/>
  <c r="N26" i="1"/>
  <c r="N27" i="1"/>
  <c r="L27" i="1" s="1"/>
  <c r="N28" i="1"/>
  <c r="L28" i="1" s="1"/>
  <c r="N29" i="1"/>
  <c r="L29" i="1" s="1"/>
  <c r="N30" i="1"/>
  <c r="L30" i="1" s="1"/>
  <c r="N31" i="1"/>
  <c r="L31" i="1" s="1"/>
  <c r="N32" i="1"/>
  <c r="L32" i="1" s="1"/>
  <c r="N33" i="1"/>
  <c r="L33" i="1" s="1"/>
  <c r="N34" i="1"/>
  <c r="L34" i="1" s="1"/>
  <c r="N35" i="1"/>
  <c r="L35" i="1" s="1"/>
  <c r="O33" i="19"/>
  <c r="N27" i="19"/>
  <c r="L27" i="19" s="1"/>
  <c r="O29" i="18"/>
  <c r="N25" i="18"/>
  <c r="O28" i="1"/>
  <c r="O31" i="1"/>
  <c r="O3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9"/>
  <c r="N24" i="28"/>
  <c r="N21" i="28"/>
  <c r="N23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1" i="10" l="1"/>
  <c r="C7" i="10"/>
  <c r="C9" i="10"/>
  <c r="C5" i="10"/>
  <c r="D11" i="10"/>
  <c r="D7" i="10"/>
  <c r="D9" i="10"/>
  <c r="D5" i="10"/>
  <c r="D15" i="10"/>
  <c r="C15" i="10"/>
  <c r="D14" i="10"/>
  <c r="C14" i="10"/>
  <c r="D13" i="10"/>
  <c r="C13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29" s="1"/>
  <c r="F236" i="15"/>
  <c r="G236" i="15" s="1"/>
  <c r="H227" i="15"/>
  <c r="N21" i="27" s="1"/>
  <c r="F227" i="15"/>
  <c r="G227" i="15" s="1"/>
  <c r="H226" i="15"/>
  <c r="N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23" i="27" l="1"/>
  <c r="N23" i="28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H3" i="1"/>
  <c r="B8" i="15"/>
  <c r="N6" i="29" s="1"/>
  <c r="B10" i="15"/>
  <c r="N6" i="1" s="1"/>
  <c r="B5" i="15"/>
  <c r="N11" i="1" s="1"/>
  <c r="B3" i="15"/>
  <c r="N4" i="1" s="1"/>
  <c r="N13" i="1" l="1"/>
  <c r="N19" i="28"/>
  <c r="N5" i="29"/>
  <c r="N18" i="1"/>
  <c r="N18" i="29"/>
  <c r="N9" i="28"/>
  <c r="N20" i="1"/>
  <c r="N4" i="28"/>
  <c r="N11" i="27"/>
  <c r="N8" i="1"/>
  <c r="N12" i="28"/>
  <c r="N8" i="28"/>
  <c r="N20" i="27"/>
  <c r="N14" i="29"/>
  <c r="N11" i="28"/>
  <c r="N15" i="1"/>
  <c r="N11" i="29"/>
  <c r="N5" i="28"/>
  <c r="N9" i="1"/>
  <c r="N19" i="27"/>
  <c r="N19" i="29"/>
  <c r="N15" i="27"/>
  <c r="N7" i="1"/>
  <c r="N4" i="27"/>
  <c r="N15" i="28"/>
  <c r="N7" i="27"/>
  <c r="N7" i="28"/>
  <c r="N10" i="27"/>
  <c r="N20" i="28"/>
  <c r="N8" i="27"/>
  <c r="N15" i="29"/>
  <c r="N6" i="28"/>
  <c r="N14" i="1"/>
  <c r="N7" i="29"/>
  <c r="N16" i="29"/>
  <c r="N14" i="27"/>
  <c r="N8" i="29"/>
  <c r="N5" i="27"/>
  <c r="N10" i="1"/>
  <c r="N4" i="29"/>
  <c r="N12" i="1"/>
  <c r="N17" i="1"/>
  <c r="N18" i="27"/>
  <c r="N17" i="28"/>
  <c r="N19" i="1"/>
  <c r="N5" i="1"/>
  <c r="N16" i="1"/>
  <c r="N6" i="27"/>
  <c r="N20" i="29"/>
  <c r="N16" i="28"/>
  <c r="N17" i="27"/>
  <c r="N12" i="29"/>
  <c r="N14" i="28"/>
  <c r="N9" i="29"/>
  <c r="N10" i="29"/>
  <c r="N16" i="27"/>
  <c r="N17" i="29"/>
  <c r="N13" i="27"/>
  <c r="N13" i="28"/>
  <c r="N9" i="27"/>
  <c r="N10" i="28"/>
  <c r="N12" i="27"/>
  <c r="N18" i="28"/>
  <c r="N13" i="29"/>
  <c r="H35" i="29"/>
  <c r="E35" i="29" s="1"/>
  <c r="N3" i="27"/>
  <c r="N3" i="28"/>
  <c r="N3" i="29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N36" i="1" l="1"/>
  <c r="N36" i="29"/>
  <c r="I8" i="10" s="1"/>
  <c r="N36" i="28"/>
  <c r="I10" i="10" s="1"/>
  <c r="N36" i="27"/>
  <c r="I6" i="10" s="1"/>
  <c r="I35" i="29"/>
  <c r="K35" i="29"/>
  <c r="M35" i="29"/>
  <c r="M3" i="1"/>
  <c r="K3" i="1"/>
  <c r="L3" i="1"/>
  <c r="E14" i="28"/>
  <c r="O14" i="28" s="1"/>
  <c r="I33" i="25"/>
  <c r="E33" i="25"/>
  <c r="K33" i="25"/>
  <c r="M33" i="25"/>
  <c r="I27" i="24"/>
  <c r="E27" i="24"/>
  <c r="K27" i="24"/>
  <c r="M27" i="24"/>
  <c r="I31" i="20"/>
  <c r="E31" i="20"/>
  <c r="M31" i="20"/>
  <c r="K31" i="20"/>
  <c r="I33" i="18"/>
  <c r="E33" i="18"/>
  <c r="M33" i="18"/>
  <c r="K33" i="18"/>
  <c r="I28" i="24"/>
  <c r="E28" i="24"/>
  <c r="M28" i="24"/>
  <c r="K28" i="24"/>
  <c r="I7" i="1"/>
  <c r="E7" i="1"/>
  <c r="O7" i="1" s="1"/>
  <c r="L7" i="1" s="1"/>
  <c r="I29" i="24"/>
  <c r="E29" i="24"/>
  <c r="M29" i="24"/>
  <c r="K29" i="24"/>
  <c r="I35" i="18"/>
  <c r="E35" i="18"/>
  <c r="K35" i="18"/>
  <c r="M35" i="18"/>
  <c r="I29" i="21"/>
  <c r="E29" i="21"/>
  <c r="M29" i="21"/>
  <c r="K29" i="21"/>
  <c r="I24" i="1"/>
  <c r="E24" i="1"/>
  <c r="O24" i="1" s="1"/>
  <c r="L24" i="1" s="1"/>
  <c r="I18" i="1"/>
  <c r="E18" i="1"/>
  <c r="O18" i="1" s="1"/>
  <c r="L18" i="1" s="1"/>
  <c r="I33" i="27"/>
  <c r="E33" i="27"/>
  <c r="K33" i="27"/>
  <c r="M33" i="27"/>
  <c r="I30" i="25"/>
  <c r="E30" i="25"/>
  <c r="M30" i="25"/>
  <c r="K30" i="25"/>
  <c r="I33" i="29"/>
  <c r="E33" i="29"/>
  <c r="M33" i="29"/>
  <c r="K33" i="29"/>
  <c r="I35" i="27"/>
  <c r="E35" i="27"/>
  <c r="K35" i="27"/>
  <c r="M35" i="27"/>
  <c r="I35" i="25"/>
  <c r="E35" i="25"/>
  <c r="K35" i="25"/>
  <c r="M35" i="25"/>
  <c r="I30" i="18"/>
  <c r="E30" i="18"/>
  <c r="K30" i="18"/>
  <c r="M30" i="18"/>
  <c r="I28" i="27"/>
  <c r="E28" i="27"/>
  <c r="M28" i="27"/>
  <c r="K28" i="27"/>
  <c r="I35" i="28"/>
  <c r="E35" i="28"/>
  <c r="K35" i="28"/>
  <c r="M35" i="28"/>
  <c r="I29" i="1"/>
  <c r="E29" i="1"/>
  <c r="K29" i="1"/>
  <c r="M29" i="1"/>
  <c r="I33" i="24"/>
  <c r="E33" i="24"/>
  <c r="M33" i="24"/>
  <c r="K33" i="24"/>
  <c r="I29" i="23"/>
  <c r="E29" i="23"/>
  <c r="M29" i="23"/>
  <c r="K29" i="23"/>
  <c r="I23" i="1"/>
  <c r="E23" i="1"/>
  <c r="O23" i="1" s="1"/>
  <c r="L23" i="1" s="1"/>
  <c r="I28" i="29"/>
  <c r="E28" i="29"/>
  <c r="K28" i="29"/>
  <c r="M28" i="29"/>
  <c r="I34" i="22"/>
  <c r="E34" i="22"/>
  <c r="K34" i="22"/>
  <c r="M34" i="22"/>
  <c r="I25" i="27"/>
  <c r="E25" i="27"/>
  <c r="O25" i="27" s="1"/>
  <c r="L25" i="27" s="1"/>
  <c r="I29" i="22"/>
  <c r="E29" i="22"/>
  <c r="M29" i="22"/>
  <c r="K29" i="22"/>
  <c r="I12" i="1"/>
  <c r="E12" i="1"/>
  <c r="O12" i="1" s="1"/>
  <c r="L12" i="1" s="1"/>
  <c r="I30" i="20"/>
  <c r="E30" i="20"/>
  <c r="K30" i="20"/>
  <c r="M30" i="20"/>
  <c r="I25" i="23"/>
  <c r="E25" i="23"/>
  <c r="O25" i="23" s="1"/>
  <c r="L25" i="23" s="1"/>
  <c r="I22" i="1"/>
  <c r="E22" i="1"/>
  <c r="O22" i="1" s="1"/>
  <c r="L22" i="1" s="1"/>
  <c r="I35" i="21"/>
  <c r="E35" i="21"/>
  <c r="M35" i="21"/>
  <c r="K35" i="21"/>
  <c r="I34" i="1"/>
  <c r="E34" i="1"/>
  <c r="K34" i="1"/>
  <c r="M34" i="1"/>
  <c r="I29" i="20"/>
  <c r="E29" i="20"/>
  <c r="M29" i="20"/>
  <c r="K29" i="20"/>
  <c r="I32" i="24"/>
  <c r="E32" i="24"/>
  <c r="M32" i="24"/>
  <c r="K32" i="24"/>
  <c r="I27" i="19"/>
  <c r="E27" i="19"/>
  <c r="K27" i="19"/>
  <c r="M27" i="19"/>
  <c r="I34" i="29"/>
  <c r="E34" i="29"/>
  <c r="K34" i="29"/>
  <c r="M34" i="29"/>
  <c r="I26" i="23"/>
  <c r="E26" i="23"/>
  <c r="O26" i="23" s="1"/>
  <c r="L26" i="23" s="1"/>
  <c r="I31" i="1"/>
  <c r="E31" i="1"/>
  <c r="K31" i="1"/>
  <c r="M31" i="1"/>
  <c r="I25" i="20"/>
  <c r="E25" i="20"/>
  <c r="O25" i="20" s="1"/>
  <c r="L25" i="20" s="1"/>
  <c r="I27" i="18"/>
  <c r="E27" i="18"/>
  <c r="K27" i="18"/>
  <c r="M27" i="18"/>
  <c r="I4" i="1"/>
  <c r="E4" i="1"/>
  <c r="O4" i="1" s="1"/>
  <c r="I5" i="1"/>
  <c r="E5" i="1"/>
  <c r="O5" i="1" s="1"/>
  <c r="L5" i="1" s="1"/>
  <c r="I34" i="24"/>
  <c r="E34" i="24"/>
  <c r="K34" i="24"/>
  <c r="M34" i="24"/>
  <c r="I8" i="1"/>
  <c r="E8" i="1"/>
  <c r="O8" i="1" s="1"/>
  <c r="L8" i="1" s="1"/>
  <c r="I33" i="23"/>
  <c r="E33" i="23"/>
  <c r="M33" i="23"/>
  <c r="K33" i="23"/>
  <c r="I32" i="22"/>
  <c r="E32" i="22"/>
  <c r="K32" i="22"/>
  <c r="M32" i="22"/>
  <c r="I27" i="28"/>
  <c r="E27" i="28"/>
  <c r="K27" i="28"/>
  <c r="M27" i="28"/>
  <c r="I29" i="29"/>
  <c r="E29" i="29"/>
  <c r="M29" i="29"/>
  <c r="K29" i="29"/>
  <c r="I34" i="23"/>
  <c r="E34" i="23"/>
  <c r="M34" i="23"/>
  <c r="K34" i="23"/>
  <c r="I31" i="21"/>
  <c r="E31" i="21"/>
  <c r="K31" i="21"/>
  <c r="M31" i="21"/>
  <c r="I21" i="1"/>
  <c r="E21" i="1"/>
  <c r="O21" i="1" s="1"/>
  <c r="L21" i="1" s="1"/>
  <c r="I25" i="21"/>
  <c r="E25" i="21"/>
  <c r="O25" i="21" s="1"/>
  <c r="K25" i="21" s="1"/>
  <c r="I26" i="29"/>
  <c r="E26" i="29"/>
  <c r="O26" i="29" s="1"/>
  <c r="L26" i="29" s="1"/>
  <c r="I30" i="22"/>
  <c r="E30" i="22"/>
  <c r="K30" i="22"/>
  <c r="M30" i="22"/>
  <c r="I25" i="25"/>
  <c r="E25" i="25"/>
  <c r="O25" i="25" s="1"/>
  <c r="L25" i="25" s="1"/>
  <c r="I29" i="25"/>
  <c r="E29" i="25"/>
  <c r="M29" i="25"/>
  <c r="K29" i="25"/>
  <c r="I16" i="1"/>
  <c r="E16" i="1"/>
  <c r="O16" i="1" s="1"/>
  <c r="L16" i="1" s="1"/>
  <c r="I28" i="19"/>
  <c r="E28" i="19"/>
  <c r="K28" i="19"/>
  <c r="M28" i="19"/>
  <c r="I27" i="27"/>
  <c r="E27" i="27"/>
  <c r="M27" i="27"/>
  <c r="K27" i="27"/>
  <c r="I33" i="20"/>
  <c r="E33" i="20"/>
  <c r="K33" i="20"/>
  <c r="M33" i="20"/>
  <c r="I30" i="24"/>
  <c r="E30" i="24"/>
  <c r="K30" i="24"/>
  <c r="M30" i="24"/>
  <c r="I27" i="22"/>
  <c r="E27" i="22"/>
  <c r="K27" i="22"/>
  <c r="M27" i="22"/>
  <c r="I29" i="28"/>
  <c r="E29" i="28"/>
  <c r="K29" i="28"/>
  <c r="M29" i="28"/>
  <c r="I31" i="29"/>
  <c r="E31" i="29"/>
  <c r="M31" i="29"/>
  <c r="K31" i="29"/>
  <c r="I28" i="21"/>
  <c r="E28" i="21"/>
  <c r="M28" i="21"/>
  <c r="K28" i="21"/>
  <c r="I34" i="21"/>
  <c r="E34" i="21"/>
  <c r="K34" i="21"/>
  <c r="M34" i="21"/>
  <c r="I27" i="20"/>
  <c r="E27" i="20"/>
  <c r="K27" i="20"/>
  <c r="M27" i="20"/>
  <c r="I28" i="25"/>
  <c r="E28" i="25"/>
  <c r="K28" i="25"/>
  <c r="M28" i="25"/>
  <c r="I32" i="21"/>
  <c r="E32" i="21"/>
  <c r="M32" i="21"/>
  <c r="K32" i="21"/>
  <c r="I31" i="19"/>
  <c r="E31" i="19"/>
  <c r="K31" i="19"/>
  <c r="M31" i="19"/>
  <c r="I30" i="19"/>
  <c r="E30" i="19"/>
  <c r="K30" i="19"/>
  <c r="M30" i="19"/>
  <c r="I32" i="28"/>
  <c r="E32" i="28"/>
  <c r="M32" i="28"/>
  <c r="K32" i="28"/>
  <c r="I27" i="29"/>
  <c r="E27" i="29"/>
  <c r="M27" i="29"/>
  <c r="K27" i="29"/>
  <c r="I29" i="27"/>
  <c r="E29" i="27"/>
  <c r="M29" i="27"/>
  <c r="K29" i="27"/>
  <c r="I31" i="24"/>
  <c r="E31" i="24"/>
  <c r="K31" i="24"/>
  <c r="M31" i="24"/>
  <c r="I33" i="22"/>
  <c r="E33" i="22"/>
  <c r="M33" i="22"/>
  <c r="K33" i="22"/>
  <c r="I35" i="20"/>
  <c r="E35" i="20"/>
  <c r="K35" i="20"/>
  <c r="M35" i="20"/>
  <c r="I34" i="28"/>
  <c r="E34" i="28"/>
  <c r="M34" i="28"/>
  <c r="K34" i="28"/>
  <c r="I33" i="28"/>
  <c r="E33" i="28"/>
  <c r="K33" i="28"/>
  <c r="M33" i="28"/>
  <c r="I20" i="1"/>
  <c r="E20" i="1"/>
  <c r="O20" i="1" s="1"/>
  <c r="L20" i="1" s="1"/>
  <c r="I31" i="28"/>
  <c r="E31" i="28"/>
  <c r="M31" i="28"/>
  <c r="K31" i="28"/>
  <c r="I35" i="23"/>
  <c r="E35" i="23"/>
  <c r="M35" i="23"/>
  <c r="K35" i="23"/>
  <c r="I26" i="22"/>
  <c r="E26" i="22"/>
  <c r="O26" i="22" s="1"/>
  <c r="L26" i="22" s="1"/>
  <c r="M26" i="22"/>
  <c r="I33" i="1"/>
  <c r="E33" i="1"/>
  <c r="K33" i="1"/>
  <c r="M33" i="1"/>
  <c r="I31" i="27"/>
  <c r="E31" i="27"/>
  <c r="K31" i="27"/>
  <c r="M31" i="27"/>
  <c r="I35" i="22"/>
  <c r="E35" i="22"/>
  <c r="K35" i="22"/>
  <c r="M35" i="22"/>
  <c r="I32" i="29"/>
  <c r="E32" i="29"/>
  <c r="K32" i="29"/>
  <c r="M32" i="29"/>
  <c r="I33" i="19"/>
  <c r="E33" i="19"/>
  <c r="M33" i="19"/>
  <c r="K33" i="19"/>
  <c r="I26" i="24"/>
  <c r="E26" i="24"/>
  <c r="O26" i="24" s="1"/>
  <c r="L26" i="24" s="1"/>
  <c r="M26" i="24"/>
  <c r="I19" i="1"/>
  <c r="E19" i="1"/>
  <c r="O19" i="1" s="1"/>
  <c r="L19" i="1" s="1"/>
  <c r="I33" i="21"/>
  <c r="E33" i="21"/>
  <c r="K33" i="21"/>
  <c r="M33" i="21"/>
  <c r="I26" i="25"/>
  <c r="E26" i="25"/>
  <c r="O26" i="25" s="1"/>
  <c r="K26" i="25" s="1"/>
  <c r="M26" i="25"/>
  <c r="I28" i="23"/>
  <c r="E28" i="23"/>
  <c r="M28" i="23"/>
  <c r="K28" i="23"/>
  <c r="I30" i="21"/>
  <c r="E30" i="21"/>
  <c r="K30" i="21"/>
  <c r="M30" i="21"/>
  <c r="I32" i="19"/>
  <c r="E32" i="19"/>
  <c r="K32" i="19"/>
  <c r="M32" i="19"/>
  <c r="I25" i="28"/>
  <c r="E25" i="28"/>
  <c r="O25" i="28" s="1"/>
  <c r="M25" i="28" s="1"/>
  <c r="I32" i="20"/>
  <c r="E32" i="20"/>
  <c r="M32" i="20"/>
  <c r="K32" i="20"/>
  <c r="I27" i="23"/>
  <c r="E27" i="23"/>
  <c r="K27" i="23"/>
  <c r="M27" i="23"/>
  <c r="I28" i="18"/>
  <c r="E28" i="18"/>
  <c r="M28" i="18"/>
  <c r="K28" i="18"/>
  <c r="I10" i="1"/>
  <c r="E10" i="1"/>
  <c r="O10" i="1" s="1"/>
  <c r="L10" i="1" s="1"/>
  <c r="I26" i="21"/>
  <c r="E26" i="21"/>
  <c r="O26" i="21" s="1"/>
  <c r="M26" i="21" s="1"/>
  <c r="K26" i="21"/>
  <c r="I25" i="29"/>
  <c r="E25" i="29"/>
  <c r="O25" i="29" s="1"/>
  <c r="L25" i="29" s="1"/>
  <c r="I31" i="22"/>
  <c r="E31" i="22"/>
  <c r="M31" i="22"/>
  <c r="K31" i="22"/>
  <c r="I31" i="25"/>
  <c r="E31" i="25"/>
  <c r="K31" i="25"/>
  <c r="M31" i="25"/>
  <c r="I9" i="1"/>
  <c r="E9" i="1"/>
  <c r="O9" i="1" s="1"/>
  <c r="L9" i="1" s="1"/>
  <c r="I11" i="1"/>
  <c r="E11" i="1"/>
  <c r="O11" i="1" s="1"/>
  <c r="L11" i="1" s="1"/>
  <c r="I35" i="24"/>
  <c r="E35" i="24"/>
  <c r="K35" i="24"/>
  <c r="M35" i="24"/>
  <c r="I26" i="1"/>
  <c r="E26" i="1"/>
  <c r="O26" i="1" s="1"/>
  <c r="K26" i="1" s="1"/>
  <c r="I28" i="28"/>
  <c r="E28" i="28"/>
  <c r="K28" i="28"/>
  <c r="M28" i="28"/>
  <c r="I32" i="23"/>
  <c r="E32" i="23"/>
  <c r="M32" i="23"/>
  <c r="K32" i="23"/>
  <c r="I25" i="22"/>
  <c r="E25" i="22"/>
  <c r="O25" i="22" s="1"/>
  <c r="L25" i="22" s="1"/>
  <c r="I29" i="18"/>
  <c r="E29" i="18"/>
  <c r="M29" i="18"/>
  <c r="K29" i="18"/>
  <c r="I26" i="28"/>
  <c r="E26" i="28"/>
  <c r="O26" i="28" s="1"/>
  <c r="L26" i="28" s="1"/>
  <c r="I30" i="23"/>
  <c r="E30" i="23"/>
  <c r="K30" i="23"/>
  <c r="M30" i="23"/>
  <c r="I34" i="19"/>
  <c r="E34" i="19"/>
  <c r="M34" i="19"/>
  <c r="K34" i="19"/>
  <c r="I25" i="19"/>
  <c r="E25" i="19"/>
  <c r="O25" i="19" s="1"/>
  <c r="L25" i="19" s="1"/>
  <c r="I28" i="1"/>
  <c r="E28" i="1"/>
  <c r="M28" i="1"/>
  <c r="K28" i="1"/>
  <c r="I27" i="21"/>
  <c r="E27" i="21"/>
  <c r="K27" i="21"/>
  <c r="M27" i="21"/>
  <c r="I34" i="20"/>
  <c r="E34" i="20"/>
  <c r="K34" i="20"/>
  <c r="M34" i="20"/>
  <c r="I35" i="1"/>
  <c r="E35" i="1"/>
  <c r="K35" i="1"/>
  <c r="M35" i="1"/>
  <c r="I34" i="25"/>
  <c r="E34" i="25"/>
  <c r="K34" i="25"/>
  <c r="M34" i="25"/>
  <c r="I26" i="18"/>
  <c r="E26" i="18"/>
  <c r="O26" i="18" s="1"/>
  <c r="K26" i="18" s="1"/>
  <c r="I28" i="22"/>
  <c r="E28" i="22"/>
  <c r="K28" i="22"/>
  <c r="M28" i="22"/>
  <c r="I32" i="18"/>
  <c r="E32" i="18"/>
  <c r="M32" i="18"/>
  <c r="K32" i="18"/>
  <c r="I29" i="19"/>
  <c r="E29" i="19"/>
  <c r="M29" i="19"/>
  <c r="K29" i="19"/>
  <c r="I30" i="1"/>
  <c r="E30" i="1"/>
  <c r="M30" i="1"/>
  <c r="K30" i="1"/>
  <c r="I32" i="1"/>
  <c r="E32" i="1"/>
  <c r="K32" i="1"/>
  <c r="M32" i="1"/>
  <c r="I6" i="1"/>
  <c r="E6" i="1"/>
  <c r="O6" i="1" s="1"/>
  <c r="L6" i="1" s="1"/>
  <c r="I15" i="1"/>
  <c r="E15" i="1"/>
  <c r="O15" i="1" s="1"/>
  <c r="L15" i="1" s="1"/>
  <c r="I25" i="18"/>
  <c r="E25" i="18"/>
  <c r="O25" i="18" s="1"/>
  <c r="L25" i="18" s="1"/>
  <c r="I31" i="23"/>
  <c r="E31" i="23"/>
  <c r="K31" i="23"/>
  <c r="M31" i="23"/>
  <c r="I26" i="20"/>
  <c r="E26" i="20"/>
  <c r="O26" i="20" s="1"/>
  <c r="L26" i="20" s="1"/>
  <c r="I35" i="19"/>
  <c r="E35" i="19"/>
  <c r="K35" i="19"/>
  <c r="M35" i="19"/>
  <c r="I25" i="24"/>
  <c r="E25" i="24"/>
  <c r="O25" i="24" s="1"/>
  <c r="L25" i="24" s="1"/>
  <c r="I31" i="18"/>
  <c r="E31" i="18"/>
  <c r="K31" i="18"/>
  <c r="M31" i="18"/>
  <c r="I30" i="29"/>
  <c r="E30" i="29"/>
  <c r="K30" i="29"/>
  <c r="M30" i="29"/>
  <c r="I26" i="19"/>
  <c r="E26" i="19"/>
  <c r="O26" i="19" s="1"/>
  <c r="L26" i="19" s="1"/>
  <c r="I34" i="27"/>
  <c r="E34" i="27"/>
  <c r="K34" i="27"/>
  <c r="M34" i="27"/>
  <c r="I32" i="27"/>
  <c r="E32" i="27"/>
  <c r="K32" i="27"/>
  <c r="M32" i="27"/>
  <c r="I28" i="20"/>
  <c r="E28" i="20"/>
  <c r="K28" i="20"/>
  <c r="M28" i="20"/>
  <c r="I13" i="1"/>
  <c r="E13" i="1"/>
  <c r="O13" i="1" s="1"/>
  <c r="L13" i="1" s="1"/>
  <c r="I17" i="1"/>
  <c r="E17" i="1"/>
  <c r="O17" i="1" s="1"/>
  <c r="L17" i="1" s="1"/>
  <c r="I14" i="1"/>
  <c r="E14" i="1"/>
  <c r="O14" i="1" s="1"/>
  <c r="L14" i="1" s="1"/>
  <c r="I32" i="25"/>
  <c r="E32" i="25"/>
  <c r="K32" i="25"/>
  <c r="M32" i="25"/>
  <c r="I27" i="25"/>
  <c r="E27" i="25"/>
  <c r="K27" i="25"/>
  <c r="M27" i="25"/>
  <c r="I27" i="1"/>
  <c r="E27" i="1"/>
  <c r="M27" i="1"/>
  <c r="K27" i="1"/>
  <c r="I25" i="1"/>
  <c r="E25" i="1"/>
  <c r="O25" i="1" s="1"/>
  <c r="L25" i="1" s="1"/>
  <c r="I30" i="28"/>
  <c r="E30" i="28"/>
  <c r="M30" i="28"/>
  <c r="K30" i="28"/>
  <c r="I26" i="27"/>
  <c r="E26" i="27"/>
  <c r="O26" i="27" s="1"/>
  <c r="L26" i="27" s="1"/>
  <c r="I34" i="18"/>
  <c r="E34" i="18"/>
  <c r="M34" i="18"/>
  <c r="K34" i="18"/>
  <c r="I30" i="27"/>
  <c r="E30" i="27"/>
  <c r="K30" i="27"/>
  <c r="M30" i="27"/>
  <c r="N36" i="24"/>
  <c r="I7" i="10" s="1"/>
  <c r="N36" i="23"/>
  <c r="I9" i="10" s="1"/>
  <c r="N36" i="19"/>
  <c r="I13" i="10" s="1"/>
  <c r="N36" i="21"/>
  <c r="I15" i="10" s="1"/>
  <c r="N36" i="25"/>
  <c r="I11" i="10" s="1"/>
  <c r="N36" i="22"/>
  <c r="I5" i="10" s="1"/>
  <c r="N36" i="20"/>
  <c r="I14" i="10" s="1"/>
  <c r="N36" i="18"/>
  <c r="I12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L21" i="29" s="1"/>
  <c r="E24" i="29"/>
  <c r="O24" i="29" s="1"/>
  <c r="L24" i="29" s="1"/>
  <c r="E14" i="29"/>
  <c r="O14" i="29" s="1"/>
  <c r="E10" i="29"/>
  <c r="O10" i="29" s="1"/>
  <c r="E4" i="28"/>
  <c r="O4" i="28" s="1"/>
  <c r="E23" i="29"/>
  <c r="O23" i="29" s="1"/>
  <c r="E22" i="29"/>
  <c r="O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K26" i="24" l="1"/>
  <c r="K26" i="22"/>
  <c r="M26" i="19"/>
  <c r="M26" i="18"/>
  <c r="K26" i="27"/>
  <c r="K26" i="20"/>
  <c r="M26" i="20"/>
  <c r="K26" i="28"/>
  <c r="K26" i="23"/>
  <c r="M26" i="23"/>
  <c r="M26" i="27"/>
  <c r="K26" i="19"/>
  <c r="M26" i="1"/>
  <c r="M26" i="29"/>
  <c r="L26" i="1"/>
  <c r="L26" i="18"/>
  <c r="J26" i="18" s="1"/>
  <c r="P26" i="18" s="1"/>
  <c r="K26" i="29"/>
  <c r="L26" i="25"/>
  <c r="J26" i="25" s="1"/>
  <c r="P26" i="25" s="1"/>
  <c r="K25" i="23"/>
  <c r="L26" i="21"/>
  <c r="J26" i="21" s="1"/>
  <c r="P26" i="21" s="1"/>
  <c r="M26" i="28"/>
  <c r="M25" i="21"/>
  <c r="K25" i="28"/>
  <c r="K25" i="19"/>
  <c r="K25" i="20"/>
  <c r="M25" i="1"/>
  <c r="K25" i="25"/>
  <c r="K25" i="1"/>
  <c r="M25" i="25"/>
  <c r="M25" i="27"/>
  <c r="M25" i="22"/>
  <c r="M25" i="29"/>
  <c r="M25" i="23"/>
  <c r="M25" i="24"/>
  <c r="M25" i="18"/>
  <c r="K25" i="22"/>
  <c r="K25" i="29"/>
  <c r="L25" i="28"/>
  <c r="K25" i="24"/>
  <c r="K25" i="18"/>
  <c r="M25" i="20"/>
  <c r="M25" i="19"/>
  <c r="L25" i="21"/>
  <c r="K25" i="27"/>
  <c r="K24" i="1"/>
  <c r="M24" i="1"/>
  <c r="L24" i="25"/>
  <c r="L24" i="22"/>
  <c r="M24" i="27"/>
  <c r="L24" i="27"/>
  <c r="L24" i="21"/>
  <c r="L24" i="24"/>
  <c r="K24" i="28"/>
  <c r="L24" i="28"/>
  <c r="L24" i="23"/>
  <c r="K23" i="1"/>
  <c r="M23" i="1"/>
  <c r="K22" i="1"/>
  <c r="L23" i="18"/>
  <c r="K23" i="27"/>
  <c r="L23" i="27"/>
  <c r="M23" i="29"/>
  <c r="L23" i="29"/>
  <c r="L23" i="22"/>
  <c r="M22" i="1"/>
  <c r="L22" i="19"/>
  <c r="K21" i="1"/>
  <c r="M21" i="1"/>
  <c r="L22" i="20"/>
  <c r="K22" i="29"/>
  <c r="L22" i="29"/>
  <c r="L22" i="21"/>
  <c r="M22" i="27"/>
  <c r="L22" i="27"/>
  <c r="L21" i="19"/>
  <c r="L21" i="23"/>
  <c r="L21" i="18"/>
  <c r="L21" i="25"/>
  <c r="L21" i="20"/>
  <c r="M21" i="27"/>
  <c r="L21" i="27"/>
  <c r="M20" i="1"/>
  <c r="K20" i="1"/>
  <c r="L20" i="20"/>
  <c r="L20" i="25"/>
  <c r="M20" i="28"/>
  <c r="L20" i="28"/>
  <c r="K20" i="29"/>
  <c r="L20" i="29"/>
  <c r="K20" i="27"/>
  <c r="L20" i="27"/>
  <c r="L20" i="18"/>
  <c r="K19" i="1"/>
  <c r="M19" i="1"/>
  <c r="L19" i="18"/>
  <c r="L19" i="25"/>
  <c r="K18" i="1"/>
  <c r="M18" i="1"/>
  <c r="L18" i="18"/>
  <c r="M17" i="1"/>
  <c r="K17" i="1"/>
  <c r="L17" i="19"/>
  <c r="L17" i="25"/>
  <c r="M17" i="27"/>
  <c r="L17" i="27"/>
  <c r="L17" i="18"/>
  <c r="L17" i="22"/>
  <c r="M16" i="1"/>
  <c r="K16" i="1"/>
  <c r="L16" i="23"/>
  <c r="L16" i="20"/>
  <c r="L16" i="19"/>
  <c r="K16" i="28"/>
  <c r="L16" i="28"/>
  <c r="L16" i="25"/>
  <c r="M15" i="1"/>
  <c r="K15" i="1"/>
  <c r="L15" i="18"/>
  <c r="L15" i="22"/>
  <c r="K15" i="29"/>
  <c r="L15" i="29"/>
  <c r="L15" i="20"/>
  <c r="K14" i="1"/>
  <c r="M14" i="1"/>
  <c r="M14" i="28"/>
  <c r="L14" i="28"/>
  <c r="K14" i="29"/>
  <c r="L14" i="29"/>
  <c r="K13" i="1"/>
  <c r="M13" i="1"/>
  <c r="L13" i="21"/>
  <c r="L13" i="24"/>
  <c r="L13" i="18"/>
  <c r="K13" i="28"/>
  <c r="L13" i="28"/>
  <c r="L13" i="19"/>
  <c r="K12" i="1"/>
  <c r="M12" i="1"/>
  <c r="L12" i="20"/>
  <c r="L12" i="25"/>
  <c r="L12" i="19"/>
  <c r="K11" i="1"/>
  <c r="M11" i="1"/>
  <c r="L11" i="24"/>
  <c r="L11" i="22"/>
  <c r="K11" i="29"/>
  <c r="L11" i="29"/>
  <c r="L11" i="21"/>
  <c r="L11" i="19"/>
  <c r="L11" i="20"/>
  <c r="M10" i="1"/>
  <c r="L10" i="19"/>
  <c r="K10" i="1"/>
  <c r="K10" i="29"/>
  <c r="L10" i="29"/>
  <c r="L10" i="18"/>
  <c r="M10" i="27"/>
  <c r="L10" i="27"/>
  <c r="L10" i="21"/>
  <c r="M9" i="1"/>
  <c r="L9" i="19"/>
  <c r="K9" i="1"/>
  <c r="L9" i="18"/>
  <c r="M9" i="29"/>
  <c r="L9" i="29"/>
  <c r="K7" i="1"/>
  <c r="K8" i="1"/>
  <c r="M8" i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M5" i="1"/>
  <c r="K5" i="29"/>
  <c r="L5" i="29"/>
  <c r="L5" i="21"/>
  <c r="L5" i="19"/>
  <c r="L5" i="22"/>
  <c r="L5" i="20"/>
  <c r="L5" i="23"/>
  <c r="K4" i="1"/>
  <c r="L4" i="1"/>
  <c r="M4" i="1"/>
  <c r="J35" i="29"/>
  <c r="P35" i="29" s="1"/>
  <c r="L4" i="21"/>
  <c r="L4" i="23"/>
  <c r="M4" i="28"/>
  <c r="L4" i="28"/>
  <c r="M4" i="27"/>
  <c r="L4" i="27"/>
  <c r="L4" i="20"/>
  <c r="J3" i="1"/>
  <c r="P3" i="1" s="1"/>
  <c r="J30" i="28"/>
  <c r="P30" i="28" s="1"/>
  <c r="J31" i="22"/>
  <c r="P31" i="22" s="1"/>
  <c r="J31" i="28"/>
  <c r="P31" i="28" s="1"/>
  <c r="J34" i="28"/>
  <c r="P34" i="28" s="1"/>
  <c r="J33" i="22"/>
  <c r="P33" i="22" s="1"/>
  <c r="J27" i="29"/>
  <c r="P27" i="29" s="1"/>
  <c r="J32" i="28"/>
  <c r="P32" i="28" s="1"/>
  <c r="J31" i="29"/>
  <c r="P31" i="29" s="1"/>
  <c r="J29" i="29"/>
  <c r="P29" i="29" s="1"/>
  <c r="J29" i="21"/>
  <c r="P29" i="21" s="1"/>
  <c r="J29" i="24"/>
  <c r="P29" i="24" s="1"/>
  <c r="J28" i="24"/>
  <c r="P28" i="24" s="1"/>
  <c r="J33" i="18"/>
  <c r="P33" i="18" s="1"/>
  <c r="J31" i="20"/>
  <c r="P31" i="20" s="1"/>
  <c r="J28" i="29"/>
  <c r="P28" i="29" s="1"/>
  <c r="J35" i="28"/>
  <c r="P35" i="28" s="1"/>
  <c r="J35" i="27"/>
  <c r="P35" i="27" s="1"/>
  <c r="J33" i="27"/>
  <c r="P33" i="27" s="1"/>
  <c r="J29" i="27"/>
  <c r="P29" i="27" s="1"/>
  <c r="J27" i="27"/>
  <c r="P27" i="27" s="1"/>
  <c r="J35" i="25"/>
  <c r="P35" i="25" s="1"/>
  <c r="J29" i="25"/>
  <c r="P29" i="25" s="1"/>
  <c r="J32" i="23"/>
  <c r="P32" i="23" s="1"/>
  <c r="J28" i="23"/>
  <c r="P28" i="23" s="1"/>
  <c r="J35" i="23"/>
  <c r="P35" i="23" s="1"/>
  <c r="J34" i="23"/>
  <c r="P34" i="23" s="1"/>
  <c r="J33" i="23"/>
  <c r="P33" i="23" s="1"/>
  <c r="J34" i="22"/>
  <c r="P34" i="22" s="1"/>
  <c r="J32" i="21"/>
  <c r="P32" i="21" s="1"/>
  <c r="J28" i="21"/>
  <c r="P28" i="21" s="1"/>
  <c r="J30" i="20"/>
  <c r="P30" i="20" s="1"/>
  <c r="J26" i="20"/>
  <c r="P26" i="20" s="1"/>
  <c r="J32" i="20"/>
  <c r="P32" i="20" s="1"/>
  <c r="J27" i="19"/>
  <c r="P27" i="19" s="1"/>
  <c r="J29" i="19"/>
  <c r="P29" i="19" s="1"/>
  <c r="J34" i="19"/>
  <c r="P34" i="19" s="1"/>
  <c r="J33" i="19"/>
  <c r="P33" i="19" s="1"/>
  <c r="J30" i="18"/>
  <c r="P30" i="18" s="1"/>
  <c r="J34" i="18"/>
  <c r="P34" i="18" s="1"/>
  <c r="J32" i="18"/>
  <c r="P32" i="18" s="1"/>
  <c r="J29" i="18"/>
  <c r="P29" i="18" s="1"/>
  <c r="J28" i="18"/>
  <c r="P28" i="18" s="1"/>
  <c r="J34" i="1"/>
  <c r="P34" i="1" s="1"/>
  <c r="J29" i="1"/>
  <c r="P29" i="1" s="1"/>
  <c r="J27" i="1"/>
  <c r="P27" i="1" s="1"/>
  <c r="J30" i="1"/>
  <c r="P30" i="1" s="1"/>
  <c r="J28" i="1"/>
  <c r="P28" i="1" s="1"/>
  <c r="J35" i="18"/>
  <c r="P35" i="18" s="1"/>
  <c r="J27" i="24"/>
  <c r="P27" i="24" s="1"/>
  <c r="J33" i="25"/>
  <c r="P33" i="25" s="1"/>
  <c r="J30" i="27"/>
  <c r="P30" i="27" s="1"/>
  <c r="J27" i="25"/>
  <c r="P27" i="25" s="1"/>
  <c r="J32" i="25"/>
  <c r="P32" i="25" s="1"/>
  <c r="J28" i="20"/>
  <c r="P28" i="20" s="1"/>
  <c r="J32" i="27"/>
  <c r="P32" i="27" s="1"/>
  <c r="J34" i="27"/>
  <c r="P34" i="27" s="1"/>
  <c r="J30" i="29"/>
  <c r="P30" i="29" s="1"/>
  <c r="J31" i="18"/>
  <c r="P31" i="18" s="1"/>
  <c r="J35" i="19"/>
  <c r="P35" i="19" s="1"/>
  <c r="J31" i="23"/>
  <c r="P31" i="23" s="1"/>
  <c r="J32" i="1"/>
  <c r="P32" i="1" s="1"/>
  <c r="J28" i="22"/>
  <c r="P28" i="22" s="1"/>
  <c r="J34" i="25"/>
  <c r="P34" i="25" s="1"/>
  <c r="J35" i="1"/>
  <c r="P35" i="1" s="1"/>
  <c r="J34" i="20"/>
  <c r="P34" i="20" s="1"/>
  <c r="J27" i="21"/>
  <c r="P27" i="21" s="1"/>
  <c r="J30" i="23"/>
  <c r="P30" i="23" s="1"/>
  <c r="J28" i="28"/>
  <c r="P28" i="28" s="1"/>
  <c r="J35" i="24"/>
  <c r="P35" i="24" s="1"/>
  <c r="J31" i="25"/>
  <c r="P31" i="25" s="1"/>
  <c r="J27" i="23"/>
  <c r="P27" i="23" s="1"/>
  <c r="J32" i="19"/>
  <c r="P32" i="19" s="1"/>
  <c r="J30" i="21"/>
  <c r="P30" i="21" s="1"/>
  <c r="J33" i="21"/>
  <c r="P33" i="21" s="1"/>
  <c r="J26" i="24"/>
  <c r="P26" i="24" s="1"/>
  <c r="J32" i="29"/>
  <c r="P32" i="29" s="1"/>
  <c r="J35" i="22"/>
  <c r="P35" i="22" s="1"/>
  <c r="J31" i="27"/>
  <c r="P31" i="27" s="1"/>
  <c r="J33" i="1"/>
  <c r="P33" i="1" s="1"/>
  <c r="J26" i="22"/>
  <c r="P26" i="22" s="1"/>
  <c r="J33" i="28"/>
  <c r="P33" i="28" s="1"/>
  <c r="J35" i="20"/>
  <c r="P35" i="20" s="1"/>
  <c r="J31" i="24"/>
  <c r="P31" i="24" s="1"/>
  <c r="J30" i="19"/>
  <c r="P30" i="19" s="1"/>
  <c r="J31" i="19"/>
  <c r="P31" i="19" s="1"/>
  <c r="J28" i="25"/>
  <c r="P28" i="25" s="1"/>
  <c r="J27" i="20"/>
  <c r="P27" i="20" s="1"/>
  <c r="J34" i="21"/>
  <c r="P34" i="21" s="1"/>
  <c r="J29" i="28"/>
  <c r="P29" i="28" s="1"/>
  <c r="J27" i="22"/>
  <c r="P27" i="22" s="1"/>
  <c r="J30" i="24"/>
  <c r="P30" i="24" s="1"/>
  <c r="J33" i="20"/>
  <c r="P33" i="20" s="1"/>
  <c r="J28" i="19"/>
  <c r="P28" i="19" s="1"/>
  <c r="J30" i="22"/>
  <c r="P30" i="22" s="1"/>
  <c r="J31" i="21"/>
  <c r="P31" i="21" s="1"/>
  <c r="J27" i="28"/>
  <c r="P27" i="28" s="1"/>
  <c r="J32" i="22"/>
  <c r="P32" i="22" s="1"/>
  <c r="J34" i="24"/>
  <c r="P34" i="24" s="1"/>
  <c r="J27" i="18"/>
  <c r="P27" i="18" s="1"/>
  <c r="J31" i="1"/>
  <c r="P31" i="1" s="1"/>
  <c r="J34" i="29"/>
  <c r="P34" i="29" s="1"/>
  <c r="J32" i="24"/>
  <c r="P32" i="24" s="1"/>
  <c r="J29" i="20"/>
  <c r="P29" i="20" s="1"/>
  <c r="J35" i="21"/>
  <c r="P35" i="21" s="1"/>
  <c r="J29" i="22"/>
  <c r="P29" i="22" s="1"/>
  <c r="J29" i="23"/>
  <c r="P29" i="23" s="1"/>
  <c r="J33" i="24"/>
  <c r="P33" i="24" s="1"/>
  <c r="J28" i="27"/>
  <c r="P28" i="27" s="1"/>
  <c r="J33" i="29"/>
  <c r="P33" i="29" s="1"/>
  <c r="J30" i="25"/>
  <c r="P30" i="25" s="1"/>
  <c r="O36" i="27"/>
  <c r="J6" i="10" s="1"/>
  <c r="M3" i="18"/>
  <c r="O36" i="18"/>
  <c r="J12" i="10" s="1"/>
  <c r="M3" i="20"/>
  <c r="O36" i="29"/>
  <c r="J8" i="10" s="1"/>
  <c r="K8" i="10" s="1"/>
  <c r="O36" i="28"/>
  <c r="J10" i="10" s="1"/>
  <c r="K10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6" i="19" l="1"/>
  <c r="P26" i="19" s="1"/>
  <c r="J26" i="23"/>
  <c r="P26" i="23" s="1"/>
  <c r="J26" i="27"/>
  <c r="P26" i="27" s="1"/>
  <c r="J26" i="28"/>
  <c r="P26" i="28" s="1"/>
  <c r="J26" i="1"/>
  <c r="P26" i="1" s="1"/>
  <c r="J26" i="29"/>
  <c r="P26" i="29" s="1"/>
  <c r="J25" i="20"/>
  <c r="P25" i="20" s="1"/>
  <c r="L36" i="1"/>
  <c r="J25" i="23"/>
  <c r="P25" i="23" s="1"/>
  <c r="J25" i="25"/>
  <c r="P25" i="25" s="1"/>
  <c r="J25" i="21"/>
  <c r="P25" i="21" s="1"/>
  <c r="J25" i="28"/>
  <c r="P25" i="28" s="1"/>
  <c r="J25" i="19"/>
  <c r="P25" i="19" s="1"/>
  <c r="J25" i="24"/>
  <c r="P25" i="24" s="1"/>
  <c r="J24" i="1"/>
  <c r="P24" i="1" s="1"/>
  <c r="J25" i="27"/>
  <c r="P25" i="27" s="1"/>
  <c r="J25" i="29"/>
  <c r="P25" i="29" s="1"/>
  <c r="J25" i="1"/>
  <c r="P25" i="1" s="1"/>
  <c r="J25" i="22"/>
  <c r="P25" i="22" s="1"/>
  <c r="J25" i="18"/>
  <c r="P25" i="18" s="1"/>
  <c r="J23" i="1"/>
  <c r="P23" i="1" s="1"/>
  <c r="J22" i="1"/>
  <c r="P22" i="1" s="1"/>
  <c r="J21" i="1"/>
  <c r="P21" i="1" s="1"/>
  <c r="J20" i="1"/>
  <c r="P20" i="1" s="1"/>
  <c r="J18" i="1"/>
  <c r="P18" i="1" s="1"/>
  <c r="J19" i="1"/>
  <c r="P19" i="1" s="1"/>
  <c r="J17" i="1"/>
  <c r="P17" i="1" s="1"/>
  <c r="J16" i="1"/>
  <c r="P16" i="1" s="1"/>
  <c r="J15" i="1"/>
  <c r="P15" i="1" s="1"/>
  <c r="J14" i="1"/>
  <c r="P14" i="1" s="1"/>
  <c r="J14" i="28"/>
  <c r="P14" i="28" s="1"/>
  <c r="J13" i="1"/>
  <c r="P13" i="1" s="1"/>
  <c r="J12" i="1"/>
  <c r="P12" i="1" s="1"/>
  <c r="J11" i="1"/>
  <c r="P11" i="1" s="1"/>
  <c r="J11" i="29"/>
  <c r="P11" i="29" s="1"/>
  <c r="J10" i="1"/>
  <c r="P10" i="1" s="1"/>
  <c r="J9" i="1"/>
  <c r="P9" i="1" s="1"/>
  <c r="J8" i="1"/>
  <c r="P8" i="1" s="1"/>
  <c r="J5" i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1" i="10" s="1"/>
  <c r="J21" i="28"/>
  <c r="P21" i="28" s="1"/>
  <c r="J15" i="29"/>
  <c r="P15" i="29" s="1"/>
  <c r="J24" i="28"/>
  <c r="P24" i="28" s="1"/>
  <c r="O36" i="20"/>
  <c r="J14" i="10" s="1"/>
  <c r="O36" i="22"/>
  <c r="J5" i="10" s="1"/>
  <c r="O36" i="21"/>
  <c r="J15" i="10" s="1"/>
  <c r="O36" i="23"/>
  <c r="J9" i="10" s="1"/>
  <c r="J14" i="29"/>
  <c r="P14" i="29" s="1"/>
  <c r="M36" i="29"/>
  <c r="H8" i="10" s="1"/>
  <c r="K36" i="29"/>
  <c r="F8" i="10" s="1"/>
  <c r="L36" i="28"/>
  <c r="G10" i="10" s="1"/>
  <c r="M36" i="18"/>
  <c r="H12" i="10" s="1"/>
  <c r="K36" i="18"/>
  <c r="F12" i="10" s="1"/>
  <c r="K36" i="27"/>
  <c r="F6" i="10" s="1"/>
  <c r="L36" i="27"/>
  <c r="G6" i="10" s="1"/>
  <c r="J18" i="29"/>
  <c r="P18" i="29" s="1"/>
  <c r="O36" i="19"/>
  <c r="J13" i="10" s="1"/>
  <c r="L36" i="18"/>
  <c r="G12" i="10" s="1"/>
  <c r="M36" i="27"/>
  <c r="H6" i="10" s="1"/>
  <c r="M36" i="28"/>
  <c r="H10" i="10" s="1"/>
  <c r="K36" i="28"/>
  <c r="F10" i="10" s="1"/>
  <c r="L36" i="29"/>
  <c r="G8" i="10" s="1"/>
  <c r="O36" i="24"/>
  <c r="J7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2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3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1" i="10" s="1"/>
  <c r="L36" i="22"/>
  <c r="G5" i="10" s="1"/>
  <c r="K36" i="23"/>
  <c r="F9" i="10" s="1"/>
  <c r="K36" i="20"/>
  <c r="F14" i="10" s="1"/>
  <c r="M36" i="22"/>
  <c r="H5" i="10" s="1"/>
  <c r="L36" i="23"/>
  <c r="G9" i="10" s="1"/>
  <c r="K36" i="25"/>
  <c r="F11" i="10" s="1"/>
  <c r="L36" i="25"/>
  <c r="G11" i="10" s="1"/>
  <c r="M36" i="20"/>
  <c r="H14" i="10" s="1"/>
  <c r="M36" i="19"/>
  <c r="H13" i="10" s="1"/>
  <c r="M36" i="23"/>
  <c r="H9" i="10" s="1"/>
  <c r="K36" i="21"/>
  <c r="F15" i="10" s="1"/>
  <c r="K36" i="24"/>
  <c r="F7" i="10" s="1"/>
  <c r="K36" i="22"/>
  <c r="F5" i="10" s="1"/>
  <c r="L36" i="20"/>
  <c r="G14" i="10" s="1"/>
  <c r="M36" i="24"/>
  <c r="H7" i="10" s="1"/>
  <c r="K36" i="19"/>
  <c r="F13" i="10" s="1"/>
  <c r="M36" i="21"/>
  <c r="H15" i="10" s="1"/>
  <c r="L36" i="24"/>
  <c r="G7" i="10" s="1"/>
  <c r="L36" i="21"/>
  <c r="G15" i="10" s="1"/>
  <c r="P3" i="28"/>
  <c r="P36" i="28" s="1"/>
  <c r="L10" i="10" s="1"/>
  <c r="J36" i="28"/>
  <c r="E10" i="10" s="1"/>
  <c r="P3" i="25"/>
  <c r="P3" i="19"/>
  <c r="P3" i="21"/>
  <c r="J36" i="29"/>
  <c r="E8" i="10" s="1"/>
  <c r="P3" i="22"/>
  <c r="P3" i="27"/>
  <c r="P36" i="27" s="1"/>
  <c r="L6" i="10" s="1"/>
  <c r="J36" i="27"/>
  <c r="E6" i="10" s="1"/>
  <c r="P3" i="29"/>
  <c r="P36" i="29" s="1"/>
  <c r="L8" i="10" s="1"/>
  <c r="P3" i="23"/>
  <c r="P3" i="24"/>
  <c r="P3" i="20"/>
  <c r="P3" i="18"/>
  <c r="P36" i="18" s="1"/>
  <c r="L12" i="10" s="1"/>
  <c r="J36" i="18"/>
  <c r="E12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4" i="10"/>
  <c r="K9" i="10"/>
  <c r="K5" i="10"/>
  <c r="K13" i="10"/>
  <c r="K11" i="10"/>
  <c r="K7" i="10"/>
  <c r="K6" i="10"/>
  <c r="K15" i="10"/>
  <c r="G4" i="10"/>
  <c r="J16" i="10"/>
  <c r="J36" i="25" l="1"/>
  <c r="E11" i="10" s="1"/>
  <c r="J36" i="20"/>
  <c r="E14" i="10" s="1"/>
  <c r="P36" i="25"/>
  <c r="L11" i="10" s="1"/>
  <c r="J36" i="21"/>
  <c r="E15" i="10" s="1"/>
  <c r="P36" i="23"/>
  <c r="L9" i="10" s="1"/>
  <c r="J36" i="22"/>
  <c r="E5" i="10" s="1"/>
  <c r="P36" i="21"/>
  <c r="L15" i="10" s="1"/>
  <c r="J36" i="24"/>
  <c r="E7" i="10" s="1"/>
  <c r="P36" i="22"/>
  <c r="L5" i="10" s="1"/>
  <c r="J36" i="19"/>
  <c r="E13" i="10" s="1"/>
  <c r="J36" i="23"/>
  <c r="E9" i="10" s="1"/>
  <c r="P36" i="20"/>
  <c r="L14" i="10" s="1"/>
  <c r="P36" i="24"/>
  <c r="L7" i="10" s="1"/>
  <c r="P36" i="19"/>
  <c r="L13" i="10" s="1"/>
  <c r="H16" i="10"/>
  <c r="F16" i="10"/>
  <c r="L4" i="10"/>
  <c r="E4" i="10"/>
  <c r="G16" i="10"/>
  <c r="K4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<sst xmlns="http://schemas.openxmlformats.org/spreadsheetml/2006/main" count="642" uniqueCount="72">
  <si>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</si>
  <si>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</si>
  <si>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</si>
  <si>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</si>
  <si>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</si>
  <si>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</si>
  <si>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</si>
  <si>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</si>
  <si>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</si>
  <si>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</si>
  <si>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</si>
  <si>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</si>
  <si>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</si>
  <si>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</si>
  <si>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</si>
  <si>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</si>
  <si>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</si>
  <si>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</si>
  <si>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</si>
  <si>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</si>
  <si>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</si>
  <si>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</si>
  <si>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</si>
  <si>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</si>
  <si>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</si>
  <si>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</si>
  <si>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</si>
  <si>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</si>
  <si>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</si>
  <si>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</si>
  <si>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</si>
  <si>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</si>
  <si>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</si>
  <si>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</si>
  <si>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</si>
  <si>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</si>
  <si>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</si>
  <si>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</si>
  <si>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</si>
  <si>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</si>
  <si>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</si>
  <si>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</si>
  <si>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</si>
  <si>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</si>
  <si>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</si>
  <si>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</si>
  <si>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</si>
  <si>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</si>
  <si>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</si>
  <si>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</si>
  <si>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</si>
  <si>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</si>
  <si>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</si>
  <si>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</si>
  <si>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</si>
  <si>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</si>
  <si>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</si>
  <si>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</si>
  <si>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</si>
  <si>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</si>
  <si>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</si>
  <si>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</si>
  <si>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</si>
  <si>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</si>
  <si>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</si>
  <si>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</si>
  <si>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N</t>
  </si>
  <si>
    <t>MORNING TRIPLES - DIV 1</t>
  </si>
  <si>
    <t>Played 14th Nov</t>
  </si>
  <si>
    <t>Played W/C 19th Jan</t>
  </si>
  <si>
    <t>Played 13th Feb</t>
  </si>
  <si>
    <t>As at 18th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</si>
</sst>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14.4" x14ac:dyDescent="0.3"/>
  <cols>
    <col min="1" max="1" width="2.44140625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24</v>
      </c>
    </row>
    <row r="2" spans="2:15" x14ac:dyDescent="0.3">
      <c r="B2" t="str">
        <f t="shared" ref="B2:B11" si="0">CONCATENATE(E2,F2)</f>
        <v>1M1</v>
      </c>
      <c r="C2" t="str">
        <f>CONCATENATE(E2,I2)</f>
        <v>1M2</v>
      </c>
      <c r="D2" s="11">
        <f>+'Results Input'!E2</f>
        <v>45911</v>
      </c>
      <c r="E2" s="19">
        <f>+'Results Input'!F2</f>
        <v>1</v>
      </c>
      <c r="F2" s="21" t="str">
        <f>+'Results Input'!G2</f>
        <v>M1</v>
      </c>
      <c r="G2" t="str">
        <f>VLOOKUP(F2,Results!$N$2:$O$13,2,FALSE)</f>
        <v>Titanic</v>
      </c>
      <c r="H2" s="21">
        <f>+'Results Input'!I2</f>
        <v>12</v>
      </c>
      <c r="I2" s="21" t="str">
        <f>+'Results Input'!J2</f>
        <v>M2</v>
      </c>
      <c r="J2" t="str">
        <f>VLOOKUP(I2,Results!$N$2:$O$13,2,FALSE)</f>
        <v>Buttercross</v>
      </c>
      <c r="K2" s="21">
        <f>+'Results Input'!L2</f>
        <v>8</v>
      </c>
      <c r="N2" t="s">
        <v>34</v>
      </c>
      <c r="O2" t="s">
        <v>35</v>
      </c>
    </row>
    <row r="3" spans="2:15" x14ac:dyDescent="0.3">
      <c r="B3" t="str">
        <f t="shared" si="0"/>
        <v>1M3</v>
      </c>
      <c r="C3" t="str">
        <f t="shared" ref="C3:C87" si="1">CONCATENATE(E3,I3)</f>
        <v>1M4</v>
      </c>
      <c r="D3" s="11">
        <f>+D2</f>
        <v>45911</v>
      </c>
      <c r="E3" s="26">
        <f>+E2</f>
        <v>1</v>
      </c>
      <c r="F3" s="21" t="str">
        <f>+'Results Input'!G3</f>
        <v>M3</v>
      </c>
      <c r="G3" t="str">
        <f>VLOOKUP(F3,Results!$N$2:$O$13,2,FALSE)</f>
        <v>Cream</v>
      </c>
      <c r="H3" s="21">
        <f>+'Results Input'!I3</f>
        <v>3</v>
      </c>
      <c r="I3" s="21" t="str">
        <f>+'Results Input'!J3</f>
        <v>M4</v>
      </c>
      <c r="J3" t="str">
        <f>VLOOKUP(I3,Results!$N$2:$O$13,2,FALSE)</f>
        <v>Thistles</v>
      </c>
      <c r="K3" s="21">
        <f>+'Results Input'!L3</f>
        <v>15</v>
      </c>
      <c r="N3" t="s">
        <v>36</v>
      </c>
      <c r="O3" t="s">
        <v>37</v>
      </c>
    </row>
    <row r="4" spans="2:15" x14ac:dyDescent="0.3">
      <c r="B4" t="str">
        <f t="shared" si="0"/>
        <v>1M5</v>
      </c>
      <c r="C4" t="str">
        <f t="shared" si="1"/>
        <v>1M6</v>
      </c>
      <c r="D4" s="11">
        <f>+D2</f>
        <v>45911</v>
      </c>
      <c r="E4" s="26">
        <f>+E2</f>
        <v>1</v>
      </c>
      <c r="F4" s="21" t="str">
        <f>+'Results Input'!G4</f>
        <v>M5</v>
      </c>
      <c r="G4" t="str">
        <f>VLOOKUP(F4,Results!$N$2:$O$13,2,FALSE)</f>
        <v>Needles</v>
      </c>
      <c r="H4" s="21">
        <f>+'Results Input'!I4</f>
        <v>5</v>
      </c>
      <c r="I4" s="21" t="str">
        <f>+'Results Input'!J4</f>
        <v>M6</v>
      </c>
      <c r="J4" t="str">
        <f>VLOOKUP(I4,Results!$N$2:$O$13,2,FALSE)</f>
        <v>Vagrants</v>
      </c>
      <c r="K4" s="21">
        <f>+'Results Input'!L4</f>
        <v>30</v>
      </c>
      <c r="N4" t="s">
        <v>38</v>
      </c>
      <c r="O4" t="s">
        <v>39</v>
      </c>
    </row>
    <row r="5" spans="2:15" x14ac:dyDescent="0.3">
      <c r="B5" t="str">
        <f t="shared" si="0"/>
        <v>1M7</v>
      </c>
      <c r="C5" t="str">
        <f t="shared" si="1"/>
        <v>1M8</v>
      </c>
      <c r="D5" s="11">
        <f>+D2</f>
        <v>45911</v>
      </c>
      <c r="E5" s="26">
        <f>+E2</f>
        <v>1</v>
      </c>
      <c r="F5" s="21" t="str">
        <f>+'Results Input'!G5</f>
        <v>M7</v>
      </c>
      <c r="G5" t="str">
        <f>VLOOKUP(F5,Results!$N$2:$O$13,2,FALSE)</f>
        <v>Rock 'n' Rollers</v>
      </c>
      <c r="H5" s="21">
        <f>+'Results Input'!I5</f>
        <v>11</v>
      </c>
      <c r="I5" s="21" t="str">
        <f>+'Results Input'!J5</f>
        <v>M8</v>
      </c>
      <c r="J5" t="str">
        <f>VLOOKUP(I5,Results!$N$2:$O$13,2,FALSE)</f>
        <v>Hillsiders</v>
      </c>
      <c r="K5" s="21">
        <f>+'Results Input'!L5</f>
        <v>12</v>
      </c>
      <c r="N5" t="s">
        <v>40</v>
      </c>
      <c r="O5" t="s">
        <v>41</v>
      </c>
    </row>
    <row r="6" spans="2:15" x14ac:dyDescent="0.3">
      <c r="B6" t="str">
        <f>CONCATENATE(E6,F6)</f>
        <v>1M11</v>
      </c>
      <c r="C6" t="str">
        <f t="shared" si="1"/>
        <v>1M12</v>
      </c>
      <c r="D6" s="11">
        <f>+D2</f>
        <v>45911</v>
      </c>
      <c r="E6" s="26">
        <f>+E2</f>
        <v>1</v>
      </c>
      <c r="F6" s="21" t="str">
        <f>+'Results Input'!G6</f>
        <v>M11</v>
      </c>
      <c r="G6" t="str">
        <f>VLOOKUP(F6,Results!$N$2:$O$13,2,FALSE)</f>
        <v>Early Birds</v>
      </c>
      <c r="H6" s="21">
        <f>+'Results Input'!I6</f>
        <v>7</v>
      </c>
      <c r="I6" s="21" t="str">
        <f>+'Results Input'!J6</f>
        <v>M12</v>
      </c>
      <c r="J6" t="str">
        <f>VLOOKUP(I6,Results!$N$2:$O$13,2,FALSE)</f>
        <v>Belton Stags</v>
      </c>
      <c r="K6" s="21">
        <f>+'Results Input'!L6</f>
        <v>15</v>
      </c>
      <c r="N6" t="s">
        <v>42</v>
      </c>
      <c r="O6" t="s">
        <v>43</v>
      </c>
    </row>
    <row r="7" spans="2:15" x14ac:dyDescent="0.3">
      <c r="B7" t="str">
        <f>CONCATENATE(E7,F7)</f>
        <v>1M9</v>
      </c>
      <c r="C7" t="str">
        <f t="shared" ref="C7" si="2">CONCATENATE(E7,I7)</f>
        <v>1M10</v>
      </c>
      <c r="D7" s="11">
        <f>+D3</f>
        <v>45911</v>
      </c>
      <c r="E7" s="26">
        <f>+E3</f>
        <v>1</v>
      </c>
      <c r="F7" s="21" t="str">
        <f>+'Results Input'!G7</f>
        <v>M9</v>
      </c>
      <c r="G7" t="str">
        <f>VLOOKUP(F7,Results!$N$2:$O$13,2,FALSE)</f>
        <v>Wizards</v>
      </c>
      <c r="H7" s="21">
        <f>+'Results Input'!I7</f>
        <v>6</v>
      </c>
      <c r="I7" s="21" t="str">
        <f>+'Results Input'!J7</f>
        <v>M10</v>
      </c>
      <c r="J7" t="str">
        <f>VLOOKUP(I7,Results!$N$2:$O$13,2,FALSE)</f>
        <v>Deadenders</v>
      </c>
      <c r="K7" s="21">
        <f>+'Results Input'!L7</f>
        <v>12</v>
      </c>
      <c r="N7" t="s">
        <v>44</v>
      </c>
      <c r="O7" t="s">
        <v>45</v>
      </c>
    </row>
    <row r="8" spans="2:15" x14ac:dyDescent="0.3">
      <c r="B8" t="str">
        <f t="shared" si="0"/>
        <v>1M2</v>
      </c>
      <c r="C8" t="str">
        <f t="shared" si="1"/>
        <v>1M1</v>
      </c>
      <c r="D8" s="11">
        <f>+D2</f>
        <v>45911</v>
      </c>
      <c r="E8" s="26">
        <f>+E2</f>
        <v>1</v>
      </c>
      <c r="F8" s="21" t="str">
        <f t="shared" ref="F8:F13" si="3">+I2</f>
        <v>M2</v>
      </c>
      <c r="G8" t="str">
        <f>VLOOKUP(F8,Results!$N$2:$O$13,2,FALSE)</f>
        <v>Buttercross</v>
      </c>
      <c r="H8" s="21">
        <f t="shared" ref="H8:H13" si="4">+K2</f>
        <v>8</v>
      </c>
      <c r="I8" s="1" t="str">
        <f t="shared" ref="I8:I13" si="5">+F2</f>
        <v>M1</v>
      </c>
      <c r="J8" t="str">
        <f>VLOOKUP(I8,Results!$N$2:$O$13,2,FALSE)</f>
        <v>Titanic</v>
      </c>
      <c r="K8" s="21">
        <f>+H2</f>
        <v>12</v>
      </c>
      <c r="N8" t="s">
        <v>46</v>
      </c>
      <c r="O8" t="s">
        <v>47</v>
      </c>
    </row>
    <row r="9" spans="2:15" x14ac:dyDescent="0.3">
      <c r="B9" t="str">
        <f t="shared" si="0"/>
        <v>1M4</v>
      </c>
      <c r="C9" t="str">
        <f t="shared" si="1"/>
        <v>1M3</v>
      </c>
      <c r="D9" s="11">
        <f>+D2</f>
        <v>45911</v>
      </c>
      <c r="E9" s="26">
        <f>+E2</f>
        <v>1</v>
      </c>
      <c r="F9" s="21" t="str">
        <f t="shared" si="3"/>
        <v>M4</v>
      </c>
      <c r="G9" t="str">
        <f>VLOOKUP(F9,Results!$N$2:$O$13,2,FALSE)</f>
        <v>Thistles</v>
      </c>
      <c r="H9" s="21">
        <f t="shared" si="4"/>
        <v>15</v>
      </c>
      <c r="I9" s="1" t="str">
        <f t="shared" si="5"/>
        <v>M3</v>
      </c>
      <c r="J9" t="str">
        <f>VLOOKUP(I9,Results!$N$2:$O$13,2,FALSE)</f>
        <v>Cream</v>
      </c>
      <c r="K9" s="21">
        <f>+H3</f>
        <v>3</v>
      </c>
      <c r="N9" t="s">
        <v>48</v>
      </c>
      <c r="O9" t="s">
        <v>49</v>
      </c>
    </row>
    <row r="10" spans="2:15" x14ac:dyDescent="0.3">
      <c r="B10" t="str">
        <f t="shared" si="0"/>
        <v>1M6</v>
      </c>
      <c r="C10" t="str">
        <f t="shared" si="1"/>
        <v>1M5</v>
      </c>
      <c r="D10" s="11">
        <f>+D2</f>
        <v>45911</v>
      </c>
      <c r="E10" s="26">
        <f>+E2</f>
        <v>1</v>
      </c>
      <c r="F10" s="21" t="str">
        <f t="shared" si="3"/>
        <v>M6</v>
      </c>
      <c r="G10" t="str">
        <f>VLOOKUP(F10,Results!$N$2:$O$13,2,FALSE)</f>
        <v>Vagrants</v>
      </c>
      <c r="H10" s="21">
        <f t="shared" si="4"/>
        <v>30</v>
      </c>
      <c r="I10" s="1" t="str">
        <f t="shared" si="5"/>
        <v>M5</v>
      </c>
      <c r="J10" t="str">
        <f>VLOOKUP(I10,Results!$N$2:$O$13,2,FALSE)</f>
        <v>Needles</v>
      </c>
      <c r="K10" s="21">
        <f>+H4</f>
        <v>5</v>
      </c>
      <c r="N10" t="s">
        <v>50</v>
      </c>
      <c r="O10" t="s">
        <v>29</v>
      </c>
    </row>
    <row r="11" spans="2:15" x14ac:dyDescent="0.3">
      <c r="B11" t="str">
        <f t="shared" si="0"/>
        <v>1M8</v>
      </c>
      <c r="C11" t="str">
        <f t="shared" si="1"/>
        <v>1M7</v>
      </c>
      <c r="D11" s="11">
        <f t="shared" ref="D11:E13" si="6">+D2</f>
        <v>45911</v>
      </c>
      <c r="E11" s="26">
        <f t="shared" si="6"/>
        <v>1</v>
      </c>
      <c r="F11" s="21" t="str">
        <f t="shared" si="3"/>
        <v>M8</v>
      </c>
      <c r="G11" t="str">
        <f>VLOOKUP(F11,Results!$N$2:$O$13,2,FALSE)</f>
        <v>Hillsiders</v>
      </c>
      <c r="H11" s="21">
        <f t="shared" si="4"/>
        <v>12</v>
      </c>
      <c r="I11" s="1" t="str">
        <f t="shared" si="5"/>
        <v>M7</v>
      </c>
      <c r="J11" t="str">
        <f>VLOOKUP(I11,Results!$N$2:$O$13,2,FALSE)</f>
        <v>Rock 'n' Rollers</v>
      </c>
      <c r="K11" s="21">
        <f>+H5</f>
        <v>11</v>
      </c>
      <c r="N11" t="s">
        <v>51</v>
      </c>
      <c r="O11" t="s">
        <v>30</v>
      </c>
    </row>
    <row r="12" spans="2:15" x14ac:dyDescent="0.3">
      <c r="B12" t="str">
        <f t="shared" ref="B12" si="7">CONCATENATE(E12,F12)</f>
        <v>1M12</v>
      </c>
      <c r="C12" t="str">
        <f t="shared" ref="C12" si="8">CONCATENATE(E12,I12)</f>
        <v>1M11</v>
      </c>
      <c r="D12" s="11">
        <f t="shared" si="6"/>
        <v>45911</v>
      </c>
      <c r="E12" s="26">
        <f t="shared" si="6"/>
        <v>1</v>
      </c>
      <c r="F12" s="21" t="str">
        <f t="shared" si="3"/>
        <v>M12</v>
      </c>
      <c r="G12" t="str">
        <f>VLOOKUP(F12,Results!$N$2:$O$13,2,FALSE)</f>
        <v>Belton Stags</v>
      </c>
      <c r="H12" s="21">
        <f t="shared" si="4"/>
        <v>15</v>
      </c>
      <c r="I12" s="1" t="str">
        <f t="shared" si="5"/>
        <v>M11</v>
      </c>
      <c r="J12" t="str">
        <f>VLOOKUP(I12,Results!$N$2:$O$13,2,FALSE)</f>
        <v>Early Birds</v>
      </c>
      <c r="K12" s="21">
        <f t="shared" ref="K12" si="9">+H6</f>
        <v>7</v>
      </c>
      <c r="N12" t="s">
        <v>52</v>
      </c>
      <c r="O12" t="s">
        <v>53</v>
      </c>
    </row>
    <row r="13" spans="2:15" x14ac:dyDescent="0.3">
      <c r="B13" t="str">
        <f t="shared" ref="B13" si="10">CONCATENATE(E13,F13)</f>
        <v>1M10</v>
      </c>
      <c r="C13" t="str">
        <f t="shared" ref="C13" si="11">CONCATENATE(E13,I13)</f>
        <v>1M9</v>
      </c>
      <c r="D13" s="11">
        <f t="shared" si="6"/>
        <v>45911</v>
      </c>
      <c r="E13" s="26">
        <f t="shared" si="6"/>
        <v>1</v>
      </c>
      <c r="F13" s="21" t="str">
        <f t="shared" si="3"/>
        <v>M10</v>
      </c>
      <c r="G13" t="str">
        <f>VLOOKUP(F13,Results!$N$2:$O$13,2,FALSE)</f>
        <v>Deadenders</v>
      </c>
      <c r="H13" s="21">
        <f t="shared" si="4"/>
        <v>12</v>
      </c>
      <c r="I13" s="1" t="str">
        <f t="shared" si="5"/>
        <v>M9</v>
      </c>
      <c r="J13" t="str">
        <f>VLOOKUP(I13,Results!$N$2:$O$13,2,FALSE)</f>
        <v>Wizards</v>
      </c>
      <c r="K13" s="21">
        <f t="shared" ref="K13" si="12">+H7</f>
        <v>6</v>
      </c>
      <c r="N13" t="s">
        <v>54</v>
      </c>
      <c r="O13" t="s">
        <v>55</v>
      </c>
    </row>
    <row r="14" spans="2:15" x14ac:dyDescent="0.3">
      <c r="B14" t="str">
        <f t="shared" ref="B14:B23" si="13">CONCATENATE(E14,F14)</f>
        <v>2M6</v>
      </c>
      <c r="C14" t="str">
        <f t="shared" si="1"/>
        <v>2M7</v>
      </c>
      <c r="D14" s="11">
        <f>+'Results Input'!E8</f>
        <v>45917</v>
      </c>
      <c r="E14" s="25">
        <f>+'Results Input'!F8</f>
        <v>2</v>
      </c>
      <c r="F14" s="21" t="str">
        <f>+'Results Input'!G8</f>
        <v>M6</v>
      </c>
      <c r="G14" t="str">
        <f>VLOOKUP(F14,Results!$N$2:$O$13,2,FALSE)</f>
        <v>Vagrants</v>
      </c>
      <c r="H14" s="21">
        <f>+'Results Input'!I8</f>
        <v>19</v>
      </c>
      <c r="I14" s="21" t="str">
        <f>+'Results Input'!J8</f>
        <v>M7</v>
      </c>
      <c r="J14" t="str">
        <f>VLOOKUP(I14,Results!$N$2:$O$13,2,FALSE)</f>
        <v>Rock 'n' Rollers</v>
      </c>
      <c r="K14" s="21">
        <f>+'Results Input'!L8</f>
        <v>9</v>
      </c>
    </row>
    <row r="15" spans="2:15" x14ac:dyDescent="0.3">
      <c r="B15" t="str">
        <f t="shared" si="13"/>
        <v>2M1</v>
      </c>
      <c r="C15" t="str">
        <f t="shared" si="1"/>
        <v>2M12</v>
      </c>
      <c r="D15" s="11">
        <f>+D14</f>
        <v>45917</v>
      </c>
      <c r="E15" s="26">
        <f>+E14</f>
        <v>2</v>
      </c>
      <c r="F15" s="21" t="str">
        <f>+'Results Input'!G9</f>
        <v>M1</v>
      </c>
      <c r="G15" t="str">
        <f>VLOOKUP(F15,Results!$N$2:$O$13,2,FALSE)</f>
        <v>Titanic</v>
      </c>
      <c r="H15" s="21">
        <f>+'Results Input'!I9</f>
        <v>25</v>
      </c>
      <c r="I15" s="21" t="str">
        <f>+'Results Input'!J9</f>
        <v>M12</v>
      </c>
      <c r="J15" t="str">
        <f>VLOOKUP(I15,Results!$N$2:$O$13,2,FALSE)</f>
        <v>Belton Stags</v>
      </c>
      <c r="K15" s="21">
        <f>+'Results Input'!L9</f>
        <v>7</v>
      </c>
    </row>
    <row r="16" spans="2:15" x14ac:dyDescent="0.3">
      <c r="B16" t="str">
        <f t="shared" si="13"/>
        <v>2M8</v>
      </c>
      <c r="C16" t="str">
        <f t="shared" si="1"/>
        <v>2M9</v>
      </c>
      <c r="D16" s="11">
        <f>+D14</f>
        <v>45917</v>
      </c>
      <c r="E16" s="26">
        <f>+E14</f>
        <v>2</v>
      </c>
      <c r="F16" s="21" t="str">
        <f>+'Results Input'!G10</f>
        <v>M8</v>
      </c>
      <c r="G16" t="str">
        <f>VLOOKUP(F16,Results!$N$2:$O$13,2,FALSE)</f>
        <v>Hillsiders</v>
      </c>
      <c r="H16" s="21">
        <f>+'Results Input'!I10</f>
        <v>18</v>
      </c>
      <c r="I16" s="21" t="str">
        <f>+'Results Input'!J10</f>
        <v>M9</v>
      </c>
      <c r="J16" t="str">
        <f>VLOOKUP(I16,Results!$N$2:$O$13,2,FALSE)</f>
        <v>Wizards</v>
      </c>
      <c r="K16" s="21">
        <f>+'Results Input'!L10</f>
        <v>8</v>
      </c>
    </row>
    <row r="17" spans="2:11" x14ac:dyDescent="0.3">
      <c r="B17" t="str">
        <f t="shared" si="13"/>
        <v>2M4</v>
      </c>
      <c r="C17" t="str">
        <f t="shared" si="1"/>
        <v>2M5</v>
      </c>
      <c r="D17" s="11">
        <f>+D14</f>
        <v>45917</v>
      </c>
      <c r="E17" s="26">
        <f>+E14</f>
        <v>2</v>
      </c>
      <c r="F17" s="21" t="str">
        <f>+'Results Input'!G11</f>
        <v>M4</v>
      </c>
      <c r="G17" t="str">
        <f>VLOOKUP(F17,Results!$N$2:$O$13,2,FALSE)</f>
        <v>Thistles</v>
      </c>
      <c r="H17" s="21">
        <f>+'Results Input'!I11</f>
        <v>32</v>
      </c>
      <c r="I17" s="21" t="str">
        <f>+'Results Input'!J11</f>
        <v>M5</v>
      </c>
      <c r="J17" t="str">
        <f>VLOOKUP(I17,Results!$N$2:$O$13,2,FALSE)</f>
        <v>Needles</v>
      </c>
      <c r="K17" s="21">
        <f>+'Results Input'!L11</f>
        <v>3</v>
      </c>
    </row>
    <row r="18" spans="2:11" x14ac:dyDescent="0.3">
      <c r="B18" t="str">
        <f t="shared" si="13"/>
        <v>2M10</v>
      </c>
      <c r="C18" t="str">
        <f t="shared" si="1"/>
        <v>2M11</v>
      </c>
      <c r="D18" s="11">
        <f>+D14</f>
        <v>45917</v>
      </c>
      <c r="E18" s="26">
        <f>+E14</f>
        <v>2</v>
      </c>
      <c r="F18" s="21" t="str">
        <f>+'Results Input'!G12</f>
        <v>M10</v>
      </c>
      <c r="G18" t="str">
        <f>VLOOKUP(F18,Results!$N$2:$O$13,2,FALSE)</f>
        <v>Deadenders</v>
      </c>
      <c r="H18" s="21">
        <f>+'Results Input'!I12</f>
        <v>20</v>
      </c>
      <c r="I18" s="21" t="str">
        <f>+'Results Input'!J12</f>
        <v>M11</v>
      </c>
      <c r="J18" t="str">
        <f>VLOOKUP(I18,Results!$N$2:$O$13,2,FALSE)</f>
        <v>Early Birds</v>
      </c>
      <c r="K18" s="21">
        <f>+'Results Input'!L12</f>
        <v>5</v>
      </c>
    </row>
    <row r="19" spans="2:11" x14ac:dyDescent="0.3">
      <c r="B19" t="str">
        <f t="shared" ref="B19" si="14">CONCATENATE(E19,F19)</f>
        <v>2M2</v>
      </c>
      <c r="C19" t="str">
        <f t="shared" ref="C19" si="15">CONCATENATE(E19,I19)</f>
        <v>2M3</v>
      </c>
      <c r="D19" s="11">
        <f>+D15</f>
        <v>45917</v>
      </c>
      <c r="E19" s="26">
        <f>+E15</f>
        <v>2</v>
      </c>
      <c r="F19" s="21" t="str">
        <f>+'Results Input'!G13</f>
        <v>M2</v>
      </c>
      <c r="G19" t="str">
        <f>VLOOKUP(F19,Results!$N$2:$O$13,2,FALSE)</f>
        <v>Buttercross</v>
      </c>
      <c r="H19" s="21">
        <f>+'Results Input'!I13</f>
        <v>16</v>
      </c>
      <c r="I19" s="21" t="str">
        <f>+'Results Input'!J13</f>
        <v>M3</v>
      </c>
      <c r="J19" t="str">
        <f>VLOOKUP(I19,Results!$N$2:$O$13,2,FALSE)</f>
        <v>Cream</v>
      </c>
      <c r="K19" s="21">
        <f>+'Results Input'!L13</f>
        <v>12</v>
      </c>
    </row>
    <row r="20" spans="2:11" x14ac:dyDescent="0.3">
      <c r="B20" t="str">
        <f t="shared" si="13"/>
        <v>2M7</v>
      </c>
      <c r="C20" t="str">
        <f t="shared" si="1"/>
        <v>2M6</v>
      </c>
      <c r="D20" s="11">
        <f>+D14</f>
        <v>45917</v>
      </c>
      <c r="E20" s="26">
        <f>+E14</f>
        <v>2</v>
      </c>
      <c r="F20" s="21" t="str">
        <f t="shared" ref="F20:F25" si="16">+I14</f>
        <v>M7</v>
      </c>
      <c r="G20" t="str">
        <f>VLOOKUP(F20,Results!$N$2:$O$13,2,FALSE)</f>
        <v>Rock 'n' Rollers</v>
      </c>
      <c r="H20" s="21">
        <f t="shared" ref="H20:H25" si="17">+K14</f>
        <v>9</v>
      </c>
      <c r="I20" s="1" t="str">
        <f t="shared" ref="I20:I25" si="18">+F14</f>
        <v>M6</v>
      </c>
      <c r="J20" t="str">
        <f>VLOOKUP(I20,Results!$N$2:$O$13,2,FALSE)</f>
        <v>Vagrants</v>
      </c>
      <c r="K20" s="21">
        <f>+H14</f>
        <v>19</v>
      </c>
    </row>
    <row r="21" spans="2:11" x14ac:dyDescent="0.3">
      <c r="B21" t="str">
        <f t="shared" si="13"/>
        <v>2M12</v>
      </c>
      <c r="C21" t="str">
        <f t="shared" si="1"/>
        <v>2M1</v>
      </c>
      <c r="D21" s="11">
        <f>+D14</f>
        <v>45917</v>
      </c>
      <c r="E21" s="26">
        <f>+E14</f>
        <v>2</v>
      </c>
      <c r="F21" s="21" t="str">
        <f t="shared" si="16"/>
        <v>M12</v>
      </c>
      <c r="G21" t="str">
        <f>VLOOKUP(F21,Results!$N$2:$O$13,2,FALSE)</f>
        <v>Belton Stags</v>
      </c>
      <c r="H21" s="21">
        <f t="shared" si="17"/>
        <v>7</v>
      </c>
      <c r="I21" s="1" t="str">
        <f t="shared" si="18"/>
        <v>M1</v>
      </c>
      <c r="J21" t="str">
        <f>VLOOKUP(I21,Results!$N$2:$O$13,2,FALSE)</f>
        <v>Titanic</v>
      </c>
      <c r="K21" s="21">
        <f>+H15</f>
        <v>25</v>
      </c>
    </row>
    <row r="22" spans="2:11" x14ac:dyDescent="0.3">
      <c r="B22" t="str">
        <f t="shared" si="13"/>
        <v>2M9</v>
      </c>
      <c r="C22" t="str">
        <f t="shared" si="1"/>
        <v>2M8</v>
      </c>
      <c r="D22" s="11">
        <f>+D14</f>
        <v>45917</v>
      </c>
      <c r="E22" s="26">
        <f>+E14</f>
        <v>2</v>
      </c>
      <c r="F22" s="21" t="str">
        <f t="shared" si="16"/>
        <v>M9</v>
      </c>
      <c r="G22" t="str">
        <f>VLOOKUP(F22,Results!$N$2:$O$13,2,FALSE)</f>
        <v>Wizards</v>
      </c>
      <c r="H22" s="21">
        <f t="shared" si="17"/>
        <v>8</v>
      </c>
      <c r="I22" s="1" t="str">
        <f t="shared" si="18"/>
        <v>M8</v>
      </c>
      <c r="J22" t="str">
        <f>VLOOKUP(I22,Results!$N$2:$O$13,2,FALSE)</f>
        <v>Hillsiders</v>
      </c>
      <c r="K22" s="21">
        <f>+H16</f>
        <v>18</v>
      </c>
    </row>
    <row r="23" spans="2:11" x14ac:dyDescent="0.3">
      <c r="B23" t="str">
        <f t="shared" si="13"/>
        <v>2M5</v>
      </c>
      <c r="C23" t="str">
        <f t="shared" si="1"/>
        <v>2M4</v>
      </c>
      <c r="D23" s="11">
        <f t="shared" ref="D23:E25" si="19">+D14</f>
        <v>45917</v>
      </c>
      <c r="E23" s="26">
        <f t="shared" si="19"/>
        <v>2</v>
      </c>
      <c r="F23" s="21" t="str">
        <f t="shared" si="16"/>
        <v>M5</v>
      </c>
      <c r="G23" t="str">
        <f>VLOOKUP(F23,Results!$N$2:$O$13,2,FALSE)</f>
        <v>Needles</v>
      </c>
      <c r="H23" s="21">
        <f t="shared" si="17"/>
        <v>3</v>
      </c>
      <c r="I23" s="1" t="str">
        <f t="shared" si="18"/>
        <v>M4</v>
      </c>
      <c r="J23" t="str">
        <f>VLOOKUP(I23,Results!$N$2:$O$13,2,FALSE)</f>
        <v>Thistles</v>
      </c>
      <c r="K23" s="21">
        <f>+H17</f>
        <v>32</v>
      </c>
    </row>
    <row r="24" spans="2:11" x14ac:dyDescent="0.3">
      <c r="B24" t="str">
        <f t="shared" ref="B24" si="20">CONCATENATE(E24,F24)</f>
        <v>2M11</v>
      </c>
      <c r="C24" t="str">
        <f t="shared" ref="C24" si="21">CONCATENATE(E24,I24)</f>
        <v>2M10</v>
      </c>
      <c r="D24" s="11">
        <f t="shared" si="19"/>
        <v>45917</v>
      </c>
      <c r="E24" s="26">
        <f t="shared" si="19"/>
        <v>2</v>
      </c>
      <c r="F24" s="21" t="str">
        <f t="shared" si="16"/>
        <v>M11</v>
      </c>
      <c r="G24" t="str">
        <f>VLOOKUP(F24,Results!$N$2:$O$13,2,FALSE)</f>
        <v>Early Birds</v>
      </c>
      <c r="H24" s="21">
        <f t="shared" si="17"/>
        <v>5</v>
      </c>
      <c r="I24" s="1" t="str">
        <f t="shared" si="18"/>
        <v>M10</v>
      </c>
      <c r="J24" t="str">
        <f>VLOOKUP(I24,Results!$N$2:$O$13,2,FALSE)</f>
        <v>Deadenders</v>
      </c>
      <c r="K24" s="21">
        <f t="shared" ref="K24" si="22">+H18</f>
        <v>20</v>
      </c>
    </row>
    <row r="25" spans="2:11" x14ac:dyDescent="0.3">
      <c r="B25" t="str">
        <f t="shared" ref="B25" si="23">CONCATENATE(E25,F25)</f>
        <v>2M3</v>
      </c>
      <c r="C25" t="str">
        <f t="shared" ref="C25" si="24">CONCATENATE(E25,I25)</f>
        <v>2M2</v>
      </c>
      <c r="D25" s="11">
        <f t="shared" si="19"/>
        <v>45917</v>
      </c>
      <c r="E25" s="26">
        <f t="shared" si="19"/>
        <v>2</v>
      </c>
      <c r="F25" s="21" t="str">
        <f t="shared" si="16"/>
        <v>M3</v>
      </c>
      <c r="G25" t="str">
        <f>VLOOKUP(F25,Results!$N$2:$O$13,2,FALSE)</f>
        <v>Cream</v>
      </c>
      <c r="H25" s="21">
        <f t="shared" si="17"/>
        <v>12</v>
      </c>
      <c r="I25" s="1" t="str">
        <f t="shared" si="18"/>
        <v>M2</v>
      </c>
      <c r="J25" t="str">
        <f>VLOOKUP(I25,Results!$N$2:$O$13,2,FALSE)</f>
        <v>Buttercross</v>
      </c>
      <c r="K25" s="21">
        <f t="shared" ref="K25" si="25">+H19</f>
        <v>16</v>
      </c>
    </row>
    <row r="26" spans="2:11" x14ac:dyDescent="0.3">
      <c r="B26" t="str">
        <f t="shared" ref="B26:B35" si="26">CONCATENATE(E26,F26)</f>
        <v>3M11</v>
      </c>
      <c r="C26" t="str">
        <f t="shared" si="1"/>
        <v>3M9</v>
      </c>
      <c r="D26" s="11">
        <f>+'Results Input'!E14</f>
        <v>45926</v>
      </c>
      <c r="E26" s="25">
        <f>+'Results Input'!F14</f>
        <v>3</v>
      </c>
      <c r="F26" s="21" t="str">
        <f>+'Results Input'!G14</f>
        <v>M11</v>
      </c>
      <c r="G26" t="str">
        <f>VLOOKUP(F26,Results!$N$2:$O$13,2,FALSE)</f>
        <v>Early Birds</v>
      </c>
      <c r="H26" s="21">
        <f>+'Results Input'!I14</f>
        <v>15</v>
      </c>
      <c r="I26" s="21" t="str">
        <f>+'Results Input'!J14</f>
        <v>M9</v>
      </c>
      <c r="J26" t="str">
        <f>VLOOKUP(I26,Results!$N$2:$O$13,2,FALSE)</f>
        <v>Wizards</v>
      </c>
      <c r="K26" s="21">
        <f>+'Results Input'!L14</f>
        <v>15</v>
      </c>
    </row>
    <row r="27" spans="2:11" x14ac:dyDescent="0.3">
      <c r="B27" t="str">
        <f t="shared" si="26"/>
        <v>3M8</v>
      </c>
      <c r="C27" t="str">
        <f t="shared" si="1"/>
        <v>3M6</v>
      </c>
      <c r="D27" s="11">
        <f>+D26</f>
        <v>45926</v>
      </c>
      <c r="E27" s="26">
        <f>+E26</f>
        <v>3</v>
      </c>
      <c r="F27" s="21" t="str">
        <f>+'Results Input'!G15</f>
        <v>M8</v>
      </c>
      <c r="G27" t="str">
        <f>VLOOKUP(F27,Results!$N$2:$O$13,2,FALSE)</f>
        <v>Hillsiders</v>
      </c>
      <c r="H27" s="21">
        <f>+'Results Input'!I15</f>
        <v>12</v>
      </c>
      <c r="I27" s="21" t="str">
        <f>+'Results Input'!J15</f>
        <v>M6</v>
      </c>
      <c r="J27" t="str">
        <f>VLOOKUP(I27,Results!$N$2:$O$13,2,FALSE)</f>
        <v>Vagrants</v>
      </c>
      <c r="K27" s="21">
        <f>+'Results Input'!L15</f>
        <v>14</v>
      </c>
    </row>
    <row r="28" spans="2:11" x14ac:dyDescent="0.3">
      <c r="B28" t="str">
        <f t="shared" si="26"/>
        <v>3M12</v>
      </c>
      <c r="C28" t="str">
        <f t="shared" si="1"/>
        <v>3M10</v>
      </c>
      <c r="D28" s="11">
        <f>+D26</f>
        <v>45926</v>
      </c>
      <c r="E28" s="26">
        <f>+E26</f>
        <v>3</v>
      </c>
      <c r="F28" s="21" t="str">
        <f>+'Results Input'!G16</f>
        <v>M12</v>
      </c>
      <c r="G28" t="str">
        <f>VLOOKUP(F28,Results!$N$2:$O$13,2,FALSE)</f>
        <v>Belton Stags</v>
      </c>
      <c r="H28" s="21">
        <f>+'Results Input'!I16</f>
        <v>10</v>
      </c>
      <c r="I28" s="21" t="str">
        <f>+'Results Input'!J16</f>
        <v>M10</v>
      </c>
      <c r="J28" t="str">
        <f>VLOOKUP(I28,Results!$N$2:$O$13,2,FALSE)</f>
        <v>Deadenders</v>
      </c>
      <c r="K28" s="21">
        <f>+'Results Input'!L16</f>
        <v>15</v>
      </c>
    </row>
    <row r="29" spans="2:11" x14ac:dyDescent="0.3">
      <c r="B29" t="str">
        <f t="shared" si="26"/>
        <v>3M3</v>
      </c>
      <c r="C29" t="str">
        <f t="shared" si="1"/>
        <v>3M1</v>
      </c>
      <c r="D29" s="11">
        <f>+D26</f>
        <v>45926</v>
      </c>
      <c r="E29" s="26">
        <f>+E26</f>
        <v>3</v>
      </c>
      <c r="F29" s="21" t="str">
        <f>+'Results Input'!G17</f>
        <v>M3</v>
      </c>
      <c r="G29" t="str">
        <f>VLOOKUP(F29,Results!$N$2:$O$13,2,FALSE)</f>
        <v>Cream</v>
      </c>
      <c r="H29" s="21">
        <f>+'Results Input'!I17</f>
        <v>4</v>
      </c>
      <c r="I29" s="21" t="str">
        <f>+'Results Input'!J17</f>
        <v>M1</v>
      </c>
      <c r="J29" t="str">
        <f>VLOOKUP(I29,Results!$N$2:$O$13,2,FALSE)</f>
        <v>Titanic</v>
      </c>
      <c r="K29" s="21">
        <f>+'Results Input'!L17</f>
        <v>17</v>
      </c>
    </row>
    <row r="30" spans="2:11" x14ac:dyDescent="0.3">
      <c r="B30" t="str">
        <f t="shared" si="26"/>
        <v>3M4</v>
      </c>
      <c r="C30" t="str">
        <f t="shared" si="1"/>
        <v>3M2</v>
      </c>
      <c r="D30" s="11">
        <f>+D26</f>
        <v>45926</v>
      </c>
      <c r="E30" s="26">
        <f>+E26</f>
        <v>3</v>
      </c>
      <c r="F30" s="21" t="str">
        <f>+'Results Input'!G18</f>
        <v>M4</v>
      </c>
      <c r="G30" t="str">
        <f>VLOOKUP(F30,Results!$N$2:$O$13,2,FALSE)</f>
        <v>Thistles</v>
      </c>
      <c r="H30" s="21">
        <f>+'Results Input'!I18</f>
        <v>6</v>
      </c>
      <c r="I30" s="21" t="str">
        <f>+'Results Input'!J18</f>
        <v>M2</v>
      </c>
      <c r="J30" t="str">
        <f>VLOOKUP(I30,Results!$N$2:$O$13,2,FALSE)</f>
        <v>Buttercross</v>
      </c>
      <c r="K30" s="21">
        <f>+'Results Input'!L18</f>
        <v>13</v>
      </c>
    </row>
    <row r="31" spans="2:11" x14ac:dyDescent="0.3">
      <c r="B31" t="str">
        <f t="shared" ref="B31" si="27">CONCATENATE(E31,F31)</f>
        <v>3M7</v>
      </c>
      <c r="C31" t="str">
        <f t="shared" ref="C31" si="28">CONCATENATE(E31,I31)</f>
        <v>3M5</v>
      </c>
      <c r="D31" s="11">
        <f>+D27</f>
        <v>45926</v>
      </c>
      <c r="E31" s="26">
        <f>+E27</f>
        <v>3</v>
      </c>
      <c r="F31" s="21" t="str">
        <f>+'Results Input'!G19</f>
        <v>M7</v>
      </c>
      <c r="G31" t="str">
        <f>VLOOKUP(F31,Results!$N$2:$O$13,2,FALSE)</f>
        <v>Rock 'n' Rollers</v>
      </c>
      <c r="H31" s="21">
        <f>+'Results Input'!I19</f>
        <v>17</v>
      </c>
      <c r="I31" s="21" t="str">
        <f>+'Results Input'!J19</f>
        <v>M5</v>
      </c>
      <c r="J31" t="str">
        <f>VLOOKUP(I31,Results!$N$2:$O$13,2,FALSE)</f>
        <v>Needles</v>
      </c>
      <c r="K31" s="21">
        <f>+'Results Input'!L19</f>
        <v>15</v>
      </c>
    </row>
    <row r="32" spans="2:11" x14ac:dyDescent="0.3">
      <c r="B32" t="str">
        <f t="shared" si="26"/>
        <v>3M9</v>
      </c>
      <c r="C32" t="str">
        <f t="shared" si="1"/>
        <v>3M11</v>
      </c>
      <c r="D32" s="11">
        <f>+D26</f>
        <v>45926</v>
      </c>
      <c r="E32" s="26">
        <f>+E26</f>
        <v>3</v>
      </c>
      <c r="F32" s="21" t="str">
        <f t="shared" ref="F32:F37" si="29">+I26</f>
        <v>M9</v>
      </c>
      <c r="G32" t="str">
        <f>VLOOKUP(F32,Results!$N$2:$O$13,2,FALSE)</f>
        <v>Wizards</v>
      </c>
      <c r="H32" s="21">
        <f t="shared" ref="H32:H37" si="30">+K26</f>
        <v>15</v>
      </c>
      <c r="I32" s="1" t="str">
        <f t="shared" ref="I32:I37" si="31">+F26</f>
        <v>M11</v>
      </c>
      <c r="J32" t="str">
        <f>VLOOKUP(I32,Results!$N$2:$O$13,2,FALSE)</f>
        <v>Early Birds</v>
      </c>
      <c r="K32" s="21">
        <f>+H26</f>
        <v>15</v>
      </c>
    </row>
    <row r="33" spans="2:11" x14ac:dyDescent="0.3">
      <c r="B33" t="str">
        <f t="shared" si="26"/>
        <v>3M6</v>
      </c>
      <c r="C33" t="str">
        <f t="shared" si="1"/>
        <v>3M8</v>
      </c>
      <c r="D33" s="11">
        <f>+D26</f>
        <v>45926</v>
      </c>
      <c r="E33" s="26">
        <f>+E26</f>
        <v>3</v>
      </c>
      <c r="F33" s="21" t="str">
        <f t="shared" si="29"/>
        <v>M6</v>
      </c>
      <c r="G33" t="str">
        <f>VLOOKUP(F33,Results!$N$2:$O$13,2,FALSE)</f>
        <v>Vagrants</v>
      </c>
      <c r="H33" s="21">
        <f t="shared" si="30"/>
        <v>14</v>
      </c>
      <c r="I33" s="1" t="str">
        <f t="shared" si="31"/>
        <v>M8</v>
      </c>
      <c r="J33" t="str">
        <f>VLOOKUP(I33,Results!$N$2:$O$13,2,FALSE)</f>
        <v>Hillsiders</v>
      </c>
      <c r="K33" s="21">
        <f>+H27</f>
        <v>12</v>
      </c>
    </row>
    <row r="34" spans="2:11" x14ac:dyDescent="0.3">
      <c r="B34" t="str">
        <f t="shared" si="26"/>
        <v>3M10</v>
      </c>
      <c r="C34" t="str">
        <f t="shared" si="1"/>
        <v>3M12</v>
      </c>
      <c r="D34" s="11">
        <f>+D26</f>
        <v>45926</v>
      </c>
      <c r="E34" s="26">
        <f>+E26</f>
        <v>3</v>
      </c>
      <c r="F34" s="21" t="str">
        <f t="shared" si="29"/>
        <v>M10</v>
      </c>
      <c r="G34" t="str">
        <f>VLOOKUP(F34,Results!$N$2:$O$13,2,FALSE)</f>
        <v>Deadenders</v>
      </c>
      <c r="H34" s="21">
        <f t="shared" si="30"/>
        <v>15</v>
      </c>
      <c r="I34" s="1" t="str">
        <f t="shared" si="31"/>
        <v>M12</v>
      </c>
      <c r="J34" t="str">
        <f>VLOOKUP(I34,Results!$N$2:$O$13,2,FALSE)</f>
        <v>Belton Stags</v>
      </c>
      <c r="K34" s="21">
        <f>+H28</f>
        <v>10</v>
      </c>
    </row>
    <row r="35" spans="2:11" x14ac:dyDescent="0.3">
      <c r="B35" t="str">
        <f t="shared" si="26"/>
        <v>3M1</v>
      </c>
      <c r="C35" t="str">
        <f t="shared" si="1"/>
        <v>3M3</v>
      </c>
      <c r="D35" s="11">
        <f t="shared" ref="D35:E37" si="32">+D26</f>
        <v>45926</v>
      </c>
      <c r="E35" s="26">
        <f t="shared" si="32"/>
        <v>3</v>
      </c>
      <c r="F35" s="21" t="str">
        <f t="shared" si="29"/>
        <v>M1</v>
      </c>
      <c r="G35" t="str">
        <f>VLOOKUP(F35,Results!$N$2:$O$13,2,FALSE)</f>
        <v>Titanic</v>
      </c>
      <c r="H35" s="21">
        <f t="shared" si="30"/>
        <v>17</v>
      </c>
      <c r="I35" s="1" t="str">
        <f t="shared" si="31"/>
        <v>M3</v>
      </c>
      <c r="J35" t="str">
        <f>VLOOKUP(I35,Results!$N$2:$O$13,2,FALSE)</f>
        <v>Cream</v>
      </c>
      <c r="K35" s="21">
        <f>+H29</f>
        <v>4</v>
      </c>
    </row>
    <row r="36" spans="2:11" x14ac:dyDescent="0.3">
      <c r="B36" t="str">
        <f t="shared" ref="B36" si="33">CONCATENATE(E36,F36)</f>
        <v>3M2</v>
      </c>
      <c r="C36" t="str">
        <f t="shared" ref="C36" si="34">CONCATENATE(E36,I36)</f>
        <v>3M4</v>
      </c>
      <c r="D36" s="11">
        <f t="shared" si="32"/>
        <v>45926</v>
      </c>
      <c r="E36" s="26">
        <f t="shared" si="32"/>
        <v>3</v>
      </c>
      <c r="F36" s="21" t="str">
        <f t="shared" si="29"/>
        <v>M2</v>
      </c>
      <c r="G36" t="str">
        <f>VLOOKUP(F36,Results!$N$2:$O$13,2,FALSE)</f>
        <v>Buttercross</v>
      </c>
      <c r="H36" s="21">
        <f t="shared" si="30"/>
        <v>13</v>
      </c>
      <c r="I36" s="1" t="str">
        <f t="shared" si="31"/>
        <v>M4</v>
      </c>
      <c r="J36" t="str">
        <f>VLOOKUP(I36,Results!$N$2:$O$13,2,FALSE)</f>
        <v>Thistles</v>
      </c>
      <c r="K36" s="21">
        <f t="shared" ref="K36" si="35">+H30</f>
        <v>6</v>
      </c>
    </row>
    <row r="37" spans="2:11" x14ac:dyDescent="0.3">
      <c r="B37" t="str">
        <f t="shared" ref="B37" si="36">CONCATENATE(E37,F37)</f>
        <v>3M5</v>
      </c>
      <c r="C37" t="str">
        <f t="shared" ref="C37" si="37">CONCATENATE(E37,I37)</f>
        <v>3M7</v>
      </c>
      <c r="D37" s="11">
        <f t="shared" si="32"/>
        <v>45926</v>
      </c>
      <c r="E37" s="26">
        <f t="shared" si="32"/>
        <v>3</v>
      </c>
      <c r="F37" s="21" t="str">
        <f t="shared" si="29"/>
        <v>M5</v>
      </c>
      <c r="G37" t="str">
        <f>VLOOKUP(F37,Results!$N$2:$O$13,2,FALSE)</f>
        <v>Needles</v>
      </c>
      <c r="H37" s="21">
        <f t="shared" si="30"/>
        <v>15</v>
      </c>
      <c r="I37" s="1" t="str">
        <f t="shared" si="31"/>
        <v>M7</v>
      </c>
      <c r="J37" t="str">
        <f>VLOOKUP(I37,Results!$N$2:$O$13,2,FALSE)</f>
        <v>Rock 'n' Rollers</v>
      </c>
      <c r="K37" s="21">
        <f t="shared" ref="K37" si="38">+H31</f>
        <v>17</v>
      </c>
    </row>
    <row r="38" spans="2:11" x14ac:dyDescent="0.3">
      <c r="B38" t="str">
        <f t="shared" ref="B38:B47" si="39">CONCATENATE(E38,F38)</f>
        <v>4M5</v>
      </c>
      <c r="C38" t="str">
        <f t="shared" si="1"/>
        <v>4M3</v>
      </c>
      <c r="D38" s="11">
        <f>+'Results Input'!E20</f>
        <v>45931</v>
      </c>
      <c r="E38" s="25">
        <f>+'Results Input'!F20</f>
        <v>4</v>
      </c>
      <c r="F38" s="21" t="str">
        <f>+'Results Input'!G20</f>
        <v>M5</v>
      </c>
      <c r="G38" t="str">
        <f>VLOOKUP(F38,Results!$N$2:$O$13,2,FALSE)</f>
        <v>Needles</v>
      </c>
      <c r="H38" s="21">
        <f>+'Results Input'!I20</f>
        <v>5</v>
      </c>
      <c r="I38" s="21" t="str">
        <f>+'Results Input'!J20</f>
        <v>M3</v>
      </c>
      <c r="J38" t="str">
        <f>VLOOKUP(I38,Results!$N$2:$O$13,2,FALSE)</f>
        <v>Cream</v>
      </c>
      <c r="K38" s="21">
        <f>+'Results Input'!L20</f>
        <v>13</v>
      </c>
    </row>
    <row r="39" spans="2:11" x14ac:dyDescent="0.3">
      <c r="B39" t="str">
        <f t="shared" si="39"/>
        <v>4M10</v>
      </c>
      <c r="C39" t="str">
        <f t="shared" si="1"/>
        <v>4M8</v>
      </c>
      <c r="D39" s="11">
        <f>+D38</f>
        <v>45931</v>
      </c>
      <c r="E39" s="26">
        <f>+E38</f>
        <v>4</v>
      </c>
      <c r="F39" s="21" t="str">
        <f>+'Results Input'!G21</f>
        <v>M10</v>
      </c>
      <c r="G39" t="str">
        <f>VLOOKUP(F39,Results!$N$2:$O$13,2,FALSE)</f>
        <v>Deadenders</v>
      </c>
      <c r="H39" s="21">
        <f>+'Results Input'!I21</f>
        <v>18</v>
      </c>
      <c r="I39" s="21" t="str">
        <f>+'Results Input'!J21</f>
        <v>M8</v>
      </c>
      <c r="J39" t="str">
        <f>VLOOKUP(I39,Results!$N$2:$O$13,2,FALSE)</f>
        <v>Hillsiders</v>
      </c>
      <c r="K39" s="21">
        <f>+'Results Input'!L21</f>
        <v>9</v>
      </c>
    </row>
    <row r="40" spans="2:11" x14ac:dyDescent="0.3">
      <c r="B40" t="str">
        <f t="shared" si="39"/>
        <v>4M9</v>
      </c>
      <c r="C40" t="str">
        <f t="shared" si="1"/>
        <v>4M7</v>
      </c>
      <c r="D40" s="11">
        <f>+D38</f>
        <v>45931</v>
      </c>
      <c r="E40" s="26">
        <f>+E38</f>
        <v>4</v>
      </c>
      <c r="F40" s="21" t="str">
        <f>+'Results Input'!G22</f>
        <v>M9</v>
      </c>
      <c r="G40" t="str">
        <f>VLOOKUP(F40,Results!$N$2:$O$13,2,FALSE)</f>
        <v>Wizards</v>
      </c>
      <c r="H40" s="21">
        <f>+'Results Input'!I22</f>
        <v>7</v>
      </c>
      <c r="I40" s="21" t="str">
        <f>+'Results Input'!J22</f>
        <v>M7</v>
      </c>
      <c r="J40" t="str">
        <f>VLOOKUP(I40,Results!$N$2:$O$13,2,FALSE)</f>
        <v>Rock 'n' Rollers</v>
      </c>
      <c r="K40" s="21">
        <f>+'Results Input'!L22</f>
        <v>21</v>
      </c>
    </row>
    <row r="41" spans="2:11" x14ac:dyDescent="0.3">
      <c r="B41" t="str">
        <f t="shared" si="39"/>
        <v>4M12</v>
      </c>
      <c r="C41" t="str">
        <f t="shared" si="1"/>
        <v>4M2</v>
      </c>
      <c r="D41" s="11">
        <f>+D38</f>
        <v>45931</v>
      </c>
      <c r="E41" s="26">
        <f>+E38</f>
        <v>4</v>
      </c>
      <c r="F41" s="21" t="str">
        <f>+'Results Input'!G23</f>
        <v>M12</v>
      </c>
      <c r="G41" t="str">
        <f>VLOOKUP(F41,Results!$N$2:$O$13,2,FALSE)</f>
        <v>Belton Stags</v>
      </c>
      <c r="H41" s="21">
        <f>+'Results Input'!I23</f>
        <v>18</v>
      </c>
      <c r="I41" s="21" t="str">
        <f>+'Results Input'!J23</f>
        <v>M2</v>
      </c>
      <c r="J41" t="str">
        <f>VLOOKUP(I41,Results!$N$2:$O$13,2,FALSE)</f>
        <v>Buttercross</v>
      </c>
      <c r="K41" s="21">
        <f>+'Results Input'!L23</f>
        <v>6</v>
      </c>
    </row>
    <row r="42" spans="2:11" x14ac:dyDescent="0.3">
      <c r="B42" t="str">
        <f t="shared" si="39"/>
        <v>4M11</v>
      </c>
      <c r="C42" t="str">
        <f t="shared" si="1"/>
        <v>4M1</v>
      </c>
      <c r="D42" s="11">
        <f>+D38</f>
        <v>45931</v>
      </c>
      <c r="E42" s="26">
        <f>+E38</f>
        <v>4</v>
      </c>
      <c r="F42" s="21" t="str">
        <f>+'Results Input'!G24</f>
        <v>M11</v>
      </c>
      <c r="G42" t="str">
        <f>VLOOKUP(F42,Results!$N$2:$O$13,2,FALSE)</f>
        <v>Early Birds</v>
      </c>
      <c r="H42" s="21">
        <f>+'Results Input'!I24</f>
        <v>3</v>
      </c>
      <c r="I42" s="21" t="str">
        <f>+'Results Input'!J24</f>
        <v>M1</v>
      </c>
      <c r="J42" t="str">
        <f>VLOOKUP(I42,Results!$N$2:$O$13,2,FALSE)</f>
        <v>Titanic</v>
      </c>
      <c r="K42" s="21">
        <f>+'Results Input'!L24</f>
        <v>28</v>
      </c>
    </row>
    <row r="43" spans="2:11" x14ac:dyDescent="0.3">
      <c r="B43" t="str">
        <f t="shared" ref="B43" si="40">CONCATENATE(E43,F43)</f>
        <v>4M6</v>
      </c>
      <c r="C43" t="str">
        <f t="shared" ref="C43" si="41">CONCATENATE(E43,I43)</f>
        <v>4M4</v>
      </c>
      <c r="D43" s="11">
        <f>+D39</f>
        <v>45931</v>
      </c>
      <c r="E43" s="26">
        <f>+E39</f>
        <v>4</v>
      </c>
      <c r="F43" s="21" t="str">
        <f>+'Results Input'!G25</f>
        <v>M6</v>
      </c>
      <c r="G43" t="str">
        <f>VLOOKUP(F43,Results!$N$2:$O$13,2,FALSE)</f>
        <v>Vagrants</v>
      </c>
      <c r="H43" s="21">
        <f>+'Results Input'!I25</f>
        <v>16</v>
      </c>
      <c r="I43" s="21" t="str">
        <f>+'Results Input'!J25</f>
        <v>M4</v>
      </c>
      <c r="J43" t="str">
        <f>VLOOKUP(I43,Results!$N$2:$O$13,2,FALSE)</f>
        <v>Thistles</v>
      </c>
      <c r="K43" s="21">
        <f>+'Results Input'!L25</f>
        <v>12</v>
      </c>
    </row>
    <row r="44" spans="2:11" x14ac:dyDescent="0.3">
      <c r="B44" t="str">
        <f t="shared" si="39"/>
        <v>4M3</v>
      </c>
      <c r="C44" t="str">
        <f t="shared" si="1"/>
        <v>4M5</v>
      </c>
      <c r="D44" s="11">
        <f>+D38</f>
        <v>45931</v>
      </c>
      <c r="E44" s="26">
        <f>+E38</f>
        <v>4</v>
      </c>
      <c r="F44" s="21" t="str">
        <f t="shared" ref="F44:F49" si="42">+I38</f>
        <v>M3</v>
      </c>
      <c r="G44" t="str">
        <f>VLOOKUP(F44,Results!$N$2:$O$13,2,FALSE)</f>
        <v>Cream</v>
      </c>
      <c r="H44" s="21">
        <f t="shared" ref="H44:H49" si="43">+K38</f>
        <v>13</v>
      </c>
      <c r="I44" s="1" t="str">
        <f t="shared" ref="I44:I49" si="44">+F38</f>
        <v>M5</v>
      </c>
      <c r="J44" t="str">
        <f>VLOOKUP(I44,Results!$N$2:$O$13,2,FALSE)</f>
        <v>Needles</v>
      </c>
      <c r="K44" s="21">
        <f>+H38</f>
        <v>5</v>
      </c>
    </row>
    <row r="45" spans="2:11" x14ac:dyDescent="0.3">
      <c r="B45" t="str">
        <f t="shared" si="39"/>
        <v>4M8</v>
      </c>
      <c r="C45" t="str">
        <f t="shared" si="1"/>
        <v>4M10</v>
      </c>
      <c r="D45" s="11">
        <f>+D38</f>
        <v>45931</v>
      </c>
      <c r="E45" s="26">
        <f>+E38</f>
        <v>4</v>
      </c>
      <c r="F45" s="21" t="str">
        <f t="shared" si="42"/>
        <v>M8</v>
      </c>
      <c r="G45" t="str">
        <f>VLOOKUP(F45,Results!$N$2:$O$13,2,FALSE)</f>
        <v>Hillsiders</v>
      </c>
      <c r="H45" s="21">
        <f t="shared" si="43"/>
        <v>9</v>
      </c>
      <c r="I45" s="1" t="str">
        <f t="shared" si="44"/>
        <v>M10</v>
      </c>
      <c r="J45" t="str">
        <f>VLOOKUP(I45,Results!$N$2:$O$13,2,FALSE)</f>
        <v>Deadenders</v>
      </c>
      <c r="K45" s="21">
        <f>+H39</f>
        <v>18</v>
      </c>
    </row>
    <row r="46" spans="2:11" x14ac:dyDescent="0.3">
      <c r="B46" t="str">
        <f t="shared" si="39"/>
        <v>4M7</v>
      </c>
      <c r="C46" t="str">
        <f t="shared" si="1"/>
        <v>4M9</v>
      </c>
      <c r="D46" s="11">
        <f>+D38</f>
        <v>45931</v>
      </c>
      <c r="E46" s="26">
        <f>+E38</f>
        <v>4</v>
      </c>
      <c r="F46" s="21" t="str">
        <f t="shared" si="42"/>
        <v>M7</v>
      </c>
      <c r="G46" t="str">
        <f>VLOOKUP(F46,Results!$N$2:$O$13,2,FALSE)</f>
        <v>Rock 'n' Rollers</v>
      </c>
      <c r="H46" s="21">
        <f t="shared" si="43"/>
        <v>21</v>
      </c>
      <c r="I46" s="1" t="str">
        <f t="shared" si="44"/>
        <v>M9</v>
      </c>
      <c r="J46" t="str">
        <f>VLOOKUP(I46,Results!$N$2:$O$13,2,FALSE)</f>
        <v>Wizards</v>
      </c>
      <c r="K46" s="21">
        <f>+H40</f>
        <v>7</v>
      </c>
    </row>
    <row r="47" spans="2:11" x14ac:dyDescent="0.3">
      <c r="B47" t="str">
        <f t="shared" si="39"/>
        <v>4M2</v>
      </c>
      <c r="C47" t="str">
        <f t="shared" si="1"/>
        <v>4M12</v>
      </c>
      <c r="D47" s="11">
        <f t="shared" ref="D47:E49" si="45">+D38</f>
        <v>45931</v>
      </c>
      <c r="E47" s="26">
        <f t="shared" si="45"/>
        <v>4</v>
      </c>
      <c r="F47" s="21" t="str">
        <f t="shared" si="42"/>
        <v>M2</v>
      </c>
      <c r="G47" t="str">
        <f>VLOOKUP(F47,Results!$N$2:$O$13,2,FALSE)</f>
        <v>Buttercross</v>
      </c>
      <c r="H47" s="21">
        <f t="shared" si="43"/>
        <v>6</v>
      </c>
      <c r="I47" s="1" t="str">
        <f t="shared" si="44"/>
        <v>M12</v>
      </c>
      <c r="J47" t="str">
        <f>VLOOKUP(I47,Results!$N$2:$O$13,2,FALSE)</f>
        <v>Belton Stags</v>
      </c>
      <c r="K47" s="21">
        <f>+H41</f>
        <v>18</v>
      </c>
    </row>
    <row r="48" spans="2:11" x14ac:dyDescent="0.3">
      <c r="B48" t="str">
        <f t="shared" ref="B48" si="46">CONCATENATE(E48,F48)</f>
        <v>4M1</v>
      </c>
      <c r="C48" t="str">
        <f t="shared" ref="C48" si="47">CONCATENATE(E48,I48)</f>
        <v>4M11</v>
      </c>
      <c r="D48" s="11">
        <f t="shared" si="45"/>
        <v>45931</v>
      </c>
      <c r="E48" s="26">
        <f t="shared" si="45"/>
        <v>4</v>
      </c>
      <c r="F48" s="21" t="str">
        <f t="shared" si="42"/>
        <v>M1</v>
      </c>
      <c r="G48" t="str">
        <f>VLOOKUP(F48,Results!$N$2:$O$13,2,FALSE)</f>
        <v>Titanic</v>
      </c>
      <c r="H48" s="21">
        <f t="shared" si="43"/>
        <v>28</v>
      </c>
      <c r="I48" s="1" t="str">
        <f t="shared" si="44"/>
        <v>M11</v>
      </c>
      <c r="J48" t="str">
        <f>VLOOKUP(I48,Results!$N$2:$O$13,2,FALSE)</f>
        <v>Early Birds</v>
      </c>
      <c r="K48" s="21">
        <f t="shared" ref="K48" si="48">+H42</f>
        <v>3</v>
      </c>
    </row>
    <row r="49" spans="2:11" x14ac:dyDescent="0.3">
      <c r="B49" t="str">
        <f t="shared" ref="B49" si="49">CONCATENATE(E49,F49)</f>
        <v>4M4</v>
      </c>
      <c r="C49" t="str">
        <f t="shared" ref="C49" si="50">CONCATENATE(E49,I49)</f>
        <v>4M6</v>
      </c>
      <c r="D49" s="11">
        <f t="shared" si="45"/>
        <v>45931</v>
      </c>
      <c r="E49" s="26">
        <f t="shared" si="45"/>
        <v>4</v>
      </c>
      <c r="F49" s="21" t="str">
        <f t="shared" si="42"/>
        <v>M4</v>
      </c>
      <c r="G49" t="str">
        <f>VLOOKUP(F49,Results!$N$2:$O$13,2,FALSE)</f>
        <v>Thistles</v>
      </c>
      <c r="H49" s="21">
        <f t="shared" si="43"/>
        <v>12</v>
      </c>
      <c r="I49" s="1" t="str">
        <f t="shared" si="44"/>
        <v>M6</v>
      </c>
      <c r="J49" t="str">
        <f>VLOOKUP(I49,Results!$N$2:$O$13,2,FALSE)</f>
        <v>Vagrants</v>
      </c>
      <c r="K49" s="21">
        <f t="shared" ref="K49" si="51">+H43</f>
        <v>16</v>
      </c>
    </row>
    <row r="50" spans="2:11" x14ac:dyDescent="0.3">
      <c r="B50" t="str">
        <f t="shared" ref="B50:B59" si="52">CONCATENATE(E50,F50)</f>
        <v>5M8</v>
      </c>
      <c r="C50" t="str">
        <f t="shared" si="1"/>
        <v>5M11</v>
      </c>
      <c r="D50" s="11">
        <f>+'Results Input'!E26</f>
        <v>45936</v>
      </c>
      <c r="E50" s="25">
        <f>+'Results Input'!F26</f>
        <v>5</v>
      </c>
      <c r="F50" s="21" t="str">
        <f>+'Results Input'!G26</f>
        <v>M8</v>
      </c>
      <c r="G50" t="str">
        <f>VLOOKUP(F50,Results!$N$2:$O$13,2,FALSE)</f>
        <v>Hillsiders</v>
      </c>
      <c r="H50" s="21">
        <f>+'Results Input'!I26</f>
        <v>12</v>
      </c>
      <c r="I50" s="21" t="str">
        <f>+'Results Input'!J26</f>
        <v>M11</v>
      </c>
      <c r="J50" t="str">
        <f>VLOOKUP(I50,Results!$N$2:$O$13,2,FALSE)</f>
        <v>Early Birds</v>
      </c>
      <c r="K50" s="21">
        <f>+'Results Input'!L26</f>
        <v>12</v>
      </c>
    </row>
    <row r="51" spans="2:11" x14ac:dyDescent="0.3">
      <c r="B51" t="str">
        <f t="shared" si="52"/>
        <v>5M2</v>
      </c>
      <c r="C51" t="str">
        <f t="shared" si="1"/>
        <v>5M5</v>
      </c>
      <c r="D51" s="11">
        <f>+D50</f>
        <v>45936</v>
      </c>
      <c r="E51" s="26">
        <f>+E50</f>
        <v>5</v>
      </c>
      <c r="F51" s="21" t="str">
        <f>+'Results Input'!G27</f>
        <v>M2</v>
      </c>
      <c r="G51" t="str">
        <f>VLOOKUP(F51,Results!$N$2:$O$13,2,FALSE)</f>
        <v>Buttercross</v>
      </c>
      <c r="H51" s="21">
        <f>+'Results Input'!I27</f>
        <v>7</v>
      </c>
      <c r="I51" s="21" t="str">
        <f>+'Results Input'!J27</f>
        <v>M5</v>
      </c>
      <c r="J51" t="str">
        <f>VLOOKUP(I51,Results!$N$2:$O$13,2,FALSE)</f>
        <v>Needles</v>
      </c>
      <c r="K51" s="21">
        <f>+'Results Input'!L27</f>
        <v>13</v>
      </c>
    </row>
    <row r="52" spans="2:11" x14ac:dyDescent="0.3">
      <c r="B52" t="str">
        <f t="shared" si="52"/>
        <v>5M1</v>
      </c>
      <c r="C52" t="str">
        <f t="shared" si="1"/>
        <v>5M4</v>
      </c>
      <c r="D52" s="11">
        <f>+D50</f>
        <v>45936</v>
      </c>
      <c r="E52" s="26">
        <f>+E50</f>
        <v>5</v>
      </c>
      <c r="F52" s="21" t="str">
        <f>+'Results Input'!G28</f>
        <v>M1</v>
      </c>
      <c r="G52" t="str">
        <f>VLOOKUP(F52,Results!$N$2:$O$13,2,FALSE)</f>
        <v>Titanic</v>
      </c>
      <c r="H52" s="21">
        <f>+'Results Input'!I28</f>
        <v>13</v>
      </c>
      <c r="I52" s="21" t="str">
        <f>+'Results Input'!J28</f>
        <v>M4</v>
      </c>
      <c r="J52" t="str">
        <f>VLOOKUP(I52,Results!$N$2:$O$13,2,FALSE)</f>
        <v>Thistles</v>
      </c>
      <c r="K52" s="21">
        <f>+'Results Input'!L28</f>
        <v>6</v>
      </c>
    </row>
    <row r="53" spans="2:11" x14ac:dyDescent="0.3">
      <c r="B53" t="str">
        <f t="shared" si="52"/>
        <v>5M7</v>
      </c>
      <c r="C53" t="str">
        <f t="shared" si="1"/>
        <v>5M10</v>
      </c>
      <c r="D53" s="11">
        <f>+D50</f>
        <v>45936</v>
      </c>
      <c r="E53" s="26">
        <f>+E50</f>
        <v>5</v>
      </c>
      <c r="F53" s="21" t="str">
        <f>+'Results Input'!G29</f>
        <v>M7</v>
      </c>
      <c r="G53" t="str">
        <f>VLOOKUP(F53,Results!$N$2:$O$13,2,FALSE)</f>
        <v>Rock 'n' Rollers</v>
      </c>
      <c r="H53" s="21">
        <f>+'Results Input'!I29</f>
        <v>6</v>
      </c>
      <c r="I53" s="21" t="str">
        <f>+'Results Input'!J29</f>
        <v>M10</v>
      </c>
      <c r="J53" t="str">
        <f>VLOOKUP(I53,Results!$N$2:$O$13,2,FALSE)</f>
        <v>Deadenders</v>
      </c>
      <c r="K53" s="21">
        <f>+'Results Input'!L29</f>
        <v>15</v>
      </c>
    </row>
    <row r="54" spans="2:11" x14ac:dyDescent="0.3">
      <c r="B54" t="str">
        <f t="shared" si="52"/>
        <v>5M3</v>
      </c>
      <c r="C54" t="str">
        <f t="shared" si="1"/>
        <v>5M6</v>
      </c>
      <c r="D54" s="11">
        <f>+D50</f>
        <v>45936</v>
      </c>
      <c r="E54" s="26">
        <f>+E50</f>
        <v>5</v>
      </c>
      <c r="F54" s="21" t="str">
        <f>+'Results Input'!G30</f>
        <v>M3</v>
      </c>
      <c r="G54" t="str">
        <f>VLOOKUP(F54,Results!$N$2:$O$13,2,FALSE)</f>
        <v>Cream</v>
      </c>
      <c r="H54" s="21">
        <f>+'Results Input'!I30</f>
        <v>6</v>
      </c>
      <c r="I54" s="21" t="str">
        <f>+'Results Input'!J30</f>
        <v>M6</v>
      </c>
      <c r="J54" t="str">
        <f>VLOOKUP(I54,Results!$N$2:$O$13,2,FALSE)</f>
        <v>Vagrants</v>
      </c>
      <c r="K54" s="21">
        <f>+'Results Input'!L30</f>
        <v>31</v>
      </c>
    </row>
    <row r="55" spans="2:11" x14ac:dyDescent="0.3">
      <c r="B55" t="str">
        <f t="shared" ref="B55" si="53">CONCATENATE(E55,F55)</f>
        <v>5M9</v>
      </c>
      <c r="C55" t="str">
        <f t="shared" ref="C55" si="54">CONCATENATE(E55,I55)</f>
        <v>5M12</v>
      </c>
      <c r="D55" s="11">
        <f>+D51</f>
        <v>45936</v>
      </c>
      <c r="E55" s="26">
        <f>+E51</f>
        <v>5</v>
      </c>
      <c r="F55" s="21" t="str">
        <f>+'Results Input'!G31</f>
        <v>M9</v>
      </c>
      <c r="G55" t="str">
        <f>VLOOKUP(F55,Results!$N$2:$O$13,2,FALSE)</f>
        <v>Wizards</v>
      </c>
      <c r="H55" s="21">
        <f>+'Results Input'!I31</f>
        <v>6</v>
      </c>
      <c r="I55" s="21" t="str">
        <f>+'Results Input'!J31</f>
        <v>M12</v>
      </c>
      <c r="J55" t="str">
        <f>VLOOKUP(I55,Results!$N$2:$O$13,2,FALSE)</f>
        <v>Belton Stags</v>
      </c>
      <c r="K55" s="21">
        <f>+'Results Input'!L31</f>
        <v>20</v>
      </c>
    </row>
    <row r="56" spans="2:11" x14ac:dyDescent="0.3">
      <c r="B56" t="str">
        <f t="shared" si="52"/>
        <v>5M11</v>
      </c>
      <c r="C56" t="str">
        <f t="shared" si="1"/>
        <v>5M8</v>
      </c>
      <c r="D56" s="11">
        <f>+D50</f>
        <v>45936</v>
      </c>
      <c r="E56" s="26">
        <f>+E50</f>
        <v>5</v>
      </c>
      <c r="F56" s="21" t="str">
        <f t="shared" ref="F56:F61" si="55">+I50</f>
        <v>M11</v>
      </c>
      <c r="G56" t="str">
        <f>VLOOKUP(F56,Results!$N$2:$O$13,2,FALSE)</f>
        <v>Early Birds</v>
      </c>
      <c r="H56" s="21">
        <f t="shared" ref="H56:H61" si="56">+K50</f>
        <v>12</v>
      </c>
      <c r="I56" s="1" t="str">
        <f t="shared" ref="I56:I61" si="57">+F50</f>
        <v>M8</v>
      </c>
      <c r="J56" t="str">
        <f>VLOOKUP(I56,Results!$N$2:$O$13,2,FALSE)</f>
        <v>Hillsiders</v>
      </c>
      <c r="K56" s="21">
        <f>+H50</f>
        <v>12</v>
      </c>
    </row>
    <row r="57" spans="2:11" x14ac:dyDescent="0.3">
      <c r="B57" t="str">
        <f t="shared" si="52"/>
        <v>5M5</v>
      </c>
      <c r="C57" t="str">
        <f t="shared" si="1"/>
        <v>5M2</v>
      </c>
      <c r="D57" s="11">
        <f>+D50</f>
        <v>45936</v>
      </c>
      <c r="E57" s="26">
        <f>+E50</f>
        <v>5</v>
      </c>
      <c r="F57" s="21" t="str">
        <f t="shared" si="55"/>
        <v>M5</v>
      </c>
      <c r="G57" t="str">
        <f>VLOOKUP(F57,Results!$N$2:$O$13,2,FALSE)</f>
        <v>Needles</v>
      </c>
      <c r="H57" s="21">
        <f t="shared" si="56"/>
        <v>13</v>
      </c>
      <c r="I57" s="1" t="str">
        <f t="shared" si="57"/>
        <v>M2</v>
      </c>
      <c r="J57" t="str">
        <f>VLOOKUP(I57,Results!$N$2:$O$13,2,FALSE)</f>
        <v>Buttercross</v>
      </c>
      <c r="K57" s="21">
        <f>+H51</f>
        <v>7</v>
      </c>
    </row>
    <row r="58" spans="2:11" x14ac:dyDescent="0.3">
      <c r="B58" t="str">
        <f t="shared" si="52"/>
        <v>5M4</v>
      </c>
      <c r="C58" t="str">
        <f t="shared" si="1"/>
        <v>5M1</v>
      </c>
      <c r="D58" s="11">
        <f>+D50</f>
        <v>45936</v>
      </c>
      <c r="E58" s="26">
        <f>+E50</f>
        <v>5</v>
      </c>
      <c r="F58" s="21" t="str">
        <f t="shared" si="55"/>
        <v>M4</v>
      </c>
      <c r="G58" t="str">
        <f>VLOOKUP(F58,Results!$N$2:$O$13,2,FALSE)</f>
        <v>Thistles</v>
      </c>
      <c r="H58" s="21">
        <f t="shared" si="56"/>
        <v>6</v>
      </c>
      <c r="I58" s="1" t="str">
        <f t="shared" si="57"/>
        <v>M1</v>
      </c>
      <c r="J58" t="str">
        <f>VLOOKUP(I58,Results!$N$2:$O$13,2,FALSE)</f>
        <v>Titanic</v>
      </c>
      <c r="K58" s="21">
        <f>+H52</f>
        <v>13</v>
      </c>
    </row>
    <row r="59" spans="2:11" x14ac:dyDescent="0.3">
      <c r="B59" t="str">
        <f t="shared" si="52"/>
        <v>5M10</v>
      </c>
      <c r="C59" t="str">
        <f t="shared" si="1"/>
        <v>5M7</v>
      </c>
      <c r="D59" s="11">
        <f t="shared" ref="D59:E61" si="58">+D50</f>
        <v>45936</v>
      </c>
      <c r="E59" s="26">
        <f t="shared" si="58"/>
        <v>5</v>
      </c>
      <c r="F59" s="21" t="str">
        <f t="shared" si="55"/>
        <v>M10</v>
      </c>
      <c r="G59" t="str">
        <f>VLOOKUP(F59,Results!$N$2:$O$13,2,FALSE)</f>
        <v>Deadenders</v>
      </c>
      <c r="H59" s="21">
        <f t="shared" si="56"/>
        <v>15</v>
      </c>
      <c r="I59" s="1" t="str">
        <f t="shared" si="57"/>
        <v>M7</v>
      </c>
      <c r="J59" t="str">
        <f>VLOOKUP(I59,Results!$N$2:$O$13,2,FALSE)</f>
        <v>Rock 'n' Rollers</v>
      </c>
      <c r="K59" s="21">
        <f>+H53</f>
        <v>6</v>
      </c>
    </row>
    <row r="60" spans="2:11" x14ac:dyDescent="0.3">
      <c r="B60" t="str">
        <f t="shared" ref="B60" si="59">CONCATENATE(E60,F60)</f>
        <v>5M6</v>
      </c>
      <c r="C60" t="str">
        <f t="shared" ref="C60" si="60">CONCATENATE(E60,I60)</f>
        <v>5M3</v>
      </c>
      <c r="D60" s="11">
        <f t="shared" si="58"/>
        <v>45936</v>
      </c>
      <c r="E60" s="26">
        <f t="shared" si="58"/>
        <v>5</v>
      </c>
      <c r="F60" s="21" t="str">
        <f t="shared" si="55"/>
        <v>M6</v>
      </c>
      <c r="G60" t="str">
        <f>VLOOKUP(F60,Results!$N$2:$O$13,2,FALSE)</f>
        <v>Vagrants</v>
      </c>
      <c r="H60" s="21">
        <f t="shared" si="56"/>
        <v>31</v>
      </c>
      <c r="I60" s="1" t="str">
        <f t="shared" si="57"/>
        <v>M3</v>
      </c>
      <c r="J60" t="str">
        <f>VLOOKUP(I60,Results!$N$2:$O$13,2,FALSE)</f>
        <v>Cream</v>
      </c>
      <c r="K60" s="21">
        <f t="shared" ref="K60" si="61">+H54</f>
        <v>6</v>
      </c>
    </row>
    <row r="61" spans="2:11" x14ac:dyDescent="0.3">
      <c r="B61" t="str">
        <f t="shared" ref="B61" si="62">CONCATENATE(E61,F61)</f>
        <v>5M12</v>
      </c>
      <c r="C61" t="str">
        <f t="shared" ref="C61" si="63">CONCATENATE(E61,I61)</f>
        <v>5M9</v>
      </c>
      <c r="D61" s="11">
        <f t="shared" si="58"/>
        <v>45936</v>
      </c>
      <c r="E61" s="26">
        <f t="shared" si="58"/>
        <v>5</v>
      </c>
      <c r="F61" s="21" t="str">
        <f t="shared" si="55"/>
        <v>M12</v>
      </c>
      <c r="G61" t="str">
        <f>VLOOKUP(F61,Results!$N$2:$O$13,2,FALSE)</f>
        <v>Belton Stags</v>
      </c>
      <c r="H61" s="21">
        <f t="shared" si="56"/>
        <v>20</v>
      </c>
      <c r="I61" s="1" t="str">
        <f t="shared" si="57"/>
        <v>M9</v>
      </c>
      <c r="J61" t="str">
        <f>VLOOKUP(I61,Results!$N$2:$O$13,2,FALSE)</f>
        <v>Wizards</v>
      </c>
      <c r="K61" s="21">
        <f t="shared" ref="K61" si="64">+H55</f>
        <v>6</v>
      </c>
    </row>
    <row r="62" spans="2:11" x14ac:dyDescent="0.3">
      <c r="B62" t="str">
        <f t="shared" ref="B62:B71" si="65">CONCATENATE(E62,F62)</f>
        <v>6M3</v>
      </c>
      <c r="C62" t="str">
        <f t="shared" si="1"/>
        <v>6M12</v>
      </c>
      <c r="D62" s="11">
        <f>+'Results Input'!E32</f>
        <v>45945</v>
      </c>
      <c r="E62" s="25">
        <f>+'Results Input'!F32</f>
        <v>6</v>
      </c>
      <c r="F62" s="21" t="str">
        <f>+'Results Input'!G32</f>
        <v>M3</v>
      </c>
      <c r="G62" t="str">
        <f>VLOOKUP(F62,Results!$N$2:$O$13,2,FALSE)</f>
        <v>Cream</v>
      </c>
      <c r="H62" s="21">
        <f>+'Results Input'!I32</f>
        <v>12</v>
      </c>
      <c r="I62" s="21" t="str">
        <f>+'Results Input'!J32</f>
        <v>M12</v>
      </c>
      <c r="J62" t="str">
        <f>VLOOKUP(I62,Results!$N$2:$O$13,2,FALSE)</f>
        <v>Belton Stags</v>
      </c>
      <c r="K62" s="21">
        <f>+'Results Input'!L32</f>
        <v>15</v>
      </c>
    </row>
    <row r="63" spans="2:11" x14ac:dyDescent="0.3">
      <c r="B63" t="str">
        <f t="shared" si="65"/>
        <v>6M4</v>
      </c>
      <c r="C63" t="str">
        <f t="shared" si="1"/>
        <v>6M7</v>
      </c>
      <c r="D63" s="11">
        <f>+D62</f>
        <v>45945</v>
      </c>
      <c r="E63" s="26">
        <f>+E62</f>
        <v>6</v>
      </c>
      <c r="F63" s="21" t="str">
        <f>+'Results Input'!G33</f>
        <v>M4</v>
      </c>
      <c r="G63" t="str">
        <f>VLOOKUP(F63,Results!$N$2:$O$13,2,FALSE)</f>
        <v>Thistles</v>
      </c>
      <c r="H63" s="21">
        <f>+'Results Input'!I33</f>
        <v>25</v>
      </c>
      <c r="I63" s="21" t="str">
        <f>+'Results Input'!J33</f>
        <v>M7</v>
      </c>
      <c r="J63" t="str">
        <f>VLOOKUP(I63,Results!$N$2:$O$13,2,FALSE)</f>
        <v>Rock 'n' Rollers</v>
      </c>
      <c r="K63" s="21">
        <f>+'Results Input'!L33</f>
        <v>4</v>
      </c>
    </row>
    <row r="64" spans="2:11" x14ac:dyDescent="0.3">
      <c r="B64" t="str">
        <f t="shared" si="65"/>
        <v>6M2</v>
      </c>
      <c r="C64" t="str">
        <f t="shared" si="1"/>
        <v>6M11</v>
      </c>
      <c r="D64" s="11">
        <f>+D62</f>
        <v>45945</v>
      </c>
      <c r="E64" s="26">
        <f>+E62</f>
        <v>6</v>
      </c>
      <c r="F64" s="21" t="str">
        <f>+'Results Input'!G34</f>
        <v>M2</v>
      </c>
      <c r="G64" t="str">
        <f>VLOOKUP(F64,Results!$N$2:$O$13,2,FALSE)</f>
        <v>Buttercross</v>
      </c>
      <c r="H64" s="21">
        <f>+'Results Input'!I34</f>
        <v>9</v>
      </c>
      <c r="I64" s="21" t="str">
        <f>+'Results Input'!J34</f>
        <v>M11</v>
      </c>
      <c r="J64" t="str">
        <f>VLOOKUP(I64,Results!$N$2:$O$13,2,FALSE)</f>
        <v>Early Birds</v>
      </c>
      <c r="K64" s="21">
        <f>+'Results Input'!L34</f>
        <v>11</v>
      </c>
    </row>
    <row r="65" spans="2:11" x14ac:dyDescent="0.3">
      <c r="B65" t="str">
        <f t="shared" si="65"/>
        <v>6M6</v>
      </c>
      <c r="C65" t="str">
        <f t="shared" si="1"/>
        <v>6M9</v>
      </c>
      <c r="D65" s="11">
        <f>+D62</f>
        <v>45945</v>
      </c>
      <c r="E65" s="26">
        <f>+E62</f>
        <v>6</v>
      </c>
      <c r="F65" s="21" t="str">
        <f>+'Results Input'!G35</f>
        <v>M6</v>
      </c>
      <c r="G65" t="str">
        <f>VLOOKUP(F65,Results!$N$2:$O$13,2,FALSE)</f>
        <v>Vagrants</v>
      </c>
      <c r="H65" s="21">
        <f>+'Results Input'!I35</f>
        <v>21</v>
      </c>
      <c r="I65" s="21" t="str">
        <f>+'Results Input'!J35</f>
        <v>M9</v>
      </c>
      <c r="J65" t="str">
        <f>VLOOKUP(I65,Results!$N$2:$O$13,2,FALSE)</f>
        <v>Wizards</v>
      </c>
      <c r="K65" s="21">
        <f>+'Results Input'!L35</f>
        <v>15</v>
      </c>
    </row>
    <row r="66" spans="2:11" x14ac:dyDescent="0.3">
      <c r="B66" t="str">
        <f t="shared" si="65"/>
        <v>6M5</v>
      </c>
      <c r="C66" t="str">
        <f t="shared" si="1"/>
        <v>6M8</v>
      </c>
      <c r="D66" s="11">
        <f>+D62</f>
        <v>45945</v>
      </c>
      <c r="E66" s="26">
        <f>+E62</f>
        <v>6</v>
      </c>
      <c r="F66" s="21" t="str">
        <f>+'Results Input'!G36</f>
        <v>M5</v>
      </c>
      <c r="G66" t="str">
        <f>VLOOKUP(F66,Results!$N$2:$O$13,2,FALSE)</f>
        <v>Needles</v>
      </c>
      <c r="H66" s="21">
        <f>+'Results Input'!I36</f>
        <v>8</v>
      </c>
      <c r="I66" s="21" t="str">
        <f>+'Results Input'!J36</f>
        <v>M8</v>
      </c>
      <c r="J66" t="str">
        <f>VLOOKUP(I66,Results!$N$2:$O$13,2,FALSE)</f>
        <v>Hillsiders</v>
      </c>
      <c r="K66" s="21">
        <f>+'Results Input'!L36</f>
        <v>12</v>
      </c>
    </row>
    <row r="67" spans="2:11" x14ac:dyDescent="0.3">
      <c r="B67" t="str">
        <f t="shared" ref="B67" si="66">CONCATENATE(E67,F67)</f>
        <v>6M1</v>
      </c>
      <c r="C67" t="str">
        <f t="shared" ref="C67" si="67">CONCATENATE(E67,I67)</f>
        <v>6M10</v>
      </c>
      <c r="D67" s="11">
        <f>+D63</f>
        <v>45945</v>
      </c>
      <c r="E67" s="26">
        <f>+E63</f>
        <v>6</v>
      </c>
      <c r="F67" s="21" t="str">
        <f>+'Results Input'!G37</f>
        <v>M1</v>
      </c>
      <c r="G67" t="str">
        <f>VLOOKUP(F67,Results!$N$2:$O$13,2,FALSE)</f>
        <v>Titanic</v>
      </c>
      <c r="H67" s="21">
        <f>+'Results Input'!I37</f>
        <v>17</v>
      </c>
      <c r="I67" s="21" t="str">
        <f>+'Results Input'!J37</f>
        <v>M10</v>
      </c>
      <c r="J67" t="str">
        <f>VLOOKUP(I67,Results!$N$2:$O$13,2,FALSE)</f>
        <v>Deadenders</v>
      </c>
      <c r="K67" s="21">
        <f>+'Results Input'!L37</f>
        <v>8</v>
      </c>
    </row>
    <row r="68" spans="2:11" x14ac:dyDescent="0.3">
      <c r="B68" t="str">
        <f t="shared" si="65"/>
        <v>6M12</v>
      </c>
      <c r="C68" t="str">
        <f t="shared" si="1"/>
        <v>6M3</v>
      </c>
      <c r="D68" s="11">
        <f>+D62</f>
        <v>45945</v>
      </c>
      <c r="E68" s="26">
        <f>+E62</f>
        <v>6</v>
      </c>
      <c r="F68" s="21" t="str">
        <f t="shared" ref="F68:F73" si="68">+I62</f>
        <v>M12</v>
      </c>
      <c r="G68" t="str">
        <f>VLOOKUP(F68,Results!$N$2:$O$13,2,FALSE)</f>
        <v>Belton Stags</v>
      </c>
      <c r="H68" s="21">
        <f t="shared" ref="H68:H73" si="69">+K62</f>
        <v>15</v>
      </c>
      <c r="I68" s="1" t="str">
        <f t="shared" ref="I68:I73" si="70">+F62</f>
        <v>M3</v>
      </c>
      <c r="J68" t="str">
        <f>VLOOKUP(I68,Results!$N$2:$O$13,2,FALSE)</f>
        <v>Cream</v>
      </c>
      <c r="K68" s="21">
        <f>+H62</f>
        <v>12</v>
      </c>
    </row>
    <row r="69" spans="2:11" x14ac:dyDescent="0.3">
      <c r="B69" t="str">
        <f t="shared" si="65"/>
        <v>6M7</v>
      </c>
      <c r="C69" t="str">
        <f t="shared" si="1"/>
        <v>6M4</v>
      </c>
      <c r="D69" s="11">
        <f>+D62</f>
        <v>45945</v>
      </c>
      <c r="E69" s="26">
        <f>+E62</f>
        <v>6</v>
      </c>
      <c r="F69" s="21" t="str">
        <f t="shared" si="68"/>
        <v>M7</v>
      </c>
      <c r="G69" t="str">
        <f>VLOOKUP(F69,Results!$N$2:$O$13,2,FALSE)</f>
        <v>Rock 'n' Rollers</v>
      </c>
      <c r="H69" s="21">
        <f t="shared" si="69"/>
        <v>4</v>
      </c>
      <c r="I69" s="1" t="str">
        <f t="shared" si="70"/>
        <v>M4</v>
      </c>
      <c r="J69" t="str">
        <f>VLOOKUP(I69,Results!$N$2:$O$13,2,FALSE)</f>
        <v>Thistles</v>
      </c>
      <c r="K69" s="21">
        <f>+H63</f>
        <v>25</v>
      </c>
    </row>
    <row r="70" spans="2:11" x14ac:dyDescent="0.3">
      <c r="B70" t="str">
        <f t="shared" si="65"/>
        <v>6M11</v>
      </c>
      <c r="C70" t="str">
        <f t="shared" si="1"/>
        <v>6M2</v>
      </c>
      <c r="D70" s="11">
        <f>+D62</f>
        <v>45945</v>
      </c>
      <c r="E70" s="26">
        <f>+E62</f>
        <v>6</v>
      </c>
      <c r="F70" s="21" t="str">
        <f t="shared" si="68"/>
        <v>M11</v>
      </c>
      <c r="G70" t="str">
        <f>VLOOKUP(F70,Results!$N$2:$O$13,2,FALSE)</f>
        <v>Early Birds</v>
      </c>
      <c r="H70" s="21">
        <f t="shared" si="69"/>
        <v>11</v>
      </c>
      <c r="I70" s="1" t="str">
        <f t="shared" si="70"/>
        <v>M2</v>
      </c>
      <c r="J70" t="str">
        <f>VLOOKUP(I70,Results!$N$2:$O$13,2,FALSE)</f>
        <v>Buttercross</v>
      </c>
      <c r="K70" s="21">
        <f>+H64</f>
        <v>9</v>
      </c>
    </row>
    <row r="71" spans="2:11" x14ac:dyDescent="0.3">
      <c r="B71" t="str">
        <f t="shared" si="65"/>
        <v>6M9</v>
      </c>
      <c r="C71" t="str">
        <f t="shared" si="1"/>
        <v>6M6</v>
      </c>
      <c r="D71" s="11">
        <f t="shared" ref="D71:E73" si="71">+D62</f>
        <v>45945</v>
      </c>
      <c r="E71" s="26">
        <f t="shared" si="71"/>
        <v>6</v>
      </c>
      <c r="F71" s="21" t="str">
        <f t="shared" si="68"/>
        <v>M9</v>
      </c>
      <c r="G71" t="str">
        <f>VLOOKUP(F71,Results!$N$2:$O$13,2,FALSE)</f>
        <v>Wizards</v>
      </c>
      <c r="H71" s="21">
        <f t="shared" si="69"/>
        <v>15</v>
      </c>
      <c r="I71" s="1" t="str">
        <f t="shared" si="70"/>
        <v>M6</v>
      </c>
      <c r="J71" t="str">
        <f>VLOOKUP(I71,Results!$N$2:$O$13,2,FALSE)</f>
        <v>Vagrants</v>
      </c>
      <c r="K71" s="21">
        <f>+H65</f>
        <v>21</v>
      </c>
    </row>
    <row r="72" spans="2:11" x14ac:dyDescent="0.3">
      <c r="B72" t="str">
        <f t="shared" ref="B72" si="72">CONCATENATE(E72,F72)</f>
        <v>6M8</v>
      </c>
      <c r="C72" t="str">
        <f t="shared" ref="C72" si="73">CONCATENATE(E72,I72)</f>
        <v>6M5</v>
      </c>
      <c r="D72" s="11">
        <f t="shared" si="71"/>
        <v>45945</v>
      </c>
      <c r="E72" s="26">
        <f t="shared" si="71"/>
        <v>6</v>
      </c>
      <c r="F72" s="21" t="str">
        <f t="shared" si="68"/>
        <v>M8</v>
      </c>
      <c r="G72" t="str">
        <f>VLOOKUP(F72,Results!$N$2:$O$13,2,FALSE)</f>
        <v>Hillsiders</v>
      </c>
      <c r="H72" s="21">
        <f t="shared" si="69"/>
        <v>12</v>
      </c>
      <c r="I72" s="1" t="str">
        <f t="shared" si="70"/>
        <v>M5</v>
      </c>
      <c r="J72" t="str">
        <f>VLOOKUP(I72,Results!$N$2:$O$13,2,FALSE)</f>
        <v>Needles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6M10</v>
      </c>
      <c r="C73" t="str">
        <f t="shared" ref="C73" si="76">CONCATENATE(E73,I73)</f>
        <v>6M1</v>
      </c>
      <c r="D73" s="11">
        <f t="shared" si="71"/>
        <v>45945</v>
      </c>
      <c r="E73" s="26">
        <f t="shared" si="71"/>
        <v>6</v>
      </c>
      <c r="F73" s="21" t="str">
        <f t="shared" si="68"/>
        <v>M10</v>
      </c>
      <c r="G73" t="str">
        <f>VLOOKUP(F73,Results!$N$2:$O$13,2,FALSE)</f>
        <v>Deadenders</v>
      </c>
      <c r="H73" s="21">
        <f t="shared" si="69"/>
        <v>8</v>
      </c>
      <c r="I73" s="1" t="str">
        <f t="shared" si="70"/>
        <v>M1</v>
      </c>
      <c r="J73" t="str">
        <f>VLOOKUP(I73,Results!$N$2:$O$13,2,FALSE)</f>
        <v>Titanic</v>
      </c>
      <c r="K73" s="21">
        <f t="shared" ref="K73" si="77">+H67</f>
        <v>17</v>
      </c>
    </row>
    <row r="74" spans="2:11" x14ac:dyDescent="0.3">
      <c r="B74" t="str">
        <f t="shared" ref="B74:B83" si="78">CONCATENATE(E74,F74)</f>
        <v>7M8</v>
      </c>
      <c r="C74" t="str">
        <f t="shared" si="1"/>
        <v>7M4</v>
      </c>
      <c r="D74" s="11">
        <f>+'Results Input'!E38</f>
        <v>45952</v>
      </c>
      <c r="E74" s="25">
        <f>+'Results Input'!F38</f>
        <v>7</v>
      </c>
      <c r="F74" s="21" t="str">
        <f>+'Results Input'!G38</f>
        <v>M8</v>
      </c>
      <c r="G74" t="str">
        <f>VLOOKUP(F74,Results!$N$2:$O$13,2,FALSE)</f>
        <v>Hillsiders</v>
      </c>
      <c r="H74" s="21">
        <f>+'Results Input'!I38</f>
        <v>17</v>
      </c>
      <c r="I74" s="21" t="str">
        <f>+'Results Input'!J38</f>
        <v>M4</v>
      </c>
      <c r="J74" t="str">
        <f>VLOOKUP(I74,Results!$N$2:$O$13,2,FALSE)</f>
        <v>Thistles</v>
      </c>
      <c r="K74" s="21">
        <f>+'Results Input'!L38</f>
        <v>10</v>
      </c>
    </row>
    <row r="75" spans="2:11" x14ac:dyDescent="0.3">
      <c r="B75" t="str">
        <f t="shared" si="78"/>
        <v>7M11</v>
      </c>
      <c r="C75" t="str">
        <f t="shared" si="1"/>
        <v>7M7</v>
      </c>
      <c r="D75" s="11">
        <f>+D74</f>
        <v>45952</v>
      </c>
      <c r="E75" s="26">
        <f>+E74</f>
        <v>7</v>
      </c>
      <c r="F75" s="21" t="str">
        <f>+'Results Input'!G39</f>
        <v>M11</v>
      </c>
      <c r="G75" t="str">
        <f>VLOOKUP(F75,Results!$N$2:$O$13,2,FALSE)</f>
        <v>Early Birds</v>
      </c>
      <c r="H75" s="21">
        <f>+'Results Input'!I39</f>
        <v>7</v>
      </c>
      <c r="I75" s="21" t="str">
        <f>+'Results Input'!J39</f>
        <v>M7</v>
      </c>
      <c r="J75" t="str">
        <f>VLOOKUP(I75,Results!$N$2:$O$13,2,FALSE)</f>
        <v>Rock 'n' Rollers</v>
      </c>
      <c r="K75" s="21">
        <f>+'Results Input'!L39</f>
        <v>12</v>
      </c>
    </row>
    <row r="76" spans="2:11" x14ac:dyDescent="0.3">
      <c r="B76" t="str">
        <f t="shared" si="78"/>
        <v>7M5</v>
      </c>
      <c r="C76" t="str">
        <f t="shared" si="1"/>
        <v>7M12</v>
      </c>
      <c r="D76" s="11">
        <f>+D74</f>
        <v>45952</v>
      </c>
      <c r="E76" s="26">
        <f>+E74</f>
        <v>7</v>
      </c>
      <c r="F76" s="21" t="str">
        <f>+'Results Input'!G40</f>
        <v>M5</v>
      </c>
      <c r="G76" t="str">
        <f>VLOOKUP(F76,Results!$N$2:$O$13,2,FALSE)</f>
        <v>Needles</v>
      </c>
      <c r="H76" s="21">
        <f>+'Results Input'!I40</f>
        <v>5</v>
      </c>
      <c r="I76" s="21" t="str">
        <f>+'Results Input'!J40</f>
        <v>M12</v>
      </c>
      <c r="J76" t="str">
        <f>VLOOKUP(I76,Results!$N$2:$O$13,2,FALSE)</f>
        <v>Belton Stags</v>
      </c>
      <c r="K76" s="21">
        <f>+'Results Input'!L40</f>
        <v>16</v>
      </c>
    </row>
    <row r="77" spans="2:11" x14ac:dyDescent="0.3">
      <c r="B77" t="str">
        <f t="shared" si="78"/>
        <v>7M9</v>
      </c>
      <c r="C77" t="str">
        <f t="shared" si="1"/>
        <v>7M1</v>
      </c>
      <c r="D77" s="11">
        <f>+D74</f>
        <v>45952</v>
      </c>
      <c r="E77" s="26">
        <f>+E74</f>
        <v>7</v>
      </c>
      <c r="F77" s="21" t="str">
        <f>+'Results Input'!G41</f>
        <v>M9</v>
      </c>
      <c r="G77" t="str">
        <f>VLOOKUP(F77,Results!$N$2:$O$13,2,FALSE)</f>
        <v>Wizards</v>
      </c>
      <c r="H77" s="21">
        <f>+'Results Input'!I41</f>
        <v>7</v>
      </c>
      <c r="I77" s="21" t="str">
        <f>+'Results Input'!J41</f>
        <v>M1</v>
      </c>
      <c r="J77" t="str">
        <f>VLOOKUP(I77,Results!$N$2:$O$13,2,FALSE)</f>
        <v>Titanic</v>
      </c>
      <c r="K77" s="21">
        <f>+'Results Input'!L41</f>
        <v>9</v>
      </c>
    </row>
    <row r="78" spans="2:11" x14ac:dyDescent="0.3">
      <c r="B78" t="str">
        <f t="shared" si="78"/>
        <v>7M3</v>
      </c>
      <c r="C78" t="str">
        <f t="shared" si="1"/>
        <v>7M10</v>
      </c>
      <c r="D78" s="11">
        <f>+D74</f>
        <v>45952</v>
      </c>
      <c r="E78" s="26">
        <f>+E74</f>
        <v>7</v>
      </c>
      <c r="F78" s="21" t="str">
        <f>+'Results Input'!G42</f>
        <v>M3</v>
      </c>
      <c r="G78" t="str">
        <f>VLOOKUP(F78,Results!$N$2:$O$13,2,FALSE)</f>
        <v>Cream</v>
      </c>
      <c r="H78" s="21">
        <f>+'Results Input'!I42</f>
        <v>11</v>
      </c>
      <c r="I78" s="21" t="str">
        <f>+'Results Input'!J42</f>
        <v>M10</v>
      </c>
      <c r="J78" t="str">
        <f>VLOOKUP(I78,Results!$N$2:$O$13,2,FALSE)</f>
        <v>Deadenders</v>
      </c>
      <c r="K78" s="21">
        <f>+'Results Input'!L42</f>
        <v>8</v>
      </c>
    </row>
    <row r="79" spans="2:11" x14ac:dyDescent="0.3">
      <c r="B79" t="str">
        <f t="shared" ref="B79" si="79">CONCATENATE(E79,F79)</f>
        <v>7M6</v>
      </c>
      <c r="C79" t="str">
        <f t="shared" ref="C79" si="80">CONCATENATE(E79,I79)</f>
        <v>7M2</v>
      </c>
      <c r="D79" s="11">
        <f>+D75</f>
        <v>45952</v>
      </c>
      <c r="E79" s="26">
        <f>+E75</f>
        <v>7</v>
      </c>
      <c r="F79" s="21" t="str">
        <f>+'Results Input'!G43</f>
        <v>M6</v>
      </c>
      <c r="G79" t="str">
        <f>VLOOKUP(F79,Results!$N$2:$O$13,2,FALSE)</f>
        <v>Vagrants</v>
      </c>
      <c r="H79" s="21">
        <f>+'Results Input'!I43</f>
        <v>38</v>
      </c>
      <c r="I79" s="21" t="str">
        <f>+'Results Input'!J43</f>
        <v>M2</v>
      </c>
      <c r="J79" t="str">
        <f>VLOOKUP(I79,Results!$N$2:$O$13,2,FALSE)</f>
        <v>Buttercross</v>
      </c>
      <c r="K79" s="21">
        <f>+'Results Input'!L43</f>
        <v>5</v>
      </c>
    </row>
    <row r="80" spans="2:11" x14ac:dyDescent="0.3">
      <c r="B80" t="str">
        <f t="shared" si="78"/>
        <v>7M4</v>
      </c>
      <c r="C80" t="str">
        <f t="shared" si="1"/>
        <v>7M8</v>
      </c>
      <c r="D80" s="11">
        <f>+D74</f>
        <v>45952</v>
      </c>
      <c r="E80" s="26">
        <f>+E74</f>
        <v>7</v>
      </c>
      <c r="F80" s="21" t="str">
        <f t="shared" ref="F80:F85" si="81">+I74</f>
        <v>M4</v>
      </c>
      <c r="G80" t="str">
        <f>VLOOKUP(F80,Results!$N$2:$O$13,2,FALSE)</f>
        <v>Thistles</v>
      </c>
      <c r="H80" s="21">
        <f t="shared" ref="H80:H85" si="82">+K74</f>
        <v>10</v>
      </c>
      <c r="I80" s="1" t="str">
        <f t="shared" ref="I80:I85" si="83">+F74</f>
        <v>M8</v>
      </c>
      <c r="J80" t="str">
        <f>VLOOKUP(I80,Results!$N$2:$O$13,2,FALSE)</f>
        <v>Hillsiders</v>
      </c>
      <c r="K80" s="21">
        <f>+H74</f>
        <v>17</v>
      </c>
    </row>
    <row r="81" spans="2:11" x14ac:dyDescent="0.3">
      <c r="B81" t="str">
        <f t="shared" si="78"/>
        <v>7M7</v>
      </c>
      <c r="C81" t="str">
        <f t="shared" si="1"/>
        <v>7M11</v>
      </c>
      <c r="D81" s="11">
        <f>+D74</f>
        <v>45952</v>
      </c>
      <c r="E81" s="26">
        <f>+E74</f>
        <v>7</v>
      </c>
      <c r="F81" s="21" t="str">
        <f t="shared" si="81"/>
        <v>M7</v>
      </c>
      <c r="G81" t="str">
        <f>VLOOKUP(F81,Results!$N$2:$O$13,2,FALSE)</f>
        <v>Rock 'n' Rollers</v>
      </c>
      <c r="H81" s="21">
        <f t="shared" si="82"/>
        <v>12</v>
      </c>
      <c r="I81" s="1" t="str">
        <f t="shared" si="83"/>
        <v>M11</v>
      </c>
      <c r="J81" t="str">
        <f>VLOOKUP(I81,Results!$N$2:$O$13,2,FALSE)</f>
        <v>Early Birds</v>
      </c>
      <c r="K81" s="21">
        <f>+H75</f>
        <v>7</v>
      </c>
    </row>
    <row r="82" spans="2:11" x14ac:dyDescent="0.3">
      <c r="B82" t="str">
        <f t="shared" si="78"/>
        <v>7M12</v>
      </c>
      <c r="C82" t="str">
        <f t="shared" si="1"/>
        <v>7M5</v>
      </c>
      <c r="D82" s="11">
        <f>+D74</f>
        <v>45952</v>
      </c>
      <c r="E82" s="26">
        <f>+E74</f>
        <v>7</v>
      </c>
      <c r="F82" s="21" t="str">
        <f t="shared" si="81"/>
        <v>M12</v>
      </c>
      <c r="G82" t="str">
        <f>VLOOKUP(F82,Results!$N$2:$O$13,2,FALSE)</f>
        <v>Belton Stags</v>
      </c>
      <c r="H82" s="21">
        <f t="shared" si="82"/>
        <v>16</v>
      </c>
      <c r="I82" s="1" t="str">
        <f t="shared" si="83"/>
        <v>M5</v>
      </c>
      <c r="J82" t="str">
        <f>VLOOKUP(I82,Results!$N$2:$O$13,2,FALSE)</f>
        <v>Needles</v>
      </c>
      <c r="K82" s="21">
        <f>+H76</f>
        <v>5</v>
      </c>
    </row>
    <row r="83" spans="2:11" x14ac:dyDescent="0.3">
      <c r="B83" t="str">
        <f t="shared" si="78"/>
        <v>7M1</v>
      </c>
      <c r="C83" t="str">
        <f t="shared" si="1"/>
        <v>7M9</v>
      </c>
      <c r="D83" s="11">
        <f t="shared" ref="D83:E85" si="84">+D74</f>
        <v>45952</v>
      </c>
      <c r="E83" s="26">
        <f t="shared" si="84"/>
        <v>7</v>
      </c>
      <c r="F83" s="21" t="str">
        <f t="shared" si="81"/>
        <v>M1</v>
      </c>
      <c r="G83" t="str">
        <f>VLOOKUP(F83,Results!$N$2:$O$13,2,FALSE)</f>
        <v>Titanic</v>
      </c>
      <c r="H83" s="21">
        <f t="shared" si="82"/>
        <v>9</v>
      </c>
      <c r="I83" s="1" t="str">
        <f t="shared" si="83"/>
        <v>M9</v>
      </c>
      <c r="J83" t="str">
        <f>VLOOKUP(I83,Results!$N$2:$O$13,2,FALSE)</f>
        <v>Wizards</v>
      </c>
      <c r="K83" s="21">
        <f>+H77</f>
        <v>7</v>
      </c>
    </row>
    <row r="84" spans="2:11" x14ac:dyDescent="0.3">
      <c r="B84" t="str">
        <f t="shared" ref="B84" si="85">CONCATENATE(E84,F84)</f>
        <v>7M10</v>
      </c>
      <c r="C84" t="str">
        <f t="shared" ref="C84" si="86">CONCATENATE(E84,I84)</f>
        <v>7M3</v>
      </c>
      <c r="D84" s="11">
        <f t="shared" si="84"/>
        <v>45952</v>
      </c>
      <c r="E84" s="26">
        <f t="shared" si="84"/>
        <v>7</v>
      </c>
      <c r="F84" s="21" t="str">
        <f t="shared" si="81"/>
        <v>M10</v>
      </c>
      <c r="G84" t="str">
        <f>VLOOKUP(F84,Results!$N$2:$O$13,2,FALSE)</f>
        <v>Deadenders</v>
      </c>
      <c r="H84" s="21">
        <f t="shared" si="82"/>
        <v>8</v>
      </c>
      <c r="I84" s="1" t="str">
        <f t="shared" si="83"/>
        <v>M3</v>
      </c>
      <c r="J84" t="str">
        <f>VLOOKUP(I84,Results!$N$2:$O$13,2,FALSE)</f>
        <v>Cream</v>
      </c>
      <c r="K84" s="21">
        <f t="shared" ref="K84" si="87">+H78</f>
        <v>11</v>
      </c>
    </row>
    <row r="85" spans="2:11" x14ac:dyDescent="0.3">
      <c r="B85" t="str">
        <f t="shared" ref="B85" si="88">CONCATENATE(E85,F85)</f>
        <v>7M2</v>
      </c>
      <c r="C85" t="str">
        <f t="shared" ref="C85" si="89">CONCATENATE(E85,I85)</f>
        <v>7M6</v>
      </c>
      <c r="D85" s="11">
        <f t="shared" si="84"/>
        <v>45952</v>
      </c>
      <c r="E85" s="26">
        <f t="shared" si="84"/>
        <v>7</v>
      </c>
      <c r="F85" s="21" t="str">
        <f t="shared" si="81"/>
        <v>M2</v>
      </c>
      <c r="G85" t="str">
        <f>VLOOKUP(F85,Results!$N$2:$O$13,2,FALSE)</f>
        <v>Buttercross</v>
      </c>
      <c r="H85" s="21">
        <f t="shared" si="82"/>
        <v>5</v>
      </c>
      <c r="I85" s="1" t="str">
        <f t="shared" si="83"/>
        <v>M6</v>
      </c>
      <c r="J85" t="str">
        <f>VLOOKUP(I85,Results!$N$2:$O$13,2,FALSE)</f>
        <v>Vagrants</v>
      </c>
      <c r="K85" s="21">
        <f t="shared" ref="K85" si="90">+H79</f>
        <v>38</v>
      </c>
    </row>
    <row r="86" spans="2:11" x14ac:dyDescent="0.3">
      <c r="B86" t="str">
        <f t="shared" ref="B86:B95" si="91">CONCATENATE(E86,F86)</f>
        <v>8M5</v>
      </c>
      <c r="C86" t="str">
        <f t="shared" si="1"/>
        <v>8M10</v>
      </c>
      <c r="D86" s="11">
        <f>+'Results Input'!E44</f>
        <v>45959</v>
      </c>
      <c r="E86" s="25">
        <f>+'Results Input'!F44</f>
        <v>8</v>
      </c>
      <c r="F86" s="21" t="str">
        <f>+'Results Input'!G44</f>
        <v>M5</v>
      </c>
      <c r="G86" t="str">
        <f>VLOOKUP(F86,Results!$N$2:$O$13,2,FALSE)</f>
        <v>Needles</v>
      </c>
      <c r="H86" s="21">
        <f>+'Results Input'!I44</f>
        <v>11</v>
      </c>
      <c r="I86" s="21" t="str">
        <f>+'Results Input'!J44</f>
        <v>M10</v>
      </c>
      <c r="J86" t="str">
        <f>VLOOKUP(I86,Results!$N$2:$O$13,2,FALSE)</f>
        <v>Deadenders</v>
      </c>
      <c r="K86" s="21">
        <f>+'Results Input'!L44</f>
        <v>10</v>
      </c>
    </row>
    <row r="87" spans="2:11" x14ac:dyDescent="0.3">
      <c r="B87" t="str">
        <f t="shared" si="91"/>
        <v>8M1</v>
      </c>
      <c r="C87" t="str">
        <f t="shared" si="1"/>
        <v>8M8</v>
      </c>
      <c r="D87" s="11">
        <f>+D86</f>
        <v>45959</v>
      </c>
      <c r="E87" s="26">
        <f>+E86</f>
        <v>8</v>
      </c>
      <c r="F87" s="21" t="str">
        <f>+'Results Input'!G45</f>
        <v>M1</v>
      </c>
      <c r="G87" t="str">
        <f>VLOOKUP(F87,Results!$N$2:$O$13,2,FALSE)</f>
        <v>Titanic</v>
      </c>
      <c r="H87" s="21">
        <f>+'Results Input'!I45</f>
        <v>12</v>
      </c>
      <c r="I87" s="21" t="str">
        <f>+'Results Input'!J45</f>
        <v>M8</v>
      </c>
      <c r="J87" t="str">
        <f>VLOOKUP(I87,Results!$N$2:$O$13,2,FALSE)</f>
        <v>Hillsiders</v>
      </c>
      <c r="K87" s="21">
        <f>+'Results Input'!L45</f>
        <v>6</v>
      </c>
    </row>
    <row r="88" spans="2:11" x14ac:dyDescent="0.3">
      <c r="B88" t="str">
        <f t="shared" si="91"/>
        <v>8M7</v>
      </c>
      <c r="C88" t="str">
        <f t="shared" ref="C88:C172" si="92">CONCATENATE(E88,I88)</f>
        <v>8M3</v>
      </c>
      <c r="D88" s="11">
        <f>+D86</f>
        <v>45959</v>
      </c>
      <c r="E88" s="26">
        <f>+E86</f>
        <v>8</v>
      </c>
      <c r="F88" s="21" t="str">
        <f>+'Results Input'!G46</f>
        <v>M7</v>
      </c>
      <c r="G88" t="str">
        <f>VLOOKUP(F88,Results!$N$2:$O$13,2,FALSE)</f>
        <v>Rock 'n' Rollers</v>
      </c>
      <c r="H88" s="21">
        <f>+'Results Input'!I46</f>
        <v>7</v>
      </c>
      <c r="I88" s="21" t="str">
        <f>+'Results Input'!J46</f>
        <v>M3</v>
      </c>
      <c r="J88" t="str">
        <f>VLOOKUP(I88,Results!$N$2:$O$13,2,FALSE)</f>
        <v>Cream</v>
      </c>
      <c r="K88" s="21">
        <f>+'Results Input'!L46</f>
        <v>17</v>
      </c>
    </row>
    <row r="89" spans="2:11" x14ac:dyDescent="0.3">
      <c r="B89" t="str">
        <f t="shared" si="91"/>
        <v>8M12</v>
      </c>
      <c r="C89" t="str">
        <f t="shared" si="92"/>
        <v>8M6</v>
      </c>
      <c r="D89" s="11">
        <f>+D86</f>
        <v>45959</v>
      </c>
      <c r="E89" s="26">
        <f>+E86</f>
        <v>8</v>
      </c>
      <c r="F89" s="21" t="str">
        <f>+'Results Input'!G47</f>
        <v>M12</v>
      </c>
      <c r="G89" t="str">
        <f>VLOOKUP(F89,Results!$N$2:$O$13,2,FALSE)</f>
        <v>Belton Stags</v>
      </c>
      <c r="H89" s="21">
        <f>+'Results Input'!I47</f>
        <v>9</v>
      </c>
      <c r="I89" s="21" t="str">
        <f>+'Results Input'!J47</f>
        <v>M6</v>
      </c>
      <c r="J89" t="str">
        <f>VLOOKUP(I89,Results!$N$2:$O$13,2,FALSE)</f>
        <v>Vagrants</v>
      </c>
      <c r="K89" s="21">
        <f>+'Results Input'!L47</f>
        <v>24</v>
      </c>
    </row>
    <row r="90" spans="2:11" x14ac:dyDescent="0.3">
      <c r="B90" t="str">
        <f t="shared" si="91"/>
        <v>8M2</v>
      </c>
      <c r="C90" t="str">
        <f t="shared" si="92"/>
        <v>8M9</v>
      </c>
      <c r="D90" s="11">
        <f>+D86</f>
        <v>45959</v>
      </c>
      <c r="E90" s="26">
        <f>+E86</f>
        <v>8</v>
      </c>
      <c r="F90" s="21" t="str">
        <f>+'Results Input'!G48</f>
        <v>M2</v>
      </c>
      <c r="G90" t="str">
        <f>VLOOKUP(F90,Results!$N$2:$O$13,2,FALSE)</f>
        <v>Buttercross</v>
      </c>
      <c r="H90" s="21" t="str">
        <f>+'Results Input'!I48</f>
        <v>N</v>
      </c>
      <c r="I90" s="21" t="str">
        <f>+'Results Input'!J48</f>
        <v>M9</v>
      </c>
      <c r="J90" t="str">
        <f>VLOOKUP(I90,Results!$N$2:$O$13,2,FALSE)</f>
        <v>Wizards</v>
      </c>
      <c r="K90" s="21" t="str">
        <f>+'Results Input'!L48</f>
        <v>N</v>
      </c>
    </row>
    <row r="91" spans="2:11" x14ac:dyDescent="0.3">
      <c r="B91" t="str">
        <f t="shared" ref="B91" si="93">CONCATENATE(E91,F91)</f>
        <v>8M4</v>
      </c>
      <c r="C91" t="str">
        <f t="shared" ref="C91" si="94">CONCATENATE(E91,I91)</f>
        <v>8M11</v>
      </c>
      <c r="D91" s="11">
        <f>+D87</f>
        <v>45959</v>
      </c>
      <c r="E91" s="26">
        <f>+E87</f>
        <v>8</v>
      </c>
      <c r="F91" s="21" t="str">
        <f>+'Results Input'!G49</f>
        <v>M4</v>
      </c>
      <c r="G91" t="str">
        <f>VLOOKUP(F91,Results!$N$2:$O$13,2,FALSE)</f>
        <v>Thistles</v>
      </c>
      <c r="H91" s="21">
        <f>+'Results Input'!I49</f>
        <v>22</v>
      </c>
      <c r="I91" s="21" t="str">
        <f>+'Results Input'!J49</f>
        <v>M11</v>
      </c>
      <c r="J91" t="str">
        <f>VLOOKUP(I91,Results!$N$2:$O$13,2,FALSE)</f>
        <v>Early Birds</v>
      </c>
      <c r="K91" s="21">
        <f>+'Results Input'!L49</f>
        <v>7</v>
      </c>
    </row>
    <row r="92" spans="2:11" x14ac:dyDescent="0.3">
      <c r="B92" t="str">
        <f t="shared" si="91"/>
        <v>8M10</v>
      </c>
      <c r="C92" t="str">
        <f t="shared" si="92"/>
        <v>8M5</v>
      </c>
      <c r="D92" s="11">
        <f>+D86</f>
        <v>45959</v>
      </c>
      <c r="E92" s="26">
        <f>+E86</f>
        <v>8</v>
      </c>
      <c r="F92" s="21" t="str">
        <f t="shared" ref="F92:F97" si="95">+I86</f>
        <v>M10</v>
      </c>
      <c r="G92" t="str">
        <f>VLOOKUP(F92,Results!$N$2:$O$13,2,FALSE)</f>
        <v>Deadenders</v>
      </c>
      <c r="H92" s="21">
        <f t="shared" ref="H92:H97" si="96">+K86</f>
        <v>10</v>
      </c>
      <c r="I92" s="1" t="str">
        <f t="shared" ref="I92:I97" si="97">+F86</f>
        <v>M5</v>
      </c>
      <c r="J92" t="str">
        <f>VLOOKUP(I92,Results!$N$2:$O$13,2,FALSE)</f>
        <v>Needles</v>
      </c>
      <c r="K92" s="21">
        <f>+H86</f>
        <v>11</v>
      </c>
    </row>
    <row r="93" spans="2:11" x14ac:dyDescent="0.3">
      <c r="B93" t="str">
        <f t="shared" si="91"/>
        <v>8M8</v>
      </c>
      <c r="C93" t="str">
        <f t="shared" si="92"/>
        <v>8M1</v>
      </c>
      <c r="D93" s="11">
        <f>+D86</f>
        <v>45959</v>
      </c>
      <c r="E93" s="26">
        <f>+E86</f>
        <v>8</v>
      </c>
      <c r="F93" s="21" t="str">
        <f t="shared" si="95"/>
        <v>M8</v>
      </c>
      <c r="G93" t="str">
        <f>VLOOKUP(F93,Results!$N$2:$O$13,2,FALSE)</f>
        <v>Hillsiders</v>
      </c>
      <c r="H93" s="21">
        <f t="shared" si="96"/>
        <v>6</v>
      </c>
      <c r="I93" s="1" t="str">
        <f t="shared" si="97"/>
        <v>M1</v>
      </c>
      <c r="J93" t="str">
        <f>VLOOKUP(I93,Results!$N$2:$O$13,2,FALSE)</f>
        <v>Titanic</v>
      </c>
      <c r="K93" s="21">
        <f>+H87</f>
        <v>12</v>
      </c>
    </row>
    <row r="94" spans="2:11" x14ac:dyDescent="0.3">
      <c r="B94" t="str">
        <f t="shared" si="91"/>
        <v>8M3</v>
      </c>
      <c r="C94" t="str">
        <f t="shared" si="92"/>
        <v>8M7</v>
      </c>
      <c r="D94" s="11">
        <f>+D86</f>
        <v>45959</v>
      </c>
      <c r="E94" s="26">
        <f>+E86</f>
        <v>8</v>
      </c>
      <c r="F94" s="21" t="str">
        <f t="shared" si="95"/>
        <v>M3</v>
      </c>
      <c r="G94" t="str">
        <f>VLOOKUP(F94,Results!$N$2:$O$13,2,FALSE)</f>
        <v>Cream</v>
      </c>
      <c r="H94" s="21">
        <f t="shared" si="96"/>
        <v>17</v>
      </c>
      <c r="I94" s="1" t="str">
        <f t="shared" si="97"/>
        <v>M7</v>
      </c>
      <c r="J94" t="str">
        <f>VLOOKUP(I94,Results!$N$2:$O$13,2,FALSE)</f>
        <v>Rock 'n' Rollers</v>
      </c>
      <c r="K94" s="21">
        <f>+H88</f>
        <v>7</v>
      </c>
    </row>
    <row r="95" spans="2:11" x14ac:dyDescent="0.3">
      <c r="B95" t="str">
        <f t="shared" si="91"/>
        <v>8M6</v>
      </c>
      <c r="C95" t="str">
        <f t="shared" si="92"/>
        <v>8M12</v>
      </c>
      <c r="D95" s="11">
        <f t="shared" ref="D95:E97" si="98">+D86</f>
        <v>45959</v>
      </c>
      <c r="E95" s="26">
        <f t="shared" si="98"/>
        <v>8</v>
      </c>
      <c r="F95" s="21" t="str">
        <f t="shared" si="95"/>
        <v>M6</v>
      </c>
      <c r="G95" t="str">
        <f>VLOOKUP(F95,Results!$N$2:$O$13,2,FALSE)</f>
        <v>Vagrants</v>
      </c>
      <c r="H95" s="21">
        <f t="shared" si="96"/>
        <v>24</v>
      </c>
      <c r="I95" s="1" t="str">
        <f t="shared" si="97"/>
        <v>M12</v>
      </c>
      <c r="J95" t="str">
        <f>VLOOKUP(I95,Results!$N$2:$O$13,2,FALSE)</f>
        <v>Belton Stags</v>
      </c>
      <c r="K95" s="21">
        <f>+H89</f>
        <v>9</v>
      </c>
    </row>
    <row r="96" spans="2:11" x14ac:dyDescent="0.3">
      <c r="B96" t="str">
        <f t="shared" ref="B96" si="99">CONCATENATE(E96,F96)</f>
        <v>8M9</v>
      </c>
      <c r="C96" t="str">
        <f t="shared" ref="C96" si="100">CONCATENATE(E96,I96)</f>
        <v>8M2</v>
      </c>
      <c r="D96" s="11">
        <f t="shared" si="98"/>
        <v>45959</v>
      </c>
      <c r="E96" s="26">
        <f t="shared" si="98"/>
        <v>8</v>
      </c>
      <c r="F96" s="21" t="str">
        <f t="shared" si="95"/>
        <v>M9</v>
      </c>
      <c r="G96" t="str">
        <f>VLOOKUP(F96,Results!$N$2:$O$13,2,FALSE)</f>
        <v>Wizards</v>
      </c>
      <c r="H96" s="21" t="str">
        <f t="shared" si="96"/>
        <v>N</v>
      </c>
      <c r="I96" s="1" t="str">
        <f t="shared" si="97"/>
        <v>M2</v>
      </c>
      <c r="J96" t="str">
        <f>VLOOKUP(I96,Results!$N$2:$O$13,2,FALSE)</f>
        <v>Buttercross</v>
      </c>
      <c r="K96" s="21" t="str">
        <f t="shared" ref="K96" si="101">+H90</f>
        <v>N</v>
      </c>
    </row>
    <row r="97" spans="2:11" x14ac:dyDescent="0.3">
      <c r="B97" t="str">
        <f t="shared" ref="B97" si="102">CONCATENATE(E97,F97)</f>
        <v>8M11</v>
      </c>
      <c r="C97" t="str">
        <f t="shared" ref="C97" si="103">CONCATENATE(E97,I97)</f>
        <v>8M4</v>
      </c>
      <c r="D97" s="11">
        <f t="shared" si="98"/>
        <v>45959</v>
      </c>
      <c r="E97" s="26">
        <f t="shared" si="98"/>
        <v>8</v>
      </c>
      <c r="F97" s="21" t="str">
        <f t="shared" si="95"/>
        <v>M11</v>
      </c>
      <c r="G97" t="str">
        <f>VLOOKUP(F97,Results!$N$2:$O$13,2,FALSE)</f>
        <v>Early Birds</v>
      </c>
      <c r="H97" s="21">
        <f t="shared" si="96"/>
        <v>7</v>
      </c>
      <c r="I97" s="1" t="str">
        <f t="shared" si="97"/>
        <v>M4</v>
      </c>
      <c r="J97" t="str">
        <f>VLOOKUP(I97,Results!$N$2:$O$13,2,FALSE)</f>
        <v>Thistles</v>
      </c>
      <c r="K97" s="21">
        <f t="shared" ref="K97" si="104">+H91</f>
        <v>22</v>
      </c>
    </row>
    <row r="98" spans="2:11" x14ac:dyDescent="0.3">
      <c r="B98" t="str">
        <f t="shared" ref="B98:B107" si="105">CONCATENATE(E98,F98)</f>
        <v>9M2</v>
      </c>
      <c r="C98" t="str">
        <f t="shared" si="92"/>
        <v>9M7</v>
      </c>
      <c r="D98" s="11">
        <f>+'Results Input'!E50</f>
        <v>45964</v>
      </c>
      <c r="E98" s="25">
        <f>+'Results Input'!F50</f>
        <v>9</v>
      </c>
      <c r="F98" s="21" t="str">
        <f>+'Results Input'!G50</f>
        <v>M2</v>
      </c>
      <c r="G98" t="str">
        <f>VLOOKUP(F98,Results!$N$2:$O$13,2,FALSE)</f>
        <v>Buttercross</v>
      </c>
      <c r="H98" s="21">
        <f>+'Results Input'!I50</f>
        <v>14</v>
      </c>
      <c r="I98" s="21" t="str">
        <f>+'Results Input'!J50</f>
        <v>M7</v>
      </c>
      <c r="J98" t="str">
        <f>VLOOKUP(I98,Results!$N$2:$O$13,2,FALSE)</f>
        <v>Rock 'n' Rollers</v>
      </c>
      <c r="K98" s="21">
        <f>+'Results Input'!L50</f>
        <v>11</v>
      </c>
    </row>
    <row r="99" spans="2:11" x14ac:dyDescent="0.3">
      <c r="B99" t="str">
        <f t="shared" si="105"/>
        <v>9M10</v>
      </c>
      <c r="C99" t="str">
        <f t="shared" si="92"/>
        <v>9M6</v>
      </c>
      <c r="D99" s="11">
        <f>+D98</f>
        <v>45964</v>
      </c>
      <c r="E99" s="26">
        <f>+E98</f>
        <v>9</v>
      </c>
      <c r="F99" s="21" t="str">
        <f>+'Results Input'!G51</f>
        <v>M10</v>
      </c>
      <c r="G99" t="str">
        <f>VLOOKUP(F99,Results!$N$2:$O$13,2,FALSE)</f>
        <v>Deadenders</v>
      </c>
      <c r="H99" s="21">
        <f>+'Results Input'!I51</f>
        <v>10</v>
      </c>
      <c r="I99" s="21" t="str">
        <f>+'Results Input'!J51</f>
        <v>M6</v>
      </c>
      <c r="J99" t="str">
        <f>VLOOKUP(I99,Results!$N$2:$O$13,2,FALSE)</f>
        <v>Vagrants</v>
      </c>
      <c r="K99" s="21">
        <f>+'Results Input'!L51</f>
        <v>19</v>
      </c>
    </row>
    <row r="100" spans="2:11" x14ac:dyDescent="0.3">
      <c r="B100" t="str">
        <f t="shared" si="105"/>
        <v>9M5</v>
      </c>
      <c r="C100" t="str">
        <f t="shared" si="92"/>
        <v>9M1</v>
      </c>
      <c r="D100" s="11">
        <f>+D98</f>
        <v>45964</v>
      </c>
      <c r="E100" s="26">
        <f>+E98</f>
        <v>9</v>
      </c>
      <c r="F100" s="21" t="str">
        <f>+'Results Input'!G52</f>
        <v>M5</v>
      </c>
      <c r="G100" t="str">
        <f>VLOOKUP(F100,Results!$N$2:$O$13,2,FALSE)</f>
        <v>Needles</v>
      </c>
      <c r="H100" s="21">
        <f>+'Results Input'!I52</f>
        <v>8</v>
      </c>
      <c r="I100" s="21" t="str">
        <f>+'Results Input'!J52</f>
        <v>M1</v>
      </c>
      <c r="J100" t="str">
        <f>VLOOKUP(I100,Results!$N$2:$O$13,2,FALSE)</f>
        <v>Titanic</v>
      </c>
      <c r="K100" s="21">
        <f>+'Results Input'!L52</f>
        <v>22</v>
      </c>
    </row>
    <row r="101" spans="2:11" x14ac:dyDescent="0.3">
      <c r="B101" t="str">
        <f t="shared" si="105"/>
        <v>9M11</v>
      </c>
      <c r="C101" t="str">
        <f t="shared" si="92"/>
        <v>9M3</v>
      </c>
      <c r="D101" s="11">
        <f>+D98</f>
        <v>45964</v>
      </c>
      <c r="E101" s="26">
        <f>+E98</f>
        <v>9</v>
      </c>
      <c r="F101" s="21" t="str">
        <f>+'Results Input'!G53</f>
        <v>M11</v>
      </c>
      <c r="G101" t="str">
        <f>VLOOKUP(F101,Results!$N$2:$O$13,2,FALSE)</f>
        <v>Early Birds</v>
      </c>
      <c r="H101" s="21">
        <f>+'Results Input'!I53</f>
        <v>6</v>
      </c>
      <c r="I101" s="21" t="str">
        <f>+'Results Input'!J53</f>
        <v>M3</v>
      </c>
      <c r="J101" t="str">
        <f>VLOOKUP(I101,Results!$N$2:$O$13,2,FALSE)</f>
        <v>Cream</v>
      </c>
      <c r="K101" s="21">
        <f>+'Results Input'!L53</f>
        <v>13</v>
      </c>
    </row>
    <row r="102" spans="2:11" x14ac:dyDescent="0.3">
      <c r="B102" t="str">
        <f t="shared" si="105"/>
        <v>9M4</v>
      </c>
      <c r="C102" t="str">
        <f t="shared" si="92"/>
        <v>9M9</v>
      </c>
      <c r="D102" s="11">
        <f>+D98</f>
        <v>45964</v>
      </c>
      <c r="E102" s="26">
        <f>+E98</f>
        <v>9</v>
      </c>
      <c r="F102" s="21" t="str">
        <f>+'Results Input'!G54</f>
        <v>M4</v>
      </c>
      <c r="G102" t="str">
        <f>VLOOKUP(F102,Results!$N$2:$O$13,2,FALSE)</f>
        <v>Thistles</v>
      </c>
      <c r="H102" s="21">
        <f>+'Results Input'!I54</f>
        <v>8</v>
      </c>
      <c r="I102" s="21" t="str">
        <f>+'Results Input'!J54</f>
        <v>M9</v>
      </c>
      <c r="J102" t="str">
        <f>VLOOKUP(I102,Results!$N$2:$O$13,2,FALSE)</f>
        <v>Wizards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9M12</v>
      </c>
      <c r="C103" t="str">
        <f t="shared" ref="C103" si="107">CONCATENATE(E103,I103)</f>
        <v>9M8</v>
      </c>
      <c r="D103" s="11">
        <f>+D99</f>
        <v>45964</v>
      </c>
      <c r="E103" s="26">
        <f>+E99</f>
        <v>9</v>
      </c>
      <c r="F103" s="21" t="str">
        <f>+'Results Input'!G55</f>
        <v>M12</v>
      </c>
      <c r="G103" t="str">
        <f>VLOOKUP(F103,Results!$N$2:$O$13,2,FALSE)</f>
        <v>Belton Stags</v>
      </c>
      <c r="H103" s="21">
        <f>+'Results Input'!I55</f>
        <v>5</v>
      </c>
      <c r="I103" s="21" t="str">
        <f>+'Results Input'!J55</f>
        <v>M8</v>
      </c>
      <c r="J103" t="str">
        <f>VLOOKUP(I103,Results!$N$2:$O$13,2,FALSE)</f>
        <v>Hillsiders</v>
      </c>
      <c r="K103" s="21">
        <f>+'Results Input'!L55</f>
        <v>16</v>
      </c>
    </row>
    <row r="104" spans="2:11" x14ac:dyDescent="0.3">
      <c r="B104" t="str">
        <f t="shared" si="105"/>
        <v>9M7</v>
      </c>
      <c r="C104" t="str">
        <f t="shared" si="92"/>
        <v>9M2</v>
      </c>
      <c r="D104" s="11">
        <f>+D98</f>
        <v>45964</v>
      </c>
      <c r="E104" s="26">
        <f>+E98</f>
        <v>9</v>
      </c>
      <c r="F104" s="21" t="str">
        <f t="shared" ref="F104:F109" si="108">+I98</f>
        <v>M7</v>
      </c>
      <c r="G104" t="str">
        <f>VLOOKUP(F104,Results!$N$2:$O$13,2,FALSE)</f>
        <v>Rock 'n' Rollers</v>
      </c>
      <c r="H104" s="21">
        <f t="shared" ref="H104:H109" si="109">+K98</f>
        <v>11</v>
      </c>
      <c r="I104" s="1" t="str">
        <f t="shared" ref="I104:I109" si="110">+F98</f>
        <v>M2</v>
      </c>
      <c r="J104" t="str">
        <f>VLOOKUP(I104,Results!$N$2:$O$13,2,FALSE)</f>
        <v>Buttercross</v>
      </c>
      <c r="K104" s="21">
        <f>+H98</f>
        <v>14</v>
      </c>
    </row>
    <row r="105" spans="2:11" x14ac:dyDescent="0.3">
      <c r="B105" t="str">
        <f t="shared" si="105"/>
        <v>9M6</v>
      </c>
      <c r="C105" t="str">
        <f t="shared" si="92"/>
        <v>9M10</v>
      </c>
      <c r="D105" s="11">
        <f>+D98</f>
        <v>45964</v>
      </c>
      <c r="E105" s="26">
        <f>+E98</f>
        <v>9</v>
      </c>
      <c r="F105" s="21" t="str">
        <f t="shared" si="108"/>
        <v>M6</v>
      </c>
      <c r="G105" t="str">
        <f>VLOOKUP(F105,Results!$N$2:$O$13,2,FALSE)</f>
        <v>Vagrants</v>
      </c>
      <c r="H105" s="21">
        <f t="shared" si="109"/>
        <v>19</v>
      </c>
      <c r="I105" s="1" t="str">
        <f t="shared" si="110"/>
        <v>M10</v>
      </c>
      <c r="J105" t="str">
        <f>VLOOKUP(I105,Results!$N$2:$O$13,2,FALSE)</f>
        <v>Deadenders</v>
      </c>
      <c r="K105" s="21">
        <f>+H99</f>
        <v>10</v>
      </c>
    </row>
    <row r="106" spans="2:11" x14ac:dyDescent="0.3">
      <c r="B106" t="str">
        <f t="shared" si="105"/>
        <v>9M1</v>
      </c>
      <c r="C106" t="str">
        <f t="shared" si="92"/>
        <v>9M5</v>
      </c>
      <c r="D106" s="11">
        <f>+D98</f>
        <v>45964</v>
      </c>
      <c r="E106" s="26">
        <f>+E98</f>
        <v>9</v>
      </c>
      <c r="F106" s="21" t="str">
        <f t="shared" si="108"/>
        <v>M1</v>
      </c>
      <c r="G106" t="str">
        <f>VLOOKUP(F106,Results!$N$2:$O$13,2,FALSE)</f>
        <v>Titanic</v>
      </c>
      <c r="H106" s="21">
        <f t="shared" si="109"/>
        <v>22</v>
      </c>
      <c r="I106" s="1" t="str">
        <f t="shared" si="110"/>
        <v>M5</v>
      </c>
      <c r="J106" t="str">
        <f>VLOOKUP(I106,Results!$N$2:$O$13,2,FALSE)</f>
        <v>Needles</v>
      </c>
      <c r="K106" s="21">
        <f>+H100</f>
        <v>8</v>
      </c>
    </row>
    <row r="107" spans="2:11" x14ac:dyDescent="0.3">
      <c r="B107" t="str">
        <f t="shared" si="105"/>
        <v>9M3</v>
      </c>
      <c r="C107" t="str">
        <f t="shared" si="92"/>
        <v>9M11</v>
      </c>
      <c r="D107" s="11">
        <f t="shared" ref="D107:E109" si="111">+D98</f>
        <v>45964</v>
      </c>
      <c r="E107" s="26">
        <f t="shared" si="111"/>
        <v>9</v>
      </c>
      <c r="F107" s="21" t="str">
        <f t="shared" si="108"/>
        <v>M3</v>
      </c>
      <c r="G107" t="str">
        <f>VLOOKUP(F107,Results!$N$2:$O$13,2,FALSE)</f>
        <v>Cream</v>
      </c>
      <c r="H107" s="21">
        <f t="shared" si="109"/>
        <v>13</v>
      </c>
      <c r="I107" s="1" t="str">
        <f t="shared" si="110"/>
        <v>M11</v>
      </c>
      <c r="J107" t="str">
        <f>VLOOKUP(I107,Results!$N$2:$O$13,2,FALSE)</f>
        <v>Early Birds</v>
      </c>
      <c r="K107" s="21">
        <f>+H101</f>
        <v>6</v>
      </c>
    </row>
    <row r="108" spans="2:11" x14ac:dyDescent="0.3">
      <c r="B108" t="str">
        <f t="shared" ref="B108" si="112">CONCATENATE(E108,F108)</f>
        <v>9M9</v>
      </c>
      <c r="C108" t="str">
        <f t="shared" ref="C108" si="113">CONCATENATE(E108,I108)</f>
        <v>9M4</v>
      </c>
      <c r="D108" s="11">
        <f t="shared" si="111"/>
        <v>45964</v>
      </c>
      <c r="E108" s="26">
        <f t="shared" si="111"/>
        <v>9</v>
      </c>
      <c r="F108" s="21" t="str">
        <f t="shared" si="108"/>
        <v>M9</v>
      </c>
      <c r="G108" t="str">
        <f>VLOOKUP(F108,Results!$N$2:$O$13,2,FALSE)</f>
        <v>Wizards</v>
      </c>
      <c r="H108" s="21">
        <f t="shared" si="109"/>
        <v>13</v>
      </c>
      <c r="I108" s="1" t="str">
        <f t="shared" si="110"/>
        <v>M4</v>
      </c>
      <c r="J108" t="str">
        <f>VLOOKUP(I108,Results!$N$2:$O$13,2,FALSE)</f>
        <v>Thistles</v>
      </c>
      <c r="K108" s="21">
        <f t="shared" ref="K108" si="114">+H102</f>
        <v>8</v>
      </c>
    </row>
    <row r="109" spans="2:11" x14ac:dyDescent="0.3">
      <c r="B109" t="str">
        <f t="shared" ref="B109" si="115">CONCATENATE(E109,F109)</f>
        <v>9M8</v>
      </c>
      <c r="C109" t="str">
        <f t="shared" ref="C109" si="116">CONCATENATE(E109,I109)</f>
        <v>9M12</v>
      </c>
      <c r="D109" s="11">
        <f t="shared" si="111"/>
        <v>45964</v>
      </c>
      <c r="E109" s="26">
        <f t="shared" si="111"/>
        <v>9</v>
      </c>
      <c r="F109" s="21" t="str">
        <f t="shared" si="108"/>
        <v>M8</v>
      </c>
      <c r="G109" t="str">
        <f>VLOOKUP(F109,Results!$N$2:$O$13,2,FALSE)</f>
        <v>Hillsiders</v>
      </c>
      <c r="H109" s="21">
        <f t="shared" si="109"/>
        <v>16</v>
      </c>
      <c r="I109" s="1" t="str">
        <f t="shared" si="110"/>
        <v>M12</v>
      </c>
      <c r="J109" t="str">
        <f>VLOOKUP(I109,Results!$N$2:$O$13,2,FALSE)</f>
        <v>Belton Stags</v>
      </c>
      <c r="K109" s="21">
        <f t="shared" ref="K109" si="117">+H103</f>
        <v>5</v>
      </c>
    </row>
    <row r="110" spans="2:11" x14ac:dyDescent="0.3">
      <c r="B110" t="str">
        <f t="shared" ref="B110:B119" si="118">CONCATENATE(E110,F110)</f>
        <v>10M1</v>
      </c>
      <c r="C110" t="str">
        <f t="shared" si="92"/>
        <v>10M6</v>
      </c>
      <c r="D110" s="11">
        <f>+'Results Input'!E56</f>
        <v>45968</v>
      </c>
      <c r="E110" s="25">
        <f>+'Results Input'!F56</f>
        <v>10</v>
      </c>
      <c r="F110" s="21" t="str">
        <f>+'Results Input'!G56</f>
        <v>M1</v>
      </c>
      <c r="G110" t="str">
        <f>VLOOKUP(F110,Results!$N$2:$O$13,2,FALSE)</f>
        <v>Titanic</v>
      </c>
      <c r="H110" s="21">
        <f>+'Results Input'!I56</f>
        <v>19</v>
      </c>
      <c r="I110" s="21" t="str">
        <f>+'Results Input'!J56</f>
        <v>M6</v>
      </c>
      <c r="J110" t="str">
        <f>VLOOKUP(I110,Results!$N$2:$O$13,2,FALSE)</f>
        <v>Vagrants</v>
      </c>
      <c r="K110" s="21">
        <f>+'Results Input'!L56</f>
        <v>9</v>
      </c>
    </row>
    <row r="111" spans="2:11" x14ac:dyDescent="0.3">
      <c r="B111" t="str">
        <f t="shared" si="118"/>
        <v>10M9</v>
      </c>
      <c r="C111" t="str">
        <f t="shared" si="92"/>
        <v>10M3</v>
      </c>
      <c r="D111" s="11">
        <f>+D110</f>
        <v>45968</v>
      </c>
      <c r="E111" s="26">
        <f>+E110</f>
        <v>10</v>
      </c>
      <c r="F111" s="21" t="str">
        <f>+'Results Input'!G57</f>
        <v>M9</v>
      </c>
      <c r="G111" t="str">
        <f>VLOOKUP(F111,Results!$N$2:$O$13,2,FALSE)</f>
        <v>Wizards</v>
      </c>
      <c r="H111" s="21">
        <f>+'Results Input'!I57</f>
        <v>13</v>
      </c>
      <c r="I111" s="21" t="str">
        <f>+'Results Input'!J57</f>
        <v>M3</v>
      </c>
      <c r="J111" t="str">
        <f>VLOOKUP(I111,Results!$N$2:$O$13,2,FALSE)</f>
        <v>Cream</v>
      </c>
      <c r="K111" s="21">
        <f>+'Results Input'!L57</f>
        <v>6</v>
      </c>
    </row>
    <row r="112" spans="2:11" x14ac:dyDescent="0.3">
      <c r="B112" t="str">
        <f t="shared" si="118"/>
        <v>10M8</v>
      </c>
      <c r="C112" t="str">
        <f t="shared" si="92"/>
        <v>10M2</v>
      </c>
      <c r="D112" s="11">
        <f>+D110</f>
        <v>45968</v>
      </c>
      <c r="E112" s="26">
        <f>+E110</f>
        <v>10</v>
      </c>
      <c r="F112" s="21" t="str">
        <f>+'Results Input'!G58</f>
        <v>M8</v>
      </c>
      <c r="G112" t="str">
        <f>VLOOKUP(F112,Results!$N$2:$O$13,2,FALSE)</f>
        <v>Hillsiders</v>
      </c>
      <c r="H112" s="21">
        <f>+'Results Input'!I58</f>
        <v>16</v>
      </c>
      <c r="I112" s="21" t="str">
        <f>+'Results Input'!J58</f>
        <v>M2</v>
      </c>
      <c r="J112" t="str">
        <f>VLOOKUP(I112,Results!$N$2:$O$13,2,FALSE)</f>
        <v>Buttercross</v>
      </c>
      <c r="K112" s="21">
        <f>+'Results Input'!L58</f>
        <v>6</v>
      </c>
    </row>
    <row r="113" spans="2:11" x14ac:dyDescent="0.3">
      <c r="B113" t="str">
        <f t="shared" si="118"/>
        <v>10M10</v>
      </c>
      <c r="C113" t="str">
        <f t="shared" si="92"/>
        <v>10M4</v>
      </c>
      <c r="D113" s="11">
        <f>+D110</f>
        <v>45968</v>
      </c>
      <c r="E113" s="26">
        <f>+E110</f>
        <v>10</v>
      </c>
      <c r="F113" s="21" t="str">
        <f>+'Results Input'!G59</f>
        <v>M10</v>
      </c>
      <c r="G113" t="str">
        <f>VLOOKUP(F113,Results!$N$2:$O$13,2,FALSE)</f>
        <v>Deadenders</v>
      </c>
      <c r="H113" s="21">
        <f>+'Results Input'!I59</f>
        <v>27</v>
      </c>
      <c r="I113" s="21" t="str">
        <f>+'Results Input'!J59</f>
        <v>M4</v>
      </c>
      <c r="J113" t="str">
        <f>VLOOKUP(I113,Results!$N$2:$O$13,2,FALSE)</f>
        <v>Thistles</v>
      </c>
      <c r="K113" s="21">
        <f>+'Results Input'!L59</f>
        <v>2</v>
      </c>
    </row>
    <row r="114" spans="2:11" x14ac:dyDescent="0.3">
      <c r="B114" t="str">
        <f t="shared" si="118"/>
        <v>10M7</v>
      </c>
      <c r="C114" t="str">
        <f t="shared" si="92"/>
        <v>10M12</v>
      </c>
      <c r="D114" s="11">
        <f>+D110</f>
        <v>45968</v>
      </c>
      <c r="E114" s="26">
        <f>+E110</f>
        <v>10</v>
      </c>
      <c r="F114" s="21" t="str">
        <f>+'Results Input'!G60</f>
        <v>M7</v>
      </c>
      <c r="G114" t="str">
        <f>VLOOKUP(F114,Results!$N$2:$O$13,2,FALSE)</f>
        <v>Rock 'n' Rollers</v>
      </c>
      <c r="H114" s="21">
        <f>+'Results Input'!I60</f>
        <v>12</v>
      </c>
      <c r="I114" s="21" t="str">
        <f>+'Results Input'!J60</f>
        <v>M12</v>
      </c>
      <c r="J114" t="str">
        <f>VLOOKUP(I114,Results!$N$2:$O$13,2,FALSE)</f>
        <v>Belton Stags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1">
        <f>+D111</f>
        <v>45968</v>
      </c>
      <c r="E115" s="26">
        <f>+E111</f>
        <v>10</v>
      </c>
      <c r="F115" s="21" t="str">
        <f>+'Results Input'!G61</f>
        <v>M11</v>
      </c>
      <c r="G115" t="str">
        <f>VLOOKUP(F115,Results!$N$2:$O$13,2,FALSE)</f>
        <v>Early Birds</v>
      </c>
      <c r="H115" s="21">
        <f>+'Results Input'!I61</f>
        <v>12</v>
      </c>
      <c r="I115" s="21" t="str">
        <f>+'Results Input'!J61</f>
        <v>M5</v>
      </c>
      <c r="J115" t="str">
        <f>VLOOKUP(I115,Results!$N$2:$O$13,2,FALSE)</f>
        <v>Needles</v>
      </c>
      <c r="K115" s="21">
        <f>+'Results Input'!L61</f>
        <v>8</v>
      </c>
    </row>
    <row r="116" spans="2:11" x14ac:dyDescent="0.3">
      <c r="B116" t="str">
        <f t="shared" si="118"/>
        <v>10M6</v>
      </c>
      <c r="C116" t="str">
        <f t="shared" si="92"/>
        <v>10M1</v>
      </c>
      <c r="D116" s="11">
        <f>+D110</f>
        <v>45968</v>
      </c>
      <c r="E116" s="26">
        <f>+E110</f>
        <v>10</v>
      </c>
      <c r="F116" s="21" t="str">
        <f t="shared" ref="F116:F121" si="121">+I110</f>
        <v>M6</v>
      </c>
      <c r="G116" t="str">
        <f>VLOOKUP(F116,Results!$N$2:$O$13,2,FALSE)</f>
        <v>Vagrants</v>
      </c>
      <c r="H116" s="21">
        <f t="shared" ref="H116:H121" si="122">+K110</f>
        <v>9</v>
      </c>
      <c r="I116" s="1" t="str">
        <f t="shared" ref="I116:I121" si="123">+F110</f>
        <v>M1</v>
      </c>
      <c r="J116" t="str">
        <f>VLOOKUP(I116,Results!$N$2:$O$13,2,FALSE)</f>
        <v>Titanic</v>
      </c>
      <c r="K116" s="21">
        <f>+H110</f>
        <v>19</v>
      </c>
    </row>
    <row r="117" spans="2:11" x14ac:dyDescent="0.3">
      <c r="B117" t="str">
        <f t="shared" si="118"/>
        <v>10M3</v>
      </c>
      <c r="C117" t="str">
        <f t="shared" si="92"/>
        <v>10M9</v>
      </c>
      <c r="D117" s="11">
        <f>+D110</f>
        <v>45968</v>
      </c>
      <c r="E117" s="26">
        <f>+E110</f>
        <v>10</v>
      </c>
      <c r="F117" s="21" t="str">
        <f t="shared" si="121"/>
        <v>M3</v>
      </c>
      <c r="G117" t="str">
        <f>VLOOKUP(F117,Results!$N$2:$O$13,2,FALSE)</f>
        <v>Cream</v>
      </c>
      <c r="H117" s="21">
        <f t="shared" si="122"/>
        <v>6</v>
      </c>
      <c r="I117" s="1" t="str">
        <f t="shared" si="123"/>
        <v>M9</v>
      </c>
      <c r="J117" t="str">
        <f>VLOOKUP(I117,Results!$N$2:$O$13,2,FALSE)</f>
        <v>Wizards</v>
      </c>
      <c r="K117" s="21">
        <f>+H111</f>
        <v>13</v>
      </c>
    </row>
    <row r="118" spans="2:11" x14ac:dyDescent="0.3">
      <c r="B118" t="str">
        <f t="shared" si="118"/>
        <v>10M2</v>
      </c>
      <c r="C118" t="str">
        <f t="shared" si="92"/>
        <v>10M8</v>
      </c>
      <c r="D118" s="11">
        <f>+D110</f>
        <v>45968</v>
      </c>
      <c r="E118" s="26">
        <f>+E110</f>
        <v>10</v>
      </c>
      <c r="F118" s="21" t="str">
        <f t="shared" si="121"/>
        <v>M2</v>
      </c>
      <c r="G118" t="str">
        <f>VLOOKUP(F118,Results!$N$2:$O$13,2,FALSE)</f>
        <v>Buttercross</v>
      </c>
      <c r="H118" s="21">
        <f t="shared" si="122"/>
        <v>6</v>
      </c>
      <c r="I118" s="1" t="str">
        <f t="shared" si="123"/>
        <v>M8</v>
      </c>
      <c r="J118" t="str">
        <f>VLOOKUP(I118,Results!$N$2:$O$13,2,FALSE)</f>
        <v>Hillsiders</v>
      </c>
      <c r="K118" s="21">
        <f>+H112</f>
        <v>16</v>
      </c>
    </row>
    <row r="119" spans="2:11" x14ac:dyDescent="0.3">
      <c r="B119" t="str">
        <f t="shared" si="118"/>
        <v>10M4</v>
      </c>
      <c r="C119" t="str">
        <f t="shared" si="92"/>
        <v>10M10</v>
      </c>
      <c r="D119" s="11">
        <f t="shared" ref="D119:E121" si="124">+D110</f>
        <v>45968</v>
      </c>
      <c r="E119" s="26">
        <f t="shared" si="124"/>
        <v>10</v>
      </c>
      <c r="F119" s="21" t="str">
        <f t="shared" si="121"/>
        <v>M4</v>
      </c>
      <c r="G119" t="str">
        <f>VLOOKUP(F119,Results!$N$2:$O$13,2,FALSE)</f>
        <v>Thistles</v>
      </c>
      <c r="H119" s="21">
        <f t="shared" si="122"/>
        <v>2</v>
      </c>
      <c r="I119" s="1" t="str">
        <f t="shared" si="123"/>
        <v>M10</v>
      </c>
      <c r="J119" t="str">
        <f>VLOOKUP(I119,Results!$N$2:$O$13,2,FALSE)</f>
        <v>Deadenders</v>
      </c>
      <c r="K119" s="21">
        <f>+H113</f>
        <v>27</v>
      </c>
    </row>
    <row r="120" spans="2:11" x14ac:dyDescent="0.3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1">
        <f t="shared" si="124"/>
        <v>45968</v>
      </c>
      <c r="E120" s="26">
        <f t="shared" si="124"/>
        <v>10</v>
      </c>
      <c r="F120" s="21" t="str">
        <f t="shared" si="121"/>
        <v>M12</v>
      </c>
      <c r="G120" t="str">
        <f>VLOOKUP(F120,Results!$N$2:$O$13,2,FALSE)</f>
        <v>Belton Stags</v>
      </c>
      <c r="H120" s="21">
        <f t="shared" si="122"/>
        <v>11</v>
      </c>
      <c r="I120" s="1" t="str">
        <f t="shared" si="123"/>
        <v>M7</v>
      </c>
      <c r="J120" t="str">
        <f>VLOOKUP(I120,Results!$N$2:$O$13,2,FALSE)</f>
        <v>Rock 'n' Rollers</v>
      </c>
      <c r="K120" s="21">
        <f t="shared" ref="K120" si="127">+H114</f>
        <v>12</v>
      </c>
    </row>
    <row r="121" spans="2:11" x14ac:dyDescent="0.3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1">
        <f t="shared" si="124"/>
        <v>45968</v>
      </c>
      <c r="E121" s="26">
        <f t="shared" si="124"/>
        <v>10</v>
      </c>
      <c r="F121" s="21" t="str">
        <f t="shared" si="121"/>
        <v>M5</v>
      </c>
      <c r="G121" t="str">
        <f>VLOOKUP(F121,Results!$N$2:$O$13,2,FALSE)</f>
        <v>Needles</v>
      </c>
      <c r="H121" s="21">
        <f t="shared" si="122"/>
        <v>8</v>
      </c>
      <c r="I121" s="1" t="str">
        <f t="shared" si="123"/>
        <v>M11</v>
      </c>
      <c r="J121" t="str">
        <f>VLOOKUP(I121,Results!$N$2:$O$13,2,FALSE)</f>
        <v>Early Birds</v>
      </c>
      <c r="K121" s="21">
        <f t="shared" ref="K121" si="130">+H115</f>
        <v>12</v>
      </c>
    </row>
    <row r="122" spans="2:11" x14ac:dyDescent="0.3">
      <c r="B122" t="str">
        <f t="shared" ref="B122:B131" si="131">CONCATENATE(E122,F122)</f>
        <v>11M12</v>
      </c>
      <c r="C122" t="str">
        <f t="shared" si="92"/>
        <v>11M4</v>
      </c>
      <c r="D122" s="11">
        <f>+'Results Input'!E62</f>
        <v>45973</v>
      </c>
      <c r="E122" s="25">
        <f>+'Results Input'!F62</f>
        <v>11</v>
      </c>
      <c r="F122" s="21" t="str">
        <f>+'Results Input'!G62</f>
        <v>M12</v>
      </c>
      <c r="G122" t="str">
        <f>VLOOKUP(F122,Results!$N$2:$O$13,2,FALSE)</f>
        <v>Belton Stags</v>
      </c>
      <c r="H122" s="21">
        <f>+'Results Input'!I62</f>
        <v>16</v>
      </c>
      <c r="I122" s="21" t="str">
        <f>+'Results Input'!J62</f>
        <v>M4</v>
      </c>
      <c r="J122" t="str">
        <f>VLOOKUP(I122,Results!$N$2:$O$13,2,FALSE)</f>
        <v>Thistles</v>
      </c>
      <c r="K122" s="21">
        <f>+'Results Input'!L62</f>
        <v>8</v>
      </c>
    </row>
    <row r="123" spans="2:11" x14ac:dyDescent="0.3">
      <c r="B123" t="str">
        <f t="shared" si="131"/>
        <v>11M6</v>
      </c>
      <c r="C123" t="str">
        <f t="shared" si="92"/>
        <v>11M11</v>
      </c>
      <c r="D123" s="11">
        <f>+D122</f>
        <v>45973</v>
      </c>
      <c r="E123" s="26">
        <f>+E122</f>
        <v>11</v>
      </c>
      <c r="F123" s="21" t="str">
        <f>+'Results Input'!G63</f>
        <v>M6</v>
      </c>
      <c r="G123" t="str">
        <f>VLOOKUP(F123,Results!$N$2:$O$13,2,FALSE)</f>
        <v>Vagrants</v>
      </c>
      <c r="H123" s="21">
        <f>+'Results Input'!I63</f>
        <v>21</v>
      </c>
      <c r="I123" s="21" t="str">
        <f>+'Results Input'!J63</f>
        <v>M11</v>
      </c>
      <c r="J123" t="str">
        <f>VLOOKUP(I123,Results!$N$2:$O$13,2,FALSE)</f>
        <v>Early Birds</v>
      </c>
      <c r="K123" s="21">
        <f>+'Results Input'!L63</f>
        <v>7</v>
      </c>
    </row>
    <row r="124" spans="2:11" x14ac:dyDescent="0.3">
      <c r="B124" t="str">
        <f t="shared" si="131"/>
        <v>11M10</v>
      </c>
      <c r="C124" t="str">
        <f t="shared" si="92"/>
        <v>11M2</v>
      </c>
      <c r="D124" s="11">
        <f>+D122</f>
        <v>45973</v>
      </c>
      <c r="E124" s="26">
        <f>+E122</f>
        <v>11</v>
      </c>
      <c r="F124" s="21" t="str">
        <f>+'Results Input'!G64</f>
        <v>M10</v>
      </c>
      <c r="G124" t="str">
        <f>VLOOKUP(F124,Results!$N$2:$O$13,2,FALSE)</f>
        <v>Deadenders</v>
      </c>
      <c r="H124" s="21">
        <f>+'Results Input'!I64</f>
        <v>9</v>
      </c>
      <c r="I124" s="21" t="str">
        <f>+'Results Input'!J64</f>
        <v>M2</v>
      </c>
      <c r="J124" t="str">
        <f>VLOOKUP(I124,Results!$N$2:$O$13,2,FALSE)</f>
        <v>Buttercross</v>
      </c>
      <c r="K124" s="21">
        <f>+'Results Input'!L64</f>
        <v>9</v>
      </c>
    </row>
    <row r="125" spans="2:11" x14ac:dyDescent="0.3">
      <c r="B125" t="str">
        <f t="shared" si="131"/>
        <v>11M9</v>
      </c>
      <c r="C125" t="str">
        <f t="shared" si="92"/>
        <v>11M5</v>
      </c>
      <c r="D125" s="11">
        <f>+D122</f>
        <v>45973</v>
      </c>
      <c r="E125" s="26">
        <f>+E122</f>
        <v>11</v>
      </c>
      <c r="F125" s="21" t="str">
        <f>+'Results Input'!G65</f>
        <v>M9</v>
      </c>
      <c r="G125" t="str">
        <f>VLOOKUP(F125,Results!$N$2:$O$13,2,FALSE)</f>
        <v>Wizards</v>
      </c>
      <c r="H125" s="21">
        <f>+'Results Input'!I65</f>
        <v>17</v>
      </c>
      <c r="I125" s="21" t="str">
        <f>+'Results Input'!J65</f>
        <v>M5</v>
      </c>
      <c r="J125" t="str">
        <f>VLOOKUP(I125,Results!$N$2:$O$13,2,FALSE)</f>
        <v>Needles</v>
      </c>
      <c r="K125" s="21">
        <f>+'Results Input'!L65</f>
        <v>7</v>
      </c>
    </row>
    <row r="126" spans="2:11" x14ac:dyDescent="0.3">
      <c r="B126" t="str">
        <f t="shared" si="131"/>
        <v>11M3</v>
      </c>
      <c r="C126" t="str">
        <f t="shared" si="92"/>
        <v>11M8</v>
      </c>
      <c r="D126" s="11">
        <f>+D122</f>
        <v>45973</v>
      </c>
      <c r="E126" s="26">
        <f>+E122</f>
        <v>11</v>
      </c>
      <c r="F126" s="21" t="str">
        <f>+'Results Input'!G66</f>
        <v>M3</v>
      </c>
      <c r="G126" t="str">
        <f>VLOOKUP(F126,Results!$N$2:$O$13,2,FALSE)</f>
        <v>Cream</v>
      </c>
      <c r="H126" s="21">
        <f>+'Results Input'!I66</f>
        <v>11</v>
      </c>
      <c r="I126" s="21" t="str">
        <f>+'Results Input'!J66</f>
        <v>M8</v>
      </c>
      <c r="J126" t="str">
        <f>VLOOKUP(I126,Results!$N$2:$O$13,2,FALSE)</f>
        <v>Hillsiders</v>
      </c>
      <c r="K126" s="21">
        <f>+'Results Input'!L66</f>
        <v>17</v>
      </c>
    </row>
    <row r="127" spans="2:11" x14ac:dyDescent="0.3">
      <c r="B127" t="str">
        <f t="shared" ref="B127" si="132">CONCATENATE(E127,F127)</f>
        <v>11M7</v>
      </c>
      <c r="C127" t="str">
        <f t="shared" ref="C127" si="133">CONCATENATE(E127,I127)</f>
        <v>11M1</v>
      </c>
      <c r="D127" s="11">
        <f>+D123</f>
        <v>45973</v>
      </c>
      <c r="E127" s="26">
        <f>+E123</f>
        <v>11</v>
      </c>
      <c r="F127" s="21" t="str">
        <f>+'Results Input'!G67</f>
        <v>M7</v>
      </c>
      <c r="G127" t="str">
        <f>VLOOKUP(F127,Results!$N$2:$O$13,2,FALSE)</f>
        <v>Rock 'n' Rollers</v>
      </c>
      <c r="H127" s="21">
        <f>+'Results Input'!I67</f>
        <v>6</v>
      </c>
      <c r="I127" s="21" t="str">
        <f>+'Results Input'!J67</f>
        <v>M1</v>
      </c>
      <c r="J127" t="str">
        <f>VLOOKUP(I127,Results!$N$2:$O$13,2,FALSE)</f>
        <v>Titanic</v>
      </c>
      <c r="K127" s="21">
        <f>+'Results Input'!L67</f>
        <v>16</v>
      </c>
    </row>
    <row r="128" spans="2:11" x14ac:dyDescent="0.3">
      <c r="B128" t="str">
        <f t="shared" si="131"/>
        <v>11M4</v>
      </c>
      <c r="C128" t="str">
        <f t="shared" si="92"/>
        <v>11M12</v>
      </c>
      <c r="D128" s="11">
        <f>+D122</f>
        <v>45973</v>
      </c>
      <c r="E128" s="26">
        <f>+E122</f>
        <v>11</v>
      </c>
      <c r="F128" s="21" t="str">
        <f t="shared" ref="F128:F133" si="134">+I122</f>
        <v>M4</v>
      </c>
      <c r="G128" t="str">
        <f>VLOOKUP(F128,Results!$N$2:$O$13,2,FALSE)</f>
        <v>Thistles</v>
      </c>
      <c r="H128" s="21">
        <f t="shared" ref="H128:H133" si="135">+K122</f>
        <v>8</v>
      </c>
      <c r="I128" s="1" t="str">
        <f t="shared" ref="I128:I133" si="136">+F122</f>
        <v>M12</v>
      </c>
      <c r="J128" t="str">
        <f>VLOOKUP(I128,Results!$N$2:$O$13,2,FALSE)</f>
        <v>Belton Stags</v>
      </c>
      <c r="K128" s="21">
        <f>+H122</f>
        <v>16</v>
      </c>
    </row>
    <row r="129" spans="2:11" x14ac:dyDescent="0.3">
      <c r="B129" t="str">
        <f t="shared" si="131"/>
        <v>11M11</v>
      </c>
      <c r="C129" t="str">
        <f t="shared" si="92"/>
        <v>11M6</v>
      </c>
      <c r="D129" s="11">
        <f>+D122</f>
        <v>45973</v>
      </c>
      <c r="E129" s="26">
        <f>+E122</f>
        <v>11</v>
      </c>
      <c r="F129" s="21" t="str">
        <f t="shared" si="134"/>
        <v>M11</v>
      </c>
      <c r="G129" t="str">
        <f>VLOOKUP(F129,Results!$N$2:$O$13,2,FALSE)</f>
        <v>Early Birds</v>
      </c>
      <c r="H129" s="21">
        <f t="shared" si="135"/>
        <v>7</v>
      </c>
      <c r="I129" s="1" t="str">
        <f t="shared" si="136"/>
        <v>M6</v>
      </c>
      <c r="J129" t="str">
        <f>VLOOKUP(I129,Results!$N$2:$O$13,2,FALSE)</f>
        <v>Vagrants</v>
      </c>
      <c r="K129" s="21">
        <f>+H123</f>
        <v>21</v>
      </c>
    </row>
    <row r="130" spans="2:11" x14ac:dyDescent="0.3">
      <c r="B130" t="str">
        <f t="shared" si="131"/>
        <v>11M2</v>
      </c>
      <c r="C130" t="str">
        <f t="shared" si="92"/>
        <v>11M10</v>
      </c>
      <c r="D130" s="11">
        <f>+D122</f>
        <v>45973</v>
      </c>
      <c r="E130" s="26">
        <f>+E122</f>
        <v>11</v>
      </c>
      <c r="F130" s="21" t="str">
        <f t="shared" si="134"/>
        <v>M2</v>
      </c>
      <c r="G130" t="str">
        <f>VLOOKUP(F130,Results!$N$2:$O$13,2,FALSE)</f>
        <v>Buttercross</v>
      </c>
      <c r="H130" s="21">
        <f t="shared" si="135"/>
        <v>9</v>
      </c>
      <c r="I130" s="1" t="str">
        <f t="shared" si="136"/>
        <v>M10</v>
      </c>
      <c r="J130" t="str">
        <f>VLOOKUP(I130,Results!$N$2:$O$13,2,FALSE)</f>
        <v>Deadenders</v>
      </c>
      <c r="K130" s="21">
        <f>+H124</f>
        <v>9</v>
      </c>
    </row>
    <row r="131" spans="2:11" x14ac:dyDescent="0.3">
      <c r="B131" t="str">
        <f t="shared" si="131"/>
        <v>11M5</v>
      </c>
      <c r="C131" t="str">
        <f t="shared" si="92"/>
        <v>11M9</v>
      </c>
      <c r="D131" s="11">
        <f t="shared" ref="D131:E133" si="137">+D122</f>
        <v>45973</v>
      </c>
      <c r="E131" s="26">
        <f t="shared" si="137"/>
        <v>11</v>
      </c>
      <c r="F131" s="21" t="str">
        <f t="shared" si="134"/>
        <v>M5</v>
      </c>
      <c r="G131" t="str">
        <f>VLOOKUP(F131,Results!$N$2:$O$13,2,FALSE)</f>
        <v>Needles</v>
      </c>
      <c r="H131" s="21">
        <f t="shared" si="135"/>
        <v>7</v>
      </c>
      <c r="I131" s="1" t="str">
        <f t="shared" si="136"/>
        <v>M9</v>
      </c>
      <c r="J131" t="str">
        <f>VLOOKUP(I131,Results!$N$2:$O$13,2,FALSE)</f>
        <v>Wizards</v>
      </c>
      <c r="K131" s="21">
        <f>+H125</f>
        <v>17</v>
      </c>
    </row>
    <row r="132" spans="2:11" x14ac:dyDescent="0.3">
      <c r="B132" t="str">
        <f t="shared" ref="B132" si="138">CONCATENATE(E132,F132)</f>
        <v>11M8</v>
      </c>
      <c r="C132" t="str">
        <f t="shared" ref="C132" si="139">CONCATENATE(E132,I132)</f>
        <v>11M3</v>
      </c>
      <c r="D132" s="11">
        <f t="shared" si="137"/>
        <v>45973</v>
      </c>
      <c r="E132" s="26">
        <f t="shared" si="137"/>
        <v>11</v>
      </c>
      <c r="F132" s="21" t="str">
        <f t="shared" si="134"/>
        <v>M8</v>
      </c>
      <c r="G132" t="str">
        <f>VLOOKUP(F132,Results!$N$2:$O$13,2,FALSE)</f>
        <v>Hillsiders</v>
      </c>
      <c r="H132" s="21">
        <f t="shared" si="135"/>
        <v>17</v>
      </c>
      <c r="I132" s="1" t="str">
        <f t="shared" si="136"/>
        <v>M3</v>
      </c>
      <c r="J132" t="str">
        <f>VLOOKUP(I132,Results!$N$2:$O$13,2,FALSE)</f>
        <v>Cream</v>
      </c>
      <c r="K132" s="21">
        <f t="shared" ref="K132" si="140">+H126</f>
        <v>11</v>
      </c>
    </row>
    <row r="133" spans="2:11" x14ac:dyDescent="0.3">
      <c r="B133" t="str">
        <f t="shared" ref="B133" si="141">CONCATENATE(E133,F133)</f>
        <v>11M1</v>
      </c>
      <c r="C133" t="str">
        <f t="shared" ref="C133" si="142">CONCATENATE(E133,I133)</f>
        <v>11M7</v>
      </c>
      <c r="D133" s="11">
        <f t="shared" si="137"/>
        <v>45973</v>
      </c>
      <c r="E133" s="26">
        <f t="shared" si="137"/>
        <v>11</v>
      </c>
      <c r="F133" s="21" t="str">
        <f t="shared" si="134"/>
        <v>M1</v>
      </c>
      <c r="G133" t="str">
        <f>VLOOKUP(F133,Results!$N$2:$O$13,2,FALSE)</f>
        <v>Titanic</v>
      </c>
      <c r="H133" s="21">
        <f t="shared" si="135"/>
        <v>16</v>
      </c>
      <c r="I133" s="1" t="str">
        <f t="shared" si="136"/>
        <v>M7</v>
      </c>
      <c r="J133" t="str">
        <f>VLOOKUP(I133,Results!$N$2:$O$13,2,FALSE)</f>
        <v>Rock 'n' Rollers</v>
      </c>
      <c r="K133" s="21">
        <f t="shared" ref="K133" si="143">+H127</f>
        <v>6</v>
      </c>
    </row>
    <row r="134" spans="2:11" x14ac:dyDescent="0.3">
      <c r="B134" t="str">
        <f t="shared" ref="B134:B143" si="144">CONCATENATE(E134,F134)</f>
        <v>12M10</v>
      </c>
      <c r="C134" t="str">
        <f t="shared" si="92"/>
        <v>12M9</v>
      </c>
      <c r="D134" s="11">
        <f>+'Results Input'!E68</f>
        <v>45982</v>
      </c>
      <c r="E134" s="25">
        <f>+'Results Input'!F68</f>
        <v>12</v>
      </c>
      <c r="F134" s="21" t="str">
        <f>+'Results Input'!G68</f>
        <v>M10</v>
      </c>
      <c r="G134" t="str">
        <f>VLOOKUP(F134,Results!$N$2:$O$13,2,FALSE)</f>
        <v>Deadenders</v>
      </c>
      <c r="H134" s="21">
        <f>+'Results Input'!I68</f>
        <v>8</v>
      </c>
      <c r="I134" s="21" t="str">
        <f>+'Results Input'!J68</f>
        <v>M9</v>
      </c>
      <c r="J134" t="str">
        <f>VLOOKUP(I134,Results!$N$2:$O$13,2,FALSE)</f>
        <v>Wizards</v>
      </c>
      <c r="K134" s="21">
        <f>+'Results Input'!L68</f>
        <v>6</v>
      </c>
    </row>
    <row r="135" spans="2:11" x14ac:dyDescent="0.3">
      <c r="B135" t="str">
        <f t="shared" si="144"/>
        <v>12M12</v>
      </c>
      <c r="C135" t="str">
        <f t="shared" si="92"/>
        <v>12M11</v>
      </c>
      <c r="D135" s="11">
        <f>+D134</f>
        <v>45982</v>
      </c>
      <c r="E135" s="26">
        <f>+E134</f>
        <v>12</v>
      </c>
      <c r="F135" s="21" t="str">
        <f>+'Results Input'!G69</f>
        <v>M12</v>
      </c>
      <c r="G135" t="str">
        <f>VLOOKUP(F135,Results!$N$2:$O$13,2,FALSE)</f>
        <v>Belton Stags</v>
      </c>
      <c r="H135" s="21">
        <f>+'Results Input'!I69</f>
        <v>16</v>
      </c>
      <c r="I135" s="21" t="str">
        <f>+'Results Input'!J69</f>
        <v>M11</v>
      </c>
      <c r="J135" t="str">
        <f>VLOOKUP(I135,Results!$N$2:$O$13,2,FALSE)</f>
        <v>Early Birds</v>
      </c>
      <c r="K135" s="21">
        <f>+'Results Input'!L69</f>
        <v>7</v>
      </c>
    </row>
    <row r="136" spans="2:11" x14ac:dyDescent="0.3">
      <c r="B136" t="str">
        <f t="shared" si="144"/>
        <v>12M8</v>
      </c>
      <c r="C136" t="str">
        <f t="shared" si="92"/>
        <v>12M7</v>
      </c>
      <c r="D136" s="11">
        <f>+D134</f>
        <v>45982</v>
      </c>
      <c r="E136" s="26">
        <f>+E134</f>
        <v>12</v>
      </c>
      <c r="F136" s="21" t="str">
        <f>+'Results Input'!G70</f>
        <v>M8</v>
      </c>
      <c r="G136" t="str">
        <f>VLOOKUP(F136,Results!$N$2:$O$13,2,FALSE)</f>
        <v>Hillsiders</v>
      </c>
      <c r="H136" s="21">
        <f>+'Results Input'!I70</f>
        <v>12</v>
      </c>
      <c r="I136" s="21" t="str">
        <f>+'Results Input'!J70</f>
        <v>M7</v>
      </c>
      <c r="J136" t="str">
        <f>VLOOKUP(I136,Results!$N$2:$O$13,2,FALSE)</f>
        <v>Rock 'n' Rollers</v>
      </c>
      <c r="K136" s="21">
        <f>+'Results Input'!L70</f>
        <v>18</v>
      </c>
    </row>
    <row r="137" spans="2:11" x14ac:dyDescent="0.3">
      <c r="B137" t="str">
        <f t="shared" si="144"/>
        <v>12M6</v>
      </c>
      <c r="C137" t="str">
        <f t="shared" si="92"/>
        <v>12M5</v>
      </c>
      <c r="D137" s="11">
        <f>+D134</f>
        <v>45982</v>
      </c>
      <c r="E137" s="26">
        <f>+E134</f>
        <v>12</v>
      </c>
      <c r="F137" s="21" t="str">
        <f>+'Results Input'!G71</f>
        <v>M6</v>
      </c>
      <c r="G137" t="str">
        <f>VLOOKUP(F137,Results!$N$2:$O$13,2,FALSE)</f>
        <v>Vagrants</v>
      </c>
      <c r="H137" s="21">
        <f>+'Results Input'!I71</f>
        <v>11</v>
      </c>
      <c r="I137" s="21" t="str">
        <f>+'Results Input'!J71</f>
        <v>M5</v>
      </c>
      <c r="J137" t="str">
        <f>VLOOKUP(I137,Results!$N$2:$O$13,2,FALSE)</f>
        <v>Needles</v>
      </c>
      <c r="K137" s="21">
        <f>+'Results Input'!L71</f>
        <v>8</v>
      </c>
    </row>
    <row r="138" spans="2:11" x14ac:dyDescent="0.3">
      <c r="B138" t="str">
        <f t="shared" si="144"/>
        <v>12M4</v>
      </c>
      <c r="C138" t="str">
        <f t="shared" si="92"/>
        <v>12M3</v>
      </c>
      <c r="D138" s="11">
        <f>+D134</f>
        <v>45982</v>
      </c>
      <c r="E138" s="26">
        <f>+E134</f>
        <v>12</v>
      </c>
      <c r="F138" s="21" t="str">
        <f>+'Results Input'!G72</f>
        <v>M4</v>
      </c>
      <c r="G138" t="str">
        <f>VLOOKUP(F138,Results!$N$2:$O$13,2,FALSE)</f>
        <v>Thistles</v>
      </c>
      <c r="H138" s="21">
        <f>+'Results Input'!I72</f>
        <v>13</v>
      </c>
      <c r="I138" s="21" t="str">
        <f>+'Results Input'!J72</f>
        <v>M3</v>
      </c>
      <c r="J138" t="str">
        <f>VLOOKUP(I138,Results!$N$2:$O$13,2,FALSE)</f>
        <v>Cream</v>
      </c>
      <c r="K138" s="21">
        <f>+'Results Input'!L72</f>
        <v>18</v>
      </c>
    </row>
    <row r="139" spans="2:11" x14ac:dyDescent="0.3">
      <c r="B139" t="str">
        <f t="shared" ref="B139" si="145">CONCATENATE(E139,F139)</f>
        <v>12M2</v>
      </c>
      <c r="C139" t="str">
        <f t="shared" ref="C139" si="146">CONCATENATE(E139,I139)</f>
        <v>12M1</v>
      </c>
      <c r="D139" s="11">
        <f>+D135</f>
        <v>45982</v>
      </c>
      <c r="E139" s="26">
        <f>+E135</f>
        <v>12</v>
      </c>
      <c r="F139" s="21" t="str">
        <f>+'Results Input'!G73</f>
        <v>M2</v>
      </c>
      <c r="G139" t="str">
        <f>VLOOKUP(F139,Results!$N$2:$O$13,2,FALSE)</f>
        <v>Buttercross</v>
      </c>
      <c r="H139" s="21">
        <f>+'Results Input'!I73</f>
        <v>10</v>
      </c>
      <c r="I139" s="21" t="str">
        <f>+'Results Input'!J73</f>
        <v>M1</v>
      </c>
      <c r="J139" t="str">
        <f>VLOOKUP(I139,Results!$N$2:$O$13,2,FALSE)</f>
        <v>Titanic</v>
      </c>
      <c r="K139" s="21">
        <f>+'Results Input'!L73</f>
        <v>14</v>
      </c>
    </row>
    <row r="140" spans="2:11" x14ac:dyDescent="0.3">
      <c r="B140" t="str">
        <f t="shared" si="144"/>
        <v>12M9</v>
      </c>
      <c r="C140" t="str">
        <f t="shared" si="92"/>
        <v>12M10</v>
      </c>
      <c r="D140" s="11">
        <f>+D134</f>
        <v>45982</v>
      </c>
      <c r="E140" s="26">
        <f>+E134</f>
        <v>12</v>
      </c>
      <c r="F140" s="21" t="str">
        <f t="shared" ref="F140:F145" si="147">+I134</f>
        <v>M9</v>
      </c>
      <c r="G140" t="str">
        <f>VLOOKUP(F140,Results!$N$2:$O$13,2,FALSE)</f>
        <v>Wizards</v>
      </c>
      <c r="H140" s="21">
        <f t="shared" ref="H140:H145" si="148">+K134</f>
        <v>6</v>
      </c>
      <c r="I140" s="1" t="str">
        <f t="shared" ref="I140:I145" si="149">+F134</f>
        <v>M10</v>
      </c>
      <c r="J140" t="str">
        <f>VLOOKUP(I140,Results!$N$2:$O$13,2,FALSE)</f>
        <v>Deadenders</v>
      </c>
      <c r="K140" s="21">
        <f>+H134</f>
        <v>8</v>
      </c>
    </row>
    <row r="141" spans="2:11" x14ac:dyDescent="0.3">
      <c r="B141" t="str">
        <f t="shared" si="144"/>
        <v>12M11</v>
      </c>
      <c r="C141" t="str">
        <f t="shared" si="92"/>
        <v>12M12</v>
      </c>
      <c r="D141" s="11">
        <f>+D134</f>
        <v>45982</v>
      </c>
      <c r="E141" s="26">
        <f>+E134</f>
        <v>12</v>
      </c>
      <c r="F141" s="21" t="str">
        <f t="shared" si="147"/>
        <v>M11</v>
      </c>
      <c r="G141" t="str">
        <f>VLOOKUP(F141,Results!$N$2:$O$13,2,FALSE)</f>
        <v>Early Birds</v>
      </c>
      <c r="H141" s="21">
        <f t="shared" si="148"/>
        <v>7</v>
      </c>
      <c r="I141" s="1" t="str">
        <f t="shared" si="149"/>
        <v>M12</v>
      </c>
      <c r="J141" t="str">
        <f>VLOOKUP(I141,Results!$N$2:$O$13,2,FALSE)</f>
        <v>Belton Stags</v>
      </c>
      <c r="K141" s="21">
        <f>+H135</f>
        <v>16</v>
      </c>
    </row>
    <row r="142" spans="2:11" x14ac:dyDescent="0.3">
      <c r="B142" t="str">
        <f t="shared" si="144"/>
        <v>12M7</v>
      </c>
      <c r="C142" t="str">
        <f t="shared" si="92"/>
        <v>12M8</v>
      </c>
      <c r="D142" s="11">
        <f>+D134</f>
        <v>45982</v>
      </c>
      <c r="E142" s="26">
        <f>+E134</f>
        <v>12</v>
      </c>
      <c r="F142" s="21" t="str">
        <f t="shared" si="147"/>
        <v>M7</v>
      </c>
      <c r="G142" t="str">
        <f>VLOOKUP(F142,Results!$N$2:$O$13,2,FALSE)</f>
        <v>Rock 'n' Rollers</v>
      </c>
      <c r="H142" s="21">
        <f t="shared" si="148"/>
        <v>18</v>
      </c>
      <c r="I142" s="1" t="str">
        <f t="shared" si="149"/>
        <v>M8</v>
      </c>
      <c r="J142" t="str">
        <f>VLOOKUP(I142,Results!$N$2:$O$13,2,FALSE)</f>
        <v>Hillsiders</v>
      </c>
      <c r="K142" s="21">
        <f>+H136</f>
        <v>12</v>
      </c>
    </row>
    <row r="143" spans="2:11" x14ac:dyDescent="0.3">
      <c r="B143" t="str">
        <f t="shared" si="144"/>
        <v>12M5</v>
      </c>
      <c r="C143" t="str">
        <f t="shared" si="92"/>
        <v>12M6</v>
      </c>
      <c r="D143" s="11">
        <f t="shared" ref="D143:E145" si="150">+D134</f>
        <v>45982</v>
      </c>
      <c r="E143" s="26">
        <f t="shared" si="150"/>
        <v>12</v>
      </c>
      <c r="F143" s="21" t="str">
        <f t="shared" si="147"/>
        <v>M5</v>
      </c>
      <c r="G143" t="str">
        <f>VLOOKUP(F143,Results!$N$2:$O$13,2,FALSE)</f>
        <v>Needles</v>
      </c>
      <c r="H143" s="21">
        <f t="shared" si="148"/>
        <v>8</v>
      </c>
      <c r="I143" s="1" t="str">
        <f t="shared" si="149"/>
        <v>M6</v>
      </c>
      <c r="J143" t="str">
        <f>VLOOKUP(I143,Results!$N$2:$O$13,2,FALSE)</f>
        <v>Vagrants</v>
      </c>
      <c r="K143" s="21">
        <f>+H137</f>
        <v>11</v>
      </c>
    </row>
    <row r="144" spans="2:11" x14ac:dyDescent="0.3">
      <c r="B144" t="str">
        <f t="shared" ref="B144" si="151">CONCATENATE(E144,F144)</f>
        <v>12M3</v>
      </c>
      <c r="C144" t="str">
        <f t="shared" ref="C144" si="152">CONCATENATE(E144,I144)</f>
        <v>12M4</v>
      </c>
      <c r="D144" s="11">
        <f t="shared" si="150"/>
        <v>45982</v>
      </c>
      <c r="E144" s="26">
        <f t="shared" si="150"/>
        <v>12</v>
      </c>
      <c r="F144" s="21" t="str">
        <f t="shared" si="147"/>
        <v>M3</v>
      </c>
      <c r="G144" t="str">
        <f>VLOOKUP(F144,Results!$N$2:$O$13,2,FALSE)</f>
        <v>Cream</v>
      </c>
      <c r="H144" s="21">
        <f t="shared" si="148"/>
        <v>18</v>
      </c>
      <c r="I144" s="1" t="str">
        <f t="shared" si="149"/>
        <v>M4</v>
      </c>
      <c r="J144" t="str">
        <f>VLOOKUP(I144,Results!$N$2:$O$13,2,FALSE)</f>
        <v>Thistles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12M1</v>
      </c>
      <c r="C145" t="str">
        <f t="shared" ref="C145" si="155">CONCATENATE(E145,I145)</f>
        <v>12M2</v>
      </c>
      <c r="D145" s="11">
        <f t="shared" si="150"/>
        <v>45982</v>
      </c>
      <c r="E145" s="26">
        <f t="shared" si="150"/>
        <v>12</v>
      </c>
      <c r="F145" s="21" t="str">
        <f t="shared" si="147"/>
        <v>M1</v>
      </c>
      <c r="G145" t="str">
        <f>VLOOKUP(F145,Results!$N$2:$O$13,2,FALSE)</f>
        <v>Titanic</v>
      </c>
      <c r="H145" s="21">
        <f t="shared" si="148"/>
        <v>14</v>
      </c>
      <c r="I145" s="1" t="str">
        <f t="shared" si="149"/>
        <v>M2</v>
      </c>
      <c r="J145" t="str">
        <f>VLOOKUP(I145,Results!$N$2:$O$13,2,FALSE)</f>
        <v>Buttercross</v>
      </c>
      <c r="K145" s="21">
        <f t="shared" ref="K145" si="156">+H139</f>
        <v>10</v>
      </c>
    </row>
    <row r="146" spans="2:11" x14ac:dyDescent="0.3">
      <c r="B146" t="str">
        <f t="shared" ref="B146:B155" si="157">CONCATENATE(E146,F146)</f>
        <v>13M3</v>
      </c>
      <c r="C146" t="str">
        <f t="shared" si="92"/>
        <v>13M2</v>
      </c>
      <c r="D146" s="11">
        <f>+'Results Input'!E74</f>
        <v>45987</v>
      </c>
      <c r="E146" s="25">
        <f>+'Results Input'!F74</f>
        <v>13</v>
      </c>
      <c r="F146" s="21" t="str">
        <f>+'Results Input'!G74</f>
        <v>M3</v>
      </c>
      <c r="G146" t="str">
        <f>VLOOKUP(F146,Results!$N$2:$O$13,2,FALSE)</f>
        <v>Cream</v>
      </c>
      <c r="H146" s="21">
        <f>+'Results Input'!I74</f>
        <v>13</v>
      </c>
      <c r="I146" s="21" t="str">
        <f>+'Results Input'!J74</f>
        <v>M2</v>
      </c>
      <c r="J146" t="str">
        <f>VLOOKUP(I146,Results!$N$2:$O$13,2,FALSE)</f>
        <v>Buttercross</v>
      </c>
      <c r="K146" s="21">
        <f>+'Results Input'!L74</f>
        <v>13</v>
      </c>
    </row>
    <row r="147" spans="2:11" x14ac:dyDescent="0.3">
      <c r="B147" t="str">
        <f t="shared" si="157"/>
        <v>13M11</v>
      </c>
      <c r="C147" t="str">
        <f t="shared" si="92"/>
        <v>13M10</v>
      </c>
      <c r="D147" s="11">
        <f>+D146</f>
        <v>45987</v>
      </c>
      <c r="E147" s="26">
        <f>+E146</f>
        <v>13</v>
      </c>
      <c r="F147" s="21" t="str">
        <f>+'Results Input'!G75</f>
        <v>M11</v>
      </c>
      <c r="G147" t="str">
        <f>VLOOKUP(F147,Results!$N$2:$O$13,2,FALSE)</f>
        <v>Early Birds</v>
      </c>
      <c r="H147" s="21">
        <f>+'Results Input'!I75</f>
        <v>10</v>
      </c>
      <c r="I147" s="21" t="str">
        <f>+'Results Input'!J75</f>
        <v>M10</v>
      </c>
      <c r="J147" t="str">
        <f>VLOOKUP(I147,Results!$N$2:$O$13,2,FALSE)</f>
        <v>Deadenders</v>
      </c>
      <c r="K147" s="21">
        <f>+'Results Input'!L75</f>
        <v>10</v>
      </c>
    </row>
    <row r="148" spans="2:11" x14ac:dyDescent="0.3">
      <c r="B148" t="str">
        <f t="shared" si="157"/>
        <v>13M5</v>
      </c>
      <c r="C148" t="str">
        <f t="shared" si="92"/>
        <v>13M4</v>
      </c>
      <c r="D148" s="11">
        <f>+D146</f>
        <v>45987</v>
      </c>
      <c r="E148" s="26">
        <f>+E146</f>
        <v>13</v>
      </c>
      <c r="F148" s="21" t="str">
        <f>+'Results Input'!G76</f>
        <v>M5</v>
      </c>
      <c r="G148" t="str">
        <f>VLOOKUP(F148,Results!$N$2:$O$13,2,FALSE)</f>
        <v>Needles</v>
      </c>
      <c r="H148" s="21">
        <f>+'Results Input'!I76</f>
        <v>8</v>
      </c>
      <c r="I148" s="21" t="str">
        <f>+'Results Input'!J76</f>
        <v>M4</v>
      </c>
      <c r="J148" t="str">
        <f>VLOOKUP(I148,Results!$N$2:$O$13,2,FALSE)</f>
        <v>Thistles</v>
      </c>
      <c r="K148" s="21">
        <f>+'Results Input'!L76</f>
        <v>15</v>
      </c>
    </row>
    <row r="149" spans="2:11" x14ac:dyDescent="0.3">
      <c r="B149" t="str">
        <f t="shared" si="157"/>
        <v>13M9</v>
      </c>
      <c r="C149" t="str">
        <f t="shared" si="92"/>
        <v>13M8</v>
      </c>
      <c r="D149" s="11">
        <f>+D146</f>
        <v>45987</v>
      </c>
      <c r="E149" s="26">
        <f>+E146</f>
        <v>13</v>
      </c>
      <c r="F149" s="21" t="str">
        <f>+'Results Input'!G77</f>
        <v>M9</v>
      </c>
      <c r="G149" t="str">
        <f>VLOOKUP(F149,Results!$N$2:$O$13,2,FALSE)</f>
        <v>Wizards</v>
      </c>
      <c r="H149" s="21">
        <f>+'Results Input'!I77</f>
        <v>5</v>
      </c>
      <c r="I149" s="21" t="str">
        <f>+'Results Input'!J77</f>
        <v>M8</v>
      </c>
      <c r="J149" t="str">
        <f>VLOOKUP(I149,Results!$N$2:$O$13,2,FALSE)</f>
        <v>Hillsiders</v>
      </c>
      <c r="K149" s="21">
        <f>+'Results Input'!L77</f>
        <v>19</v>
      </c>
    </row>
    <row r="150" spans="2:11" x14ac:dyDescent="0.3">
      <c r="B150" t="str">
        <f t="shared" si="157"/>
        <v>13M12</v>
      </c>
      <c r="C150" t="str">
        <f t="shared" si="92"/>
        <v>13M1</v>
      </c>
      <c r="D150" s="11">
        <f>+D146</f>
        <v>45987</v>
      </c>
      <c r="E150" s="26">
        <f>+E146</f>
        <v>13</v>
      </c>
      <c r="F150" s="21" t="str">
        <f>+'Results Input'!G78</f>
        <v>M12</v>
      </c>
      <c r="G150" t="str">
        <f>VLOOKUP(F150,Results!$N$2:$O$13,2,FALSE)</f>
        <v>Belton Stags</v>
      </c>
      <c r="H150" s="21">
        <f>+'Results Input'!I78</f>
        <v>12</v>
      </c>
      <c r="I150" s="21" t="str">
        <f>+'Results Input'!J78</f>
        <v>M1</v>
      </c>
      <c r="J150" t="str">
        <f>VLOOKUP(I150,Results!$N$2:$O$13,2,FALSE)</f>
        <v>Titanic</v>
      </c>
      <c r="K150" s="21">
        <f>+'Results Input'!L78</f>
        <v>13</v>
      </c>
    </row>
    <row r="151" spans="2:11" x14ac:dyDescent="0.3">
      <c r="B151" t="str">
        <f t="shared" ref="B151" si="158">CONCATENATE(E151,F151)</f>
        <v>13M7</v>
      </c>
      <c r="C151" t="str">
        <f t="shared" ref="C151" si="159">CONCATENATE(E151,I151)</f>
        <v>13M6</v>
      </c>
      <c r="D151" s="11">
        <f>+D147</f>
        <v>45987</v>
      </c>
      <c r="E151" s="26">
        <f>+E147</f>
        <v>13</v>
      </c>
      <c r="F151" s="21" t="str">
        <f>+'Results Input'!G79</f>
        <v>M7</v>
      </c>
      <c r="G151" t="str">
        <f>VLOOKUP(F151,Results!$N$2:$O$13,2,FALSE)</f>
        <v>Rock 'n' Rollers</v>
      </c>
      <c r="H151" s="21">
        <f>+'Results Input'!I79</f>
        <v>15</v>
      </c>
      <c r="I151" s="21" t="str">
        <f>+'Results Input'!J79</f>
        <v>M6</v>
      </c>
      <c r="J151" t="str">
        <f>VLOOKUP(I151,Results!$N$2:$O$13,2,FALSE)</f>
        <v>Vagrants</v>
      </c>
      <c r="K151" s="21">
        <f>+'Results Input'!L79</f>
        <v>9</v>
      </c>
    </row>
    <row r="152" spans="2:11" x14ac:dyDescent="0.3">
      <c r="B152" t="str">
        <f t="shared" si="157"/>
        <v>13M2</v>
      </c>
      <c r="C152" t="str">
        <f t="shared" si="92"/>
        <v>13M3</v>
      </c>
      <c r="D152" s="11">
        <f>+D146</f>
        <v>45987</v>
      </c>
      <c r="E152" s="26">
        <f>+E146</f>
        <v>13</v>
      </c>
      <c r="F152" s="21" t="str">
        <f t="shared" ref="F152:F157" si="160">+I146</f>
        <v>M2</v>
      </c>
      <c r="G152" t="str">
        <f>VLOOKUP(F152,Results!$N$2:$O$13,2,FALSE)</f>
        <v>Buttercross</v>
      </c>
      <c r="H152" s="21">
        <f t="shared" ref="H152:H157" si="161">+K146</f>
        <v>13</v>
      </c>
      <c r="I152" s="1" t="str">
        <f t="shared" ref="I152:I157" si="162">+F146</f>
        <v>M3</v>
      </c>
      <c r="J152" t="str">
        <f>VLOOKUP(I152,Results!$N$2:$O$13,2,FALSE)</f>
        <v>Cream</v>
      </c>
      <c r="K152" s="21">
        <f>+H146</f>
        <v>13</v>
      </c>
    </row>
    <row r="153" spans="2:11" x14ac:dyDescent="0.3">
      <c r="B153" t="str">
        <f t="shared" si="157"/>
        <v>13M10</v>
      </c>
      <c r="C153" t="str">
        <f t="shared" si="92"/>
        <v>13M11</v>
      </c>
      <c r="D153" s="11">
        <f>+D146</f>
        <v>45987</v>
      </c>
      <c r="E153" s="26">
        <f>+E146</f>
        <v>13</v>
      </c>
      <c r="F153" s="21" t="str">
        <f t="shared" si="160"/>
        <v>M10</v>
      </c>
      <c r="G153" t="str">
        <f>VLOOKUP(F153,Results!$N$2:$O$13,2,FALSE)</f>
        <v>Deadenders</v>
      </c>
      <c r="H153" s="21">
        <f t="shared" si="161"/>
        <v>10</v>
      </c>
      <c r="I153" s="1" t="str">
        <f t="shared" si="162"/>
        <v>M11</v>
      </c>
      <c r="J153" t="str">
        <f>VLOOKUP(I153,Results!$N$2:$O$13,2,FALSE)</f>
        <v>Early Birds</v>
      </c>
      <c r="K153" s="21">
        <f>+H147</f>
        <v>10</v>
      </c>
    </row>
    <row r="154" spans="2:11" x14ac:dyDescent="0.3">
      <c r="B154" t="str">
        <f t="shared" si="157"/>
        <v>13M4</v>
      </c>
      <c r="C154" t="str">
        <f t="shared" si="92"/>
        <v>13M5</v>
      </c>
      <c r="D154" s="11">
        <f>+D146</f>
        <v>45987</v>
      </c>
      <c r="E154" s="26">
        <f>+E146</f>
        <v>13</v>
      </c>
      <c r="F154" s="21" t="str">
        <f t="shared" si="160"/>
        <v>M4</v>
      </c>
      <c r="G154" t="str">
        <f>VLOOKUP(F154,Results!$N$2:$O$13,2,FALSE)</f>
        <v>Thistles</v>
      </c>
      <c r="H154" s="21">
        <f t="shared" si="161"/>
        <v>15</v>
      </c>
      <c r="I154" s="1" t="str">
        <f t="shared" si="162"/>
        <v>M5</v>
      </c>
      <c r="J154" t="str">
        <f>VLOOKUP(I154,Results!$N$2:$O$13,2,FALSE)</f>
        <v>Needles</v>
      </c>
      <c r="K154" s="21">
        <f>+H148</f>
        <v>8</v>
      </c>
    </row>
    <row r="155" spans="2:11" x14ac:dyDescent="0.3">
      <c r="B155" t="str">
        <f t="shared" si="157"/>
        <v>13M8</v>
      </c>
      <c r="C155" t="str">
        <f t="shared" si="92"/>
        <v>13M9</v>
      </c>
      <c r="D155" s="11">
        <f t="shared" ref="D155:E157" si="163">+D146</f>
        <v>45987</v>
      </c>
      <c r="E155" s="26">
        <f t="shared" si="163"/>
        <v>13</v>
      </c>
      <c r="F155" s="21" t="str">
        <f t="shared" si="160"/>
        <v>M8</v>
      </c>
      <c r="G155" t="str">
        <f>VLOOKUP(F155,Results!$N$2:$O$13,2,FALSE)</f>
        <v>Hillsiders</v>
      </c>
      <c r="H155" s="21">
        <f t="shared" si="161"/>
        <v>19</v>
      </c>
      <c r="I155" s="1" t="str">
        <f t="shared" si="162"/>
        <v>M9</v>
      </c>
      <c r="J155" t="str">
        <f>VLOOKUP(I155,Results!$N$2:$O$13,2,FALSE)</f>
        <v>Wizards</v>
      </c>
      <c r="K155" s="21">
        <f>+H149</f>
        <v>5</v>
      </c>
    </row>
    <row r="156" spans="2:11" x14ac:dyDescent="0.3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1">
        <f t="shared" si="163"/>
        <v>45987</v>
      </c>
      <c r="E156" s="26">
        <f t="shared" si="163"/>
        <v>13</v>
      </c>
      <c r="F156" s="21" t="str">
        <f t="shared" si="160"/>
        <v>M1</v>
      </c>
      <c r="G156" t="str">
        <f>VLOOKUP(F156,Results!$N$2:$O$13,2,FALSE)</f>
        <v>Titanic</v>
      </c>
      <c r="H156" s="21">
        <f t="shared" si="161"/>
        <v>13</v>
      </c>
      <c r="I156" s="1" t="str">
        <f t="shared" si="162"/>
        <v>M12</v>
      </c>
      <c r="J156" t="str">
        <f>VLOOKUP(I156,Results!$N$2:$O$13,2,FALSE)</f>
        <v>Belton Stags</v>
      </c>
      <c r="K156" s="21">
        <f t="shared" ref="K156" si="166">+H150</f>
        <v>12</v>
      </c>
    </row>
    <row r="157" spans="2:11" x14ac:dyDescent="0.3">
      <c r="B157" t="str">
        <f t="shared" ref="B157" si="167">CONCATENATE(E157,F157)</f>
        <v>13M6</v>
      </c>
      <c r="C157" t="str">
        <f t="shared" ref="C157" si="168">CONCATENATE(E157,I157)</f>
        <v>13M7</v>
      </c>
      <c r="D157" s="11">
        <f t="shared" si="163"/>
        <v>45987</v>
      </c>
      <c r="E157" s="26">
        <f t="shared" si="163"/>
        <v>13</v>
      </c>
      <c r="F157" s="21" t="str">
        <f t="shared" si="160"/>
        <v>M6</v>
      </c>
      <c r="G157" t="str">
        <f>VLOOKUP(F157,Results!$N$2:$O$13,2,FALSE)</f>
        <v>Vagrants</v>
      </c>
      <c r="H157" s="21">
        <f t="shared" si="161"/>
        <v>9</v>
      </c>
      <c r="I157" s="1" t="str">
        <f t="shared" si="162"/>
        <v>M7</v>
      </c>
      <c r="J157" t="str">
        <f>VLOOKUP(I157,Results!$N$2:$O$13,2,FALSE)</f>
        <v>Rock 'n' Rollers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14M5</v>
      </c>
      <c r="C158" t="str">
        <f t="shared" si="92"/>
        <v>14M7</v>
      </c>
      <c r="D158" s="11">
        <f>+'Results Input'!E80</f>
        <v>45992</v>
      </c>
      <c r="E158" s="25">
        <f>+'Results Input'!F80</f>
        <v>14</v>
      </c>
      <c r="F158" s="21" t="str">
        <f>+'Results Input'!G80</f>
        <v>M5</v>
      </c>
      <c r="G158" t="str">
        <f>VLOOKUP(F158,Results!$N$2:$O$13,2,FALSE)</f>
        <v>Needles</v>
      </c>
      <c r="H158" s="21">
        <f>+'Results Input'!I80</f>
        <v>6</v>
      </c>
      <c r="I158" s="21" t="str">
        <f>+'Results Input'!J80</f>
        <v>M7</v>
      </c>
      <c r="J158" t="str">
        <f>VLOOKUP(I158,Results!$N$2:$O$13,2,FALSE)</f>
        <v>Rock 'n' Rollers</v>
      </c>
      <c r="K158" s="21">
        <f>+'Results Input'!L80</f>
        <v>26</v>
      </c>
    </row>
    <row r="159" spans="2:11" x14ac:dyDescent="0.3">
      <c r="B159" t="str">
        <f t="shared" si="170"/>
        <v>14M2</v>
      </c>
      <c r="C159" t="str">
        <f t="shared" si="92"/>
        <v>14M4</v>
      </c>
      <c r="D159" s="11">
        <f>+D158</f>
        <v>45992</v>
      </c>
      <c r="E159" s="26">
        <f>+E158</f>
        <v>14</v>
      </c>
      <c r="F159" s="21" t="str">
        <f>+'Results Input'!G81</f>
        <v>M2</v>
      </c>
      <c r="G159" t="str">
        <f>VLOOKUP(F159,Results!$N$2:$O$13,2,FALSE)</f>
        <v>Buttercross</v>
      </c>
      <c r="H159" s="21">
        <f>+'Results Input'!I81</f>
        <v>16</v>
      </c>
      <c r="I159" s="21" t="str">
        <f>+'Results Input'!J81</f>
        <v>M4</v>
      </c>
      <c r="J159" t="str">
        <f>VLOOKUP(I159,Results!$N$2:$O$13,2,FALSE)</f>
        <v>Thistles</v>
      </c>
      <c r="K159" s="21">
        <f>+'Results Input'!L81</f>
        <v>10</v>
      </c>
    </row>
    <row r="160" spans="2:11" x14ac:dyDescent="0.3">
      <c r="B160" t="str">
        <f t="shared" si="170"/>
        <v>14M1</v>
      </c>
      <c r="C160" t="str">
        <f t="shared" si="92"/>
        <v>14M3</v>
      </c>
      <c r="D160" s="11">
        <f>+D158</f>
        <v>45992</v>
      </c>
      <c r="E160" s="26">
        <f>+E158</f>
        <v>14</v>
      </c>
      <c r="F160" s="21" t="str">
        <f>+'Results Input'!G82</f>
        <v>M1</v>
      </c>
      <c r="G160" t="str">
        <f>VLOOKUP(F160,Results!$N$2:$O$13,2,FALSE)</f>
        <v>Titanic</v>
      </c>
      <c r="H160" s="21">
        <f>+'Results Input'!I82</f>
        <v>15</v>
      </c>
      <c r="I160" s="21" t="str">
        <f>+'Results Input'!J82</f>
        <v>M3</v>
      </c>
      <c r="J160" t="str">
        <f>VLOOKUP(I160,Results!$N$2:$O$13,2,FALSE)</f>
        <v>Cream</v>
      </c>
      <c r="K160" s="21">
        <f>+'Results Input'!L82</f>
        <v>5</v>
      </c>
    </row>
    <row r="161" spans="2:11" x14ac:dyDescent="0.3">
      <c r="B161" t="str">
        <f t="shared" si="170"/>
        <v>14M10</v>
      </c>
      <c r="C161" t="str">
        <f t="shared" si="92"/>
        <v>14M12</v>
      </c>
      <c r="D161" s="11">
        <f>+D158</f>
        <v>45992</v>
      </c>
      <c r="E161" s="26">
        <f>+E158</f>
        <v>14</v>
      </c>
      <c r="F161" s="21" t="str">
        <f>+'Results Input'!G83</f>
        <v>M10</v>
      </c>
      <c r="G161" t="str">
        <f>VLOOKUP(F161,Results!$N$2:$O$13,2,FALSE)</f>
        <v>Deadenders</v>
      </c>
      <c r="H161" s="21">
        <f>+'Results Input'!I83</f>
        <v>13</v>
      </c>
      <c r="I161" s="21" t="str">
        <f>+'Results Input'!J83</f>
        <v>M12</v>
      </c>
      <c r="J161" t="str">
        <f>VLOOKUP(I161,Results!$N$2:$O$13,2,FALSE)</f>
        <v>Belton Stags</v>
      </c>
      <c r="K161" s="21">
        <f>+'Results Input'!L83</f>
        <v>12</v>
      </c>
    </row>
    <row r="162" spans="2:11" x14ac:dyDescent="0.3">
      <c r="B162" t="str">
        <f t="shared" si="170"/>
        <v>14M6</v>
      </c>
      <c r="C162" t="str">
        <f t="shared" si="92"/>
        <v>14M8</v>
      </c>
      <c r="D162" s="11">
        <f>+D158</f>
        <v>45992</v>
      </c>
      <c r="E162" s="26">
        <f>+E158</f>
        <v>14</v>
      </c>
      <c r="F162" s="21" t="str">
        <f>+'Results Input'!G84</f>
        <v>M6</v>
      </c>
      <c r="G162" t="str">
        <f>VLOOKUP(F162,Results!$N$2:$O$13,2,FALSE)</f>
        <v>Vagrants</v>
      </c>
      <c r="H162" s="21">
        <f>+'Results Input'!I84</f>
        <v>16</v>
      </c>
      <c r="I162" s="21" t="str">
        <f>+'Results Input'!J84</f>
        <v>M8</v>
      </c>
      <c r="J162" t="str">
        <f>VLOOKUP(I162,Results!$N$2:$O$13,2,FALSE)</f>
        <v>Hillsiders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1">
        <f>+D159</f>
        <v>45992</v>
      </c>
      <c r="E163" s="26">
        <f>+E159</f>
        <v>14</v>
      </c>
      <c r="F163" s="21" t="str">
        <f>+'Results Input'!G85</f>
        <v>M9</v>
      </c>
      <c r="G163" t="str">
        <f>VLOOKUP(F163,Results!$N$2:$O$13,2,FALSE)</f>
        <v>Wizards</v>
      </c>
      <c r="H163" s="21">
        <f>+'Results Input'!I85</f>
        <v>11</v>
      </c>
      <c r="I163" s="21" t="str">
        <f>+'Results Input'!J85</f>
        <v>M11</v>
      </c>
      <c r="J163" t="str">
        <f>VLOOKUP(I163,Results!$N$2:$O$13,2,FALSE)</f>
        <v>Early Birds</v>
      </c>
      <c r="K163" s="21">
        <f>+'Results Input'!L85</f>
        <v>16</v>
      </c>
    </row>
    <row r="164" spans="2:11" x14ac:dyDescent="0.3">
      <c r="B164" t="str">
        <f t="shared" si="170"/>
        <v>14M7</v>
      </c>
      <c r="C164" t="str">
        <f t="shared" si="92"/>
        <v>14M5</v>
      </c>
      <c r="D164" s="11">
        <f>+D158</f>
        <v>45992</v>
      </c>
      <c r="E164" s="26">
        <f>+E158</f>
        <v>14</v>
      </c>
      <c r="F164" s="21" t="str">
        <f t="shared" ref="F164:F169" si="173">+I158</f>
        <v>M7</v>
      </c>
      <c r="G164" t="str">
        <f>VLOOKUP(F164,Results!$N$2:$O$13,2,FALSE)</f>
        <v>Rock 'n' Rollers</v>
      </c>
      <c r="H164" s="21">
        <f t="shared" ref="H164:H169" si="174">+K158</f>
        <v>26</v>
      </c>
      <c r="I164" s="1" t="str">
        <f t="shared" ref="I164:I169" si="175">+F158</f>
        <v>M5</v>
      </c>
      <c r="J164" t="str">
        <f>VLOOKUP(I164,Results!$N$2:$O$13,2,FALSE)</f>
        <v>Needles</v>
      </c>
      <c r="K164" s="21">
        <f>+H158</f>
        <v>6</v>
      </c>
    </row>
    <row r="165" spans="2:11" x14ac:dyDescent="0.3">
      <c r="B165" t="str">
        <f t="shared" si="170"/>
        <v>14M4</v>
      </c>
      <c r="C165" t="str">
        <f t="shared" si="92"/>
        <v>14M2</v>
      </c>
      <c r="D165" s="11">
        <f>+D158</f>
        <v>45992</v>
      </c>
      <c r="E165" s="26">
        <f>+E158</f>
        <v>14</v>
      </c>
      <c r="F165" s="21" t="str">
        <f t="shared" si="173"/>
        <v>M4</v>
      </c>
      <c r="G165" t="str">
        <f>VLOOKUP(F165,Results!$N$2:$O$13,2,FALSE)</f>
        <v>Thistles</v>
      </c>
      <c r="H165" s="21">
        <f t="shared" si="174"/>
        <v>10</v>
      </c>
      <c r="I165" s="1" t="str">
        <f t="shared" si="175"/>
        <v>M2</v>
      </c>
      <c r="J165" t="str">
        <f>VLOOKUP(I165,Results!$N$2:$O$13,2,FALSE)</f>
        <v>Buttercross</v>
      </c>
      <c r="K165" s="21">
        <f>+H159</f>
        <v>16</v>
      </c>
    </row>
    <row r="166" spans="2:11" x14ac:dyDescent="0.3">
      <c r="B166" t="str">
        <f t="shared" si="170"/>
        <v>14M3</v>
      </c>
      <c r="C166" t="str">
        <f t="shared" si="92"/>
        <v>14M1</v>
      </c>
      <c r="D166" s="11">
        <f>+D158</f>
        <v>45992</v>
      </c>
      <c r="E166" s="26">
        <f>+E158</f>
        <v>14</v>
      </c>
      <c r="F166" s="21" t="str">
        <f t="shared" si="173"/>
        <v>M3</v>
      </c>
      <c r="G166" t="str">
        <f>VLOOKUP(F166,Results!$N$2:$O$13,2,FALSE)</f>
        <v>Cream</v>
      </c>
      <c r="H166" s="21">
        <f t="shared" si="174"/>
        <v>5</v>
      </c>
      <c r="I166" s="1" t="str">
        <f t="shared" si="175"/>
        <v>M1</v>
      </c>
      <c r="J166" t="str">
        <f>VLOOKUP(I166,Results!$N$2:$O$13,2,FALSE)</f>
        <v>Titanic</v>
      </c>
      <c r="K166" s="21">
        <f>+H160</f>
        <v>15</v>
      </c>
    </row>
    <row r="167" spans="2:11" x14ac:dyDescent="0.3">
      <c r="B167" t="str">
        <f t="shared" si="170"/>
        <v>14M12</v>
      </c>
      <c r="C167" t="str">
        <f t="shared" si="92"/>
        <v>14M10</v>
      </c>
      <c r="D167" s="11">
        <f t="shared" ref="D167:E169" si="176">+D158</f>
        <v>45992</v>
      </c>
      <c r="E167" s="26">
        <f t="shared" si="176"/>
        <v>14</v>
      </c>
      <c r="F167" s="21" t="str">
        <f t="shared" si="173"/>
        <v>M12</v>
      </c>
      <c r="G167" t="str">
        <f>VLOOKUP(F167,Results!$N$2:$O$13,2,FALSE)</f>
        <v>Belton Stags</v>
      </c>
      <c r="H167" s="21">
        <f t="shared" si="174"/>
        <v>12</v>
      </c>
      <c r="I167" s="1" t="str">
        <f t="shared" si="175"/>
        <v>M10</v>
      </c>
      <c r="J167" t="str">
        <f>VLOOKUP(I167,Results!$N$2:$O$13,2,FALSE)</f>
        <v>Deadenders</v>
      </c>
      <c r="K167" s="21">
        <f>+H161</f>
        <v>13</v>
      </c>
    </row>
    <row r="168" spans="2:11" x14ac:dyDescent="0.3">
      <c r="B168" t="str">
        <f t="shared" ref="B168" si="177">CONCATENATE(E168,F168)</f>
        <v>14M8</v>
      </c>
      <c r="C168" t="str">
        <f t="shared" ref="C168" si="178">CONCATENATE(E168,I168)</f>
        <v>14M6</v>
      </c>
      <c r="D168" s="11">
        <f t="shared" si="176"/>
        <v>45992</v>
      </c>
      <c r="E168" s="26">
        <f t="shared" si="176"/>
        <v>14</v>
      </c>
      <c r="F168" s="21" t="str">
        <f t="shared" si="173"/>
        <v>M8</v>
      </c>
      <c r="G168" t="str">
        <f>VLOOKUP(F168,Results!$N$2:$O$13,2,FALSE)</f>
        <v>Hillsiders</v>
      </c>
      <c r="H168" s="21">
        <f t="shared" si="174"/>
        <v>8</v>
      </c>
      <c r="I168" s="1" t="str">
        <f t="shared" si="175"/>
        <v>M6</v>
      </c>
      <c r="J168" t="str">
        <f>VLOOKUP(I168,Results!$N$2:$O$13,2,FALSE)</f>
        <v>Vagrants</v>
      </c>
      <c r="K168" s="21">
        <f t="shared" ref="K168" si="179">+H162</f>
        <v>16</v>
      </c>
    </row>
    <row r="169" spans="2:11" x14ac:dyDescent="0.3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1">
        <f t="shared" si="176"/>
        <v>45992</v>
      </c>
      <c r="E169" s="26">
        <f t="shared" si="176"/>
        <v>14</v>
      </c>
      <c r="F169" s="21" t="str">
        <f t="shared" si="173"/>
        <v>M11</v>
      </c>
      <c r="G169" t="str">
        <f>VLOOKUP(F169,Results!$N$2:$O$13,2,FALSE)</f>
        <v>Early Birds</v>
      </c>
      <c r="H169" s="21">
        <f t="shared" si="174"/>
        <v>16</v>
      </c>
      <c r="I169" s="1" t="str">
        <f t="shared" si="175"/>
        <v>M9</v>
      </c>
      <c r="J169" t="str">
        <f>VLOOKUP(I169,Results!$N$2:$O$13,2,FALSE)</f>
        <v>Wizards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15M4</v>
      </c>
      <c r="C170" t="str">
        <f t="shared" si="92"/>
        <v>15M6</v>
      </c>
      <c r="D170" s="11">
        <f>+'Results Input'!E86</f>
        <v>46001</v>
      </c>
      <c r="E170" s="25">
        <f>+'Results Input'!F86</f>
        <v>15</v>
      </c>
      <c r="F170" s="21" t="str">
        <f>+'Results Input'!G86</f>
        <v>M4</v>
      </c>
      <c r="G170" t="str">
        <f>VLOOKUP(F170,Results!$N$2:$O$13,2,FALSE)</f>
        <v>Thistles</v>
      </c>
      <c r="H170" s="21">
        <f>+'Results Input'!I86</f>
        <v>12</v>
      </c>
      <c r="I170" s="21" t="str">
        <f>+'Results Input'!J86</f>
        <v>M6</v>
      </c>
      <c r="J170" t="str">
        <f>VLOOKUP(I170,Results!$N$2:$O$13,2,FALSE)</f>
        <v>Vagrants</v>
      </c>
      <c r="K170" s="21">
        <f>+'Results Input'!L86</f>
        <v>16</v>
      </c>
    </row>
    <row r="171" spans="2:11" x14ac:dyDescent="0.3">
      <c r="B171" t="str">
        <f t="shared" si="183"/>
        <v>15M1</v>
      </c>
      <c r="C171" t="str">
        <f t="shared" si="92"/>
        <v>15M11</v>
      </c>
      <c r="D171" s="11">
        <f>+D170</f>
        <v>46001</v>
      </c>
      <c r="E171" s="26">
        <f>+E170</f>
        <v>15</v>
      </c>
      <c r="F171" s="21" t="str">
        <f>+'Results Input'!G87</f>
        <v>M1</v>
      </c>
      <c r="G171" t="str">
        <f>VLOOKUP(F171,Results!$N$2:$O$13,2,FALSE)</f>
        <v>Titanic</v>
      </c>
      <c r="H171" s="21">
        <f>+'Results Input'!I87</f>
        <v>9</v>
      </c>
      <c r="I171" s="21" t="str">
        <f>+'Results Input'!J87</f>
        <v>M11</v>
      </c>
      <c r="J171" t="str">
        <f>VLOOKUP(I171,Results!$N$2:$O$13,2,FALSE)</f>
        <v>Early Birds</v>
      </c>
      <c r="K171" s="21">
        <f>+'Results Input'!L87</f>
        <v>11</v>
      </c>
    </row>
    <row r="172" spans="2:11" x14ac:dyDescent="0.3">
      <c r="B172" t="str">
        <f t="shared" si="183"/>
        <v>15M2</v>
      </c>
      <c r="C172" t="str">
        <f t="shared" si="92"/>
        <v>15M12</v>
      </c>
      <c r="D172" s="11">
        <f>+D170</f>
        <v>46001</v>
      </c>
      <c r="E172" s="26">
        <f>+E170</f>
        <v>15</v>
      </c>
      <c r="F172" s="21" t="str">
        <f>+'Results Input'!G88</f>
        <v>M2</v>
      </c>
      <c r="G172" t="str">
        <f>VLOOKUP(F172,Results!$N$2:$O$13,2,FALSE)</f>
        <v>Buttercross</v>
      </c>
      <c r="H172" s="21">
        <f>+'Results Input'!I88</f>
        <v>5</v>
      </c>
      <c r="I172" s="21" t="str">
        <f>+'Results Input'!J88</f>
        <v>M12</v>
      </c>
      <c r="J172" t="str">
        <f>VLOOKUP(I172,Results!$N$2:$O$13,2,FALSE)</f>
        <v>Belton Stags</v>
      </c>
      <c r="K172" s="21">
        <f>+'Results Input'!L88</f>
        <v>22</v>
      </c>
    </row>
    <row r="173" spans="2:11" x14ac:dyDescent="0.3">
      <c r="B173" t="str">
        <f t="shared" si="183"/>
        <v>15M7</v>
      </c>
      <c r="C173" t="str">
        <f t="shared" ref="C173:C257" si="184">CONCATENATE(E173,I173)</f>
        <v>15M9</v>
      </c>
      <c r="D173" s="11">
        <f>+D170</f>
        <v>46001</v>
      </c>
      <c r="E173" s="26">
        <f>+E170</f>
        <v>15</v>
      </c>
      <c r="F173" s="21" t="str">
        <f>+'Results Input'!G89</f>
        <v>M7</v>
      </c>
      <c r="G173" t="str">
        <f>VLOOKUP(F173,Results!$N$2:$O$13,2,FALSE)</f>
        <v>Rock 'n' Rollers</v>
      </c>
      <c r="H173" s="21">
        <f>+'Results Input'!I89</f>
        <v>8</v>
      </c>
      <c r="I173" s="21" t="str">
        <f>+'Results Input'!J89</f>
        <v>M9</v>
      </c>
      <c r="J173" t="str">
        <f>VLOOKUP(I173,Results!$N$2:$O$13,2,FALSE)</f>
        <v>Wizards</v>
      </c>
      <c r="K173" s="21">
        <f>+'Results Input'!L89</f>
        <v>16</v>
      </c>
    </row>
    <row r="174" spans="2:11" x14ac:dyDescent="0.3">
      <c r="B174" t="str">
        <f t="shared" si="183"/>
        <v>15M8</v>
      </c>
      <c r="C174" t="str">
        <f t="shared" si="184"/>
        <v>15M10</v>
      </c>
      <c r="D174" s="11">
        <f>+D170</f>
        <v>46001</v>
      </c>
      <c r="E174" s="26">
        <f>+E170</f>
        <v>15</v>
      </c>
      <c r="F174" s="21" t="str">
        <f>+'Results Input'!G90</f>
        <v>M8</v>
      </c>
      <c r="G174" t="str">
        <f>VLOOKUP(F174,Results!$N$2:$O$13,2,FALSE)</f>
        <v>Hillsiders</v>
      </c>
      <c r="H174" s="21">
        <f>+'Results Input'!I90</f>
        <v>12</v>
      </c>
      <c r="I174" s="21" t="str">
        <f>+'Results Input'!J90</f>
        <v>M10</v>
      </c>
      <c r="J174" t="str">
        <f>VLOOKUP(I174,Results!$N$2:$O$13,2,FALSE)</f>
        <v>Deadenders</v>
      </c>
      <c r="K174" s="21">
        <f>+'Results Input'!L90</f>
        <v>12</v>
      </c>
    </row>
    <row r="175" spans="2:11" x14ac:dyDescent="0.3">
      <c r="B175" t="str">
        <f t="shared" ref="B175" si="185">CONCATENATE(E175,F175)</f>
        <v>15M3</v>
      </c>
      <c r="C175" t="str">
        <f t="shared" ref="C175" si="186">CONCATENATE(E175,I175)</f>
        <v>15M5</v>
      </c>
      <c r="D175" s="11">
        <f>+D171</f>
        <v>46001</v>
      </c>
      <c r="E175" s="26">
        <f>+E171</f>
        <v>15</v>
      </c>
      <c r="F175" s="21" t="str">
        <f>+'Results Input'!G91</f>
        <v>M3</v>
      </c>
      <c r="G175" t="str">
        <f>VLOOKUP(F175,Results!$N$2:$O$13,2,FALSE)</f>
        <v>Cream</v>
      </c>
      <c r="H175" s="21">
        <f>+'Results Input'!I91</f>
        <v>29</v>
      </c>
      <c r="I175" s="21" t="str">
        <f>+'Results Input'!J91</f>
        <v>M5</v>
      </c>
      <c r="J175" t="str">
        <f>VLOOKUP(I175,Results!$N$2:$O$13,2,FALSE)</f>
        <v>Needles</v>
      </c>
      <c r="K175" s="21">
        <f>+'Results Input'!L91</f>
        <v>2</v>
      </c>
    </row>
    <row r="176" spans="2:11" x14ac:dyDescent="0.3">
      <c r="B176" t="str">
        <f t="shared" si="183"/>
        <v>15M6</v>
      </c>
      <c r="C176" t="str">
        <f t="shared" si="184"/>
        <v>15M4</v>
      </c>
      <c r="D176" s="11">
        <f>+D170</f>
        <v>46001</v>
      </c>
      <c r="E176" s="26">
        <f>+E170</f>
        <v>15</v>
      </c>
      <c r="F176" s="21" t="str">
        <f t="shared" ref="F176:F181" si="187">+I170</f>
        <v>M6</v>
      </c>
      <c r="G176" t="str">
        <f>VLOOKUP(F176,Results!$N$2:$O$13,2,FALSE)</f>
        <v>Vagrants</v>
      </c>
      <c r="H176" s="21">
        <f t="shared" ref="H176:H181" si="188">+K170</f>
        <v>16</v>
      </c>
      <c r="I176" s="1" t="str">
        <f t="shared" ref="I176:I181" si="189">+F170</f>
        <v>M4</v>
      </c>
      <c r="J176" t="str">
        <f>VLOOKUP(I176,Results!$N$2:$O$13,2,FALSE)</f>
        <v>Thistles</v>
      </c>
      <c r="K176" s="21">
        <f>+H170</f>
        <v>12</v>
      </c>
    </row>
    <row r="177" spans="2:11" x14ac:dyDescent="0.3">
      <c r="B177" t="str">
        <f t="shared" si="183"/>
        <v>15M11</v>
      </c>
      <c r="C177" t="str">
        <f t="shared" si="184"/>
        <v>15M1</v>
      </c>
      <c r="D177" s="11">
        <f>+D170</f>
        <v>46001</v>
      </c>
      <c r="E177" s="26">
        <f>+E170</f>
        <v>15</v>
      </c>
      <c r="F177" s="21" t="str">
        <f t="shared" si="187"/>
        <v>M11</v>
      </c>
      <c r="G177" t="str">
        <f>VLOOKUP(F177,Results!$N$2:$O$13,2,FALSE)</f>
        <v>Early Birds</v>
      </c>
      <c r="H177" s="21">
        <f t="shared" si="188"/>
        <v>11</v>
      </c>
      <c r="I177" s="1" t="str">
        <f t="shared" si="189"/>
        <v>M1</v>
      </c>
      <c r="J177" t="str">
        <f>VLOOKUP(I177,Results!$N$2:$O$13,2,FALSE)</f>
        <v>Titanic</v>
      </c>
      <c r="K177" s="21">
        <f>+H171</f>
        <v>9</v>
      </c>
    </row>
    <row r="178" spans="2:11" x14ac:dyDescent="0.3">
      <c r="B178" t="str">
        <f t="shared" si="183"/>
        <v>15M12</v>
      </c>
      <c r="C178" t="str">
        <f t="shared" si="184"/>
        <v>15M2</v>
      </c>
      <c r="D178" s="11">
        <f>+D170</f>
        <v>46001</v>
      </c>
      <c r="E178" s="26">
        <f>+E170</f>
        <v>15</v>
      </c>
      <c r="F178" s="21" t="str">
        <f t="shared" si="187"/>
        <v>M12</v>
      </c>
      <c r="G178" t="str">
        <f>VLOOKUP(F178,Results!$N$2:$O$13,2,FALSE)</f>
        <v>Belton Stags</v>
      </c>
      <c r="H178" s="21">
        <f t="shared" si="188"/>
        <v>22</v>
      </c>
      <c r="I178" s="1" t="str">
        <f t="shared" si="189"/>
        <v>M2</v>
      </c>
      <c r="J178" t="str">
        <f>VLOOKUP(I178,Results!$N$2:$O$13,2,FALSE)</f>
        <v>Buttercross</v>
      </c>
      <c r="K178" s="21">
        <f>+H172</f>
        <v>5</v>
      </c>
    </row>
    <row r="179" spans="2:11" x14ac:dyDescent="0.3">
      <c r="B179" t="str">
        <f t="shared" si="183"/>
        <v>15M9</v>
      </c>
      <c r="C179" t="str">
        <f t="shared" si="184"/>
        <v>15M7</v>
      </c>
      <c r="D179" s="11">
        <f t="shared" ref="D179:E181" si="190">+D170</f>
        <v>46001</v>
      </c>
      <c r="E179" s="26">
        <f t="shared" si="190"/>
        <v>15</v>
      </c>
      <c r="F179" s="21" t="str">
        <f t="shared" si="187"/>
        <v>M9</v>
      </c>
      <c r="G179" t="str">
        <f>VLOOKUP(F179,Results!$N$2:$O$13,2,FALSE)</f>
        <v>Wizards</v>
      </c>
      <c r="H179" s="21">
        <f t="shared" si="188"/>
        <v>16</v>
      </c>
      <c r="I179" s="1" t="str">
        <f t="shared" si="189"/>
        <v>M7</v>
      </c>
      <c r="J179" t="str">
        <f>VLOOKUP(I179,Results!$N$2:$O$13,2,FALSE)</f>
        <v>Rock 'n' Rollers</v>
      </c>
      <c r="K179" s="21">
        <f>+H173</f>
        <v>8</v>
      </c>
    </row>
    <row r="180" spans="2:11" x14ac:dyDescent="0.3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1">
        <f t="shared" si="190"/>
        <v>46001</v>
      </c>
      <c r="E180" s="26">
        <f t="shared" si="190"/>
        <v>15</v>
      </c>
      <c r="F180" s="21" t="str">
        <f t="shared" si="187"/>
        <v>M10</v>
      </c>
      <c r="G180" t="str">
        <f>VLOOKUP(F180,Results!$N$2:$O$13,2,FALSE)</f>
        <v>Deadenders</v>
      </c>
      <c r="H180" s="21">
        <f t="shared" si="188"/>
        <v>12</v>
      </c>
      <c r="I180" s="1" t="str">
        <f t="shared" si="189"/>
        <v>M8</v>
      </c>
      <c r="J180" t="str">
        <f>VLOOKUP(I180,Results!$N$2:$O$13,2,FALSE)</f>
        <v>Hillsiders</v>
      </c>
      <c r="K180" s="21">
        <f t="shared" ref="K180" si="193">+H174</f>
        <v>12</v>
      </c>
    </row>
    <row r="181" spans="2:11" x14ac:dyDescent="0.3">
      <c r="B181" t="str">
        <f t="shared" ref="B181" si="194">CONCATENATE(E181,F181)</f>
        <v>15M5</v>
      </c>
      <c r="C181" t="str">
        <f t="shared" ref="C181" si="195">CONCATENATE(E181,I181)</f>
        <v>15M3</v>
      </c>
      <c r="D181" s="11">
        <f t="shared" si="190"/>
        <v>46001</v>
      </c>
      <c r="E181" s="26">
        <f t="shared" si="190"/>
        <v>15</v>
      </c>
      <c r="F181" s="21" t="str">
        <f t="shared" si="187"/>
        <v>M5</v>
      </c>
      <c r="G181" t="str">
        <f>VLOOKUP(F181,Results!$N$2:$O$13,2,FALSE)</f>
        <v>Needles</v>
      </c>
      <c r="H181" s="21">
        <f t="shared" si="188"/>
        <v>2</v>
      </c>
      <c r="I181" s="1" t="str">
        <f t="shared" si="189"/>
        <v>M3</v>
      </c>
      <c r="J181" t="str">
        <f>VLOOKUP(I181,Results!$N$2:$O$13,2,FALSE)</f>
        <v>Cream</v>
      </c>
      <c r="K181" s="21">
        <f t="shared" ref="K181" si="196">+H175</f>
        <v>29</v>
      </c>
    </row>
    <row r="182" spans="2:11" x14ac:dyDescent="0.3">
      <c r="B182" t="str">
        <f t="shared" ref="B182:B191" si="197">CONCATENATE(E182,F182)</f>
        <v>16M12</v>
      </c>
      <c r="C182" t="str">
        <f t="shared" si="184"/>
        <v>16M9</v>
      </c>
      <c r="D182" s="11">
        <f>+'Results Input'!E92</f>
        <v>46010</v>
      </c>
      <c r="E182" s="25">
        <f>+'Results Input'!F92</f>
        <v>16</v>
      </c>
      <c r="F182" s="21" t="str">
        <f>+'Results Input'!G92</f>
        <v>M12</v>
      </c>
      <c r="G182" t="str">
        <f>VLOOKUP(F182,Results!$N$2:$O$13,2,FALSE)</f>
        <v>Belton Stags</v>
      </c>
      <c r="H182" s="21">
        <f>+'Results Input'!I92</f>
        <v>19</v>
      </c>
      <c r="I182" s="21" t="str">
        <f>+'Results Input'!J92</f>
        <v>M9</v>
      </c>
      <c r="J182" t="str">
        <f>VLOOKUP(I182,Results!$N$2:$O$13,2,FALSE)</f>
        <v>Wizards</v>
      </c>
      <c r="K182" s="21">
        <f>+'Results Input'!L92</f>
        <v>12</v>
      </c>
    </row>
    <row r="183" spans="2:11" x14ac:dyDescent="0.3">
      <c r="B183" t="str">
        <f t="shared" si="197"/>
        <v>16M6</v>
      </c>
      <c r="C183" t="str">
        <f t="shared" si="184"/>
        <v>16M3</v>
      </c>
      <c r="D183" s="11">
        <f>+D182</f>
        <v>46010</v>
      </c>
      <c r="E183" s="26">
        <f>+E182</f>
        <v>16</v>
      </c>
      <c r="F183" s="21" t="str">
        <f>+'Results Input'!G93</f>
        <v>M6</v>
      </c>
      <c r="G183" t="str">
        <f>VLOOKUP(F183,Results!$N$2:$O$13,2,FALSE)</f>
        <v>Vagrants</v>
      </c>
      <c r="H183" s="21">
        <f>+'Results Input'!I93</f>
        <v>23</v>
      </c>
      <c r="I183" s="21" t="str">
        <f>+'Results Input'!J93</f>
        <v>M3</v>
      </c>
      <c r="J183" t="str">
        <f>VLOOKUP(I183,Results!$N$2:$O$13,2,FALSE)</f>
        <v>Cream</v>
      </c>
      <c r="K183" s="21">
        <f>+'Results Input'!L93</f>
        <v>4</v>
      </c>
    </row>
    <row r="184" spans="2:11" x14ac:dyDescent="0.3">
      <c r="B184" t="str">
        <f t="shared" si="197"/>
        <v>16M10</v>
      </c>
      <c r="C184" t="str">
        <f t="shared" si="184"/>
        <v>16M7</v>
      </c>
      <c r="D184" s="11">
        <f>+D182</f>
        <v>46010</v>
      </c>
      <c r="E184" s="26">
        <f>+E182</f>
        <v>16</v>
      </c>
      <c r="F184" s="21" t="str">
        <f>+'Results Input'!G94</f>
        <v>M10</v>
      </c>
      <c r="G184" t="str">
        <f>VLOOKUP(F184,Results!$N$2:$O$13,2,FALSE)</f>
        <v>Deadenders</v>
      </c>
      <c r="H184" s="21">
        <f>+'Results Input'!I94</f>
        <v>11</v>
      </c>
      <c r="I184" s="21" t="str">
        <f>+'Results Input'!J94</f>
        <v>M7</v>
      </c>
      <c r="J184" t="str">
        <f>VLOOKUP(I184,Results!$N$2:$O$13,2,FALSE)</f>
        <v>Rock 'n' Rollers</v>
      </c>
      <c r="K184" s="21">
        <f>+'Results Input'!L94</f>
        <v>17</v>
      </c>
    </row>
    <row r="185" spans="2:11" x14ac:dyDescent="0.3">
      <c r="B185" t="str">
        <f t="shared" si="197"/>
        <v>16M4</v>
      </c>
      <c r="C185" t="str">
        <f t="shared" si="184"/>
        <v>16M1</v>
      </c>
      <c r="D185" s="11">
        <f>+D182</f>
        <v>46010</v>
      </c>
      <c r="E185" s="26">
        <f>+E182</f>
        <v>16</v>
      </c>
      <c r="F185" s="21" t="str">
        <f>+'Results Input'!G95</f>
        <v>M4</v>
      </c>
      <c r="G185" t="str">
        <f>VLOOKUP(F185,Results!$N$2:$O$13,2,FALSE)</f>
        <v>Thistles</v>
      </c>
      <c r="H185" s="21">
        <f>+'Results Input'!I95</f>
        <v>6</v>
      </c>
      <c r="I185" s="21" t="str">
        <f>+'Results Input'!J95</f>
        <v>M1</v>
      </c>
      <c r="J185" t="str">
        <f>VLOOKUP(I185,Results!$N$2:$O$13,2,FALSE)</f>
        <v>Titanic</v>
      </c>
      <c r="K185" s="21">
        <f>+'Results Input'!L95</f>
        <v>10</v>
      </c>
    </row>
    <row r="186" spans="2:11" x14ac:dyDescent="0.3">
      <c r="B186" t="str">
        <f t="shared" si="197"/>
        <v>16M5</v>
      </c>
      <c r="C186" t="str">
        <f t="shared" si="184"/>
        <v>16M2</v>
      </c>
      <c r="D186" s="11">
        <f>+D182</f>
        <v>46010</v>
      </c>
      <c r="E186" s="26">
        <f>+E182</f>
        <v>16</v>
      </c>
      <c r="F186" s="21" t="str">
        <f>+'Results Input'!G96</f>
        <v>M5</v>
      </c>
      <c r="G186" t="str">
        <f>VLOOKUP(F186,Results!$N$2:$O$13,2,FALSE)</f>
        <v>Needles</v>
      </c>
      <c r="H186" s="21">
        <f>+'Results Input'!I96</f>
        <v>5</v>
      </c>
      <c r="I186" s="21" t="str">
        <f>+'Results Input'!J96</f>
        <v>M2</v>
      </c>
      <c r="J186" t="str">
        <f>VLOOKUP(I186,Results!$N$2:$O$13,2,FALSE)</f>
        <v>Buttercross</v>
      </c>
      <c r="K186" s="21">
        <f>+'Results Input'!L96</f>
        <v>22</v>
      </c>
    </row>
    <row r="187" spans="2:11" x14ac:dyDescent="0.3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1">
        <f>+D183</f>
        <v>46010</v>
      </c>
      <c r="E187" s="26">
        <f>+E183</f>
        <v>16</v>
      </c>
      <c r="F187" s="21" t="str">
        <f>+'Results Input'!G97</f>
        <v>M11</v>
      </c>
      <c r="G187" t="str">
        <f>VLOOKUP(F187,Results!$N$2:$O$13,2,FALSE)</f>
        <v>Early Birds</v>
      </c>
      <c r="H187" s="21">
        <f>+'Results Input'!I97</f>
        <v>4</v>
      </c>
      <c r="I187" s="21" t="str">
        <f>+'Results Input'!J97</f>
        <v>M8</v>
      </c>
      <c r="J187" t="str">
        <f>VLOOKUP(I187,Results!$N$2:$O$13,2,FALSE)</f>
        <v>Hillsiders</v>
      </c>
      <c r="K187" s="21">
        <f>+'Results Input'!L97</f>
        <v>14</v>
      </c>
    </row>
    <row r="188" spans="2:11" x14ac:dyDescent="0.3">
      <c r="B188" t="str">
        <f t="shared" si="197"/>
        <v>16M9</v>
      </c>
      <c r="C188" t="str">
        <f t="shared" si="184"/>
        <v>16M12</v>
      </c>
      <c r="D188" s="11">
        <f>+D182</f>
        <v>46010</v>
      </c>
      <c r="E188" s="26">
        <f>+E182</f>
        <v>16</v>
      </c>
      <c r="F188" s="21" t="str">
        <f t="shared" ref="F188:F193" si="200">+I182</f>
        <v>M9</v>
      </c>
      <c r="G188" t="str">
        <f>VLOOKUP(F188,Results!$N$2:$O$13,2,FALSE)</f>
        <v>Wizards</v>
      </c>
      <c r="H188" s="21">
        <f t="shared" ref="H188:H193" si="201">+K182</f>
        <v>12</v>
      </c>
      <c r="I188" s="1" t="str">
        <f t="shared" ref="I188:I193" si="202">+F182</f>
        <v>M12</v>
      </c>
      <c r="J188" t="str">
        <f>VLOOKUP(I188,Results!$N$2:$O$13,2,FALSE)</f>
        <v>Belton Stags</v>
      </c>
      <c r="K188" s="21">
        <f>+H182</f>
        <v>19</v>
      </c>
    </row>
    <row r="189" spans="2:11" x14ac:dyDescent="0.3">
      <c r="B189" t="str">
        <f t="shared" si="197"/>
        <v>16M3</v>
      </c>
      <c r="C189" t="str">
        <f t="shared" si="184"/>
        <v>16M6</v>
      </c>
      <c r="D189" s="11">
        <f>+D182</f>
        <v>46010</v>
      </c>
      <c r="E189" s="26">
        <f>+E182</f>
        <v>16</v>
      </c>
      <c r="F189" s="21" t="str">
        <f t="shared" si="200"/>
        <v>M3</v>
      </c>
      <c r="G189" t="str">
        <f>VLOOKUP(F189,Results!$N$2:$O$13,2,FALSE)</f>
        <v>Cream</v>
      </c>
      <c r="H189" s="21">
        <f t="shared" si="201"/>
        <v>4</v>
      </c>
      <c r="I189" s="1" t="str">
        <f t="shared" si="202"/>
        <v>M6</v>
      </c>
      <c r="J189" t="str">
        <f>VLOOKUP(I189,Results!$N$2:$O$13,2,FALSE)</f>
        <v>Vagrants</v>
      </c>
      <c r="K189" s="21">
        <f>+H183</f>
        <v>23</v>
      </c>
    </row>
    <row r="190" spans="2:11" x14ac:dyDescent="0.3">
      <c r="B190" t="str">
        <f t="shared" si="197"/>
        <v>16M7</v>
      </c>
      <c r="C190" t="str">
        <f t="shared" si="184"/>
        <v>16M10</v>
      </c>
      <c r="D190" s="11">
        <f>+D182</f>
        <v>46010</v>
      </c>
      <c r="E190" s="26">
        <f>+E182</f>
        <v>16</v>
      </c>
      <c r="F190" s="21" t="str">
        <f t="shared" si="200"/>
        <v>M7</v>
      </c>
      <c r="G190" t="str">
        <f>VLOOKUP(F190,Results!$N$2:$O$13,2,FALSE)</f>
        <v>Rock 'n' Rollers</v>
      </c>
      <c r="H190" s="21">
        <f t="shared" si="201"/>
        <v>17</v>
      </c>
      <c r="I190" s="1" t="str">
        <f t="shared" si="202"/>
        <v>M10</v>
      </c>
      <c r="J190" t="str">
        <f>VLOOKUP(I190,Results!$N$2:$O$13,2,FALSE)</f>
        <v>Deadenders</v>
      </c>
      <c r="K190" s="21">
        <f>+H184</f>
        <v>11</v>
      </c>
    </row>
    <row r="191" spans="2:11" x14ac:dyDescent="0.3">
      <c r="B191" t="str">
        <f t="shared" si="197"/>
        <v>16M1</v>
      </c>
      <c r="C191" t="str">
        <f t="shared" si="184"/>
        <v>16M4</v>
      </c>
      <c r="D191" s="11">
        <f t="shared" ref="D191:E193" si="203">+D182</f>
        <v>46010</v>
      </c>
      <c r="E191" s="26">
        <f t="shared" si="203"/>
        <v>16</v>
      </c>
      <c r="F191" s="21" t="str">
        <f t="shared" si="200"/>
        <v>M1</v>
      </c>
      <c r="G191" t="str">
        <f>VLOOKUP(F191,Results!$N$2:$O$13,2,FALSE)</f>
        <v>Titanic</v>
      </c>
      <c r="H191" s="21">
        <f t="shared" si="201"/>
        <v>10</v>
      </c>
      <c r="I191" s="1" t="str">
        <f t="shared" si="202"/>
        <v>M4</v>
      </c>
      <c r="J191" t="str">
        <f>VLOOKUP(I191,Results!$N$2:$O$13,2,FALSE)</f>
        <v>Thistles</v>
      </c>
      <c r="K191" s="21">
        <f>+H185</f>
        <v>6</v>
      </c>
    </row>
    <row r="192" spans="2:11" x14ac:dyDescent="0.3">
      <c r="B192" t="str">
        <f t="shared" ref="B192" si="204">CONCATENATE(E192,F192)</f>
        <v>16M2</v>
      </c>
      <c r="C192" t="str">
        <f t="shared" ref="C192" si="205">CONCATENATE(E192,I192)</f>
        <v>16M5</v>
      </c>
      <c r="D192" s="11">
        <f t="shared" si="203"/>
        <v>46010</v>
      </c>
      <c r="E192" s="26">
        <f t="shared" si="203"/>
        <v>16</v>
      </c>
      <c r="F192" s="21" t="str">
        <f t="shared" si="200"/>
        <v>M2</v>
      </c>
      <c r="G192" t="str">
        <f>VLOOKUP(F192,Results!$N$2:$O$13,2,FALSE)</f>
        <v>Buttercross</v>
      </c>
      <c r="H192" s="21">
        <f t="shared" si="201"/>
        <v>22</v>
      </c>
      <c r="I192" s="1" t="str">
        <f t="shared" si="202"/>
        <v>M5</v>
      </c>
      <c r="J192" t="str">
        <f>VLOOKUP(I192,Results!$N$2:$O$13,2,FALSE)</f>
        <v>Needles</v>
      </c>
      <c r="K192" s="21">
        <f t="shared" ref="K192" si="206">+H186</f>
        <v>5</v>
      </c>
    </row>
    <row r="193" spans="2:11" x14ac:dyDescent="0.3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1">
        <f t="shared" si="203"/>
        <v>46010</v>
      </c>
      <c r="E193" s="26">
        <f t="shared" si="203"/>
        <v>16</v>
      </c>
      <c r="F193" s="21" t="str">
        <f t="shared" si="200"/>
        <v>M8</v>
      </c>
      <c r="G193" t="str">
        <f>VLOOKUP(F193,Results!$N$2:$O$13,2,FALSE)</f>
        <v>Hillsiders</v>
      </c>
      <c r="H193" s="21">
        <f t="shared" si="201"/>
        <v>14</v>
      </c>
      <c r="I193" s="1" t="str">
        <f t="shared" si="202"/>
        <v>M11</v>
      </c>
      <c r="J193" t="str">
        <f>VLOOKUP(I193,Results!$N$2:$O$13,2,FALSE)</f>
        <v>Early Birds</v>
      </c>
      <c r="K193" s="21">
        <f t="shared" ref="K193" si="209">+H187</f>
        <v>4</v>
      </c>
    </row>
    <row r="194" spans="2:11" x14ac:dyDescent="0.3">
      <c r="B194" t="str">
        <f t="shared" ref="B194:B203" si="210">CONCATENATE(E194,F194)</f>
        <v>17M10</v>
      </c>
      <c r="C194" t="str">
        <f t="shared" si="184"/>
        <v>17M1</v>
      </c>
      <c r="D194" s="11">
        <f>+'Results Input'!E98</f>
        <v>46024</v>
      </c>
      <c r="E194" s="25">
        <f>+'Results Input'!F98</f>
        <v>17</v>
      </c>
      <c r="F194" s="21" t="str">
        <f>+'Results Input'!G98</f>
        <v>M10</v>
      </c>
      <c r="G194" t="str">
        <f>VLOOKUP(F194,Results!$N$2:$O$13,2,FALSE)</f>
        <v>Deadenders</v>
      </c>
      <c r="H194" s="21">
        <f>+'Results Input'!I98</f>
        <v>9</v>
      </c>
      <c r="I194" s="21" t="str">
        <f>+'Results Input'!J98</f>
        <v>M1</v>
      </c>
      <c r="J194" t="str">
        <f>VLOOKUP(I194,Results!$N$2:$O$13,2,FALSE)</f>
        <v>Titanic</v>
      </c>
      <c r="K194" s="21">
        <f>+'Results Input'!L98</f>
        <v>13</v>
      </c>
    </row>
    <row r="195" spans="2:11" x14ac:dyDescent="0.3">
      <c r="B195" t="str">
        <f t="shared" si="210"/>
        <v>17M8</v>
      </c>
      <c r="C195" t="str">
        <f t="shared" si="184"/>
        <v>17M5</v>
      </c>
      <c r="D195" s="11">
        <f>+D194</f>
        <v>46024</v>
      </c>
      <c r="E195" s="26">
        <f>+E194</f>
        <v>17</v>
      </c>
      <c r="F195" s="21" t="str">
        <f>+'Results Input'!G99</f>
        <v>M8</v>
      </c>
      <c r="G195" t="str">
        <f>VLOOKUP(F195,Results!$N$2:$O$13,2,FALSE)</f>
        <v>Hillsiders</v>
      </c>
      <c r="H195" s="21">
        <f>+'Results Input'!I99</f>
        <v>21</v>
      </c>
      <c r="I195" s="21" t="str">
        <f>+'Results Input'!J99</f>
        <v>M5</v>
      </c>
      <c r="J195" t="str">
        <f>VLOOKUP(I195,Results!$N$2:$O$13,2,FALSE)</f>
        <v>Needles</v>
      </c>
      <c r="K195" s="21">
        <f>+'Results Input'!L99</f>
        <v>5</v>
      </c>
    </row>
    <row r="196" spans="2:11" x14ac:dyDescent="0.3">
      <c r="B196" t="str">
        <f t="shared" si="210"/>
        <v>17M9</v>
      </c>
      <c r="C196" t="str">
        <f t="shared" si="184"/>
        <v>17M6</v>
      </c>
      <c r="D196" s="11">
        <f>+D194</f>
        <v>46024</v>
      </c>
      <c r="E196" s="26">
        <f>+E194</f>
        <v>17</v>
      </c>
      <c r="F196" s="21" t="str">
        <f>+'Results Input'!G100</f>
        <v>M9</v>
      </c>
      <c r="G196" t="str">
        <f>VLOOKUP(F196,Results!$N$2:$O$13,2,FALSE)</f>
        <v>Wizards</v>
      </c>
      <c r="H196" s="21">
        <f>+'Results Input'!I100</f>
        <v>6</v>
      </c>
      <c r="I196" s="21" t="str">
        <f>+'Results Input'!J100</f>
        <v>M6</v>
      </c>
      <c r="J196" t="str">
        <f>VLOOKUP(I196,Results!$N$2:$O$13,2,FALSE)</f>
        <v>Vagrants</v>
      </c>
      <c r="K196" s="21">
        <f>+'Results Input'!L100</f>
        <v>22</v>
      </c>
    </row>
    <row r="197" spans="2:11" x14ac:dyDescent="0.3">
      <c r="B197" t="str">
        <f t="shared" si="210"/>
        <v>17M11</v>
      </c>
      <c r="C197" t="str">
        <f t="shared" si="184"/>
        <v>17M2</v>
      </c>
      <c r="D197" s="11">
        <f>+D194</f>
        <v>46024</v>
      </c>
      <c r="E197" s="26">
        <f>+E194</f>
        <v>17</v>
      </c>
      <c r="F197" s="21" t="str">
        <f>+'Results Input'!G101</f>
        <v>M11</v>
      </c>
      <c r="G197" t="str">
        <f>VLOOKUP(F197,Results!$N$2:$O$13,2,FALSE)</f>
        <v>Early Birds</v>
      </c>
      <c r="H197" s="21">
        <f>+'Results Input'!I101</f>
        <v>8</v>
      </c>
      <c r="I197" s="21" t="str">
        <f>+'Results Input'!J101</f>
        <v>M2</v>
      </c>
      <c r="J197" t="str">
        <f>VLOOKUP(I197,Results!$N$2:$O$13,2,FALSE)</f>
        <v>Buttercross</v>
      </c>
      <c r="K197" s="21">
        <f>+'Results Input'!L101</f>
        <v>15</v>
      </c>
    </row>
    <row r="198" spans="2:11" x14ac:dyDescent="0.3">
      <c r="B198" t="str">
        <f t="shared" si="210"/>
        <v>17M7</v>
      </c>
      <c r="C198" t="str">
        <f t="shared" si="184"/>
        <v>17M4</v>
      </c>
      <c r="D198" s="11">
        <f>+D194</f>
        <v>46024</v>
      </c>
      <c r="E198" s="26">
        <f>+E194</f>
        <v>17</v>
      </c>
      <c r="F198" s="21" t="str">
        <f>+'Results Input'!G102</f>
        <v>M7</v>
      </c>
      <c r="G198" t="str">
        <f>VLOOKUP(F198,Results!$N$2:$O$13,2,FALSE)</f>
        <v>Rock 'n' Rollers</v>
      </c>
      <c r="H198" s="21">
        <f>+'Results Input'!I102</f>
        <v>19</v>
      </c>
      <c r="I198" s="21" t="str">
        <f>+'Results Input'!J102</f>
        <v>M4</v>
      </c>
      <c r="J198" t="str">
        <f>VLOOKUP(I198,Results!$N$2:$O$13,2,FALSE)</f>
        <v>Thistles</v>
      </c>
      <c r="K198" s="21">
        <f>+'Results Input'!L102</f>
        <v>8</v>
      </c>
    </row>
    <row r="199" spans="2:11" x14ac:dyDescent="0.3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1">
        <f>+D195</f>
        <v>46024</v>
      </c>
      <c r="E199" s="26">
        <f>+E195</f>
        <v>17</v>
      </c>
      <c r="F199" s="21" t="str">
        <f>+'Results Input'!G103</f>
        <v>M12</v>
      </c>
      <c r="G199" t="str">
        <f>VLOOKUP(F199,Results!$N$2:$O$13,2,FALSE)</f>
        <v>Belton Stags</v>
      </c>
      <c r="H199" s="21">
        <f>+'Results Input'!I103</f>
        <v>25</v>
      </c>
      <c r="I199" s="21" t="str">
        <f>+'Results Input'!J103</f>
        <v>M3</v>
      </c>
      <c r="J199" t="str">
        <f>VLOOKUP(I199,Results!$N$2:$O$13,2,FALSE)</f>
        <v>Cream</v>
      </c>
      <c r="K199" s="21">
        <f>+'Results Input'!L103</f>
        <v>3</v>
      </c>
    </row>
    <row r="200" spans="2:11" x14ac:dyDescent="0.3">
      <c r="B200" t="str">
        <f t="shared" si="210"/>
        <v>17M1</v>
      </c>
      <c r="C200" t="str">
        <f t="shared" si="184"/>
        <v>17M10</v>
      </c>
      <c r="D200" s="11">
        <f>+D194</f>
        <v>46024</v>
      </c>
      <c r="E200" s="26">
        <f>+E194</f>
        <v>17</v>
      </c>
      <c r="F200" s="21" t="str">
        <f t="shared" ref="F200:F205" si="213">+I194</f>
        <v>M1</v>
      </c>
      <c r="G200" t="str">
        <f>VLOOKUP(F200,Results!$N$2:$O$13,2,FALSE)</f>
        <v>Titanic</v>
      </c>
      <c r="H200" s="21">
        <f t="shared" ref="H200:H205" si="214">+K194</f>
        <v>13</v>
      </c>
      <c r="I200" s="1" t="str">
        <f t="shared" ref="I200:I205" si="215">+F194</f>
        <v>M10</v>
      </c>
      <c r="J200" t="str">
        <f>VLOOKUP(I200,Results!$N$2:$O$13,2,FALSE)</f>
        <v>Deadenders</v>
      </c>
      <c r="K200" s="21">
        <f>+H194</f>
        <v>9</v>
      </c>
    </row>
    <row r="201" spans="2:11" x14ac:dyDescent="0.3">
      <c r="B201" t="str">
        <f t="shared" si="210"/>
        <v>17M5</v>
      </c>
      <c r="C201" t="str">
        <f t="shared" si="184"/>
        <v>17M8</v>
      </c>
      <c r="D201" s="11">
        <f>+D194</f>
        <v>46024</v>
      </c>
      <c r="E201" s="26">
        <f>+E194</f>
        <v>17</v>
      </c>
      <c r="F201" s="21" t="str">
        <f t="shared" si="213"/>
        <v>M5</v>
      </c>
      <c r="G201" t="str">
        <f>VLOOKUP(F201,Results!$N$2:$O$13,2,FALSE)</f>
        <v>Needles</v>
      </c>
      <c r="H201" s="21">
        <f t="shared" si="214"/>
        <v>5</v>
      </c>
      <c r="I201" s="1" t="str">
        <f t="shared" si="215"/>
        <v>M8</v>
      </c>
      <c r="J201" t="str">
        <f>VLOOKUP(I201,Results!$N$2:$O$13,2,FALSE)</f>
        <v>Hillsiders</v>
      </c>
      <c r="K201" s="21">
        <f>+H195</f>
        <v>21</v>
      </c>
    </row>
    <row r="202" spans="2:11" x14ac:dyDescent="0.3">
      <c r="B202" t="str">
        <f t="shared" si="210"/>
        <v>17M6</v>
      </c>
      <c r="C202" t="str">
        <f t="shared" si="184"/>
        <v>17M9</v>
      </c>
      <c r="D202" s="11">
        <f>+D194</f>
        <v>46024</v>
      </c>
      <c r="E202" s="26">
        <f>+E194</f>
        <v>17</v>
      </c>
      <c r="F202" s="21" t="str">
        <f t="shared" si="213"/>
        <v>M6</v>
      </c>
      <c r="G202" t="str">
        <f>VLOOKUP(F202,Results!$N$2:$O$13,2,FALSE)</f>
        <v>Vagrants</v>
      </c>
      <c r="H202" s="21">
        <f t="shared" si="214"/>
        <v>22</v>
      </c>
      <c r="I202" s="1" t="str">
        <f t="shared" si="215"/>
        <v>M9</v>
      </c>
      <c r="J202" t="str">
        <f>VLOOKUP(I202,Results!$N$2:$O$13,2,FALSE)</f>
        <v>Wizards</v>
      </c>
      <c r="K202" s="21">
        <f>+H196</f>
        <v>6</v>
      </c>
    </row>
    <row r="203" spans="2:11" x14ac:dyDescent="0.3">
      <c r="B203" t="str">
        <f t="shared" si="210"/>
        <v>17M2</v>
      </c>
      <c r="C203" t="str">
        <f t="shared" si="184"/>
        <v>17M11</v>
      </c>
      <c r="D203" s="11">
        <f t="shared" ref="D203:E205" si="216">+D194</f>
        <v>46024</v>
      </c>
      <c r="E203" s="26">
        <f t="shared" si="216"/>
        <v>17</v>
      </c>
      <c r="F203" s="21" t="str">
        <f t="shared" si="213"/>
        <v>M2</v>
      </c>
      <c r="G203" t="str">
        <f>VLOOKUP(F203,Results!$N$2:$O$13,2,FALSE)</f>
        <v>Buttercross</v>
      </c>
      <c r="H203" s="21">
        <f t="shared" si="214"/>
        <v>15</v>
      </c>
      <c r="I203" s="1" t="str">
        <f t="shared" si="215"/>
        <v>M11</v>
      </c>
      <c r="J203" t="str">
        <f>VLOOKUP(I203,Results!$N$2:$O$13,2,FALSE)</f>
        <v>Early Birds</v>
      </c>
      <c r="K203" s="21">
        <f>+H197</f>
        <v>8</v>
      </c>
    </row>
    <row r="204" spans="2:11" x14ac:dyDescent="0.3">
      <c r="B204" t="str">
        <f t="shared" ref="B204" si="217">CONCATENATE(E204,F204)</f>
        <v>17M4</v>
      </c>
      <c r="C204" t="str">
        <f t="shared" ref="C204" si="218">CONCATENATE(E204,I204)</f>
        <v>17M7</v>
      </c>
      <c r="D204" s="11">
        <f t="shared" si="216"/>
        <v>46024</v>
      </c>
      <c r="E204" s="26">
        <f t="shared" si="216"/>
        <v>17</v>
      </c>
      <c r="F204" s="21" t="str">
        <f t="shared" si="213"/>
        <v>M4</v>
      </c>
      <c r="G204" t="str">
        <f>VLOOKUP(F204,Results!$N$2:$O$13,2,FALSE)</f>
        <v>Thistles</v>
      </c>
      <c r="H204" s="21">
        <f t="shared" si="214"/>
        <v>8</v>
      </c>
      <c r="I204" s="1" t="str">
        <f t="shared" si="215"/>
        <v>M7</v>
      </c>
      <c r="J204" t="str">
        <f>VLOOKUP(I204,Results!$N$2:$O$13,2,FALSE)</f>
        <v>Rock 'n' Rollers</v>
      </c>
      <c r="K204" s="21">
        <f t="shared" ref="K204" si="219">+H198</f>
        <v>19</v>
      </c>
    </row>
    <row r="205" spans="2:11" x14ac:dyDescent="0.3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1">
        <f t="shared" si="216"/>
        <v>46024</v>
      </c>
      <c r="E205" s="26">
        <f t="shared" si="216"/>
        <v>17</v>
      </c>
      <c r="F205" s="21" t="str">
        <f t="shared" si="213"/>
        <v>M3</v>
      </c>
      <c r="G205" t="str">
        <f>VLOOKUP(F205,Results!$N$2:$O$13,2,FALSE)</f>
        <v>Cream</v>
      </c>
      <c r="H205" s="21">
        <f t="shared" si="214"/>
        <v>3</v>
      </c>
      <c r="I205" s="1" t="str">
        <f t="shared" si="215"/>
        <v>M12</v>
      </c>
      <c r="J205" t="str">
        <f>VLOOKUP(I205,Results!$N$2:$O$13,2,FALSE)</f>
        <v>Belton Stags</v>
      </c>
      <c r="K205" s="21">
        <f t="shared" ref="K205" si="222">+H199</f>
        <v>25</v>
      </c>
    </row>
    <row r="206" spans="2:11" x14ac:dyDescent="0.3">
      <c r="B206" t="str">
        <f t="shared" ref="B206:B215" si="223">CONCATENATE(E206,F206)</f>
        <v>18M2</v>
      </c>
      <c r="C206" t="str">
        <f t="shared" si="184"/>
        <v>18M6</v>
      </c>
      <c r="D206" s="11">
        <f>+'Results Input'!E104</f>
        <v>46027</v>
      </c>
      <c r="E206" s="25">
        <f>+'Results Input'!F104</f>
        <v>18</v>
      </c>
      <c r="F206" s="21" t="str">
        <f>+'Results Input'!G104</f>
        <v>M2</v>
      </c>
      <c r="G206" t="str">
        <f>VLOOKUP(F206,Results!$N$2:$O$13,2,FALSE)</f>
        <v>Buttercross</v>
      </c>
      <c r="H206" s="21">
        <f>+'Results Input'!I104</f>
        <v>11</v>
      </c>
      <c r="I206" s="21" t="str">
        <f>+'Results Input'!J104</f>
        <v>M6</v>
      </c>
      <c r="J206" t="str">
        <f>VLOOKUP(I206,Results!$N$2:$O$13,2,FALSE)</f>
        <v>Vagrants</v>
      </c>
      <c r="K206" s="21">
        <f>+'Results Input'!L104</f>
        <v>11</v>
      </c>
    </row>
    <row r="207" spans="2:11" x14ac:dyDescent="0.3">
      <c r="B207" t="str">
        <f t="shared" si="223"/>
        <v>18M10</v>
      </c>
      <c r="C207" t="str">
        <f t="shared" si="184"/>
        <v>18M3</v>
      </c>
      <c r="D207" s="11">
        <f>+D206</f>
        <v>46027</v>
      </c>
      <c r="E207" s="26">
        <f>+E206</f>
        <v>18</v>
      </c>
      <c r="F207" s="21" t="str">
        <f>+'Results Input'!G105</f>
        <v>M10</v>
      </c>
      <c r="G207" t="str">
        <f>VLOOKUP(F207,Results!$N$2:$O$13,2,FALSE)</f>
        <v>Deadenders</v>
      </c>
      <c r="H207" s="21">
        <f>+'Results Input'!I105</f>
        <v>16</v>
      </c>
      <c r="I207" s="21" t="str">
        <f>+'Results Input'!J105</f>
        <v>M3</v>
      </c>
      <c r="J207" t="str">
        <f>VLOOKUP(I207,Results!$N$2:$O$13,2,FALSE)</f>
        <v>Cream</v>
      </c>
      <c r="K207" s="21">
        <f>+'Results Input'!L105</f>
        <v>11</v>
      </c>
    </row>
    <row r="208" spans="2:11" x14ac:dyDescent="0.3">
      <c r="B208" t="str">
        <f t="shared" si="223"/>
        <v>18M1</v>
      </c>
      <c r="C208" t="str">
        <f t="shared" si="184"/>
        <v>18M9</v>
      </c>
      <c r="D208" s="11">
        <f>+D206</f>
        <v>46027</v>
      </c>
      <c r="E208" s="26">
        <f>+E206</f>
        <v>18</v>
      </c>
      <c r="F208" s="21" t="str">
        <f>+'Results Input'!G106</f>
        <v>M1</v>
      </c>
      <c r="G208" t="str">
        <f>VLOOKUP(F208,Results!$N$2:$O$13,2,FALSE)</f>
        <v>Titanic</v>
      </c>
      <c r="H208" s="21">
        <f>+'Results Input'!I106</f>
        <v>27</v>
      </c>
      <c r="I208" s="21" t="str">
        <f>+'Results Input'!J106</f>
        <v>M9</v>
      </c>
      <c r="J208" t="str">
        <f>VLOOKUP(I208,Results!$N$2:$O$13,2,FALSE)</f>
        <v>Wizards</v>
      </c>
      <c r="K208" s="21">
        <f>+'Results Input'!L106</f>
        <v>4</v>
      </c>
    </row>
    <row r="209" spans="2:11" x14ac:dyDescent="0.3">
      <c r="B209" t="str">
        <f t="shared" si="223"/>
        <v>18M12</v>
      </c>
      <c r="C209" t="str">
        <f t="shared" si="184"/>
        <v>18M5</v>
      </c>
      <c r="D209" s="11">
        <f>+D206</f>
        <v>46027</v>
      </c>
      <c r="E209" s="26">
        <f>+E206</f>
        <v>18</v>
      </c>
      <c r="F209" s="21" t="str">
        <f>+'Results Input'!G107</f>
        <v>M12</v>
      </c>
      <c r="G209" t="str">
        <f>VLOOKUP(F209,Results!$N$2:$O$13,2,FALSE)</f>
        <v>Belton Stags</v>
      </c>
      <c r="H209" s="21">
        <f>+'Results Input'!I107</f>
        <v>6</v>
      </c>
      <c r="I209" s="21" t="str">
        <f>+'Results Input'!J107</f>
        <v>M5</v>
      </c>
      <c r="J209" t="str">
        <f>VLOOKUP(I209,Results!$N$2:$O$13,2,FALSE)</f>
        <v>Needles</v>
      </c>
      <c r="K209" s="21">
        <f>+'Results Input'!L107</f>
        <v>17</v>
      </c>
    </row>
    <row r="210" spans="2:11" x14ac:dyDescent="0.3">
      <c r="B210" t="str">
        <f t="shared" si="223"/>
        <v>18M7</v>
      </c>
      <c r="C210" t="str">
        <f t="shared" si="184"/>
        <v>18M11</v>
      </c>
      <c r="D210" s="11">
        <f>+D206</f>
        <v>46027</v>
      </c>
      <c r="E210" s="26">
        <f>+E206</f>
        <v>18</v>
      </c>
      <c r="F210" s="21" t="str">
        <f>+'Results Input'!G108</f>
        <v>M7</v>
      </c>
      <c r="G210" t="str">
        <f>VLOOKUP(F210,Results!$N$2:$O$13,2,FALSE)</f>
        <v>Rock 'n' Rollers</v>
      </c>
      <c r="H210" s="21">
        <f>+'Results Input'!I108</f>
        <v>9</v>
      </c>
      <c r="I210" s="21" t="str">
        <f>+'Results Input'!J108</f>
        <v>M11</v>
      </c>
      <c r="J210" t="str">
        <f>VLOOKUP(I210,Results!$N$2:$O$13,2,FALSE)</f>
        <v>Early Birds</v>
      </c>
      <c r="K210" s="21">
        <f>+'Results Input'!L108</f>
        <v>9</v>
      </c>
    </row>
    <row r="211" spans="2:11" x14ac:dyDescent="0.3">
      <c r="B211" t="str">
        <f t="shared" ref="B211" si="224">CONCATENATE(E211,F211)</f>
        <v>18M4</v>
      </c>
      <c r="C211" t="str">
        <f t="shared" ref="C211" si="225">CONCATENATE(E211,I211)</f>
        <v>18M8</v>
      </c>
      <c r="D211" s="11">
        <f>+D207</f>
        <v>46027</v>
      </c>
      <c r="E211" s="26">
        <f>+E207</f>
        <v>18</v>
      </c>
      <c r="F211" s="21" t="str">
        <f>+'Results Input'!G109</f>
        <v>M4</v>
      </c>
      <c r="G211" t="str">
        <f>VLOOKUP(F211,Results!$N$2:$O$13,2,FALSE)</f>
        <v>Thistles</v>
      </c>
      <c r="H211" s="21">
        <f>+'Results Input'!I109</f>
        <v>7</v>
      </c>
      <c r="I211" s="21" t="str">
        <f>+'Results Input'!J109</f>
        <v>M8</v>
      </c>
      <c r="J211" t="str">
        <f>VLOOKUP(I211,Results!$N$2:$O$13,2,FALSE)</f>
        <v>Hillsiders</v>
      </c>
      <c r="K211" s="21">
        <f>+'Results Input'!L109</f>
        <v>15</v>
      </c>
    </row>
    <row r="212" spans="2:11" x14ac:dyDescent="0.3">
      <c r="B212" t="str">
        <f t="shared" si="223"/>
        <v>18M6</v>
      </c>
      <c r="C212" t="str">
        <f t="shared" si="184"/>
        <v>18M2</v>
      </c>
      <c r="D212" s="11">
        <f>+D206</f>
        <v>46027</v>
      </c>
      <c r="E212" s="26">
        <f>+E206</f>
        <v>18</v>
      </c>
      <c r="F212" s="21" t="str">
        <f t="shared" ref="F212:F217" si="226">+I206</f>
        <v>M6</v>
      </c>
      <c r="G212" t="str">
        <f>VLOOKUP(F212,Results!$N$2:$O$13,2,FALSE)</f>
        <v>Vagrants</v>
      </c>
      <c r="H212" s="21">
        <f t="shared" ref="H212:H217" si="227">+K206</f>
        <v>11</v>
      </c>
      <c r="I212" s="1" t="str">
        <f t="shared" ref="I212:I217" si="228">+F206</f>
        <v>M2</v>
      </c>
      <c r="J212" t="str">
        <f>VLOOKUP(I212,Results!$N$2:$O$13,2,FALSE)</f>
        <v>Buttercross</v>
      </c>
      <c r="K212" s="21">
        <f>+H206</f>
        <v>11</v>
      </c>
    </row>
    <row r="213" spans="2:11" x14ac:dyDescent="0.3">
      <c r="B213" t="str">
        <f t="shared" si="223"/>
        <v>18M3</v>
      </c>
      <c r="C213" t="str">
        <f t="shared" si="184"/>
        <v>18M10</v>
      </c>
      <c r="D213" s="11">
        <f>+D206</f>
        <v>46027</v>
      </c>
      <c r="E213" s="26">
        <f>+E206</f>
        <v>18</v>
      </c>
      <c r="F213" s="21" t="str">
        <f t="shared" si="226"/>
        <v>M3</v>
      </c>
      <c r="G213" t="str">
        <f>VLOOKUP(F213,Results!$N$2:$O$13,2,FALSE)</f>
        <v>Cream</v>
      </c>
      <c r="H213" s="21">
        <f t="shared" si="227"/>
        <v>11</v>
      </c>
      <c r="I213" s="1" t="str">
        <f t="shared" si="228"/>
        <v>M10</v>
      </c>
      <c r="J213" t="str">
        <f>VLOOKUP(I213,Results!$N$2:$O$13,2,FALSE)</f>
        <v>Deadenders</v>
      </c>
      <c r="K213" s="21">
        <f>+H207</f>
        <v>16</v>
      </c>
    </row>
    <row r="214" spans="2:11" x14ac:dyDescent="0.3">
      <c r="B214" t="str">
        <f t="shared" si="223"/>
        <v>18M9</v>
      </c>
      <c r="C214" t="str">
        <f t="shared" si="184"/>
        <v>18M1</v>
      </c>
      <c r="D214" s="11">
        <f>+D206</f>
        <v>46027</v>
      </c>
      <c r="E214" s="26">
        <f>+E206</f>
        <v>18</v>
      </c>
      <c r="F214" s="21" t="str">
        <f t="shared" si="226"/>
        <v>M9</v>
      </c>
      <c r="G214" t="str">
        <f>VLOOKUP(F214,Results!$N$2:$O$13,2,FALSE)</f>
        <v>Wizards</v>
      </c>
      <c r="H214" s="21">
        <f t="shared" si="227"/>
        <v>4</v>
      </c>
      <c r="I214" s="1" t="str">
        <f t="shared" si="228"/>
        <v>M1</v>
      </c>
      <c r="J214" t="str">
        <f>VLOOKUP(I214,Results!$N$2:$O$13,2,FALSE)</f>
        <v>Titanic</v>
      </c>
      <c r="K214" s="21">
        <f>+H208</f>
        <v>27</v>
      </c>
    </row>
    <row r="215" spans="2:11" x14ac:dyDescent="0.3">
      <c r="B215" t="str">
        <f t="shared" si="223"/>
        <v>18M5</v>
      </c>
      <c r="C215" t="str">
        <f t="shared" si="184"/>
        <v>18M12</v>
      </c>
      <c r="D215" s="11">
        <f t="shared" ref="D215:E217" si="229">+D206</f>
        <v>46027</v>
      </c>
      <c r="E215" s="26">
        <f t="shared" si="229"/>
        <v>18</v>
      </c>
      <c r="F215" s="21" t="str">
        <f t="shared" si="226"/>
        <v>M5</v>
      </c>
      <c r="G215" t="str">
        <f>VLOOKUP(F215,Results!$N$2:$O$13,2,FALSE)</f>
        <v>Needles</v>
      </c>
      <c r="H215" s="21">
        <f t="shared" si="227"/>
        <v>17</v>
      </c>
      <c r="I215" s="1" t="str">
        <f t="shared" si="228"/>
        <v>M12</v>
      </c>
      <c r="J215" t="str">
        <f>VLOOKUP(I215,Results!$N$2:$O$13,2,FALSE)</f>
        <v>Belton Stags</v>
      </c>
      <c r="K215" s="21">
        <f>+H209</f>
        <v>6</v>
      </c>
    </row>
    <row r="216" spans="2:11" x14ac:dyDescent="0.3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1">
        <f t="shared" si="229"/>
        <v>46027</v>
      </c>
      <c r="E216" s="26">
        <f t="shared" si="229"/>
        <v>18</v>
      </c>
      <c r="F216" s="21" t="str">
        <f t="shared" si="226"/>
        <v>M11</v>
      </c>
      <c r="G216" t="str">
        <f>VLOOKUP(F216,Results!$N$2:$O$13,2,FALSE)</f>
        <v>Early Birds</v>
      </c>
      <c r="H216" s="21">
        <f t="shared" si="227"/>
        <v>9</v>
      </c>
      <c r="I216" s="1" t="str">
        <f t="shared" si="228"/>
        <v>M7</v>
      </c>
      <c r="J216" t="str">
        <f>VLOOKUP(I216,Results!$N$2:$O$13,2,FALSE)</f>
        <v>Rock 'n' Rollers</v>
      </c>
      <c r="K216" s="21">
        <f t="shared" ref="K216" si="232">+H210</f>
        <v>9</v>
      </c>
    </row>
    <row r="217" spans="2:11" x14ac:dyDescent="0.3">
      <c r="B217" t="str">
        <f t="shared" ref="B217" si="233">CONCATENATE(E217,F217)</f>
        <v>18M8</v>
      </c>
      <c r="C217" t="str">
        <f t="shared" ref="C217" si="234">CONCATENATE(E217,I217)</f>
        <v>18M4</v>
      </c>
      <c r="D217" s="11">
        <f t="shared" si="229"/>
        <v>46027</v>
      </c>
      <c r="E217" s="26">
        <f t="shared" si="229"/>
        <v>18</v>
      </c>
      <c r="F217" s="21" t="str">
        <f t="shared" si="226"/>
        <v>M8</v>
      </c>
      <c r="G217" t="str">
        <f>VLOOKUP(F217,Results!$N$2:$O$13,2,FALSE)</f>
        <v>Hillsiders</v>
      </c>
      <c r="H217" s="21">
        <f t="shared" si="227"/>
        <v>15</v>
      </c>
      <c r="I217" s="1" t="str">
        <f t="shared" si="228"/>
        <v>M4</v>
      </c>
      <c r="J217" t="str">
        <f>VLOOKUP(I217,Results!$N$2:$O$13,2,FALSE)</f>
        <v>Thistles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19M11</v>
      </c>
      <c r="C218" t="str">
        <f t="shared" si="184"/>
        <v>19M4</v>
      </c>
      <c r="D218" s="11">
        <f>+'Results Input'!E110</f>
        <v>46038</v>
      </c>
      <c r="E218" s="25">
        <f>+'Results Input'!F110</f>
        <v>19</v>
      </c>
      <c r="F218" s="21" t="str">
        <f>+'Results Input'!G110</f>
        <v>M11</v>
      </c>
      <c r="G218" t="str">
        <f>VLOOKUP(F218,Results!$N$2:$O$13,2,FALSE)</f>
        <v>Early Birds</v>
      </c>
      <c r="H218" s="21">
        <f>+'Results Input'!I110</f>
        <v>17</v>
      </c>
      <c r="I218" s="21" t="str">
        <f>+'Results Input'!J110</f>
        <v>M4</v>
      </c>
      <c r="J218" t="str">
        <f>VLOOKUP(I218,Results!$N$2:$O$13,2,FALSE)</f>
        <v>Thistles</v>
      </c>
      <c r="K218" s="21">
        <f>+'Results Input'!L110</f>
        <v>9</v>
      </c>
    </row>
    <row r="219" spans="2:11" x14ac:dyDescent="0.3">
      <c r="B219" t="str">
        <f t="shared" si="236"/>
        <v>19M9</v>
      </c>
      <c r="C219" t="str">
        <f t="shared" si="184"/>
        <v>19M2</v>
      </c>
      <c r="D219" s="11">
        <f>+D218</f>
        <v>46038</v>
      </c>
      <c r="E219" s="26">
        <f>+E218</f>
        <v>19</v>
      </c>
      <c r="F219" s="21" t="str">
        <f>+'Results Input'!G111</f>
        <v>M9</v>
      </c>
      <c r="G219" t="str">
        <f>VLOOKUP(F219,Results!$N$2:$O$13,2,FALSE)</f>
        <v>Wizards</v>
      </c>
      <c r="H219" s="21">
        <f>+'Results Input'!I111</f>
        <v>12</v>
      </c>
      <c r="I219" s="21" t="str">
        <f>+'Results Input'!J111</f>
        <v>M2</v>
      </c>
      <c r="J219" t="str">
        <f>VLOOKUP(I219,Results!$N$2:$O$13,2,FALSE)</f>
        <v>Buttercross</v>
      </c>
      <c r="K219" s="21">
        <f>+'Results Input'!L111</f>
        <v>4</v>
      </c>
    </row>
    <row r="220" spans="2:11" x14ac:dyDescent="0.3">
      <c r="B220" t="str">
        <f t="shared" si="236"/>
        <v>19M6</v>
      </c>
      <c r="C220" t="str">
        <f t="shared" si="184"/>
        <v>19M12</v>
      </c>
      <c r="D220" s="11">
        <f>+D218</f>
        <v>46038</v>
      </c>
      <c r="E220" s="26">
        <f>+E218</f>
        <v>19</v>
      </c>
      <c r="F220" s="21" t="str">
        <f>+'Results Input'!G112</f>
        <v>M6</v>
      </c>
      <c r="G220" t="str">
        <f>VLOOKUP(F220,Results!$N$2:$O$13,2,FALSE)</f>
        <v>Vagrants</v>
      </c>
      <c r="H220" s="21">
        <f>+'Results Input'!I112</f>
        <v>13</v>
      </c>
      <c r="I220" s="21" t="str">
        <f>+'Results Input'!J112</f>
        <v>M12</v>
      </c>
      <c r="J220" t="str">
        <f>VLOOKUP(I220,Results!$N$2:$O$13,2,FALSE)</f>
        <v>Belton Stags</v>
      </c>
      <c r="K220" s="21">
        <f>+'Results Input'!L112</f>
        <v>15</v>
      </c>
    </row>
    <row r="221" spans="2:11" x14ac:dyDescent="0.3">
      <c r="B221" t="str">
        <f t="shared" si="236"/>
        <v>19M3</v>
      </c>
      <c r="C221" t="str">
        <f t="shared" si="184"/>
        <v>19M7</v>
      </c>
      <c r="D221" s="11">
        <f>+D218</f>
        <v>46038</v>
      </c>
      <c r="E221" s="26">
        <f>+E218</f>
        <v>19</v>
      </c>
      <c r="F221" s="21" t="str">
        <f>+'Results Input'!G113</f>
        <v>M3</v>
      </c>
      <c r="G221" t="str">
        <f>VLOOKUP(F221,Results!$N$2:$O$13,2,FALSE)</f>
        <v>Cream</v>
      </c>
      <c r="H221" s="21">
        <f>+'Results Input'!I113</f>
        <v>8</v>
      </c>
      <c r="I221" s="21" t="str">
        <f>+'Results Input'!J113</f>
        <v>M7</v>
      </c>
      <c r="J221" t="str">
        <f>VLOOKUP(I221,Results!$N$2:$O$13,2,FALSE)</f>
        <v>Rock 'n' Rollers</v>
      </c>
      <c r="K221" s="21">
        <f>+'Results Input'!L113</f>
        <v>15</v>
      </c>
    </row>
    <row r="222" spans="2:11" x14ac:dyDescent="0.3">
      <c r="B222" t="str">
        <f t="shared" si="236"/>
        <v>19M8</v>
      </c>
      <c r="C222" t="str">
        <f t="shared" si="184"/>
        <v>19M1</v>
      </c>
      <c r="D222" s="11">
        <f>+D218</f>
        <v>46038</v>
      </c>
      <c r="E222" s="26">
        <f>+E218</f>
        <v>19</v>
      </c>
      <c r="F222" s="21" t="str">
        <f>+'Results Input'!G114</f>
        <v>M8</v>
      </c>
      <c r="G222" t="str">
        <f>VLOOKUP(F222,Results!$N$2:$O$13,2,FALSE)</f>
        <v>Hillsiders</v>
      </c>
      <c r="H222" s="21">
        <f>+'Results Input'!I114</f>
        <v>14</v>
      </c>
      <c r="I222" s="21" t="str">
        <f>+'Results Input'!J114</f>
        <v>M1</v>
      </c>
      <c r="J222" t="str">
        <f>VLOOKUP(I222,Results!$N$2:$O$13,2,FALSE)</f>
        <v>Titanic</v>
      </c>
      <c r="K222" s="21">
        <f>+'Results Input'!L114</f>
        <v>8</v>
      </c>
    </row>
    <row r="223" spans="2:11" x14ac:dyDescent="0.3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1">
        <f>+D219</f>
        <v>46038</v>
      </c>
      <c r="E223" s="26">
        <f>+E219</f>
        <v>19</v>
      </c>
      <c r="F223" s="21" t="str">
        <f>+'Results Input'!G115</f>
        <v>M10</v>
      </c>
      <c r="G223" t="str">
        <f>VLOOKUP(F223,Results!$N$2:$O$13,2,FALSE)</f>
        <v>Deadenders</v>
      </c>
      <c r="H223" s="21">
        <f>+'Results Input'!I115</f>
        <v>30</v>
      </c>
      <c r="I223" s="21" t="str">
        <f>+'Results Input'!J115</f>
        <v>M5</v>
      </c>
      <c r="J223" t="str">
        <f>VLOOKUP(I223,Results!$N$2:$O$13,2,FALSE)</f>
        <v>Needles</v>
      </c>
      <c r="K223" s="21">
        <f>+'Results Input'!L115</f>
        <v>6</v>
      </c>
    </row>
    <row r="224" spans="2:11" x14ac:dyDescent="0.3">
      <c r="B224" t="str">
        <f t="shared" si="236"/>
        <v>19M4</v>
      </c>
      <c r="C224" t="str">
        <f t="shared" si="184"/>
        <v>19M11</v>
      </c>
      <c r="D224" s="11">
        <f>+D218</f>
        <v>46038</v>
      </c>
      <c r="E224" s="26">
        <f>+E218</f>
        <v>19</v>
      </c>
      <c r="F224" s="21" t="str">
        <f t="shared" ref="F224:F229" si="239">+I218</f>
        <v>M4</v>
      </c>
      <c r="G224" t="str">
        <f>VLOOKUP(F224,Results!$N$2:$O$13,2,FALSE)</f>
        <v>Thistles</v>
      </c>
      <c r="H224" s="21">
        <f t="shared" ref="H224:H229" si="240">+K218</f>
        <v>9</v>
      </c>
      <c r="I224" s="1" t="str">
        <f t="shared" ref="I224:I229" si="241">+F218</f>
        <v>M11</v>
      </c>
      <c r="J224" t="str">
        <f>VLOOKUP(I224,Results!$N$2:$O$13,2,FALSE)</f>
        <v>Early Birds</v>
      </c>
      <c r="K224" s="21">
        <f>+H218</f>
        <v>17</v>
      </c>
    </row>
    <row r="225" spans="2:11" x14ac:dyDescent="0.3">
      <c r="B225" t="str">
        <f t="shared" si="236"/>
        <v>19M2</v>
      </c>
      <c r="C225" t="str">
        <f t="shared" si="184"/>
        <v>19M9</v>
      </c>
      <c r="D225" s="11">
        <f>+D218</f>
        <v>46038</v>
      </c>
      <c r="E225" s="26">
        <f>+E218</f>
        <v>19</v>
      </c>
      <c r="F225" s="21" t="str">
        <f t="shared" si="239"/>
        <v>M2</v>
      </c>
      <c r="G225" t="str">
        <f>VLOOKUP(F225,Results!$N$2:$O$13,2,FALSE)</f>
        <v>Buttercross</v>
      </c>
      <c r="H225" s="21">
        <f t="shared" si="240"/>
        <v>4</v>
      </c>
      <c r="I225" s="1" t="str">
        <f t="shared" si="241"/>
        <v>M9</v>
      </c>
      <c r="J225" t="str">
        <f>VLOOKUP(I225,Results!$N$2:$O$13,2,FALSE)</f>
        <v>Wizards</v>
      </c>
      <c r="K225" s="21">
        <f>+H219</f>
        <v>12</v>
      </c>
    </row>
    <row r="226" spans="2:11" x14ac:dyDescent="0.3">
      <c r="B226" t="str">
        <f t="shared" si="236"/>
        <v>19M12</v>
      </c>
      <c r="C226" t="str">
        <f t="shared" si="184"/>
        <v>19M6</v>
      </c>
      <c r="D226" s="11">
        <f>+D218</f>
        <v>46038</v>
      </c>
      <c r="E226" s="26">
        <f>+E218</f>
        <v>19</v>
      </c>
      <c r="F226" s="21" t="str">
        <f t="shared" si="239"/>
        <v>M12</v>
      </c>
      <c r="G226" t="str">
        <f>VLOOKUP(F226,Results!$N$2:$O$13,2,FALSE)</f>
        <v>Belton Stags</v>
      </c>
      <c r="H226" s="21">
        <f t="shared" si="240"/>
        <v>15</v>
      </c>
      <c r="I226" s="1" t="str">
        <f t="shared" si="241"/>
        <v>M6</v>
      </c>
      <c r="J226" t="str">
        <f>VLOOKUP(I226,Results!$N$2:$O$13,2,FALSE)</f>
        <v>Vagrants</v>
      </c>
      <c r="K226" s="21">
        <f>+H220</f>
        <v>13</v>
      </c>
    </row>
    <row r="227" spans="2:11" x14ac:dyDescent="0.3">
      <c r="B227" t="str">
        <f t="shared" si="236"/>
        <v>19M7</v>
      </c>
      <c r="C227" t="str">
        <f t="shared" si="184"/>
        <v>19M3</v>
      </c>
      <c r="D227" s="11">
        <f t="shared" ref="D227:E229" si="242">+D218</f>
        <v>46038</v>
      </c>
      <c r="E227" s="26">
        <f t="shared" si="242"/>
        <v>19</v>
      </c>
      <c r="F227" s="21" t="str">
        <f t="shared" si="239"/>
        <v>M7</v>
      </c>
      <c r="G227" t="str">
        <f>VLOOKUP(F227,Results!$N$2:$O$13,2,FALSE)</f>
        <v>Rock 'n' Rollers</v>
      </c>
      <c r="H227" s="21">
        <f t="shared" si="240"/>
        <v>15</v>
      </c>
      <c r="I227" s="1" t="str">
        <f t="shared" si="241"/>
        <v>M3</v>
      </c>
      <c r="J227" t="str">
        <f>VLOOKUP(I227,Results!$N$2:$O$13,2,FALSE)</f>
        <v>Cream</v>
      </c>
      <c r="K227" s="21">
        <f>+H221</f>
        <v>8</v>
      </c>
    </row>
    <row r="228" spans="2:11" x14ac:dyDescent="0.3">
      <c r="B228" t="str">
        <f t="shared" ref="B228" si="243">CONCATENATE(E228,F228)</f>
        <v>19M1</v>
      </c>
      <c r="C228" t="str">
        <f t="shared" ref="C228" si="244">CONCATENATE(E228,I228)</f>
        <v>19M8</v>
      </c>
      <c r="D228" s="11">
        <f t="shared" si="242"/>
        <v>46038</v>
      </c>
      <c r="E228" s="26">
        <f t="shared" si="242"/>
        <v>19</v>
      </c>
      <c r="F228" s="21" t="str">
        <f t="shared" si="239"/>
        <v>M1</v>
      </c>
      <c r="G228" t="str">
        <f>VLOOKUP(F228,Results!$N$2:$O$13,2,FALSE)</f>
        <v>Titanic</v>
      </c>
      <c r="H228" s="21">
        <f t="shared" si="240"/>
        <v>8</v>
      </c>
      <c r="I228" s="1" t="str">
        <f t="shared" si="241"/>
        <v>M8</v>
      </c>
      <c r="J228" t="str">
        <f>VLOOKUP(I228,Results!$N$2:$O$13,2,FALSE)</f>
        <v>Hillsiders</v>
      </c>
      <c r="K228" s="21">
        <f t="shared" ref="K228" si="245">+H222</f>
        <v>14</v>
      </c>
    </row>
    <row r="229" spans="2:11" x14ac:dyDescent="0.3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1">
        <f t="shared" si="242"/>
        <v>46038</v>
      </c>
      <c r="E229" s="26">
        <f t="shared" si="242"/>
        <v>19</v>
      </c>
      <c r="F229" s="21" t="str">
        <f t="shared" si="239"/>
        <v>M5</v>
      </c>
      <c r="G229" t="str">
        <f>VLOOKUP(F229,Results!$N$2:$O$13,2,FALSE)</f>
        <v>Needles</v>
      </c>
      <c r="H229" s="21">
        <f t="shared" si="240"/>
        <v>6</v>
      </c>
      <c r="I229" s="1" t="str">
        <f t="shared" si="241"/>
        <v>M10</v>
      </c>
      <c r="J229" t="str">
        <f>VLOOKUP(I229,Results!$N$2:$O$13,2,FALSE)</f>
        <v>Deadenders</v>
      </c>
      <c r="K229" s="21">
        <f t="shared" ref="K229" si="248">+H223</f>
        <v>30</v>
      </c>
    </row>
    <row r="230" spans="2:11" x14ac:dyDescent="0.3">
      <c r="B230" t="str">
        <f t="shared" ref="B230:B239" si="249">CONCATENATE(E230,F230)</f>
        <v>20M8</v>
      </c>
      <c r="C230" t="str">
        <f t="shared" si="184"/>
        <v>20M12</v>
      </c>
      <c r="D230" s="11">
        <f>+'Results Input'!E116</f>
        <v>46043</v>
      </c>
      <c r="E230" s="25">
        <f>+'Results Input'!F116</f>
        <v>20</v>
      </c>
      <c r="F230" s="21" t="str">
        <f>+'Results Input'!G116</f>
        <v>M8</v>
      </c>
      <c r="G230" t="str">
        <f>VLOOKUP(F230,Results!$N$2:$O$13,2,FALSE)</f>
        <v>Hillsiders</v>
      </c>
      <c r="H230" s="21">
        <f>+'Results Input'!I116</f>
        <v>14</v>
      </c>
      <c r="I230" s="21" t="str">
        <f>+'Results Input'!J116</f>
        <v>M12</v>
      </c>
      <c r="J230" t="str">
        <f>VLOOKUP(I230,Results!$N$2:$O$13,2,FALSE)</f>
        <v>Belton Stags</v>
      </c>
      <c r="K230" s="21">
        <f>+'Results Input'!L116</f>
        <v>10</v>
      </c>
    </row>
    <row r="231" spans="2:11" x14ac:dyDescent="0.3">
      <c r="B231" t="str">
        <f t="shared" si="249"/>
        <v>20M9</v>
      </c>
      <c r="C231" t="str">
        <f t="shared" si="184"/>
        <v>20M4</v>
      </c>
      <c r="D231" s="11">
        <f>+D230</f>
        <v>46043</v>
      </c>
      <c r="E231" s="26">
        <f>+E230</f>
        <v>20</v>
      </c>
      <c r="F231" s="21" t="str">
        <f>+'Results Input'!G117</f>
        <v>M9</v>
      </c>
      <c r="G231" t="str">
        <f>VLOOKUP(F231,Results!$N$2:$O$13,2,FALSE)</f>
        <v>Wizards</v>
      </c>
      <c r="H231" s="21">
        <f>+'Results Input'!I117</f>
        <v>16</v>
      </c>
      <c r="I231" s="21" t="str">
        <f>+'Results Input'!J117</f>
        <v>M4</v>
      </c>
      <c r="J231" t="str">
        <f>VLOOKUP(I231,Results!$N$2:$O$13,2,FALSE)</f>
        <v>Thistles</v>
      </c>
      <c r="K231" s="21">
        <f>+'Results Input'!L117</f>
        <v>9</v>
      </c>
    </row>
    <row r="232" spans="2:11" x14ac:dyDescent="0.3">
      <c r="B232" t="str">
        <f t="shared" si="249"/>
        <v>20M3</v>
      </c>
      <c r="C232" t="str">
        <f t="shared" si="184"/>
        <v>20M11</v>
      </c>
      <c r="D232" s="11">
        <f>+D230</f>
        <v>46043</v>
      </c>
      <c r="E232" s="26">
        <f>+E230</f>
        <v>20</v>
      </c>
      <c r="F232" s="21" t="str">
        <f>+'Results Input'!G118</f>
        <v>M3</v>
      </c>
      <c r="G232" t="str">
        <f>VLOOKUP(F232,Results!$N$2:$O$13,2,FALSE)</f>
        <v>Cream</v>
      </c>
      <c r="H232" s="21">
        <f>+'Results Input'!I118</f>
        <v>4</v>
      </c>
      <c r="I232" s="21" t="str">
        <f>+'Results Input'!J118</f>
        <v>M11</v>
      </c>
      <c r="J232" t="str">
        <f>VLOOKUP(I232,Results!$N$2:$O$13,2,FALSE)</f>
        <v>Early Birds</v>
      </c>
      <c r="K232" s="21">
        <f>+'Results Input'!L118</f>
        <v>18</v>
      </c>
    </row>
    <row r="233" spans="2:11" x14ac:dyDescent="0.3">
      <c r="B233" t="str">
        <f t="shared" si="249"/>
        <v>20M1</v>
      </c>
      <c r="C233" t="str">
        <f t="shared" si="184"/>
        <v>20M5</v>
      </c>
      <c r="D233" s="11">
        <f>+D230</f>
        <v>46043</v>
      </c>
      <c r="E233" s="26">
        <f>+E230</f>
        <v>20</v>
      </c>
      <c r="F233" s="21" t="str">
        <f>+'Results Input'!G119</f>
        <v>M1</v>
      </c>
      <c r="G233" t="str">
        <f>VLOOKUP(F233,Results!$N$2:$O$13,2,FALSE)</f>
        <v>Titanic</v>
      </c>
      <c r="H233" s="21">
        <f>+'Results Input'!I119</f>
        <v>28</v>
      </c>
      <c r="I233" s="21" t="str">
        <f>+'Results Input'!J119</f>
        <v>M5</v>
      </c>
      <c r="J233" t="str">
        <f>VLOOKUP(I233,Results!$N$2:$O$13,2,FALSE)</f>
        <v>Needles</v>
      </c>
      <c r="K233" s="21">
        <f>+'Results Input'!L119</f>
        <v>2</v>
      </c>
    </row>
    <row r="234" spans="2:11" x14ac:dyDescent="0.3">
      <c r="B234" t="str">
        <f t="shared" si="249"/>
        <v>20M6</v>
      </c>
      <c r="C234" t="str">
        <f t="shared" si="184"/>
        <v>20M10</v>
      </c>
      <c r="D234" s="11">
        <f>+D230</f>
        <v>46043</v>
      </c>
      <c r="E234" s="26">
        <f>+E230</f>
        <v>20</v>
      </c>
      <c r="F234" s="21" t="str">
        <f>+'Results Input'!G120</f>
        <v>M6</v>
      </c>
      <c r="G234" t="str">
        <f>VLOOKUP(F234,Results!$N$2:$O$13,2,FALSE)</f>
        <v>Vagrants</v>
      </c>
      <c r="H234" s="21">
        <f>+'Results Input'!I120</f>
        <v>14</v>
      </c>
      <c r="I234" s="21" t="str">
        <f>+'Results Input'!J120</f>
        <v>M10</v>
      </c>
      <c r="J234" t="str">
        <f>VLOOKUP(I234,Results!$N$2:$O$13,2,FALSE)</f>
        <v>Deadenders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20M7</v>
      </c>
      <c r="C235" t="str">
        <f t="shared" ref="C235" si="251">CONCATENATE(E235,I235)</f>
        <v>20M2</v>
      </c>
      <c r="D235" s="11">
        <f>+D231</f>
        <v>46043</v>
      </c>
      <c r="E235" s="26">
        <f>+E231</f>
        <v>20</v>
      </c>
      <c r="F235" s="21" t="str">
        <f>+'Results Input'!G121</f>
        <v>M7</v>
      </c>
      <c r="G235" t="str">
        <f>VLOOKUP(F235,Results!$N$2:$O$13,2,FALSE)</f>
        <v>Rock 'n' Rollers</v>
      </c>
      <c r="H235" s="21" t="str">
        <f>+'Results Input'!I121</f>
        <v>N</v>
      </c>
      <c r="I235" s="21" t="str">
        <f>+'Results Input'!J121</f>
        <v>M2</v>
      </c>
      <c r="J235" t="str">
        <f>VLOOKUP(I235,Results!$N$2:$O$13,2,FALSE)</f>
        <v>Buttercross</v>
      </c>
      <c r="K235" s="21" t="str">
        <f>+'Results Input'!L121</f>
        <v>N</v>
      </c>
    </row>
    <row r="236" spans="2:11" x14ac:dyDescent="0.3">
      <c r="B236" t="str">
        <f t="shared" si="249"/>
        <v>20M12</v>
      </c>
      <c r="C236" t="str">
        <f t="shared" si="184"/>
        <v>20M8</v>
      </c>
      <c r="D236" s="11">
        <f>+D230</f>
        <v>46043</v>
      </c>
      <c r="E236" s="26">
        <f>+E230</f>
        <v>20</v>
      </c>
      <c r="F236" s="21" t="str">
        <f t="shared" ref="F236:F241" si="252">+I230</f>
        <v>M12</v>
      </c>
      <c r="G236" t="str">
        <f>VLOOKUP(F236,Results!$N$2:$O$13,2,FALSE)</f>
        <v>Belton Stags</v>
      </c>
      <c r="H236" s="21">
        <f t="shared" ref="H236:H241" si="253">+K230</f>
        <v>10</v>
      </c>
      <c r="I236" s="1" t="str">
        <f t="shared" ref="I236:I241" si="254">+F230</f>
        <v>M8</v>
      </c>
      <c r="J236" t="str">
        <f>VLOOKUP(I236,Results!$N$2:$O$13,2,FALSE)</f>
        <v>Hillsiders</v>
      </c>
      <c r="K236" s="21">
        <f>+H230</f>
        <v>14</v>
      </c>
    </row>
    <row r="237" spans="2:11" x14ac:dyDescent="0.3">
      <c r="B237" t="str">
        <f t="shared" si="249"/>
        <v>20M4</v>
      </c>
      <c r="C237" t="str">
        <f t="shared" si="184"/>
        <v>20M9</v>
      </c>
      <c r="D237" s="11">
        <f>+D230</f>
        <v>46043</v>
      </c>
      <c r="E237" s="26">
        <f>+E230</f>
        <v>20</v>
      </c>
      <c r="F237" s="21" t="str">
        <f t="shared" si="252"/>
        <v>M4</v>
      </c>
      <c r="G237" t="str">
        <f>VLOOKUP(F237,Results!$N$2:$O$13,2,FALSE)</f>
        <v>Thistles</v>
      </c>
      <c r="H237" s="21">
        <f t="shared" si="253"/>
        <v>9</v>
      </c>
      <c r="I237" s="1" t="str">
        <f t="shared" si="254"/>
        <v>M9</v>
      </c>
      <c r="J237" t="str">
        <f>VLOOKUP(I237,Results!$N$2:$O$13,2,FALSE)</f>
        <v>Wizards</v>
      </c>
      <c r="K237" s="21">
        <f>+H231</f>
        <v>16</v>
      </c>
    </row>
    <row r="238" spans="2:11" x14ac:dyDescent="0.3">
      <c r="B238" t="str">
        <f t="shared" si="249"/>
        <v>20M11</v>
      </c>
      <c r="C238" t="str">
        <f t="shared" si="184"/>
        <v>20M3</v>
      </c>
      <c r="D238" s="11">
        <f>+D230</f>
        <v>46043</v>
      </c>
      <c r="E238" s="26">
        <f>+E230</f>
        <v>20</v>
      </c>
      <c r="F238" s="21" t="str">
        <f t="shared" si="252"/>
        <v>M11</v>
      </c>
      <c r="G238" t="str">
        <f>VLOOKUP(F238,Results!$N$2:$O$13,2,FALSE)</f>
        <v>Early Birds</v>
      </c>
      <c r="H238" s="21">
        <f t="shared" si="253"/>
        <v>18</v>
      </c>
      <c r="I238" s="1" t="str">
        <f t="shared" si="254"/>
        <v>M3</v>
      </c>
      <c r="J238" t="str">
        <f>VLOOKUP(I238,Results!$N$2:$O$13,2,FALSE)</f>
        <v>Cream</v>
      </c>
      <c r="K238" s="21">
        <f>+H232</f>
        <v>4</v>
      </c>
    </row>
    <row r="239" spans="2:11" x14ac:dyDescent="0.3">
      <c r="B239" t="str">
        <f t="shared" si="249"/>
        <v>20M5</v>
      </c>
      <c r="C239" t="str">
        <f t="shared" si="184"/>
        <v>20M1</v>
      </c>
      <c r="D239" s="11">
        <f t="shared" ref="D239:E241" si="255">+D230</f>
        <v>46043</v>
      </c>
      <c r="E239" s="26">
        <f t="shared" si="255"/>
        <v>20</v>
      </c>
      <c r="F239" s="21" t="str">
        <f t="shared" si="252"/>
        <v>M5</v>
      </c>
      <c r="G239" t="str">
        <f>VLOOKUP(F239,Results!$N$2:$O$13,2,FALSE)</f>
        <v>Needles</v>
      </c>
      <c r="H239" s="21">
        <f t="shared" si="253"/>
        <v>2</v>
      </c>
      <c r="I239" s="1" t="str">
        <f t="shared" si="254"/>
        <v>M1</v>
      </c>
      <c r="J239" t="str">
        <f>VLOOKUP(I239,Results!$N$2:$O$13,2,FALSE)</f>
        <v>Titanic</v>
      </c>
      <c r="K239" s="21">
        <f>+H233</f>
        <v>28</v>
      </c>
    </row>
    <row r="240" spans="2:11" x14ac:dyDescent="0.3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1">
        <f t="shared" si="255"/>
        <v>46043</v>
      </c>
      <c r="E240" s="26">
        <f t="shared" si="255"/>
        <v>20</v>
      </c>
      <c r="F240" s="21" t="str">
        <f t="shared" si="252"/>
        <v>M10</v>
      </c>
      <c r="G240" t="str">
        <f>VLOOKUP(F240,Results!$N$2:$O$13,2,FALSE)</f>
        <v>Deadenders</v>
      </c>
      <c r="H240" s="21">
        <f t="shared" si="253"/>
        <v>16</v>
      </c>
      <c r="I240" s="1" t="str">
        <f t="shared" si="254"/>
        <v>M6</v>
      </c>
      <c r="J240" t="str">
        <f>VLOOKUP(I240,Results!$N$2:$O$13,2,FALSE)</f>
        <v>Vagrants</v>
      </c>
      <c r="K240" s="21">
        <f t="shared" ref="K240" si="258">+H234</f>
        <v>14</v>
      </c>
    </row>
    <row r="241" spans="2:11" x14ac:dyDescent="0.3">
      <c r="B241" t="str">
        <f t="shared" ref="B241" si="259">CONCATENATE(E241,F241)</f>
        <v>20M2</v>
      </c>
      <c r="C241" t="str">
        <f t="shared" ref="C241" si="260">CONCATENATE(E241,I241)</f>
        <v>20M7</v>
      </c>
      <c r="D241" s="11">
        <f t="shared" si="255"/>
        <v>46043</v>
      </c>
      <c r="E241" s="26">
        <f t="shared" si="255"/>
        <v>20</v>
      </c>
      <c r="F241" s="21" t="str">
        <f t="shared" si="252"/>
        <v>M2</v>
      </c>
      <c r="G241" t="str">
        <f>VLOOKUP(F241,Results!$N$2:$O$13,2,FALSE)</f>
        <v>Buttercross</v>
      </c>
      <c r="H241" s="21" t="str">
        <f t="shared" si="253"/>
        <v>N</v>
      </c>
      <c r="I241" s="1" t="str">
        <f t="shared" si="254"/>
        <v>M7</v>
      </c>
      <c r="J241" t="str">
        <f>VLOOKUP(I241,Results!$N$2:$O$13,2,FALSE)</f>
        <v>Rock 'n' Rollers</v>
      </c>
      <c r="K241" s="21" t="str">
        <f t="shared" ref="K241" si="261">+H235</f>
        <v>N</v>
      </c>
    </row>
    <row r="242" spans="2:11" x14ac:dyDescent="0.3">
      <c r="B242" t="str">
        <f t="shared" ref="B242:B251" si="262">CONCATENATE(E242,F242)</f>
        <v>21M5</v>
      </c>
      <c r="C242" t="str">
        <f t="shared" si="184"/>
        <v>21M11</v>
      </c>
      <c r="D242" s="11">
        <f>+'Results Input'!E122</f>
        <v>46048</v>
      </c>
      <c r="E242" s="25">
        <f>+'Results Input'!F122</f>
        <v>21</v>
      </c>
      <c r="F242" s="21" t="str">
        <f>+'Results Input'!G122</f>
        <v>M5</v>
      </c>
      <c r="G242" t="str">
        <f>VLOOKUP(F242,Results!$N$2:$O$13,2,FALSE)</f>
        <v>Needles</v>
      </c>
      <c r="H242" s="21">
        <f>+'Results Input'!I122</f>
        <v>5</v>
      </c>
      <c r="I242" s="21" t="str">
        <f>+'Results Input'!J122</f>
        <v>M11</v>
      </c>
      <c r="J242" t="str">
        <f>VLOOKUP(I242,Results!$N$2:$O$13,2,FALSE)</f>
        <v>Early Birds</v>
      </c>
      <c r="K242" s="21">
        <f>+'Results Input'!L122</f>
        <v>22</v>
      </c>
    </row>
    <row r="243" spans="2:11" x14ac:dyDescent="0.3">
      <c r="B243" t="str">
        <f t="shared" si="262"/>
        <v>21M12</v>
      </c>
      <c r="C243" t="str">
        <f t="shared" si="184"/>
        <v>21M7</v>
      </c>
      <c r="D243" s="11">
        <f>+D242</f>
        <v>46048</v>
      </c>
      <c r="E243" s="26">
        <f>+E242</f>
        <v>21</v>
      </c>
      <c r="F243" s="21" t="str">
        <f>+'Results Input'!G123</f>
        <v>M12</v>
      </c>
      <c r="G243" t="str">
        <f>VLOOKUP(F243,Results!$N$2:$O$13,2,FALSE)</f>
        <v>Belton Stags</v>
      </c>
      <c r="H243" s="21">
        <f>+'Results Input'!I123</f>
        <v>17</v>
      </c>
      <c r="I243" s="21" t="str">
        <f>+'Results Input'!J123</f>
        <v>M7</v>
      </c>
      <c r="J243" t="str">
        <f>VLOOKUP(I243,Results!$N$2:$O$13,2,FALSE)</f>
        <v>Rock 'n' Rollers</v>
      </c>
      <c r="K243" s="21">
        <f>+'Results Input'!L123</f>
        <v>8</v>
      </c>
    </row>
    <row r="244" spans="2:11" x14ac:dyDescent="0.3">
      <c r="B244" t="str">
        <f t="shared" si="262"/>
        <v>21M4</v>
      </c>
      <c r="C244" t="str">
        <f t="shared" si="184"/>
        <v>21M10</v>
      </c>
      <c r="D244" s="11">
        <f>+D242</f>
        <v>46048</v>
      </c>
      <c r="E244" s="26">
        <f>+E242</f>
        <v>21</v>
      </c>
      <c r="F244" s="21" t="str">
        <f>+'Results Input'!G124</f>
        <v>M4</v>
      </c>
      <c r="G244" t="str">
        <f>VLOOKUP(F244,Results!$N$2:$O$13,2,FALSE)</f>
        <v>Thistles</v>
      </c>
      <c r="H244" s="21">
        <f>+'Results Input'!I124</f>
        <v>8</v>
      </c>
      <c r="I244" s="21" t="str">
        <f>+'Results Input'!J124</f>
        <v>M10</v>
      </c>
      <c r="J244" t="str">
        <f>VLOOKUP(I244,Results!$N$2:$O$13,2,FALSE)</f>
        <v>Deadenders</v>
      </c>
      <c r="K244" s="21">
        <f>+'Results Input'!L124</f>
        <v>23</v>
      </c>
    </row>
    <row r="245" spans="2:11" x14ac:dyDescent="0.3">
      <c r="B245" t="str">
        <f t="shared" si="262"/>
        <v>21M2</v>
      </c>
      <c r="C245" t="str">
        <f t="shared" si="184"/>
        <v>21M8</v>
      </c>
      <c r="D245" s="11">
        <f>+D242</f>
        <v>46048</v>
      </c>
      <c r="E245" s="26">
        <f>+E242</f>
        <v>21</v>
      </c>
      <c r="F245" s="21" t="str">
        <f>+'Results Input'!G125</f>
        <v>M2</v>
      </c>
      <c r="G245" t="str">
        <f>VLOOKUP(F245,Results!$N$2:$O$13,2,FALSE)</f>
        <v>Buttercross</v>
      </c>
      <c r="H245" s="21">
        <f>+'Results Input'!I125</f>
        <v>13</v>
      </c>
      <c r="I245" s="21" t="str">
        <f>+'Results Input'!J125</f>
        <v>M8</v>
      </c>
      <c r="J245" t="str">
        <f>VLOOKUP(I245,Results!$N$2:$O$13,2,FALSE)</f>
        <v>Hillsiders</v>
      </c>
      <c r="K245" s="21">
        <f>+'Results Input'!L125</f>
        <v>6</v>
      </c>
    </row>
    <row r="246" spans="2:11" x14ac:dyDescent="0.3">
      <c r="B246" t="str">
        <f t="shared" si="262"/>
        <v>21M3</v>
      </c>
      <c r="C246" t="str">
        <f t="shared" si="184"/>
        <v>21M9</v>
      </c>
      <c r="D246" s="11">
        <f>+D242</f>
        <v>46048</v>
      </c>
      <c r="E246" s="26">
        <f>+E242</f>
        <v>21</v>
      </c>
      <c r="F246" s="21" t="str">
        <f>+'Results Input'!G126</f>
        <v>M3</v>
      </c>
      <c r="G246" t="str">
        <f>VLOOKUP(F246,Results!$N$2:$O$13,2,FALSE)</f>
        <v>Cream</v>
      </c>
      <c r="H246" s="21">
        <f>+'Results Input'!I126</f>
        <v>9</v>
      </c>
      <c r="I246" s="21" t="str">
        <f>+'Results Input'!J126</f>
        <v>M9</v>
      </c>
      <c r="J246" t="str">
        <f>VLOOKUP(I246,Results!$N$2:$O$13,2,FALSE)</f>
        <v>Wizards</v>
      </c>
      <c r="K246" s="21">
        <f>+'Results Input'!L126</f>
        <v>12</v>
      </c>
    </row>
    <row r="247" spans="2:11" x14ac:dyDescent="0.3">
      <c r="B247" t="str">
        <f t="shared" ref="B247" si="263">CONCATENATE(E247,F247)</f>
        <v>21M6</v>
      </c>
      <c r="C247" t="str">
        <f t="shared" ref="C247" si="264">CONCATENATE(E247,I247)</f>
        <v>21M1</v>
      </c>
      <c r="D247" s="11">
        <f>+D243</f>
        <v>46048</v>
      </c>
      <c r="E247" s="26">
        <f>+E243</f>
        <v>21</v>
      </c>
      <c r="F247" s="21" t="str">
        <f>+'Results Input'!G127</f>
        <v>M6</v>
      </c>
      <c r="G247" t="str">
        <f>VLOOKUP(F247,Results!$N$2:$O$13,2,FALSE)</f>
        <v>Vagrants</v>
      </c>
      <c r="H247" s="21">
        <f>+'Results Input'!I127</f>
        <v>6</v>
      </c>
      <c r="I247" s="21" t="str">
        <f>+'Results Input'!J127</f>
        <v>M1</v>
      </c>
      <c r="J247" t="str">
        <f>VLOOKUP(I247,Results!$N$2:$O$13,2,FALSE)</f>
        <v>Titanic</v>
      </c>
      <c r="K247" s="21">
        <f>+'Results Input'!L127</f>
        <v>18</v>
      </c>
    </row>
    <row r="248" spans="2:11" x14ac:dyDescent="0.3">
      <c r="B248" t="str">
        <f t="shared" si="262"/>
        <v>21M11</v>
      </c>
      <c r="C248" t="str">
        <f t="shared" si="184"/>
        <v>21M5</v>
      </c>
      <c r="D248" s="11">
        <f>+D242</f>
        <v>46048</v>
      </c>
      <c r="E248" s="26">
        <f>+E242</f>
        <v>21</v>
      </c>
      <c r="F248" s="21" t="str">
        <f t="shared" ref="F248:F253" si="265">+I242</f>
        <v>M11</v>
      </c>
      <c r="G248" t="str">
        <f>VLOOKUP(F248,Results!$N$2:$O$13,2,FALSE)</f>
        <v>Early Birds</v>
      </c>
      <c r="H248" s="21">
        <f t="shared" ref="H248:H253" si="266">+K242</f>
        <v>22</v>
      </c>
      <c r="I248" s="1" t="str">
        <f t="shared" ref="I248:I253" si="267">+F242</f>
        <v>M5</v>
      </c>
      <c r="J248" t="str">
        <f>VLOOKUP(I248,Results!$N$2:$O$13,2,FALSE)</f>
        <v>Needles</v>
      </c>
      <c r="K248" s="21">
        <f>+H242</f>
        <v>5</v>
      </c>
    </row>
    <row r="249" spans="2:11" x14ac:dyDescent="0.3">
      <c r="B249" t="str">
        <f t="shared" si="262"/>
        <v>21M7</v>
      </c>
      <c r="C249" t="str">
        <f t="shared" si="184"/>
        <v>21M12</v>
      </c>
      <c r="D249" s="11">
        <f>+D242</f>
        <v>46048</v>
      </c>
      <c r="E249" s="26">
        <f>+E242</f>
        <v>21</v>
      </c>
      <c r="F249" s="21" t="str">
        <f t="shared" si="265"/>
        <v>M7</v>
      </c>
      <c r="G249" t="str">
        <f>VLOOKUP(F249,Results!$N$2:$O$13,2,FALSE)</f>
        <v>Rock 'n' Rollers</v>
      </c>
      <c r="H249" s="21">
        <f t="shared" si="266"/>
        <v>8</v>
      </c>
      <c r="I249" s="1" t="str">
        <f t="shared" si="267"/>
        <v>M12</v>
      </c>
      <c r="J249" t="str">
        <f>VLOOKUP(I249,Results!$N$2:$O$13,2,FALSE)</f>
        <v>Belton Stags</v>
      </c>
      <c r="K249" s="21">
        <f>+H243</f>
        <v>17</v>
      </c>
    </row>
    <row r="250" spans="2:11" x14ac:dyDescent="0.3">
      <c r="B250" t="str">
        <f t="shared" si="262"/>
        <v>21M10</v>
      </c>
      <c r="C250" t="str">
        <f t="shared" si="184"/>
        <v>21M4</v>
      </c>
      <c r="D250" s="11">
        <f>+D242</f>
        <v>46048</v>
      </c>
      <c r="E250" s="26">
        <f>+E242</f>
        <v>21</v>
      </c>
      <c r="F250" s="21" t="str">
        <f t="shared" si="265"/>
        <v>M10</v>
      </c>
      <c r="G250" t="str">
        <f>VLOOKUP(F250,Results!$N$2:$O$13,2,FALSE)</f>
        <v>Deadenders</v>
      </c>
      <c r="H250" s="21">
        <f t="shared" si="266"/>
        <v>23</v>
      </c>
      <c r="I250" s="1" t="str">
        <f t="shared" si="267"/>
        <v>M4</v>
      </c>
      <c r="J250" t="str">
        <f>VLOOKUP(I250,Results!$N$2:$O$13,2,FALSE)</f>
        <v>Thistles</v>
      </c>
      <c r="K250" s="21">
        <f>+H244</f>
        <v>8</v>
      </c>
    </row>
    <row r="251" spans="2:11" x14ac:dyDescent="0.3">
      <c r="B251" t="str">
        <f t="shared" si="262"/>
        <v>21M8</v>
      </c>
      <c r="C251" t="str">
        <f t="shared" si="184"/>
        <v>21M2</v>
      </c>
      <c r="D251" s="11">
        <f t="shared" ref="D251:E253" si="268">+D242</f>
        <v>46048</v>
      </c>
      <c r="E251" s="26">
        <f t="shared" si="268"/>
        <v>21</v>
      </c>
      <c r="F251" s="21" t="str">
        <f t="shared" si="265"/>
        <v>M8</v>
      </c>
      <c r="G251" t="str">
        <f>VLOOKUP(F251,Results!$N$2:$O$13,2,FALSE)</f>
        <v>Hillsiders</v>
      </c>
      <c r="H251" s="21">
        <f t="shared" si="266"/>
        <v>6</v>
      </c>
      <c r="I251" s="1" t="str">
        <f t="shared" si="267"/>
        <v>M2</v>
      </c>
      <c r="J251" t="str">
        <f>VLOOKUP(I251,Results!$N$2:$O$13,2,FALSE)</f>
        <v>Buttercross</v>
      </c>
      <c r="K251" s="21">
        <f>+H245</f>
        <v>13</v>
      </c>
    </row>
    <row r="252" spans="2:11" x14ac:dyDescent="0.3">
      <c r="B252" t="str">
        <f t="shared" ref="B252" si="269">CONCATENATE(E252,F252)</f>
        <v>21M9</v>
      </c>
      <c r="C252" t="str">
        <f t="shared" ref="C252" si="270">CONCATENATE(E252,I252)</f>
        <v>21M3</v>
      </c>
      <c r="D252" s="11">
        <f t="shared" si="268"/>
        <v>46048</v>
      </c>
      <c r="E252" s="26">
        <f t="shared" si="268"/>
        <v>21</v>
      </c>
      <c r="F252" s="21" t="str">
        <f t="shared" si="265"/>
        <v>M9</v>
      </c>
      <c r="G252" t="str">
        <f>VLOOKUP(F252,Results!$N$2:$O$13,2,FALSE)</f>
        <v>Wizards</v>
      </c>
      <c r="H252" s="21">
        <f t="shared" si="266"/>
        <v>12</v>
      </c>
      <c r="I252" s="1" t="str">
        <f t="shared" si="267"/>
        <v>M3</v>
      </c>
      <c r="J252" t="str">
        <f>VLOOKUP(I252,Results!$N$2:$O$13,2,FALSE)</f>
        <v>Cream</v>
      </c>
      <c r="K252" s="21">
        <f t="shared" ref="K252" si="271">+H246</f>
        <v>9</v>
      </c>
    </row>
    <row r="253" spans="2:11" x14ac:dyDescent="0.3">
      <c r="B253" t="str">
        <f t="shared" ref="B253" si="272">CONCATENATE(E253,F253)</f>
        <v>21M1</v>
      </c>
      <c r="C253" t="str">
        <f t="shared" ref="C253" si="273">CONCATENATE(E253,I253)</f>
        <v>21M6</v>
      </c>
      <c r="D253" s="11">
        <f t="shared" si="268"/>
        <v>46048</v>
      </c>
      <c r="E253" s="26">
        <f t="shared" si="268"/>
        <v>21</v>
      </c>
      <c r="F253" s="21" t="str">
        <f t="shared" si="265"/>
        <v>M1</v>
      </c>
      <c r="G253" t="str">
        <f>VLOOKUP(F253,Results!$N$2:$O$13,2,FALSE)</f>
        <v>Titanic</v>
      </c>
      <c r="H253" s="21">
        <f t="shared" si="266"/>
        <v>18</v>
      </c>
      <c r="I253" s="1" t="str">
        <f t="shared" si="267"/>
        <v>M6</v>
      </c>
      <c r="J253" t="str">
        <f>VLOOKUP(I253,Results!$N$2:$O$13,2,FALSE)</f>
        <v>Vagrants</v>
      </c>
      <c r="K253" s="21">
        <f t="shared" ref="K253" si="274">+H247</f>
        <v>6</v>
      </c>
    </row>
    <row r="254" spans="2:11" x14ac:dyDescent="0.3">
      <c r="B254" t="str">
        <f t="shared" ref="B254:B263" si="275">CONCATENATE(E254,F254)</f>
        <v>22M1</v>
      </c>
      <c r="C254" t="str">
        <f t="shared" si="184"/>
        <v>22M7</v>
      </c>
      <c r="D254" s="11">
        <f>+'Results Input'!E128</f>
        <v>46057</v>
      </c>
      <c r="E254" s="25">
        <f>+'Results Input'!F128</f>
        <v>22</v>
      </c>
      <c r="F254" s="21" t="str">
        <f>+'Results Input'!G128</f>
        <v>M1</v>
      </c>
      <c r="G254" t="str">
        <f>VLOOKUP(F254,Results!$N$2:$O$13,2,FALSE)</f>
        <v>Titanic</v>
      </c>
      <c r="H254" s="21">
        <f>+'Results Input'!I128</f>
        <v>20</v>
      </c>
      <c r="I254" s="21" t="str">
        <f>+'Results Input'!J128</f>
        <v>M7</v>
      </c>
      <c r="J254" t="str">
        <f>VLOOKUP(I254,Results!$N$2:$O$13,2,FALSE)</f>
        <v>Rock 'n' Rollers</v>
      </c>
      <c r="K254" s="21">
        <f>+'Results Input'!L128</f>
        <v>7</v>
      </c>
    </row>
    <row r="255" spans="2:11" x14ac:dyDescent="0.3">
      <c r="B255" t="str">
        <f t="shared" si="275"/>
        <v>22M8</v>
      </c>
      <c r="C255" t="str">
        <f t="shared" si="184"/>
        <v>22M3</v>
      </c>
      <c r="D255" s="11">
        <f>+D254</f>
        <v>46057</v>
      </c>
      <c r="E255" s="26">
        <f>+E254</f>
        <v>22</v>
      </c>
      <c r="F255" s="21" t="str">
        <f>+'Results Input'!G129</f>
        <v>M8</v>
      </c>
      <c r="G255" t="str">
        <f>VLOOKUP(F255,Results!$N$2:$O$13,2,FALSE)</f>
        <v>Hillsiders</v>
      </c>
      <c r="H255" s="21">
        <f>+'Results Input'!I129</f>
        <v>18</v>
      </c>
      <c r="I255" s="21" t="str">
        <f>+'Results Input'!J129</f>
        <v>M3</v>
      </c>
      <c r="J255" t="str">
        <f>VLOOKUP(I255,Results!$N$2:$O$13,2,FALSE)</f>
        <v>Cream</v>
      </c>
      <c r="K255" s="21">
        <f>+'Results Input'!L129</f>
        <v>5</v>
      </c>
    </row>
    <row r="256" spans="2:11" x14ac:dyDescent="0.3">
      <c r="B256" t="str">
        <f t="shared" si="275"/>
        <v>22M5</v>
      </c>
      <c r="C256" t="str">
        <f t="shared" si="184"/>
        <v>22M9</v>
      </c>
      <c r="D256" s="11">
        <f>+D254</f>
        <v>46057</v>
      </c>
      <c r="E256" s="26">
        <f>+E254</f>
        <v>22</v>
      </c>
      <c r="F256" s="21" t="str">
        <f>+'Results Input'!G130</f>
        <v>M5</v>
      </c>
      <c r="G256" t="str">
        <f>VLOOKUP(F256,Results!$N$2:$O$13,2,FALSE)</f>
        <v>Needles</v>
      </c>
      <c r="H256" s="21">
        <f>+'Results Input'!I130</f>
        <v>8</v>
      </c>
      <c r="I256" s="21" t="str">
        <f>+'Results Input'!J130</f>
        <v>M9</v>
      </c>
      <c r="J256" t="str">
        <f>VLOOKUP(I256,Results!$N$2:$O$13,2,FALSE)</f>
        <v>Wizards</v>
      </c>
      <c r="K256" s="21">
        <f>+'Results Input'!L130</f>
        <v>8</v>
      </c>
    </row>
    <row r="257" spans="2:11" x14ac:dyDescent="0.3">
      <c r="B257" t="str">
        <f t="shared" si="275"/>
        <v>22M2</v>
      </c>
      <c r="C257" t="str">
        <f t="shared" si="184"/>
        <v>22M10</v>
      </c>
      <c r="D257" s="11">
        <f>+D254</f>
        <v>46057</v>
      </c>
      <c r="E257" s="26">
        <f>+E254</f>
        <v>22</v>
      </c>
      <c r="F257" s="21" t="str">
        <f>+'Results Input'!G131</f>
        <v>M2</v>
      </c>
      <c r="G257" t="str">
        <f>VLOOKUP(F257,Results!$N$2:$O$13,2,FALSE)</f>
        <v>Buttercross</v>
      </c>
      <c r="H257" s="21">
        <f>+'Results Input'!I131</f>
        <v>9</v>
      </c>
      <c r="I257" s="21" t="str">
        <f>+'Results Input'!J131</f>
        <v>M10</v>
      </c>
      <c r="J257" t="str">
        <f>VLOOKUP(I257,Results!$N$2:$O$13,2,FALSE)</f>
        <v>Deadenders</v>
      </c>
      <c r="K257" s="21">
        <f>+'Results Input'!L131</f>
        <v>19</v>
      </c>
    </row>
    <row r="258" spans="2:11" x14ac:dyDescent="0.3">
      <c r="B258" t="str">
        <f t="shared" si="275"/>
        <v>22M11</v>
      </c>
      <c r="C258" t="str">
        <f t="shared" ref="C258:C263" si="276">CONCATENATE(E258,I258)</f>
        <v>22M6</v>
      </c>
      <c r="D258" s="11">
        <f>+D254</f>
        <v>46057</v>
      </c>
      <c r="E258" s="26">
        <f>+E254</f>
        <v>22</v>
      </c>
      <c r="F258" s="21" t="str">
        <f>+'Results Input'!G132</f>
        <v>M11</v>
      </c>
      <c r="G258" t="str">
        <f>VLOOKUP(F258,Results!$N$2:$O$13,2,FALSE)</f>
        <v>Early Birds</v>
      </c>
      <c r="H258" s="21">
        <f>+'Results Input'!I132</f>
        <v>13</v>
      </c>
      <c r="I258" s="21" t="str">
        <f>+'Results Input'!J132</f>
        <v>M6</v>
      </c>
      <c r="J258" t="str">
        <f>VLOOKUP(I258,Results!$N$2:$O$13,2,FALSE)</f>
        <v>Vagrants</v>
      </c>
      <c r="K258" s="21">
        <f>+'Results Input'!L132</f>
        <v>18</v>
      </c>
    </row>
    <row r="259" spans="2:11" x14ac:dyDescent="0.3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1">
        <f>+D255</f>
        <v>46057</v>
      </c>
      <c r="E259" s="26">
        <f>+E255</f>
        <v>22</v>
      </c>
      <c r="F259" s="21" t="str">
        <f>+'Results Input'!G133</f>
        <v>M4</v>
      </c>
      <c r="G259" t="str">
        <f>VLOOKUP(F259,Results!$N$2:$O$13,2,FALSE)</f>
        <v>Thistles</v>
      </c>
      <c r="H259" s="21">
        <f>+'Results Input'!I133</f>
        <v>8</v>
      </c>
      <c r="I259" s="21" t="str">
        <f>+'Results Input'!J133</f>
        <v>M12</v>
      </c>
      <c r="J259" t="str">
        <f>VLOOKUP(I259,Results!$N$2:$O$13,2,FALSE)</f>
        <v>Belton Stags</v>
      </c>
      <c r="K259" s="21">
        <f>+'Results Input'!L133</f>
        <v>11</v>
      </c>
    </row>
    <row r="260" spans="2:11" x14ac:dyDescent="0.3">
      <c r="B260" t="str">
        <f t="shared" si="275"/>
        <v>22M7</v>
      </c>
      <c r="C260" t="str">
        <f t="shared" si="276"/>
        <v>22M1</v>
      </c>
      <c r="D260" s="11">
        <f>+D254</f>
        <v>46057</v>
      </c>
      <c r="E260" s="26">
        <f>+E254</f>
        <v>22</v>
      </c>
      <c r="F260" s="21" t="str">
        <f t="shared" ref="F260:F265" si="279">+I254</f>
        <v>M7</v>
      </c>
      <c r="G260" t="str">
        <f>VLOOKUP(F260,Results!$N$2:$O$13,2,FALSE)</f>
        <v>Rock 'n' Rollers</v>
      </c>
      <c r="H260" s="21">
        <f t="shared" ref="H260:H265" si="280">+K254</f>
        <v>7</v>
      </c>
      <c r="I260" s="1" t="str">
        <f t="shared" ref="I260:I265" si="281">+F254</f>
        <v>M1</v>
      </c>
      <c r="J260" t="str">
        <f>VLOOKUP(I260,Results!$N$2:$O$13,2,FALSE)</f>
        <v>Titanic</v>
      </c>
      <c r="K260" s="21">
        <f>+H254</f>
        <v>20</v>
      </c>
    </row>
    <row r="261" spans="2:11" x14ac:dyDescent="0.3">
      <c r="B261" t="str">
        <f t="shared" si="275"/>
        <v>22M3</v>
      </c>
      <c r="C261" t="str">
        <f t="shared" si="276"/>
        <v>22M8</v>
      </c>
      <c r="D261" s="11">
        <f>+D254</f>
        <v>46057</v>
      </c>
      <c r="E261" s="26">
        <f>+E254</f>
        <v>22</v>
      </c>
      <c r="F261" s="21" t="str">
        <f t="shared" si="279"/>
        <v>M3</v>
      </c>
      <c r="G261" t="str">
        <f>VLOOKUP(F261,Results!$N$2:$O$13,2,FALSE)</f>
        <v>Cream</v>
      </c>
      <c r="H261" s="21">
        <f t="shared" si="280"/>
        <v>5</v>
      </c>
      <c r="I261" s="1" t="str">
        <f t="shared" si="281"/>
        <v>M8</v>
      </c>
      <c r="J261" t="str">
        <f>VLOOKUP(I261,Results!$N$2:$O$13,2,FALSE)</f>
        <v>Hillsiders</v>
      </c>
      <c r="K261" s="21">
        <f>+H255</f>
        <v>18</v>
      </c>
    </row>
    <row r="262" spans="2:11" x14ac:dyDescent="0.3">
      <c r="B262" t="str">
        <f t="shared" si="275"/>
        <v>22M9</v>
      </c>
      <c r="C262" t="str">
        <f t="shared" si="276"/>
        <v>22M5</v>
      </c>
      <c r="D262" s="11">
        <f>+D254</f>
        <v>46057</v>
      </c>
      <c r="E262" s="26">
        <f>+E254</f>
        <v>22</v>
      </c>
      <c r="F262" s="21" t="str">
        <f t="shared" si="279"/>
        <v>M9</v>
      </c>
      <c r="G262" t="str">
        <f>VLOOKUP(F262,Results!$N$2:$O$13,2,FALSE)</f>
        <v>Wizards</v>
      </c>
      <c r="H262" s="21">
        <f t="shared" si="280"/>
        <v>8</v>
      </c>
      <c r="I262" s="1" t="str">
        <f t="shared" si="281"/>
        <v>M5</v>
      </c>
      <c r="J262" t="str">
        <f>VLOOKUP(I262,Results!$N$2:$O$13,2,FALSE)</f>
        <v>Needles</v>
      </c>
      <c r="K262" s="21">
        <f>+H256</f>
        <v>8</v>
      </c>
    </row>
    <row r="263" spans="2:11" x14ac:dyDescent="0.3">
      <c r="B263" t="str">
        <f t="shared" si="275"/>
        <v>22M10</v>
      </c>
      <c r="C263" t="str">
        <f t="shared" si="276"/>
        <v>22M2</v>
      </c>
      <c r="D263" s="11">
        <f t="shared" ref="D263:E265" si="282">+D254</f>
        <v>46057</v>
      </c>
      <c r="E263" s="26">
        <f t="shared" si="282"/>
        <v>22</v>
      </c>
      <c r="F263" s="21" t="str">
        <f t="shared" si="279"/>
        <v>M10</v>
      </c>
      <c r="G263" t="str">
        <f>VLOOKUP(F263,Results!$N$2:$O$13,2,FALSE)</f>
        <v>Deadenders</v>
      </c>
      <c r="H263" s="21">
        <f t="shared" si="280"/>
        <v>19</v>
      </c>
      <c r="I263" s="1" t="str">
        <f t="shared" si="281"/>
        <v>M2</v>
      </c>
      <c r="J263" t="str">
        <f>VLOOKUP(I263,Results!$N$2:$O$13,2,FALSE)</f>
        <v>Buttercross</v>
      </c>
      <c r="K263" s="21">
        <f>+H257</f>
        <v>9</v>
      </c>
    </row>
    <row r="264" spans="2:11" x14ac:dyDescent="0.3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1">
        <f t="shared" si="282"/>
        <v>46057</v>
      </c>
      <c r="E264" s="26">
        <f t="shared" si="282"/>
        <v>22</v>
      </c>
      <c r="F264" s="21" t="str">
        <f t="shared" si="279"/>
        <v>M6</v>
      </c>
      <c r="G264" t="str">
        <f>VLOOKUP(F264,Results!$N$2:$O$13,2,FALSE)</f>
        <v>Vagrants</v>
      </c>
      <c r="H264" s="21">
        <f t="shared" si="280"/>
        <v>18</v>
      </c>
      <c r="I264" s="1" t="str">
        <f t="shared" si="281"/>
        <v>M11</v>
      </c>
      <c r="J264" t="str">
        <f>VLOOKUP(I264,Results!$N$2:$O$13,2,FALSE)</f>
        <v>Early Birds</v>
      </c>
      <c r="K264" s="21">
        <f t="shared" ref="K264" si="285">+H258</f>
        <v>13</v>
      </c>
    </row>
    <row r="265" spans="2:11" x14ac:dyDescent="0.3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1">
        <f t="shared" si="282"/>
        <v>46057</v>
      </c>
      <c r="E265" s="26">
        <f t="shared" si="282"/>
        <v>22</v>
      </c>
      <c r="F265" s="21" t="str">
        <f t="shared" si="279"/>
        <v>M12</v>
      </c>
      <c r="G265" t="str">
        <f>VLOOKUP(F265,Results!$N$2:$O$13,2,FALSE)</f>
        <v>Belton Stags</v>
      </c>
      <c r="H265" s="21">
        <f t="shared" si="280"/>
        <v>11</v>
      </c>
      <c r="I265" s="1" t="str">
        <f t="shared" si="281"/>
        <v>M4</v>
      </c>
      <c r="J265" t="str">
        <f>VLOOKUP(I265,Results!$N$2:$O$13,2,FALSE)</f>
        <v>Thistles</v>
      </c>
      <c r="K265" s="21">
        <f t="shared" ref="K265" si="288">+H259</f>
        <v>8</v>
      </c>
    </row>
    <row r="266" spans="2:11" x14ac:dyDescent="0.3">
      <c r="B266" t="str">
        <f t="shared" si="286"/>
        <v>23M1</v>
      </c>
      <c r="C266" t="str">
        <f t="shared" si="287"/>
        <v>23M2</v>
      </c>
      <c r="D266" s="11">
        <f>+'Results Input'!E134</f>
        <v>46064</v>
      </c>
      <c r="E266" s="25">
        <f>+'Results Input'!F134</f>
        <v>23</v>
      </c>
      <c r="F266" s="21" t="str">
        <f>+'Results Input'!G134</f>
        <v>M1</v>
      </c>
      <c r="G266" t="str">
        <f>VLOOKUP(F266,Results!$N$2:$O$13,2,FALSE)</f>
        <v>Titanic</v>
      </c>
      <c r="H266" s="21">
        <f>+'Results Input'!I134</f>
        <v>16</v>
      </c>
      <c r="I266" s="21" t="str">
        <f>+'Results Input'!J134</f>
        <v>M2</v>
      </c>
      <c r="J266" t="str">
        <f>VLOOKUP(I266,Results!$N$2:$O$13,2,FALSE)</f>
        <v>Buttercross</v>
      </c>
      <c r="K266" s="21">
        <f>+'Results Input'!L134</f>
        <v>7</v>
      </c>
    </row>
    <row r="267" spans="2:11" x14ac:dyDescent="0.3">
      <c r="B267" t="str">
        <f t="shared" si="286"/>
        <v>23M3</v>
      </c>
      <c r="C267" t="str">
        <f t="shared" si="287"/>
        <v>23M4</v>
      </c>
      <c r="D267" s="11">
        <f>+D266</f>
        <v>46064</v>
      </c>
      <c r="E267" s="26">
        <f>+E266</f>
        <v>23</v>
      </c>
      <c r="F267" s="21" t="str">
        <f>+'Results Input'!G135</f>
        <v>M3</v>
      </c>
      <c r="G267" t="str">
        <f>VLOOKUP(F267,Results!$N$2:$O$13,2,FALSE)</f>
        <v>Cream</v>
      </c>
      <c r="H267" s="21">
        <f>+'Results Input'!I135</f>
        <v>15</v>
      </c>
      <c r="I267" s="21" t="str">
        <f>+'Results Input'!J135</f>
        <v>M4</v>
      </c>
      <c r="J267" t="str">
        <f>VLOOKUP(I267,Results!$N$2:$O$13,2,FALSE)</f>
        <v>Thistles</v>
      </c>
      <c r="K267" s="21">
        <f>+'Results Input'!L135</f>
        <v>11</v>
      </c>
    </row>
    <row r="268" spans="2:11" x14ac:dyDescent="0.3">
      <c r="B268" t="str">
        <f t="shared" si="286"/>
        <v>23M5</v>
      </c>
      <c r="C268" t="str">
        <f t="shared" si="287"/>
        <v>23M6</v>
      </c>
      <c r="D268" s="11">
        <f>+D266</f>
        <v>46064</v>
      </c>
      <c r="E268" s="26">
        <f>+E266</f>
        <v>23</v>
      </c>
      <c r="F268" s="21" t="str">
        <f>+'Results Input'!G136</f>
        <v>M5</v>
      </c>
      <c r="G268" t="str">
        <f>VLOOKUP(F268,Results!$N$2:$O$13,2,FALSE)</f>
        <v>Needles</v>
      </c>
      <c r="H268" s="21">
        <f>+'Results Input'!I136</f>
        <v>7</v>
      </c>
      <c r="I268" s="21" t="str">
        <f>+'Results Input'!J136</f>
        <v>M6</v>
      </c>
      <c r="J268" t="str">
        <f>VLOOKUP(I268,Results!$N$2:$O$13,2,FALSE)</f>
        <v>Vagrants</v>
      </c>
      <c r="K268" s="21">
        <f>+'Results Input'!L136</f>
        <v>27</v>
      </c>
    </row>
    <row r="269" spans="2:11" x14ac:dyDescent="0.3">
      <c r="B269" t="str">
        <f t="shared" si="286"/>
        <v>23M7</v>
      </c>
      <c r="C269" t="str">
        <f t="shared" si="287"/>
        <v>23M8</v>
      </c>
      <c r="D269" s="11">
        <f>+D266</f>
        <v>46064</v>
      </c>
      <c r="E269" s="26">
        <f>+E266</f>
        <v>23</v>
      </c>
      <c r="F269" s="21" t="str">
        <f>+'Results Input'!G137</f>
        <v>M7</v>
      </c>
      <c r="G269" t="str">
        <f>VLOOKUP(F269,Results!$N$2:$O$13,2,FALSE)</f>
        <v>Rock 'n' Rollers</v>
      </c>
      <c r="H269" s="21">
        <f>+'Results Input'!I137</f>
        <v>16</v>
      </c>
      <c r="I269" s="21" t="str">
        <f>+'Results Input'!J137</f>
        <v>M8</v>
      </c>
      <c r="J269" t="str">
        <f>VLOOKUP(I269,Results!$N$2:$O$13,2,FALSE)</f>
        <v>Hillsiders</v>
      </c>
      <c r="K269" s="21">
        <f>+'Results Input'!L137</f>
        <v>6</v>
      </c>
    </row>
    <row r="270" spans="2:11" x14ac:dyDescent="0.3">
      <c r="B270" t="str">
        <f t="shared" si="286"/>
        <v>23M11</v>
      </c>
      <c r="C270" t="str">
        <f t="shared" si="287"/>
        <v>23M12</v>
      </c>
      <c r="D270" s="11">
        <f>+D266</f>
        <v>46064</v>
      </c>
      <c r="E270" s="26">
        <f>+E266</f>
        <v>23</v>
      </c>
      <c r="F270" s="21" t="str">
        <f>+'Results Input'!G138</f>
        <v>M11</v>
      </c>
      <c r="G270" t="str">
        <f>VLOOKUP(F270,Results!$N$2:$O$13,2,FALSE)</f>
        <v>Early Birds</v>
      </c>
      <c r="H270" s="21">
        <f>+'Results Input'!I138</f>
        <v>11</v>
      </c>
      <c r="I270" s="21" t="str">
        <f>+'Results Input'!J138</f>
        <v>M12</v>
      </c>
      <c r="J270" t="str">
        <f>VLOOKUP(I270,Results!$N$2:$O$13,2,FALSE)</f>
        <v>Belton Stags</v>
      </c>
      <c r="K270" s="21">
        <f>+'Results Input'!L138</f>
        <v>14</v>
      </c>
    </row>
    <row r="271" spans="2:11" x14ac:dyDescent="0.3">
      <c r="B271" t="str">
        <f t="shared" si="286"/>
        <v>23M9</v>
      </c>
      <c r="C271" t="str">
        <f t="shared" si="287"/>
        <v>23M10</v>
      </c>
      <c r="D271" s="11">
        <f>+D267</f>
        <v>46064</v>
      </c>
      <c r="E271" s="26">
        <f>+E267</f>
        <v>23</v>
      </c>
      <c r="F271" s="21" t="str">
        <f>+'Results Input'!G139</f>
        <v>M9</v>
      </c>
      <c r="G271" t="str">
        <f>VLOOKUP(F271,Results!$N$2:$O$13,2,FALSE)</f>
        <v>Wizards</v>
      </c>
      <c r="H271" s="21">
        <f>+'Results Input'!I139</f>
        <v>8</v>
      </c>
      <c r="I271" s="21" t="str">
        <f>+'Results Input'!J139</f>
        <v>M10</v>
      </c>
      <c r="J271" t="str">
        <f>VLOOKUP(I271,Results!$N$2:$O$13,2,FALSE)</f>
        <v>Deadenders</v>
      </c>
      <c r="K271" s="21">
        <f>+'Results Input'!L139</f>
        <v>13</v>
      </c>
    </row>
    <row r="272" spans="2:11" x14ac:dyDescent="0.3">
      <c r="B272" t="str">
        <f t="shared" si="286"/>
        <v>23M2</v>
      </c>
      <c r="C272" t="str">
        <f t="shared" si="287"/>
        <v>23M1</v>
      </c>
      <c r="D272" s="11">
        <f>+D266</f>
        <v>46064</v>
      </c>
      <c r="E272" s="26">
        <f>+E266</f>
        <v>23</v>
      </c>
      <c r="F272" s="21" t="str">
        <f t="shared" ref="F272:F277" si="289">+I266</f>
        <v>M2</v>
      </c>
      <c r="G272" t="str">
        <f>VLOOKUP(F272,Results!$N$2:$O$13,2,FALSE)</f>
        <v>Buttercross</v>
      </c>
      <c r="H272" s="21">
        <f t="shared" ref="H272:H277" si="290">+K266</f>
        <v>7</v>
      </c>
      <c r="I272" s="1" t="str">
        <f t="shared" ref="I272:I277" si="291">+F266</f>
        <v>M1</v>
      </c>
      <c r="J272" t="str">
        <f>VLOOKUP(I272,Results!$N$2:$O$13,2,FALSE)</f>
        <v>Titanic</v>
      </c>
      <c r="K272" s="21">
        <f>+H266</f>
        <v>16</v>
      </c>
    </row>
    <row r="273" spans="2:11" x14ac:dyDescent="0.3">
      <c r="B273" t="str">
        <f t="shared" si="286"/>
        <v>23M4</v>
      </c>
      <c r="C273" t="str">
        <f t="shared" si="287"/>
        <v>23M3</v>
      </c>
      <c r="D273" s="11">
        <f>+D266</f>
        <v>46064</v>
      </c>
      <c r="E273" s="26">
        <f>+E266</f>
        <v>23</v>
      </c>
      <c r="F273" s="21" t="str">
        <f t="shared" si="289"/>
        <v>M4</v>
      </c>
      <c r="G273" t="str">
        <f>VLOOKUP(F273,Results!$N$2:$O$13,2,FALSE)</f>
        <v>Thistles</v>
      </c>
      <c r="H273" s="21">
        <f t="shared" si="290"/>
        <v>11</v>
      </c>
      <c r="I273" s="1" t="str">
        <f t="shared" si="291"/>
        <v>M3</v>
      </c>
      <c r="J273" t="str">
        <f>VLOOKUP(I273,Results!$N$2:$O$13,2,FALSE)</f>
        <v>Cream</v>
      </c>
      <c r="K273" s="21">
        <f>+H267</f>
        <v>15</v>
      </c>
    </row>
    <row r="274" spans="2:11" x14ac:dyDescent="0.3">
      <c r="B274" t="str">
        <f t="shared" si="286"/>
        <v>23M6</v>
      </c>
      <c r="C274" t="str">
        <f t="shared" si="287"/>
        <v>23M5</v>
      </c>
      <c r="D274" s="11">
        <f>+D266</f>
        <v>46064</v>
      </c>
      <c r="E274" s="26">
        <f>+E266</f>
        <v>23</v>
      </c>
      <c r="F274" s="21" t="str">
        <f t="shared" si="289"/>
        <v>M6</v>
      </c>
      <c r="G274" t="str">
        <f>VLOOKUP(F274,Results!$N$2:$O$13,2,FALSE)</f>
        <v>Vagrants</v>
      </c>
      <c r="H274" s="21">
        <f t="shared" si="290"/>
        <v>27</v>
      </c>
      <c r="I274" s="1" t="str">
        <f t="shared" si="291"/>
        <v>M5</v>
      </c>
      <c r="J274" t="str">
        <f>VLOOKUP(I274,Results!$N$2:$O$13,2,FALSE)</f>
        <v>Needles</v>
      </c>
      <c r="K274" s="21">
        <f>+H268</f>
        <v>7</v>
      </c>
    </row>
    <row r="275" spans="2:11" x14ac:dyDescent="0.3">
      <c r="B275" t="str">
        <f t="shared" si="286"/>
        <v>23M8</v>
      </c>
      <c r="C275" t="str">
        <f t="shared" si="287"/>
        <v>23M7</v>
      </c>
      <c r="D275" s="11">
        <f t="shared" ref="D275:E275" si="292">+D266</f>
        <v>46064</v>
      </c>
      <c r="E275" s="26">
        <f t="shared" si="292"/>
        <v>23</v>
      </c>
      <c r="F275" s="21" t="str">
        <f t="shared" si="289"/>
        <v>M8</v>
      </c>
      <c r="G275" t="str">
        <f>VLOOKUP(F275,Results!$N$2:$O$13,2,FALSE)</f>
        <v>Hillsiders</v>
      </c>
      <c r="H275" s="21">
        <f t="shared" si="290"/>
        <v>6</v>
      </c>
      <c r="I275" s="1" t="str">
        <f t="shared" si="291"/>
        <v>M7</v>
      </c>
      <c r="J275" t="str">
        <f>VLOOKUP(I275,Results!$N$2:$O$13,2,FALSE)</f>
        <v>Rock 'n' Rollers</v>
      </c>
      <c r="K275" s="21">
        <f>+H269</f>
        <v>16</v>
      </c>
    </row>
    <row r="276" spans="2:11" x14ac:dyDescent="0.3">
      <c r="B276" t="str">
        <f t="shared" si="286"/>
        <v>23M12</v>
      </c>
      <c r="C276" t="str">
        <f t="shared" si="287"/>
        <v>23M11</v>
      </c>
      <c r="D276" s="11">
        <f t="shared" ref="D276:E276" si="293">+D267</f>
        <v>46064</v>
      </c>
      <c r="E276" s="26">
        <f t="shared" si="293"/>
        <v>23</v>
      </c>
      <c r="F276" s="21" t="str">
        <f t="shared" si="289"/>
        <v>M12</v>
      </c>
      <c r="G276" t="str">
        <f>VLOOKUP(F276,Results!$N$2:$O$13,2,FALSE)</f>
        <v>Belton Stags</v>
      </c>
      <c r="H276" s="21">
        <f t="shared" si="290"/>
        <v>14</v>
      </c>
      <c r="I276" s="1" t="str">
        <f t="shared" si="291"/>
        <v>M11</v>
      </c>
      <c r="J276" t="str">
        <f>VLOOKUP(I276,Results!$N$2:$O$13,2,FALSE)</f>
        <v>Early Birds</v>
      </c>
      <c r="K276" s="21">
        <f t="shared" ref="K276:K277" si="294">+H270</f>
        <v>11</v>
      </c>
    </row>
    <row r="277" spans="2:11" x14ac:dyDescent="0.3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1">
        <f t="shared" ref="D277:E277" si="297">+D268</f>
        <v>46064</v>
      </c>
      <c r="E277" s="26">
        <f t="shared" si="297"/>
        <v>23</v>
      </c>
      <c r="F277" s="21" t="str">
        <f t="shared" si="289"/>
        <v>M10</v>
      </c>
      <c r="G277" t="str">
        <f>VLOOKUP(F277,Results!$N$2:$O$13,2,FALSE)</f>
        <v>Deadenders</v>
      </c>
      <c r="H277" s="21">
        <f t="shared" si="290"/>
        <v>13</v>
      </c>
      <c r="I277" s="1" t="str">
        <f t="shared" si="291"/>
        <v>M9</v>
      </c>
      <c r="J277" t="str">
        <f>VLOOKUP(I277,Results!$N$2:$O$13,2,FALSE)</f>
        <v>Wizards</v>
      </c>
      <c r="K277" s="21">
        <f t="shared" si="294"/>
        <v>8</v>
      </c>
    </row>
    <row r="278" spans="2:11" x14ac:dyDescent="0.3">
      <c r="B278" t="str">
        <f t="shared" si="295"/>
        <v>24M6</v>
      </c>
      <c r="C278" t="str">
        <f t="shared" si="296"/>
        <v>24M7</v>
      </c>
      <c r="D278" s="11">
        <f>+'Results Input'!E140</f>
        <v>46071</v>
      </c>
      <c r="E278" s="25">
        <f>+'Results Input'!F140</f>
        <v>24</v>
      </c>
      <c r="F278" s="21" t="str">
        <f>+'Results Input'!G140</f>
        <v>M6</v>
      </c>
      <c r="G278" t="str">
        <f>VLOOKUP(F278,Results!$N$2:$O$13,2,FALSE)</f>
        <v>Vagrants</v>
      </c>
      <c r="H278" s="21">
        <f>+'Results Input'!I140</f>
        <v>22</v>
      </c>
      <c r="I278" s="21" t="str">
        <f>+'Results Input'!J140</f>
        <v>M7</v>
      </c>
      <c r="J278" t="str">
        <f>VLOOKUP(I278,Results!$N$2:$O$13,2,FALSE)</f>
        <v>Rock 'n' Rollers</v>
      </c>
      <c r="K278" s="21">
        <f>+'Results Input'!L140</f>
        <v>11</v>
      </c>
    </row>
    <row r="279" spans="2:11" x14ac:dyDescent="0.3">
      <c r="B279" t="str">
        <f t="shared" si="295"/>
        <v>24M1</v>
      </c>
      <c r="C279" t="str">
        <f t="shared" si="296"/>
        <v>24M12</v>
      </c>
      <c r="D279" s="11">
        <f>+D278</f>
        <v>46071</v>
      </c>
      <c r="E279" s="26">
        <f>+E278</f>
        <v>24</v>
      </c>
      <c r="F279" s="21" t="str">
        <f>+'Results Input'!G141</f>
        <v>M1</v>
      </c>
      <c r="G279" t="str">
        <f>VLOOKUP(F279,Results!$N$2:$O$13,2,FALSE)</f>
        <v>Titanic</v>
      </c>
      <c r="H279" s="21">
        <f>+'Results Input'!I141</f>
        <v>25</v>
      </c>
      <c r="I279" s="21" t="str">
        <f>+'Results Input'!J141</f>
        <v>M12</v>
      </c>
      <c r="J279" t="str">
        <f>VLOOKUP(I279,Results!$N$2:$O$13,2,FALSE)</f>
        <v>Belton Stags</v>
      </c>
      <c r="K279" s="21">
        <f>+'Results Input'!L141</f>
        <v>6</v>
      </c>
    </row>
    <row r="280" spans="2:11" x14ac:dyDescent="0.3">
      <c r="B280" t="str">
        <f t="shared" si="295"/>
        <v>24M8</v>
      </c>
      <c r="C280" t="str">
        <f t="shared" si="296"/>
        <v>24M9</v>
      </c>
      <c r="D280" s="11">
        <f>+D278</f>
        <v>46071</v>
      </c>
      <c r="E280" s="26">
        <f>+E278</f>
        <v>24</v>
      </c>
      <c r="F280" s="21" t="str">
        <f>+'Results Input'!G142</f>
        <v>M8</v>
      </c>
      <c r="G280" t="str">
        <f>VLOOKUP(F280,Results!$N$2:$O$13,2,FALSE)</f>
        <v>Hillsiders</v>
      </c>
      <c r="H280" s="21">
        <f>+'Results Input'!I142</f>
        <v>6</v>
      </c>
      <c r="I280" s="21" t="str">
        <f>+'Results Input'!J142</f>
        <v>M9</v>
      </c>
      <c r="J280" t="str">
        <f>VLOOKUP(I280,Results!$N$2:$O$13,2,FALSE)</f>
        <v>Wizards</v>
      </c>
      <c r="K280" s="21">
        <f>+'Results Input'!L142</f>
        <v>10</v>
      </c>
    </row>
    <row r="281" spans="2:11" x14ac:dyDescent="0.3">
      <c r="B281" t="str">
        <f t="shared" si="295"/>
        <v>24M4</v>
      </c>
      <c r="C281" t="str">
        <f t="shared" si="296"/>
        <v>24M5</v>
      </c>
      <c r="D281" s="11">
        <f>+D278</f>
        <v>46071</v>
      </c>
      <c r="E281" s="26">
        <f>+E278</f>
        <v>24</v>
      </c>
      <c r="F281" s="21" t="str">
        <f>+'Results Input'!G143</f>
        <v>M4</v>
      </c>
      <c r="G281" t="str">
        <f>VLOOKUP(F281,Results!$N$2:$O$13,2,FALSE)</f>
        <v>Thistles</v>
      </c>
      <c r="H281" s="21">
        <f>+'Results Input'!I143</f>
        <v>11</v>
      </c>
      <c r="I281" s="21" t="str">
        <f>+'Results Input'!J143</f>
        <v>M5</v>
      </c>
      <c r="J281" t="str">
        <f>VLOOKUP(I281,Results!$N$2:$O$13,2,FALSE)</f>
        <v>Needles</v>
      </c>
      <c r="K281" s="21">
        <f>+'Results Input'!L143</f>
        <v>11</v>
      </c>
    </row>
    <row r="282" spans="2:11" x14ac:dyDescent="0.3">
      <c r="B282" t="str">
        <f t="shared" si="295"/>
        <v>24M10</v>
      </c>
      <c r="C282" t="str">
        <f t="shared" si="296"/>
        <v>24M11</v>
      </c>
      <c r="D282" s="11">
        <f>+D278</f>
        <v>46071</v>
      </c>
      <c r="E282" s="26">
        <f>+E278</f>
        <v>24</v>
      </c>
      <c r="F282" s="21" t="str">
        <f>+'Results Input'!G144</f>
        <v>M10</v>
      </c>
      <c r="G282" t="str">
        <f>VLOOKUP(F282,Results!$N$2:$O$13,2,FALSE)</f>
        <v>Deadenders</v>
      </c>
      <c r="H282" s="21">
        <f>+'Results Input'!I144</f>
        <v>13</v>
      </c>
      <c r="I282" s="21" t="str">
        <f>+'Results Input'!J144</f>
        <v>M11</v>
      </c>
      <c r="J282" t="str">
        <f>VLOOKUP(I282,Results!$N$2:$O$13,2,FALSE)</f>
        <v>Early Birds</v>
      </c>
      <c r="K282" s="21">
        <f>+'Results Input'!L144</f>
        <v>17</v>
      </c>
    </row>
    <row r="283" spans="2:11" x14ac:dyDescent="0.3">
      <c r="B283" t="str">
        <f t="shared" si="295"/>
        <v>24M2</v>
      </c>
      <c r="C283" t="str">
        <f t="shared" si="296"/>
        <v>24M3</v>
      </c>
      <c r="D283" s="11">
        <f>+D279</f>
        <v>46071</v>
      </c>
      <c r="E283" s="26">
        <f>+E279</f>
        <v>24</v>
      </c>
      <c r="F283" s="21" t="str">
        <f>+'Results Input'!G145</f>
        <v>M2</v>
      </c>
      <c r="G283" t="str">
        <f>VLOOKUP(F283,Results!$N$2:$O$13,2,FALSE)</f>
        <v>Buttercross</v>
      </c>
      <c r="H283" s="21" t="str">
        <f>+'Results Input'!I145</f>
        <v>N</v>
      </c>
      <c r="I283" s="21" t="str">
        <f>+'Results Input'!J145</f>
        <v>M3</v>
      </c>
      <c r="J283" t="str">
        <f>VLOOKUP(I283,Results!$N$2:$O$13,2,FALSE)</f>
        <v>Cream</v>
      </c>
      <c r="K283" s="21" t="str">
        <f>+'Results Input'!L145</f>
        <v>N</v>
      </c>
    </row>
    <row r="284" spans="2:11" x14ac:dyDescent="0.3">
      <c r="B284" t="str">
        <f t="shared" si="295"/>
        <v>24M7</v>
      </c>
      <c r="C284" t="str">
        <f t="shared" si="296"/>
        <v>24M6</v>
      </c>
      <c r="D284" s="11">
        <f>+D278</f>
        <v>46071</v>
      </c>
      <c r="E284" s="26">
        <f>+E278</f>
        <v>24</v>
      </c>
      <c r="F284" s="21" t="str">
        <f t="shared" ref="F284:F289" si="298">+I278</f>
        <v>M7</v>
      </c>
      <c r="G284" t="str">
        <f>VLOOKUP(F284,Results!$N$2:$O$13,2,FALSE)</f>
        <v>Rock 'n' Rollers</v>
      </c>
      <c r="H284" s="21">
        <f t="shared" ref="H284:H289" si="299">+K278</f>
        <v>11</v>
      </c>
      <c r="I284" s="1" t="str">
        <f t="shared" ref="I284:I289" si="300">+F278</f>
        <v>M6</v>
      </c>
      <c r="J284" t="str">
        <f>VLOOKUP(I284,Results!$N$2:$O$13,2,FALSE)</f>
        <v>Vagrants</v>
      </c>
      <c r="K284" s="21">
        <f>+H278</f>
        <v>22</v>
      </c>
    </row>
    <row r="285" spans="2:11" x14ac:dyDescent="0.3">
      <c r="B285" t="str">
        <f t="shared" si="295"/>
        <v>24M12</v>
      </c>
      <c r="C285" t="str">
        <f t="shared" si="296"/>
        <v>24M1</v>
      </c>
      <c r="D285" s="11">
        <f>+D278</f>
        <v>46071</v>
      </c>
      <c r="E285" s="26">
        <f>+E278</f>
        <v>24</v>
      </c>
      <c r="F285" s="21" t="str">
        <f t="shared" si="298"/>
        <v>M12</v>
      </c>
      <c r="G285" t="str">
        <f>VLOOKUP(F285,Results!$N$2:$O$13,2,FALSE)</f>
        <v>Belton Stags</v>
      </c>
      <c r="H285" s="21">
        <f t="shared" si="299"/>
        <v>6</v>
      </c>
      <c r="I285" s="1" t="str">
        <f t="shared" si="300"/>
        <v>M1</v>
      </c>
      <c r="J285" t="str">
        <f>VLOOKUP(I285,Results!$N$2:$O$13,2,FALSE)</f>
        <v>Titanic</v>
      </c>
      <c r="K285" s="21">
        <f>+H279</f>
        <v>25</v>
      </c>
    </row>
    <row r="286" spans="2:11" x14ac:dyDescent="0.3">
      <c r="B286" t="str">
        <f t="shared" si="295"/>
        <v>24M9</v>
      </c>
      <c r="C286" t="str">
        <f t="shared" si="296"/>
        <v>24M8</v>
      </c>
      <c r="D286" s="11">
        <f>+D278</f>
        <v>46071</v>
      </c>
      <c r="E286" s="26">
        <f>+E278</f>
        <v>24</v>
      </c>
      <c r="F286" s="21" t="str">
        <f t="shared" si="298"/>
        <v>M9</v>
      </c>
      <c r="G286" t="str">
        <f>VLOOKUP(F286,Results!$N$2:$O$13,2,FALSE)</f>
        <v>Wizards</v>
      </c>
      <c r="H286" s="21">
        <f t="shared" si="299"/>
        <v>10</v>
      </c>
      <c r="I286" s="1" t="str">
        <f t="shared" si="300"/>
        <v>M8</v>
      </c>
      <c r="J286" t="str">
        <f>VLOOKUP(I286,Results!$N$2:$O$13,2,FALSE)</f>
        <v>Hillsiders</v>
      </c>
      <c r="K286" s="21">
        <f>+H280</f>
        <v>6</v>
      </c>
    </row>
    <row r="287" spans="2:11" x14ac:dyDescent="0.3">
      <c r="B287" t="str">
        <f t="shared" si="295"/>
        <v>24M5</v>
      </c>
      <c r="C287" t="str">
        <f t="shared" si="296"/>
        <v>24M4</v>
      </c>
      <c r="D287" s="11">
        <f t="shared" ref="D287:E287" si="301">+D278</f>
        <v>46071</v>
      </c>
      <c r="E287" s="26">
        <f t="shared" si="301"/>
        <v>24</v>
      </c>
      <c r="F287" s="21" t="str">
        <f t="shared" si="298"/>
        <v>M5</v>
      </c>
      <c r="G287" t="str">
        <f>VLOOKUP(F287,Results!$N$2:$O$13,2,FALSE)</f>
        <v>Needles</v>
      </c>
      <c r="H287" s="21">
        <f t="shared" si="299"/>
        <v>11</v>
      </c>
      <c r="I287" s="1" t="str">
        <f t="shared" si="300"/>
        <v>M4</v>
      </c>
      <c r="J287" t="str">
        <f>VLOOKUP(I287,Results!$N$2:$O$13,2,FALSE)</f>
        <v>Thistles</v>
      </c>
      <c r="K287" s="21">
        <f>+H281</f>
        <v>11</v>
      </c>
    </row>
    <row r="288" spans="2:11" x14ac:dyDescent="0.3">
      <c r="B288" t="str">
        <f t="shared" si="295"/>
        <v>24M11</v>
      </c>
      <c r="C288" t="str">
        <f t="shared" si="296"/>
        <v>24M10</v>
      </c>
      <c r="D288" s="11">
        <f t="shared" ref="D288:E288" si="302">+D279</f>
        <v>46071</v>
      </c>
      <c r="E288" s="26">
        <f t="shared" si="302"/>
        <v>24</v>
      </c>
      <c r="F288" s="21" t="str">
        <f t="shared" si="298"/>
        <v>M11</v>
      </c>
      <c r="G288" t="str">
        <f>VLOOKUP(F288,Results!$N$2:$O$13,2,FALSE)</f>
        <v>Early Birds</v>
      </c>
      <c r="H288" s="21">
        <f t="shared" si="299"/>
        <v>17</v>
      </c>
      <c r="I288" s="1" t="str">
        <f t="shared" si="300"/>
        <v>M10</v>
      </c>
      <c r="J288" t="str">
        <f>VLOOKUP(I288,Results!$N$2:$O$13,2,FALSE)</f>
        <v>Deadenders</v>
      </c>
      <c r="K288" s="21">
        <f t="shared" ref="K288:K289" si="303">+H282</f>
        <v>13</v>
      </c>
    </row>
    <row r="289" spans="2:11" x14ac:dyDescent="0.3">
      <c r="B289" t="str">
        <f t="shared" si="295"/>
        <v>24M3</v>
      </c>
      <c r="C289" t="str">
        <f t="shared" si="296"/>
        <v>24M2</v>
      </c>
      <c r="D289" s="11">
        <f t="shared" ref="D289:E289" si="304">+D280</f>
        <v>46071</v>
      </c>
      <c r="E289" s="26">
        <f t="shared" si="304"/>
        <v>24</v>
      </c>
      <c r="F289" s="21" t="str">
        <f t="shared" si="298"/>
        <v>M3</v>
      </c>
      <c r="G289" t="str">
        <f>VLOOKUP(F289,Results!$N$2:$O$13,2,FALSE)</f>
        <v>Cream</v>
      </c>
      <c r="H289" s="21" t="str">
        <f t="shared" si="299"/>
        <v>N</v>
      </c>
      <c r="I289" s="1" t="str">
        <f t="shared" si="300"/>
        <v>M2</v>
      </c>
      <c r="J289" t="str">
        <f>VLOOKUP(I289,Results!$N$2:$O$13,2,FALSE)</f>
        <v>Buttercross</v>
      </c>
      <c r="K289" s="21" t="str">
        <f t="shared" si="303"/>
        <v>N</v>
      </c>
    </row>
    <row r="290" spans="2:11" x14ac:dyDescent="0.3">
      <c r="B290" t="str">
        <f t="shared" si="295"/>
        <v>25M11</v>
      </c>
      <c r="C290" t="str">
        <f t="shared" si="296"/>
        <v>25M9</v>
      </c>
      <c r="D290" s="11">
        <f>+'Results Input'!E146</f>
        <v>46080</v>
      </c>
      <c r="E290" s="25">
        <f>+'Results Input'!F146</f>
        <v>25</v>
      </c>
      <c r="F290" s="21" t="str">
        <f>+'Results Input'!G146</f>
        <v>M11</v>
      </c>
      <c r="G290" t="str">
        <f>VLOOKUP(F290,Results!$N$2:$O$13,2,FALSE)</f>
        <v>Early Birds</v>
      </c>
      <c r="H290" s="21">
        <f>+'Results Input'!I146</f>
        <v>0</v>
      </c>
      <c r="I290" s="21" t="str">
        <f>+'Results Input'!J146</f>
        <v>M9</v>
      </c>
      <c r="J290" t="str">
        <f>VLOOKUP(I290,Results!$N$2:$O$13,2,FALSE)</f>
        <v>Wizards</v>
      </c>
      <c r="K290" s="21">
        <f>+'Results Input'!L146</f>
        <v>0</v>
      </c>
    </row>
    <row r="291" spans="2:11" x14ac:dyDescent="0.3">
      <c r="B291" t="str">
        <f t="shared" si="295"/>
        <v>25M8</v>
      </c>
      <c r="C291" t="str">
        <f t="shared" si="296"/>
        <v>25M6</v>
      </c>
      <c r="D291" s="11">
        <f>+D290</f>
        <v>46080</v>
      </c>
      <c r="E291" s="26">
        <f>+E290</f>
        <v>25</v>
      </c>
      <c r="F291" s="21" t="str">
        <f>+'Results Input'!G147</f>
        <v>M8</v>
      </c>
      <c r="G291" t="str">
        <f>VLOOKUP(F291,Results!$N$2:$O$13,2,FALSE)</f>
        <v>Hillsiders</v>
      </c>
      <c r="H291" s="21">
        <f>+'Results Input'!I147</f>
        <v>0</v>
      </c>
      <c r="I291" s="21" t="str">
        <f>+'Results Input'!J147</f>
        <v>M6</v>
      </c>
      <c r="J291" t="str">
        <f>VLOOKUP(I291,Results!$N$2:$O$13,2,FALSE)</f>
        <v>Vagrants</v>
      </c>
      <c r="K291" s="21">
        <f>+'Results Input'!L147</f>
        <v>0</v>
      </c>
    </row>
    <row r="292" spans="2:11" x14ac:dyDescent="0.3">
      <c r="B292" t="str">
        <f t="shared" si="295"/>
        <v>25M12</v>
      </c>
      <c r="C292" t="str">
        <f t="shared" si="296"/>
        <v>25M10</v>
      </c>
      <c r="D292" s="11">
        <f>+D290</f>
        <v>46080</v>
      </c>
      <c r="E292" s="26">
        <f>+E290</f>
        <v>25</v>
      </c>
      <c r="F292" s="21" t="str">
        <f>+'Results Input'!G148</f>
        <v>M12</v>
      </c>
      <c r="G292" t="str">
        <f>VLOOKUP(F292,Results!$N$2:$O$13,2,FALSE)</f>
        <v>Belton Stags</v>
      </c>
      <c r="H292" s="21">
        <f>+'Results Input'!I148</f>
        <v>0</v>
      </c>
      <c r="I292" s="21" t="str">
        <f>+'Results Input'!J148</f>
        <v>M10</v>
      </c>
      <c r="J292" t="str">
        <f>VLOOKUP(I292,Results!$N$2:$O$13,2,FALSE)</f>
        <v>Deadenders</v>
      </c>
      <c r="K292" s="21">
        <f>+'Results Input'!L148</f>
        <v>0</v>
      </c>
    </row>
    <row r="293" spans="2:11" x14ac:dyDescent="0.3">
      <c r="B293" t="str">
        <f t="shared" si="295"/>
        <v>25M3</v>
      </c>
      <c r="C293" t="str">
        <f t="shared" si="296"/>
        <v>25M1</v>
      </c>
      <c r="D293" s="11">
        <f>+D290</f>
        <v>46080</v>
      </c>
      <c r="E293" s="26">
        <f>+E290</f>
        <v>25</v>
      </c>
      <c r="F293" s="21" t="str">
        <f>+'Results Input'!G149</f>
        <v>M3</v>
      </c>
      <c r="G293" t="str">
        <f>VLOOKUP(F293,Results!$N$2:$O$13,2,FALSE)</f>
        <v>Cream</v>
      </c>
      <c r="H293" s="21">
        <f>+'Results Input'!I149</f>
        <v>0</v>
      </c>
      <c r="I293" s="21" t="str">
        <f>+'Results Input'!J149</f>
        <v>M1</v>
      </c>
      <c r="J293" t="str">
        <f>VLOOKUP(I293,Results!$N$2:$O$13,2,FALSE)</f>
        <v>Titanic</v>
      </c>
      <c r="K293" s="21">
        <f>+'Results Input'!L149</f>
        <v>0</v>
      </c>
    </row>
    <row r="294" spans="2:11" x14ac:dyDescent="0.3">
      <c r="B294" t="str">
        <f t="shared" si="295"/>
        <v>25M4</v>
      </c>
      <c r="C294" t="str">
        <f t="shared" si="296"/>
        <v>25M2</v>
      </c>
      <c r="D294" s="11">
        <f>+D290</f>
        <v>46080</v>
      </c>
      <c r="E294" s="26">
        <f>+E290</f>
        <v>25</v>
      </c>
      <c r="F294" s="21" t="str">
        <f>+'Results Input'!G150</f>
        <v>M4</v>
      </c>
      <c r="G294" t="str">
        <f>VLOOKUP(F294,Results!$N$2:$O$13,2,FALSE)</f>
        <v>Thistles</v>
      </c>
      <c r="H294" s="21">
        <f>+'Results Input'!I150</f>
        <v>0</v>
      </c>
      <c r="I294" s="21" t="str">
        <f>+'Results Input'!J150</f>
        <v>M2</v>
      </c>
      <c r="J294" t="str">
        <f>VLOOKUP(I294,Results!$N$2:$O$13,2,FALSE)</f>
        <v>Buttercross</v>
      </c>
      <c r="K294" s="21">
        <f>+'Results Input'!L150</f>
        <v>0</v>
      </c>
    </row>
    <row r="295" spans="2:11" x14ac:dyDescent="0.3">
      <c r="B295" t="str">
        <f t="shared" si="295"/>
        <v>25M7</v>
      </c>
      <c r="C295" t="str">
        <f t="shared" si="296"/>
        <v>25M5</v>
      </c>
      <c r="D295" s="11">
        <f>+D291</f>
        <v>46080</v>
      </c>
      <c r="E295" s="26">
        <f>+E291</f>
        <v>25</v>
      </c>
      <c r="F295" s="21" t="str">
        <f>+'Results Input'!G151</f>
        <v>M7</v>
      </c>
      <c r="G295" t="str">
        <f>VLOOKUP(F295,Results!$N$2:$O$13,2,FALSE)</f>
        <v>Rock 'n' Rollers</v>
      </c>
      <c r="H295" s="21">
        <f>+'Results Input'!I151</f>
        <v>0</v>
      </c>
      <c r="I295" s="21" t="str">
        <f>+'Results Input'!J151</f>
        <v>M5</v>
      </c>
      <c r="J295" t="str">
        <f>VLOOKUP(I295,Results!$N$2:$O$13,2,FALSE)</f>
        <v>Needles</v>
      </c>
      <c r="K295" s="21">
        <f>+'Results Input'!L151</f>
        <v>0</v>
      </c>
    </row>
    <row r="296" spans="2:11" x14ac:dyDescent="0.3">
      <c r="B296" t="str">
        <f t="shared" si="295"/>
        <v>25M9</v>
      </c>
      <c r="C296" t="str">
        <f t="shared" si="296"/>
        <v>25M11</v>
      </c>
      <c r="D296" s="11">
        <f>+D290</f>
        <v>46080</v>
      </c>
      <c r="E296" s="26">
        <f>+E290</f>
        <v>25</v>
      </c>
      <c r="F296" s="21" t="str">
        <f t="shared" ref="F296:F301" si="305">+I290</f>
        <v>M9</v>
      </c>
      <c r="G296" t="str">
        <f>VLOOKUP(F296,Results!$N$2:$O$13,2,FALSE)</f>
        <v>Wizards</v>
      </c>
      <c r="H296" s="21">
        <f t="shared" ref="H296:H301" si="306">+K290</f>
        <v>0</v>
      </c>
      <c r="I296" s="1" t="str">
        <f t="shared" ref="I296:I301" si="307">+F290</f>
        <v>M11</v>
      </c>
      <c r="J296" t="str">
        <f>VLOOKUP(I296,Results!$N$2:$O$13,2,FALSE)</f>
        <v>Early Birds</v>
      </c>
      <c r="K296" s="21">
        <f>+H290</f>
        <v>0</v>
      </c>
    </row>
    <row r="297" spans="2:11" x14ac:dyDescent="0.3">
      <c r="B297" t="str">
        <f t="shared" si="295"/>
        <v>25M6</v>
      </c>
      <c r="C297" t="str">
        <f t="shared" si="296"/>
        <v>25M8</v>
      </c>
      <c r="D297" s="11">
        <f>+D290</f>
        <v>46080</v>
      </c>
      <c r="E297" s="26">
        <f>+E290</f>
        <v>25</v>
      </c>
      <c r="F297" s="21" t="str">
        <f t="shared" si="305"/>
        <v>M6</v>
      </c>
      <c r="G297" t="str">
        <f>VLOOKUP(F297,Results!$N$2:$O$13,2,FALSE)</f>
        <v>Vagrants</v>
      </c>
      <c r="H297" s="21">
        <f t="shared" si="306"/>
        <v>0</v>
      </c>
      <c r="I297" s="1" t="str">
        <f t="shared" si="307"/>
        <v>M8</v>
      </c>
      <c r="J297" t="str">
        <f>VLOOKUP(I297,Results!$N$2:$O$13,2,FALSE)</f>
        <v>Hillsiders</v>
      </c>
      <c r="K297" s="21">
        <f>+H291</f>
        <v>0</v>
      </c>
    </row>
    <row r="298" spans="2:11" x14ac:dyDescent="0.3">
      <c r="B298" t="str">
        <f t="shared" si="295"/>
        <v>25M10</v>
      </c>
      <c r="C298" t="str">
        <f t="shared" si="296"/>
        <v>25M12</v>
      </c>
      <c r="D298" s="11">
        <f>+D290</f>
        <v>46080</v>
      </c>
      <c r="E298" s="26">
        <f>+E290</f>
        <v>25</v>
      </c>
      <c r="F298" s="21" t="str">
        <f t="shared" si="305"/>
        <v>M10</v>
      </c>
      <c r="G298" t="str">
        <f>VLOOKUP(F298,Results!$N$2:$O$13,2,FALSE)</f>
        <v>Deadenders</v>
      </c>
      <c r="H298" s="21">
        <f t="shared" si="306"/>
        <v>0</v>
      </c>
      <c r="I298" s="1" t="str">
        <f t="shared" si="307"/>
        <v>M12</v>
      </c>
      <c r="J298" t="str">
        <f>VLOOKUP(I298,Results!$N$2:$O$13,2,FALSE)</f>
        <v>Belton Stags</v>
      </c>
      <c r="K298" s="21">
        <f>+H292</f>
        <v>0</v>
      </c>
    </row>
    <row r="299" spans="2:11" x14ac:dyDescent="0.3">
      <c r="B299" t="str">
        <f t="shared" si="295"/>
        <v>25M1</v>
      </c>
      <c r="C299" t="str">
        <f t="shared" si="296"/>
        <v>25M3</v>
      </c>
      <c r="D299" s="11">
        <f t="shared" ref="D299:E299" si="308">+D290</f>
        <v>46080</v>
      </c>
      <c r="E299" s="26">
        <f t="shared" si="308"/>
        <v>25</v>
      </c>
      <c r="F299" s="21" t="str">
        <f t="shared" si="305"/>
        <v>M1</v>
      </c>
      <c r="G299" t="str">
        <f>VLOOKUP(F299,Results!$N$2:$O$13,2,FALSE)</f>
        <v>Titanic</v>
      </c>
      <c r="H299" s="21">
        <f t="shared" si="306"/>
        <v>0</v>
      </c>
      <c r="I299" s="1" t="str">
        <f t="shared" si="307"/>
        <v>M3</v>
      </c>
      <c r="J299" t="str">
        <f>VLOOKUP(I299,Results!$N$2:$O$13,2,FALSE)</f>
        <v>Cream</v>
      </c>
      <c r="K299" s="21">
        <f>+H293</f>
        <v>0</v>
      </c>
    </row>
    <row r="300" spans="2:11" x14ac:dyDescent="0.3">
      <c r="B300" t="str">
        <f t="shared" si="295"/>
        <v>25M2</v>
      </c>
      <c r="C300" t="str">
        <f t="shared" si="296"/>
        <v>25M4</v>
      </c>
      <c r="D300" s="11">
        <f t="shared" ref="D300:E300" si="309">+D291</f>
        <v>46080</v>
      </c>
      <c r="E300" s="26">
        <f t="shared" si="309"/>
        <v>25</v>
      </c>
      <c r="F300" s="21" t="str">
        <f t="shared" si="305"/>
        <v>M2</v>
      </c>
      <c r="G300" t="str">
        <f>VLOOKUP(F300,Results!$N$2:$O$13,2,FALSE)</f>
        <v>Buttercross</v>
      </c>
      <c r="H300" s="21">
        <f t="shared" si="306"/>
        <v>0</v>
      </c>
      <c r="I300" s="1" t="str">
        <f t="shared" si="307"/>
        <v>M4</v>
      </c>
      <c r="J300" t="str">
        <f>VLOOKUP(I300,Results!$N$2:$O$13,2,FALSE)</f>
        <v>Thistles</v>
      </c>
      <c r="K300" s="21">
        <f t="shared" ref="K300:K301" si="310">+H294</f>
        <v>0</v>
      </c>
    </row>
    <row r="301" spans="2:11" x14ac:dyDescent="0.3">
      <c r="B301" t="str">
        <f t="shared" si="295"/>
        <v>25M5</v>
      </c>
      <c r="C301" t="str">
        <f t="shared" si="296"/>
        <v>25M7</v>
      </c>
      <c r="D301" s="11">
        <f t="shared" ref="D301:E301" si="311">+D292</f>
        <v>46080</v>
      </c>
      <c r="E301" s="26">
        <f t="shared" si="311"/>
        <v>25</v>
      </c>
      <c r="F301" s="21" t="str">
        <f t="shared" si="305"/>
        <v>M5</v>
      </c>
      <c r="G301" t="str">
        <f>VLOOKUP(F301,Results!$N$2:$O$13,2,FALSE)</f>
        <v>Needles</v>
      </c>
      <c r="H301" s="21">
        <f t="shared" si="306"/>
        <v>0</v>
      </c>
      <c r="I301" s="1" t="str">
        <f t="shared" si="307"/>
        <v>M7</v>
      </c>
      <c r="J301" t="str">
        <f>VLOOKUP(I301,Results!$N$2:$O$13,2,FALSE)</f>
        <v>Rock 'n' Rollers</v>
      </c>
      <c r="K301" s="21">
        <f t="shared" si="310"/>
        <v>0</v>
      </c>
    </row>
    <row r="302" spans="2:11" x14ac:dyDescent="0.3">
      <c r="B302" t="str">
        <f t="shared" si="295"/>
        <v>26M5</v>
      </c>
      <c r="C302" t="str">
        <f t="shared" si="296"/>
        <v>26M3</v>
      </c>
      <c r="D302" s="11">
        <f>+'Results Input'!E152</f>
        <v>46083</v>
      </c>
      <c r="E302" s="25">
        <f>+'Results Input'!F152</f>
        <v>26</v>
      </c>
      <c r="F302" s="21" t="str">
        <f>+'Results Input'!G152</f>
        <v>M5</v>
      </c>
      <c r="G302" t="str">
        <f>VLOOKUP(F302,Results!$N$2:$O$13,2,FALSE)</f>
        <v>Needles</v>
      </c>
      <c r="H302" s="21">
        <f>+'Results Input'!I152</f>
        <v>0</v>
      </c>
      <c r="I302" s="21" t="str">
        <f>+'Results Input'!J152</f>
        <v>M3</v>
      </c>
      <c r="J302" t="str">
        <f>VLOOKUP(I302,Results!$N$2:$O$13,2,FALSE)</f>
        <v>Cream</v>
      </c>
      <c r="K302" s="21">
        <f>+'Results Input'!L152</f>
        <v>0</v>
      </c>
    </row>
    <row r="303" spans="2:11" x14ac:dyDescent="0.3">
      <c r="B303" t="str">
        <f t="shared" si="295"/>
        <v>26M10</v>
      </c>
      <c r="C303" t="str">
        <f t="shared" si="296"/>
        <v>26M8</v>
      </c>
      <c r="D303" s="11">
        <f>+D302</f>
        <v>46083</v>
      </c>
      <c r="E303" s="26">
        <f>+E302</f>
        <v>26</v>
      </c>
      <c r="F303" s="21" t="str">
        <f>+'Results Input'!G153</f>
        <v>M10</v>
      </c>
      <c r="G303" t="str">
        <f>VLOOKUP(F303,Results!$N$2:$O$13,2,FALSE)</f>
        <v>Deadenders</v>
      </c>
      <c r="H303" s="21">
        <f>+'Results Input'!I153</f>
        <v>0</v>
      </c>
      <c r="I303" s="21" t="str">
        <f>+'Results Input'!J153</f>
        <v>M8</v>
      </c>
      <c r="J303" t="str">
        <f>VLOOKUP(I303,Results!$N$2:$O$13,2,FALSE)</f>
        <v>Hillsiders</v>
      </c>
      <c r="K303" s="21">
        <f>+'Results Input'!L153</f>
        <v>0</v>
      </c>
    </row>
    <row r="304" spans="2:11" x14ac:dyDescent="0.3">
      <c r="B304" t="str">
        <f t="shared" si="295"/>
        <v>26M9</v>
      </c>
      <c r="C304" t="str">
        <f t="shared" si="296"/>
        <v>26M7</v>
      </c>
      <c r="D304" s="11">
        <f>+D302</f>
        <v>46083</v>
      </c>
      <c r="E304" s="26">
        <f>+E302</f>
        <v>26</v>
      </c>
      <c r="F304" s="21" t="str">
        <f>+'Results Input'!G154</f>
        <v>M9</v>
      </c>
      <c r="G304" t="str">
        <f>VLOOKUP(F304,Results!$N$2:$O$13,2,FALSE)</f>
        <v>Wizards</v>
      </c>
      <c r="H304" s="21">
        <f>+'Results Input'!I154</f>
        <v>0</v>
      </c>
      <c r="I304" s="21" t="str">
        <f>+'Results Input'!J154</f>
        <v>M7</v>
      </c>
      <c r="J304" t="str">
        <f>VLOOKUP(I304,Results!$N$2:$O$13,2,FALSE)</f>
        <v>Rock 'n' Rollers</v>
      </c>
      <c r="K304" s="21">
        <f>+'Results Input'!L154</f>
        <v>0</v>
      </c>
    </row>
    <row r="305" spans="2:11" x14ac:dyDescent="0.3">
      <c r="B305" t="str">
        <f t="shared" si="295"/>
        <v>26M12</v>
      </c>
      <c r="C305" t="str">
        <f t="shared" si="296"/>
        <v>26M2</v>
      </c>
      <c r="D305" s="11">
        <f>+D302</f>
        <v>46083</v>
      </c>
      <c r="E305" s="26">
        <f>+E302</f>
        <v>26</v>
      </c>
      <c r="F305" s="21" t="str">
        <f>+'Results Input'!G155</f>
        <v>M12</v>
      </c>
      <c r="G305" t="str">
        <f>VLOOKUP(F305,Results!$N$2:$O$13,2,FALSE)</f>
        <v>Belton Stags</v>
      </c>
      <c r="H305" s="21">
        <f>+'Results Input'!I155</f>
        <v>0</v>
      </c>
      <c r="I305" s="21" t="str">
        <f>+'Results Input'!J155</f>
        <v>M2</v>
      </c>
      <c r="J305" t="str">
        <f>VLOOKUP(I305,Results!$N$2:$O$13,2,FALSE)</f>
        <v>Buttercross</v>
      </c>
      <c r="K305" s="21">
        <f>+'Results Input'!L155</f>
        <v>0</v>
      </c>
    </row>
    <row r="306" spans="2:11" x14ac:dyDescent="0.3">
      <c r="B306" t="str">
        <f t="shared" si="295"/>
        <v>26M11</v>
      </c>
      <c r="C306" t="str">
        <f t="shared" si="296"/>
        <v>26M1</v>
      </c>
      <c r="D306" s="11">
        <f>+D302</f>
        <v>46083</v>
      </c>
      <c r="E306" s="26">
        <f>+E302</f>
        <v>26</v>
      </c>
      <c r="F306" s="21" t="str">
        <f>+'Results Input'!G156</f>
        <v>M11</v>
      </c>
      <c r="G306" t="str">
        <f>VLOOKUP(F306,Results!$N$2:$O$13,2,FALSE)</f>
        <v>Early Birds</v>
      </c>
      <c r="H306" s="21">
        <f>+'Results Input'!I156</f>
        <v>0</v>
      </c>
      <c r="I306" s="21" t="str">
        <f>+'Results Input'!J156</f>
        <v>M1</v>
      </c>
      <c r="J306" t="str">
        <f>VLOOKUP(I306,Results!$N$2:$O$13,2,FALSE)</f>
        <v>Titanic</v>
      </c>
      <c r="K306" s="21">
        <f>+'Results Input'!L156</f>
        <v>0</v>
      </c>
    </row>
    <row r="307" spans="2:11" x14ac:dyDescent="0.3">
      <c r="B307" t="str">
        <f t="shared" si="295"/>
        <v>26M6</v>
      </c>
      <c r="C307" t="str">
        <f t="shared" si="296"/>
        <v>26M4</v>
      </c>
      <c r="D307" s="11">
        <f>+D303</f>
        <v>46083</v>
      </c>
      <c r="E307" s="26">
        <f>+E303</f>
        <v>26</v>
      </c>
      <c r="F307" s="21" t="str">
        <f>+'Results Input'!G157</f>
        <v>M6</v>
      </c>
      <c r="G307" t="str">
        <f>VLOOKUP(F307,Results!$N$2:$O$13,2,FALSE)</f>
        <v>Vagrants</v>
      </c>
      <c r="H307" s="21">
        <f>+'Results Input'!I157</f>
        <v>0</v>
      </c>
      <c r="I307" s="21" t="str">
        <f>+'Results Input'!J157</f>
        <v>M4</v>
      </c>
      <c r="J307" t="str">
        <f>VLOOKUP(I307,Results!$N$2:$O$13,2,FALSE)</f>
        <v>Thistles</v>
      </c>
      <c r="K307" s="21">
        <f>+'Results Input'!L157</f>
        <v>0</v>
      </c>
    </row>
    <row r="308" spans="2:11" x14ac:dyDescent="0.3">
      <c r="B308" t="str">
        <f t="shared" si="295"/>
        <v>26M3</v>
      </c>
      <c r="C308" t="str">
        <f t="shared" si="296"/>
        <v>26M5</v>
      </c>
      <c r="D308" s="11">
        <f>+D302</f>
        <v>46083</v>
      </c>
      <c r="E308" s="26">
        <f>+E302</f>
        <v>26</v>
      </c>
      <c r="F308" s="21" t="str">
        <f t="shared" ref="F308:F313" si="312">+I302</f>
        <v>M3</v>
      </c>
      <c r="G308" t="str">
        <f>VLOOKUP(F308,Results!$N$2:$O$13,2,FALSE)</f>
        <v>Cream</v>
      </c>
      <c r="H308" s="21">
        <f t="shared" ref="H308:H313" si="313">+K302</f>
        <v>0</v>
      </c>
      <c r="I308" s="1" t="str">
        <f t="shared" ref="I308:I313" si="314">+F302</f>
        <v>M5</v>
      </c>
      <c r="J308" t="str">
        <f>VLOOKUP(I308,Results!$N$2:$O$13,2,FALSE)</f>
        <v>Needles</v>
      </c>
      <c r="K308" s="21">
        <f>+H302</f>
        <v>0</v>
      </c>
    </row>
    <row r="309" spans="2:11" x14ac:dyDescent="0.3">
      <c r="B309" t="str">
        <f t="shared" si="295"/>
        <v>26M8</v>
      </c>
      <c r="C309" t="str">
        <f t="shared" si="296"/>
        <v>26M10</v>
      </c>
      <c r="D309" s="11">
        <f>+D302</f>
        <v>46083</v>
      </c>
      <c r="E309" s="26">
        <f>+E302</f>
        <v>26</v>
      </c>
      <c r="F309" s="21" t="str">
        <f t="shared" si="312"/>
        <v>M8</v>
      </c>
      <c r="G309" t="str">
        <f>VLOOKUP(F309,Results!$N$2:$O$13,2,FALSE)</f>
        <v>Hillsiders</v>
      </c>
      <c r="H309" s="21">
        <f t="shared" si="313"/>
        <v>0</v>
      </c>
      <c r="I309" s="1" t="str">
        <f t="shared" si="314"/>
        <v>M10</v>
      </c>
      <c r="J309" t="str">
        <f>VLOOKUP(I309,Results!$N$2:$O$13,2,FALSE)</f>
        <v>Deadenders</v>
      </c>
      <c r="K309" s="21">
        <f>+H303</f>
        <v>0</v>
      </c>
    </row>
    <row r="310" spans="2:11" x14ac:dyDescent="0.3">
      <c r="B310" t="str">
        <f t="shared" si="295"/>
        <v>26M7</v>
      </c>
      <c r="C310" t="str">
        <f t="shared" si="296"/>
        <v>26M9</v>
      </c>
      <c r="D310" s="11">
        <f>+D302</f>
        <v>46083</v>
      </c>
      <c r="E310" s="26">
        <f>+E302</f>
        <v>26</v>
      </c>
      <c r="F310" s="21" t="str">
        <f t="shared" si="312"/>
        <v>M7</v>
      </c>
      <c r="G310" t="str">
        <f>VLOOKUP(F310,Results!$N$2:$O$13,2,FALSE)</f>
        <v>Rock 'n' Rollers</v>
      </c>
      <c r="H310" s="21">
        <f t="shared" si="313"/>
        <v>0</v>
      </c>
      <c r="I310" s="1" t="str">
        <f t="shared" si="314"/>
        <v>M9</v>
      </c>
      <c r="J310" t="str">
        <f>VLOOKUP(I310,Results!$N$2:$O$13,2,FALSE)</f>
        <v>Wizards</v>
      </c>
      <c r="K310" s="21">
        <f>+H304</f>
        <v>0</v>
      </c>
    </row>
    <row r="311" spans="2:11" x14ac:dyDescent="0.3">
      <c r="B311" t="str">
        <f t="shared" si="295"/>
        <v>26M2</v>
      </c>
      <c r="C311" t="str">
        <f t="shared" si="296"/>
        <v>26M12</v>
      </c>
      <c r="D311" s="11">
        <f t="shared" ref="D311:E311" si="315">+D302</f>
        <v>46083</v>
      </c>
      <c r="E311" s="26">
        <f t="shared" si="315"/>
        <v>26</v>
      </c>
      <c r="F311" s="21" t="str">
        <f t="shared" si="312"/>
        <v>M2</v>
      </c>
      <c r="G311" t="str">
        <f>VLOOKUP(F311,Results!$N$2:$O$13,2,FALSE)</f>
        <v>Buttercross</v>
      </c>
      <c r="H311" s="21">
        <f t="shared" si="313"/>
        <v>0</v>
      </c>
      <c r="I311" s="1" t="str">
        <f t="shared" si="314"/>
        <v>M12</v>
      </c>
      <c r="J311" t="str">
        <f>VLOOKUP(I311,Results!$N$2:$O$13,2,FALSE)</f>
        <v>Belton Stags</v>
      </c>
      <c r="K311" s="21">
        <f>+H305</f>
        <v>0</v>
      </c>
    </row>
    <row r="312" spans="2:11" x14ac:dyDescent="0.3">
      <c r="B312" t="str">
        <f t="shared" si="295"/>
        <v>26M1</v>
      </c>
      <c r="C312" t="str">
        <f t="shared" si="296"/>
        <v>26M11</v>
      </c>
      <c r="D312" s="11">
        <f t="shared" ref="D312:E312" si="316">+D303</f>
        <v>46083</v>
      </c>
      <c r="E312" s="26">
        <f t="shared" si="316"/>
        <v>26</v>
      </c>
      <c r="F312" s="21" t="str">
        <f t="shared" si="312"/>
        <v>M1</v>
      </c>
      <c r="G312" t="str">
        <f>VLOOKUP(F312,Results!$N$2:$O$13,2,FALSE)</f>
        <v>Titanic</v>
      </c>
      <c r="H312" s="21">
        <f t="shared" si="313"/>
        <v>0</v>
      </c>
      <c r="I312" s="1" t="str">
        <f t="shared" si="314"/>
        <v>M11</v>
      </c>
      <c r="J312" t="str">
        <f>VLOOKUP(I312,Results!$N$2:$O$13,2,FALSE)</f>
        <v>Early Birds</v>
      </c>
      <c r="K312" s="21">
        <f t="shared" ref="K312:K313" si="317">+H306</f>
        <v>0</v>
      </c>
    </row>
    <row r="313" spans="2:11" x14ac:dyDescent="0.3">
      <c r="B313" t="str">
        <f t="shared" si="295"/>
        <v>26M4</v>
      </c>
      <c r="C313" t="str">
        <f t="shared" si="296"/>
        <v>26M6</v>
      </c>
      <c r="D313" s="11">
        <f t="shared" ref="D313:E313" si="318">+D304</f>
        <v>46083</v>
      </c>
      <c r="E313" s="26">
        <f t="shared" si="318"/>
        <v>26</v>
      </c>
      <c r="F313" s="21" t="str">
        <f t="shared" si="312"/>
        <v>M4</v>
      </c>
      <c r="G313" t="str">
        <f>VLOOKUP(F313,Results!$N$2:$O$13,2,FALSE)</f>
        <v>Thistles</v>
      </c>
      <c r="H313" s="21">
        <f t="shared" si="313"/>
        <v>0</v>
      </c>
      <c r="I313" s="1" t="str">
        <f t="shared" si="314"/>
        <v>M6</v>
      </c>
      <c r="J313" t="str">
        <f>VLOOKUP(I313,Results!$N$2:$O$13,2,FALSE)</f>
        <v>Vagrants</v>
      </c>
      <c r="K313" s="21">
        <f t="shared" si="317"/>
        <v>0</v>
      </c>
    </row>
    <row r="314" spans="2:11" x14ac:dyDescent="0.3">
      <c r="B314" t="str">
        <f t="shared" si="295"/>
        <v>27M8</v>
      </c>
      <c r="C314" t="str">
        <f t="shared" si="296"/>
        <v>27M11</v>
      </c>
      <c r="D314" s="11">
        <f>+'Results Input'!E158</f>
        <v>46094</v>
      </c>
      <c r="E314" s="25">
        <f>+'Results Input'!F158</f>
        <v>27</v>
      </c>
      <c r="F314" s="21" t="str">
        <f>+'Results Input'!G158</f>
        <v>M8</v>
      </c>
      <c r="G314" t="str">
        <f>VLOOKUP(F314,Results!$N$2:$O$13,2,FALSE)</f>
        <v>Hillsiders</v>
      </c>
      <c r="H314" s="21">
        <f>+'Results Input'!I158</f>
        <v>0</v>
      </c>
      <c r="I314" s="21" t="str">
        <f>+'Results Input'!J158</f>
        <v>M11</v>
      </c>
      <c r="J314" t="str">
        <f>VLOOKUP(I314,Results!$N$2:$O$13,2,FALSE)</f>
        <v>Early Birds</v>
      </c>
      <c r="K314" s="21">
        <f>+'Results Input'!L158</f>
        <v>0</v>
      </c>
    </row>
    <row r="315" spans="2:11" x14ac:dyDescent="0.3">
      <c r="B315" t="str">
        <f t="shared" si="295"/>
        <v>27M2</v>
      </c>
      <c r="C315" t="str">
        <f t="shared" si="296"/>
        <v>27M5</v>
      </c>
      <c r="D315" s="11">
        <f>+D314</f>
        <v>46094</v>
      </c>
      <c r="E315" s="26">
        <f>+E314</f>
        <v>27</v>
      </c>
      <c r="F315" s="21" t="str">
        <f>+'Results Input'!G159</f>
        <v>M2</v>
      </c>
      <c r="G315" t="str">
        <f>VLOOKUP(F315,Results!$N$2:$O$13,2,FALSE)</f>
        <v>Buttercross</v>
      </c>
      <c r="H315" s="21">
        <f>+'Results Input'!I159</f>
        <v>0</v>
      </c>
      <c r="I315" s="21" t="str">
        <f>+'Results Input'!J159</f>
        <v>M5</v>
      </c>
      <c r="J315" t="str">
        <f>VLOOKUP(I315,Results!$N$2:$O$13,2,FALSE)</f>
        <v>Needles</v>
      </c>
      <c r="K315" s="21">
        <f>+'Results Input'!L159</f>
        <v>0</v>
      </c>
    </row>
    <row r="316" spans="2:11" x14ac:dyDescent="0.3">
      <c r="B316" t="str">
        <f t="shared" si="295"/>
        <v>27M1</v>
      </c>
      <c r="C316" t="str">
        <f t="shared" si="296"/>
        <v>27M4</v>
      </c>
      <c r="D316" s="11">
        <f>+D314</f>
        <v>46094</v>
      </c>
      <c r="E316" s="26">
        <f>+E314</f>
        <v>27</v>
      </c>
      <c r="F316" s="21" t="str">
        <f>+'Results Input'!G160</f>
        <v>M1</v>
      </c>
      <c r="G316" t="str">
        <f>VLOOKUP(F316,Results!$N$2:$O$13,2,FALSE)</f>
        <v>Titanic</v>
      </c>
      <c r="H316" s="21">
        <f>+'Results Input'!I160</f>
        <v>0</v>
      </c>
      <c r="I316" s="21" t="str">
        <f>+'Results Input'!J160</f>
        <v>M4</v>
      </c>
      <c r="J316" t="str">
        <f>VLOOKUP(I316,Results!$N$2:$O$13,2,FALSE)</f>
        <v>Thistles</v>
      </c>
      <c r="K316" s="21">
        <f>+'Results Input'!L160</f>
        <v>0</v>
      </c>
    </row>
    <row r="317" spans="2:11" x14ac:dyDescent="0.3">
      <c r="B317" t="str">
        <f t="shared" si="295"/>
        <v>27M7</v>
      </c>
      <c r="C317" t="str">
        <f t="shared" si="296"/>
        <v>27M10</v>
      </c>
      <c r="D317" s="11">
        <f>+D314</f>
        <v>46094</v>
      </c>
      <c r="E317" s="26">
        <f>+E314</f>
        <v>27</v>
      </c>
      <c r="F317" s="21" t="str">
        <f>+'Results Input'!G161</f>
        <v>M7</v>
      </c>
      <c r="G317" t="str">
        <f>VLOOKUP(F317,Results!$N$2:$O$13,2,FALSE)</f>
        <v>Rock 'n' Rollers</v>
      </c>
      <c r="H317" s="21">
        <f>+'Results Input'!I161</f>
        <v>0</v>
      </c>
      <c r="I317" s="21" t="str">
        <f>+'Results Input'!J161</f>
        <v>M10</v>
      </c>
      <c r="J317" t="str">
        <f>VLOOKUP(I317,Results!$N$2:$O$13,2,FALSE)</f>
        <v>Deadenders</v>
      </c>
      <c r="K317" s="21">
        <f>+'Results Input'!L161</f>
        <v>0</v>
      </c>
    </row>
    <row r="318" spans="2:11" x14ac:dyDescent="0.3">
      <c r="B318" t="str">
        <f t="shared" si="295"/>
        <v>27M3</v>
      </c>
      <c r="C318" t="str">
        <f t="shared" si="296"/>
        <v>27M6</v>
      </c>
      <c r="D318" s="11">
        <f>+D314</f>
        <v>46094</v>
      </c>
      <c r="E318" s="26">
        <f>+E314</f>
        <v>27</v>
      </c>
      <c r="F318" s="21" t="str">
        <f>+'Results Input'!G162</f>
        <v>M3</v>
      </c>
      <c r="G318" t="str">
        <f>VLOOKUP(F318,Results!$N$2:$O$13,2,FALSE)</f>
        <v>Cream</v>
      </c>
      <c r="H318" s="21">
        <f>+'Results Input'!I162</f>
        <v>0</v>
      </c>
      <c r="I318" s="21" t="str">
        <f>+'Results Input'!J162</f>
        <v>M6</v>
      </c>
      <c r="J318" t="str">
        <f>VLOOKUP(I318,Results!$N$2:$O$13,2,FALSE)</f>
        <v>Vagrants</v>
      </c>
      <c r="K318" s="21">
        <f>+'Results Input'!L162</f>
        <v>0</v>
      </c>
    </row>
    <row r="319" spans="2:11" x14ac:dyDescent="0.3">
      <c r="B319" t="str">
        <f t="shared" si="295"/>
        <v>27M9</v>
      </c>
      <c r="C319" t="str">
        <f t="shared" si="296"/>
        <v>27M12</v>
      </c>
      <c r="D319" s="11">
        <f>+D315</f>
        <v>46094</v>
      </c>
      <c r="E319" s="26">
        <f>+E315</f>
        <v>27</v>
      </c>
      <c r="F319" s="21" t="str">
        <f>+'Results Input'!G163</f>
        <v>M9</v>
      </c>
      <c r="G319" t="str">
        <f>VLOOKUP(F319,Results!$N$2:$O$13,2,FALSE)</f>
        <v>Wizards</v>
      </c>
      <c r="H319" s="21">
        <f>+'Results Input'!I163</f>
        <v>0</v>
      </c>
      <c r="I319" s="21" t="str">
        <f>+'Results Input'!J163</f>
        <v>M12</v>
      </c>
      <c r="J319" t="str">
        <f>VLOOKUP(I319,Results!$N$2:$O$13,2,FALSE)</f>
        <v>Belton Stags</v>
      </c>
      <c r="K319" s="21">
        <f>+'Results Input'!L163</f>
        <v>0</v>
      </c>
    </row>
    <row r="320" spans="2:11" x14ac:dyDescent="0.3">
      <c r="B320" t="str">
        <f t="shared" si="295"/>
        <v>27M11</v>
      </c>
      <c r="C320" t="str">
        <f t="shared" si="296"/>
        <v>27M8</v>
      </c>
      <c r="D320" s="11">
        <f>+D314</f>
        <v>46094</v>
      </c>
      <c r="E320" s="26">
        <f>+E314</f>
        <v>27</v>
      </c>
      <c r="F320" s="21" t="str">
        <f t="shared" ref="F320:F325" si="319">+I314</f>
        <v>M11</v>
      </c>
      <c r="G320" t="str">
        <f>VLOOKUP(F320,Results!$N$2:$O$13,2,FALSE)</f>
        <v>Early Birds</v>
      </c>
      <c r="H320" s="21">
        <f t="shared" ref="H320:H325" si="320">+K314</f>
        <v>0</v>
      </c>
      <c r="I320" s="1" t="str">
        <f t="shared" ref="I320:I325" si="321">+F314</f>
        <v>M8</v>
      </c>
      <c r="J320" t="str">
        <f>VLOOKUP(I320,Results!$N$2:$O$13,2,FALSE)</f>
        <v>Hillsiders</v>
      </c>
      <c r="K320" s="21">
        <f>+H314</f>
        <v>0</v>
      </c>
    </row>
    <row r="321" spans="2:11" x14ac:dyDescent="0.3">
      <c r="B321" t="str">
        <f t="shared" si="295"/>
        <v>27M5</v>
      </c>
      <c r="C321" t="str">
        <f t="shared" si="296"/>
        <v>27M2</v>
      </c>
      <c r="D321" s="11">
        <f>+D314</f>
        <v>46094</v>
      </c>
      <c r="E321" s="26">
        <f>+E314</f>
        <v>27</v>
      </c>
      <c r="F321" s="21" t="str">
        <f t="shared" si="319"/>
        <v>M5</v>
      </c>
      <c r="G321" t="str">
        <f>VLOOKUP(F321,Results!$N$2:$O$13,2,FALSE)</f>
        <v>Needles</v>
      </c>
      <c r="H321" s="21">
        <f t="shared" si="320"/>
        <v>0</v>
      </c>
      <c r="I321" s="1" t="str">
        <f t="shared" si="321"/>
        <v>M2</v>
      </c>
      <c r="J321" t="str">
        <f>VLOOKUP(I321,Results!$N$2:$O$13,2,FALSE)</f>
        <v>Buttercross</v>
      </c>
      <c r="K321" s="21">
        <f>+H315</f>
        <v>0</v>
      </c>
    </row>
    <row r="322" spans="2:11" x14ac:dyDescent="0.3">
      <c r="B322" t="str">
        <f t="shared" si="295"/>
        <v>27M4</v>
      </c>
      <c r="C322" t="str">
        <f t="shared" si="296"/>
        <v>27M1</v>
      </c>
      <c r="D322" s="11">
        <f>+D314</f>
        <v>46094</v>
      </c>
      <c r="E322" s="26">
        <f>+E314</f>
        <v>27</v>
      </c>
      <c r="F322" s="21" t="str">
        <f t="shared" si="319"/>
        <v>M4</v>
      </c>
      <c r="G322" t="str">
        <f>VLOOKUP(F322,Results!$N$2:$O$13,2,FALSE)</f>
        <v>Thistles</v>
      </c>
      <c r="H322" s="21">
        <f t="shared" si="320"/>
        <v>0</v>
      </c>
      <c r="I322" s="1" t="str">
        <f t="shared" si="321"/>
        <v>M1</v>
      </c>
      <c r="J322" t="str">
        <f>VLOOKUP(I322,Results!$N$2:$O$13,2,FALSE)</f>
        <v>Titanic</v>
      </c>
      <c r="K322" s="21">
        <f>+H316</f>
        <v>0</v>
      </c>
    </row>
    <row r="323" spans="2:11" x14ac:dyDescent="0.3">
      <c r="B323" t="str">
        <f t="shared" si="295"/>
        <v>27M10</v>
      </c>
      <c r="C323" t="str">
        <f t="shared" si="296"/>
        <v>27M7</v>
      </c>
      <c r="D323" s="11">
        <f t="shared" ref="D323:E323" si="322">+D314</f>
        <v>46094</v>
      </c>
      <c r="E323" s="26">
        <f t="shared" si="322"/>
        <v>27</v>
      </c>
      <c r="F323" s="21" t="str">
        <f t="shared" si="319"/>
        <v>M10</v>
      </c>
      <c r="G323" t="str">
        <f>VLOOKUP(F323,Results!$N$2:$O$13,2,FALSE)</f>
        <v>Deadenders</v>
      </c>
      <c r="H323" s="21">
        <f t="shared" si="320"/>
        <v>0</v>
      </c>
      <c r="I323" s="1" t="str">
        <f t="shared" si="321"/>
        <v>M7</v>
      </c>
      <c r="J323" t="str">
        <f>VLOOKUP(I323,Results!$N$2:$O$13,2,FALSE)</f>
        <v>Rock 'n' Rollers</v>
      </c>
      <c r="K323" s="21">
        <f>+H317</f>
        <v>0</v>
      </c>
    </row>
    <row r="324" spans="2:11" x14ac:dyDescent="0.3">
      <c r="B324" t="str">
        <f t="shared" si="295"/>
        <v>27M6</v>
      </c>
      <c r="C324" t="str">
        <f t="shared" si="296"/>
        <v>27M3</v>
      </c>
      <c r="D324" s="11">
        <f t="shared" ref="D324:E324" si="323">+D315</f>
        <v>46094</v>
      </c>
      <c r="E324" s="26">
        <f t="shared" si="323"/>
        <v>27</v>
      </c>
      <c r="F324" s="21" t="str">
        <f t="shared" si="319"/>
        <v>M6</v>
      </c>
      <c r="G324" t="str">
        <f>VLOOKUP(F324,Results!$N$2:$O$13,2,FALSE)</f>
        <v>Vagrants</v>
      </c>
      <c r="H324" s="21">
        <f t="shared" si="320"/>
        <v>0</v>
      </c>
      <c r="I324" s="1" t="str">
        <f t="shared" si="321"/>
        <v>M3</v>
      </c>
      <c r="J324" t="str">
        <f>VLOOKUP(I324,Results!$N$2:$O$13,2,FALSE)</f>
        <v>Cream</v>
      </c>
      <c r="K324" s="21">
        <f t="shared" ref="K324:K325" si="324">+H318</f>
        <v>0</v>
      </c>
    </row>
    <row r="325" spans="2:11" x14ac:dyDescent="0.3">
      <c r="B325" t="str">
        <f t="shared" si="295"/>
        <v>27M12</v>
      </c>
      <c r="C325" t="str">
        <f t="shared" si="296"/>
        <v>27M9</v>
      </c>
      <c r="D325" s="11">
        <f t="shared" ref="D325:E325" si="325">+D316</f>
        <v>46094</v>
      </c>
      <c r="E325" s="26">
        <f t="shared" si="325"/>
        <v>27</v>
      </c>
      <c r="F325" s="21" t="str">
        <f t="shared" si="319"/>
        <v>M12</v>
      </c>
      <c r="G325" t="str">
        <f>VLOOKUP(F325,Results!$N$2:$O$13,2,FALSE)</f>
        <v>Belton Stags</v>
      </c>
      <c r="H325" s="21">
        <f t="shared" si="320"/>
        <v>0</v>
      </c>
      <c r="I325" s="1" t="str">
        <f t="shared" si="321"/>
        <v>M9</v>
      </c>
      <c r="J325" t="str">
        <f>VLOOKUP(I325,Results!$N$2:$O$13,2,FALSE)</f>
        <v>Wizards</v>
      </c>
      <c r="K325" s="21">
        <f t="shared" si="324"/>
        <v>0</v>
      </c>
    </row>
    <row r="326" spans="2:11" x14ac:dyDescent="0.3">
      <c r="B326" t="str">
        <f t="shared" si="295"/>
        <v>28M3</v>
      </c>
      <c r="C326" t="str">
        <f t="shared" si="296"/>
        <v>28M12</v>
      </c>
      <c r="D326" s="11">
        <f>+'Results Input'!E164</f>
        <v>46099</v>
      </c>
      <c r="E326" s="25">
        <f>+'Results Input'!F164</f>
        <v>28</v>
      </c>
      <c r="F326" s="21" t="str">
        <f>+'Results Input'!G164</f>
        <v>M3</v>
      </c>
      <c r="G326" t="str">
        <f>VLOOKUP(F326,Results!$N$2:$O$13,2,FALSE)</f>
        <v>Cream</v>
      </c>
      <c r="H326" s="21">
        <f>+'Results Input'!I164</f>
        <v>0</v>
      </c>
      <c r="I326" s="21" t="str">
        <f>+'Results Input'!J164</f>
        <v>M12</v>
      </c>
      <c r="J326" t="str">
        <f>VLOOKUP(I326,Results!$N$2:$O$13,2,FALSE)</f>
        <v>Belton Stags</v>
      </c>
      <c r="K326" s="21">
        <f>+'Results Input'!L164</f>
        <v>0</v>
      </c>
    </row>
    <row r="327" spans="2:11" x14ac:dyDescent="0.3">
      <c r="B327" t="str">
        <f t="shared" si="295"/>
        <v>28M4</v>
      </c>
      <c r="C327" t="str">
        <f t="shared" si="296"/>
        <v>28M7</v>
      </c>
      <c r="D327" s="11">
        <f>+D326</f>
        <v>46099</v>
      </c>
      <c r="E327" s="26">
        <f>+E326</f>
        <v>28</v>
      </c>
      <c r="F327" s="21" t="str">
        <f>+'Results Input'!G165</f>
        <v>M4</v>
      </c>
      <c r="G327" t="str">
        <f>VLOOKUP(F327,Results!$N$2:$O$13,2,FALSE)</f>
        <v>Thistles</v>
      </c>
      <c r="H327" s="21">
        <f>+'Results Input'!I165</f>
        <v>0</v>
      </c>
      <c r="I327" s="21" t="str">
        <f>+'Results Input'!J165</f>
        <v>M7</v>
      </c>
      <c r="J327" t="str">
        <f>VLOOKUP(I327,Results!$N$2:$O$13,2,FALSE)</f>
        <v>Rock 'n' Rollers</v>
      </c>
      <c r="K327" s="21">
        <f>+'Results Input'!L165</f>
        <v>0</v>
      </c>
    </row>
    <row r="328" spans="2:11" x14ac:dyDescent="0.3">
      <c r="B328" t="str">
        <f t="shared" si="295"/>
        <v>28M2</v>
      </c>
      <c r="C328" t="str">
        <f t="shared" si="296"/>
        <v>28M11</v>
      </c>
      <c r="D328" s="11">
        <f>+D326</f>
        <v>46099</v>
      </c>
      <c r="E328" s="26">
        <f>+E326</f>
        <v>28</v>
      </c>
      <c r="F328" s="21" t="str">
        <f>+'Results Input'!G166</f>
        <v>M2</v>
      </c>
      <c r="G328" t="str">
        <f>VLOOKUP(F328,Results!$N$2:$O$13,2,FALSE)</f>
        <v>Buttercross</v>
      </c>
      <c r="H328" s="21">
        <f>+'Results Input'!I166</f>
        <v>0</v>
      </c>
      <c r="I328" s="21" t="str">
        <f>+'Results Input'!J166</f>
        <v>M11</v>
      </c>
      <c r="J328" t="str">
        <f>VLOOKUP(I328,Results!$N$2:$O$13,2,FALSE)</f>
        <v>Early Birds</v>
      </c>
      <c r="K328" s="21">
        <f>+'Results Input'!L166</f>
        <v>0</v>
      </c>
    </row>
    <row r="329" spans="2:11" x14ac:dyDescent="0.3">
      <c r="B329" t="str">
        <f t="shared" si="295"/>
        <v>28M6</v>
      </c>
      <c r="C329" t="str">
        <f t="shared" si="296"/>
        <v>28M9</v>
      </c>
      <c r="D329" s="11">
        <f>+D326</f>
        <v>46099</v>
      </c>
      <c r="E329" s="26">
        <f>+E326</f>
        <v>28</v>
      </c>
      <c r="F329" s="21" t="str">
        <f>+'Results Input'!G167</f>
        <v>M6</v>
      </c>
      <c r="G329" t="str">
        <f>VLOOKUP(F329,Results!$N$2:$O$13,2,FALSE)</f>
        <v>Vagrants</v>
      </c>
      <c r="H329" s="21">
        <f>+'Results Input'!I167</f>
        <v>0</v>
      </c>
      <c r="I329" s="21" t="str">
        <f>+'Results Input'!J167</f>
        <v>M9</v>
      </c>
      <c r="J329" t="str">
        <f>VLOOKUP(I329,Results!$N$2:$O$13,2,FALSE)</f>
        <v>Wizards</v>
      </c>
      <c r="K329" s="21">
        <f>+'Results Input'!L167</f>
        <v>0</v>
      </c>
    </row>
    <row r="330" spans="2:11" x14ac:dyDescent="0.3">
      <c r="B330" t="str">
        <f t="shared" si="295"/>
        <v>28M5</v>
      </c>
      <c r="C330" t="str">
        <f t="shared" si="296"/>
        <v>28M8</v>
      </c>
      <c r="D330" s="11">
        <f>+D326</f>
        <v>46099</v>
      </c>
      <c r="E330" s="26">
        <f>+E326</f>
        <v>28</v>
      </c>
      <c r="F330" s="21" t="str">
        <f>+'Results Input'!G168</f>
        <v>M5</v>
      </c>
      <c r="G330" t="str">
        <f>VLOOKUP(F330,Results!$N$2:$O$13,2,FALSE)</f>
        <v>Needles</v>
      </c>
      <c r="H330" s="21">
        <f>+'Results Input'!I168</f>
        <v>0</v>
      </c>
      <c r="I330" s="21" t="str">
        <f>+'Results Input'!J168</f>
        <v>M8</v>
      </c>
      <c r="J330" t="str">
        <f>VLOOKUP(I330,Results!$N$2:$O$13,2,FALSE)</f>
        <v>Hillsiders</v>
      </c>
      <c r="K330" s="21">
        <f>+'Results Input'!L168</f>
        <v>0</v>
      </c>
    </row>
    <row r="331" spans="2:11" x14ac:dyDescent="0.3">
      <c r="B331" t="str">
        <f t="shared" si="295"/>
        <v>28M1</v>
      </c>
      <c r="C331" t="str">
        <f t="shared" si="296"/>
        <v>28M10</v>
      </c>
      <c r="D331" s="11">
        <f>+D327</f>
        <v>46099</v>
      </c>
      <c r="E331" s="26">
        <f>+E327</f>
        <v>28</v>
      </c>
      <c r="F331" s="21" t="str">
        <f>+'Results Input'!G169</f>
        <v>M1</v>
      </c>
      <c r="G331" t="str">
        <f>VLOOKUP(F331,Results!$N$2:$O$13,2,FALSE)</f>
        <v>Titanic</v>
      </c>
      <c r="H331" s="21">
        <f>+'Results Input'!I169</f>
        <v>0</v>
      </c>
      <c r="I331" s="21" t="str">
        <f>+'Results Input'!J169</f>
        <v>M10</v>
      </c>
      <c r="J331" t="str">
        <f>VLOOKUP(I331,Results!$N$2:$O$13,2,FALSE)</f>
        <v>Deadenders</v>
      </c>
      <c r="K331" s="21">
        <f>+'Results Input'!L169</f>
        <v>0</v>
      </c>
    </row>
    <row r="332" spans="2:11" x14ac:dyDescent="0.3">
      <c r="B332" t="str">
        <f t="shared" si="295"/>
        <v>28M12</v>
      </c>
      <c r="C332" t="str">
        <f t="shared" si="296"/>
        <v>28M3</v>
      </c>
      <c r="D332" s="11">
        <f>+D326</f>
        <v>46099</v>
      </c>
      <c r="E332" s="26">
        <f>+E326</f>
        <v>28</v>
      </c>
      <c r="F332" s="21" t="str">
        <f t="shared" ref="F332:F337" si="326">+I326</f>
        <v>M12</v>
      </c>
      <c r="G332" t="str">
        <f>VLOOKUP(F332,Results!$N$2:$O$13,2,FALSE)</f>
        <v>Belton Stags</v>
      </c>
      <c r="H332" s="21">
        <f t="shared" ref="H332:H337" si="327">+K326</f>
        <v>0</v>
      </c>
      <c r="I332" s="1" t="str">
        <f t="shared" ref="I332:I337" si="328">+F326</f>
        <v>M3</v>
      </c>
      <c r="J332" t="str">
        <f>VLOOKUP(I332,Results!$N$2:$O$13,2,FALSE)</f>
        <v>Cream</v>
      </c>
      <c r="K332" s="21">
        <f>+H326</f>
        <v>0</v>
      </c>
    </row>
    <row r="333" spans="2:11" x14ac:dyDescent="0.3">
      <c r="B333" t="str">
        <f t="shared" si="295"/>
        <v>28M7</v>
      </c>
      <c r="C333" t="str">
        <f t="shared" si="296"/>
        <v>28M4</v>
      </c>
      <c r="D333" s="11">
        <f>+D326</f>
        <v>46099</v>
      </c>
      <c r="E333" s="26">
        <f>+E326</f>
        <v>28</v>
      </c>
      <c r="F333" s="21" t="str">
        <f t="shared" si="326"/>
        <v>M7</v>
      </c>
      <c r="G333" t="str">
        <f>VLOOKUP(F333,Results!$N$2:$O$13,2,FALSE)</f>
        <v>Rock 'n' Rollers</v>
      </c>
      <c r="H333" s="21">
        <f t="shared" si="327"/>
        <v>0</v>
      </c>
      <c r="I333" s="1" t="str">
        <f t="shared" si="328"/>
        <v>M4</v>
      </c>
      <c r="J333" t="str">
        <f>VLOOKUP(I333,Results!$N$2:$O$13,2,FALSE)</f>
        <v>Thistles</v>
      </c>
      <c r="K333" s="21">
        <f>+H327</f>
        <v>0</v>
      </c>
    </row>
    <row r="334" spans="2:11" x14ac:dyDescent="0.3">
      <c r="B334" t="str">
        <f t="shared" si="295"/>
        <v>28M11</v>
      </c>
      <c r="C334" t="str">
        <f t="shared" si="296"/>
        <v>28M2</v>
      </c>
      <c r="D334" s="11">
        <f>+D326</f>
        <v>46099</v>
      </c>
      <c r="E334" s="26">
        <f>+E326</f>
        <v>28</v>
      </c>
      <c r="F334" s="21" t="str">
        <f t="shared" si="326"/>
        <v>M11</v>
      </c>
      <c r="G334" t="str">
        <f>VLOOKUP(F334,Results!$N$2:$O$13,2,FALSE)</f>
        <v>Early Birds</v>
      </c>
      <c r="H334" s="21">
        <f t="shared" si="327"/>
        <v>0</v>
      </c>
      <c r="I334" s="1" t="str">
        <f t="shared" si="328"/>
        <v>M2</v>
      </c>
      <c r="J334" t="str">
        <f>VLOOKUP(I334,Results!$N$2:$O$13,2,FALSE)</f>
        <v>Buttercross</v>
      </c>
      <c r="K334" s="21">
        <f>+H328</f>
        <v>0</v>
      </c>
    </row>
    <row r="335" spans="2:11" x14ac:dyDescent="0.3">
      <c r="B335" t="str">
        <f t="shared" si="295"/>
        <v>28M9</v>
      </c>
      <c r="C335" t="str">
        <f t="shared" si="296"/>
        <v>28M6</v>
      </c>
      <c r="D335" s="11">
        <f t="shared" ref="D335:E335" si="329">+D326</f>
        <v>46099</v>
      </c>
      <c r="E335" s="26">
        <f t="shared" si="329"/>
        <v>28</v>
      </c>
      <c r="F335" s="21" t="str">
        <f t="shared" si="326"/>
        <v>M9</v>
      </c>
      <c r="G335" t="str">
        <f>VLOOKUP(F335,Results!$N$2:$O$13,2,FALSE)</f>
        <v>Wizards</v>
      </c>
      <c r="H335" s="21">
        <f t="shared" si="327"/>
        <v>0</v>
      </c>
      <c r="I335" s="1" t="str">
        <f t="shared" si="328"/>
        <v>M6</v>
      </c>
      <c r="J335" t="str">
        <f>VLOOKUP(I335,Results!$N$2:$O$13,2,FALSE)</f>
        <v>Vagrants</v>
      </c>
      <c r="K335" s="21">
        <f>+H329</f>
        <v>0</v>
      </c>
    </row>
    <row r="336" spans="2:11" x14ac:dyDescent="0.3">
      <c r="B336" t="str">
        <f t="shared" si="295"/>
        <v>28M8</v>
      </c>
      <c r="C336" t="str">
        <f t="shared" si="296"/>
        <v>28M5</v>
      </c>
      <c r="D336" s="11">
        <f t="shared" ref="D336:E336" si="330">+D327</f>
        <v>46099</v>
      </c>
      <c r="E336" s="26">
        <f t="shared" si="330"/>
        <v>28</v>
      </c>
      <c r="F336" s="21" t="str">
        <f t="shared" si="326"/>
        <v>M8</v>
      </c>
      <c r="G336" t="str">
        <f>VLOOKUP(F336,Results!$N$2:$O$13,2,FALSE)</f>
        <v>Hillsiders</v>
      </c>
      <c r="H336" s="21">
        <f t="shared" si="327"/>
        <v>0</v>
      </c>
      <c r="I336" s="1" t="str">
        <f t="shared" si="328"/>
        <v>M5</v>
      </c>
      <c r="J336" t="str">
        <f>VLOOKUP(I336,Results!$N$2:$O$13,2,FALSE)</f>
        <v>Needles</v>
      </c>
      <c r="K336" s="21">
        <f t="shared" ref="K336:K337" si="331">+H330</f>
        <v>0</v>
      </c>
    </row>
    <row r="337" spans="2:11" x14ac:dyDescent="0.3">
      <c r="B337" t="str">
        <f t="shared" si="295"/>
        <v>28M10</v>
      </c>
      <c r="C337" t="str">
        <f t="shared" si="296"/>
        <v>28M1</v>
      </c>
      <c r="D337" s="11">
        <f t="shared" ref="D337:E337" si="332">+D328</f>
        <v>46099</v>
      </c>
      <c r="E337" s="26">
        <f t="shared" si="332"/>
        <v>28</v>
      </c>
      <c r="F337" s="21" t="str">
        <f t="shared" si="326"/>
        <v>M10</v>
      </c>
      <c r="G337" t="str">
        <f>VLOOKUP(F337,Results!$N$2:$O$13,2,FALSE)</f>
        <v>Deadenders</v>
      </c>
      <c r="H337" s="21">
        <f t="shared" si="327"/>
        <v>0</v>
      </c>
      <c r="I337" s="1" t="str">
        <f t="shared" si="328"/>
        <v>M1</v>
      </c>
      <c r="J337" t="str">
        <f>VLOOKUP(I337,Results!$N$2:$O$13,2,FALSE)</f>
        <v>Titanic</v>
      </c>
      <c r="K337" s="21">
        <f t="shared" si="331"/>
        <v>0</v>
      </c>
    </row>
    <row r="338" spans="2:11" x14ac:dyDescent="0.3">
      <c r="B338" t="str">
        <f t="shared" si="295"/>
        <v>29M8</v>
      </c>
      <c r="C338" t="str">
        <f t="shared" si="296"/>
        <v>29M4</v>
      </c>
      <c r="D338" s="11">
        <f>+'Results Input'!E170</f>
        <v>46104</v>
      </c>
      <c r="E338" s="25">
        <f>+'Results Input'!F170</f>
        <v>29</v>
      </c>
      <c r="F338" s="21" t="str">
        <f>+'Results Input'!G170</f>
        <v>M8</v>
      </c>
      <c r="G338" t="str">
        <f>VLOOKUP(F338,Results!$N$2:$O$13,2,FALSE)</f>
        <v>Hillsiders</v>
      </c>
      <c r="H338" s="21">
        <f>+'Results Input'!I170</f>
        <v>0</v>
      </c>
      <c r="I338" s="21" t="str">
        <f>+'Results Input'!J170</f>
        <v>M4</v>
      </c>
      <c r="J338" t="str">
        <f>VLOOKUP(I338,Results!$N$2:$O$13,2,FALSE)</f>
        <v>Thistles</v>
      </c>
      <c r="K338" s="21">
        <f>+'Results Input'!L170</f>
        <v>0</v>
      </c>
    </row>
    <row r="339" spans="2:11" x14ac:dyDescent="0.3">
      <c r="B339" t="str">
        <f t="shared" si="295"/>
        <v>29M11</v>
      </c>
      <c r="C339" t="str">
        <f t="shared" si="296"/>
        <v>29M7</v>
      </c>
      <c r="D339" s="11">
        <f>+D338</f>
        <v>46104</v>
      </c>
      <c r="E339" s="26">
        <f>+E338</f>
        <v>29</v>
      </c>
      <c r="F339" s="21" t="str">
        <f>+'Results Input'!G171</f>
        <v>M11</v>
      </c>
      <c r="G339" t="str">
        <f>VLOOKUP(F339,Results!$N$2:$O$13,2,FALSE)</f>
        <v>Early Birds</v>
      </c>
      <c r="H339" s="21">
        <f>+'Results Input'!I171</f>
        <v>0</v>
      </c>
      <c r="I339" s="21" t="str">
        <f>+'Results Input'!J171</f>
        <v>M7</v>
      </c>
      <c r="J339" t="str">
        <f>VLOOKUP(I339,Results!$N$2:$O$13,2,FALSE)</f>
        <v>Rock 'n' Rollers</v>
      </c>
      <c r="K339" s="21">
        <f>+'Results Input'!L171</f>
        <v>0</v>
      </c>
    </row>
    <row r="340" spans="2:11" x14ac:dyDescent="0.3">
      <c r="B340" t="str">
        <f t="shared" si="295"/>
        <v>29M5</v>
      </c>
      <c r="C340" t="str">
        <f t="shared" si="296"/>
        <v>29M12</v>
      </c>
      <c r="D340" s="11">
        <f>+D338</f>
        <v>46104</v>
      </c>
      <c r="E340" s="26">
        <f>+E338</f>
        <v>29</v>
      </c>
      <c r="F340" s="21" t="str">
        <f>+'Results Input'!G172</f>
        <v>M5</v>
      </c>
      <c r="G340" t="str">
        <f>VLOOKUP(F340,Results!$N$2:$O$13,2,FALSE)</f>
        <v>Needles</v>
      </c>
      <c r="H340" s="21">
        <f>+'Results Input'!I172</f>
        <v>0</v>
      </c>
      <c r="I340" s="21" t="str">
        <f>+'Results Input'!J172</f>
        <v>M12</v>
      </c>
      <c r="J340" t="str">
        <f>VLOOKUP(I340,Results!$N$2:$O$13,2,FALSE)</f>
        <v>Belton Stags</v>
      </c>
      <c r="K340" s="21">
        <f>+'Results Input'!L172</f>
        <v>0</v>
      </c>
    </row>
    <row r="341" spans="2:11" x14ac:dyDescent="0.3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1">
        <f>+D338</f>
        <v>46104</v>
      </c>
      <c r="E341" s="26">
        <f>+E338</f>
        <v>29</v>
      </c>
      <c r="F341" s="21" t="str">
        <f>+'Results Input'!G173</f>
        <v>M9</v>
      </c>
      <c r="G341" t="str">
        <f>VLOOKUP(F341,Results!$N$2:$O$13,2,FALSE)</f>
        <v>Wizards</v>
      </c>
      <c r="H341" s="21">
        <f>+'Results Input'!I173</f>
        <v>0</v>
      </c>
      <c r="I341" s="21" t="str">
        <f>+'Results Input'!J173</f>
        <v>M1</v>
      </c>
      <c r="J341" t="str">
        <f>VLOOKUP(I341,Results!$N$2:$O$13,2,FALSE)</f>
        <v>Titanic</v>
      </c>
      <c r="K341" s="21">
        <f>+'Results Input'!L173</f>
        <v>0</v>
      </c>
    </row>
    <row r="342" spans="2:11" x14ac:dyDescent="0.3">
      <c r="B342" t="str">
        <f t="shared" si="333"/>
        <v>29M3</v>
      </c>
      <c r="C342" t="str">
        <f t="shared" si="334"/>
        <v>29M10</v>
      </c>
      <c r="D342" s="11">
        <f>+D338</f>
        <v>46104</v>
      </c>
      <c r="E342" s="26">
        <f>+E338</f>
        <v>29</v>
      </c>
      <c r="F342" s="21" t="str">
        <f>+'Results Input'!G174</f>
        <v>M3</v>
      </c>
      <c r="G342" t="str">
        <f>VLOOKUP(F342,Results!$N$2:$O$13,2,FALSE)</f>
        <v>Cream</v>
      </c>
      <c r="H342" s="21">
        <f>+'Results Input'!I174</f>
        <v>0</v>
      </c>
      <c r="I342" s="21" t="str">
        <f>+'Results Input'!J174</f>
        <v>M10</v>
      </c>
      <c r="J342" t="str">
        <f>VLOOKUP(I342,Results!$N$2:$O$13,2,FALSE)</f>
        <v>Deadenders</v>
      </c>
      <c r="K342" s="21">
        <f>+'Results Input'!L174</f>
        <v>0</v>
      </c>
    </row>
    <row r="343" spans="2:11" x14ac:dyDescent="0.3">
      <c r="B343" t="str">
        <f t="shared" si="333"/>
        <v>29M6</v>
      </c>
      <c r="C343" t="str">
        <f t="shared" si="334"/>
        <v>29M2</v>
      </c>
      <c r="D343" s="11">
        <f>+D339</f>
        <v>46104</v>
      </c>
      <c r="E343" s="26">
        <f>+E339</f>
        <v>29</v>
      </c>
      <c r="F343" s="21" t="str">
        <f>+'Results Input'!G175</f>
        <v>M6</v>
      </c>
      <c r="G343" t="str">
        <f>VLOOKUP(F343,Results!$N$2:$O$13,2,FALSE)</f>
        <v>Vagrants</v>
      </c>
      <c r="H343" s="21">
        <f>+'Results Input'!I175</f>
        <v>0</v>
      </c>
      <c r="I343" s="21" t="str">
        <f>+'Results Input'!J175</f>
        <v>M2</v>
      </c>
      <c r="J343" t="str">
        <f>VLOOKUP(I343,Results!$N$2:$O$13,2,FALSE)</f>
        <v>Buttercross</v>
      </c>
      <c r="K343" s="21">
        <f>+'Results Input'!L175</f>
        <v>0</v>
      </c>
    </row>
    <row r="344" spans="2:11" x14ac:dyDescent="0.3">
      <c r="B344" t="str">
        <f t="shared" si="333"/>
        <v>29M4</v>
      </c>
      <c r="C344" t="str">
        <f t="shared" si="334"/>
        <v>29M8</v>
      </c>
      <c r="D344" s="11">
        <f>+D338</f>
        <v>46104</v>
      </c>
      <c r="E344" s="26">
        <f>+E338</f>
        <v>29</v>
      </c>
      <c r="F344" s="21" t="str">
        <f t="shared" ref="F344:F349" si="335">+I338</f>
        <v>M4</v>
      </c>
      <c r="G344" t="str">
        <f>VLOOKUP(F344,Results!$N$2:$O$13,2,FALSE)</f>
        <v>Thistles</v>
      </c>
      <c r="H344" s="21">
        <f t="shared" ref="H344:H349" si="336">+K338</f>
        <v>0</v>
      </c>
      <c r="I344" s="1" t="str">
        <f t="shared" ref="I344:I349" si="337">+F338</f>
        <v>M8</v>
      </c>
      <c r="J344" t="str">
        <f>VLOOKUP(I344,Results!$N$2:$O$13,2,FALSE)</f>
        <v>Hillsiders</v>
      </c>
      <c r="K344" s="21">
        <f>+H338</f>
        <v>0</v>
      </c>
    </row>
    <row r="345" spans="2:11" x14ac:dyDescent="0.3">
      <c r="B345" t="str">
        <f t="shared" si="333"/>
        <v>29M7</v>
      </c>
      <c r="C345" t="str">
        <f t="shared" si="334"/>
        <v>29M11</v>
      </c>
      <c r="D345" s="11">
        <f>+D338</f>
        <v>46104</v>
      </c>
      <c r="E345" s="26">
        <f>+E338</f>
        <v>29</v>
      </c>
      <c r="F345" s="21" t="str">
        <f t="shared" si="335"/>
        <v>M7</v>
      </c>
      <c r="G345" t="str">
        <f>VLOOKUP(F345,Results!$N$2:$O$13,2,FALSE)</f>
        <v>Rock 'n' Rollers</v>
      </c>
      <c r="H345" s="21">
        <f t="shared" si="336"/>
        <v>0</v>
      </c>
      <c r="I345" s="1" t="str">
        <f t="shared" si="337"/>
        <v>M11</v>
      </c>
      <c r="J345" t="str">
        <f>VLOOKUP(I345,Results!$N$2:$O$13,2,FALSE)</f>
        <v>Early Birds</v>
      </c>
      <c r="K345" s="21">
        <f>+H339</f>
        <v>0</v>
      </c>
    </row>
    <row r="346" spans="2:11" x14ac:dyDescent="0.3">
      <c r="B346" t="str">
        <f t="shared" si="333"/>
        <v>29M12</v>
      </c>
      <c r="C346" t="str">
        <f t="shared" si="334"/>
        <v>29M5</v>
      </c>
      <c r="D346" s="11">
        <f>+D338</f>
        <v>46104</v>
      </c>
      <c r="E346" s="26">
        <f>+E338</f>
        <v>29</v>
      </c>
      <c r="F346" s="21" t="str">
        <f t="shared" si="335"/>
        <v>M12</v>
      </c>
      <c r="G346" t="str">
        <f>VLOOKUP(F346,Results!$N$2:$O$13,2,FALSE)</f>
        <v>Belton Stags</v>
      </c>
      <c r="H346" s="21">
        <f t="shared" si="336"/>
        <v>0</v>
      </c>
      <c r="I346" s="1" t="str">
        <f t="shared" si="337"/>
        <v>M5</v>
      </c>
      <c r="J346" t="str">
        <f>VLOOKUP(I346,Results!$N$2:$O$13,2,FALSE)</f>
        <v>Needles</v>
      </c>
      <c r="K346" s="21">
        <f>+H340</f>
        <v>0</v>
      </c>
    </row>
    <row r="347" spans="2:11" x14ac:dyDescent="0.3">
      <c r="B347" t="str">
        <f t="shared" si="333"/>
        <v>29M1</v>
      </c>
      <c r="C347" t="str">
        <f t="shared" si="334"/>
        <v>29M9</v>
      </c>
      <c r="D347" s="11">
        <f t="shared" ref="D347:E347" si="338">+D338</f>
        <v>46104</v>
      </c>
      <c r="E347" s="26">
        <f t="shared" si="338"/>
        <v>29</v>
      </c>
      <c r="F347" s="21" t="str">
        <f t="shared" si="335"/>
        <v>M1</v>
      </c>
      <c r="G347" t="str">
        <f>VLOOKUP(F347,Results!$N$2:$O$13,2,FALSE)</f>
        <v>Titanic</v>
      </c>
      <c r="H347" s="21">
        <f t="shared" si="336"/>
        <v>0</v>
      </c>
      <c r="I347" s="1" t="str">
        <f t="shared" si="337"/>
        <v>M9</v>
      </c>
      <c r="J347" t="str">
        <f>VLOOKUP(I347,Results!$N$2:$O$13,2,FALSE)</f>
        <v>Wizards</v>
      </c>
      <c r="K347" s="21">
        <f>+H341</f>
        <v>0</v>
      </c>
    </row>
    <row r="348" spans="2:11" x14ac:dyDescent="0.3">
      <c r="B348" t="str">
        <f t="shared" si="333"/>
        <v>29M10</v>
      </c>
      <c r="C348" t="str">
        <f t="shared" si="334"/>
        <v>29M3</v>
      </c>
      <c r="D348" s="11">
        <f t="shared" ref="D348:E348" si="339">+D339</f>
        <v>46104</v>
      </c>
      <c r="E348" s="26">
        <f t="shared" si="339"/>
        <v>29</v>
      </c>
      <c r="F348" s="21" t="str">
        <f t="shared" si="335"/>
        <v>M10</v>
      </c>
      <c r="G348" t="str">
        <f>VLOOKUP(F348,Results!$N$2:$O$13,2,FALSE)</f>
        <v>Deadenders</v>
      </c>
      <c r="H348" s="21">
        <f t="shared" si="336"/>
        <v>0</v>
      </c>
      <c r="I348" s="1" t="str">
        <f t="shared" si="337"/>
        <v>M3</v>
      </c>
      <c r="J348" t="str">
        <f>VLOOKUP(I348,Results!$N$2:$O$13,2,FALSE)</f>
        <v>Cream</v>
      </c>
      <c r="K348" s="21">
        <f t="shared" ref="K348:K349" si="340">+H342</f>
        <v>0</v>
      </c>
    </row>
    <row r="349" spans="2:11" x14ac:dyDescent="0.3">
      <c r="B349" t="str">
        <f t="shared" si="333"/>
        <v>29M2</v>
      </c>
      <c r="C349" t="str">
        <f t="shared" si="334"/>
        <v>29M6</v>
      </c>
      <c r="D349" s="11">
        <f t="shared" ref="D349:E349" si="341">+D340</f>
        <v>46104</v>
      </c>
      <c r="E349" s="26">
        <f t="shared" si="341"/>
        <v>29</v>
      </c>
      <c r="F349" s="21" t="str">
        <f t="shared" si="335"/>
        <v>M2</v>
      </c>
      <c r="G349" t="str">
        <f>VLOOKUP(F349,Results!$N$2:$O$13,2,FALSE)</f>
        <v>Buttercross</v>
      </c>
      <c r="H349" s="21">
        <f t="shared" si="336"/>
        <v>0</v>
      </c>
      <c r="I349" s="1" t="str">
        <f t="shared" si="337"/>
        <v>M6</v>
      </c>
      <c r="J349" t="str">
        <f>VLOOKUP(I349,Results!$N$2:$O$13,2,FALSE)</f>
        <v>Vagrants</v>
      </c>
      <c r="K349" s="21">
        <f t="shared" si="340"/>
        <v>0</v>
      </c>
    </row>
    <row r="350" spans="2:11" x14ac:dyDescent="0.3">
      <c r="B350" t="str">
        <f t="shared" si="333"/>
        <v>30M5</v>
      </c>
      <c r="C350" t="str">
        <f t="shared" si="334"/>
        <v>30M10</v>
      </c>
      <c r="D350" s="11">
        <f>+'Results Input'!E176</f>
        <v>46108</v>
      </c>
      <c r="E350" s="25">
        <f>+'Results Input'!F176</f>
        <v>30</v>
      </c>
      <c r="F350" s="21" t="str">
        <f>+'Results Input'!G176</f>
        <v>M5</v>
      </c>
      <c r="G350" t="str">
        <f>VLOOKUP(F350,Results!$N$2:$O$13,2,FALSE)</f>
        <v>Needles</v>
      </c>
      <c r="H350" s="21">
        <f>+'Results Input'!I176</f>
        <v>0</v>
      </c>
      <c r="I350" s="21" t="str">
        <f>+'Results Input'!J176</f>
        <v>M10</v>
      </c>
      <c r="J350" t="str">
        <f>VLOOKUP(I350,Results!$N$2:$O$13,2,FALSE)</f>
        <v>Deadenders</v>
      </c>
      <c r="K350" s="21">
        <f>+'Results Input'!L176</f>
        <v>0</v>
      </c>
    </row>
    <row r="351" spans="2:11" x14ac:dyDescent="0.3">
      <c r="B351" t="str">
        <f t="shared" si="333"/>
        <v>30M1</v>
      </c>
      <c r="C351" t="str">
        <f t="shared" si="334"/>
        <v>30M8</v>
      </c>
      <c r="D351" s="11">
        <f>+D350</f>
        <v>46108</v>
      </c>
      <c r="E351" s="26">
        <f>+E350</f>
        <v>30</v>
      </c>
      <c r="F351" s="21" t="str">
        <f>+'Results Input'!G177</f>
        <v>M1</v>
      </c>
      <c r="G351" t="str">
        <f>VLOOKUP(F351,Results!$N$2:$O$13,2,FALSE)</f>
        <v>Titanic</v>
      </c>
      <c r="H351" s="21">
        <f>+'Results Input'!I177</f>
        <v>0</v>
      </c>
      <c r="I351" s="21" t="str">
        <f>+'Results Input'!J177</f>
        <v>M8</v>
      </c>
      <c r="J351" t="str">
        <f>VLOOKUP(I351,Results!$N$2:$O$13,2,FALSE)</f>
        <v>Hillsiders</v>
      </c>
      <c r="K351" s="21">
        <f>+'Results Input'!L177</f>
        <v>0</v>
      </c>
    </row>
    <row r="352" spans="2:11" x14ac:dyDescent="0.3">
      <c r="B352" t="str">
        <f t="shared" si="333"/>
        <v>30M7</v>
      </c>
      <c r="C352" t="str">
        <f t="shared" si="334"/>
        <v>30M3</v>
      </c>
      <c r="D352" s="11">
        <f>+D350</f>
        <v>46108</v>
      </c>
      <c r="E352" s="26">
        <f>+E350</f>
        <v>30</v>
      </c>
      <c r="F352" s="21" t="str">
        <f>+'Results Input'!G178</f>
        <v>M7</v>
      </c>
      <c r="G352" t="str">
        <f>VLOOKUP(F352,Results!$N$2:$O$13,2,FALSE)</f>
        <v>Rock 'n' Rollers</v>
      </c>
      <c r="H352" s="21">
        <f>+'Results Input'!I178</f>
        <v>0</v>
      </c>
      <c r="I352" s="21" t="str">
        <f>+'Results Input'!J178</f>
        <v>M3</v>
      </c>
      <c r="J352" t="str">
        <f>VLOOKUP(I352,Results!$N$2:$O$13,2,FALSE)</f>
        <v>Cream</v>
      </c>
      <c r="K352" s="21">
        <f>+'Results Input'!L178</f>
        <v>0</v>
      </c>
    </row>
    <row r="353" spans="2:11" x14ac:dyDescent="0.3">
      <c r="B353" t="str">
        <f t="shared" si="333"/>
        <v>30M12</v>
      </c>
      <c r="C353" t="str">
        <f t="shared" si="334"/>
        <v>30M6</v>
      </c>
      <c r="D353" s="11">
        <f>+D350</f>
        <v>46108</v>
      </c>
      <c r="E353" s="26">
        <f>+E350</f>
        <v>30</v>
      </c>
      <c r="F353" s="21" t="str">
        <f>+'Results Input'!G179</f>
        <v>M12</v>
      </c>
      <c r="G353" t="str">
        <f>VLOOKUP(F353,Results!$N$2:$O$13,2,FALSE)</f>
        <v>Belton Stags</v>
      </c>
      <c r="H353" s="21">
        <f>+'Results Input'!I179</f>
        <v>0</v>
      </c>
      <c r="I353" s="21" t="str">
        <f>+'Results Input'!J179</f>
        <v>M6</v>
      </c>
      <c r="J353" t="str">
        <f>VLOOKUP(I353,Results!$N$2:$O$13,2,FALSE)</f>
        <v>Vagrants</v>
      </c>
      <c r="K353" s="21">
        <f>+'Results Input'!L179</f>
        <v>0</v>
      </c>
    </row>
    <row r="354" spans="2:11" x14ac:dyDescent="0.3">
      <c r="B354" t="str">
        <f t="shared" si="333"/>
        <v>30M2</v>
      </c>
      <c r="C354" t="str">
        <f t="shared" si="334"/>
        <v>30M9</v>
      </c>
      <c r="D354" s="11">
        <f>+D350</f>
        <v>46108</v>
      </c>
      <c r="E354" s="26">
        <f>+E350</f>
        <v>30</v>
      </c>
      <c r="F354" s="21" t="str">
        <f>+'Results Input'!G180</f>
        <v>M2</v>
      </c>
      <c r="G354" t="str">
        <f>VLOOKUP(F354,Results!$N$2:$O$13,2,FALSE)</f>
        <v>Buttercross</v>
      </c>
      <c r="H354" s="21">
        <f>+'Results Input'!I180</f>
        <v>0</v>
      </c>
      <c r="I354" s="21" t="str">
        <f>+'Results Input'!J180</f>
        <v>M9</v>
      </c>
      <c r="J354" t="str">
        <f>VLOOKUP(I354,Results!$N$2:$O$13,2,FALSE)</f>
        <v>Wizards</v>
      </c>
      <c r="K354" s="21">
        <f>+'Results Input'!L180</f>
        <v>0</v>
      </c>
    </row>
    <row r="355" spans="2:11" x14ac:dyDescent="0.3">
      <c r="B355" t="str">
        <f t="shared" si="333"/>
        <v>30M4</v>
      </c>
      <c r="C355" t="str">
        <f t="shared" si="334"/>
        <v>30M11</v>
      </c>
      <c r="D355" s="11">
        <f>+D351</f>
        <v>46108</v>
      </c>
      <c r="E355" s="26">
        <f>+E351</f>
        <v>30</v>
      </c>
      <c r="F355" s="21" t="str">
        <f>+'Results Input'!G181</f>
        <v>M4</v>
      </c>
      <c r="G355" t="str">
        <f>VLOOKUP(F355,Results!$N$2:$O$13,2,FALSE)</f>
        <v>Thistles</v>
      </c>
      <c r="H355" s="21">
        <f>+'Results Input'!I181</f>
        <v>0</v>
      </c>
      <c r="I355" s="21" t="str">
        <f>+'Results Input'!J181</f>
        <v>M11</v>
      </c>
      <c r="J355" t="str">
        <f>VLOOKUP(I355,Results!$N$2:$O$13,2,FALSE)</f>
        <v>Early Birds</v>
      </c>
      <c r="K355" s="21">
        <f>+'Results Input'!L181</f>
        <v>0</v>
      </c>
    </row>
    <row r="356" spans="2:11" x14ac:dyDescent="0.3">
      <c r="B356" t="str">
        <f t="shared" si="333"/>
        <v>30M10</v>
      </c>
      <c r="C356" t="str">
        <f t="shared" si="334"/>
        <v>30M5</v>
      </c>
      <c r="D356" s="11">
        <f>+D350</f>
        <v>46108</v>
      </c>
      <c r="E356" s="26">
        <f>+E350</f>
        <v>30</v>
      </c>
      <c r="F356" s="21" t="str">
        <f t="shared" ref="F356:F361" si="342">+I350</f>
        <v>M10</v>
      </c>
      <c r="G356" t="str">
        <f>VLOOKUP(F356,Results!$N$2:$O$13,2,FALSE)</f>
        <v>Deadenders</v>
      </c>
      <c r="H356" s="21">
        <f t="shared" ref="H356:H361" si="343">+K350</f>
        <v>0</v>
      </c>
      <c r="I356" s="1" t="str">
        <f t="shared" ref="I356:I361" si="344">+F350</f>
        <v>M5</v>
      </c>
      <c r="J356" t="str">
        <f>VLOOKUP(I356,Results!$N$2:$O$13,2,FALSE)</f>
        <v>Needles</v>
      </c>
      <c r="K356" s="21">
        <f>+H350</f>
        <v>0</v>
      </c>
    </row>
    <row r="357" spans="2:11" x14ac:dyDescent="0.3">
      <c r="B357" t="str">
        <f t="shared" si="333"/>
        <v>30M8</v>
      </c>
      <c r="C357" t="str">
        <f t="shared" si="334"/>
        <v>30M1</v>
      </c>
      <c r="D357" s="11">
        <f>+D350</f>
        <v>46108</v>
      </c>
      <c r="E357" s="26">
        <f>+E350</f>
        <v>30</v>
      </c>
      <c r="F357" s="21" t="str">
        <f t="shared" si="342"/>
        <v>M8</v>
      </c>
      <c r="G357" t="str">
        <f>VLOOKUP(F357,Results!$N$2:$O$13,2,FALSE)</f>
        <v>Hillsiders</v>
      </c>
      <c r="H357" s="21">
        <f t="shared" si="343"/>
        <v>0</v>
      </c>
      <c r="I357" s="1" t="str">
        <f t="shared" si="344"/>
        <v>M1</v>
      </c>
      <c r="J357" t="str">
        <f>VLOOKUP(I357,Results!$N$2:$O$13,2,FALSE)</f>
        <v>Titanic</v>
      </c>
      <c r="K357" s="21">
        <f>+H351</f>
        <v>0</v>
      </c>
    </row>
    <row r="358" spans="2:11" x14ac:dyDescent="0.3">
      <c r="B358" t="str">
        <f t="shared" si="333"/>
        <v>30M3</v>
      </c>
      <c r="C358" t="str">
        <f t="shared" si="334"/>
        <v>30M7</v>
      </c>
      <c r="D358" s="11">
        <f>+D350</f>
        <v>46108</v>
      </c>
      <c r="E358" s="26">
        <f>+E350</f>
        <v>30</v>
      </c>
      <c r="F358" s="21" t="str">
        <f t="shared" si="342"/>
        <v>M3</v>
      </c>
      <c r="G358" t="str">
        <f>VLOOKUP(F358,Results!$N$2:$O$13,2,FALSE)</f>
        <v>Cream</v>
      </c>
      <c r="H358" s="21">
        <f t="shared" si="343"/>
        <v>0</v>
      </c>
      <c r="I358" s="1" t="str">
        <f t="shared" si="344"/>
        <v>M7</v>
      </c>
      <c r="J358" t="str">
        <f>VLOOKUP(I358,Results!$N$2:$O$13,2,FALSE)</f>
        <v>Rock 'n' Rollers</v>
      </c>
      <c r="K358" s="21">
        <f>+H352</f>
        <v>0</v>
      </c>
    </row>
    <row r="359" spans="2:11" x14ac:dyDescent="0.3">
      <c r="B359" t="str">
        <f t="shared" si="333"/>
        <v>30M6</v>
      </c>
      <c r="C359" t="str">
        <f t="shared" si="334"/>
        <v>30M12</v>
      </c>
      <c r="D359" s="11">
        <f t="shared" ref="D359:E359" si="345">+D350</f>
        <v>46108</v>
      </c>
      <c r="E359" s="26">
        <f t="shared" si="345"/>
        <v>30</v>
      </c>
      <c r="F359" s="21" t="str">
        <f t="shared" si="342"/>
        <v>M6</v>
      </c>
      <c r="G359" t="str">
        <f>VLOOKUP(F359,Results!$N$2:$O$13,2,FALSE)</f>
        <v>Vagrants</v>
      </c>
      <c r="H359" s="21">
        <f t="shared" si="343"/>
        <v>0</v>
      </c>
      <c r="I359" s="1" t="str">
        <f t="shared" si="344"/>
        <v>M12</v>
      </c>
      <c r="J359" t="str">
        <f>VLOOKUP(I359,Results!$N$2:$O$13,2,FALSE)</f>
        <v>Belton Stags</v>
      </c>
      <c r="K359" s="21">
        <f>+H353</f>
        <v>0</v>
      </c>
    </row>
    <row r="360" spans="2:11" x14ac:dyDescent="0.3">
      <c r="B360" t="str">
        <f t="shared" si="333"/>
        <v>30M9</v>
      </c>
      <c r="C360" t="str">
        <f t="shared" si="334"/>
        <v>30M2</v>
      </c>
      <c r="D360" s="11">
        <f t="shared" ref="D360:E360" si="346">+D351</f>
        <v>46108</v>
      </c>
      <c r="E360" s="26">
        <f t="shared" si="346"/>
        <v>30</v>
      </c>
      <c r="F360" s="21" t="str">
        <f t="shared" si="342"/>
        <v>M9</v>
      </c>
      <c r="G360" t="str">
        <f>VLOOKUP(F360,Results!$N$2:$O$13,2,FALSE)</f>
        <v>Wizards</v>
      </c>
      <c r="H360" s="21">
        <f t="shared" si="343"/>
        <v>0</v>
      </c>
      <c r="I360" s="1" t="str">
        <f t="shared" si="344"/>
        <v>M2</v>
      </c>
      <c r="J360" t="str">
        <f>VLOOKUP(I360,Results!$N$2:$O$13,2,FALSE)</f>
        <v>Buttercross</v>
      </c>
      <c r="K360" s="21">
        <f t="shared" ref="K360:K361" si="347">+H354</f>
        <v>0</v>
      </c>
    </row>
    <row r="361" spans="2:11" x14ac:dyDescent="0.3">
      <c r="B361" t="str">
        <f t="shared" si="333"/>
        <v>30M11</v>
      </c>
      <c r="C361" t="str">
        <f t="shared" si="334"/>
        <v>30M4</v>
      </c>
      <c r="D361" s="11">
        <f t="shared" ref="D361:E361" si="348">+D352</f>
        <v>46108</v>
      </c>
      <c r="E361" s="26">
        <f t="shared" si="348"/>
        <v>30</v>
      </c>
      <c r="F361" s="21" t="str">
        <f t="shared" si="342"/>
        <v>M11</v>
      </c>
      <c r="G361" t="str">
        <f>VLOOKUP(F361,Results!$N$2:$O$13,2,FALSE)</f>
        <v>Early Birds</v>
      </c>
      <c r="H361" s="21">
        <f t="shared" si="343"/>
        <v>0</v>
      </c>
      <c r="I361" s="1" t="str">
        <f t="shared" si="344"/>
        <v>M4</v>
      </c>
      <c r="J361" t="str">
        <f>VLOOKUP(I361,Results!$N$2:$O$13,2,FALSE)</f>
        <v>Thistles</v>
      </c>
      <c r="K361" s="21">
        <f t="shared" si="347"/>
        <v>0</v>
      </c>
    </row>
    <row r="362" spans="2:11" x14ac:dyDescent="0.3">
      <c r="B362" t="str">
        <f t="shared" si="333"/>
        <v>31M2</v>
      </c>
      <c r="C362" t="str">
        <f t="shared" si="334"/>
        <v>31M7</v>
      </c>
      <c r="D362" s="11">
        <f>+'Results Input'!E182</f>
        <v>46113</v>
      </c>
      <c r="E362" s="25">
        <f>+'Results Input'!F182</f>
        <v>31</v>
      </c>
      <c r="F362" s="21" t="str">
        <f>+'Results Input'!G182</f>
        <v>M2</v>
      </c>
      <c r="G362" t="str">
        <f>VLOOKUP(F362,Results!$N$2:$O$13,2,FALSE)</f>
        <v>Buttercross</v>
      </c>
      <c r="H362" s="21">
        <f>+'Results Input'!I182</f>
        <v>0</v>
      </c>
      <c r="I362" s="21" t="str">
        <f>+'Results Input'!J182</f>
        <v>M7</v>
      </c>
      <c r="J362" t="str">
        <f>VLOOKUP(I362,Results!$N$2:$O$13,2,FALSE)</f>
        <v>Rock 'n' Rollers</v>
      </c>
      <c r="K362" s="21">
        <f>+'Results Input'!L182</f>
        <v>0</v>
      </c>
    </row>
    <row r="363" spans="2:11" x14ac:dyDescent="0.3">
      <c r="B363" t="str">
        <f t="shared" si="333"/>
        <v>31M10</v>
      </c>
      <c r="C363" t="str">
        <f t="shared" si="334"/>
        <v>31M6</v>
      </c>
      <c r="D363" s="11">
        <f>+D362</f>
        <v>46113</v>
      </c>
      <c r="E363" s="26">
        <f>+E362</f>
        <v>31</v>
      </c>
      <c r="F363" s="21" t="str">
        <f>+'Results Input'!G183</f>
        <v>M10</v>
      </c>
      <c r="G363" t="str">
        <f>VLOOKUP(F363,Results!$N$2:$O$13,2,FALSE)</f>
        <v>Deadenders</v>
      </c>
      <c r="H363" s="21">
        <f>+'Results Input'!I183</f>
        <v>0</v>
      </c>
      <c r="I363" s="21" t="str">
        <f>+'Results Input'!J183</f>
        <v>M6</v>
      </c>
      <c r="J363" t="str">
        <f>VLOOKUP(I363,Results!$N$2:$O$13,2,FALSE)</f>
        <v>Vagrants</v>
      </c>
      <c r="K363" s="21">
        <f>+'Results Input'!L183</f>
        <v>0</v>
      </c>
    </row>
    <row r="364" spans="2:11" x14ac:dyDescent="0.3">
      <c r="B364" t="str">
        <f t="shared" si="333"/>
        <v>31M5</v>
      </c>
      <c r="C364" t="str">
        <f t="shared" si="334"/>
        <v>31M1</v>
      </c>
      <c r="D364" s="11">
        <f>+D362</f>
        <v>46113</v>
      </c>
      <c r="E364" s="26">
        <f>+E362</f>
        <v>31</v>
      </c>
      <c r="F364" s="21" t="str">
        <f>+'Results Input'!G184</f>
        <v>M5</v>
      </c>
      <c r="G364" t="str">
        <f>VLOOKUP(F364,Results!$N$2:$O$13,2,FALSE)</f>
        <v>Needles</v>
      </c>
      <c r="H364" s="21">
        <f>+'Results Input'!I184</f>
        <v>0</v>
      </c>
      <c r="I364" s="21" t="str">
        <f>+'Results Input'!J184</f>
        <v>M1</v>
      </c>
      <c r="J364" t="str">
        <f>VLOOKUP(I364,Results!$N$2:$O$13,2,FALSE)</f>
        <v>Titanic</v>
      </c>
      <c r="K364" s="21">
        <f>+'Results Input'!L184</f>
        <v>0</v>
      </c>
    </row>
    <row r="365" spans="2:11" x14ac:dyDescent="0.3">
      <c r="B365" t="str">
        <f t="shared" si="333"/>
        <v>31M11</v>
      </c>
      <c r="C365" t="str">
        <f t="shared" si="334"/>
        <v>31M3</v>
      </c>
      <c r="D365" s="11">
        <f>+D362</f>
        <v>46113</v>
      </c>
      <c r="E365" s="26">
        <f>+E362</f>
        <v>31</v>
      </c>
      <c r="F365" s="21" t="str">
        <f>+'Results Input'!G185</f>
        <v>M11</v>
      </c>
      <c r="G365" t="str">
        <f>VLOOKUP(F365,Results!$N$2:$O$13,2,FALSE)</f>
        <v>Early Birds</v>
      </c>
      <c r="H365" s="21">
        <f>+'Results Input'!I185</f>
        <v>0</v>
      </c>
      <c r="I365" s="21" t="str">
        <f>+'Results Input'!J185</f>
        <v>M3</v>
      </c>
      <c r="J365" t="str">
        <f>VLOOKUP(I365,Results!$N$2:$O$13,2,FALSE)</f>
        <v>Cream</v>
      </c>
      <c r="K365" s="21">
        <f>+'Results Input'!L185</f>
        <v>0</v>
      </c>
    </row>
    <row r="366" spans="2:11" x14ac:dyDescent="0.3">
      <c r="B366" t="str">
        <f t="shared" si="333"/>
        <v>31M4</v>
      </c>
      <c r="C366" t="str">
        <f t="shared" si="334"/>
        <v>31M9</v>
      </c>
      <c r="D366" s="11">
        <f>+D362</f>
        <v>46113</v>
      </c>
      <c r="E366" s="26">
        <f>+E362</f>
        <v>31</v>
      </c>
      <c r="F366" s="21" t="str">
        <f>+'Results Input'!G186</f>
        <v>M4</v>
      </c>
      <c r="G366" t="str">
        <f>VLOOKUP(F366,Results!$N$2:$O$13,2,FALSE)</f>
        <v>Thistles</v>
      </c>
      <c r="H366" s="21">
        <f>+'Results Input'!I186</f>
        <v>0</v>
      </c>
      <c r="I366" s="21" t="str">
        <f>+'Results Input'!J186</f>
        <v>M9</v>
      </c>
      <c r="J366" t="str">
        <f>VLOOKUP(I366,Results!$N$2:$O$13,2,FALSE)</f>
        <v>Wizards</v>
      </c>
      <c r="K366" s="21">
        <f>+'Results Input'!L186</f>
        <v>0</v>
      </c>
    </row>
    <row r="367" spans="2:11" x14ac:dyDescent="0.3">
      <c r="B367" t="str">
        <f t="shared" si="333"/>
        <v>31M12</v>
      </c>
      <c r="C367" t="str">
        <f t="shared" si="334"/>
        <v>31M8</v>
      </c>
      <c r="D367" s="11">
        <f>+D363</f>
        <v>46113</v>
      </c>
      <c r="E367" s="26">
        <f>+E363</f>
        <v>31</v>
      </c>
      <c r="F367" s="21" t="str">
        <f>+'Results Input'!G187</f>
        <v>M12</v>
      </c>
      <c r="G367" t="str">
        <f>VLOOKUP(F367,Results!$N$2:$O$13,2,FALSE)</f>
        <v>Belton Stags</v>
      </c>
      <c r="H367" s="21">
        <f>+'Results Input'!I187</f>
        <v>0</v>
      </c>
      <c r="I367" s="21" t="str">
        <f>+'Results Input'!J187</f>
        <v>M8</v>
      </c>
      <c r="J367" t="str">
        <f>VLOOKUP(I367,Results!$N$2:$O$13,2,FALSE)</f>
        <v>Hillsiders</v>
      </c>
      <c r="K367" s="21">
        <f>+'Results Input'!L187</f>
        <v>0</v>
      </c>
    </row>
    <row r="368" spans="2:11" x14ac:dyDescent="0.3">
      <c r="B368" t="str">
        <f t="shared" si="333"/>
        <v>31M7</v>
      </c>
      <c r="C368" t="str">
        <f t="shared" si="334"/>
        <v>31M2</v>
      </c>
      <c r="D368" s="11">
        <f>+D362</f>
        <v>46113</v>
      </c>
      <c r="E368" s="26">
        <f>+E362</f>
        <v>31</v>
      </c>
      <c r="F368" s="21" t="str">
        <f t="shared" ref="F368:F373" si="349">+I362</f>
        <v>M7</v>
      </c>
      <c r="G368" t="str">
        <f>VLOOKUP(F368,Results!$N$2:$O$13,2,FALSE)</f>
        <v>Rock 'n' Rollers</v>
      </c>
      <c r="H368" s="21">
        <f t="shared" ref="H368:H373" si="350">+K362</f>
        <v>0</v>
      </c>
      <c r="I368" s="1" t="str">
        <f t="shared" ref="I368:I373" si="351">+F362</f>
        <v>M2</v>
      </c>
      <c r="J368" t="str">
        <f>VLOOKUP(I368,Results!$N$2:$O$13,2,FALSE)</f>
        <v>Buttercross</v>
      </c>
      <c r="K368" s="21">
        <f>+H362</f>
        <v>0</v>
      </c>
    </row>
    <row r="369" spans="2:11" x14ac:dyDescent="0.3">
      <c r="B369" t="str">
        <f t="shared" si="333"/>
        <v>31M6</v>
      </c>
      <c r="C369" t="str">
        <f t="shared" si="334"/>
        <v>31M10</v>
      </c>
      <c r="D369" s="11">
        <f>+D362</f>
        <v>46113</v>
      </c>
      <c r="E369" s="26">
        <f>+E362</f>
        <v>31</v>
      </c>
      <c r="F369" s="21" t="str">
        <f t="shared" si="349"/>
        <v>M6</v>
      </c>
      <c r="G369" t="str">
        <f>VLOOKUP(F369,Results!$N$2:$O$13,2,FALSE)</f>
        <v>Vagrants</v>
      </c>
      <c r="H369" s="21">
        <f t="shared" si="350"/>
        <v>0</v>
      </c>
      <c r="I369" s="1" t="str">
        <f t="shared" si="351"/>
        <v>M10</v>
      </c>
      <c r="J369" t="str">
        <f>VLOOKUP(I369,Results!$N$2:$O$13,2,FALSE)</f>
        <v>Deadenders</v>
      </c>
      <c r="K369" s="21">
        <f>+H363</f>
        <v>0</v>
      </c>
    </row>
    <row r="370" spans="2:11" x14ac:dyDescent="0.3">
      <c r="B370" t="str">
        <f t="shared" si="333"/>
        <v>31M1</v>
      </c>
      <c r="C370" t="str">
        <f t="shared" si="334"/>
        <v>31M5</v>
      </c>
      <c r="D370" s="11">
        <f>+D362</f>
        <v>46113</v>
      </c>
      <c r="E370" s="26">
        <f>+E362</f>
        <v>31</v>
      </c>
      <c r="F370" s="21" t="str">
        <f t="shared" si="349"/>
        <v>M1</v>
      </c>
      <c r="G370" t="str">
        <f>VLOOKUP(F370,Results!$N$2:$O$13,2,FALSE)</f>
        <v>Titanic</v>
      </c>
      <c r="H370" s="21">
        <f t="shared" si="350"/>
        <v>0</v>
      </c>
      <c r="I370" s="1" t="str">
        <f t="shared" si="351"/>
        <v>M5</v>
      </c>
      <c r="J370" t="str">
        <f>VLOOKUP(I370,Results!$N$2:$O$13,2,FALSE)</f>
        <v>Needles</v>
      </c>
      <c r="K370" s="21">
        <f>+H364</f>
        <v>0</v>
      </c>
    </row>
    <row r="371" spans="2:11" x14ac:dyDescent="0.3">
      <c r="B371" t="str">
        <f t="shared" si="333"/>
        <v>31M3</v>
      </c>
      <c r="C371" t="str">
        <f t="shared" si="334"/>
        <v>31M11</v>
      </c>
      <c r="D371" s="11">
        <f t="shared" ref="D371:E371" si="352">+D362</f>
        <v>46113</v>
      </c>
      <c r="E371" s="26">
        <f t="shared" si="352"/>
        <v>31</v>
      </c>
      <c r="F371" s="21" t="str">
        <f t="shared" si="349"/>
        <v>M3</v>
      </c>
      <c r="G371" t="str">
        <f>VLOOKUP(F371,Results!$N$2:$O$13,2,FALSE)</f>
        <v>Cream</v>
      </c>
      <c r="H371" s="21">
        <f t="shared" si="350"/>
        <v>0</v>
      </c>
      <c r="I371" s="1" t="str">
        <f t="shared" si="351"/>
        <v>M11</v>
      </c>
      <c r="J371" t="str">
        <f>VLOOKUP(I371,Results!$N$2:$O$13,2,FALSE)</f>
        <v>Early Birds</v>
      </c>
      <c r="K371" s="21">
        <f>+H365</f>
        <v>0</v>
      </c>
    </row>
    <row r="372" spans="2:11" x14ac:dyDescent="0.3">
      <c r="B372" t="str">
        <f t="shared" si="333"/>
        <v>31M9</v>
      </c>
      <c r="C372" t="str">
        <f t="shared" si="334"/>
        <v>31M4</v>
      </c>
      <c r="D372" s="11">
        <f t="shared" ref="D372:E372" si="353">+D363</f>
        <v>46113</v>
      </c>
      <c r="E372" s="26">
        <f t="shared" si="353"/>
        <v>31</v>
      </c>
      <c r="F372" s="21" t="str">
        <f t="shared" si="349"/>
        <v>M9</v>
      </c>
      <c r="G372" t="str">
        <f>VLOOKUP(F372,Results!$N$2:$O$13,2,FALSE)</f>
        <v>Wizards</v>
      </c>
      <c r="H372" s="21">
        <f t="shared" si="350"/>
        <v>0</v>
      </c>
      <c r="I372" s="1" t="str">
        <f t="shared" si="351"/>
        <v>M4</v>
      </c>
      <c r="J372" t="str">
        <f>VLOOKUP(I372,Results!$N$2:$O$13,2,FALSE)</f>
        <v>Thistles</v>
      </c>
      <c r="K372" s="21">
        <f t="shared" ref="K372:K373" si="354">+H366</f>
        <v>0</v>
      </c>
    </row>
    <row r="373" spans="2:11" x14ac:dyDescent="0.3">
      <c r="B373" t="str">
        <f t="shared" si="333"/>
        <v>31M8</v>
      </c>
      <c r="C373" t="str">
        <f t="shared" si="334"/>
        <v>31M12</v>
      </c>
      <c r="D373" s="11">
        <f t="shared" ref="D373:E373" si="355">+D364</f>
        <v>46113</v>
      </c>
      <c r="E373" s="26">
        <f t="shared" si="355"/>
        <v>31</v>
      </c>
      <c r="F373" s="21" t="str">
        <f t="shared" si="349"/>
        <v>M8</v>
      </c>
      <c r="G373" t="str">
        <f>VLOOKUP(F373,Results!$N$2:$O$13,2,FALSE)</f>
        <v>Hillsiders</v>
      </c>
      <c r="H373" s="21">
        <f t="shared" si="350"/>
        <v>0</v>
      </c>
      <c r="I373" s="1" t="str">
        <f t="shared" si="351"/>
        <v>M12</v>
      </c>
      <c r="J373" t="str">
        <f>VLOOKUP(I373,Results!$N$2:$O$13,2,FALSE)</f>
        <v>Belton Stags</v>
      </c>
      <c r="K373" s="21">
        <f t="shared" si="354"/>
        <v>0</v>
      </c>
    </row>
    <row r="374" spans="2:11" x14ac:dyDescent="0.3">
      <c r="B374" t="str">
        <f t="shared" si="333"/>
        <v>32M1</v>
      </c>
      <c r="C374" t="str">
        <f t="shared" si="334"/>
        <v>32M6</v>
      </c>
      <c r="D374" s="11">
        <f>+'Results Input'!E188</f>
        <v>46122</v>
      </c>
      <c r="E374" s="25">
        <f>+'Results Input'!F188</f>
        <v>32</v>
      </c>
      <c r="F374" s="21" t="str">
        <f>+'Results Input'!G188</f>
        <v>M1</v>
      </c>
      <c r="G374" t="str">
        <f>VLOOKUP(F374,Results!$N$2:$O$13,2,FALSE)</f>
        <v>Titanic</v>
      </c>
      <c r="H374" s="21">
        <f>+'Results Input'!I188</f>
        <v>0</v>
      </c>
      <c r="I374" s="21" t="str">
        <f>+'Results Input'!J188</f>
        <v>M6</v>
      </c>
      <c r="J374" t="str">
        <f>VLOOKUP(I374,Results!$N$2:$O$13,2,FALSE)</f>
        <v>Vagrants</v>
      </c>
      <c r="K374" s="21">
        <f>+'Results Input'!L188</f>
        <v>0</v>
      </c>
    </row>
    <row r="375" spans="2:11" x14ac:dyDescent="0.3">
      <c r="B375" t="str">
        <f t="shared" si="333"/>
        <v>32M9</v>
      </c>
      <c r="C375" t="str">
        <f t="shared" si="334"/>
        <v>32M3</v>
      </c>
      <c r="D375" s="11">
        <f>+D374</f>
        <v>46122</v>
      </c>
      <c r="E375" s="26">
        <f>+E374</f>
        <v>32</v>
      </c>
      <c r="F375" s="21" t="str">
        <f>+'Results Input'!G189</f>
        <v>M9</v>
      </c>
      <c r="G375" t="str">
        <f>VLOOKUP(F375,Results!$N$2:$O$13,2,FALSE)</f>
        <v>Wizards</v>
      </c>
      <c r="H375" s="21">
        <f>+'Results Input'!I189</f>
        <v>0</v>
      </c>
      <c r="I375" s="21" t="str">
        <f>+'Results Input'!J189</f>
        <v>M3</v>
      </c>
      <c r="J375" t="str">
        <f>VLOOKUP(I375,Results!$N$2:$O$13,2,FALSE)</f>
        <v>Cream</v>
      </c>
      <c r="K375" s="21">
        <f>+'Results Input'!L189</f>
        <v>0</v>
      </c>
    </row>
    <row r="376" spans="2:11" x14ac:dyDescent="0.3">
      <c r="B376" t="str">
        <f t="shared" si="333"/>
        <v>32M8</v>
      </c>
      <c r="C376" t="str">
        <f t="shared" si="334"/>
        <v>32M2</v>
      </c>
      <c r="D376" s="11">
        <f>+D374</f>
        <v>46122</v>
      </c>
      <c r="E376" s="26">
        <f>+E374</f>
        <v>32</v>
      </c>
      <c r="F376" s="21" t="str">
        <f>+'Results Input'!G190</f>
        <v>M8</v>
      </c>
      <c r="G376" t="str">
        <f>VLOOKUP(F376,Results!$N$2:$O$13,2,FALSE)</f>
        <v>Hillsiders</v>
      </c>
      <c r="H376" s="21">
        <f>+'Results Input'!I190</f>
        <v>0</v>
      </c>
      <c r="I376" s="21" t="str">
        <f>+'Results Input'!J190</f>
        <v>M2</v>
      </c>
      <c r="J376" t="str">
        <f>VLOOKUP(I376,Results!$N$2:$O$13,2,FALSE)</f>
        <v>Buttercross</v>
      </c>
      <c r="K376" s="21">
        <f>+'Results Input'!L190</f>
        <v>0</v>
      </c>
    </row>
    <row r="377" spans="2:11" x14ac:dyDescent="0.3">
      <c r="B377" t="str">
        <f t="shared" si="333"/>
        <v>32M10</v>
      </c>
      <c r="C377" t="str">
        <f t="shared" si="334"/>
        <v>32M4</v>
      </c>
      <c r="D377" s="11">
        <f>+D374</f>
        <v>46122</v>
      </c>
      <c r="E377" s="26">
        <f>+E374</f>
        <v>32</v>
      </c>
      <c r="F377" s="21" t="str">
        <f>+'Results Input'!G191</f>
        <v>M10</v>
      </c>
      <c r="G377" t="str">
        <f>VLOOKUP(F377,Results!$N$2:$O$13,2,FALSE)</f>
        <v>Deadenders</v>
      </c>
      <c r="H377" s="21">
        <f>+'Results Input'!I191</f>
        <v>0</v>
      </c>
      <c r="I377" s="21" t="str">
        <f>+'Results Input'!J191</f>
        <v>M4</v>
      </c>
      <c r="J377" t="str">
        <f>VLOOKUP(I377,Results!$N$2:$O$13,2,FALSE)</f>
        <v>Thistles</v>
      </c>
      <c r="K377" s="21">
        <f>+'Results Input'!L191</f>
        <v>0</v>
      </c>
    </row>
    <row r="378" spans="2:11" x14ac:dyDescent="0.3">
      <c r="B378" t="str">
        <f t="shared" si="333"/>
        <v>32M7</v>
      </c>
      <c r="C378" t="str">
        <f t="shared" si="334"/>
        <v>32M12</v>
      </c>
      <c r="D378" s="11">
        <f>+D374</f>
        <v>46122</v>
      </c>
      <c r="E378" s="26">
        <f>+E374</f>
        <v>32</v>
      </c>
      <c r="F378" s="21" t="str">
        <f>+'Results Input'!G192</f>
        <v>M7</v>
      </c>
      <c r="G378" t="str">
        <f>VLOOKUP(F378,Results!$N$2:$O$13,2,FALSE)</f>
        <v>Rock 'n' Rollers</v>
      </c>
      <c r="H378" s="21">
        <f>+'Results Input'!I192</f>
        <v>0</v>
      </c>
      <c r="I378" s="21" t="str">
        <f>+'Results Input'!J192</f>
        <v>M12</v>
      </c>
      <c r="J378" t="str">
        <f>VLOOKUP(I378,Results!$N$2:$O$13,2,FALSE)</f>
        <v>Belton Stags</v>
      </c>
      <c r="K378" s="21">
        <f>+'Results Input'!L192</f>
        <v>0</v>
      </c>
    </row>
    <row r="379" spans="2:11" x14ac:dyDescent="0.3">
      <c r="B379" t="str">
        <f t="shared" si="333"/>
        <v>32M11</v>
      </c>
      <c r="C379" t="str">
        <f t="shared" si="334"/>
        <v>32M5</v>
      </c>
      <c r="D379" s="11">
        <f>+D375</f>
        <v>46122</v>
      </c>
      <c r="E379" s="26">
        <f>+E375</f>
        <v>32</v>
      </c>
      <c r="F379" s="21" t="str">
        <f>+'Results Input'!G193</f>
        <v>M11</v>
      </c>
      <c r="G379" t="str">
        <f>VLOOKUP(F379,Results!$N$2:$O$13,2,FALSE)</f>
        <v>Early Birds</v>
      </c>
      <c r="H379" s="21">
        <f>+'Results Input'!I193</f>
        <v>0</v>
      </c>
      <c r="I379" s="21" t="str">
        <f>+'Results Input'!J193</f>
        <v>M5</v>
      </c>
      <c r="J379" t="str">
        <f>VLOOKUP(I379,Results!$N$2:$O$13,2,FALSE)</f>
        <v>Needles</v>
      </c>
      <c r="K379" s="21">
        <f>+'Results Input'!L193</f>
        <v>0</v>
      </c>
    </row>
    <row r="380" spans="2:11" x14ac:dyDescent="0.3">
      <c r="B380" t="str">
        <f t="shared" si="333"/>
        <v>32M6</v>
      </c>
      <c r="C380" t="str">
        <f t="shared" si="334"/>
        <v>32M1</v>
      </c>
      <c r="D380" s="11">
        <f>+D374</f>
        <v>46122</v>
      </c>
      <c r="E380" s="26">
        <f>+E374</f>
        <v>32</v>
      </c>
      <c r="F380" s="21" t="str">
        <f t="shared" ref="F380:F385" si="356">+I374</f>
        <v>M6</v>
      </c>
      <c r="G380" t="str">
        <f>VLOOKUP(F380,Results!$N$2:$O$13,2,FALSE)</f>
        <v>Vagrants</v>
      </c>
      <c r="H380" s="21">
        <f t="shared" ref="H380:H385" si="357">+K374</f>
        <v>0</v>
      </c>
      <c r="I380" s="1" t="str">
        <f t="shared" ref="I380:I385" si="358">+F374</f>
        <v>M1</v>
      </c>
      <c r="J380" t="str">
        <f>VLOOKUP(I380,Results!$N$2:$O$13,2,FALSE)</f>
        <v>Titanic</v>
      </c>
      <c r="K380" s="21">
        <f>+H374</f>
        <v>0</v>
      </c>
    </row>
    <row r="381" spans="2:11" x14ac:dyDescent="0.3">
      <c r="B381" t="str">
        <f t="shared" si="333"/>
        <v>32M3</v>
      </c>
      <c r="C381" t="str">
        <f t="shared" si="334"/>
        <v>32M9</v>
      </c>
      <c r="D381" s="11">
        <f>+D374</f>
        <v>46122</v>
      </c>
      <c r="E381" s="26">
        <f>+E374</f>
        <v>32</v>
      </c>
      <c r="F381" s="21" t="str">
        <f t="shared" si="356"/>
        <v>M3</v>
      </c>
      <c r="G381" t="str">
        <f>VLOOKUP(F381,Results!$N$2:$O$13,2,FALSE)</f>
        <v>Cream</v>
      </c>
      <c r="H381" s="21">
        <f t="shared" si="357"/>
        <v>0</v>
      </c>
      <c r="I381" s="1" t="str">
        <f t="shared" si="358"/>
        <v>M9</v>
      </c>
      <c r="J381" t="str">
        <f>VLOOKUP(I381,Results!$N$2:$O$13,2,FALSE)</f>
        <v>Wizards</v>
      </c>
      <c r="K381" s="21">
        <f>+H375</f>
        <v>0</v>
      </c>
    </row>
    <row r="382" spans="2:11" x14ac:dyDescent="0.3">
      <c r="B382" t="str">
        <f t="shared" si="333"/>
        <v>32M2</v>
      </c>
      <c r="C382" t="str">
        <f t="shared" si="334"/>
        <v>32M8</v>
      </c>
      <c r="D382" s="11">
        <f>+D374</f>
        <v>46122</v>
      </c>
      <c r="E382" s="26">
        <f>+E374</f>
        <v>32</v>
      </c>
      <c r="F382" s="21" t="str">
        <f t="shared" si="356"/>
        <v>M2</v>
      </c>
      <c r="G382" t="str">
        <f>VLOOKUP(F382,Results!$N$2:$O$13,2,FALSE)</f>
        <v>Buttercross</v>
      </c>
      <c r="H382" s="21">
        <f t="shared" si="357"/>
        <v>0</v>
      </c>
      <c r="I382" s="1" t="str">
        <f t="shared" si="358"/>
        <v>M8</v>
      </c>
      <c r="J382" t="str">
        <f>VLOOKUP(I382,Results!$N$2:$O$13,2,FALSE)</f>
        <v>Hillsiders</v>
      </c>
      <c r="K382" s="21">
        <f>+H376</f>
        <v>0</v>
      </c>
    </row>
    <row r="383" spans="2:11" x14ac:dyDescent="0.3">
      <c r="B383" t="str">
        <f t="shared" si="333"/>
        <v>32M4</v>
      </c>
      <c r="C383" t="str">
        <f t="shared" si="334"/>
        <v>32M10</v>
      </c>
      <c r="D383" s="11">
        <f t="shared" ref="D383:E383" si="359">+D374</f>
        <v>46122</v>
      </c>
      <c r="E383" s="26">
        <f t="shared" si="359"/>
        <v>32</v>
      </c>
      <c r="F383" s="21" t="str">
        <f t="shared" si="356"/>
        <v>M4</v>
      </c>
      <c r="G383" t="str">
        <f>VLOOKUP(F383,Results!$N$2:$O$13,2,FALSE)</f>
        <v>Thistles</v>
      </c>
      <c r="H383" s="21">
        <f t="shared" si="357"/>
        <v>0</v>
      </c>
      <c r="I383" s="1" t="str">
        <f t="shared" si="358"/>
        <v>M10</v>
      </c>
      <c r="J383" t="str">
        <f>VLOOKUP(I383,Results!$N$2:$O$13,2,FALSE)</f>
        <v>Deadenders</v>
      </c>
      <c r="K383" s="21">
        <f>+H377</f>
        <v>0</v>
      </c>
    </row>
    <row r="384" spans="2:11" x14ac:dyDescent="0.3">
      <c r="B384" t="str">
        <f t="shared" si="333"/>
        <v>32M12</v>
      </c>
      <c r="C384" t="str">
        <f t="shared" si="334"/>
        <v>32M7</v>
      </c>
      <c r="D384" s="11">
        <f t="shared" ref="D384:E384" si="360">+D375</f>
        <v>46122</v>
      </c>
      <c r="E384" s="26">
        <f t="shared" si="360"/>
        <v>32</v>
      </c>
      <c r="F384" s="21" t="str">
        <f t="shared" si="356"/>
        <v>M12</v>
      </c>
      <c r="G384" t="str">
        <f>VLOOKUP(F384,Results!$N$2:$O$13,2,FALSE)</f>
        <v>Belton Stags</v>
      </c>
      <c r="H384" s="21">
        <f t="shared" si="357"/>
        <v>0</v>
      </c>
      <c r="I384" s="1" t="str">
        <f t="shared" si="358"/>
        <v>M7</v>
      </c>
      <c r="J384" t="str">
        <f>VLOOKUP(I384,Results!$N$2:$O$13,2,FALSE)</f>
        <v>Rock 'n' Rollers</v>
      </c>
      <c r="K384" s="21">
        <f t="shared" ref="K384:K385" si="361">+H378</f>
        <v>0</v>
      </c>
    </row>
    <row r="385" spans="2:11" x14ac:dyDescent="0.3">
      <c r="B385" t="str">
        <f t="shared" si="333"/>
        <v>32M5</v>
      </c>
      <c r="C385" t="str">
        <f t="shared" si="334"/>
        <v>32M11</v>
      </c>
      <c r="D385" s="11">
        <f t="shared" ref="D385:E385" si="362">+D376</f>
        <v>46122</v>
      </c>
      <c r="E385" s="26">
        <f t="shared" si="362"/>
        <v>32</v>
      </c>
      <c r="F385" s="21" t="str">
        <f t="shared" si="356"/>
        <v>M5</v>
      </c>
      <c r="G385" t="str">
        <f>VLOOKUP(F385,Results!$N$2:$O$13,2,FALSE)</f>
        <v>Needles</v>
      </c>
      <c r="H385" s="21">
        <f t="shared" si="357"/>
        <v>0</v>
      </c>
      <c r="I385" s="1" t="str">
        <f t="shared" si="358"/>
        <v>M11</v>
      </c>
      <c r="J385" t="str">
        <f>VLOOKUP(I385,Results!$N$2:$O$13,2,FALSE)</f>
        <v>Early Birds</v>
      </c>
      <c r="K385" s="21">
        <f t="shared" si="361"/>
        <v>0</v>
      </c>
    </row>
    <row r="386" spans="2:11" x14ac:dyDescent="0.3">
      <c r="B386" t="str">
        <f t="shared" si="333"/>
        <v>33M12</v>
      </c>
      <c r="C386" t="str">
        <f t="shared" si="334"/>
        <v>33M4</v>
      </c>
      <c r="D386" s="11">
        <f>+'Results Input'!E194</f>
        <v>46127</v>
      </c>
      <c r="E386" s="25">
        <f>+'Results Input'!F194</f>
        <v>33</v>
      </c>
      <c r="F386" s="21" t="str">
        <f>+'Results Input'!G194</f>
        <v>M12</v>
      </c>
      <c r="G386" t="str">
        <f>VLOOKUP(F386,Results!$N$2:$O$13,2,FALSE)</f>
        <v>Belton Stags</v>
      </c>
      <c r="H386" s="21">
        <f>+'Results Input'!I194</f>
        <v>0</v>
      </c>
      <c r="I386" s="21" t="str">
        <f>+'Results Input'!J194</f>
        <v>M4</v>
      </c>
      <c r="J386" t="str">
        <f>VLOOKUP(I386,Results!$N$2:$O$13,2,FALSE)</f>
        <v>Thistles</v>
      </c>
      <c r="K386" s="21">
        <f>+'Results Input'!L194</f>
        <v>0</v>
      </c>
    </row>
    <row r="387" spans="2:11" x14ac:dyDescent="0.3">
      <c r="B387" t="str">
        <f t="shared" si="333"/>
        <v>33M6</v>
      </c>
      <c r="C387" t="str">
        <f t="shared" si="334"/>
        <v>33M11</v>
      </c>
      <c r="D387" s="11">
        <f>+D386</f>
        <v>46127</v>
      </c>
      <c r="E387" s="26">
        <f>+E386</f>
        <v>33</v>
      </c>
      <c r="F387" s="21" t="str">
        <f>+'Results Input'!G195</f>
        <v>M6</v>
      </c>
      <c r="G387" t="str">
        <f>VLOOKUP(F387,Results!$N$2:$O$13,2,FALSE)</f>
        <v>Vagrants</v>
      </c>
      <c r="H387" s="21">
        <f>+'Results Input'!I195</f>
        <v>0</v>
      </c>
      <c r="I387" s="21" t="str">
        <f>+'Results Input'!J195</f>
        <v>M11</v>
      </c>
      <c r="J387" t="str">
        <f>VLOOKUP(I387,Results!$N$2:$O$13,2,FALSE)</f>
        <v>Early Birds</v>
      </c>
      <c r="K387" s="21">
        <f>+'Results Input'!L195</f>
        <v>0</v>
      </c>
    </row>
    <row r="388" spans="2:11" x14ac:dyDescent="0.3">
      <c r="B388" t="str">
        <f t="shared" si="333"/>
        <v>33M10</v>
      </c>
      <c r="C388" t="str">
        <f t="shared" si="334"/>
        <v>33M2</v>
      </c>
      <c r="D388" s="11">
        <f>+D386</f>
        <v>46127</v>
      </c>
      <c r="E388" s="26">
        <f>+E386</f>
        <v>33</v>
      </c>
      <c r="F388" s="21" t="str">
        <f>+'Results Input'!G196</f>
        <v>M10</v>
      </c>
      <c r="G388" t="str">
        <f>VLOOKUP(F388,Results!$N$2:$O$13,2,FALSE)</f>
        <v>Deadenders</v>
      </c>
      <c r="H388" s="21">
        <f>+'Results Input'!I196</f>
        <v>0</v>
      </c>
      <c r="I388" s="21" t="str">
        <f>+'Results Input'!J196</f>
        <v>M2</v>
      </c>
      <c r="J388" t="str">
        <f>VLOOKUP(I388,Results!$N$2:$O$13,2,FALSE)</f>
        <v>Buttercross</v>
      </c>
      <c r="K388" s="21">
        <f>+'Results Input'!L196</f>
        <v>0</v>
      </c>
    </row>
    <row r="389" spans="2:11" x14ac:dyDescent="0.3">
      <c r="B389" t="str">
        <f t="shared" si="333"/>
        <v>33M9</v>
      </c>
      <c r="C389" t="str">
        <f t="shared" si="334"/>
        <v>33M5</v>
      </c>
      <c r="D389" s="11">
        <f>+D386</f>
        <v>46127</v>
      </c>
      <c r="E389" s="26">
        <f>+E386</f>
        <v>33</v>
      </c>
      <c r="F389" s="21" t="str">
        <f>+'Results Input'!G197</f>
        <v>M9</v>
      </c>
      <c r="G389" t="str">
        <f>VLOOKUP(F389,Results!$N$2:$O$13,2,FALSE)</f>
        <v>Wizards</v>
      </c>
      <c r="H389" s="21">
        <f>+'Results Input'!I197</f>
        <v>0</v>
      </c>
      <c r="I389" s="21" t="str">
        <f>+'Results Input'!J197</f>
        <v>M5</v>
      </c>
      <c r="J389" t="str">
        <f>VLOOKUP(I389,Results!$N$2:$O$13,2,FALSE)</f>
        <v>Needles</v>
      </c>
      <c r="K389" s="21">
        <f>+'Results Input'!L197</f>
        <v>0</v>
      </c>
    </row>
    <row r="390" spans="2:11" x14ac:dyDescent="0.3">
      <c r="B390" t="str">
        <f t="shared" si="333"/>
        <v>33M3</v>
      </c>
      <c r="C390" t="str">
        <f t="shared" si="334"/>
        <v>33M8</v>
      </c>
      <c r="D390" s="11">
        <f>+D386</f>
        <v>46127</v>
      </c>
      <c r="E390" s="26">
        <f>+E386</f>
        <v>33</v>
      </c>
      <c r="F390" s="21" t="str">
        <f>+'Results Input'!G198</f>
        <v>M3</v>
      </c>
      <c r="G390" t="str">
        <f>VLOOKUP(F390,Results!$N$2:$O$13,2,FALSE)</f>
        <v>Cream</v>
      </c>
      <c r="H390" s="21">
        <f>+'Results Input'!I198</f>
        <v>0</v>
      </c>
      <c r="I390" s="21" t="str">
        <f>+'Results Input'!J198</f>
        <v>M8</v>
      </c>
      <c r="J390" t="str">
        <f>VLOOKUP(I390,Results!$N$2:$O$13,2,FALSE)</f>
        <v>Hillsiders</v>
      </c>
      <c r="K390" s="21">
        <f>+'Results Input'!L198</f>
        <v>0</v>
      </c>
    </row>
    <row r="391" spans="2:11" x14ac:dyDescent="0.3">
      <c r="B391" t="str">
        <f t="shared" si="333"/>
        <v>33M7</v>
      </c>
      <c r="C391" t="str">
        <f t="shared" si="334"/>
        <v>33M1</v>
      </c>
      <c r="D391" s="11">
        <f>+D387</f>
        <v>46127</v>
      </c>
      <c r="E391" s="26">
        <f>+E387</f>
        <v>33</v>
      </c>
      <c r="F391" s="21" t="str">
        <f>+'Results Input'!G199</f>
        <v>M7</v>
      </c>
      <c r="G391" t="str">
        <f>VLOOKUP(F391,Results!$N$2:$O$13,2,FALSE)</f>
        <v>Rock 'n' Rollers</v>
      </c>
      <c r="H391" s="21">
        <f>+'Results Input'!I199</f>
        <v>0</v>
      </c>
      <c r="I391" s="21" t="str">
        <f>+'Results Input'!J199</f>
        <v>M1</v>
      </c>
      <c r="J391" t="str">
        <f>VLOOKUP(I391,Results!$N$2:$O$13,2,FALSE)</f>
        <v>Titanic</v>
      </c>
      <c r="K391" s="21">
        <f>+'Results Input'!L199</f>
        <v>0</v>
      </c>
    </row>
    <row r="392" spans="2:11" x14ac:dyDescent="0.3">
      <c r="B392" t="str">
        <f t="shared" si="333"/>
        <v>33M4</v>
      </c>
      <c r="C392" t="str">
        <f t="shared" si="334"/>
        <v>33M12</v>
      </c>
      <c r="D392" s="11">
        <f>+D386</f>
        <v>46127</v>
      </c>
      <c r="E392" s="26">
        <f>+E386</f>
        <v>33</v>
      </c>
      <c r="F392" s="21" t="str">
        <f t="shared" ref="F392:F397" si="363">+I386</f>
        <v>M4</v>
      </c>
      <c r="G392" t="str">
        <f>VLOOKUP(F392,Results!$N$2:$O$13,2,FALSE)</f>
        <v>Thistles</v>
      </c>
      <c r="H392" s="21">
        <f t="shared" ref="H392:H397" si="364">+K386</f>
        <v>0</v>
      </c>
      <c r="I392" s="1" t="str">
        <f t="shared" ref="I392:I397" si="365">+F386</f>
        <v>M12</v>
      </c>
      <c r="J392" t="str">
        <f>VLOOKUP(I392,Results!$N$2:$O$13,2,FALSE)</f>
        <v>Belton Stags</v>
      </c>
      <c r="K392" s="21">
        <f>+H386</f>
        <v>0</v>
      </c>
    </row>
    <row r="393" spans="2:11" x14ac:dyDescent="0.3">
      <c r="B393" t="str">
        <f t="shared" si="333"/>
        <v>33M11</v>
      </c>
      <c r="C393" t="str">
        <f t="shared" si="334"/>
        <v>33M6</v>
      </c>
      <c r="D393" s="11">
        <f>+D386</f>
        <v>46127</v>
      </c>
      <c r="E393" s="26">
        <f>+E386</f>
        <v>33</v>
      </c>
      <c r="F393" s="21" t="str">
        <f t="shared" si="363"/>
        <v>M11</v>
      </c>
      <c r="G393" t="str">
        <f>VLOOKUP(F393,Results!$N$2:$O$13,2,FALSE)</f>
        <v>Early Birds</v>
      </c>
      <c r="H393" s="21">
        <f t="shared" si="364"/>
        <v>0</v>
      </c>
      <c r="I393" s="1" t="str">
        <f t="shared" si="365"/>
        <v>M6</v>
      </c>
      <c r="J393" t="str">
        <f>VLOOKUP(I393,Results!$N$2:$O$13,2,FALSE)</f>
        <v>Vagrants</v>
      </c>
      <c r="K393" s="21">
        <f>+H387</f>
        <v>0</v>
      </c>
    </row>
    <row r="394" spans="2:11" x14ac:dyDescent="0.3">
      <c r="B394" t="str">
        <f t="shared" si="333"/>
        <v>33M2</v>
      </c>
      <c r="C394" t="str">
        <f t="shared" si="334"/>
        <v>33M10</v>
      </c>
      <c r="D394" s="11">
        <f>+D386</f>
        <v>46127</v>
      </c>
      <c r="E394" s="26">
        <f>+E386</f>
        <v>33</v>
      </c>
      <c r="F394" s="21" t="str">
        <f t="shared" si="363"/>
        <v>M2</v>
      </c>
      <c r="G394" t="str">
        <f>VLOOKUP(F394,Results!$N$2:$O$13,2,FALSE)</f>
        <v>Buttercross</v>
      </c>
      <c r="H394" s="21">
        <f t="shared" si="364"/>
        <v>0</v>
      </c>
      <c r="I394" s="1" t="str">
        <f t="shared" si="365"/>
        <v>M10</v>
      </c>
      <c r="J394" t="str">
        <f>VLOOKUP(I394,Results!$N$2:$O$13,2,FALSE)</f>
        <v>Deadenders</v>
      </c>
      <c r="K394" s="21">
        <f>+H388</f>
        <v>0</v>
      </c>
    </row>
    <row r="395" spans="2:11" x14ac:dyDescent="0.3">
      <c r="B395" t="str">
        <f t="shared" si="333"/>
        <v>33M5</v>
      </c>
      <c r="C395" t="str">
        <f t="shared" si="334"/>
        <v>33M9</v>
      </c>
      <c r="D395" s="11">
        <f t="shared" ref="D395:E395" si="366">+D386</f>
        <v>46127</v>
      </c>
      <c r="E395" s="26">
        <f t="shared" si="366"/>
        <v>33</v>
      </c>
      <c r="F395" s="21" t="str">
        <f t="shared" si="363"/>
        <v>M5</v>
      </c>
      <c r="G395" t="str">
        <f>VLOOKUP(F395,Results!$N$2:$O$13,2,FALSE)</f>
        <v>Needles</v>
      </c>
      <c r="H395" s="21">
        <f t="shared" si="364"/>
        <v>0</v>
      </c>
      <c r="I395" s="1" t="str">
        <f t="shared" si="365"/>
        <v>M9</v>
      </c>
      <c r="J395" t="str">
        <f>VLOOKUP(I395,Results!$N$2:$O$13,2,FALSE)</f>
        <v>Wizards</v>
      </c>
      <c r="K395" s="21">
        <f>+H389</f>
        <v>0</v>
      </c>
    </row>
    <row r="396" spans="2:11" x14ac:dyDescent="0.3">
      <c r="B396" t="str">
        <f t="shared" si="333"/>
        <v>33M8</v>
      </c>
      <c r="C396" t="str">
        <f t="shared" si="334"/>
        <v>33M3</v>
      </c>
      <c r="D396" s="11">
        <f t="shared" ref="D396:E396" si="367">+D387</f>
        <v>46127</v>
      </c>
      <c r="E396" s="26">
        <f t="shared" si="367"/>
        <v>33</v>
      </c>
      <c r="F396" s="21" t="str">
        <f t="shared" si="363"/>
        <v>M8</v>
      </c>
      <c r="G396" t="str">
        <f>VLOOKUP(F396,Results!$N$2:$O$13,2,FALSE)</f>
        <v>Hillsiders</v>
      </c>
      <c r="H396" s="21">
        <f t="shared" si="364"/>
        <v>0</v>
      </c>
      <c r="I396" s="1" t="str">
        <f t="shared" si="365"/>
        <v>M3</v>
      </c>
      <c r="J396" t="str">
        <f>VLOOKUP(I396,Results!$N$2:$O$13,2,FALSE)</f>
        <v>Cream</v>
      </c>
      <c r="K396" s="21">
        <f t="shared" ref="K396:K397" si="368">+H390</f>
        <v>0</v>
      </c>
    </row>
    <row r="397" spans="2:11" x14ac:dyDescent="0.3">
      <c r="B397" t="str">
        <f t="shared" si="333"/>
        <v>33M1</v>
      </c>
      <c r="C397" t="str">
        <f t="shared" si="334"/>
        <v>33M7</v>
      </c>
      <c r="D397" s="11">
        <f t="shared" ref="D397:E397" si="369">+D388</f>
        <v>46127</v>
      </c>
      <c r="E397" s="26">
        <f t="shared" si="369"/>
        <v>33</v>
      </c>
      <c r="F397" s="21" t="str">
        <f t="shared" si="363"/>
        <v>M1</v>
      </c>
      <c r="G397" t="str">
        <f>VLOOKUP(F397,Results!$N$2:$O$13,2,FALSE)</f>
        <v>Titanic</v>
      </c>
      <c r="H397" s="21">
        <f t="shared" si="364"/>
        <v>0</v>
      </c>
      <c r="I397" s="1" t="str">
        <f t="shared" si="365"/>
        <v>M7</v>
      </c>
      <c r="J397" t="str">
        <f>VLOOKUP(I397,Results!$N$2:$O$13,2,FALSE)</f>
        <v>Rock 'n' Rollers</v>
      </c>
      <c r="K397" s="21">
        <f t="shared" si="368"/>
        <v>0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3514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46</v>
      </c>
      <c r="I1" s="93" t="s">
        <v>62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M7</v>
      </c>
      <c r="C3" s="1">
        <v>1</v>
      </c>
      <c r="D3" s="19" t="str">
        <f t="shared" ref="D3" si="0">CONCATENATE(C3,B3)</f>
        <v>1M7</v>
      </c>
      <c r="E3" s="19" t="str">
        <f t="shared" ref="E3" si="1">CONCATENATE(C3,H3)</f>
        <v>1M8</v>
      </c>
      <c r="F3" s="18"/>
      <c r="G3" s="15">
        <f>+Results!D2</f>
        <v>45911</v>
      </c>
      <c r="H3" s="16" t="str">
        <f>VLOOKUP($D3,Results!$B$2:$I$398,8,FALSE)</f>
        <v>M8</v>
      </c>
      <c r="I3" s="16" t="str">
        <f>VLOOKUP(H3,Results!$N$2:$O$13,2,FALSE)</f>
        <v>Hillsiders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35" si="2">+$H$1</f>
        <v>M7</v>
      </c>
      <c r="C4" s="1">
        <v>2</v>
      </c>
      <c r="D4" s="19" t="str">
        <f t="shared" ref="D4:D35" si="3">CONCATENATE(C4,B4)</f>
        <v>2M7</v>
      </c>
      <c r="E4" s="19" t="str">
        <f t="shared" ref="E4:E35" si="4">CONCATENATE(C4,H4)</f>
        <v>2M6</v>
      </c>
      <c r="F4" s="18"/>
      <c r="G4" s="15">
        <f>+Results!D14</f>
        <v>45917</v>
      </c>
      <c r="H4" s="16" t="str">
        <f>VLOOKUP($D4,Results!$B$2:$I$398,8,FALSE)</f>
        <v>M6</v>
      </c>
      <c r="I4" s="16" t="str">
        <f>VLOOKUP(H4,Results!$N$2:$O$13,2,FALSE)</f>
        <v>Vagrants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M7</v>
      </c>
      <c r="C5" s="1">
        <v>3</v>
      </c>
      <c r="D5" s="19" t="str">
        <f t="shared" si="3"/>
        <v>3M7</v>
      </c>
      <c r="E5" s="19" t="str">
        <f t="shared" si="4"/>
        <v>3M5</v>
      </c>
      <c r="F5" s="18"/>
      <c r="G5" s="15">
        <f>+Results!D26</f>
        <v>45926</v>
      </c>
      <c r="H5" s="16" t="str">
        <f>VLOOKUP($D5,Results!$B$2:$I$398,8,FALSE)</f>
        <v>M5</v>
      </c>
      <c r="I5" s="16" t="str">
        <f>VLOOKUP(H5,Results!$N$2:$O$13,2,FALSE)</f>
        <v>Needles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15</v>
      </c>
      <c r="P5" s="74">
        <f t="shared" si="8"/>
        <v>2</v>
      </c>
    </row>
    <row r="6" spans="2:16" x14ac:dyDescent="0.3">
      <c r="B6" t="str">
        <f t="shared" si="2"/>
        <v>M7</v>
      </c>
      <c r="C6" s="1">
        <v>4</v>
      </c>
      <c r="D6" s="19" t="str">
        <f t="shared" si="3"/>
        <v>4M7</v>
      </c>
      <c r="E6" s="19" t="str">
        <f t="shared" si="4"/>
        <v>4M9</v>
      </c>
      <c r="F6" s="18"/>
      <c r="G6" s="15">
        <f>+Results!D38</f>
        <v>45931</v>
      </c>
      <c r="H6" s="16" t="str">
        <f>VLOOKUP($D6,Results!$B$2:$I$398,8,FALSE)</f>
        <v>M9</v>
      </c>
      <c r="I6" s="16" t="str">
        <f>VLOOKUP(H6,Results!$N$2:$O$13,2,FALSE)</f>
        <v>Wizards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M7</v>
      </c>
      <c r="C7" s="1">
        <v>5</v>
      </c>
      <c r="D7" s="19" t="str">
        <f t="shared" si="3"/>
        <v>5M7</v>
      </c>
      <c r="E7" s="19" t="str">
        <f t="shared" si="4"/>
        <v>5M10</v>
      </c>
      <c r="F7" s="18"/>
      <c r="G7" s="17">
        <f>+Results!D50</f>
        <v>45936</v>
      </c>
      <c r="H7" s="16" t="str">
        <f>VLOOKUP($D7,Results!$B$2:$I$398,8,FALSE)</f>
        <v>M10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M7</v>
      </c>
      <c r="C8" s="1">
        <v>6</v>
      </c>
      <c r="D8" s="19" t="str">
        <f t="shared" si="3"/>
        <v>6M7</v>
      </c>
      <c r="E8" s="19" t="str">
        <f t="shared" si="4"/>
        <v>6M4</v>
      </c>
      <c r="F8" s="18"/>
      <c r="G8" s="15">
        <f>+Results!D62</f>
        <v>45945</v>
      </c>
      <c r="H8" s="16" t="str">
        <f>VLOOKUP($D8,Results!$B$2:$I$398,8,FALSE)</f>
        <v>M4</v>
      </c>
      <c r="I8" s="16" t="str">
        <f>VLOOKUP(H8,Results!$N$2:$O$13,2,FALSE)</f>
        <v>Thistles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25</v>
      </c>
      <c r="P8" s="74">
        <f t="shared" si="8"/>
        <v>0</v>
      </c>
    </row>
    <row r="9" spans="2:16" x14ac:dyDescent="0.3">
      <c r="B9" t="str">
        <f t="shared" si="2"/>
        <v>M7</v>
      </c>
      <c r="C9" s="1">
        <v>7</v>
      </c>
      <c r="D9" s="19" t="str">
        <f t="shared" si="3"/>
        <v>7M7</v>
      </c>
      <c r="E9" s="19" t="str">
        <f t="shared" si="4"/>
        <v>7M11</v>
      </c>
      <c r="F9" s="18"/>
      <c r="G9" s="15">
        <f>+Results!D74</f>
        <v>45952</v>
      </c>
      <c r="H9" s="16" t="str">
        <f>VLOOKUP($D9,Results!$B$2:$I$398,8,FALSE)</f>
        <v>M11</v>
      </c>
      <c r="I9" s="16" t="str">
        <f>VLOOKUP(H9,Results!$N$2:$O$13,2,FALSE)</f>
        <v>Early Birds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M7</v>
      </c>
      <c r="C10" s="1">
        <v>8</v>
      </c>
      <c r="D10" s="19" t="str">
        <f t="shared" si="3"/>
        <v>8M7</v>
      </c>
      <c r="E10" s="19" t="str">
        <f t="shared" si="4"/>
        <v>8M3</v>
      </c>
      <c r="F10" s="18"/>
      <c r="G10" s="15">
        <f>+Results!D86</f>
        <v>45959</v>
      </c>
      <c r="H10" s="16" t="str">
        <f>VLOOKUP($D10,Results!$B$2:$I$398,8,FALSE)</f>
        <v>M3</v>
      </c>
      <c r="I10" s="16" t="str">
        <f>VLOOKUP(H10,Results!$N$2:$O$13,2,FALSE)</f>
        <v>Cream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17</v>
      </c>
      <c r="P10" s="74">
        <f t="shared" si="8"/>
        <v>0</v>
      </c>
    </row>
    <row r="11" spans="2:16" x14ac:dyDescent="0.3">
      <c r="B11" t="str">
        <f t="shared" si="2"/>
        <v>M7</v>
      </c>
      <c r="C11" s="1">
        <v>9</v>
      </c>
      <c r="D11" s="19" t="str">
        <f t="shared" si="3"/>
        <v>9M7</v>
      </c>
      <c r="E11" s="19" t="str">
        <f t="shared" si="4"/>
        <v>9M2</v>
      </c>
      <c r="F11" s="18"/>
      <c r="G11" s="17">
        <f>+Results!D98</f>
        <v>45964</v>
      </c>
      <c r="H11" s="16" t="str">
        <f>VLOOKUP($D11,Results!$B$2:$I$398,8,FALSE)</f>
        <v>M2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M7</v>
      </c>
      <c r="C12" s="1">
        <v>10</v>
      </c>
      <c r="D12" s="19" t="str">
        <f t="shared" si="3"/>
        <v>10M7</v>
      </c>
      <c r="E12" s="19" t="str">
        <f t="shared" si="4"/>
        <v>10M12</v>
      </c>
      <c r="F12" s="18"/>
      <c r="G12" s="17">
        <f>+Results!D110</f>
        <v>45968</v>
      </c>
      <c r="H12" s="16" t="str">
        <f>VLOOKUP($D12,Results!$B$2:$I$398,8,FALSE)</f>
        <v>M12</v>
      </c>
      <c r="I12" s="16" t="str">
        <f>VLOOKUP(H12,Results!$N$2:$O$13,2,FALSE)</f>
        <v>Belton Stags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M7</v>
      </c>
      <c r="C13" s="1">
        <v>11</v>
      </c>
      <c r="D13" s="19" t="str">
        <f t="shared" si="3"/>
        <v>11M7</v>
      </c>
      <c r="E13" s="19" t="str">
        <f t="shared" si="4"/>
        <v>11M1</v>
      </c>
      <c r="F13" s="18"/>
      <c r="G13" s="17">
        <f>+Results!D122</f>
        <v>45973</v>
      </c>
      <c r="H13" s="16" t="str">
        <f>VLOOKUP($D13,Results!$B$2:$I$398,8,FALSE)</f>
        <v>M1</v>
      </c>
      <c r="I13" s="16" t="str">
        <f>VLOOKUP(H13,Results!$N$2:$O$13,2,FALSE)</f>
        <v>Titanic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M7</v>
      </c>
      <c r="C14" s="1">
        <v>12</v>
      </c>
      <c r="D14" s="19" t="str">
        <f t="shared" si="3"/>
        <v>12M7</v>
      </c>
      <c r="E14" s="19" t="str">
        <f t="shared" si="4"/>
        <v>12M8</v>
      </c>
      <c r="F14" s="18"/>
      <c r="G14" s="15">
        <f>+Results!D134</f>
        <v>45982</v>
      </c>
      <c r="H14" s="16" t="str">
        <f>VLOOKUP($D14,Results!$B$2:$I$398,8,FALSE)</f>
        <v>M8</v>
      </c>
      <c r="I14" s="16" t="str">
        <f>VLOOKUP(H14,Results!$N$2:$O$13,2,FALSE)</f>
        <v>Hillsiders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12</v>
      </c>
      <c r="P14" s="74">
        <f t="shared" si="8"/>
        <v>2</v>
      </c>
    </row>
    <row r="15" spans="2:16" x14ac:dyDescent="0.3">
      <c r="B15" t="str">
        <f t="shared" si="2"/>
        <v>M7</v>
      </c>
      <c r="C15" s="1">
        <v>13</v>
      </c>
      <c r="D15" s="19" t="str">
        <f t="shared" si="3"/>
        <v>13M7</v>
      </c>
      <c r="E15" s="19" t="str">
        <f t="shared" si="4"/>
        <v>13M6</v>
      </c>
      <c r="F15" s="18"/>
      <c r="G15" s="15">
        <f>+Results!D146</f>
        <v>45987</v>
      </c>
      <c r="H15" s="16" t="str">
        <f>VLOOKUP($D15,Results!$B$2:$I$398,8,FALSE)</f>
        <v>M6</v>
      </c>
      <c r="I15" s="16" t="str">
        <f>VLOOKUP(H15,Results!$N$2:$O$13,2,FALSE)</f>
        <v>Vagrants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M7</v>
      </c>
      <c r="C16" s="1">
        <v>14</v>
      </c>
      <c r="D16" s="19" t="str">
        <f t="shared" si="3"/>
        <v>14M7</v>
      </c>
      <c r="E16" s="19" t="str">
        <f t="shared" si="4"/>
        <v>14M5</v>
      </c>
      <c r="F16" s="18"/>
      <c r="G16" s="15">
        <f>+Results!D158</f>
        <v>45992</v>
      </c>
      <c r="H16" s="16" t="str">
        <f>VLOOKUP($D16,Results!$B$2:$I$398,8,FALSE)</f>
        <v>M5</v>
      </c>
      <c r="I16" s="16" t="str">
        <f>VLOOKUP(H16,Results!$N$2:$O$13,2,FALSE)</f>
        <v>Needles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26</v>
      </c>
      <c r="O16" s="71">
        <f>IF($C16&gt;Results!$F$1," ",(VLOOKUP($E16,Results!$C$2:$K$265,9,FALSE)))</f>
        <v>6</v>
      </c>
      <c r="P16" s="74">
        <f t="shared" si="8"/>
        <v>2</v>
      </c>
    </row>
    <row r="17" spans="2:16" x14ac:dyDescent="0.3">
      <c r="B17" t="str">
        <f t="shared" si="2"/>
        <v>M7</v>
      </c>
      <c r="C17" s="1">
        <v>15</v>
      </c>
      <c r="D17" s="19" t="str">
        <f t="shared" si="3"/>
        <v>15M7</v>
      </c>
      <c r="E17" s="19" t="str">
        <f t="shared" si="4"/>
        <v>15M9</v>
      </c>
      <c r="F17" s="18"/>
      <c r="G17" s="15">
        <f>+Results!D170</f>
        <v>46001</v>
      </c>
      <c r="H17" s="16" t="str">
        <f>VLOOKUP($D17,Results!$B$2:$I$398,8,FALSE)</f>
        <v>M9</v>
      </c>
      <c r="I17" s="16" t="str">
        <f>VLOOKUP(H17,Results!$N$2:$O$13,2,FALSE)</f>
        <v>Wizards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M7</v>
      </c>
      <c r="C18" s="1">
        <v>16</v>
      </c>
      <c r="D18" s="19" t="str">
        <f t="shared" si="3"/>
        <v>16M7</v>
      </c>
      <c r="E18" s="19" t="str">
        <f t="shared" si="4"/>
        <v>16M10</v>
      </c>
      <c r="F18" s="18"/>
      <c r="G18" s="17">
        <f>+Results!D182</f>
        <v>46010</v>
      </c>
      <c r="H18" s="16" t="str">
        <f>VLOOKUP($D18,Results!$B$2:$I$398,8,FALSE)</f>
        <v>M10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17</v>
      </c>
      <c r="O18" s="71">
        <f>IF($C18&gt;Results!$F$1," ",(VLOOKUP($E18,Results!$C$2:$K$265,9,FALSE)))</f>
        <v>11</v>
      </c>
      <c r="P18" s="74">
        <f t="shared" si="8"/>
        <v>2</v>
      </c>
    </row>
    <row r="19" spans="2:16" x14ac:dyDescent="0.3">
      <c r="B19" t="str">
        <f t="shared" si="2"/>
        <v>M7</v>
      </c>
      <c r="C19" s="1">
        <v>17</v>
      </c>
      <c r="D19" s="19" t="str">
        <f t="shared" si="3"/>
        <v>17M7</v>
      </c>
      <c r="E19" s="19" t="str">
        <f t="shared" si="4"/>
        <v>17M4</v>
      </c>
      <c r="F19" s="18"/>
      <c r="G19" s="15">
        <f>+Results!D194</f>
        <v>46024</v>
      </c>
      <c r="H19" s="16" t="str">
        <f>VLOOKUP($D19,Results!$B$2:$I$398,8,FALSE)</f>
        <v>M4</v>
      </c>
      <c r="I19" s="16" t="str">
        <f>VLOOKUP(H19,Results!$N$2:$O$13,2,FALSE)</f>
        <v>Thistles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19</v>
      </c>
      <c r="O19" s="71">
        <f>IF($C19&gt;Results!$F$1," ",(VLOOKUP($E19,Results!$C$2:$K$265,9,FALSE)))</f>
        <v>8</v>
      </c>
      <c r="P19" s="74">
        <f t="shared" si="8"/>
        <v>2</v>
      </c>
    </row>
    <row r="20" spans="2:16" x14ac:dyDescent="0.3">
      <c r="B20" t="str">
        <f t="shared" si="2"/>
        <v>M7</v>
      </c>
      <c r="C20" s="1">
        <v>18</v>
      </c>
      <c r="D20" s="19" t="str">
        <f t="shared" si="3"/>
        <v>18M7</v>
      </c>
      <c r="E20" s="19" t="str">
        <f t="shared" si="4"/>
        <v>18M11</v>
      </c>
      <c r="F20" s="18"/>
      <c r="G20" s="17">
        <f>+Results!D206</f>
        <v>46027</v>
      </c>
      <c r="H20" s="16" t="str">
        <f>VLOOKUP($D20,Results!$B$2:$I$398,8,FALSE)</f>
        <v>M11</v>
      </c>
      <c r="I20" s="16" t="str">
        <f>VLOOKUP(H20,Results!$N$2:$O$13,2,FALSE)</f>
        <v>Early Birds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8"/>
        <v>1</v>
      </c>
    </row>
    <row r="21" spans="2:16" x14ac:dyDescent="0.3">
      <c r="B21" t="str">
        <f t="shared" si="2"/>
        <v>M7</v>
      </c>
      <c r="C21" s="1">
        <v>19</v>
      </c>
      <c r="D21" s="19" t="str">
        <f t="shared" si="3"/>
        <v>19M7</v>
      </c>
      <c r="E21" s="19" t="str">
        <f t="shared" si="4"/>
        <v>19M3</v>
      </c>
      <c r="F21" s="18"/>
      <c r="G21" s="15">
        <f>+Results!D218</f>
        <v>46038</v>
      </c>
      <c r="H21" s="16" t="str">
        <f>VLOOKUP($D21,Results!$B$2:$I$398,8,FALSE)</f>
        <v>M3</v>
      </c>
      <c r="I21" s="16" t="str">
        <f>VLOOKUP(H21,Results!$N$2:$O$13,2,FALSE)</f>
        <v>Cream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M7</v>
      </c>
      <c r="C22" s="1">
        <v>20</v>
      </c>
      <c r="D22" s="19" t="str">
        <f t="shared" si="3"/>
        <v>20M7</v>
      </c>
      <c r="E22" s="19" t="str">
        <f t="shared" si="4"/>
        <v>20M2</v>
      </c>
      <c r="F22" s="18"/>
      <c r="G22" s="17">
        <f>+Results!D230</f>
        <v>46043</v>
      </c>
      <c r="H22" s="16" t="str">
        <f>VLOOKUP($D22,Results!$B$2:$I$398,8,FALSE)</f>
        <v>M2</v>
      </c>
      <c r="I22" s="16" t="str">
        <f>VLOOKUP(H22,Results!$N$2:$O$13,2,FALSE)</f>
        <v>Buttercross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>N</v>
      </c>
      <c r="O22" s="71" t="str">
        <f>IF($C22&gt;Results!$F$1," ",(VLOOKUP($E22,Results!$C$2:$K$265,9,FALSE)))</f>
        <v>N</v>
      </c>
      <c r="P22" s="74">
        <f t="shared" si="8"/>
        <v>0</v>
      </c>
    </row>
    <row r="23" spans="2:16" x14ac:dyDescent="0.3">
      <c r="B23" t="str">
        <f t="shared" si="2"/>
        <v>M7</v>
      </c>
      <c r="C23" s="1">
        <v>21</v>
      </c>
      <c r="D23" s="19" t="str">
        <f t="shared" si="3"/>
        <v>21M7</v>
      </c>
      <c r="E23" s="19" t="str">
        <f t="shared" si="4"/>
        <v>21M12</v>
      </c>
      <c r="F23" s="18"/>
      <c r="G23" s="15">
        <f>+Results!D242</f>
        <v>46048</v>
      </c>
      <c r="H23" s="16" t="str">
        <f>VLOOKUP($D23,Results!$B$2:$I$398,8,FALSE)</f>
        <v>M12</v>
      </c>
      <c r="I23" s="16" t="str">
        <f>VLOOKUP(H23,Results!$N$2:$O$13,2,FALSE)</f>
        <v>Belton Stags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17</v>
      </c>
      <c r="P23" s="74">
        <f t="shared" si="8"/>
        <v>0</v>
      </c>
    </row>
    <row r="24" spans="2:16" x14ac:dyDescent="0.3">
      <c r="B24" t="str">
        <f t="shared" si="2"/>
        <v>M7</v>
      </c>
      <c r="C24" s="1">
        <v>22</v>
      </c>
      <c r="D24" s="19" t="str">
        <f t="shared" si="3"/>
        <v>22M7</v>
      </c>
      <c r="E24" s="19" t="str">
        <f t="shared" si="4"/>
        <v>22M1</v>
      </c>
      <c r="F24" s="18"/>
      <c r="G24" s="17">
        <f>+Results!D254</f>
        <v>46057</v>
      </c>
      <c r="H24" s="16" t="str">
        <f>VLOOKUP($D24,Results!$B$2:$I$398,8,FALSE)</f>
        <v>M1</v>
      </c>
      <c r="I24" s="16" t="str">
        <f>VLOOKUP(H24,Results!$N$2:$O$13,2,FALSE)</f>
        <v>Titanic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20</v>
      </c>
      <c r="P24" s="74">
        <f t="shared" si="8"/>
        <v>0</v>
      </c>
    </row>
    <row r="25" spans="2:16" x14ac:dyDescent="0.3">
      <c r="B25" t="str">
        <f t="shared" si="2"/>
        <v>M7</v>
      </c>
      <c r="C25" s="1">
        <v>23</v>
      </c>
      <c r="D25" s="19" t="str">
        <f t="shared" si="3"/>
        <v>23M7</v>
      </c>
      <c r="E25" s="19" t="str">
        <f t="shared" si="4"/>
        <v>23M8</v>
      </c>
      <c r="F25" s="18"/>
      <c r="G25" s="17">
        <f>+Results!D266</f>
        <v>46064</v>
      </c>
      <c r="H25" s="16" t="str">
        <f>VLOOKUP($D25,Results!$B$2:$I$398,8,FALSE)</f>
        <v>M8</v>
      </c>
      <c r="I25" s="16" t="str">
        <f>VLOOKUP(H25,Results!$N$2:$O$13,2,FALSE)</f>
        <v>Hillsiders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16</v>
      </c>
      <c r="O25" s="71">
        <f>IF($C25&gt;Results!$F$1," ",(VLOOKUP($E25,Results!$C$2:$K$398,9,FALSE)))</f>
        <v>6</v>
      </c>
      <c r="P25" s="74">
        <f t="shared" si="8"/>
        <v>2</v>
      </c>
    </row>
    <row r="26" spans="2:16" x14ac:dyDescent="0.3">
      <c r="B26" t="str">
        <f t="shared" si="2"/>
        <v>M7</v>
      </c>
      <c r="C26" s="1">
        <v>24</v>
      </c>
      <c r="D26" s="19" t="str">
        <f t="shared" si="3"/>
        <v>24M7</v>
      </c>
      <c r="E26" s="19" t="str">
        <f t="shared" si="4"/>
        <v>24M6</v>
      </c>
      <c r="F26" s="18"/>
      <c r="G26" s="17">
        <f>+Results!D278</f>
        <v>46071</v>
      </c>
      <c r="H26" s="16" t="str">
        <f>VLOOKUP($D26,Results!$B$2:$I$398,8,FALSE)</f>
        <v>M6</v>
      </c>
      <c r="I26" s="16" t="str">
        <f>VLOOKUP(H26,Results!$N$2:$O$13,2,FALSE)</f>
        <v>Vagrants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22</v>
      </c>
      <c r="P26" s="74">
        <f t="shared" si="8"/>
        <v>0</v>
      </c>
    </row>
    <row r="27" spans="2:16" x14ac:dyDescent="0.3">
      <c r="B27" t="str">
        <f t="shared" si="2"/>
        <v>M7</v>
      </c>
      <c r="C27" s="1">
        <v>25</v>
      </c>
      <c r="D27" s="19" t="str">
        <f t="shared" si="3"/>
        <v>25M7</v>
      </c>
      <c r="E27" s="19" t="str">
        <f t="shared" si="4"/>
        <v>25M5</v>
      </c>
      <c r="F27" s="18"/>
      <c r="G27" s="17">
        <f>+Results!D290</f>
        <v>46080</v>
      </c>
      <c r="H27" s="16" t="str">
        <f>VLOOKUP($D27,Results!$B$2:$I$398,8,FALSE)</f>
        <v>M5</v>
      </c>
      <c r="I27" s="16" t="str">
        <f>VLOOKUP(H27,Results!$N$2:$O$13,2,FALSE)</f>
        <v>Needles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M7</v>
      </c>
      <c r="C28" s="1">
        <v>26</v>
      </c>
      <c r="D28" s="19" t="str">
        <f t="shared" si="3"/>
        <v>26M7</v>
      </c>
      <c r="E28" s="19" t="str">
        <f t="shared" si="4"/>
        <v>26M9</v>
      </c>
      <c r="F28" s="18"/>
      <c r="G28" s="17">
        <f>+Results!D302</f>
        <v>46083</v>
      </c>
      <c r="H28" s="16" t="str">
        <f>VLOOKUP($D28,Results!$B$2:$I$398,8,FALSE)</f>
        <v>M9</v>
      </c>
      <c r="I28" s="16" t="str">
        <f>VLOOKUP(H28,Results!$N$2:$O$13,2,FALSE)</f>
        <v>Wizards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M7</v>
      </c>
      <c r="C29" s="1">
        <v>27</v>
      </c>
      <c r="D29" s="19" t="str">
        <f t="shared" si="3"/>
        <v>27M7</v>
      </c>
      <c r="E29" s="19" t="str">
        <f t="shared" si="4"/>
        <v>27M10</v>
      </c>
      <c r="F29" s="18"/>
      <c r="G29" s="17">
        <f>+Results!D314</f>
        <v>46094</v>
      </c>
      <c r="H29" s="16" t="str">
        <f>VLOOKUP($D29,Results!$B$2:$I$398,8,FALSE)</f>
        <v>M10</v>
      </c>
      <c r="I29" s="16" t="str">
        <f>VLOOKUP(H29,Results!$N$2:$O$13,2,FALSE)</f>
        <v>Deadenders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M7</v>
      </c>
      <c r="C30" s="1">
        <v>28</v>
      </c>
      <c r="D30" s="19" t="str">
        <f t="shared" si="3"/>
        <v>28M7</v>
      </c>
      <c r="E30" s="19" t="str">
        <f t="shared" si="4"/>
        <v>28M4</v>
      </c>
      <c r="F30" s="18"/>
      <c r="G30" s="17">
        <f>+Results!D326</f>
        <v>46099</v>
      </c>
      <c r="H30" s="16" t="str">
        <f>VLOOKUP($D30,Results!$B$2:$I$398,8,FALSE)</f>
        <v>M4</v>
      </c>
      <c r="I30" s="16" t="str">
        <f>VLOOKUP(H30,Results!$N$2:$O$13,2,FALSE)</f>
        <v>Thistles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M7</v>
      </c>
      <c r="C31" s="1">
        <v>29</v>
      </c>
      <c r="D31" s="19" t="str">
        <f t="shared" si="3"/>
        <v>29M7</v>
      </c>
      <c r="E31" s="19" t="str">
        <f t="shared" si="4"/>
        <v>29M11</v>
      </c>
      <c r="F31" s="18"/>
      <c r="G31" s="17">
        <f>+Results!D338</f>
        <v>46104</v>
      </c>
      <c r="H31" s="16" t="str">
        <f>VLOOKUP($D31,Results!$B$2:$I$398,8,FALSE)</f>
        <v>M11</v>
      </c>
      <c r="I31" s="16" t="str">
        <f>VLOOKUP(H31,Results!$N$2:$O$13,2,FALSE)</f>
        <v>Early Birds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M7</v>
      </c>
      <c r="C32" s="1">
        <v>30</v>
      </c>
      <c r="D32" s="19" t="str">
        <f t="shared" si="3"/>
        <v>30M7</v>
      </c>
      <c r="E32" s="19" t="str">
        <f t="shared" si="4"/>
        <v>30M3</v>
      </c>
      <c r="F32" s="18"/>
      <c r="G32" s="17">
        <f>+Results!D350</f>
        <v>46108</v>
      </c>
      <c r="H32" s="16" t="str">
        <f>VLOOKUP($D32,Results!$B$2:$I$398,8,FALSE)</f>
        <v>M3</v>
      </c>
      <c r="I32" s="16" t="str">
        <f>VLOOKUP(H32,Results!$N$2:$O$13,2,FALSE)</f>
        <v>Cream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M7</v>
      </c>
      <c r="C33" s="1">
        <v>31</v>
      </c>
      <c r="D33" s="19" t="str">
        <f t="shared" si="3"/>
        <v>31M7</v>
      </c>
      <c r="E33" s="19" t="str">
        <f t="shared" si="4"/>
        <v>31M2</v>
      </c>
      <c r="F33" s="18"/>
      <c r="G33" s="17">
        <f>+Results!D362</f>
        <v>46113</v>
      </c>
      <c r="H33" s="16" t="str">
        <f>VLOOKUP($D33,Results!$B$2:$I$398,8,FALSE)</f>
        <v>M2</v>
      </c>
      <c r="I33" s="16" t="str">
        <f>VLOOKUP(H33,Results!$N$2:$O$13,2,FALSE)</f>
        <v>Buttercross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M7</v>
      </c>
      <c r="C34" s="1">
        <v>32</v>
      </c>
      <c r="D34" s="19" t="str">
        <f t="shared" si="3"/>
        <v>32M7</v>
      </c>
      <c r="E34" s="19" t="str">
        <f t="shared" si="4"/>
        <v>32M12</v>
      </c>
      <c r="F34" s="18"/>
      <c r="G34" s="17">
        <f>+Results!D374</f>
        <v>46122</v>
      </c>
      <c r="H34" s="16" t="str">
        <f>VLOOKUP($D34,Results!$B$2:$I$398,8,FALSE)</f>
        <v>M12</v>
      </c>
      <c r="I34" s="16" t="str">
        <f>VLOOKUP(H34,Results!$N$2:$O$13,2,FALSE)</f>
        <v>Belton Stags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M7</v>
      </c>
      <c r="C35" s="1">
        <v>33</v>
      </c>
      <c r="D35" s="19" t="str">
        <f t="shared" si="3"/>
        <v>33M7</v>
      </c>
      <c r="E35" s="19" t="str">
        <f t="shared" si="4"/>
        <v>33M1</v>
      </c>
      <c r="F35" s="18"/>
      <c r="G35" s="17">
        <f>+Results!D386</f>
        <v>46127</v>
      </c>
      <c r="H35" s="16" t="str">
        <f>VLOOKUP($D35,Results!$B$2:$I$398,8,FALSE)</f>
        <v>M1</v>
      </c>
      <c r="I35" s="16" t="str">
        <f>VLOOKUP(H35,Results!$N$2:$O$13,2,FALSE)</f>
        <v>Titanic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11</v>
      </c>
      <c r="L36" s="66">
        <f t="shared" si="9"/>
        <v>1</v>
      </c>
      <c r="M36" s="67">
        <f t="shared" si="9"/>
        <v>11</v>
      </c>
      <c r="N36" s="72">
        <f t="shared" si="9"/>
        <v>285</v>
      </c>
      <c r="O36" s="73">
        <f t="shared" si="9"/>
        <v>302</v>
      </c>
      <c r="P36" s="75">
        <f t="shared" si="9"/>
        <v>23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48</v>
      </c>
      <c r="I1" s="93" t="s">
        <v>63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M8</v>
      </c>
      <c r="C3" s="1">
        <v>1</v>
      </c>
      <c r="D3" s="19" t="str">
        <f t="shared" ref="D3" si="0">CONCATENATE(C3,B3)</f>
        <v>1M8</v>
      </c>
      <c r="E3" s="19" t="str">
        <f t="shared" ref="E3" si="1">CONCATENATE(C3,H3)</f>
        <v>1M7</v>
      </c>
      <c r="F3" s="19"/>
      <c r="G3" s="15">
        <f>+Results!D2</f>
        <v>45911</v>
      </c>
      <c r="H3" s="16" t="str">
        <f>VLOOKUP($D3,Results!$B$2:$I$398,8,FALSE)</f>
        <v>M7</v>
      </c>
      <c r="I3" s="16" t="str">
        <f>VLOOKUP(H3,Results!$N$2:$O$13,2,FALSE)</f>
        <v>Rock 'n' Rollers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M8</v>
      </c>
      <c r="C4" s="1">
        <v>2</v>
      </c>
      <c r="D4" s="19" t="str">
        <f t="shared" ref="D4:D35" si="3">CONCATENATE(C4,B4)</f>
        <v>2M8</v>
      </c>
      <c r="E4" s="19" t="str">
        <f t="shared" ref="E4:E35" si="4">CONCATENATE(C4,H4)</f>
        <v>2M9</v>
      </c>
      <c r="F4" s="19"/>
      <c r="G4" s="15">
        <f>+Results!D14</f>
        <v>45917</v>
      </c>
      <c r="H4" s="16" t="str">
        <f>VLOOKUP($D4,Results!$B$2:$I$398,8,FALSE)</f>
        <v>M9</v>
      </c>
      <c r="I4" s="16" t="str">
        <f>VLOOKUP(H4,Results!$N$2:$O$13,2,FALSE)</f>
        <v>Wizards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M8</v>
      </c>
      <c r="C5" s="1">
        <v>3</v>
      </c>
      <c r="D5" s="19" t="str">
        <f t="shared" si="3"/>
        <v>3M8</v>
      </c>
      <c r="E5" s="19" t="str">
        <f t="shared" si="4"/>
        <v>3M6</v>
      </c>
      <c r="F5" s="19"/>
      <c r="G5" s="15">
        <f>+Results!D26</f>
        <v>45926</v>
      </c>
      <c r="H5" s="16" t="str">
        <f>VLOOKUP($D5,Results!$B$2:$I$398,8,FALSE)</f>
        <v>M6</v>
      </c>
      <c r="I5" s="16" t="str">
        <f>VLOOKUP(H5,Results!$N$2:$O$13,2,FALSE)</f>
        <v>Vagrants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12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M8</v>
      </c>
      <c r="C6" s="1">
        <v>4</v>
      </c>
      <c r="D6" s="19" t="str">
        <f t="shared" si="3"/>
        <v>4M8</v>
      </c>
      <c r="E6" s="19" t="str">
        <f t="shared" si="4"/>
        <v>4M10</v>
      </c>
      <c r="F6" s="19"/>
      <c r="G6" s="15">
        <f>+Results!D38</f>
        <v>45931</v>
      </c>
      <c r="H6" s="16" t="str">
        <f>VLOOKUP($D6,Results!$B$2:$I$398,8,FALSE)</f>
        <v>M10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18</v>
      </c>
      <c r="P6" s="74">
        <f t="shared" si="8"/>
        <v>0</v>
      </c>
    </row>
    <row r="7" spans="2:16" x14ac:dyDescent="0.3">
      <c r="B7" t="str">
        <f t="shared" si="2"/>
        <v>M8</v>
      </c>
      <c r="C7" s="1">
        <v>5</v>
      </c>
      <c r="D7" s="19" t="str">
        <f t="shared" si="3"/>
        <v>5M8</v>
      </c>
      <c r="E7" s="19" t="str">
        <f t="shared" si="4"/>
        <v>5M11</v>
      </c>
      <c r="F7" s="19"/>
      <c r="G7" s="17">
        <f>+Results!D50</f>
        <v>45936</v>
      </c>
      <c r="H7" s="16" t="str">
        <f>VLOOKUP($D7,Results!$B$2:$I$398,8,FALSE)</f>
        <v>M11</v>
      </c>
      <c r="I7" s="16" t="str">
        <f>VLOOKUP(H7,Results!$N$2:$O$13,2,FALSE)</f>
        <v>Early Birds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8"/>
        <v>1</v>
      </c>
    </row>
    <row r="8" spans="2:16" x14ac:dyDescent="0.3">
      <c r="B8" t="str">
        <f t="shared" si="2"/>
        <v>M8</v>
      </c>
      <c r="C8" s="1">
        <v>6</v>
      </c>
      <c r="D8" s="19" t="str">
        <f t="shared" si="3"/>
        <v>6M8</v>
      </c>
      <c r="E8" s="19" t="str">
        <f t="shared" si="4"/>
        <v>6M5</v>
      </c>
      <c r="F8" s="19"/>
      <c r="G8" s="15">
        <f>+Results!D62</f>
        <v>45945</v>
      </c>
      <c r="H8" s="16" t="str">
        <f>VLOOKUP($D8,Results!$B$2:$I$398,8,FALSE)</f>
        <v>M5</v>
      </c>
      <c r="I8" s="16" t="str">
        <f>VLOOKUP(H8,Results!$N$2:$O$13,2,FALSE)</f>
        <v>Needles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8</v>
      </c>
      <c r="P8" s="74">
        <f t="shared" si="8"/>
        <v>2</v>
      </c>
    </row>
    <row r="9" spans="2:16" x14ac:dyDescent="0.3">
      <c r="B9" t="str">
        <f t="shared" si="2"/>
        <v>M8</v>
      </c>
      <c r="C9" s="1">
        <v>7</v>
      </c>
      <c r="D9" s="19" t="str">
        <f t="shared" si="3"/>
        <v>7M8</v>
      </c>
      <c r="E9" s="19" t="str">
        <f t="shared" si="4"/>
        <v>7M4</v>
      </c>
      <c r="F9" s="19"/>
      <c r="G9" s="15">
        <f>+Results!D74</f>
        <v>45952</v>
      </c>
      <c r="H9" s="16" t="str">
        <f>VLOOKUP($D9,Results!$B$2:$I$398,8,FALSE)</f>
        <v>M4</v>
      </c>
      <c r="I9" s="16" t="str">
        <f>VLOOKUP(H9,Results!$N$2:$O$13,2,FALSE)</f>
        <v>Thistles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10</v>
      </c>
      <c r="P9" s="74">
        <f t="shared" si="8"/>
        <v>2</v>
      </c>
    </row>
    <row r="10" spans="2:16" x14ac:dyDescent="0.3">
      <c r="B10" t="str">
        <f t="shared" si="2"/>
        <v>M8</v>
      </c>
      <c r="C10" s="1">
        <v>8</v>
      </c>
      <c r="D10" s="19" t="str">
        <f t="shared" si="3"/>
        <v>8M8</v>
      </c>
      <c r="E10" s="19" t="str">
        <f t="shared" si="4"/>
        <v>8M1</v>
      </c>
      <c r="F10" s="19"/>
      <c r="G10" s="15">
        <f>+Results!D86</f>
        <v>45959</v>
      </c>
      <c r="H10" s="16" t="str">
        <f>VLOOKUP($D10,Results!$B$2:$I$398,8,FALSE)</f>
        <v>M1</v>
      </c>
      <c r="I10" s="16" t="str">
        <f>VLOOKUP(H10,Results!$N$2:$O$13,2,FALSE)</f>
        <v>Titanic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12</v>
      </c>
      <c r="P10" s="74">
        <f t="shared" si="8"/>
        <v>0</v>
      </c>
    </row>
    <row r="11" spans="2:16" x14ac:dyDescent="0.3">
      <c r="B11" t="str">
        <f t="shared" si="2"/>
        <v>M8</v>
      </c>
      <c r="C11" s="1">
        <v>9</v>
      </c>
      <c r="D11" s="19" t="str">
        <f t="shared" si="3"/>
        <v>9M8</v>
      </c>
      <c r="E11" s="19" t="str">
        <f t="shared" si="4"/>
        <v>9M12</v>
      </c>
      <c r="F11" s="19"/>
      <c r="G11" s="17">
        <f>+Results!D98</f>
        <v>45964</v>
      </c>
      <c r="H11" s="16" t="str">
        <f>VLOOKUP($D11,Results!$B$2:$I$398,8,FALSE)</f>
        <v>M12</v>
      </c>
      <c r="I11" s="16" t="str">
        <f>VLOOKUP(H11,Results!$N$2:$O$13,2,FALSE)</f>
        <v>Belton Stags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16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M8</v>
      </c>
      <c r="C12" s="1">
        <v>10</v>
      </c>
      <c r="D12" s="19" t="str">
        <f t="shared" si="3"/>
        <v>10M8</v>
      </c>
      <c r="E12" s="19" t="str">
        <f t="shared" si="4"/>
        <v>10M2</v>
      </c>
      <c r="F12" s="19"/>
      <c r="G12" s="17">
        <f>+Results!D110</f>
        <v>45968</v>
      </c>
      <c r="H12" s="16" t="str">
        <f>VLOOKUP($D12,Results!$B$2:$I$398,8,FALSE)</f>
        <v>M2</v>
      </c>
      <c r="I12" s="16" t="str">
        <f>VLOOKUP(H12,Results!$N$2:$O$13,2,FALSE)</f>
        <v>Buttercross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6" x14ac:dyDescent="0.3">
      <c r="B13" t="str">
        <f t="shared" si="2"/>
        <v>M8</v>
      </c>
      <c r="C13" s="1">
        <v>11</v>
      </c>
      <c r="D13" s="19" t="str">
        <f t="shared" si="3"/>
        <v>11M8</v>
      </c>
      <c r="E13" s="19" t="str">
        <f t="shared" si="4"/>
        <v>11M3</v>
      </c>
      <c r="F13" s="19"/>
      <c r="G13" s="17">
        <f>+Results!D122</f>
        <v>45973</v>
      </c>
      <c r="H13" s="16" t="str">
        <f>VLOOKUP($D13,Results!$B$2:$I$398,8,FALSE)</f>
        <v>M3</v>
      </c>
      <c r="I13" s="16" t="str">
        <f>VLOOKUP(H13,Results!$N$2:$O$13,2,FALSE)</f>
        <v>Cream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M8</v>
      </c>
      <c r="C14" s="1">
        <v>12</v>
      </c>
      <c r="D14" s="19" t="str">
        <f t="shared" si="3"/>
        <v>12M8</v>
      </c>
      <c r="E14" s="19" t="str">
        <f t="shared" si="4"/>
        <v>12M7</v>
      </c>
      <c r="F14" s="19"/>
      <c r="G14" s="15">
        <f>+Results!D134</f>
        <v>45982</v>
      </c>
      <c r="H14" s="16" t="str">
        <f>VLOOKUP($D14,Results!$B$2:$I$398,8,FALSE)</f>
        <v>M7</v>
      </c>
      <c r="I14" s="16" t="str">
        <f>VLOOKUP(H14,Results!$N$2:$O$13,2,FALSE)</f>
        <v>Rock 'n' Rollers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M8</v>
      </c>
      <c r="C15" s="1">
        <v>13</v>
      </c>
      <c r="D15" s="19" t="str">
        <f t="shared" si="3"/>
        <v>13M8</v>
      </c>
      <c r="E15" s="19" t="str">
        <f t="shared" si="4"/>
        <v>13M9</v>
      </c>
      <c r="F15" s="19"/>
      <c r="G15" s="15">
        <f>+Results!D146</f>
        <v>45987</v>
      </c>
      <c r="H15" s="16" t="str">
        <f>VLOOKUP($D15,Results!$B$2:$I$398,8,FALSE)</f>
        <v>M9</v>
      </c>
      <c r="I15" s="16" t="str">
        <f>VLOOKUP(H15,Results!$N$2:$O$13,2,FALSE)</f>
        <v>Wizards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19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M8</v>
      </c>
      <c r="C16" s="1">
        <v>14</v>
      </c>
      <c r="D16" s="19" t="str">
        <f t="shared" si="3"/>
        <v>14M8</v>
      </c>
      <c r="E16" s="19" t="str">
        <f t="shared" si="4"/>
        <v>14M6</v>
      </c>
      <c r="F16" s="19"/>
      <c r="G16" s="15">
        <f>+Results!D158</f>
        <v>45992</v>
      </c>
      <c r="H16" s="16" t="str">
        <f>VLOOKUP($D16,Results!$B$2:$I$398,8,FALSE)</f>
        <v>M6</v>
      </c>
      <c r="I16" s="16" t="str">
        <f>VLOOKUP(H16,Results!$N$2:$O$13,2,FALSE)</f>
        <v>Vagrants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M8</v>
      </c>
      <c r="C17" s="1">
        <v>15</v>
      </c>
      <c r="D17" s="19" t="str">
        <f t="shared" si="3"/>
        <v>15M8</v>
      </c>
      <c r="E17" s="19" t="str">
        <f t="shared" si="4"/>
        <v>15M10</v>
      </c>
      <c r="F17" s="19"/>
      <c r="G17" s="15">
        <f>+Results!D170</f>
        <v>46001</v>
      </c>
      <c r="H17" s="16" t="str">
        <f>VLOOKUP($D17,Results!$B$2:$I$398,8,FALSE)</f>
        <v>M10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1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8"/>
        <v>1</v>
      </c>
    </row>
    <row r="18" spans="2:16" x14ac:dyDescent="0.3">
      <c r="B18" t="str">
        <f t="shared" si="2"/>
        <v>M8</v>
      </c>
      <c r="C18" s="1">
        <v>16</v>
      </c>
      <c r="D18" s="19" t="str">
        <f t="shared" si="3"/>
        <v>16M8</v>
      </c>
      <c r="E18" s="19" t="str">
        <f t="shared" si="4"/>
        <v>16M11</v>
      </c>
      <c r="F18" s="19"/>
      <c r="G18" s="17">
        <f>+Results!D182</f>
        <v>46010</v>
      </c>
      <c r="H18" s="16" t="str">
        <f>VLOOKUP($D18,Results!$B$2:$I$398,8,FALSE)</f>
        <v>M11</v>
      </c>
      <c r="I18" s="16" t="str">
        <f>VLOOKUP(H18,Results!$N$2:$O$13,2,FALSE)</f>
        <v>Early Birds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M8</v>
      </c>
      <c r="C19" s="1">
        <v>17</v>
      </c>
      <c r="D19" s="19" t="str">
        <f t="shared" si="3"/>
        <v>17M8</v>
      </c>
      <c r="E19" s="19" t="str">
        <f t="shared" si="4"/>
        <v>17M5</v>
      </c>
      <c r="F19" s="19"/>
      <c r="G19" s="15">
        <f>+Results!D194</f>
        <v>46024</v>
      </c>
      <c r="H19" s="16" t="str">
        <f>VLOOKUP($D19,Results!$B$2:$I$398,8,FALSE)</f>
        <v>M5</v>
      </c>
      <c r="I19" s="16" t="str">
        <f>VLOOKUP(H19,Results!$N$2:$O$13,2,FALSE)</f>
        <v>Needles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6" x14ac:dyDescent="0.3">
      <c r="B20" t="str">
        <f t="shared" si="2"/>
        <v>M8</v>
      </c>
      <c r="C20" s="1">
        <v>18</v>
      </c>
      <c r="D20" s="19" t="str">
        <f t="shared" si="3"/>
        <v>18M8</v>
      </c>
      <c r="E20" s="19" t="str">
        <f t="shared" si="4"/>
        <v>18M4</v>
      </c>
      <c r="F20" s="19"/>
      <c r="G20" s="17">
        <f>+Results!D206</f>
        <v>46027</v>
      </c>
      <c r="H20" s="16" t="str">
        <f>VLOOKUP($D20,Results!$B$2:$I$398,8,FALSE)</f>
        <v>M4</v>
      </c>
      <c r="I20" s="16" t="str">
        <f>VLOOKUP(H20,Results!$N$2:$O$13,2,FALSE)</f>
        <v>Thistles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M8</v>
      </c>
      <c r="C21" s="1">
        <v>19</v>
      </c>
      <c r="D21" s="19" t="str">
        <f t="shared" si="3"/>
        <v>19M8</v>
      </c>
      <c r="E21" s="19" t="str">
        <f t="shared" si="4"/>
        <v>19M1</v>
      </c>
      <c r="F21" s="19"/>
      <c r="G21" s="15">
        <f>+Results!D218</f>
        <v>46038</v>
      </c>
      <c r="H21" s="16" t="str">
        <f>VLOOKUP($D21,Results!$B$2:$I$398,8,FALSE)</f>
        <v>M1</v>
      </c>
      <c r="I21" s="16" t="str">
        <f>VLOOKUP(H21,Results!$N$2:$O$13,2,FALSE)</f>
        <v>Titanic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M8</v>
      </c>
      <c r="C22" s="1">
        <v>20</v>
      </c>
      <c r="D22" s="19" t="str">
        <f t="shared" si="3"/>
        <v>20M8</v>
      </c>
      <c r="E22" s="19" t="str">
        <f t="shared" si="4"/>
        <v>20M12</v>
      </c>
      <c r="F22" s="19"/>
      <c r="G22" s="17">
        <f>+Results!D230</f>
        <v>46043</v>
      </c>
      <c r="H22" s="16" t="str">
        <f>VLOOKUP($D22,Results!$B$2:$I$398,8,FALSE)</f>
        <v>M12</v>
      </c>
      <c r="I22" s="16" t="str">
        <f>VLOOKUP(H22,Results!$N$2:$O$13,2,FALSE)</f>
        <v>Belton Stags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10</v>
      </c>
      <c r="P22" s="74">
        <f t="shared" si="8"/>
        <v>2</v>
      </c>
    </row>
    <row r="23" spans="2:16" x14ac:dyDescent="0.3">
      <c r="B23" t="str">
        <f t="shared" si="2"/>
        <v>M8</v>
      </c>
      <c r="C23" s="1">
        <v>21</v>
      </c>
      <c r="D23" s="19" t="str">
        <f t="shared" si="3"/>
        <v>21M8</v>
      </c>
      <c r="E23" s="19" t="str">
        <f t="shared" si="4"/>
        <v>21M2</v>
      </c>
      <c r="F23" s="19"/>
      <c r="G23" s="15">
        <f>+Results!D242</f>
        <v>46048</v>
      </c>
      <c r="H23" s="16" t="str">
        <f>VLOOKUP($D23,Results!$B$2:$I$398,8,FALSE)</f>
        <v>M2</v>
      </c>
      <c r="I23" s="16" t="str">
        <f>VLOOKUP(H23,Results!$N$2:$O$13,2,FALSE)</f>
        <v>Buttercross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13</v>
      </c>
      <c r="P23" s="74">
        <f t="shared" si="8"/>
        <v>0</v>
      </c>
    </row>
    <row r="24" spans="2:16" x14ac:dyDescent="0.3">
      <c r="B24" t="str">
        <f t="shared" si="2"/>
        <v>M8</v>
      </c>
      <c r="C24" s="1">
        <v>22</v>
      </c>
      <c r="D24" s="19" t="str">
        <f t="shared" si="3"/>
        <v>22M8</v>
      </c>
      <c r="E24" s="19" t="str">
        <f t="shared" si="4"/>
        <v>22M3</v>
      </c>
      <c r="F24" s="19"/>
      <c r="G24" s="17">
        <f>+Results!D254</f>
        <v>46057</v>
      </c>
      <c r="H24" s="16" t="str">
        <f>VLOOKUP($D24,Results!$B$2:$I$398,8,FALSE)</f>
        <v>M3</v>
      </c>
      <c r="I24" s="16" t="str">
        <f>VLOOKUP(H24,Results!$N$2:$O$13,2,FALSE)</f>
        <v>Cream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18</v>
      </c>
      <c r="O24" s="71">
        <f>IF($C24&gt;Results!$F$1," ",(VLOOKUP($E24,Results!$C$2:$K$265,9,FALSE)))</f>
        <v>5</v>
      </c>
      <c r="P24" s="74">
        <f t="shared" si="8"/>
        <v>2</v>
      </c>
    </row>
    <row r="25" spans="2:16" x14ac:dyDescent="0.3">
      <c r="B25" t="str">
        <f t="shared" si="2"/>
        <v>M8</v>
      </c>
      <c r="C25" s="1">
        <v>23</v>
      </c>
      <c r="D25" s="19" t="str">
        <f t="shared" si="3"/>
        <v>23M8</v>
      </c>
      <c r="E25" s="19" t="str">
        <f t="shared" si="4"/>
        <v>23M7</v>
      </c>
      <c r="F25" s="18"/>
      <c r="G25" s="17">
        <f>+Results!D266</f>
        <v>46064</v>
      </c>
      <c r="H25" s="16" t="str">
        <f>VLOOKUP($D25,Results!$B$2:$I$398,8,FALSE)</f>
        <v>M7</v>
      </c>
      <c r="I25" s="16" t="str">
        <f>VLOOKUP(H25,Results!$N$2:$O$13,2,FALSE)</f>
        <v>Rock 'n' Rollers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6</v>
      </c>
      <c r="O25" s="71">
        <f>IF($C25&gt;Results!$F$1," ",(VLOOKUP($E25,Results!$C$2:$K$398,9,FALSE)))</f>
        <v>16</v>
      </c>
      <c r="P25" s="74">
        <f t="shared" si="8"/>
        <v>0</v>
      </c>
    </row>
    <row r="26" spans="2:16" x14ac:dyDescent="0.3">
      <c r="B26" t="str">
        <f t="shared" si="2"/>
        <v>M8</v>
      </c>
      <c r="C26" s="1">
        <v>24</v>
      </c>
      <c r="D26" s="19" t="str">
        <f t="shared" si="3"/>
        <v>24M8</v>
      </c>
      <c r="E26" s="19" t="str">
        <f t="shared" si="4"/>
        <v>24M9</v>
      </c>
      <c r="F26" s="18"/>
      <c r="G26" s="17">
        <f>+Results!D278</f>
        <v>46071</v>
      </c>
      <c r="H26" s="16" t="str">
        <f>VLOOKUP($D26,Results!$B$2:$I$398,8,FALSE)</f>
        <v>M9</v>
      </c>
      <c r="I26" s="16" t="str">
        <f>VLOOKUP(H26,Results!$N$2:$O$13,2,FALSE)</f>
        <v>Wizards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10</v>
      </c>
      <c r="P26" s="74">
        <f t="shared" si="8"/>
        <v>0</v>
      </c>
    </row>
    <row r="27" spans="2:16" x14ac:dyDescent="0.3">
      <c r="B27" t="str">
        <f t="shared" si="2"/>
        <v>M8</v>
      </c>
      <c r="C27" s="1">
        <v>25</v>
      </c>
      <c r="D27" s="19" t="str">
        <f t="shared" si="3"/>
        <v>25M8</v>
      </c>
      <c r="E27" s="19" t="str">
        <f t="shared" si="4"/>
        <v>25M6</v>
      </c>
      <c r="F27" s="18"/>
      <c r="G27" s="17">
        <f>+Results!D290</f>
        <v>46080</v>
      </c>
      <c r="H27" s="16" t="str">
        <f>VLOOKUP($D27,Results!$B$2:$I$398,8,FALSE)</f>
        <v>M6</v>
      </c>
      <c r="I27" s="16" t="str">
        <f>VLOOKUP(H27,Results!$N$2:$O$13,2,FALSE)</f>
        <v>Vagrants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M8</v>
      </c>
      <c r="C28" s="1">
        <v>26</v>
      </c>
      <c r="D28" s="19" t="str">
        <f t="shared" si="3"/>
        <v>26M8</v>
      </c>
      <c r="E28" s="19" t="str">
        <f t="shared" si="4"/>
        <v>26M10</v>
      </c>
      <c r="F28" s="18"/>
      <c r="G28" s="17">
        <f>+Results!D302</f>
        <v>46083</v>
      </c>
      <c r="H28" s="16" t="str">
        <f>VLOOKUP($D28,Results!$B$2:$I$398,8,FALSE)</f>
        <v>M10</v>
      </c>
      <c r="I28" s="16" t="str">
        <f>VLOOKUP(H28,Results!$N$2:$O$13,2,FALSE)</f>
        <v>Deadenders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M8</v>
      </c>
      <c r="C29" s="1">
        <v>27</v>
      </c>
      <c r="D29" s="19" t="str">
        <f t="shared" si="3"/>
        <v>27M8</v>
      </c>
      <c r="E29" s="19" t="str">
        <f t="shared" si="4"/>
        <v>27M11</v>
      </c>
      <c r="F29" s="18"/>
      <c r="G29" s="17">
        <f>+Results!D314</f>
        <v>46094</v>
      </c>
      <c r="H29" s="16" t="str">
        <f>VLOOKUP($D29,Results!$B$2:$I$398,8,FALSE)</f>
        <v>M11</v>
      </c>
      <c r="I29" s="16" t="str">
        <f>VLOOKUP(H29,Results!$N$2:$O$13,2,FALSE)</f>
        <v>Early Birds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M8</v>
      </c>
      <c r="C30" s="1">
        <v>28</v>
      </c>
      <c r="D30" s="19" t="str">
        <f t="shared" si="3"/>
        <v>28M8</v>
      </c>
      <c r="E30" s="19" t="str">
        <f t="shared" si="4"/>
        <v>28M5</v>
      </c>
      <c r="F30" s="18"/>
      <c r="G30" s="17">
        <f>+Results!D326</f>
        <v>46099</v>
      </c>
      <c r="H30" s="16" t="str">
        <f>VLOOKUP($D30,Results!$B$2:$I$398,8,FALSE)</f>
        <v>M5</v>
      </c>
      <c r="I30" s="16" t="str">
        <f>VLOOKUP(H30,Results!$N$2:$O$13,2,FALSE)</f>
        <v>Needles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M8</v>
      </c>
      <c r="C31" s="1">
        <v>29</v>
      </c>
      <c r="D31" s="19" t="str">
        <f t="shared" si="3"/>
        <v>29M8</v>
      </c>
      <c r="E31" s="19" t="str">
        <f t="shared" si="4"/>
        <v>29M4</v>
      </c>
      <c r="F31" s="18"/>
      <c r="G31" s="17">
        <f>+Results!D338</f>
        <v>46104</v>
      </c>
      <c r="H31" s="16" t="str">
        <f>VLOOKUP($D31,Results!$B$2:$I$398,8,FALSE)</f>
        <v>M4</v>
      </c>
      <c r="I31" s="16" t="str">
        <f>VLOOKUP(H31,Results!$N$2:$O$13,2,FALSE)</f>
        <v>Thistles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M8</v>
      </c>
      <c r="C32" s="1">
        <v>30</v>
      </c>
      <c r="D32" s="19" t="str">
        <f t="shared" si="3"/>
        <v>30M8</v>
      </c>
      <c r="E32" s="19" t="str">
        <f t="shared" si="4"/>
        <v>30M1</v>
      </c>
      <c r="F32" s="18"/>
      <c r="G32" s="17">
        <f>+Results!D350</f>
        <v>46108</v>
      </c>
      <c r="H32" s="16" t="str">
        <f>VLOOKUP($D32,Results!$B$2:$I$398,8,FALSE)</f>
        <v>M1</v>
      </c>
      <c r="I32" s="16" t="str">
        <f>VLOOKUP(H32,Results!$N$2:$O$13,2,FALSE)</f>
        <v>Titanic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M8</v>
      </c>
      <c r="C33" s="1">
        <v>31</v>
      </c>
      <c r="D33" s="19" t="str">
        <f t="shared" si="3"/>
        <v>31M8</v>
      </c>
      <c r="E33" s="19" t="str">
        <f t="shared" si="4"/>
        <v>31M12</v>
      </c>
      <c r="F33" s="18"/>
      <c r="G33" s="17">
        <f>+Results!D362</f>
        <v>46113</v>
      </c>
      <c r="H33" s="16" t="str">
        <f>VLOOKUP($D33,Results!$B$2:$I$398,8,FALSE)</f>
        <v>M12</v>
      </c>
      <c r="I33" s="16" t="str">
        <f>VLOOKUP(H33,Results!$N$2:$O$13,2,FALSE)</f>
        <v>Belton Stags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M8</v>
      </c>
      <c r="C34" s="1">
        <v>32</v>
      </c>
      <c r="D34" s="19" t="str">
        <f t="shared" si="3"/>
        <v>32M8</v>
      </c>
      <c r="E34" s="19" t="str">
        <f t="shared" si="4"/>
        <v>32M2</v>
      </c>
      <c r="F34" s="18"/>
      <c r="G34" s="17">
        <f>+Results!D374</f>
        <v>46122</v>
      </c>
      <c r="H34" s="16" t="str">
        <f>VLOOKUP($D34,Results!$B$2:$I$398,8,FALSE)</f>
        <v>M2</v>
      </c>
      <c r="I34" s="16" t="str">
        <f>VLOOKUP(H34,Results!$N$2:$O$13,2,FALSE)</f>
        <v>Buttercross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M8</v>
      </c>
      <c r="C35" s="1">
        <v>33</v>
      </c>
      <c r="D35" s="19" t="str">
        <f t="shared" si="3"/>
        <v>33M8</v>
      </c>
      <c r="E35" s="19" t="str">
        <f t="shared" si="4"/>
        <v>33M3</v>
      </c>
      <c r="F35" s="18"/>
      <c r="G35" s="17">
        <f>+Results!D386</f>
        <v>46127</v>
      </c>
      <c r="H35" s="16" t="str">
        <f>VLOOKUP($D35,Results!$B$2:$I$398,8,FALSE)</f>
        <v>M3</v>
      </c>
      <c r="I35" s="16" t="str">
        <f>VLOOKUP(H35,Results!$N$2:$O$13,2,FALSE)</f>
        <v>Cream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14</v>
      </c>
      <c r="L36" s="66">
        <f t="shared" si="9"/>
        <v>2</v>
      </c>
      <c r="M36" s="67">
        <f t="shared" si="9"/>
        <v>8</v>
      </c>
      <c r="N36" s="72">
        <f t="shared" si="9"/>
        <v>312</v>
      </c>
      <c r="O36" s="73">
        <f t="shared" si="9"/>
        <v>244</v>
      </c>
      <c r="P36" s="75">
        <f t="shared" si="9"/>
        <v>30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50</v>
      </c>
      <c r="I1" s="93" t="s">
        <v>28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M9</v>
      </c>
      <c r="C3" s="1">
        <v>1</v>
      </c>
      <c r="D3" s="19" t="str">
        <f t="shared" ref="D3" si="0">CONCATENATE(C3,B3)</f>
        <v>1M9</v>
      </c>
      <c r="E3" s="19" t="str">
        <f t="shared" ref="E3" si="1">CONCATENATE(C3,H3)</f>
        <v>1M10</v>
      </c>
      <c r="F3" s="18"/>
      <c r="G3" s="15">
        <f>+Results!D2</f>
        <v>45911</v>
      </c>
      <c r="H3" s="16" t="str">
        <f>VLOOKUP($D3,Results!$B$2:$I$398,8,FALSE)</f>
        <v>M10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12</v>
      </c>
      <c r="P3" s="74">
        <f>IF(J3=" "," ",SUM(K3*2)+L3*1)</f>
        <v>0</v>
      </c>
      <c r="R3" t="s">
        <v>68</v>
      </c>
    </row>
    <row r="4" spans="2:18" x14ac:dyDescent="0.3">
      <c r="B4" t="str">
        <f t="shared" ref="B4:B35" si="2">+$H$1</f>
        <v>M9</v>
      </c>
      <c r="C4" s="1">
        <v>2</v>
      </c>
      <c r="D4" s="19" t="str">
        <f t="shared" ref="D4:D35" si="3">CONCATENATE(C4,B4)</f>
        <v>2M9</v>
      </c>
      <c r="E4" s="19" t="str">
        <f t="shared" ref="E4:E35" si="4">CONCATENATE(C4,H4)</f>
        <v>2M8</v>
      </c>
      <c r="F4" s="18"/>
      <c r="G4" s="15">
        <f>+Results!D14</f>
        <v>45917</v>
      </c>
      <c r="H4" s="16" t="str">
        <f>VLOOKUP($D4,Results!$B$2:$I$398,8,FALSE)</f>
        <v>M8</v>
      </c>
      <c r="I4" s="16" t="str">
        <f>VLOOKUP(H4,Results!$N$2:$O$13,2,FALSE)</f>
        <v>Hillsiders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M9</v>
      </c>
      <c r="C5" s="1">
        <v>3</v>
      </c>
      <c r="D5" s="19" t="str">
        <f t="shared" si="3"/>
        <v>3M9</v>
      </c>
      <c r="E5" s="19" t="str">
        <f t="shared" si="4"/>
        <v>3M11</v>
      </c>
      <c r="F5" s="18"/>
      <c r="G5" s="15">
        <f>+Results!D26</f>
        <v>45926</v>
      </c>
      <c r="H5" s="16" t="str">
        <f>VLOOKUP($D5,Results!$B$2:$I$398,8,FALSE)</f>
        <v>M11</v>
      </c>
      <c r="I5" s="16" t="str">
        <f>VLOOKUP(H5,Results!$N$2:$O$13,2,FALSE)</f>
        <v>Early Birds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8"/>
        <v>1</v>
      </c>
    </row>
    <row r="6" spans="2:18" x14ac:dyDescent="0.3">
      <c r="B6" t="str">
        <f t="shared" si="2"/>
        <v>M9</v>
      </c>
      <c r="C6" s="1">
        <v>4</v>
      </c>
      <c r="D6" s="19" t="str">
        <f t="shared" si="3"/>
        <v>4M9</v>
      </c>
      <c r="E6" s="19" t="str">
        <f t="shared" si="4"/>
        <v>4M7</v>
      </c>
      <c r="F6" s="18"/>
      <c r="G6" s="15">
        <f>+Results!D38</f>
        <v>45931</v>
      </c>
      <c r="H6" s="16" t="str">
        <f>VLOOKUP($D6,Results!$B$2:$I$398,8,FALSE)</f>
        <v>M7</v>
      </c>
      <c r="I6" s="16" t="str">
        <f>VLOOKUP(H6,Results!$N$2:$O$13,2,FALSE)</f>
        <v>Rock 'n' Rollers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21</v>
      </c>
      <c r="P6" s="74">
        <f t="shared" si="8"/>
        <v>0</v>
      </c>
    </row>
    <row r="7" spans="2:18" x14ac:dyDescent="0.3">
      <c r="B7" t="str">
        <f t="shared" si="2"/>
        <v>M9</v>
      </c>
      <c r="C7" s="1">
        <v>5</v>
      </c>
      <c r="D7" s="19" t="str">
        <f t="shared" si="3"/>
        <v>5M9</v>
      </c>
      <c r="E7" s="19" t="str">
        <f t="shared" si="4"/>
        <v>5M12</v>
      </c>
      <c r="F7" s="18"/>
      <c r="G7" s="17">
        <f>+Results!D50</f>
        <v>45936</v>
      </c>
      <c r="H7" s="16" t="str">
        <f>VLOOKUP($D7,Results!$B$2:$I$398,8,FALSE)</f>
        <v>M12</v>
      </c>
      <c r="I7" s="16" t="str">
        <f>VLOOKUP(H7,Results!$N$2:$O$13,2,FALSE)</f>
        <v>Belton Stags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20</v>
      </c>
      <c r="P7" s="74">
        <f t="shared" si="8"/>
        <v>0</v>
      </c>
    </row>
    <row r="8" spans="2:18" x14ac:dyDescent="0.3">
      <c r="B8" t="str">
        <f t="shared" si="2"/>
        <v>M9</v>
      </c>
      <c r="C8" s="1">
        <v>6</v>
      </c>
      <c r="D8" s="19" t="str">
        <f t="shared" si="3"/>
        <v>6M9</v>
      </c>
      <c r="E8" s="19" t="str">
        <f t="shared" si="4"/>
        <v>6M6</v>
      </c>
      <c r="F8" s="18"/>
      <c r="G8" s="15">
        <f>+Results!D62</f>
        <v>45945</v>
      </c>
      <c r="H8" s="16" t="str">
        <f>VLOOKUP($D8,Results!$B$2:$I$398,8,FALSE)</f>
        <v>M6</v>
      </c>
      <c r="I8" s="16" t="str">
        <f>VLOOKUP(H8,Results!$N$2:$O$13,2,FALSE)</f>
        <v>Vagrants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15</v>
      </c>
      <c r="O8" s="71">
        <f>IF($C8&gt;Results!$F$1," ",(VLOOKUP($E8,Results!$C$2:$K$265,9,FALSE)))</f>
        <v>21</v>
      </c>
      <c r="P8" s="74">
        <f t="shared" si="8"/>
        <v>0</v>
      </c>
    </row>
    <row r="9" spans="2:18" x14ac:dyDescent="0.3">
      <c r="B9" t="str">
        <f t="shared" si="2"/>
        <v>M9</v>
      </c>
      <c r="C9" s="1">
        <v>7</v>
      </c>
      <c r="D9" s="19" t="str">
        <f t="shared" si="3"/>
        <v>7M9</v>
      </c>
      <c r="E9" s="19" t="str">
        <f t="shared" si="4"/>
        <v>7M1</v>
      </c>
      <c r="F9" s="18"/>
      <c r="G9" s="15">
        <f>+Results!D74</f>
        <v>45952</v>
      </c>
      <c r="H9" s="16" t="str">
        <f>VLOOKUP($D9,Results!$B$2:$I$398,8,FALSE)</f>
        <v>M1</v>
      </c>
      <c r="I9" s="16" t="str">
        <f>VLOOKUP(H9,Results!$N$2:$O$13,2,FALSE)</f>
        <v>Titanic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9</v>
      </c>
      <c r="P9" s="74">
        <f t="shared" si="8"/>
        <v>0</v>
      </c>
    </row>
    <row r="10" spans="2:18" x14ac:dyDescent="0.3">
      <c r="B10" t="str">
        <f t="shared" si="2"/>
        <v>M9</v>
      </c>
      <c r="C10" s="1">
        <v>8</v>
      </c>
      <c r="D10" s="19" t="str">
        <f t="shared" si="3"/>
        <v>8M9</v>
      </c>
      <c r="E10" s="19" t="str">
        <f t="shared" si="4"/>
        <v>8M2</v>
      </c>
      <c r="F10" s="18"/>
      <c r="G10" s="15">
        <f>+Results!D86</f>
        <v>45959</v>
      </c>
      <c r="H10" s="16" t="str">
        <f>VLOOKUP($D10,Results!$B$2:$I$398,8,FALSE)</f>
        <v>M2</v>
      </c>
      <c r="I10" s="16" t="str">
        <f>VLOOKUP(H10,Results!$N$2:$O$13,2,FALSE)</f>
        <v>Buttercross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 t="str">
        <f>IF($C10&gt;Results!$F$1," ",(VLOOKUP($D10,Results!$B$2:$H$265,7,FALSE)))</f>
        <v>N</v>
      </c>
      <c r="O10" s="71" t="str">
        <f>IF($C10&gt;Results!$F$1," ",(VLOOKUP($E10,Results!$C$2:$K$265,9,FALSE)))</f>
        <v>N</v>
      </c>
      <c r="P10" s="74">
        <f t="shared" si="8"/>
        <v>0</v>
      </c>
    </row>
    <row r="11" spans="2:18" x14ac:dyDescent="0.3">
      <c r="B11" t="str">
        <f t="shared" si="2"/>
        <v>M9</v>
      </c>
      <c r="C11" s="1">
        <v>9</v>
      </c>
      <c r="D11" s="19" t="str">
        <f t="shared" si="3"/>
        <v>9M9</v>
      </c>
      <c r="E11" s="19" t="str">
        <f t="shared" si="4"/>
        <v>9M4</v>
      </c>
      <c r="F11" s="18"/>
      <c r="G11" s="17">
        <f>+Results!D98</f>
        <v>45964</v>
      </c>
      <c r="H11" s="16" t="str">
        <f>VLOOKUP($D11,Results!$B$2:$I$398,8,FALSE)</f>
        <v>M4</v>
      </c>
      <c r="I11" s="16" t="str">
        <f>VLOOKUP(H11,Results!$N$2:$O$13,2,FALSE)</f>
        <v>Thistles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M9</v>
      </c>
      <c r="C12" s="1">
        <v>10</v>
      </c>
      <c r="D12" s="19" t="str">
        <f t="shared" si="3"/>
        <v>10M9</v>
      </c>
      <c r="E12" s="19" t="str">
        <f t="shared" si="4"/>
        <v>10M3</v>
      </c>
      <c r="F12" s="18"/>
      <c r="G12" s="17">
        <f>+Results!D110</f>
        <v>45968</v>
      </c>
      <c r="H12" s="16" t="str">
        <f>VLOOKUP($D12,Results!$B$2:$I$398,8,FALSE)</f>
        <v>M3</v>
      </c>
      <c r="I12" s="16" t="str">
        <f>VLOOKUP(H12,Results!$N$2:$O$13,2,FALSE)</f>
        <v>Cream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M9</v>
      </c>
      <c r="C13" s="1">
        <v>11</v>
      </c>
      <c r="D13" s="19" t="str">
        <f t="shared" si="3"/>
        <v>11M9</v>
      </c>
      <c r="E13" s="19" t="str">
        <f t="shared" si="4"/>
        <v>11M5</v>
      </c>
      <c r="F13" s="18"/>
      <c r="G13" s="17">
        <f>+Results!D122</f>
        <v>45973</v>
      </c>
      <c r="H13" s="16" t="str">
        <f>VLOOKUP($D13,Results!$B$2:$I$398,8,FALSE)</f>
        <v>M5</v>
      </c>
      <c r="I13" s="16" t="str">
        <f>VLOOKUP(H13,Results!$N$2:$O$13,2,FALSE)</f>
        <v>Needles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M9</v>
      </c>
      <c r="C14" s="1">
        <v>12</v>
      </c>
      <c r="D14" s="19" t="str">
        <f t="shared" si="3"/>
        <v>12M9</v>
      </c>
      <c r="E14" s="19" t="str">
        <f t="shared" si="4"/>
        <v>12M10</v>
      </c>
      <c r="F14" s="18"/>
      <c r="G14" s="15">
        <f>+Results!D134</f>
        <v>45982</v>
      </c>
      <c r="H14" s="16" t="str">
        <f>VLOOKUP($D14,Results!$B$2:$I$398,8,FALSE)</f>
        <v>M10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8</v>
      </c>
      <c r="P14" s="74">
        <f t="shared" si="8"/>
        <v>0</v>
      </c>
    </row>
    <row r="15" spans="2:18" x14ac:dyDescent="0.3">
      <c r="B15" t="str">
        <f t="shared" si="2"/>
        <v>M9</v>
      </c>
      <c r="C15" s="1">
        <v>13</v>
      </c>
      <c r="D15" s="19" t="str">
        <f t="shared" si="3"/>
        <v>13M9</v>
      </c>
      <c r="E15" s="19" t="str">
        <f t="shared" si="4"/>
        <v>13M8</v>
      </c>
      <c r="F15" s="18"/>
      <c r="G15" s="15">
        <f>+Results!D146</f>
        <v>45987</v>
      </c>
      <c r="H15" s="16" t="str">
        <f>VLOOKUP($D15,Results!$B$2:$I$398,8,FALSE)</f>
        <v>M8</v>
      </c>
      <c r="I15" s="16" t="str">
        <f>VLOOKUP(H15,Results!$N$2:$O$13,2,FALSE)</f>
        <v>Hillsiders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19</v>
      </c>
      <c r="P15" s="74">
        <f t="shared" si="8"/>
        <v>0</v>
      </c>
    </row>
    <row r="16" spans="2:18" x14ac:dyDescent="0.3">
      <c r="B16" t="str">
        <f t="shared" si="2"/>
        <v>M9</v>
      </c>
      <c r="C16" s="1">
        <v>14</v>
      </c>
      <c r="D16" s="19" t="str">
        <f t="shared" si="3"/>
        <v>14M9</v>
      </c>
      <c r="E16" s="19" t="str">
        <f t="shared" si="4"/>
        <v>14M11</v>
      </c>
      <c r="F16" s="18"/>
      <c r="G16" s="15">
        <f>+Results!D158</f>
        <v>45992</v>
      </c>
      <c r="H16" s="16" t="str">
        <f>VLOOKUP($D16,Results!$B$2:$I$398,8,FALSE)</f>
        <v>M11</v>
      </c>
      <c r="I16" s="16" t="str">
        <f>VLOOKUP(H16,Results!$N$2:$O$13,2,FALSE)</f>
        <v>Early 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M9</v>
      </c>
      <c r="C17" s="1">
        <v>15</v>
      </c>
      <c r="D17" s="19" t="str">
        <f t="shared" si="3"/>
        <v>15M9</v>
      </c>
      <c r="E17" s="19" t="str">
        <f t="shared" si="4"/>
        <v>15M7</v>
      </c>
      <c r="F17" s="18"/>
      <c r="G17" s="15">
        <f>+Results!D170</f>
        <v>46001</v>
      </c>
      <c r="H17" s="16" t="str">
        <f>VLOOKUP($D17,Results!$B$2:$I$398,8,FALSE)</f>
        <v>M7</v>
      </c>
      <c r="I17" s="16" t="str">
        <f>VLOOKUP(H17,Results!$N$2:$O$13,2,FALSE)</f>
        <v>Rock 'n' Rollers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M9</v>
      </c>
      <c r="C18" s="1">
        <v>16</v>
      </c>
      <c r="D18" s="19" t="str">
        <f t="shared" si="3"/>
        <v>16M9</v>
      </c>
      <c r="E18" s="19" t="str">
        <f t="shared" si="4"/>
        <v>16M12</v>
      </c>
      <c r="F18" s="18"/>
      <c r="G18" s="17">
        <f>+Results!D182</f>
        <v>46010</v>
      </c>
      <c r="H18" s="16" t="str">
        <f>VLOOKUP($D18,Results!$B$2:$I$398,8,FALSE)</f>
        <v>M12</v>
      </c>
      <c r="I18" s="16" t="str">
        <f>VLOOKUP(H18,Results!$N$2:$O$13,2,FALSE)</f>
        <v>Belton Stags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19</v>
      </c>
      <c r="P18" s="74">
        <f t="shared" si="8"/>
        <v>0</v>
      </c>
    </row>
    <row r="19" spans="2:16" x14ac:dyDescent="0.3">
      <c r="B19" t="str">
        <f t="shared" si="2"/>
        <v>M9</v>
      </c>
      <c r="C19" s="1">
        <v>17</v>
      </c>
      <c r="D19" s="19" t="str">
        <f t="shared" si="3"/>
        <v>17M9</v>
      </c>
      <c r="E19" s="19" t="str">
        <f t="shared" si="4"/>
        <v>17M6</v>
      </c>
      <c r="F19" s="18"/>
      <c r="G19" s="15">
        <f>+Results!D194</f>
        <v>46024</v>
      </c>
      <c r="H19" s="16" t="str">
        <f>VLOOKUP($D19,Results!$B$2:$I$398,8,FALSE)</f>
        <v>M6</v>
      </c>
      <c r="I19" s="16" t="str">
        <f>VLOOKUP(H19,Results!$N$2:$O$13,2,FALSE)</f>
        <v>Vagrants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22</v>
      </c>
      <c r="P19" s="74">
        <f t="shared" si="8"/>
        <v>0</v>
      </c>
    </row>
    <row r="20" spans="2:16" x14ac:dyDescent="0.3">
      <c r="B20" t="str">
        <f t="shared" si="2"/>
        <v>M9</v>
      </c>
      <c r="C20" s="1">
        <v>18</v>
      </c>
      <c r="D20" s="19" t="str">
        <f t="shared" si="3"/>
        <v>18M9</v>
      </c>
      <c r="E20" s="19" t="str">
        <f t="shared" si="4"/>
        <v>18M1</v>
      </c>
      <c r="F20" s="18"/>
      <c r="G20" s="17">
        <f>+Results!D206</f>
        <v>46027</v>
      </c>
      <c r="H20" s="16" t="str">
        <f>VLOOKUP($D20,Results!$B$2:$I$398,8,FALSE)</f>
        <v>M1</v>
      </c>
      <c r="I20" s="16" t="str">
        <f>VLOOKUP(H20,Results!$N$2:$O$13,2,FALSE)</f>
        <v>Titanic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4</v>
      </c>
      <c r="O20" s="71">
        <f>IF($C20&gt;Results!$F$1," ",(VLOOKUP($E20,Results!$C$2:$K$265,9,FALSE)))</f>
        <v>27</v>
      </c>
      <c r="P20" s="74">
        <f t="shared" si="8"/>
        <v>0</v>
      </c>
    </row>
    <row r="21" spans="2:16" x14ac:dyDescent="0.3">
      <c r="B21" t="str">
        <f t="shared" si="2"/>
        <v>M9</v>
      </c>
      <c r="C21" s="1">
        <v>19</v>
      </c>
      <c r="D21" s="19" t="str">
        <f t="shared" si="3"/>
        <v>19M9</v>
      </c>
      <c r="E21" s="19" t="str">
        <f t="shared" si="4"/>
        <v>19M2</v>
      </c>
      <c r="F21" s="18"/>
      <c r="G21" s="15">
        <f>+Results!D218</f>
        <v>46038</v>
      </c>
      <c r="H21" s="16" t="str">
        <f>VLOOKUP($D21,Results!$B$2:$I$398,8,FALSE)</f>
        <v>M2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4</v>
      </c>
      <c r="P21" s="74">
        <f t="shared" si="8"/>
        <v>2</v>
      </c>
    </row>
    <row r="22" spans="2:16" x14ac:dyDescent="0.3">
      <c r="B22" t="str">
        <f t="shared" si="2"/>
        <v>M9</v>
      </c>
      <c r="C22" s="1">
        <v>20</v>
      </c>
      <c r="D22" s="19" t="str">
        <f t="shared" si="3"/>
        <v>20M9</v>
      </c>
      <c r="E22" s="19" t="str">
        <f t="shared" si="4"/>
        <v>20M4</v>
      </c>
      <c r="F22" s="18"/>
      <c r="G22" s="17">
        <f>+Results!D230</f>
        <v>46043</v>
      </c>
      <c r="H22" s="16" t="str">
        <f>VLOOKUP($D22,Results!$B$2:$I$398,8,FALSE)</f>
        <v>M4</v>
      </c>
      <c r="I22" s="16" t="str">
        <f>VLOOKUP(H22,Results!$N$2:$O$13,2,FALSE)</f>
        <v>Thistles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9</v>
      </c>
      <c r="P22" s="74">
        <f t="shared" si="8"/>
        <v>2</v>
      </c>
    </row>
    <row r="23" spans="2:16" x14ac:dyDescent="0.3">
      <c r="B23" t="str">
        <f t="shared" si="2"/>
        <v>M9</v>
      </c>
      <c r="C23" s="1">
        <v>21</v>
      </c>
      <c r="D23" s="19" t="str">
        <f t="shared" si="3"/>
        <v>21M9</v>
      </c>
      <c r="E23" s="19" t="str">
        <f t="shared" si="4"/>
        <v>21M3</v>
      </c>
      <c r="F23" s="18"/>
      <c r="G23" s="15">
        <f>+Results!D242</f>
        <v>46048</v>
      </c>
      <c r="H23" s="16" t="str">
        <f>VLOOKUP($D23,Results!$B$2:$I$398,8,FALSE)</f>
        <v>M3</v>
      </c>
      <c r="I23" s="16" t="str">
        <f>VLOOKUP(H23,Results!$N$2:$O$13,2,FALSE)</f>
        <v>Cream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12</v>
      </c>
      <c r="O23" s="71">
        <f>IF($C23&gt;Results!$F$1," ",(VLOOKUP($E23,Results!$C$2:$K$265,9,FALSE)))</f>
        <v>9</v>
      </c>
      <c r="P23" s="74">
        <f t="shared" si="8"/>
        <v>2</v>
      </c>
    </row>
    <row r="24" spans="2:16" x14ac:dyDescent="0.3">
      <c r="B24" t="str">
        <f t="shared" si="2"/>
        <v>M9</v>
      </c>
      <c r="C24" s="1">
        <v>22</v>
      </c>
      <c r="D24" s="19" t="str">
        <f t="shared" si="3"/>
        <v>22M9</v>
      </c>
      <c r="E24" s="19" t="str">
        <f t="shared" si="4"/>
        <v>22M5</v>
      </c>
      <c r="F24" s="18"/>
      <c r="G24" s="17">
        <f>+Results!D254</f>
        <v>46057</v>
      </c>
      <c r="H24" s="16" t="str">
        <f>VLOOKUP($D24,Results!$B$2:$I$398,8,FALSE)</f>
        <v>M5</v>
      </c>
      <c r="I24" s="16" t="str">
        <f>VLOOKUP(H24,Results!$N$2:$O$13,2,FALSE)</f>
        <v>Needles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8</v>
      </c>
      <c r="P24" s="74">
        <f t="shared" si="8"/>
        <v>1</v>
      </c>
    </row>
    <row r="25" spans="2:16" x14ac:dyDescent="0.3">
      <c r="B25" t="str">
        <f t="shared" si="2"/>
        <v>M9</v>
      </c>
      <c r="C25" s="1">
        <v>23</v>
      </c>
      <c r="D25" s="19" t="str">
        <f t="shared" si="3"/>
        <v>23M9</v>
      </c>
      <c r="E25" s="19" t="str">
        <f t="shared" si="4"/>
        <v>23M10</v>
      </c>
      <c r="F25" s="18"/>
      <c r="G25" s="17">
        <f>+Results!D266</f>
        <v>46064</v>
      </c>
      <c r="H25" s="16" t="str">
        <f>VLOOKUP($D25,Results!$B$2:$I$398,8,FALSE)</f>
        <v>M10</v>
      </c>
      <c r="I25" s="16" t="str">
        <f>VLOOKUP(H25,Results!$N$2:$O$13,2,FALSE)</f>
        <v>Deadenders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8</v>
      </c>
      <c r="O25" s="71">
        <f>IF($C25&gt;Results!$F$1," ",(VLOOKUP($E25,Results!$C$2:$K$398,9,FALSE)))</f>
        <v>13</v>
      </c>
      <c r="P25" s="74">
        <f t="shared" si="8"/>
        <v>0</v>
      </c>
    </row>
    <row r="26" spans="2:16" x14ac:dyDescent="0.3">
      <c r="B26" t="str">
        <f t="shared" si="2"/>
        <v>M9</v>
      </c>
      <c r="C26" s="1">
        <v>24</v>
      </c>
      <c r="D26" s="19" t="str">
        <f t="shared" si="3"/>
        <v>24M9</v>
      </c>
      <c r="E26" s="19" t="str">
        <f t="shared" si="4"/>
        <v>24M8</v>
      </c>
      <c r="F26" s="18"/>
      <c r="G26" s="17">
        <f>+Results!D278</f>
        <v>46071</v>
      </c>
      <c r="H26" s="16" t="str">
        <f>VLOOKUP($D26,Results!$B$2:$I$398,8,FALSE)</f>
        <v>M8</v>
      </c>
      <c r="I26" s="16" t="str">
        <f>VLOOKUP(H26,Results!$N$2:$O$13,2,FALSE)</f>
        <v>Hillsiders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10</v>
      </c>
      <c r="O26" s="71">
        <f>IF($C26&gt;Results!$F$1," ",(VLOOKUP($E26,Results!$C$2:$K$398,9,FALSE)))</f>
        <v>6</v>
      </c>
      <c r="P26" s="74">
        <f t="shared" si="8"/>
        <v>2</v>
      </c>
    </row>
    <row r="27" spans="2:16" x14ac:dyDescent="0.3">
      <c r="B27" t="str">
        <f t="shared" si="2"/>
        <v>M9</v>
      </c>
      <c r="C27" s="1">
        <v>25</v>
      </c>
      <c r="D27" s="19" t="str">
        <f t="shared" si="3"/>
        <v>25M9</v>
      </c>
      <c r="E27" s="19" t="str">
        <f t="shared" si="4"/>
        <v>25M11</v>
      </c>
      <c r="F27" s="18"/>
      <c r="G27" s="17">
        <f>+Results!D290</f>
        <v>46080</v>
      </c>
      <c r="H27" s="16" t="str">
        <f>VLOOKUP($D27,Results!$B$2:$I$398,8,FALSE)</f>
        <v>M11</v>
      </c>
      <c r="I27" s="16" t="str">
        <f>VLOOKUP(H27,Results!$N$2:$O$13,2,FALSE)</f>
        <v>Early Birds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M9</v>
      </c>
      <c r="C28" s="1">
        <v>26</v>
      </c>
      <c r="D28" s="19" t="str">
        <f t="shared" si="3"/>
        <v>26M9</v>
      </c>
      <c r="E28" s="19" t="str">
        <f t="shared" si="4"/>
        <v>26M7</v>
      </c>
      <c r="F28" s="18"/>
      <c r="G28" s="17">
        <f>+Results!D302</f>
        <v>46083</v>
      </c>
      <c r="H28" s="16" t="str">
        <f>VLOOKUP($D28,Results!$B$2:$I$398,8,FALSE)</f>
        <v>M7</v>
      </c>
      <c r="I28" s="16" t="str">
        <f>VLOOKUP(H28,Results!$N$2:$O$13,2,FALSE)</f>
        <v>Rock 'n' Rollers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M9</v>
      </c>
      <c r="C29" s="1">
        <v>27</v>
      </c>
      <c r="D29" s="19" t="str">
        <f t="shared" si="3"/>
        <v>27M9</v>
      </c>
      <c r="E29" s="19" t="str">
        <f t="shared" si="4"/>
        <v>27M12</v>
      </c>
      <c r="F29" s="18"/>
      <c r="G29" s="17">
        <f>+Results!D314</f>
        <v>46094</v>
      </c>
      <c r="H29" s="16" t="str">
        <f>VLOOKUP($D29,Results!$B$2:$I$398,8,FALSE)</f>
        <v>M12</v>
      </c>
      <c r="I29" s="16" t="str">
        <f>VLOOKUP(H29,Results!$N$2:$O$13,2,FALSE)</f>
        <v>Belton Stags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M9</v>
      </c>
      <c r="C30" s="1">
        <v>28</v>
      </c>
      <c r="D30" s="19" t="str">
        <f t="shared" si="3"/>
        <v>28M9</v>
      </c>
      <c r="E30" s="19" t="str">
        <f t="shared" si="4"/>
        <v>28M6</v>
      </c>
      <c r="F30" s="18"/>
      <c r="G30" s="17">
        <f>+Results!D326</f>
        <v>46099</v>
      </c>
      <c r="H30" s="16" t="str">
        <f>VLOOKUP($D30,Results!$B$2:$I$398,8,FALSE)</f>
        <v>M6</v>
      </c>
      <c r="I30" s="16" t="str">
        <f>VLOOKUP(H30,Results!$N$2:$O$13,2,FALSE)</f>
        <v>Vagrants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M9</v>
      </c>
      <c r="C31" s="1">
        <v>29</v>
      </c>
      <c r="D31" s="19" t="str">
        <f t="shared" si="3"/>
        <v>29M9</v>
      </c>
      <c r="E31" s="19" t="str">
        <f t="shared" si="4"/>
        <v>29M1</v>
      </c>
      <c r="F31" s="18"/>
      <c r="G31" s="17">
        <f>+Results!D338</f>
        <v>46104</v>
      </c>
      <c r="H31" s="16" t="str">
        <f>VLOOKUP($D31,Results!$B$2:$I$398,8,FALSE)</f>
        <v>M1</v>
      </c>
      <c r="I31" s="16" t="str">
        <f>VLOOKUP(H31,Results!$N$2:$O$13,2,FALSE)</f>
        <v>Titanic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M9</v>
      </c>
      <c r="C32" s="1">
        <v>30</v>
      </c>
      <c r="D32" s="19" t="str">
        <f t="shared" si="3"/>
        <v>30M9</v>
      </c>
      <c r="E32" s="19" t="str">
        <f t="shared" si="4"/>
        <v>30M2</v>
      </c>
      <c r="F32" s="18"/>
      <c r="G32" s="17">
        <f>+Results!D350</f>
        <v>46108</v>
      </c>
      <c r="H32" s="16" t="str">
        <f>VLOOKUP($D32,Results!$B$2:$I$398,8,FALSE)</f>
        <v>M2</v>
      </c>
      <c r="I32" s="16" t="str">
        <f>VLOOKUP(H32,Results!$N$2:$O$13,2,FALSE)</f>
        <v>Buttercross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M9</v>
      </c>
      <c r="C33" s="1">
        <v>31</v>
      </c>
      <c r="D33" s="19" t="str">
        <f t="shared" si="3"/>
        <v>31M9</v>
      </c>
      <c r="E33" s="19" t="str">
        <f t="shared" si="4"/>
        <v>31M4</v>
      </c>
      <c r="F33" s="18"/>
      <c r="G33" s="17">
        <f>+Results!D362</f>
        <v>46113</v>
      </c>
      <c r="H33" s="16" t="str">
        <f>VLOOKUP($D33,Results!$B$2:$I$398,8,FALSE)</f>
        <v>M4</v>
      </c>
      <c r="I33" s="16" t="str">
        <f>VLOOKUP(H33,Results!$N$2:$O$13,2,FALSE)</f>
        <v>Thistles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M9</v>
      </c>
      <c r="C34" s="1">
        <v>32</v>
      </c>
      <c r="D34" s="19" t="str">
        <f t="shared" si="3"/>
        <v>32M9</v>
      </c>
      <c r="E34" s="19" t="str">
        <f t="shared" si="4"/>
        <v>32M3</v>
      </c>
      <c r="F34" s="18"/>
      <c r="G34" s="17">
        <f>+Results!D374</f>
        <v>46122</v>
      </c>
      <c r="H34" s="16" t="str">
        <f>VLOOKUP($D34,Results!$B$2:$I$398,8,FALSE)</f>
        <v>M3</v>
      </c>
      <c r="I34" s="16" t="str">
        <f>VLOOKUP(H34,Results!$N$2:$O$13,2,FALSE)</f>
        <v>Cream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M9</v>
      </c>
      <c r="C35" s="1">
        <v>33</v>
      </c>
      <c r="D35" s="19" t="str">
        <f t="shared" si="3"/>
        <v>33M9</v>
      </c>
      <c r="E35" s="19" t="str">
        <f t="shared" si="4"/>
        <v>33M5</v>
      </c>
      <c r="F35" s="18"/>
      <c r="G35" s="17">
        <f>+Results!D386</f>
        <v>46127</v>
      </c>
      <c r="H35" s="16" t="str">
        <f>VLOOKUP($D35,Results!$B$2:$I$398,8,FALSE)</f>
        <v>M5</v>
      </c>
      <c r="I35" s="16" t="str">
        <f>VLOOKUP(H35,Results!$N$2:$O$13,2,FALSE)</f>
        <v>Needles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8</v>
      </c>
      <c r="L36" s="66">
        <f t="shared" si="9"/>
        <v>2</v>
      </c>
      <c r="M36" s="67">
        <f t="shared" si="9"/>
        <v>13</v>
      </c>
      <c r="N36" s="72">
        <f t="shared" si="9"/>
        <v>233</v>
      </c>
      <c r="O36" s="73">
        <f t="shared" si="9"/>
        <v>305</v>
      </c>
      <c r="P36" s="75">
        <f t="shared" si="9"/>
        <v>18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3" sqref="R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51</v>
      </c>
      <c r="I1" s="93" t="s">
        <v>31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M10</v>
      </c>
      <c r="C3" s="1">
        <v>1</v>
      </c>
      <c r="D3" s="19" t="str">
        <f t="shared" ref="D3:D35" si="0">CONCATENATE(C3,B3)</f>
        <v>1M10</v>
      </c>
      <c r="E3" s="19" t="str">
        <f t="shared" ref="E3:E35" si="1">CONCATENATE(C3,H3)</f>
        <v>1M9</v>
      </c>
      <c r="F3" s="18"/>
      <c r="G3" s="15">
        <f>+Results!D2</f>
        <v>45911</v>
      </c>
      <c r="H3" s="16" t="str">
        <f>VLOOKUP($D3,Results!$B$2:$I$398,8,FALSE)</f>
        <v>M9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6</v>
      </c>
      <c r="P3" s="74">
        <f>IF(J3=" "," ",SUM(K3*2)+L3*1)</f>
        <v>2</v>
      </c>
      <c r="R3" t="s">
        <v>68</v>
      </c>
    </row>
    <row r="4" spans="2:18" x14ac:dyDescent="0.3">
      <c r="B4" t="str">
        <f t="shared" ref="B4:B35" si="2">+$H$1</f>
        <v>M10</v>
      </c>
      <c r="C4" s="1">
        <v>2</v>
      </c>
      <c r="D4" s="19" t="str">
        <f t="shared" si="0"/>
        <v>2M10</v>
      </c>
      <c r="E4" s="19" t="str">
        <f t="shared" si="1"/>
        <v>2M11</v>
      </c>
      <c r="F4" s="18"/>
      <c r="G4" s="15">
        <f>+Results!D14</f>
        <v>45917</v>
      </c>
      <c r="H4" s="16" t="str">
        <f>VLOOKUP($D4,Results!$B$2:$I$398,8,FALSE)</f>
        <v>M11</v>
      </c>
      <c r="I4" s="16" t="str">
        <f>VLOOKUP(H4,Results!$N$2:$O$13,2,FALSE)</f>
        <v>Early Birds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5</v>
      </c>
      <c r="P4" s="74">
        <f t="shared" ref="P4:P35" si="6">IF(J4=" "," ",SUM(K4*2)+L4*1)</f>
        <v>2</v>
      </c>
    </row>
    <row r="5" spans="2:18" x14ac:dyDescent="0.3">
      <c r="B5" t="str">
        <f t="shared" si="2"/>
        <v>M10</v>
      </c>
      <c r="C5" s="1">
        <v>3</v>
      </c>
      <c r="D5" s="19" t="str">
        <f t="shared" si="0"/>
        <v>3M10</v>
      </c>
      <c r="E5" s="19" t="str">
        <f t="shared" si="1"/>
        <v>3M12</v>
      </c>
      <c r="F5" s="18"/>
      <c r="G5" s="15">
        <f>+Results!D26</f>
        <v>45926</v>
      </c>
      <c r="H5" s="16" t="str">
        <f>VLOOKUP($D5,Results!$B$2:$I$398,8,FALSE)</f>
        <v>M12</v>
      </c>
      <c r="I5" s="16" t="str">
        <f>VLOOKUP(H5,Results!$N$2:$O$13,2,FALSE)</f>
        <v>Belton Stags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10</v>
      </c>
      <c r="P5" s="74">
        <f t="shared" si="6"/>
        <v>2</v>
      </c>
    </row>
    <row r="6" spans="2:18" x14ac:dyDescent="0.3">
      <c r="B6" t="str">
        <f t="shared" si="2"/>
        <v>M10</v>
      </c>
      <c r="C6" s="1">
        <v>4</v>
      </c>
      <c r="D6" s="19" t="str">
        <f t="shared" si="0"/>
        <v>4M10</v>
      </c>
      <c r="E6" s="19" t="str">
        <f t="shared" si="1"/>
        <v>4M8</v>
      </c>
      <c r="F6" s="18"/>
      <c r="G6" s="15">
        <f>+Results!D38</f>
        <v>45931</v>
      </c>
      <c r="H6" s="16" t="str">
        <f>VLOOKUP($D6,Results!$B$2:$I$398,8,FALSE)</f>
        <v>M8</v>
      </c>
      <c r="I6" s="16" t="str">
        <f>VLOOKUP(H6,Results!$N$2:$O$13,2,FALSE)</f>
        <v>Hillsiders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9</v>
      </c>
      <c r="P6" s="74">
        <f t="shared" si="6"/>
        <v>2</v>
      </c>
    </row>
    <row r="7" spans="2:18" x14ac:dyDescent="0.3">
      <c r="B7" t="str">
        <f t="shared" si="2"/>
        <v>M10</v>
      </c>
      <c r="C7" s="1">
        <v>5</v>
      </c>
      <c r="D7" s="19" t="str">
        <f t="shared" si="0"/>
        <v>5M10</v>
      </c>
      <c r="E7" s="19" t="str">
        <f t="shared" si="1"/>
        <v>5M7</v>
      </c>
      <c r="F7" s="18"/>
      <c r="G7" s="17">
        <f>+Results!D50</f>
        <v>45936</v>
      </c>
      <c r="H7" s="16" t="str">
        <f>VLOOKUP($D7,Results!$B$2:$I$398,8,FALSE)</f>
        <v>M7</v>
      </c>
      <c r="I7" s="16" t="str">
        <f>VLOOKUP(H7,Results!$N$2:$O$13,2,FALSE)</f>
        <v>Rock 'n' Rollers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M10</v>
      </c>
      <c r="C8" s="1">
        <v>6</v>
      </c>
      <c r="D8" s="19" t="str">
        <f t="shared" si="0"/>
        <v>6M10</v>
      </c>
      <c r="E8" s="19" t="str">
        <f t="shared" si="1"/>
        <v>6M1</v>
      </c>
      <c r="F8" s="18"/>
      <c r="G8" s="15">
        <f>+Results!D62</f>
        <v>45945</v>
      </c>
      <c r="H8" s="16" t="str">
        <f>VLOOKUP($D8,Results!$B$2:$I$398,8,FALSE)</f>
        <v>M1</v>
      </c>
      <c r="I8" s="16" t="str">
        <f>VLOOKUP(H8,Results!$N$2:$O$13,2,FALSE)</f>
        <v>Titanic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17</v>
      </c>
      <c r="P8" s="74">
        <f t="shared" si="6"/>
        <v>0</v>
      </c>
    </row>
    <row r="9" spans="2:18" x14ac:dyDescent="0.3">
      <c r="B9" t="str">
        <f t="shared" si="2"/>
        <v>M10</v>
      </c>
      <c r="C9" s="1">
        <v>7</v>
      </c>
      <c r="D9" s="19" t="str">
        <f t="shared" si="0"/>
        <v>7M10</v>
      </c>
      <c r="E9" s="19" t="str">
        <f t="shared" si="1"/>
        <v>7M3</v>
      </c>
      <c r="F9" s="18"/>
      <c r="G9" s="15">
        <f>+Results!D74</f>
        <v>45952</v>
      </c>
      <c r="H9" s="16" t="str">
        <f>VLOOKUP($D9,Results!$B$2:$I$398,8,FALSE)</f>
        <v>M3</v>
      </c>
      <c r="I9" s="16" t="str">
        <f>VLOOKUP(H9,Results!$N$2:$O$13,2,FALSE)</f>
        <v>Cream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11</v>
      </c>
      <c r="P9" s="74">
        <f t="shared" si="6"/>
        <v>0</v>
      </c>
    </row>
    <row r="10" spans="2:18" x14ac:dyDescent="0.3">
      <c r="B10" t="str">
        <f t="shared" si="2"/>
        <v>M10</v>
      </c>
      <c r="C10" s="1">
        <v>8</v>
      </c>
      <c r="D10" s="19" t="str">
        <f t="shared" si="0"/>
        <v>8M10</v>
      </c>
      <c r="E10" s="19" t="str">
        <f t="shared" si="1"/>
        <v>8M5</v>
      </c>
      <c r="F10" s="18"/>
      <c r="G10" s="15">
        <f>+Results!D86</f>
        <v>45959</v>
      </c>
      <c r="H10" s="16" t="str">
        <f>VLOOKUP($D10,Results!$B$2:$I$398,8,FALSE)</f>
        <v>M5</v>
      </c>
      <c r="I10" s="16" t="str">
        <f>VLOOKUP(H10,Results!$N$2:$O$13,2,FALSE)</f>
        <v>Needles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11</v>
      </c>
      <c r="P10" s="74">
        <f t="shared" si="6"/>
        <v>0</v>
      </c>
    </row>
    <row r="11" spans="2:18" x14ac:dyDescent="0.3">
      <c r="B11" t="str">
        <f t="shared" si="2"/>
        <v>M10</v>
      </c>
      <c r="C11" s="1">
        <v>9</v>
      </c>
      <c r="D11" s="19" t="str">
        <f t="shared" si="0"/>
        <v>9M10</v>
      </c>
      <c r="E11" s="19" t="str">
        <f t="shared" si="1"/>
        <v>9M6</v>
      </c>
      <c r="F11" s="18"/>
      <c r="G11" s="17">
        <f>+Results!D98</f>
        <v>45964</v>
      </c>
      <c r="H11" s="16" t="str">
        <f>VLOOKUP($D11,Results!$B$2:$I$398,8,FALSE)</f>
        <v>M6</v>
      </c>
      <c r="I11" s="16" t="str">
        <f>VLOOKUP(H11,Results!$N$2:$O$13,2,FALSE)</f>
        <v>Vagrants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10</v>
      </c>
      <c r="O11" s="71">
        <f>IF($C11&gt;Results!$F$1," ",(VLOOKUP($E11,Results!$C$2:$K$265,9,FALSE)))</f>
        <v>19</v>
      </c>
      <c r="P11" s="74">
        <f t="shared" si="6"/>
        <v>0</v>
      </c>
    </row>
    <row r="12" spans="2:18" x14ac:dyDescent="0.3">
      <c r="B12" t="str">
        <f t="shared" si="2"/>
        <v>M10</v>
      </c>
      <c r="C12" s="1">
        <v>10</v>
      </c>
      <c r="D12" s="19" t="str">
        <f t="shared" si="0"/>
        <v>10M10</v>
      </c>
      <c r="E12" s="19" t="str">
        <f t="shared" si="1"/>
        <v>10M4</v>
      </c>
      <c r="F12" s="18"/>
      <c r="G12" s="17">
        <f>+Results!D110</f>
        <v>45968</v>
      </c>
      <c r="H12" s="16" t="str">
        <f>VLOOKUP($D12,Results!$B$2:$I$398,8,FALSE)</f>
        <v>M4</v>
      </c>
      <c r="I12" s="16" t="str">
        <f>VLOOKUP(H12,Results!$N$2:$O$13,2,FALSE)</f>
        <v>Thistles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27</v>
      </c>
      <c r="O12" s="71">
        <f>IF($C12&gt;Results!$F$1," ",(VLOOKUP($E12,Results!$C$2:$K$265,9,FALSE)))</f>
        <v>2</v>
      </c>
      <c r="P12" s="74">
        <f t="shared" si="6"/>
        <v>2</v>
      </c>
    </row>
    <row r="13" spans="2:18" x14ac:dyDescent="0.3">
      <c r="B13" t="str">
        <f t="shared" si="2"/>
        <v>M10</v>
      </c>
      <c r="C13" s="1">
        <v>11</v>
      </c>
      <c r="D13" s="19" t="str">
        <f t="shared" si="0"/>
        <v>11M10</v>
      </c>
      <c r="E13" s="19" t="str">
        <f t="shared" si="1"/>
        <v>11M2</v>
      </c>
      <c r="F13" s="18"/>
      <c r="G13" s="17">
        <f>+Results!D122</f>
        <v>45973</v>
      </c>
      <c r="H13" s="16" t="str">
        <f>VLOOKUP($D13,Results!$B$2:$I$398,8,FALSE)</f>
        <v>M2</v>
      </c>
      <c r="I13" s="16" t="str">
        <f>VLOOKUP(H13,Results!$N$2:$O$13,2,FALSE)</f>
        <v>Buttercross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1</v>
      </c>
      <c r="M13" s="63">
        <f t="shared" si="5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6"/>
        <v>1</v>
      </c>
    </row>
    <row r="14" spans="2:18" x14ac:dyDescent="0.3">
      <c r="B14" t="str">
        <f t="shared" si="2"/>
        <v>M10</v>
      </c>
      <c r="C14" s="1">
        <v>12</v>
      </c>
      <c r="D14" s="19" t="str">
        <f t="shared" si="0"/>
        <v>12M10</v>
      </c>
      <c r="E14" s="19" t="str">
        <f t="shared" si="1"/>
        <v>12M9</v>
      </c>
      <c r="F14" s="18"/>
      <c r="G14" s="15">
        <f>+Results!D134</f>
        <v>45982</v>
      </c>
      <c r="H14" s="16" t="str">
        <f>VLOOKUP($D14,Results!$B$2:$I$398,8,FALSE)</f>
        <v>M9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6</v>
      </c>
      <c r="P14" s="74">
        <f t="shared" si="6"/>
        <v>2</v>
      </c>
    </row>
    <row r="15" spans="2:18" x14ac:dyDescent="0.3">
      <c r="B15" t="str">
        <f t="shared" si="2"/>
        <v>M10</v>
      </c>
      <c r="C15" s="1">
        <v>13</v>
      </c>
      <c r="D15" s="19" t="str">
        <f t="shared" si="0"/>
        <v>13M10</v>
      </c>
      <c r="E15" s="19" t="str">
        <f t="shared" si="1"/>
        <v>13M11</v>
      </c>
      <c r="F15" s="18"/>
      <c r="G15" s="15">
        <f>+Results!D146</f>
        <v>45987</v>
      </c>
      <c r="H15" s="16" t="str">
        <f>VLOOKUP($D15,Results!$B$2:$I$398,8,FALSE)</f>
        <v>M11</v>
      </c>
      <c r="I15" s="16" t="str">
        <f>VLOOKUP(H15,Results!$N$2:$O$13,2,FALSE)</f>
        <v>Early Birds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8" x14ac:dyDescent="0.3">
      <c r="B16" t="str">
        <f t="shared" si="2"/>
        <v>M10</v>
      </c>
      <c r="C16" s="1">
        <v>14</v>
      </c>
      <c r="D16" s="19" t="str">
        <f t="shared" si="0"/>
        <v>14M10</v>
      </c>
      <c r="E16" s="19" t="str">
        <f t="shared" si="1"/>
        <v>14M12</v>
      </c>
      <c r="F16" s="18"/>
      <c r="G16" s="15">
        <f>+Results!D158</f>
        <v>45992</v>
      </c>
      <c r="H16" s="16" t="str">
        <f>VLOOKUP($D16,Results!$B$2:$I$398,8,FALSE)</f>
        <v>M12</v>
      </c>
      <c r="I16" s="16" t="str">
        <f>VLOOKUP(H16,Results!$N$2:$O$13,2,FALSE)</f>
        <v>Belton Stags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12</v>
      </c>
      <c r="P16" s="74">
        <f t="shared" si="6"/>
        <v>2</v>
      </c>
    </row>
    <row r="17" spans="2:16" x14ac:dyDescent="0.3">
      <c r="B17" t="str">
        <f t="shared" si="2"/>
        <v>M10</v>
      </c>
      <c r="C17" s="1">
        <v>15</v>
      </c>
      <c r="D17" s="19" t="str">
        <f t="shared" si="0"/>
        <v>15M10</v>
      </c>
      <c r="E17" s="19" t="str">
        <f t="shared" si="1"/>
        <v>15M8</v>
      </c>
      <c r="F17" s="18"/>
      <c r="G17" s="15">
        <f>+Results!D170</f>
        <v>46001</v>
      </c>
      <c r="H17" s="16" t="str">
        <f>VLOOKUP($D17,Results!$B$2:$I$398,8,FALSE)</f>
        <v>M8</v>
      </c>
      <c r="I17" s="16" t="str">
        <f>VLOOKUP(H17,Results!$N$2:$O$13,2,FALSE)</f>
        <v>Hillsiders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6" x14ac:dyDescent="0.3">
      <c r="B18" t="str">
        <f t="shared" si="2"/>
        <v>M10</v>
      </c>
      <c r="C18" s="1">
        <v>16</v>
      </c>
      <c r="D18" s="19" t="str">
        <f t="shared" si="0"/>
        <v>16M10</v>
      </c>
      <c r="E18" s="19" t="str">
        <f t="shared" si="1"/>
        <v>16M7</v>
      </c>
      <c r="F18" s="18"/>
      <c r="G18" s="17">
        <f>+Results!D182</f>
        <v>46010</v>
      </c>
      <c r="H18" s="16" t="str">
        <f>VLOOKUP($D18,Results!$B$2:$I$398,8,FALSE)</f>
        <v>M7</v>
      </c>
      <c r="I18" s="16" t="str">
        <f>VLOOKUP(H18,Results!$N$2:$O$13,2,FALSE)</f>
        <v>Rock 'n' Rollers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17</v>
      </c>
      <c r="P18" s="74">
        <f t="shared" si="6"/>
        <v>0</v>
      </c>
    </row>
    <row r="19" spans="2:16" x14ac:dyDescent="0.3">
      <c r="B19" t="str">
        <f t="shared" si="2"/>
        <v>M10</v>
      </c>
      <c r="C19" s="1">
        <v>17</v>
      </c>
      <c r="D19" s="19" t="str">
        <f t="shared" si="0"/>
        <v>17M10</v>
      </c>
      <c r="E19" s="19" t="str">
        <f t="shared" si="1"/>
        <v>17M1</v>
      </c>
      <c r="F19" s="18"/>
      <c r="G19" s="15">
        <f>+Results!D194</f>
        <v>46024</v>
      </c>
      <c r="H19" s="16" t="str">
        <f>VLOOKUP($D19,Results!$B$2:$I$398,8,FALSE)</f>
        <v>M1</v>
      </c>
      <c r="I19" s="16" t="str">
        <f>VLOOKUP(H19,Results!$N$2:$O$13,2,FALSE)</f>
        <v>Titanic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13</v>
      </c>
      <c r="P19" s="74">
        <f t="shared" si="6"/>
        <v>0</v>
      </c>
    </row>
    <row r="20" spans="2:16" x14ac:dyDescent="0.3">
      <c r="B20" t="str">
        <f t="shared" si="2"/>
        <v>M10</v>
      </c>
      <c r="C20" s="1">
        <v>18</v>
      </c>
      <c r="D20" s="19" t="str">
        <f t="shared" si="0"/>
        <v>18M10</v>
      </c>
      <c r="E20" s="19" t="str">
        <f t="shared" si="1"/>
        <v>18M3</v>
      </c>
      <c r="F20" s="18"/>
      <c r="G20" s="17">
        <f>+Results!D206</f>
        <v>46027</v>
      </c>
      <c r="H20" s="16" t="str">
        <f>VLOOKUP($D20,Results!$B$2:$I$398,8,FALSE)</f>
        <v>M3</v>
      </c>
      <c r="I20" s="16" t="str">
        <f>VLOOKUP(H20,Results!$N$2:$O$13,2,FALSE)</f>
        <v>Cream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16</v>
      </c>
      <c r="O20" s="71">
        <f>IF($C20&gt;Results!$F$1," ",(VLOOKUP($E20,Results!$C$2:$K$265,9,FALSE)))</f>
        <v>11</v>
      </c>
      <c r="P20" s="74">
        <f t="shared" si="6"/>
        <v>2</v>
      </c>
    </row>
    <row r="21" spans="2:16" x14ac:dyDescent="0.3">
      <c r="B21" t="str">
        <f t="shared" si="2"/>
        <v>M10</v>
      </c>
      <c r="C21" s="1">
        <v>19</v>
      </c>
      <c r="D21" s="19" t="str">
        <f t="shared" si="0"/>
        <v>19M10</v>
      </c>
      <c r="E21" s="19" t="str">
        <f t="shared" si="1"/>
        <v>19M5</v>
      </c>
      <c r="F21" s="18"/>
      <c r="G21" s="15">
        <f>+Results!D218</f>
        <v>46038</v>
      </c>
      <c r="H21" s="16" t="str">
        <f>VLOOKUP($D21,Results!$B$2:$I$398,8,FALSE)</f>
        <v>M5</v>
      </c>
      <c r="I21" s="16" t="str">
        <f>VLOOKUP(H21,Results!$N$2:$O$13,2,FALSE)</f>
        <v>Needles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30</v>
      </c>
      <c r="O21" s="71">
        <f>IF($C21&gt;Results!$F$1," ",(VLOOKUP($E21,Results!$C$2:$K$265,9,FALSE)))</f>
        <v>6</v>
      </c>
      <c r="P21" s="74">
        <f t="shared" si="6"/>
        <v>2</v>
      </c>
    </row>
    <row r="22" spans="2:16" x14ac:dyDescent="0.3">
      <c r="B22" t="str">
        <f t="shared" si="2"/>
        <v>M10</v>
      </c>
      <c r="C22" s="1">
        <v>20</v>
      </c>
      <c r="D22" s="19" t="str">
        <f t="shared" si="0"/>
        <v>20M10</v>
      </c>
      <c r="E22" s="19" t="str">
        <f t="shared" si="1"/>
        <v>20M6</v>
      </c>
      <c r="F22" s="18"/>
      <c r="G22" s="17">
        <f>+Results!D230</f>
        <v>46043</v>
      </c>
      <c r="H22" s="16" t="str">
        <f>VLOOKUP($D22,Results!$B$2:$I$398,8,FALSE)</f>
        <v>M6</v>
      </c>
      <c r="I22" s="16" t="str">
        <f>VLOOKUP(H22,Results!$N$2:$O$13,2,FALSE)</f>
        <v>Vagrants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14</v>
      </c>
      <c r="P22" s="74">
        <f t="shared" si="6"/>
        <v>2</v>
      </c>
    </row>
    <row r="23" spans="2:16" x14ac:dyDescent="0.3">
      <c r="B23" t="str">
        <f t="shared" si="2"/>
        <v>M10</v>
      </c>
      <c r="C23" s="1">
        <v>21</v>
      </c>
      <c r="D23" s="19" t="str">
        <f t="shared" si="0"/>
        <v>21M10</v>
      </c>
      <c r="E23" s="19" t="str">
        <f t="shared" si="1"/>
        <v>21M4</v>
      </c>
      <c r="F23" s="18"/>
      <c r="G23" s="15">
        <f>+Results!D242</f>
        <v>46048</v>
      </c>
      <c r="H23" s="16" t="str">
        <f>VLOOKUP($D23,Results!$B$2:$I$398,8,FALSE)</f>
        <v>M4</v>
      </c>
      <c r="I23" s="16" t="str">
        <f>VLOOKUP(H23,Results!$N$2:$O$13,2,FALSE)</f>
        <v>Thistles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23</v>
      </c>
      <c r="O23" s="71">
        <f>IF($C23&gt;Results!$F$1," ",(VLOOKUP($E23,Results!$C$2:$K$265,9,FALSE)))</f>
        <v>8</v>
      </c>
      <c r="P23" s="74">
        <f t="shared" si="6"/>
        <v>2</v>
      </c>
    </row>
    <row r="24" spans="2:16" x14ac:dyDescent="0.3">
      <c r="B24" t="str">
        <f t="shared" si="2"/>
        <v>M10</v>
      </c>
      <c r="C24" s="1">
        <v>22</v>
      </c>
      <c r="D24" s="19" t="str">
        <f t="shared" si="0"/>
        <v>22M10</v>
      </c>
      <c r="E24" s="19" t="str">
        <f t="shared" si="1"/>
        <v>22M2</v>
      </c>
      <c r="F24" s="18"/>
      <c r="G24" s="17">
        <f>+Results!D254</f>
        <v>46057</v>
      </c>
      <c r="H24" s="16" t="str">
        <f>VLOOKUP($D24,Results!$B$2:$I$398,8,FALSE)</f>
        <v>M2</v>
      </c>
      <c r="I24" s="16" t="str">
        <f>VLOOKUP(H24,Results!$N$2:$O$13,2,FALSE)</f>
        <v>Buttercross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9</v>
      </c>
      <c r="P24" s="74">
        <f t="shared" si="6"/>
        <v>2</v>
      </c>
    </row>
    <row r="25" spans="2:16" x14ac:dyDescent="0.3">
      <c r="B25" t="str">
        <f t="shared" si="2"/>
        <v>M10</v>
      </c>
      <c r="C25" s="1">
        <v>23</v>
      </c>
      <c r="D25" s="19" t="str">
        <f t="shared" si="0"/>
        <v>23M10</v>
      </c>
      <c r="E25" s="19" t="str">
        <f t="shared" si="1"/>
        <v>23M9</v>
      </c>
      <c r="F25" s="18"/>
      <c r="G25" s="17">
        <f>+Results!D266</f>
        <v>46064</v>
      </c>
      <c r="H25" s="16" t="str">
        <f>VLOOKUP($D25,Results!$B$2:$I$398,8,FALSE)</f>
        <v>M9</v>
      </c>
      <c r="I25" s="16" t="str">
        <f>VLOOKUP(H25,Results!$N$2:$O$13,2,FALSE)</f>
        <v>Wizards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13</v>
      </c>
      <c r="O25" s="71">
        <f>IF($C25&gt;Results!$F$1," ",(VLOOKUP($E25,Results!$C$2:$K$398,9,FALSE)))</f>
        <v>8</v>
      </c>
      <c r="P25" s="74">
        <f t="shared" si="6"/>
        <v>2</v>
      </c>
    </row>
    <row r="26" spans="2:16" x14ac:dyDescent="0.3">
      <c r="B26" t="str">
        <f t="shared" si="2"/>
        <v>M10</v>
      </c>
      <c r="C26" s="1">
        <v>24</v>
      </c>
      <c r="D26" s="19" t="str">
        <f t="shared" si="0"/>
        <v>24M10</v>
      </c>
      <c r="E26" s="19" t="str">
        <f t="shared" si="1"/>
        <v>24M11</v>
      </c>
      <c r="F26" s="18"/>
      <c r="G26" s="17">
        <f>+Results!D278</f>
        <v>46071</v>
      </c>
      <c r="H26" s="16" t="str">
        <f>VLOOKUP($D26,Results!$B$2:$I$398,8,FALSE)</f>
        <v>M11</v>
      </c>
      <c r="I26" s="16" t="str">
        <f>VLOOKUP(H26,Results!$N$2:$O$13,2,FALSE)</f>
        <v>Early Birds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13</v>
      </c>
      <c r="O26" s="71">
        <f>IF($C26&gt;Results!$F$1," ",(VLOOKUP($E26,Results!$C$2:$K$398,9,FALSE)))</f>
        <v>17</v>
      </c>
      <c r="P26" s="74">
        <f t="shared" si="6"/>
        <v>0</v>
      </c>
    </row>
    <row r="27" spans="2:16" x14ac:dyDescent="0.3">
      <c r="B27" t="str">
        <f t="shared" si="2"/>
        <v>M10</v>
      </c>
      <c r="C27" s="1">
        <v>25</v>
      </c>
      <c r="D27" s="19" t="str">
        <f t="shared" si="0"/>
        <v>25M10</v>
      </c>
      <c r="E27" s="19" t="str">
        <f t="shared" si="1"/>
        <v>25M12</v>
      </c>
      <c r="F27" s="18"/>
      <c r="G27" s="17">
        <f>+Results!D290</f>
        <v>46080</v>
      </c>
      <c r="H27" s="16" t="str">
        <f>VLOOKUP($D27,Results!$B$2:$I$398,8,FALSE)</f>
        <v>M12</v>
      </c>
      <c r="I27" s="16" t="str">
        <f>VLOOKUP(H27,Results!$N$2:$O$13,2,FALSE)</f>
        <v>Belton Stags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M10</v>
      </c>
      <c r="C28" s="1">
        <v>26</v>
      </c>
      <c r="D28" s="19" t="str">
        <f t="shared" si="0"/>
        <v>26M10</v>
      </c>
      <c r="E28" s="19" t="str">
        <f t="shared" si="1"/>
        <v>26M8</v>
      </c>
      <c r="F28" s="18"/>
      <c r="G28" s="17">
        <f>+Results!D302</f>
        <v>46083</v>
      </c>
      <c r="H28" s="16" t="str">
        <f>VLOOKUP($D28,Results!$B$2:$I$398,8,FALSE)</f>
        <v>M8</v>
      </c>
      <c r="I28" s="16" t="str">
        <f>VLOOKUP(H28,Results!$N$2:$O$13,2,FALSE)</f>
        <v>Hillsiders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M10</v>
      </c>
      <c r="C29" s="1">
        <v>27</v>
      </c>
      <c r="D29" s="19" t="str">
        <f t="shared" si="0"/>
        <v>27M10</v>
      </c>
      <c r="E29" s="19" t="str">
        <f t="shared" si="1"/>
        <v>27M7</v>
      </c>
      <c r="F29" s="18"/>
      <c r="G29" s="17">
        <f>+Results!D314</f>
        <v>46094</v>
      </c>
      <c r="H29" s="16" t="str">
        <f>VLOOKUP($D29,Results!$B$2:$I$398,8,FALSE)</f>
        <v>M7</v>
      </c>
      <c r="I29" s="16" t="str">
        <f>VLOOKUP(H29,Results!$N$2:$O$13,2,FALSE)</f>
        <v>Rock 'n' Rollers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M10</v>
      </c>
      <c r="C30" s="1">
        <v>28</v>
      </c>
      <c r="D30" s="19" t="str">
        <f t="shared" si="0"/>
        <v>28M10</v>
      </c>
      <c r="E30" s="19" t="str">
        <f t="shared" si="1"/>
        <v>28M1</v>
      </c>
      <c r="F30" s="18"/>
      <c r="G30" s="17">
        <f>+Results!D326</f>
        <v>46099</v>
      </c>
      <c r="H30" s="16" t="str">
        <f>VLOOKUP($D30,Results!$B$2:$I$398,8,FALSE)</f>
        <v>M1</v>
      </c>
      <c r="I30" s="16" t="str">
        <f>VLOOKUP(H30,Results!$N$2:$O$13,2,FALSE)</f>
        <v>Titanic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M10</v>
      </c>
      <c r="C31" s="1">
        <v>29</v>
      </c>
      <c r="D31" s="19" t="str">
        <f t="shared" si="0"/>
        <v>29M10</v>
      </c>
      <c r="E31" s="19" t="str">
        <f t="shared" si="1"/>
        <v>29M3</v>
      </c>
      <c r="F31" s="18"/>
      <c r="G31" s="17">
        <f>+Results!D338</f>
        <v>46104</v>
      </c>
      <c r="H31" s="16" t="str">
        <f>VLOOKUP($D31,Results!$B$2:$I$398,8,FALSE)</f>
        <v>M3</v>
      </c>
      <c r="I31" s="16" t="str">
        <f>VLOOKUP(H31,Results!$N$2:$O$13,2,FALSE)</f>
        <v>Cream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M10</v>
      </c>
      <c r="C32" s="1">
        <v>30</v>
      </c>
      <c r="D32" s="19" t="str">
        <f t="shared" si="0"/>
        <v>30M10</v>
      </c>
      <c r="E32" s="19" t="str">
        <f t="shared" si="1"/>
        <v>30M5</v>
      </c>
      <c r="F32" s="18"/>
      <c r="G32" s="17">
        <f>+Results!D350</f>
        <v>46108</v>
      </c>
      <c r="H32" s="16" t="str">
        <f>VLOOKUP($D32,Results!$B$2:$I$398,8,FALSE)</f>
        <v>M5</v>
      </c>
      <c r="I32" s="16" t="str">
        <f>VLOOKUP(H32,Results!$N$2:$O$13,2,FALSE)</f>
        <v>Needles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M10</v>
      </c>
      <c r="C33" s="1">
        <v>31</v>
      </c>
      <c r="D33" s="19" t="str">
        <f t="shared" si="0"/>
        <v>31M10</v>
      </c>
      <c r="E33" s="19" t="str">
        <f t="shared" si="1"/>
        <v>31M6</v>
      </c>
      <c r="F33" s="18"/>
      <c r="G33" s="17">
        <f>+Results!D362</f>
        <v>46113</v>
      </c>
      <c r="H33" s="16" t="str">
        <f>VLOOKUP($D33,Results!$B$2:$I$398,8,FALSE)</f>
        <v>M6</v>
      </c>
      <c r="I33" s="16" t="str">
        <f>VLOOKUP(H33,Results!$N$2:$O$13,2,FALSE)</f>
        <v>Vagrants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M10</v>
      </c>
      <c r="C34" s="1">
        <v>32</v>
      </c>
      <c r="D34" s="19" t="str">
        <f t="shared" si="0"/>
        <v>32M10</v>
      </c>
      <c r="E34" s="19" t="str">
        <f t="shared" si="1"/>
        <v>32M4</v>
      </c>
      <c r="F34" s="18"/>
      <c r="G34" s="17">
        <f>+Results!D374</f>
        <v>46122</v>
      </c>
      <c r="H34" s="16" t="str">
        <f>VLOOKUP($D34,Results!$B$2:$I$398,8,FALSE)</f>
        <v>M4</v>
      </c>
      <c r="I34" s="16" t="str">
        <f>VLOOKUP(H34,Results!$N$2:$O$13,2,FALSE)</f>
        <v>Thistles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M10</v>
      </c>
      <c r="C35" s="1">
        <v>33</v>
      </c>
      <c r="D35" s="19" t="str">
        <f t="shared" si="0"/>
        <v>33M10</v>
      </c>
      <c r="E35" s="19" t="str">
        <f t="shared" si="1"/>
        <v>33M2</v>
      </c>
      <c r="F35" s="18"/>
      <c r="G35" s="17">
        <f>+Results!D386</f>
        <v>46127</v>
      </c>
      <c r="H35" s="16" t="str">
        <f>VLOOKUP($D35,Results!$B$2:$I$398,8,FALSE)</f>
        <v>M2</v>
      </c>
      <c r="I35" s="16" t="str">
        <f>VLOOKUP(H35,Results!$N$2:$O$13,2,FALSE)</f>
        <v>Buttercross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14</v>
      </c>
      <c r="L36" s="66">
        <f t="shared" si="7"/>
        <v>3</v>
      </c>
      <c r="M36" s="67">
        <f t="shared" si="7"/>
        <v>7</v>
      </c>
      <c r="N36" s="72">
        <f t="shared" si="7"/>
        <v>345</v>
      </c>
      <c r="O36" s="73">
        <f t="shared" si="7"/>
        <v>248</v>
      </c>
      <c r="P36" s="75">
        <f t="shared" si="7"/>
        <v>31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52</v>
      </c>
      <c r="I1" s="93" t="s">
        <v>64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M11</v>
      </c>
      <c r="C3" s="1">
        <v>1</v>
      </c>
      <c r="D3" s="19" t="str">
        <f t="shared" ref="D3:D35" si="0">CONCATENATE(C3,B3)</f>
        <v>1M11</v>
      </c>
      <c r="E3" s="19" t="str">
        <f t="shared" ref="E3:E35" si="1">CONCATENATE(C3,H3)</f>
        <v>1M12</v>
      </c>
      <c r="F3" s="18"/>
      <c r="G3" s="15">
        <f>+Results!D2</f>
        <v>45911</v>
      </c>
      <c r="H3" s="16" t="str">
        <f>VLOOKUP($D3,Results!$B$2:$I$398,8,FALSE)</f>
        <v>M12</v>
      </c>
      <c r="I3" s="16" t="str">
        <f>VLOOKUP(H3,Results!$N$2:$O$13,2,FALSE)</f>
        <v>Belton Stags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M11</v>
      </c>
      <c r="C4" s="1">
        <v>2</v>
      </c>
      <c r="D4" s="19" t="str">
        <f t="shared" si="0"/>
        <v>2M11</v>
      </c>
      <c r="E4" s="19" t="str">
        <f t="shared" si="1"/>
        <v>2M10</v>
      </c>
      <c r="F4" s="18"/>
      <c r="G4" s="15">
        <f>+Results!D14</f>
        <v>45917</v>
      </c>
      <c r="H4" s="16" t="str">
        <f>VLOOKUP($D4,Results!$B$2:$I$398,8,FALSE)</f>
        <v>M10</v>
      </c>
      <c r="I4" s="16" t="str">
        <f>VLOOKUP(H4,Results!$N$2:$O$13,2,FALSE)</f>
        <v>Deadenders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20</v>
      </c>
      <c r="P4" s="74">
        <f t="shared" ref="P4:P35" si="6">IF(J4=" "," ",SUM(K4*2)+L4*1)</f>
        <v>0</v>
      </c>
    </row>
    <row r="5" spans="2:16" x14ac:dyDescent="0.3">
      <c r="B5" t="str">
        <f t="shared" si="2"/>
        <v>M11</v>
      </c>
      <c r="C5" s="1">
        <v>3</v>
      </c>
      <c r="D5" s="19" t="str">
        <f t="shared" si="0"/>
        <v>3M11</v>
      </c>
      <c r="E5" s="19" t="str">
        <f t="shared" si="1"/>
        <v>3M9</v>
      </c>
      <c r="F5" s="18"/>
      <c r="G5" s="15">
        <f>+Results!D26</f>
        <v>45926</v>
      </c>
      <c r="H5" s="16" t="str">
        <f>VLOOKUP($D5,Results!$B$2:$I$398,8,FALSE)</f>
        <v>M9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6"/>
        <v>1</v>
      </c>
    </row>
    <row r="6" spans="2:16" x14ac:dyDescent="0.3">
      <c r="B6" t="str">
        <f t="shared" si="2"/>
        <v>M11</v>
      </c>
      <c r="C6" s="1">
        <v>4</v>
      </c>
      <c r="D6" s="19" t="str">
        <f t="shared" si="0"/>
        <v>4M11</v>
      </c>
      <c r="E6" s="19" t="str">
        <f t="shared" si="1"/>
        <v>4M1</v>
      </c>
      <c r="F6" s="18"/>
      <c r="G6" s="15">
        <f>+Results!D38</f>
        <v>45931</v>
      </c>
      <c r="H6" s="16" t="str">
        <f>VLOOKUP($D6,Results!$B$2:$I$398,8,FALSE)</f>
        <v>M1</v>
      </c>
      <c r="I6" s="16" t="str">
        <f>VLOOKUP(H6,Results!$N$2:$O$13,2,FALSE)</f>
        <v>Titanic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28</v>
      </c>
      <c r="P6" s="74">
        <f t="shared" si="6"/>
        <v>0</v>
      </c>
    </row>
    <row r="7" spans="2:16" x14ac:dyDescent="0.3">
      <c r="B7" t="str">
        <f t="shared" si="2"/>
        <v>M11</v>
      </c>
      <c r="C7" s="1">
        <v>5</v>
      </c>
      <c r="D7" s="19" t="str">
        <f t="shared" si="0"/>
        <v>5M11</v>
      </c>
      <c r="E7" s="19" t="str">
        <f t="shared" si="1"/>
        <v>5M8</v>
      </c>
      <c r="F7" s="18"/>
      <c r="G7" s="17">
        <f>+Results!D50</f>
        <v>45936</v>
      </c>
      <c r="H7" s="16" t="str">
        <f>VLOOKUP($D7,Results!$B$2:$I$398,8,FALSE)</f>
        <v>M8</v>
      </c>
      <c r="I7" s="16" t="str">
        <f>VLOOKUP(H7,Results!$N$2:$O$13,2,FALSE)</f>
        <v>Hillsiders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6"/>
        <v>1</v>
      </c>
    </row>
    <row r="8" spans="2:16" x14ac:dyDescent="0.3">
      <c r="B8" t="str">
        <f t="shared" si="2"/>
        <v>M11</v>
      </c>
      <c r="C8" s="1">
        <v>6</v>
      </c>
      <c r="D8" s="19" t="str">
        <f t="shared" si="0"/>
        <v>6M11</v>
      </c>
      <c r="E8" s="19" t="str">
        <f t="shared" si="1"/>
        <v>6M2</v>
      </c>
      <c r="F8" s="18"/>
      <c r="G8" s="15">
        <f>+Results!D62</f>
        <v>45945</v>
      </c>
      <c r="H8" s="16" t="str">
        <f>VLOOKUP($D8,Results!$B$2:$I$398,8,FALSE)</f>
        <v>M2</v>
      </c>
      <c r="I8" s="16" t="str">
        <f>VLOOKUP(H8,Results!$N$2:$O$13,2,FALSE)</f>
        <v>Buttercross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M11</v>
      </c>
      <c r="C9" s="1">
        <v>7</v>
      </c>
      <c r="D9" s="19" t="str">
        <f t="shared" si="0"/>
        <v>7M11</v>
      </c>
      <c r="E9" s="19" t="str">
        <f t="shared" si="1"/>
        <v>7M7</v>
      </c>
      <c r="F9" s="18"/>
      <c r="G9" s="15">
        <f>+Results!D74</f>
        <v>45952</v>
      </c>
      <c r="H9" s="16" t="str">
        <f>VLOOKUP($D9,Results!$B$2:$I$398,8,FALSE)</f>
        <v>M7</v>
      </c>
      <c r="I9" s="16" t="str">
        <f>VLOOKUP(H9,Results!$N$2:$O$13,2,FALSE)</f>
        <v>Rock 'n' Rollers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M11</v>
      </c>
      <c r="C10" s="1">
        <v>8</v>
      </c>
      <c r="D10" s="19" t="str">
        <f t="shared" si="0"/>
        <v>8M11</v>
      </c>
      <c r="E10" s="19" t="str">
        <f t="shared" si="1"/>
        <v>8M4</v>
      </c>
      <c r="F10" s="18"/>
      <c r="G10" s="15">
        <f>+Results!D86</f>
        <v>45959</v>
      </c>
      <c r="H10" s="16" t="str">
        <f>VLOOKUP($D10,Results!$B$2:$I$398,8,FALSE)</f>
        <v>M4</v>
      </c>
      <c r="I10" s="16" t="str">
        <f>VLOOKUP(H10,Results!$N$2:$O$13,2,FALSE)</f>
        <v>Thistles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22</v>
      </c>
      <c r="P10" s="74">
        <f t="shared" si="6"/>
        <v>0</v>
      </c>
    </row>
    <row r="11" spans="2:16" x14ac:dyDescent="0.3">
      <c r="B11" t="str">
        <f t="shared" si="2"/>
        <v>M11</v>
      </c>
      <c r="C11" s="1">
        <v>9</v>
      </c>
      <c r="D11" s="19" t="str">
        <f t="shared" si="0"/>
        <v>9M11</v>
      </c>
      <c r="E11" s="19" t="str">
        <f t="shared" si="1"/>
        <v>9M3</v>
      </c>
      <c r="F11" s="18"/>
      <c r="G11" s="17">
        <f>+Results!D98</f>
        <v>45964</v>
      </c>
      <c r="H11" s="16" t="str">
        <f>VLOOKUP($D11,Results!$B$2:$I$398,8,FALSE)</f>
        <v>M3</v>
      </c>
      <c r="I11" s="16" t="str">
        <f>VLOOKUP(H11,Results!$N$2:$O$13,2,FALSE)</f>
        <v>Cream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M11</v>
      </c>
      <c r="C12" s="1">
        <v>10</v>
      </c>
      <c r="D12" s="19" t="str">
        <f t="shared" si="0"/>
        <v>10M11</v>
      </c>
      <c r="E12" s="19" t="str">
        <f t="shared" si="1"/>
        <v>10M5</v>
      </c>
      <c r="F12" s="18"/>
      <c r="G12" s="17">
        <f>+Results!D110</f>
        <v>45968</v>
      </c>
      <c r="H12" s="16" t="str">
        <f>VLOOKUP($D12,Results!$B$2:$I$398,8,FALSE)</f>
        <v>M5</v>
      </c>
      <c r="I12" s="16" t="str">
        <f>VLOOKUP(H12,Results!$N$2:$O$13,2,FALSE)</f>
        <v>Needles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M11</v>
      </c>
      <c r="C13" s="1">
        <v>11</v>
      </c>
      <c r="D13" s="19" t="str">
        <f t="shared" si="0"/>
        <v>11M11</v>
      </c>
      <c r="E13" s="19" t="str">
        <f t="shared" si="1"/>
        <v>11M6</v>
      </c>
      <c r="F13" s="18"/>
      <c r="G13" s="17">
        <f>+Results!D122</f>
        <v>45973</v>
      </c>
      <c r="H13" s="16" t="str">
        <f>VLOOKUP($D13,Results!$B$2:$I$398,8,FALSE)</f>
        <v>M6</v>
      </c>
      <c r="I13" s="16" t="str">
        <f>VLOOKUP(H13,Results!$N$2:$O$13,2,FALSE)</f>
        <v>Vagrants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21</v>
      </c>
      <c r="P13" s="74">
        <f t="shared" si="6"/>
        <v>0</v>
      </c>
    </row>
    <row r="14" spans="2:16" x14ac:dyDescent="0.3">
      <c r="B14" t="str">
        <f t="shared" si="2"/>
        <v>M11</v>
      </c>
      <c r="C14" s="1">
        <v>12</v>
      </c>
      <c r="D14" s="19" t="str">
        <f t="shared" si="0"/>
        <v>12M11</v>
      </c>
      <c r="E14" s="19" t="str">
        <f t="shared" si="1"/>
        <v>12M12</v>
      </c>
      <c r="F14" s="18"/>
      <c r="G14" s="15">
        <f>+Results!D134</f>
        <v>45982</v>
      </c>
      <c r="H14" s="16" t="str">
        <f>VLOOKUP($D14,Results!$B$2:$I$398,8,FALSE)</f>
        <v>M12</v>
      </c>
      <c r="I14" s="16" t="str">
        <f>VLOOKUP(H14,Results!$N$2:$O$13,2,FALSE)</f>
        <v>Belton Stags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16</v>
      </c>
      <c r="P14" s="74">
        <f t="shared" si="6"/>
        <v>0</v>
      </c>
    </row>
    <row r="15" spans="2:16" x14ac:dyDescent="0.3">
      <c r="B15" t="str">
        <f t="shared" si="2"/>
        <v>M11</v>
      </c>
      <c r="C15" s="1">
        <v>13</v>
      </c>
      <c r="D15" s="19" t="str">
        <f t="shared" si="0"/>
        <v>13M11</v>
      </c>
      <c r="E15" s="19" t="str">
        <f t="shared" si="1"/>
        <v>13M10</v>
      </c>
      <c r="F15" s="18"/>
      <c r="G15" s="15">
        <f>+Results!D146</f>
        <v>45987</v>
      </c>
      <c r="H15" s="16" t="str">
        <f>VLOOKUP($D15,Results!$B$2:$I$398,8,FALSE)</f>
        <v>M10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6" x14ac:dyDescent="0.3">
      <c r="B16" t="str">
        <f t="shared" si="2"/>
        <v>M11</v>
      </c>
      <c r="C16" s="1">
        <v>14</v>
      </c>
      <c r="D16" s="19" t="str">
        <f t="shared" si="0"/>
        <v>14M11</v>
      </c>
      <c r="E16" s="19" t="str">
        <f t="shared" si="1"/>
        <v>14M9</v>
      </c>
      <c r="F16" s="18"/>
      <c r="G16" s="15">
        <f>+Results!D158</f>
        <v>45992</v>
      </c>
      <c r="H16" s="16" t="str">
        <f>VLOOKUP($D16,Results!$B$2:$I$398,8,FALSE)</f>
        <v>M9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11</v>
      </c>
      <c r="P16" s="74">
        <f t="shared" si="6"/>
        <v>2</v>
      </c>
    </row>
    <row r="17" spans="2:18" x14ac:dyDescent="0.3">
      <c r="B17" t="str">
        <f t="shared" si="2"/>
        <v>M11</v>
      </c>
      <c r="C17" s="1">
        <v>15</v>
      </c>
      <c r="D17" s="19" t="str">
        <f t="shared" si="0"/>
        <v>15M11</v>
      </c>
      <c r="E17" s="19" t="str">
        <f t="shared" si="1"/>
        <v>15M1</v>
      </c>
      <c r="F17" s="18"/>
      <c r="G17" s="15">
        <f>+Results!D170</f>
        <v>46001</v>
      </c>
      <c r="H17" s="16" t="str">
        <f>VLOOKUP($D17,Results!$B$2:$I$398,8,FALSE)</f>
        <v>M1</v>
      </c>
      <c r="I17" s="16" t="str">
        <f>VLOOKUP(H17,Results!$N$2:$O$13,2,FALSE)</f>
        <v>Titanic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9</v>
      </c>
      <c r="P17" s="74">
        <f t="shared" si="6"/>
        <v>2</v>
      </c>
    </row>
    <row r="18" spans="2:18" x14ac:dyDescent="0.3">
      <c r="B18" t="str">
        <f t="shared" si="2"/>
        <v>M11</v>
      </c>
      <c r="C18" s="1">
        <v>16</v>
      </c>
      <c r="D18" s="19" t="str">
        <f t="shared" si="0"/>
        <v>16M11</v>
      </c>
      <c r="E18" s="19" t="str">
        <f t="shared" si="1"/>
        <v>16M8</v>
      </c>
      <c r="F18" s="18"/>
      <c r="G18" s="17">
        <f>+Results!D182</f>
        <v>46010</v>
      </c>
      <c r="H18" s="16" t="str">
        <f>VLOOKUP($D18,Results!$B$2:$I$398,8,FALSE)</f>
        <v>M8</v>
      </c>
      <c r="I18" s="16" t="str">
        <f>VLOOKUP(H18,Results!$N$2:$O$13,2,FALSE)</f>
        <v>Hillsiders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14</v>
      </c>
      <c r="P18" s="74">
        <f t="shared" si="6"/>
        <v>0</v>
      </c>
    </row>
    <row r="19" spans="2:18" x14ac:dyDescent="0.3">
      <c r="B19" t="str">
        <f t="shared" si="2"/>
        <v>M11</v>
      </c>
      <c r="C19" s="1">
        <v>17</v>
      </c>
      <c r="D19" s="19" t="str">
        <f t="shared" si="0"/>
        <v>17M11</v>
      </c>
      <c r="E19" s="19" t="str">
        <f t="shared" si="1"/>
        <v>17M2</v>
      </c>
      <c r="F19" s="18"/>
      <c r="G19" s="15">
        <f>+Results!D194</f>
        <v>46024</v>
      </c>
      <c r="H19" s="16" t="str">
        <f>VLOOKUP($D19,Results!$B$2:$I$398,8,FALSE)</f>
        <v>M2</v>
      </c>
      <c r="I19" s="16" t="str">
        <f>VLOOKUP(H19,Results!$N$2:$O$13,2,FALSE)</f>
        <v>Buttercross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15</v>
      </c>
      <c r="P19" s="74">
        <f t="shared" si="6"/>
        <v>0</v>
      </c>
      <c r="R19" t="s">
        <v>70</v>
      </c>
    </row>
    <row r="20" spans="2:18" x14ac:dyDescent="0.3">
      <c r="B20" t="str">
        <f t="shared" si="2"/>
        <v>M11</v>
      </c>
      <c r="C20" s="1">
        <v>18</v>
      </c>
      <c r="D20" s="19" t="str">
        <f t="shared" si="0"/>
        <v>18M11</v>
      </c>
      <c r="E20" s="19" t="str">
        <f t="shared" si="1"/>
        <v>18M7</v>
      </c>
      <c r="F20" s="18"/>
      <c r="G20" s="17">
        <f>+Results!D206</f>
        <v>46027</v>
      </c>
      <c r="H20" s="16" t="str">
        <f>VLOOKUP($D20,Results!$B$2:$I$398,8,FALSE)</f>
        <v>M7</v>
      </c>
      <c r="I20" s="16" t="str">
        <f>VLOOKUP(H20,Results!$N$2:$O$13,2,FALSE)</f>
        <v>Rock 'n' Rollers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1</v>
      </c>
      <c r="M20" s="63">
        <f t="shared" si="5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6"/>
        <v>1</v>
      </c>
    </row>
    <row r="21" spans="2:18" x14ac:dyDescent="0.3">
      <c r="B21" t="str">
        <f t="shared" si="2"/>
        <v>M11</v>
      </c>
      <c r="C21" s="1">
        <v>19</v>
      </c>
      <c r="D21" s="19" t="str">
        <f t="shared" si="0"/>
        <v>19M11</v>
      </c>
      <c r="E21" s="19" t="str">
        <f t="shared" si="1"/>
        <v>19M4</v>
      </c>
      <c r="F21" s="18"/>
      <c r="G21" s="15">
        <f>+Results!D218</f>
        <v>46038</v>
      </c>
      <c r="H21" s="16" t="str">
        <f>VLOOKUP($D21,Results!$B$2:$I$398,8,FALSE)</f>
        <v>M4</v>
      </c>
      <c r="I21" s="16" t="str">
        <f>VLOOKUP(H21,Results!$N$2:$O$13,2,FALSE)</f>
        <v>Thistles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6"/>
        <v>2</v>
      </c>
    </row>
    <row r="22" spans="2:18" x14ac:dyDescent="0.3">
      <c r="B22" t="str">
        <f t="shared" si="2"/>
        <v>M11</v>
      </c>
      <c r="C22" s="1">
        <v>20</v>
      </c>
      <c r="D22" s="19" t="str">
        <f t="shared" si="0"/>
        <v>20M11</v>
      </c>
      <c r="E22" s="19" t="str">
        <f t="shared" si="1"/>
        <v>20M3</v>
      </c>
      <c r="F22" s="18"/>
      <c r="G22" s="17">
        <f>+Results!D230</f>
        <v>46043</v>
      </c>
      <c r="H22" s="16" t="str">
        <f>VLOOKUP($D22,Results!$B$2:$I$398,8,FALSE)</f>
        <v>M3</v>
      </c>
      <c r="I22" s="16" t="str">
        <f>VLOOKUP(H22,Results!$N$2:$O$13,2,FALSE)</f>
        <v>Cream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18</v>
      </c>
      <c r="O22" s="71">
        <f>IF($C22&gt;Results!$F$1," ",(VLOOKUP($E22,Results!$C$2:$K$265,9,FALSE)))</f>
        <v>4</v>
      </c>
      <c r="P22" s="74">
        <f t="shared" si="6"/>
        <v>2</v>
      </c>
    </row>
    <row r="23" spans="2:18" x14ac:dyDescent="0.3">
      <c r="B23" t="str">
        <f t="shared" si="2"/>
        <v>M11</v>
      </c>
      <c r="C23" s="1">
        <v>21</v>
      </c>
      <c r="D23" s="19" t="str">
        <f t="shared" si="0"/>
        <v>21M11</v>
      </c>
      <c r="E23" s="19" t="str">
        <f t="shared" si="1"/>
        <v>21M5</v>
      </c>
      <c r="F23" s="18"/>
      <c r="G23" s="15">
        <f>+Results!D242</f>
        <v>46048</v>
      </c>
      <c r="H23" s="16" t="str">
        <f>VLOOKUP($D23,Results!$B$2:$I$398,8,FALSE)</f>
        <v>M5</v>
      </c>
      <c r="I23" s="16" t="str">
        <f>VLOOKUP(H23,Results!$N$2:$O$13,2,FALSE)</f>
        <v>Needles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22</v>
      </c>
      <c r="O23" s="71">
        <f>IF($C23&gt;Results!$F$1," ",(VLOOKUP($E23,Results!$C$2:$K$265,9,FALSE)))</f>
        <v>5</v>
      </c>
      <c r="P23" s="74">
        <f t="shared" si="6"/>
        <v>2</v>
      </c>
    </row>
    <row r="24" spans="2:18" x14ac:dyDescent="0.3">
      <c r="B24" t="str">
        <f t="shared" si="2"/>
        <v>M11</v>
      </c>
      <c r="C24" s="1">
        <v>22</v>
      </c>
      <c r="D24" s="19" t="str">
        <f t="shared" si="0"/>
        <v>22M11</v>
      </c>
      <c r="E24" s="19" t="str">
        <f t="shared" si="1"/>
        <v>22M6</v>
      </c>
      <c r="F24" s="18"/>
      <c r="G24" s="17">
        <f>+Results!D254</f>
        <v>46057</v>
      </c>
      <c r="H24" s="16" t="str">
        <f>VLOOKUP($D24,Results!$B$2:$I$398,8,FALSE)</f>
        <v>M6</v>
      </c>
      <c r="I24" s="16" t="str">
        <f>VLOOKUP(H24,Results!$N$2:$O$13,2,FALSE)</f>
        <v>Vagrants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13</v>
      </c>
      <c r="O24" s="71">
        <f>IF($C24&gt;Results!$F$1," ",(VLOOKUP($E24,Results!$C$2:$K$265,9,FALSE)))</f>
        <v>18</v>
      </c>
      <c r="P24" s="74">
        <f t="shared" si="6"/>
        <v>0</v>
      </c>
    </row>
    <row r="25" spans="2:18" x14ac:dyDescent="0.3">
      <c r="B25" t="str">
        <f t="shared" si="2"/>
        <v>M11</v>
      </c>
      <c r="C25" s="1">
        <v>23</v>
      </c>
      <c r="D25" s="19" t="str">
        <f t="shared" si="0"/>
        <v>23M11</v>
      </c>
      <c r="E25" s="19" t="str">
        <f t="shared" si="1"/>
        <v>23M12</v>
      </c>
      <c r="F25" s="18"/>
      <c r="G25" s="17">
        <f>+Results!D266</f>
        <v>46064</v>
      </c>
      <c r="H25" s="16" t="str">
        <f>VLOOKUP($D25,Results!$B$2:$I$398,8,FALSE)</f>
        <v>M12</v>
      </c>
      <c r="I25" s="16" t="str">
        <f>VLOOKUP(H25,Results!$N$2:$O$13,2,FALSE)</f>
        <v>Belton Stags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14</v>
      </c>
      <c r="P25" s="74">
        <f t="shared" si="6"/>
        <v>0</v>
      </c>
    </row>
    <row r="26" spans="2:18" x14ac:dyDescent="0.3">
      <c r="B26" t="str">
        <f t="shared" si="2"/>
        <v>M11</v>
      </c>
      <c r="C26" s="1">
        <v>24</v>
      </c>
      <c r="D26" s="19" t="str">
        <f t="shared" si="0"/>
        <v>24M11</v>
      </c>
      <c r="E26" s="19" t="str">
        <f t="shared" si="1"/>
        <v>24M10</v>
      </c>
      <c r="F26" s="18"/>
      <c r="G26" s="17">
        <f>+Results!D278</f>
        <v>46071</v>
      </c>
      <c r="H26" s="16" t="str">
        <f>VLOOKUP($D26,Results!$B$2:$I$398,8,FALSE)</f>
        <v>M10</v>
      </c>
      <c r="I26" s="16" t="str">
        <f>VLOOKUP(H26,Results!$N$2:$O$13,2,FALSE)</f>
        <v>Deadenders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17</v>
      </c>
      <c r="O26" s="71">
        <f>IF($C26&gt;Results!$F$1," ",(VLOOKUP($E26,Results!$C$2:$K$398,9,FALSE)))</f>
        <v>13</v>
      </c>
      <c r="P26" s="74">
        <f t="shared" si="6"/>
        <v>2</v>
      </c>
    </row>
    <row r="27" spans="2:18" x14ac:dyDescent="0.3">
      <c r="B27" t="str">
        <f t="shared" si="2"/>
        <v>M11</v>
      </c>
      <c r="C27" s="1">
        <v>25</v>
      </c>
      <c r="D27" s="19" t="str">
        <f t="shared" si="0"/>
        <v>25M11</v>
      </c>
      <c r="E27" s="19" t="str">
        <f t="shared" si="1"/>
        <v>25M9</v>
      </c>
      <c r="F27" s="18"/>
      <c r="G27" s="17">
        <f>+Results!D290</f>
        <v>46080</v>
      </c>
      <c r="H27" s="16" t="str">
        <f>VLOOKUP($D27,Results!$B$2:$I$398,8,FALSE)</f>
        <v>M9</v>
      </c>
      <c r="I27" s="16" t="str">
        <f>VLOOKUP(H27,Results!$N$2:$O$13,2,FALSE)</f>
        <v>Wizards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6"/>
        <v>0</v>
      </c>
    </row>
    <row r="28" spans="2:18" x14ac:dyDescent="0.3">
      <c r="B28" t="str">
        <f t="shared" si="2"/>
        <v>M11</v>
      </c>
      <c r="C28" s="1">
        <v>26</v>
      </c>
      <c r="D28" s="19" t="str">
        <f t="shared" si="0"/>
        <v>26M11</v>
      </c>
      <c r="E28" s="19" t="str">
        <f t="shared" si="1"/>
        <v>26M1</v>
      </c>
      <c r="F28" s="18"/>
      <c r="G28" s="17">
        <f>+Results!D302</f>
        <v>46083</v>
      </c>
      <c r="H28" s="16" t="str">
        <f>VLOOKUP($D28,Results!$B$2:$I$398,8,FALSE)</f>
        <v>M1</v>
      </c>
      <c r="I28" s="16" t="str">
        <f>VLOOKUP(H28,Results!$N$2:$O$13,2,FALSE)</f>
        <v>Titanic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8" x14ac:dyDescent="0.3">
      <c r="B29" t="str">
        <f t="shared" si="2"/>
        <v>M11</v>
      </c>
      <c r="C29" s="1">
        <v>27</v>
      </c>
      <c r="D29" s="19" t="str">
        <f t="shared" si="0"/>
        <v>27M11</v>
      </c>
      <c r="E29" s="19" t="str">
        <f t="shared" si="1"/>
        <v>27M8</v>
      </c>
      <c r="F29" s="18"/>
      <c r="G29" s="17">
        <f>+Results!D314</f>
        <v>46094</v>
      </c>
      <c r="H29" s="16" t="str">
        <f>VLOOKUP($D29,Results!$B$2:$I$398,8,FALSE)</f>
        <v>M8</v>
      </c>
      <c r="I29" s="16" t="str">
        <f>VLOOKUP(H29,Results!$N$2:$O$13,2,FALSE)</f>
        <v>Hillsiders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8" x14ac:dyDescent="0.3">
      <c r="B30" t="str">
        <f t="shared" si="2"/>
        <v>M11</v>
      </c>
      <c r="C30" s="1">
        <v>28</v>
      </c>
      <c r="D30" s="19" t="str">
        <f t="shared" si="0"/>
        <v>28M11</v>
      </c>
      <c r="E30" s="19" t="str">
        <f t="shared" si="1"/>
        <v>28M2</v>
      </c>
      <c r="F30" s="18"/>
      <c r="G30" s="17">
        <f>+Results!D326</f>
        <v>46099</v>
      </c>
      <c r="H30" s="16" t="str">
        <f>VLOOKUP($D30,Results!$B$2:$I$398,8,FALSE)</f>
        <v>M2</v>
      </c>
      <c r="I30" s="16" t="str">
        <f>VLOOKUP(H30,Results!$N$2:$O$13,2,FALSE)</f>
        <v>Buttercross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8" x14ac:dyDescent="0.3">
      <c r="B31" t="str">
        <f t="shared" si="2"/>
        <v>M11</v>
      </c>
      <c r="C31" s="1">
        <v>29</v>
      </c>
      <c r="D31" s="19" t="str">
        <f t="shared" si="0"/>
        <v>29M11</v>
      </c>
      <c r="E31" s="19" t="str">
        <f t="shared" si="1"/>
        <v>29M7</v>
      </c>
      <c r="F31" s="18"/>
      <c r="G31" s="17">
        <f>+Results!D338</f>
        <v>46104</v>
      </c>
      <c r="H31" s="16" t="str">
        <f>VLOOKUP($D31,Results!$B$2:$I$398,8,FALSE)</f>
        <v>M7</v>
      </c>
      <c r="I31" s="16" t="str">
        <f>VLOOKUP(H31,Results!$N$2:$O$13,2,FALSE)</f>
        <v>Rock 'n' Rollers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M11</v>
      </c>
      <c r="C32" s="1">
        <v>30</v>
      </c>
      <c r="D32" s="19" t="str">
        <f t="shared" si="0"/>
        <v>30M11</v>
      </c>
      <c r="E32" s="19" t="str">
        <f t="shared" si="1"/>
        <v>30M4</v>
      </c>
      <c r="F32" s="18"/>
      <c r="G32" s="17">
        <f>+Results!D350</f>
        <v>46108</v>
      </c>
      <c r="H32" s="16" t="str">
        <f>VLOOKUP($D32,Results!$B$2:$I$398,8,FALSE)</f>
        <v>M4</v>
      </c>
      <c r="I32" s="16" t="str">
        <f>VLOOKUP(H32,Results!$N$2:$O$13,2,FALSE)</f>
        <v>Thistles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M11</v>
      </c>
      <c r="C33" s="1">
        <v>31</v>
      </c>
      <c r="D33" s="19" t="str">
        <f t="shared" si="0"/>
        <v>31M11</v>
      </c>
      <c r="E33" s="19" t="str">
        <f t="shared" si="1"/>
        <v>31M3</v>
      </c>
      <c r="F33" s="18"/>
      <c r="G33" s="17">
        <f>+Results!D362</f>
        <v>46113</v>
      </c>
      <c r="H33" s="16" t="str">
        <f>VLOOKUP($D33,Results!$B$2:$I$398,8,FALSE)</f>
        <v>M3</v>
      </c>
      <c r="I33" s="16" t="str">
        <f>VLOOKUP(H33,Results!$N$2:$O$13,2,FALSE)</f>
        <v>Cream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M11</v>
      </c>
      <c r="C34" s="1">
        <v>32</v>
      </c>
      <c r="D34" s="19" t="str">
        <f t="shared" si="0"/>
        <v>32M11</v>
      </c>
      <c r="E34" s="19" t="str">
        <f t="shared" si="1"/>
        <v>32M5</v>
      </c>
      <c r="F34" s="18"/>
      <c r="G34" s="17">
        <f>+Results!D374</f>
        <v>46122</v>
      </c>
      <c r="H34" s="16" t="str">
        <f>VLOOKUP($D34,Results!$B$2:$I$398,8,FALSE)</f>
        <v>M5</v>
      </c>
      <c r="I34" s="16" t="str">
        <f>VLOOKUP(H34,Results!$N$2:$O$13,2,FALSE)</f>
        <v>Needles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M11</v>
      </c>
      <c r="C35" s="1">
        <v>33</v>
      </c>
      <c r="D35" s="19" t="str">
        <f t="shared" si="0"/>
        <v>33M11</v>
      </c>
      <c r="E35" s="19" t="str">
        <f t="shared" si="1"/>
        <v>33M6</v>
      </c>
      <c r="F35" s="18"/>
      <c r="G35" s="17">
        <f>+Results!D386</f>
        <v>46127</v>
      </c>
      <c r="H35" s="16" t="str">
        <f>VLOOKUP($D35,Results!$B$2:$I$398,8,FALSE)</f>
        <v>M6</v>
      </c>
      <c r="I35" s="16" t="str">
        <f>VLOOKUP(H35,Results!$N$2:$O$13,2,FALSE)</f>
        <v>Vagrants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8</v>
      </c>
      <c r="L36" s="66">
        <f t="shared" si="7"/>
        <v>4</v>
      </c>
      <c r="M36" s="67">
        <f t="shared" si="7"/>
        <v>12</v>
      </c>
      <c r="N36" s="72">
        <f t="shared" si="7"/>
        <v>255</v>
      </c>
      <c r="O36" s="73">
        <f t="shared" si="7"/>
        <v>322</v>
      </c>
      <c r="P36" s="75">
        <f t="shared" si="7"/>
        <v>20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36"/>
  <sheetViews>
    <sheetView workbookViewId="0">
      <selection activeCell="R4" sqref="R4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54</v>
      </c>
      <c r="I1" s="93" t="s">
        <v>65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M12</v>
      </c>
      <c r="C3" s="1">
        <v>1</v>
      </c>
      <c r="D3" s="19" t="str">
        <f t="shared" ref="D3:D35" si="0">CONCATENATE(C3,B3)</f>
        <v>1M12</v>
      </c>
      <c r="E3" s="19" t="str">
        <f t="shared" ref="E3:E35" si="1">CONCATENATE(C3,H3)</f>
        <v>1M11</v>
      </c>
      <c r="F3" s="18"/>
      <c r="G3" s="15">
        <f>+Results!D2</f>
        <v>45911</v>
      </c>
      <c r="H3" s="16" t="str">
        <f>VLOOKUP($D3,Results!$B$2:$I$398,8,FALSE)</f>
        <v>M11</v>
      </c>
      <c r="I3" s="16" t="str">
        <f>VLOOKUP(H3,Results!$N$2:$O$13,2,FALSE)</f>
        <v>Early 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35" si="2">+$H$1</f>
        <v>M12</v>
      </c>
      <c r="C4" s="1">
        <v>2</v>
      </c>
      <c r="D4" s="19" t="str">
        <f t="shared" si="0"/>
        <v>2M12</v>
      </c>
      <c r="E4" s="19" t="str">
        <f t="shared" si="1"/>
        <v>2M1</v>
      </c>
      <c r="F4" s="18"/>
      <c r="G4" s="15">
        <f>+Results!D14</f>
        <v>45917</v>
      </c>
      <c r="H4" s="16" t="str">
        <f>VLOOKUP($D4,Results!$B$2:$I$398,8,FALSE)</f>
        <v>M1</v>
      </c>
      <c r="I4" s="16" t="str">
        <f>VLOOKUP(H4,Results!$N$2:$O$13,2,FALSE)</f>
        <v>Titanic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25</v>
      </c>
      <c r="P4" s="74">
        <f t="shared" ref="P4:P35" si="6">IF(J4=" "," ",SUM(K4*2)+L4*1)</f>
        <v>0</v>
      </c>
      <c r="R4" t="s">
        <v>69</v>
      </c>
    </row>
    <row r="5" spans="2:18" x14ac:dyDescent="0.3">
      <c r="B5" t="str">
        <f t="shared" si="2"/>
        <v>M12</v>
      </c>
      <c r="C5" s="1">
        <v>3</v>
      </c>
      <c r="D5" s="19" t="str">
        <f t="shared" si="0"/>
        <v>3M12</v>
      </c>
      <c r="E5" s="19" t="str">
        <f t="shared" si="1"/>
        <v>3M10</v>
      </c>
      <c r="F5" s="18"/>
      <c r="G5" s="15">
        <f>+Results!D26</f>
        <v>45926</v>
      </c>
      <c r="H5" s="16" t="str">
        <f>VLOOKUP($D5,Results!$B$2:$I$398,8,FALSE)</f>
        <v>M10</v>
      </c>
      <c r="I5" s="16" t="str">
        <f>VLOOKUP(H5,Results!$N$2:$O$13,2,FALSE)</f>
        <v>Deadenders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15</v>
      </c>
      <c r="P5" s="74">
        <f t="shared" si="6"/>
        <v>0</v>
      </c>
    </row>
    <row r="6" spans="2:18" x14ac:dyDescent="0.3">
      <c r="B6" t="str">
        <f t="shared" si="2"/>
        <v>M12</v>
      </c>
      <c r="C6" s="1">
        <v>4</v>
      </c>
      <c r="D6" s="19" t="str">
        <f t="shared" si="0"/>
        <v>4M12</v>
      </c>
      <c r="E6" s="19" t="str">
        <f t="shared" si="1"/>
        <v>4M2</v>
      </c>
      <c r="F6" s="18"/>
      <c r="G6" s="15">
        <f>+Results!D38</f>
        <v>45931</v>
      </c>
      <c r="H6" s="16" t="str">
        <f>VLOOKUP($D6,Results!$B$2:$I$398,8,FALSE)</f>
        <v>M2</v>
      </c>
      <c r="I6" s="16" t="str">
        <f>VLOOKUP(H6,Results!$N$2:$O$13,2,FALSE)</f>
        <v>Buttercross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6</v>
      </c>
      <c r="P6" s="74">
        <f t="shared" si="6"/>
        <v>2</v>
      </c>
    </row>
    <row r="7" spans="2:18" x14ac:dyDescent="0.3">
      <c r="B7" t="str">
        <f t="shared" si="2"/>
        <v>M12</v>
      </c>
      <c r="C7" s="1">
        <v>5</v>
      </c>
      <c r="D7" s="19" t="str">
        <f t="shared" si="0"/>
        <v>5M12</v>
      </c>
      <c r="E7" s="19" t="str">
        <f t="shared" si="1"/>
        <v>5M9</v>
      </c>
      <c r="F7" s="18"/>
      <c r="G7" s="17">
        <f>+Results!D50</f>
        <v>45936</v>
      </c>
      <c r="H7" s="16" t="str">
        <f>VLOOKUP($D7,Results!$B$2:$I$398,8,FALSE)</f>
        <v>M9</v>
      </c>
      <c r="I7" s="16" t="str">
        <f>VLOOKUP(H7,Results!$N$2:$O$13,2,FALSE)</f>
        <v>Wizards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M12</v>
      </c>
      <c r="C8" s="1">
        <v>6</v>
      </c>
      <c r="D8" s="19" t="str">
        <f t="shared" si="0"/>
        <v>6M12</v>
      </c>
      <c r="E8" s="19" t="str">
        <f t="shared" si="1"/>
        <v>6M3</v>
      </c>
      <c r="F8" s="18"/>
      <c r="G8" s="15">
        <f>+Results!D62</f>
        <v>45945</v>
      </c>
      <c r="H8" s="16" t="str">
        <f>VLOOKUP($D8,Results!$B$2:$I$398,8,FALSE)</f>
        <v>M3</v>
      </c>
      <c r="I8" s="16" t="str">
        <f>VLOOKUP(H8,Results!$N$2:$O$13,2,FALSE)</f>
        <v>Cream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12</v>
      </c>
      <c r="P8" s="74">
        <f t="shared" si="6"/>
        <v>2</v>
      </c>
    </row>
    <row r="9" spans="2:18" x14ac:dyDescent="0.3">
      <c r="B9" t="str">
        <f t="shared" si="2"/>
        <v>M12</v>
      </c>
      <c r="C9" s="1">
        <v>7</v>
      </c>
      <c r="D9" s="19" t="str">
        <f t="shared" si="0"/>
        <v>7M12</v>
      </c>
      <c r="E9" s="19" t="str">
        <f t="shared" si="1"/>
        <v>7M5</v>
      </c>
      <c r="F9" s="18"/>
      <c r="G9" s="15">
        <f>+Results!D74</f>
        <v>45952</v>
      </c>
      <c r="H9" s="16" t="str">
        <f>VLOOKUP($D9,Results!$B$2:$I$398,8,FALSE)</f>
        <v>M5</v>
      </c>
      <c r="I9" s="16" t="str">
        <f>VLOOKUP(H9,Results!$N$2:$O$13,2,FALSE)</f>
        <v>Needles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M12</v>
      </c>
      <c r="C10" s="1">
        <v>8</v>
      </c>
      <c r="D10" s="19" t="str">
        <f t="shared" si="0"/>
        <v>8M12</v>
      </c>
      <c r="E10" s="19" t="str">
        <f t="shared" si="1"/>
        <v>8M6</v>
      </c>
      <c r="F10" s="18"/>
      <c r="G10" s="15">
        <f>+Results!D86</f>
        <v>45959</v>
      </c>
      <c r="H10" s="16" t="str">
        <f>VLOOKUP($D10,Results!$B$2:$I$398,8,FALSE)</f>
        <v>M6</v>
      </c>
      <c r="I10" s="16" t="str">
        <f>VLOOKUP(H10,Results!$N$2:$O$13,2,FALSE)</f>
        <v>Vagrants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24</v>
      </c>
      <c r="P10" s="74">
        <f t="shared" si="6"/>
        <v>0</v>
      </c>
    </row>
    <row r="11" spans="2:18" x14ac:dyDescent="0.3">
      <c r="B11" t="str">
        <f t="shared" si="2"/>
        <v>M12</v>
      </c>
      <c r="C11" s="1">
        <v>9</v>
      </c>
      <c r="D11" s="19" t="str">
        <f t="shared" si="0"/>
        <v>9M12</v>
      </c>
      <c r="E11" s="19" t="str">
        <f t="shared" si="1"/>
        <v>9M8</v>
      </c>
      <c r="F11" s="18"/>
      <c r="G11" s="17">
        <f>+Results!D98</f>
        <v>45964</v>
      </c>
      <c r="H11" s="16" t="str">
        <f>VLOOKUP($D11,Results!$B$2:$I$398,8,FALSE)</f>
        <v>M8</v>
      </c>
      <c r="I11" s="16" t="str">
        <f>VLOOKUP(H11,Results!$N$2:$O$13,2,FALSE)</f>
        <v>Hillsiders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16</v>
      </c>
      <c r="P11" s="74">
        <f t="shared" si="6"/>
        <v>0</v>
      </c>
    </row>
    <row r="12" spans="2:18" x14ac:dyDescent="0.3">
      <c r="B12" t="str">
        <f t="shared" si="2"/>
        <v>M12</v>
      </c>
      <c r="C12" s="1">
        <v>10</v>
      </c>
      <c r="D12" s="19" t="str">
        <f t="shared" si="0"/>
        <v>10M12</v>
      </c>
      <c r="E12" s="19" t="str">
        <f t="shared" si="1"/>
        <v>10M7</v>
      </c>
      <c r="F12" s="18"/>
      <c r="G12" s="17">
        <f>+Results!D110</f>
        <v>45968</v>
      </c>
      <c r="H12" s="16" t="str">
        <f>VLOOKUP($D12,Results!$B$2:$I$398,8,FALSE)</f>
        <v>M7</v>
      </c>
      <c r="I12" s="16" t="str">
        <f>VLOOKUP(H12,Results!$N$2:$O$13,2,FALSE)</f>
        <v>Rock 'n' Rollers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6"/>
        <v>0</v>
      </c>
    </row>
    <row r="13" spans="2:18" x14ac:dyDescent="0.3">
      <c r="B13" t="str">
        <f t="shared" si="2"/>
        <v>M12</v>
      </c>
      <c r="C13" s="1">
        <v>11</v>
      </c>
      <c r="D13" s="19" t="str">
        <f t="shared" si="0"/>
        <v>11M12</v>
      </c>
      <c r="E13" s="19" t="str">
        <f t="shared" si="1"/>
        <v>11M4</v>
      </c>
      <c r="F13" s="18"/>
      <c r="G13" s="17">
        <f>+Results!D122</f>
        <v>45973</v>
      </c>
      <c r="H13" s="16" t="str">
        <f>VLOOKUP($D13,Results!$B$2:$I$398,8,FALSE)</f>
        <v>M4</v>
      </c>
      <c r="I13" s="16" t="str">
        <f>VLOOKUP(H13,Results!$N$2:$O$13,2,FALSE)</f>
        <v>Thistles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6"/>
        <v>2</v>
      </c>
    </row>
    <row r="14" spans="2:18" x14ac:dyDescent="0.3">
      <c r="B14" t="str">
        <f t="shared" si="2"/>
        <v>M12</v>
      </c>
      <c r="C14" s="1">
        <v>12</v>
      </c>
      <c r="D14" s="19" t="str">
        <f t="shared" si="0"/>
        <v>12M12</v>
      </c>
      <c r="E14" s="19" t="str">
        <f t="shared" si="1"/>
        <v>12M11</v>
      </c>
      <c r="F14" s="18"/>
      <c r="G14" s="15">
        <f>+Results!D134</f>
        <v>45982</v>
      </c>
      <c r="H14" s="16" t="str">
        <f>VLOOKUP($D14,Results!$B$2:$I$398,8,FALSE)</f>
        <v>M11</v>
      </c>
      <c r="I14" s="16" t="str">
        <f>VLOOKUP(H14,Results!$N$2:$O$13,2,FALSE)</f>
        <v>Early Birds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16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M12</v>
      </c>
      <c r="C15" s="1">
        <v>13</v>
      </c>
      <c r="D15" s="19" t="str">
        <f t="shared" si="0"/>
        <v>13M12</v>
      </c>
      <c r="E15" s="19" t="str">
        <f t="shared" si="1"/>
        <v>13M1</v>
      </c>
      <c r="F15" s="18"/>
      <c r="G15" s="15">
        <f>+Results!D146</f>
        <v>45987</v>
      </c>
      <c r="H15" s="16" t="str">
        <f>VLOOKUP($D15,Results!$B$2:$I$398,8,FALSE)</f>
        <v>M1</v>
      </c>
      <c r="I15" s="16" t="str">
        <f>VLOOKUP(H15,Results!$N$2:$O$13,2,FALSE)</f>
        <v>Titanic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13</v>
      </c>
      <c r="P15" s="74">
        <f t="shared" si="6"/>
        <v>0</v>
      </c>
    </row>
    <row r="16" spans="2:18" x14ac:dyDescent="0.3">
      <c r="B16" t="str">
        <f t="shared" si="2"/>
        <v>M12</v>
      </c>
      <c r="C16" s="1">
        <v>14</v>
      </c>
      <c r="D16" s="19" t="str">
        <f t="shared" si="0"/>
        <v>14M12</v>
      </c>
      <c r="E16" s="19" t="str">
        <f t="shared" si="1"/>
        <v>14M10</v>
      </c>
      <c r="F16" s="18"/>
      <c r="G16" s="15">
        <f>+Results!D158</f>
        <v>45992</v>
      </c>
      <c r="H16" s="16" t="str">
        <f>VLOOKUP($D16,Results!$B$2:$I$398,8,FALSE)</f>
        <v>M10</v>
      </c>
      <c r="I16" s="16" t="str">
        <f>VLOOKUP(H16,Results!$N$2:$O$13,2,FALSE)</f>
        <v>Deadenders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13</v>
      </c>
      <c r="P16" s="74">
        <f t="shared" si="6"/>
        <v>0</v>
      </c>
    </row>
    <row r="17" spans="2:16" x14ac:dyDescent="0.3">
      <c r="B17" t="str">
        <f t="shared" si="2"/>
        <v>M12</v>
      </c>
      <c r="C17" s="1">
        <v>15</v>
      </c>
      <c r="D17" s="19" t="str">
        <f t="shared" si="0"/>
        <v>15M12</v>
      </c>
      <c r="E17" s="19" t="str">
        <f t="shared" si="1"/>
        <v>15M2</v>
      </c>
      <c r="F17" s="18"/>
      <c r="G17" s="15">
        <f>+Results!D170</f>
        <v>46001</v>
      </c>
      <c r="H17" s="16" t="str">
        <f>VLOOKUP($D17,Results!$B$2:$I$398,8,FALSE)</f>
        <v>M2</v>
      </c>
      <c r="I17" s="16" t="str">
        <f>VLOOKUP(H17,Results!$N$2:$O$13,2,FALSE)</f>
        <v>Buttercross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22</v>
      </c>
      <c r="O17" s="71">
        <f>IF($C17&gt;Results!$F$1," ",(VLOOKUP($E17,Results!$C$2:$K$265,9,FALSE)))</f>
        <v>5</v>
      </c>
      <c r="P17" s="74">
        <f t="shared" si="6"/>
        <v>2</v>
      </c>
    </row>
    <row r="18" spans="2:16" x14ac:dyDescent="0.3">
      <c r="B18" t="str">
        <f t="shared" si="2"/>
        <v>M12</v>
      </c>
      <c r="C18" s="1">
        <v>16</v>
      </c>
      <c r="D18" s="19" t="str">
        <f t="shared" si="0"/>
        <v>16M12</v>
      </c>
      <c r="E18" s="19" t="str">
        <f t="shared" si="1"/>
        <v>16M9</v>
      </c>
      <c r="F18" s="18"/>
      <c r="G18" s="17">
        <f>+Results!D182</f>
        <v>46010</v>
      </c>
      <c r="H18" s="16" t="str">
        <f>VLOOKUP($D18,Results!$B$2:$I$398,8,FALSE)</f>
        <v>M9</v>
      </c>
      <c r="I18" s="16" t="str">
        <f>VLOOKUP(H18,Results!$N$2:$O$13,2,FALSE)</f>
        <v>Wizards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19</v>
      </c>
      <c r="O18" s="71">
        <f>IF($C18&gt;Results!$F$1," ",(VLOOKUP($E18,Results!$C$2:$K$265,9,FALSE)))</f>
        <v>12</v>
      </c>
      <c r="P18" s="74">
        <f t="shared" si="6"/>
        <v>2</v>
      </c>
    </row>
    <row r="19" spans="2:16" x14ac:dyDescent="0.3">
      <c r="B19" t="str">
        <f t="shared" si="2"/>
        <v>M12</v>
      </c>
      <c r="C19" s="1">
        <v>17</v>
      </c>
      <c r="D19" s="19" t="str">
        <f t="shared" si="0"/>
        <v>17M12</v>
      </c>
      <c r="E19" s="19" t="str">
        <f t="shared" si="1"/>
        <v>17M3</v>
      </c>
      <c r="F19" s="18"/>
      <c r="G19" s="15">
        <f>+Results!D194</f>
        <v>46024</v>
      </c>
      <c r="H19" s="16" t="str">
        <f>VLOOKUP($D19,Results!$B$2:$I$398,8,FALSE)</f>
        <v>M3</v>
      </c>
      <c r="I19" s="16" t="str">
        <f>VLOOKUP(H19,Results!$N$2:$O$13,2,FALSE)</f>
        <v>Cream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25</v>
      </c>
      <c r="O19" s="71">
        <f>IF($C19&gt;Results!$F$1," ",(VLOOKUP($E19,Results!$C$2:$K$265,9,FALSE)))</f>
        <v>3</v>
      </c>
      <c r="P19" s="74">
        <f t="shared" si="6"/>
        <v>2</v>
      </c>
    </row>
    <row r="20" spans="2:16" x14ac:dyDescent="0.3">
      <c r="B20" t="str">
        <f t="shared" si="2"/>
        <v>M12</v>
      </c>
      <c r="C20" s="1">
        <v>18</v>
      </c>
      <c r="D20" s="19" t="str">
        <f t="shared" si="0"/>
        <v>18M12</v>
      </c>
      <c r="E20" s="19" t="str">
        <f t="shared" si="1"/>
        <v>18M5</v>
      </c>
      <c r="F20" s="18"/>
      <c r="G20" s="17">
        <f>+Results!D206</f>
        <v>46027</v>
      </c>
      <c r="H20" s="16" t="str">
        <f>VLOOKUP($D20,Results!$B$2:$I$398,8,FALSE)</f>
        <v>M5</v>
      </c>
      <c r="I20" s="16" t="str">
        <f>VLOOKUP(H20,Results!$N$2:$O$13,2,FALSE)</f>
        <v>Needles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6</v>
      </c>
      <c r="O20" s="71">
        <f>IF($C20&gt;Results!$F$1," ",(VLOOKUP($E20,Results!$C$2:$K$265,9,FALSE)))</f>
        <v>17</v>
      </c>
      <c r="P20" s="74">
        <f t="shared" si="6"/>
        <v>0</v>
      </c>
    </row>
    <row r="21" spans="2:16" x14ac:dyDescent="0.3">
      <c r="B21" t="str">
        <f t="shared" si="2"/>
        <v>M12</v>
      </c>
      <c r="C21" s="1">
        <v>19</v>
      </c>
      <c r="D21" s="19" t="str">
        <f t="shared" si="0"/>
        <v>19M12</v>
      </c>
      <c r="E21" s="19" t="str">
        <f t="shared" si="1"/>
        <v>19M6</v>
      </c>
      <c r="F21" s="18"/>
      <c r="G21" s="15">
        <f>+Results!D218</f>
        <v>46038</v>
      </c>
      <c r="H21" s="16" t="str">
        <f>VLOOKUP($D21,Results!$B$2:$I$398,8,FALSE)</f>
        <v>M6</v>
      </c>
      <c r="I21" s="16" t="str">
        <f>VLOOKUP(H21,Results!$N$2:$O$13,2,FALSE)</f>
        <v>Vagrants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13</v>
      </c>
      <c r="P21" s="74">
        <f t="shared" si="6"/>
        <v>2</v>
      </c>
    </row>
    <row r="22" spans="2:16" x14ac:dyDescent="0.3">
      <c r="B22" t="str">
        <f t="shared" si="2"/>
        <v>M12</v>
      </c>
      <c r="C22" s="1">
        <v>20</v>
      </c>
      <c r="D22" s="19" t="str">
        <f t="shared" si="0"/>
        <v>20M12</v>
      </c>
      <c r="E22" s="19" t="str">
        <f t="shared" si="1"/>
        <v>20M8</v>
      </c>
      <c r="F22" s="18"/>
      <c r="G22" s="17">
        <f>+Results!D230</f>
        <v>46043</v>
      </c>
      <c r="H22" s="16" t="str">
        <f>VLOOKUP($D22,Results!$B$2:$I$398,8,FALSE)</f>
        <v>M8</v>
      </c>
      <c r="I22" s="16" t="str">
        <f>VLOOKUP(H22,Results!$N$2:$O$13,2,FALSE)</f>
        <v>Hillsiders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14</v>
      </c>
      <c r="P22" s="74">
        <f t="shared" si="6"/>
        <v>0</v>
      </c>
    </row>
    <row r="23" spans="2:16" x14ac:dyDescent="0.3">
      <c r="B23" t="str">
        <f t="shared" si="2"/>
        <v>M12</v>
      </c>
      <c r="C23" s="1">
        <v>21</v>
      </c>
      <c r="D23" s="19" t="str">
        <f t="shared" si="0"/>
        <v>21M12</v>
      </c>
      <c r="E23" s="19" t="str">
        <f t="shared" si="1"/>
        <v>21M7</v>
      </c>
      <c r="F23" s="18"/>
      <c r="G23" s="15">
        <f>+Results!D242</f>
        <v>46048</v>
      </c>
      <c r="H23" s="16" t="str">
        <f>VLOOKUP($D23,Results!$B$2:$I$398,8,FALSE)</f>
        <v>M7</v>
      </c>
      <c r="I23" s="16" t="str">
        <f>VLOOKUP(H23,Results!$N$2:$O$13,2,FALSE)</f>
        <v>Rock 'n' Rollers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17</v>
      </c>
      <c r="O23" s="71">
        <f>IF($C23&gt;Results!$F$1," ",(VLOOKUP($E23,Results!$C$2:$K$265,9,FALSE)))</f>
        <v>8</v>
      </c>
      <c r="P23" s="74">
        <f t="shared" si="6"/>
        <v>2</v>
      </c>
    </row>
    <row r="24" spans="2:16" x14ac:dyDescent="0.3">
      <c r="B24" t="str">
        <f t="shared" si="2"/>
        <v>M12</v>
      </c>
      <c r="C24" s="1">
        <v>22</v>
      </c>
      <c r="D24" s="19" t="str">
        <f t="shared" si="0"/>
        <v>22M12</v>
      </c>
      <c r="E24" s="19" t="str">
        <f t="shared" si="1"/>
        <v>22M4</v>
      </c>
      <c r="F24" s="18"/>
      <c r="G24" s="17">
        <f>+Results!D254</f>
        <v>46057</v>
      </c>
      <c r="H24" s="16" t="str">
        <f>VLOOKUP($D24,Results!$B$2:$I$398,8,FALSE)</f>
        <v>M4</v>
      </c>
      <c r="I24" s="16" t="str">
        <f>VLOOKUP(H24,Results!$N$2:$O$13,2,FALSE)</f>
        <v>Thistles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11</v>
      </c>
      <c r="O24" s="71">
        <f>IF($C24&gt;Results!$F$1," ",(VLOOKUP($E24,Results!$C$2:$K$265,9,FALSE)))</f>
        <v>8</v>
      </c>
      <c r="P24" s="74">
        <f t="shared" si="6"/>
        <v>2</v>
      </c>
    </row>
    <row r="25" spans="2:16" x14ac:dyDescent="0.3">
      <c r="B25" t="str">
        <f t="shared" si="2"/>
        <v>M12</v>
      </c>
      <c r="C25" s="1">
        <v>23</v>
      </c>
      <c r="D25" s="19" t="str">
        <f t="shared" si="0"/>
        <v>23M12</v>
      </c>
      <c r="E25" s="19" t="str">
        <f t="shared" si="1"/>
        <v>23M11</v>
      </c>
      <c r="F25" s="18"/>
      <c r="G25" s="17">
        <f>+Results!D266</f>
        <v>46064</v>
      </c>
      <c r="H25" s="16" t="str">
        <f>VLOOKUP($D25,Results!$B$2:$I$398,8,FALSE)</f>
        <v>M11</v>
      </c>
      <c r="I25" s="16" t="str">
        <f>VLOOKUP(H25,Results!$N$2:$O$13,2,FALSE)</f>
        <v>Early Birds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14</v>
      </c>
      <c r="O25" s="71">
        <f>IF($C25&gt;Results!$F$1," ",(VLOOKUP($E25,Results!$C$2:$K$398,9,FALSE)))</f>
        <v>11</v>
      </c>
      <c r="P25" s="74">
        <f t="shared" si="6"/>
        <v>2</v>
      </c>
    </row>
    <row r="26" spans="2:16" x14ac:dyDescent="0.3">
      <c r="B26" t="str">
        <f t="shared" si="2"/>
        <v>M12</v>
      </c>
      <c r="C26" s="1">
        <v>24</v>
      </c>
      <c r="D26" s="19" t="str">
        <f t="shared" si="0"/>
        <v>24M12</v>
      </c>
      <c r="E26" s="19" t="str">
        <f t="shared" si="1"/>
        <v>24M1</v>
      </c>
      <c r="F26" s="18"/>
      <c r="G26" s="17">
        <f>+Results!D278</f>
        <v>46071</v>
      </c>
      <c r="H26" s="16" t="str">
        <f>VLOOKUP($D26,Results!$B$2:$I$398,8,FALSE)</f>
        <v>M1</v>
      </c>
      <c r="I26" s="16" t="str">
        <f>VLOOKUP(H26,Results!$N$2:$O$13,2,FALSE)</f>
        <v>Titanic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25</v>
      </c>
      <c r="P26" s="74">
        <f t="shared" si="6"/>
        <v>0</v>
      </c>
    </row>
    <row r="27" spans="2:16" x14ac:dyDescent="0.3">
      <c r="B27" t="str">
        <f t="shared" si="2"/>
        <v>M12</v>
      </c>
      <c r="C27" s="1">
        <v>25</v>
      </c>
      <c r="D27" s="19" t="str">
        <f t="shared" si="0"/>
        <v>25M12</v>
      </c>
      <c r="E27" s="19" t="str">
        <f t="shared" si="1"/>
        <v>25M10</v>
      </c>
      <c r="F27" s="18"/>
      <c r="G27" s="17">
        <f>+Results!D290</f>
        <v>46080</v>
      </c>
      <c r="H27" s="16" t="str">
        <f>VLOOKUP($D27,Results!$B$2:$I$398,8,FALSE)</f>
        <v>M10</v>
      </c>
      <c r="I27" s="16" t="str">
        <f>VLOOKUP(H27,Results!$N$2:$O$13,2,FALSE)</f>
        <v>Deadenders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M12</v>
      </c>
      <c r="C28" s="1">
        <v>26</v>
      </c>
      <c r="D28" s="19" t="str">
        <f t="shared" si="0"/>
        <v>26M12</v>
      </c>
      <c r="E28" s="19" t="str">
        <f t="shared" si="1"/>
        <v>26M2</v>
      </c>
      <c r="F28" s="18"/>
      <c r="G28" s="17">
        <f>+Results!D302</f>
        <v>46083</v>
      </c>
      <c r="H28" s="16" t="str">
        <f>VLOOKUP($D28,Results!$B$2:$I$398,8,FALSE)</f>
        <v>M2</v>
      </c>
      <c r="I28" s="16" t="str">
        <f>VLOOKUP(H28,Results!$N$2:$O$13,2,FALSE)</f>
        <v>Buttercross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M12</v>
      </c>
      <c r="C29" s="1">
        <v>27</v>
      </c>
      <c r="D29" s="19" t="str">
        <f t="shared" si="0"/>
        <v>27M12</v>
      </c>
      <c r="E29" s="19" t="str">
        <f t="shared" si="1"/>
        <v>27M9</v>
      </c>
      <c r="F29" s="18"/>
      <c r="G29" s="17">
        <f>+Results!D314</f>
        <v>46094</v>
      </c>
      <c r="H29" s="16" t="str">
        <f>VLOOKUP($D29,Results!$B$2:$I$398,8,FALSE)</f>
        <v>M9</v>
      </c>
      <c r="I29" s="16" t="str">
        <f>VLOOKUP(H29,Results!$N$2:$O$13,2,FALSE)</f>
        <v>Wizards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M12</v>
      </c>
      <c r="C30" s="1">
        <v>28</v>
      </c>
      <c r="D30" s="19" t="str">
        <f t="shared" si="0"/>
        <v>28M12</v>
      </c>
      <c r="E30" s="19" t="str">
        <f t="shared" si="1"/>
        <v>28M3</v>
      </c>
      <c r="F30" s="18"/>
      <c r="G30" s="17">
        <f>+Results!D326</f>
        <v>46099</v>
      </c>
      <c r="H30" s="16" t="str">
        <f>VLOOKUP($D30,Results!$B$2:$I$398,8,FALSE)</f>
        <v>M3</v>
      </c>
      <c r="I30" s="16" t="str">
        <f>VLOOKUP(H30,Results!$N$2:$O$13,2,FALSE)</f>
        <v>Cream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M12</v>
      </c>
      <c r="C31" s="1">
        <v>29</v>
      </c>
      <c r="D31" s="19" t="str">
        <f t="shared" si="0"/>
        <v>29M12</v>
      </c>
      <c r="E31" s="19" t="str">
        <f t="shared" si="1"/>
        <v>29M5</v>
      </c>
      <c r="F31" s="18"/>
      <c r="G31" s="17">
        <f>+Results!D338</f>
        <v>46104</v>
      </c>
      <c r="H31" s="16" t="str">
        <f>VLOOKUP($D31,Results!$B$2:$I$398,8,FALSE)</f>
        <v>M5</v>
      </c>
      <c r="I31" s="16" t="str">
        <f>VLOOKUP(H31,Results!$N$2:$O$13,2,FALSE)</f>
        <v>Needles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M12</v>
      </c>
      <c r="C32" s="1">
        <v>30</v>
      </c>
      <c r="D32" s="19" t="str">
        <f t="shared" si="0"/>
        <v>30M12</v>
      </c>
      <c r="E32" s="19" t="str">
        <f t="shared" si="1"/>
        <v>30M6</v>
      </c>
      <c r="F32" s="18"/>
      <c r="G32" s="17">
        <f>+Results!D350</f>
        <v>46108</v>
      </c>
      <c r="H32" s="16" t="str">
        <f>VLOOKUP($D32,Results!$B$2:$I$398,8,FALSE)</f>
        <v>M6</v>
      </c>
      <c r="I32" s="16" t="str">
        <f>VLOOKUP(H32,Results!$N$2:$O$13,2,FALSE)</f>
        <v>Vagrants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M12</v>
      </c>
      <c r="C33" s="1">
        <v>31</v>
      </c>
      <c r="D33" s="19" t="str">
        <f t="shared" si="0"/>
        <v>31M12</v>
      </c>
      <c r="E33" s="19" t="str">
        <f t="shared" si="1"/>
        <v>31M8</v>
      </c>
      <c r="F33" s="18"/>
      <c r="G33" s="17">
        <f>+Results!D362</f>
        <v>46113</v>
      </c>
      <c r="H33" s="16" t="str">
        <f>VLOOKUP($D33,Results!$B$2:$I$398,8,FALSE)</f>
        <v>M8</v>
      </c>
      <c r="I33" s="16" t="str">
        <f>VLOOKUP(H33,Results!$N$2:$O$13,2,FALSE)</f>
        <v>Hillsiders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M12</v>
      </c>
      <c r="C34" s="1">
        <v>32</v>
      </c>
      <c r="D34" s="19" t="str">
        <f t="shared" si="0"/>
        <v>32M12</v>
      </c>
      <c r="E34" s="19" t="str">
        <f t="shared" si="1"/>
        <v>32M7</v>
      </c>
      <c r="F34" s="18"/>
      <c r="G34" s="17">
        <f>+Results!D374</f>
        <v>46122</v>
      </c>
      <c r="H34" s="16" t="str">
        <f>VLOOKUP($D34,Results!$B$2:$I$398,8,FALSE)</f>
        <v>M7</v>
      </c>
      <c r="I34" s="16" t="str">
        <f>VLOOKUP(H34,Results!$N$2:$O$13,2,FALSE)</f>
        <v>Rock 'n' Rollers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M12</v>
      </c>
      <c r="C35" s="1">
        <v>33</v>
      </c>
      <c r="D35" s="19" t="str">
        <f t="shared" si="0"/>
        <v>33M12</v>
      </c>
      <c r="E35" s="19" t="str">
        <f t="shared" si="1"/>
        <v>33M4</v>
      </c>
      <c r="F35" s="18"/>
      <c r="G35" s="17">
        <f>+Results!D386</f>
        <v>46127</v>
      </c>
      <c r="H35" s="16" t="str">
        <f>VLOOKUP($D35,Results!$B$2:$I$398,8,FALSE)</f>
        <v>M4</v>
      </c>
      <c r="I35" s="16" t="str">
        <f>VLOOKUP(H35,Results!$N$2:$O$13,2,FALSE)</f>
        <v>Thistles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14</v>
      </c>
      <c r="L36" s="66">
        <f t="shared" si="7"/>
        <v>0</v>
      </c>
      <c r="M36" s="67">
        <f t="shared" si="7"/>
        <v>10</v>
      </c>
      <c r="N36" s="72">
        <f t="shared" si="7"/>
        <v>327</v>
      </c>
      <c r="O36" s="73">
        <f t="shared" si="7"/>
        <v>285</v>
      </c>
      <c r="P36" s="75">
        <f t="shared" si="7"/>
        <v>28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28" activePane="bottomRight" state="frozen"/>
      <selection pane="topRight" activeCell="B1" sqref="B1"/>
      <selection pane="bottomLeft" activeCell="A2" sqref="A2"/>
      <selection pane="bottomRight" activeCell="L145" sqref="L145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24</v>
      </c>
    </row>
    <row r="2" spans="2:13" x14ac:dyDescent="0.3">
      <c r="B2" t="str">
        <f t="shared" ref="B2:B44" si="0">CONCATENATE(F2,G2)</f>
        <v>1M1</v>
      </c>
      <c r="C2" t="str">
        <f>CONCATENATE(F2,J2)</f>
        <v>1M2</v>
      </c>
      <c r="E2" s="8">
        <v>45911</v>
      </c>
      <c r="F2" s="9">
        <v>1</v>
      </c>
      <c r="G2" s="85" t="s">
        <v>34</v>
      </c>
      <c r="H2" t="str">
        <f>VLOOKUP(G2,Results!$N$2:$O$13,2,FALSE)</f>
        <v>Titanic</v>
      </c>
      <c r="I2" s="24">
        <v>12</v>
      </c>
      <c r="J2" s="85" t="s">
        <v>36</v>
      </c>
      <c r="K2" t="str">
        <f>VLOOKUP(J2,Results!$N$2:$O$13,2,FALSE)</f>
        <v>Buttercross</v>
      </c>
      <c r="L2" s="24">
        <v>8</v>
      </c>
    </row>
    <row r="3" spans="2:13" x14ac:dyDescent="0.3">
      <c r="B3" t="str">
        <f t="shared" si="0"/>
        <v>1M3</v>
      </c>
      <c r="C3" t="str">
        <f t="shared" ref="C3:C45" si="1">CONCATENATE(F3,J3)</f>
        <v>1M4</v>
      </c>
      <c r="E3" s="11">
        <f>+E2</f>
        <v>45911</v>
      </c>
      <c r="F3" s="7">
        <f>+F2</f>
        <v>1</v>
      </c>
      <c r="G3" s="85" t="s">
        <v>38</v>
      </c>
      <c r="H3" t="str">
        <f>VLOOKUP(G3,Results!$N$2:$O$13,2,FALSE)</f>
        <v>Cream</v>
      </c>
      <c r="I3" s="24">
        <v>3</v>
      </c>
      <c r="J3" s="85" t="s">
        <v>40</v>
      </c>
      <c r="K3" t="str">
        <f>VLOOKUP(J3,Results!$N$2:$O$13,2,FALSE)</f>
        <v>Thistles</v>
      </c>
      <c r="L3" s="24">
        <v>15</v>
      </c>
    </row>
    <row r="4" spans="2:13" x14ac:dyDescent="0.3">
      <c r="B4" t="str">
        <f t="shared" si="0"/>
        <v>1M5</v>
      </c>
      <c r="C4" t="str">
        <f t="shared" si="1"/>
        <v>1M6</v>
      </c>
      <c r="E4" s="11">
        <f>+E2</f>
        <v>45911</v>
      </c>
      <c r="F4" s="7">
        <f>+F2</f>
        <v>1</v>
      </c>
      <c r="G4" s="85" t="s">
        <v>42</v>
      </c>
      <c r="H4" t="str">
        <f>VLOOKUP(G4,Results!$N$2:$O$13,2,FALSE)</f>
        <v>Needles</v>
      </c>
      <c r="I4" s="24">
        <v>5</v>
      </c>
      <c r="J4" s="85" t="s">
        <v>44</v>
      </c>
      <c r="K4" t="str">
        <f>VLOOKUP(J4,Results!$N$2:$O$13,2,FALSE)</f>
        <v>Vagrants</v>
      </c>
      <c r="L4" s="24">
        <v>30</v>
      </c>
    </row>
    <row r="5" spans="2:13" x14ac:dyDescent="0.3">
      <c r="B5" t="str">
        <f t="shared" si="0"/>
        <v>1M7</v>
      </c>
      <c r="C5" t="str">
        <f t="shared" si="1"/>
        <v>1M8</v>
      </c>
      <c r="E5" s="11">
        <f>+E2</f>
        <v>45911</v>
      </c>
      <c r="F5" s="7">
        <f>+F2</f>
        <v>1</v>
      </c>
      <c r="G5" s="85" t="s">
        <v>46</v>
      </c>
      <c r="H5" t="str">
        <f>VLOOKUP(G5,Results!$N$2:$O$13,2,FALSE)</f>
        <v>Rock 'n' Rollers</v>
      </c>
      <c r="I5" s="24">
        <v>11</v>
      </c>
      <c r="J5" s="85" t="s">
        <v>48</v>
      </c>
      <c r="K5" t="str">
        <f>VLOOKUP(J5,Results!$N$2:$O$13,2,FALSE)</f>
        <v>Hillsiders</v>
      </c>
      <c r="L5" s="24">
        <v>12</v>
      </c>
    </row>
    <row r="6" spans="2:13" x14ac:dyDescent="0.3">
      <c r="B6" t="str">
        <f>CONCATENATE(F6,G6)</f>
        <v>1M11</v>
      </c>
      <c r="C6" t="str">
        <f t="shared" si="1"/>
        <v>1M12</v>
      </c>
      <c r="E6" s="11">
        <f>+E2</f>
        <v>45911</v>
      </c>
      <c r="F6" s="7">
        <f>+F2</f>
        <v>1</v>
      </c>
      <c r="G6" s="85" t="s">
        <v>52</v>
      </c>
      <c r="H6" t="str">
        <f>VLOOKUP(G6,Results!$N$2:$O$13,2,FALSE)</f>
        <v>Early Birds</v>
      </c>
      <c r="I6" s="24">
        <v>7</v>
      </c>
      <c r="J6" s="85" t="s">
        <v>54</v>
      </c>
      <c r="K6" t="str">
        <f>VLOOKUP(J6,Results!$N$2:$O$13,2,FALSE)</f>
        <v>Belton Stags</v>
      </c>
      <c r="L6" s="24">
        <v>15</v>
      </c>
    </row>
    <row r="7" spans="2:13" x14ac:dyDescent="0.3">
      <c r="E7" s="11">
        <f>+E3</f>
        <v>45911</v>
      </c>
      <c r="F7" s="7">
        <f>+F3</f>
        <v>1</v>
      </c>
      <c r="G7" s="85" t="s">
        <v>50</v>
      </c>
      <c r="H7" t="str">
        <f>VLOOKUP(G7,Results!$N$2:$O$13,2,FALSE)</f>
        <v>Wizards</v>
      </c>
      <c r="I7" s="24">
        <v>6</v>
      </c>
      <c r="J7" s="85" t="s">
        <v>51</v>
      </c>
      <c r="K7" t="str">
        <f>VLOOKUP(J7,Results!$N$2:$O$13,2,FALSE)</f>
        <v>Deadenders</v>
      </c>
      <c r="L7" s="24">
        <v>12</v>
      </c>
      <c r="M7" t="s">
        <v>68</v>
      </c>
    </row>
    <row r="8" spans="2:13" x14ac:dyDescent="0.3">
      <c r="B8" t="str">
        <f t="shared" si="0"/>
        <v>2M6</v>
      </c>
      <c r="C8" t="str">
        <f t="shared" si="1"/>
        <v>2M7</v>
      </c>
      <c r="E8" s="8">
        <v>45917</v>
      </c>
      <c r="F8" s="9">
        <v>2</v>
      </c>
      <c r="G8" s="85" t="s">
        <v>44</v>
      </c>
      <c r="H8" t="str">
        <f>VLOOKUP(G8,Results!$N$2:$O$13,2,FALSE)</f>
        <v>Vagrants</v>
      </c>
      <c r="I8" s="24">
        <v>19</v>
      </c>
      <c r="J8" s="85" t="s">
        <v>46</v>
      </c>
      <c r="K8" t="str">
        <f>VLOOKUP(J8,Results!$N$2:$O$13,2,FALSE)</f>
        <v>Rock 'n' Rollers</v>
      </c>
      <c r="L8" s="24">
        <v>9</v>
      </c>
    </row>
    <row r="9" spans="2:13" x14ac:dyDescent="0.3">
      <c r="B9" t="str">
        <f t="shared" si="0"/>
        <v>2M1</v>
      </c>
      <c r="C9" t="str">
        <f t="shared" si="1"/>
        <v>2M12</v>
      </c>
      <c r="E9" s="11">
        <f>+E8</f>
        <v>45917</v>
      </c>
      <c r="F9" s="7">
        <f>+F8</f>
        <v>2</v>
      </c>
      <c r="G9" s="85" t="s">
        <v>34</v>
      </c>
      <c r="H9" t="str">
        <f>VLOOKUP(G9,Results!$N$2:$O$13,2,FALSE)</f>
        <v>Titanic</v>
      </c>
      <c r="I9" s="24">
        <v>25</v>
      </c>
      <c r="J9" s="85" t="s">
        <v>54</v>
      </c>
      <c r="K9" t="str">
        <f>VLOOKUP(J9,Results!$N$2:$O$13,2,FALSE)</f>
        <v>Belton Stags</v>
      </c>
      <c r="L9" s="24">
        <v>7</v>
      </c>
      <c r="M9" t="s">
        <v>69</v>
      </c>
    </row>
    <row r="10" spans="2:13" x14ac:dyDescent="0.3">
      <c r="B10" t="str">
        <f t="shared" si="0"/>
        <v>2M8</v>
      </c>
      <c r="C10" t="str">
        <f t="shared" si="1"/>
        <v>2M9</v>
      </c>
      <c r="E10" s="11">
        <f>+E8</f>
        <v>45917</v>
      </c>
      <c r="F10" s="7">
        <f>+F8</f>
        <v>2</v>
      </c>
      <c r="G10" s="85" t="s">
        <v>48</v>
      </c>
      <c r="H10" t="str">
        <f>VLOOKUP(G10,Results!$N$2:$O$13,2,FALSE)</f>
        <v>Hillsiders</v>
      </c>
      <c r="I10" s="24">
        <v>18</v>
      </c>
      <c r="J10" s="85" t="s">
        <v>50</v>
      </c>
      <c r="K10" t="str">
        <f>VLOOKUP(J10,Results!$N$2:$O$13,2,FALSE)</f>
        <v>Wizards</v>
      </c>
      <c r="L10" s="24">
        <v>8</v>
      </c>
    </row>
    <row r="11" spans="2:13" x14ac:dyDescent="0.3">
      <c r="B11" t="str">
        <f t="shared" si="0"/>
        <v>2M4</v>
      </c>
      <c r="C11" t="str">
        <f t="shared" si="1"/>
        <v>2M5</v>
      </c>
      <c r="E11" s="11">
        <f>+E8</f>
        <v>45917</v>
      </c>
      <c r="F11" s="7">
        <f>+F8</f>
        <v>2</v>
      </c>
      <c r="G11" s="85" t="s">
        <v>40</v>
      </c>
      <c r="H11" t="str">
        <f>VLOOKUP(G11,Results!$N$2:$O$13,2,FALSE)</f>
        <v>Thistles</v>
      </c>
      <c r="I11" s="24">
        <v>32</v>
      </c>
      <c r="J11" s="85" t="s">
        <v>42</v>
      </c>
      <c r="K11" t="str">
        <f>VLOOKUP(J11,Results!$N$2:$O$13,2,FALSE)</f>
        <v>Needles</v>
      </c>
      <c r="L11" s="24">
        <v>3</v>
      </c>
    </row>
    <row r="12" spans="2:13" x14ac:dyDescent="0.3">
      <c r="B12" t="str">
        <f t="shared" si="0"/>
        <v>2M10</v>
      </c>
      <c r="C12" t="str">
        <f t="shared" si="1"/>
        <v>2M11</v>
      </c>
      <c r="E12" s="11">
        <f>+E8</f>
        <v>45917</v>
      </c>
      <c r="F12" s="7">
        <f>+F8</f>
        <v>2</v>
      </c>
      <c r="G12" s="85" t="s">
        <v>51</v>
      </c>
      <c r="H12" t="str">
        <f>VLOOKUP(G12,Results!$N$2:$O$13,2,FALSE)</f>
        <v>Deadenders</v>
      </c>
      <c r="I12" s="24">
        <v>20</v>
      </c>
      <c r="J12" s="85" t="s">
        <v>52</v>
      </c>
      <c r="K12" t="str">
        <f>VLOOKUP(J12,Results!$N$2:$O$13,2,FALSE)</f>
        <v>Early Birds</v>
      </c>
      <c r="L12" s="24">
        <v>5</v>
      </c>
    </row>
    <row r="13" spans="2:13" x14ac:dyDescent="0.3">
      <c r="E13" s="11">
        <f>+E9</f>
        <v>45917</v>
      </c>
      <c r="F13" s="7">
        <f>+F9</f>
        <v>2</v>
      </c>
      <c r="G13" s="85" t="s">
        <v>36</v>
      </c>
      <c r="H13" t="str">
        <f>VLOOKUP(G13,Results!$N$2:$O$13,2,FALSE)</f>
        <v>Buttercross</v>
      </c>
      <c r="I13" s="24">
        <v>16</v>
      </c>
      <c r="J13" s="85" t="s">
        <v>38</v>
      </c>
      <c r="K13" t="str">
        <f>VLOOKUP(J13,Results!$N$2:$O$13,2,FALSE)</f>
        <v>Cream</v>
      </c>
      <c r="L13" s="24">
        <v>12</v>
      </c>
    </row>
    <row r="14" spans="2:13" x14ac:dyDescent="0.3">
      <c r="B14" t="str">
        <f t="shared" si="0"/>
        <v>3M11</v>
      </c>
      <c r="C14" t="str">
        <f t="shared" si="1"/>
        <v>3M9</v>
      </c>
      <c r="E14" s="8">
        <v>45926</v>
      </c>
      <c r="F14" s="9">
        <v>3</v>
      </c>
      <c r="G14" s="85" t="s">
        <v>52</v>
      </c>
      <c r="H14" t="str">
        <f>VLOOKUP(G14,Results!$N$2:$O$13,2,FALSE)</f>
        <v>Early Birds</v>
      </c>
      <c r="I14" s="24">
        <v>15</v>
      </c>
      <c r="J14" s="85" t="s">
        <v>50</v>
      </c>
      <c r="K14" t="str">
        <f>VLOOKUP(J14,Results!$N$2:$O$13,2,FALSE)</f>
        <v>Wizards</v>
      </c>
      <c r="L14" s="24">
        <v>15</v>
      </c>
    </row>
    <row r="15" spans="2:13" x14ac:dyDescent="0.3">
      <c r="B15" t="str">
        <f t="shared" si="0"/>
        <v>3M8</v>
      </c>
      <c r="C15" t="str">
        <f t="shared" si="1"/>
        <v>3M6</v>
      </c>
      <c r="E15" s="11">
        <f>+E14</f>
        <v>45926</v>
      </c>
      <c r="F15" s="7">
        <f>+F14</f>
        <v>3</v>
      </c>
      <c r="G15" s="85" t="s">
        <v>48</v>
      </c>
      <c r="H15" t="str">
        <f>VLOOKUP(G15,Results!$N$2:$O$13,2,FALSE)</f>
        <v>Hillsiders</v>
      </c>
      <c r="I15" s="24">
        <v>12</v>
      </c>
      <c r="J15" s="85" t="s">
        <v>44</v>
      </c>
      <c r="K15" t="str">
        <f>VLOOKUP(J15,Results!$N$2:$O$13,2,FALSE)</f>
        <v>Vagrants</v>
      </c>
      <c r="L15" s="24">
        <v>14</v>
      </c>
    </row>
    <row r="16" spans="2:13" x14ac:dyDescent="0.3">
      <c r="B16" t="str">
        <f t="shared" si="0"/>
        <v>3M12</v>
      </c>
      <c r="C16" t="str">
        <f t="shared" si="1"/>
        <v>3M10</v>
      </c>
      <c r="E16" s="11">
        <f>+E14</f>
        <v>45926</v>
      </c>
      <c r="F16" s="7">
        <f>+F14</f>
        <v>3</v>
      </c>
      <c r="G16" s="85" t="s">
        <v>54</v>
      </c>
      <c r="H16" t="str">
        <f>VLOOKUP(G16,Results!$N$2:$O$13,2,FALSE)</f>
        <v>Belton Stags</v>
      </c>
      <c r="I16" s="24">
        <v>10</v>
      </c>
      <c r="J16" s="85" t="s">
        <v>51</v>
      </c>
      <c r="K16" t="str">
        <f>VLOOKUP(J16,Results!$N$2:$O$13,2,FALSE)</f>
        <v>Deadenders</v>
      </c>
      <c r="L16" s="24">
        <v>15</v>
      </c>
    </row>
    <row r="17" spans="2:12" x14ac:dyDescent="0.3">
      <c r="B17" t="str">
        <f t="shared" si="0"/>
        <v>3M3</v>
      </c>
      <c r="C17" t="str">
        <f t="shared" si="1"/>
        <v>3M1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Cream</v>
      </c>
      <c r="I17" s="24">
        <v>4</v>
      </c>
      <c r="J17" s="85" t="s">
        <v>34</v>
      </c>
      <c r="K17" t="str">
        <f>VLOOKUP(J17,Results!$N$2:$O$13,2,FALSE)</f>
        <v>Titanic</v>
      </c>
      <c r="L17" s="24">
        <v>17</v>
      </c>
    </row>
    <row r="18" spans="2:12" x14ac:dyDescent="0.3">
      <c r="B18" t="str">
        <f t="shared" si="0"/>
        <v>3M4</v>
      </c>
      <c r="C18" t="str">
        <f t="shared" si="1"/>
        <v>3M2</v>
      </c>
      <c r="E18" s="11">
        <f>+E14</f>
        <v>45926</v>
      </c>
      <c r="F18" s="7">
        <f>+F14</f>
        <v>3</v>
      </c>
      <c r="G18" s="85" t="s">
        <v>40</v>
      </c>
      <c r="H18" t="str">
        <f>VLOOKUP(G18,Results!$N$2:$O$13,2,FALSE)</f>
        <v>Thistles</v>
      </c>
      <c r="I18" s="24">
        <v>6</v>
      </c>
      <c r="J18" s="85" t="s">
        <v>36</v>
      </c>
      <c r="K18" t="str">
        <f>VLOOKUP(J18,Results!$N$2:$O$13,2,FALSE)</f>
        <v>Buttercross</v>
      </c>
      <c r="L18" s="24">
        <v>13</v>
      </c>
    </row>
    <row r="19" spans="2:12" x14ac:dyDescent="0.3">
      <c r="E19" s="11">
        <f>+E15</f>
        <v>45926</v>
      </c>
      <c r="F19" s="7">
        <f>+F15</f>
        <v>3</v>
      </c>
      <c r="G19" s="85" t="s">
        <v>46</v>
      </c>
      <c r="H19" t="str">
        <f>VLOOKUP(G19,Results!$N$2:$O$13,2,FALSE)</f>
        <v>Rock 'n' Rollers</v>
      </c>
      <c r="I19" s="24">
        <v>17</v>
      </c>
      <c r="J19" s="85" t="s">
        <v>42</v>
      </c>
      <c r="K19" t="str">
        <f>VLOOKUP(J19,Results!$N$2:$O$13,2,FALSE)</f>
        <v>Needles</v>
      </c>
      <c r="L19" s="24">
        <v>15</v>
      </c>
    </row>
    <row r="20" spans="2:12" x14ac:dyDescent="0.3">
      <c r="B20" t="str">
        <f t="shared" si="0"/>
        <v>4M5</v>
      </c>
      <c r="C20" t="str">
        <f t="shared" si="1"/>
        <v>4M3</v>
      </c>
      <c r="E20" s="8">
        <v>45931</v>
      </c>
      <c r="F20" s="9">
        <v>4</v>
      </c>
      <c r="G20" s="85" t="s">
        <v>42</v>
      </c>
      <c r="H20" t="str">
        <f>VLOOKUP(G20,Results!$N$2:$O$13,2,FALSE)</f>
        <v>Needles</v>
      </c>
      <c r="I20" s="24">
        <v>5</v>
      </c>
      <c r="J20" s="85" t="s">
        <v>38</v>
      </c>
      <c r="K20" t="str">
        <f>VLOOKUP(J20,Results!$N$2:$O$13,2,FALSE)</f>
        <v>Cream</v>
      </c>
      <c r="L20" s="24">
        <v>13</v>
      </c>
    </row>
    <row r="21" spans="2:12" x14ac:dyDescent="0.3">
      <c r="B21" t="str">
        <f t="shared" si="0"/>
        <v>4M10</v>
      </c>
      <c r="C21" t="str">
        <f t="shared" si="1"/>
        <v>4M8</v>
      </c>
      <c r="E21" s="11">
        <f>+E20</f>
        <v>45931</v>
      </c>
      <c r="F21" s="7">
        <f>+F20</f>
        <v>4</v>
      </c>
      <c r="G21" s="85" t="s">
        <v>51</v>
      </c>
      <c r="H21" t="str">
        <f>VLOOKUP(G21,Results!$N$2:$O$13,2,FALSE)</f>
        <v>Deadenders</v>
      </c>
      <c r="I21" s="24">
        <v>18</v>
      </c>
      <c r="J21" s="85" t="s">
        <v>48</v>
      </c>
      <c r="K21" t="str">
        <f>VLOOKUP(J21,Results!$N$2:$O$13,2,FALSE)</f>
        <v>Hillsiders</v>
      </c>
      <c r="L21" s="24">
        <v>9</v>
      </c>
    </row>
    <row r="22" spans="2:12" x14ac:dyDescent="0.3">
      <c r="B22" t="str">
        <f t="shared" si="0"/>
        <v>4M9</v>
      </c>
      <c r="C22" t="str">
        <f t="shared" si="1"/>
        <v>4M7</v>
      </c>
      <c r="E22" s="11">
        <f>+E20</f>
        <v>45931</v>
      </c>
      <c r="F22" s="7">
        <f>+F20</f>
        <v>4</v>
      </c>
      <c r="G22" s="85" t="s">
        <v>50</v>
      </c>
      <c r="H22" t="str">
        <f>VLOOKUP(G22,Results!$N$2:$O$13,2,FALSE)</f>
        <v>Wizards</v>
      </c>
      <c r="I22" s="24">
        <v>7</v>
      </c>
      <c r="J22" s="85" t="s">
        <v>46</v>
      </c>
      <c r="K22" t="str">
        <f>VLOOKUP(J22,Results!$N$2:$O$13,2,FALSE)</f>
        <v>Rock 'n' Rollers</v>
      </c>
      <c r="L22" s="24">
        <v>21</v>
      </c>
    </row>
    <row r="23" spans="2:12" x14ac:dyDescent="0.3">
      <c r="B23" t="str">
        <f t="shared" si="0"/>
        <v>4M12</v>
      </c>
      <c r="C23" t="str">
        <f t="shared" si="1"/>
        <v>4M2</v>
      </c>
      <c r="E23" s="11">
        <f>+E20</f>
        <v>45931</v>
      </c>
      <c r="F23" s="7">
        <f>+F20</f>
        <v>4</v>
      </c>
      <c r="G23" s="85" t="s">
        <v>54</v>
      </c>
      <c r="H23" t="str">
        <f>VLOOKUP(G23,Results!$N$2:$O$13,2,FALSE)</f>
        <v>Belton Stags</v>
      </c>
      <c r="I23" s="24">
        <v>18</v>
      </c>
      <c r="J23" s="85" t="s">
        <v>36</v>
      </c>
      <c r="K23" t="str">
        <f>VLOOKUP(J23,Results!$N$2:$O$13,2,FALSE)</f>
        <v>Buttercross</v>
      </c>
      <c r="L23" s="24">
        <v>6</v>
      </c>
    </row>
    <row r="24" spans="2:12" x14ac:dyDescent="0.3">
      <c r="B24" t="str">
        <f t="shared" si="0"/>
        <v>4M11</v>
      </c>
      <c r="C24" t="str">
        <f t="shared" si="1"/>
        <v>4M1</v>
      </c>
      <c r="E24" s="11">
        <f>+E20</f>
        <v>45931</v>
      </c>
      <c r="F24" s="7">
        <f>+F20</f>
        <v>4</v>
      </c>
      <c r="G24" s="85" t="s">
        <v>52</v>
      </c>
      <c r="H24" t="str">
        <f>VLOOKUP(G24,Results!$N$2:$O$13,2,FALSE)</f>
        <v>Early Birds</v>
      </c>
      <c r="I24" s="24">
        <v>3</v>
      </c>
      <c r="J24" s="85" t="s">
        <v>34</v>
      </c>
      <c r="K24" t="str">
        <f>VLOOKUP(J24,Results!$N$2:$O$13,2,FALSE)</f>
        <v>Titanic</v>
      </c>
      <c r="L24" s="24">
        <v>28</v>
      </c>
    </row>
    <row r="25" spans="2:12" x14ac:dyDescent="0.3">
      <c r="E25" s="11">
        <f>+E21</f>
        <v>45931</v>
      </c>
      <c r="F25" s="7">
        <f>+F21</f>
        <v>4</v>
      </c>
      <c r="G25" s="85" t="s">
        <v>44</v>
      </c>
      <c r="H25" t="str">
        <f>VLOOKUP(G25,Results!$N$2:$O$13,2,FALSE)</f>
        <v>Vagrants</v>
      </c>
      <c r="I25" s="24">
        <v>16</v>
      </c>
      <c r="J25" s="85" t="s">
        <v>40</v>
      </c>
      <c r="K25" t="str">
        <f>VLOOKUP(J25,Results!$N$2:$O$13,2,FALSE)</f>
        <v>Thistles</v>
      </c>
      <c r="L25" s="24">
        <v>12</v>
      </c>
    </row>
    <row r="26" spans="2:12" x14ac:dyDescent="0.3">
      <c r="B26" t="str">
        <f t="shared" si="0"/>
        <v>5M8</v>
      </c>
      <c r="C26" t="str">
        <f t="shared" si="1"/>
        <v>5M11</v>
      </c>
      <c r="E26" s="8">
        <v>45936</v>
      </c>
      <c r="F26" s="9">
        <v>5</v>
      </c>
      <c r="G26" s="85" t="s">
        <v>48</v>
      </c>
      <c r="H26" t="str">
        <f>VLOOKUP(G26,Results!$N$2:$O$13,2,FALSE)</f>
        <v>Hillsiders</v>
      </c>
      <c r="I26" s="24">
        <v>12</v>
      </c>
      <c r="J26" s="85" t="s">
        <v>52</v>
      </c>
      <c r="K26" t="str">
        <f>VLOOKUP(J26,Results!$N$2:$O$13,2,FALSE)</f>
        <v>Early Birds</v>
      </c>
      <c r="L26" s="24">
        <v>12</v>
      </c>
    </row>
    <row r="27" spans="2:12" x14ac:dyDescent="0.3">
      <c r="B27" t="str">
        <f t="shared" si="0"/>
        <v>5M2</v>
      </c>
      <c r="C27" t="str">
        <f t="shared" si="1"/>
        <v>5M5</v>
      </c>
      <c r="E27" s="11">
        <f>+E26</f>
        <v>45936</v>
      </c>
      <c r="F27" s="7">
        <f>+F26</f>
        <v>5</v>
      </c>
      <c r="G27" s="85" t="s">
        <v>36</v>
      </c>
      <c r="H27" t="str">
        <f>VLOOKUP(G27,Results!$N$2:$O$13,2,FALSE)</f>
        <v>Buttercross</v>
      </c>
      <c r="I27" s="24">
        <v>7</v>
      </c>
      <c r="J27" s="85" t="s">
        <v>42</v>
      </c>
      <c r="K27" t="str">
        <f>VLOOKUP(J27,Results!$N$2:$O$13,2,FALSE)</f>
        <v>Needles</v>
      </c>
      <c r="L27" s="24">
        <v>13</v>
      </c>
    </row>
    <row r="28" spans="2:12" x14ac:dyDescent="0.3">
      <c r="B28" t="str">
        <f t="shared" si="0"/>
        <v>5M1</v>
      </c>
      <c r="C28" t="str">
        <f t="shared" si="1"/>
        <v>5M4</v>
      </c>
      <c r="E28" s="11">
        <f>+E26</f>
        <v>45936</v>
      </c>
      <c r="F28" s="7">
        <f>+F26</f>
        <v>5</v>
      </c>
      <c r="G28" s="85" t="s">
        <v>34</v>
      </c>
      <c r="H28" t="str">
        <f>VLOOKUP(G28,Results!$N$2:$O$13,2,FALSE)</f>
        <v>Titanic</v>
      </c>
      <c r="I28" s="24">
        <v>13</v>
      </c>
      <c r="J28" s="85" t="s">
        <v>40</v>
      </c>
      <c r="K28" t="str">
        <f>VLOOKUP(J28,Results!$N$2:$O$13,2,FALSE)</f>
        <v>Thistles</v>
      </c>
      <c r="L28" s="24">
        <v>6</v>
      </c>
    </row>
    <row r="29" spans="2:12" x14ac:dyDescent="0.3">
      <c r="B29" t="str">
        <f t="shared" si="0"/>
        <v>5M7</v>
      </c>
      <c r="C29" t="str">
        <f t="shared" si="1"/>
        <v>5M10</v>
      </c>
      <c r="E29" s="11">
        <f>+E26</f>
        <v>45936</v>
      </c>
      <c r="F29" s="7">
        <f>+F26</f>
        <v>5</v>
      </c>
      <c r="G29" s="85" t="s">
        <v>46</v>
      </c>
      <c r="H29" t="str">
        <f>VLOOKUP(G29,Results!$N$2:$O$13,2,FALSE)</f>
        <v>Rock 'n' Rollers</v>
      </c>
      <c r="I29" s="24">
        <v>6</v>
      </c>
      <c r="J29" s="85" t="s">
        <v>51</v>
      </c>
      <c r="K29" t="str">
        <f>VLOOKUP(J29,Results!$N$2:$O$13,2,FALSE)</f>
        <v>Deadenders</v>
      </c>
      <c r="L29" s="24">
        <v>15</v>
      </c>
    </row>
    <row r="30" spans="2:12" x14ac:dyDescent="0.3">
      <c r="B30" t="str">
        <f t="shared" si="0"/>
        <v>5M3</v>
      </c>
      <c r="C30" t="str">
        <f t="shared" si="1"/>
        <v>5M6</v>
      </c>
      <c r="E30" s="11">
        <f>+E26</f>
        <v>45936</v>
      </c>
      <c r="F30" s="7">
        <f>+F26</f>
        <v>5</v>
      </c>
      <c r="G30" s="85" t="s">
        <v>38</v>
      </c>
      <c r="H30" t="str">
        <f>VLOOKUP(G30,Results!$N$2:$O$13,2,FALSE)</f>
        <v>Cream</v>
      </c>
      <c r="I30" s="24">
        <v>6</v>
      </c>
      <c r="J30" s="85" t="s">
        <v>44</v>
      </c>
      <c r="K30" t="str">
        <f>VLOOKUP(J30,Results!$N$2:$O$13,2,FALSE)</f>
        <v>Vagrants</v>
      </c>
      <c r="L30" s="24">
        <v>31</v>
      </c>
    </row>
    <row r="31" spans="2:12" x14ac:dyDescent="0.3">
      <c r="E31" s="11">
        <f>+E27</f>
        <v>45936</v>
      </c>
      <c r="F31" s="7">
        <f>+F27</f>
        <v>5</v>
      </c>
      <c r="G31" s="85" t="s">
        <v>50</v>
      </c>
      <c r="H31" t="str">
        <f>VLOOKUP(G31,Results!$N$2:$O$13,2,FALSE)</f>
        <v>Wizards</v>
      </c>
      <c r="I31" s="24">
        <v>6</v>
      </c>
      <c r="J31" s="85" t="s">
        <v>54</v>
      </c>
      <c r="K31" t="str">
        <f>VLOOKUP(J31,Results!$N$2:$O$13,2,FALSE)</f>
        <v>Belton Stags</v>
      </c>
      <c r="L31" s="24">
        <v>20</v>
      </c>
    </row>
    <row r="32" spans="2:12" x14ac:dyDescent="0.3">
      <c r="B32" t="str">
        <f t="shared" si="0"/>
        <v>6M3</v>
      </c>
      <c r="C32" t="str">
        <f t="shared" si="1"/>
        <v>6M12</v>
      </c>
      <c r="E32" s="8">
        <v>45945</v>
      </c>
      <c r="F32" s="9">
        <v>6</v>
      </c>
      <c r="G32" s="85" t="s">
        <v>38</v>
      </c>
      <c r="H32" t="str">
        <f>VLOOKUP(G32,Results!$N$2:$O$13,2,FALSE)</f>
        <v>Cream</v>
      </c>
      <c r="I32" s="24">
        <v>12</v>
      </c>
      <c r="J32" s="85" t="s">
        <v>54</v>
      </c>
      <c r="K32" t="str">
        <f>VLOOKUP(J32,Results!$N$2:$O$13,2,FALSE)</f>
        <v>Belton Stags</v>
      </c>
      <c r="L32" s="24">
        <v>15</v>
      </c>
    </row>
    <row r="33" spans="2:12" x14ac:dyDescent="0.3">
      <c r="B33" t="str">
        <f t="shared" si="0"/>
        <v>6M4</v>
      </c>
      <c r="C33" t="str">
        <f t="shared" si="1"/>
        <v>6M7</v>
      </c>
      <c r="E33" s="11">
        <f>+E32</f>
        <v>45945</v>
      </c>
      <c r="F33" s="7">
        <f>+F32</f>
        <v>6</v>
      </c>
      <c r="G33" s="85" t="s">
        <v>40</v>
      </c>
      <c r="H33" t="str">
        <f>VLOOKUP(G33,Results!$N$2:$O$13,2,FALSE)</f>
        <v>Thistles</v>
      </c>
      <c r="I33" s="24">
        <v>25</v>
      </c>
      <c r="J33" s="85" t="s">
        <v>46</v>
      </c>
      <c r="K33" t="str">
        <f>VLOOKUP(J33,Results!$N$2:$O$13,2,FALSE)</f>
        <v>Rock 'n' Rollers</v>
      </c>
      <c r="L33" s="24">
        <v>4</v>
      </c>
    </row>
    <row r="34" spans="2:12" x14ac:dyDescent="0.3">
      <c r="B34" t="str">
        <f t="shared" si="0"/>
        <v>6M2</v>
      </c>
      <c r="C34" t="str">
        <f t="shared" si="1"/>
        <v>6M11</v>
      </c>
      <c r="E34" s="11">
        <f>+E32</f>
        <v>45945</v>
      </c>
      <c r="F34" s="7">
        <f>+F32</f>
        <v>6</v>
      </c>
      <c r="G34" s="85" t="s">
        <v>36</v>
      </c>
      <c r="H34" t="str">
        <f>VLOOKUP(G34,Results!$N$2:$O$13,2,FALSE)</f>
        <v>Buttercross</v>
      </c>
      <c r="I34" s="24">
        <v>9</v>
      </c>
      <c r="J34" s="85" t="s">
        <v>52</v>
      </c>
      <c r="K34" t="str">
        <f>VLOOKUP(J34,Results!$N$2:$O$13,2,FALSE)</f>
        <v>Early Birds</v>
      </c>
      <c r="L34" s="24">
        <v>11</v>
      </c>
    </row>
    <row r="35" spans="2:12" x14ac:dyDescent="0.3">
      <c r="B35" t="str">
        <f t="shared" si="0"/>
        <v>6M6</v>
      </c>
      <c r="C35" t="str">
        <f t="shared" si="1"/>
        <v>6M9</v>
      </c>
      <c r="E35" s="11">
        <f>+E32</f>
        <v>45945</v>
      </c>
      <c r="F35" s="7">
        <f>+F32</f>
        <v>6</v>
      </c>
      <c r="G35" s="85" t="s">
        <v>44</v>
      </c>
      <c r="H35" t="str">
        <f>VLOOKUP(G35,Results!$N$2:$O$13,2,FALSE)</f>
        <v>Vagrants</v>
      </c>
      <c r="I35" s="24">
        <v>21</v>
      </c>
      <c r="J35" s="85" t="s">
        <v>50</v>
      </c>
      <c r="K35" t="str">
        <f>VLOOKUP(J35,Results!$N$2:$O$13,2,FALSE)</f>
        <v>Wizards</v>
      </c>
      <c r="L35" s="24">
        <v>15</v>
      </c>
    </row>
    <row r="36" spans="2:12" x14ac:dyDescent="0.3">
      <c r="B36" t="str">
        <f t="shared" si="0"/>
        <v>6M5</v>
      </c>
      <c r="C36" t="str">
        <f t="shared" si="1"/>
        <v>6M8</v>
      </c>
      <c r="E36" s="11">
        <f>+E32</f>
        <v>45945</v>
      </c>
      <c r="F36" s="7">
        <f>+F32</f>
        <v>6</v>
      </c>
      <c r="G36" s="85" t="s">
        <v>42</v>
      </c>
      <c r="H36" t="str">
        <f>VLOOKUP(G36,Results!$N$2:$O$13,2,FALSE)</f>
        <v>Needles</v>
      </c>
      <c r="I36" s="24">
        <v>8</v>
      </c>
      <c r="J36" s="85" t="s">
        <v>48</v>
      </c>
      <c r="K36" t="str">
        <f>VLOOKUP(J36,Results!$N$2:$O$13,2,FALSE)</f>
        <v>Hillsiders</v>
      </c>
      <c r="L36" s="24">
        <v>12</v>
      </c>
    </row>
    <row r="37" spans="2:12" x14ac:dyDescent="0.3">
      <c r="E37" s="11">
        <f>+E33</f>
        <v>45945</v>
      </c>
      <c r="F37" s="7">
        <f>+F33</f>
        <v>6</v>
      </c>
      <c r="G37" s="85" t="s">
        <v>34</v>
      </c>
      <c r="H37" t="str">
        <f>VLOOKUP(G37,Results!$N$2:$O$13,2,FALSE)</f>
        <v>Titanic</v>
      </c>
      <c r="I37" s="24">
        <v>17</v>
      </c>
      <c r="J37" s="85" t="s">
        <v>51</v>
      </c>
      <c r="K37" t="str">
        <f>VLOOKUP(J37,Results!$N$2:$O$13,2,FALSE)</f>
        <v>Deadenders</v>
      </c>
      <c r="L37" s="24">
        <v>8</v>
      </c>
    </row>
    <row r="38" spans="2:12" x14ac:dyDescent="0.3">
      <c r="B38" t="str">
        <f t="shared" si="0"/>
        <v>7M8</v>
      </c>
      <c r="C38" t="str">
        <f t="shared" si="1"/>
        <v>7M4</v>
      </c>
      <c r="E38" s="8">
        <v>45952</v>
      </c>
      <c r="F38" s="9">
        <v>7</v>
      </c>
      <c r="G38" s="85" t="s">
        <v>48</v>
      </c>
      <c r="H38" t="str">
        <f>VLOOKUP(G38,Results!$N$2:$O$13,2,FALSE)</f>
        <v>Hillsiders</v>
      </c>
      <c r="I38" s="24">
        <v>17</v>
      </c>
      <c r="J38" s="85" t="s">
        <v>40</v>
      </c>
      <c r="K38" t="str">
        <f>VLOOKUP(J38,Results!$N$2:$O$13,2,FALSE)</f>
        <v>Thistles</v>
      </c>
      <c r="L38" s="24">
        <v>10</v>
      </c>
    </row>
    <row r="39" spans="2:12" x14ac:dyDescent="0.3">
      <c r="B39" t="str">
        <f t="shared" si="0"/>
        <v>7M11</v>
      </c>
      <c r="C39" t="str">
        <f t="shared" si="1"/>
        <v>7M7</v>
      </c>
      <c r="E39" s="11">
        <f>+E38</f>
        <v>45952</v>
      </c>
      <c r="F39" s="7">
        <f>+F38</f>
        <v>7</v>
      </c>
      <c r="G39" s="85" t="s">
        <v>52</v>
      </c>
      <c r="H39" t="str">
        <f>VLOOKUP(G39,Results!$N$2:$O$13,2,FALSE)</f>
        <v>Early Birds</v>
      </c>
      <c r="I39" s="24">
        <v>7</v>
      </c>
      <c r="J39" s="85" t="s">
        <v>46</v>
      </c>
      <c r="K39" t="str">
        <f>VLOOKUP(J39,Results!$N$2:$O$13,2,FALSE)</f>
        <v>Rock 'n' Rollers</v>
      </c>
      <c r="L39" s="24">
        <v>12</v>
      </c>
    </row>
    <row r="40" spans="2:12" x14ac:dyDescent="0.3">
      <c r="B40" t="str">
        <f t="shared" si="0"/>
        <v>7M5</v>
      </c>
      <c r="C40" t="str">
        <f t="shared" si="1"/>
        <v>7M12</v>
      </c>
      <c r="E40" s="11">
        <f>+E38</f>
        <v>45952</v>
      </c>
      <c r="F40" s="7">
        <f>+F38</f>
        <v>7</v>
      </c>
      <c r="G40" s="85" t="s">
        <v>42</v>
      </c>
      <c r="H40" t="str">
        <f>VLOOKUP(G40,Results!$N$2:$O$13,2,FALSE)</f>
        <v>Needles</v>
      </c>
      <c r="I40" s="24">
        <v>5</v>
      </c>
      <c r="J40" s="85" t="s">
        <v>54</v>
      </c>
      <c r="K40" t="str">
        <f>VLOOKUP(J40,Results!$N$2:$O$13,2,FALSE)</f>
        <v>Belton Stags</v>
      </c>
      <c r="L40" s="24">
        <v>16</v>
      </c>
    </row>
    <row r="41" spans="2:12" x14ac:dyDescent="0.3">
      <c r="B41" t="str">
        <f t="shared" si="0"/>
        <v>7M9</v>
      </c>
      <c r="C41" t="str">
        <f t="shared" si="1"/>
        <v>7M1</v>
      </c>
      <c r="E41" s="11">
        <f>+E38</f>
        <v>45952</v>
      </c>
      <c r="F41" s="7">
        <f>+F38</f>
        <v>7</v>
      </c>
      <c r="G41" s="85" t="s">
        <v>50</v>
      </c>
      <c r="H41" t="str">
        <f>VLOOKUP(G41,Results!$N$2:$O$13,2,FALSE)</f>
        <v>Wizards</v>
      </c>
      <c r="I41" s="24">
        <v>7</v>
      </c>
      <c r="J41" s="85" t="s">
        <v>34</v>
      </c>
      <c r="K41" t="str">
        <f>VLOOKUP(J41,Results!$N$2:$O$13,2,FALSE)</f>
        <v>Titanic</v>
      </c>
      <c r="L41" s="24">
        <v>9</v>
      </c>
    </row>
    <row r="42" spans="2:12" x14ac:dyDescent="0.3">
      <c r="B42" t="str">
        <f t="shared" si="0"/>
        <v>7M3</v>
      </c>
      <c r="C42" t="str">
        <f t="shared" si="1"/>
        <v>7M10</v>
      </c>
      <c r="E42" s="11">
        <f>+E38</f>
        <v>45952</v>
      </c>
      <c r="F42" s="7">
        <f>+F38</f>
        <v>7</v>
      </c>
      <c r="G42" s="85" t="s">
        <v>38</v>
      </c>
      <c r="H42" t="str">
        <f>VLOOKUP(G42,Results!$N$2:$O$13,2,FALSE)</f>
        <v>Cream</v>
      </c>
      <c r="I42" s="24">
        <v>11</v>
      </c>
      <c r="J42" s="85" t="s">
        <v>51</v>
      </c>
      <c r="K42" t="str">
        <f>VLOOKUP(J42,Results!$N$2:$O$13,2,FALSE)</f>
        <v>Deadenders</v>
      </c>
      <c r="L42" s="24">
        <v>8</v>
      </c>
    </row>
    <row r="43" spans="2:12" x14ac:dyDescent="0.3">
      <c r="E43" s="11">
        <f>+E39</f>
        <v>45952</v>
      </c>
      <c r="F43" s="7">
        <f>+F39</f>
        <v>7</v>
      </c>
      <c r="G43" s="85" t="s">
        <v>44</v>
      </c>
      <c r="H43" t="str">
        <f>VLOOKUP(G43,Results!$N$2:$O$13,2,FALSE)</f>
        <v>Vagrants</v>
      </c>
      <c r="I43" s="24">
        <v>38</v>
      </c>
      <c r="J43" s="85" t="s">
        <v>36</v>
      </c>
      <c r="K43" t="str">
        <f>VLOOKUP(J43,Results!$N$2:$O$13,2,FALSE)</f>
        <v>Buttercross</v>
      </c>
      <c r="L43" s="24">
        <v>5</v>
      </c>
    </row>
    <row r="44" spans="2:12" x14ac:dyDescent="0.3">
      <c r="B44" t="str">
        <f t="shared" si="0"/>
        <v>8M5</v>
      </c>
      <c r="C44" t="str">
        <f t="shared" si="1"/>
        <v>8M10</v>
      </c>
      <c r="E44" s="8">
        <v>45959</v>
      </c>
      <c r="F44" s="9">
        <v>8</v>
      </c>
      <c r="G44" s="85" t="s">
        <v>42</v>
      </c>
      <c r="H44" t="str">
        <f>VLOOKUP(G44,Results!$N$2:$O$13,2,FALSE)</f>
        <v>Needles</v>
      </c>
      <c r="I44" s="24">
        <v>11</v>
      </c>
      <c r="J44" s="85" t="s">
        <v>51</v>
      </c>
      <c r="K44" t="str">
        <f>VLOOKUP(J44,Results!$N$2:$O$13,2,FALSE)</f>
        <v>Deadenders</v>
      </c>
      <c r="L44" s="24">
        <v>10</v>
      </c>
    </row>
    <row r="45" spans="2:12" x14ac:dyDescent="0.3">
      <c r="B45" t="str">
        <f t="shared" ref="B45:B87" si="2">CONCATENATE(F45,G45)</f>
        <v>8M1</v>
      </c>
      <c r="C45" t="str">
        <f t="shared" si="1"/>
        <v>8M8</v>
      </c>
      <c r="E45" s="11">
        <f>+E44</f>
        <v>45959</v>
      </c>
      <c r="F45" s="7">
        <f>+F44</f>
        <v>8</v>
      </c>
      <c r="G45" s="85" t="s">
        <v>34</v>
      </c>
      <c r="H45" t="str">
        <f>VLOOKUP(G45,Results!$N$2:$O$13,2,FALSE)</f>
        <v>Titanic</v>
      </c>
      <c r="I45" s="24">
        <v>12</v>
      </c>
      <c r="J45" s="85" t="s">
        <v>48</v>
      </c>
      <c r="K45" t="str">
        <f>VLOOKUP(J45,Results!$N$2:$O$13,2,FALSE)</f>
        <v>Hillsiders</v>
      </c>
      <c r="L45" s="24">
        <v>6</v>
      </c>
    </row>
    <row r="46" spans="2:12" x14ac:dyDescent="0.3">
      <c r="B46" t="str">
        <f t="shared" si="2"/>
        <v>8M7</v>
      </c>
      <c r="C46" t="str">
        <f t="shared" ref="C46:C88" si="3">CONCATENATE(F46,J46)</f>
        <v>8M3</v>
      </c>
      <c r="E46" s="11">
        <f>+E44</f>
        <v>45959</v>
      </c>
      <c r="F46" s="7">
        <f>+F44</f>
        <v>8</v>
      </c>
      <c r="G46" s="85" t="s">
        <v>46</v>
      </c>
      <c r="H46" t="str">
        <f>VLOOKUP(G46,Results!$N$2:$O$13,2,FALSE)</f>
        <v>Rock 'n' Rollers</v>
      </c>
      <c r="I46" s="24">
        <v>7</v>
      </c>
      <c r="J46" s="85" t="s">
        <v>38</v>
      </c>
      <c r="K46" t="str">
        <f>VLOOKUP(J46,Results!$N$2:$O$13,2,FALSE)</f>
        <v>Cream</v>
      </c>
      <c r="L46" s="24">
        <v>17</v>
      </c>
    </row>
    <row r="47" spans="2:12" x14ac:dyDescent="0.3">
      <c r="B47" t="str">
        <f t="shared" si="2"/>
        <v>8M12</v>
      </c>
      <c r="C47" t="str">
        <f t="shared" si="3"/>
        <v>8M6</v>
      </c>
      <c r="E47" s="11">
        <f>+E44</f>
        <v>45959</v>
      </c>
      <c r="F47" s="7">
        <f>+F44</f>
        <v>8</v>
      </c>
      <c r="G47" s="85" t="s">
        <v>54</v>
      </c>
      <c r="H47" t="str">
        <f>VLOOKUP(G47,Results!$N$2:$O$13,2,FALSE)</f>
        <v>Belton Stags</v>
      </c>
      <c r="I47" s="24">
        <v>9</v>
      </c>
      <c r="J47" s="85" t="s">
        <v>44</v>
      </c>
      <c r="K47" t="str">
        <f>VLOOKUP(J47,Results!$N$2:$O$13,2,FALSE)</f>
        <v>Vagrants</v>
      </c>
      <c r="L47" s="24">
        <v>24</v>
      </c>
    </row>
    <row r="48" spans="2:12" x14ac:dyDescent="0.3">
      <c r="B48" t="str">
        <f t="shared" si="2"/>
        <v>8M2</v>
      </c>
      <c r="C48" t="str">
        <f t="shared" si="3"/>
        <v>8M9</v>
      </c>
      <c r="E48" s="11">
        <f>+E44</f>
        <v>45959</v>
      </c>
      <c r="F48" s="7">
        <f>+F44</f>
        <v>8</v>
      </c>
      <c r="G48" s="85" t="s">
        <v>36</v>
      </c>
      <c r="H48" t="str">
        <f>VLOOKUP(G48,Results!$N$2:$O$13,2,FALSE)</f>
        <v>Buttercross</v>
      </c>
      <c r="I48" s="24" t="s">
        <v>66</v>
      </c>
      <c r="J48" s="85" t="s">
        <v>50</v>
      </c>
      <c r="K48" t="str">
        <f>VLOOKUP(J48,Results!$N$2:$O$13,2,FALSE)</f>
        <v>Wizards</v>
      </c>
      <c r="L48" s="24" t="s">
        <v>66</v>
      </c>
    </row>
    <row r="49" spans="2:12" x14ac:dyDescent="0.3">
      <c r="E49" s="11">
        <f>+E45</f>
        <v>45959</v>
      </c>
      <c r="F49" s="7">
        <f>+F45</f>
        <v>8</v>
      </c>
      <c r="G49" s="85" t="s">
        <v>40</v>
      </c>
      <c r="H49" t="str">
        <f>VLOOKUP(G49,Results!$N$2:$O$13,2,FALSE)</f>
        <v>Thistles</v>
      </c>
      <c r="I49" s="24">
        <v>22</v>
      </c>
      <c r="J49" s="85" t="s">
        <v>52</v>
      </c>
      <c r="K49" t="str">
        <f>VLOOKUP(J49,Results!$N$2:$O$13,2,FALSE)</f>
        <v>Early Birds</v>
      </c>
      <c r="L49" s="24">
        <v>7</v>
      </c>
    </row>
    <row r="50" spans="2:12" x14ac:dyDescent="0.3">
      <c r="B50" t="str">
        <f t="shared" si="2"/>
        <v>9M2</v>
      </c>
      <c r="C50" t="str">
        <f t="shared" si="3"/>
        <v>9M7</v>
      </c>
      <c r="E50" s="8">
        <v>45964</v>
      </c>
      <c r="F50" s="9">
        <v>9</v>
      </c>
      <c r="G50" s="85" t="s">
        <v>36</v>
      </c>
      <c r="H50" t="str">
        <f>VLOOKUP(G50,Results!$N$2:$O$13,2,FALSE)</f>
        <v>Buttercross</v>
      </c>
      <c r="I50" s="24">
        <v>14</v>
      </c>
      <c r="J50" s="85" t="s">
        <v>46</v>
      </c>
      <c r="K50" t="str">
        <f>VLOOKUP(J50,Results!$N$2:$O$13,2,FALSE)</f>
        <v>Rock 'n' Rollers</v>
      </c>
      <c r="L50" s="24">
        <v>11</v>
      </c>
    </row>
    <row r="51" spans="2:12" x14ac:dyDescent="0.3">
      <c r="B51" t="str">
        <f t="shared" si="2"/>
        <v>9M10</v>
      </c>
      <c r="C51" t="str">
        <f t="shared" si="3"/>
        <v>9M6</v>
      </c>
      <c r="E51" s="11">
        <f>+E50</f>
        <v>45964</v>
      </c>
      <c r="F51" s="7">
        <f>+F50</f>
        <v>9</v>
      </c>
      <c r="G51" s="85" t="s">
        <v>51</v>
      </c>
      <c r="H51" t="str">
        <f>VLOOKUP(G51,Results!$N$2:$O$13,2,FALSE)</f>
        <v>Deadenders</v>
      </c>
      <c r="I51" s="24">
        <v>10</v>
      </c>
      <c r="J51" s="85" t="s">
        <v>44</v>
      </c>
      <c r="K51" t="str">
        <f>VLOOKUP(J51,Results!$N$2:$O$13,2,FALSE)</f>
        <v>Vagrants</v>
      </c>
      <c r="L51" s="24">
        <v>19</v>
      </c>
    </row>
    <row r="52" spans="2:12" x14ac:dyDescent="0.3">
      <c r="B52" t="str">
        <f t="shared" si="2"/>
        <v>9M5</v>
      </c>
      <c r="C52" t="str">
        <f t="shared" si="3"/>
        <v>9M1</v>
      </c>
      <c r="E52" s="11">
        <f>+E50</f>
        <v>45964</v>
      </c>
      <c r="F52" s="7">
        <f>+F50</f>
        <v>9</v>
      </c>
      <c r="G52" s="85" t="s">
        <v>42</v>
      </c>
      <c r="H52" t="str">
        <f>VLOOKUP(G52,Results!$N$2:$O$13,2,FALSE)</f>
        <v>Needles</v>
      </c>
      <c r="I52" s="24">
        <v>8</v>
      </c>
      <c r="J52" s="85" t="s">
        <v>34</v>
      </c>
      <c r="K52" t="str">
        <f>VLOOKUP(J52,Results!$N$2:$O$13,2,FALSE)</f>
        <v>Titanic</v>
      </c>
      <c r="L52" s="24">
        <v>22</v>
      </c>
    </row>
    <row r="53" spans="2:12" x14ac:dyDescent="0.3">
      <c r="B53" t="str">
        <f t="shared" si="2"/>
        <v>9M11</v>
      </c>
      <c r="C53" t="str">
        <f t="shared" si="3"/>
        <v>9M3</v>
      </c>
      <c r="E53" s="11">
        <f>+E50</f>
        <v>45964</v>
      </c>
      <c r="F53" s="7">
        <f>+F50</f>
        <v>9</v>
      </c>
      <c r="G53" s="85" t="s">
        <v>52</v>
      </c>
      <c r="H53" t="str">
        <f>VLOOKUP(G53,Results!$N$2:$O$13,2,FALSE)</f>
        <v>Early Birds</v>
      </c>
      <c r="I53" s="24">
        <v>6</v>
      </c>
      <c r="J53" s="85" t="s">
        <v>38</v>
      </c>
      <c r="K53" t="str">
        <f>VLOOKUP(J53,Results!$N$2:$O$13,2,FALSE)</f>
        <v>Cream</v>
      </c>
      <c r="L53" s="24">
        <v>13</v>
      </c>
    </row>
    <row r="54" spans="2:12" x14ac:dyDescent="0.3">
      <c r="B54" t="str">
        <f t="shared" si="2"/>
        <v>9M4</v>
      </c>
      <c r="C54" t="str">
        <f t="shared" si="3"/>
        <v>9M9</v>
      </c>
      <c r="E54" s="11">
        <f>+E50</f>
        <v>45964</v>
      </c>
      <c r="F54" s="7">
        <f>+F50</f>
        <v>9</v>
      </c>
      <c r="G54" s="85" t="s">
        <v>40</v>
      </c>
      <c r="H54" t="str">
        <f>VLOOKUP(G54,Results!$N$2:$O$13,2,FALSE)</f>
        <v>Thistles</v>
      </c>
      <c r="I54" s="24">
        <v>8</v>
      </c>
      <c r="J54" s="85" t="s">
        <v>50</v>
      </c>
      <c r="K54" t="str">
        <f>VLOOKUP(J54,Results!$N$2:$O$13,2,FALSE)</f>
        <v>Wizards</v>
      </c>
      <c r="L54" s="24">
        <v>13</v>
      </c>
    </row>
    <row r="55" spans="2:12" x14ac:dyDescent="0.3">
      <c r="E55" s="11">
        <f>+E51</f>
        <v>45964</v>
      </c>
      <c r="F55" s="7">
        <f>+F51</f>
        <v>9</v>
      </c>
      <c r="G55" s="85" t="s">
        <v>54</v>
      </c>
      <c r="H55" t="str">
        <f>VLOOKUP(G55,Results!$N$2:$O$13,2,FALSE)</f>
        <v>Belton Stags</v>
      </c>
      <c r="I55" s="24">
        <v>5</v>
      </c>
      <c r="J55" s="85" t="s">
        <v>48</v>
      </c>
      <c r="K55" t="str">
        <f>VLOOKUP(J55,Results!$N$2:$O$13,2,FALSE)</f>
        <v>Hillsiders</v>
      </c>
      <c r="L55" s="24">
        <v>16</v>
      </c>
    </row>
    <row r="56" spans="2:12" x14ac:dyDescent="0.3">
      <c r="B56" t="str">
        <f t="shared" si="2"/>
        <v>10M1</v>
      </c>
      <c r="C56" t="str">
        <f t="shared" si="3"/>
        <v>10M6</v>
      </c>
      <c r="E56" s="8">
        <v>45968</v>
      </c>
      <c r="F56" s="9">
        <v>10</v>
      </c>
      <c r="G56" s="85" t="s">
        <v>34</v>
      </c>
      <c r="H56" t="str">
        <f>VLOOKUP(G56,Results!$N$2:$O$13,2,FALSE)</f>
        <v>Titanic</v>
      </c>
      <c r="I56" s="24">
        <v>19</v>
      </c>
      <c r="J56" s="85" t="s">
        <v>44</v>
      </c>
      <c r="K56" t="str">
        <f>VLOOKUP(J56,Results!$N$2:$O$13,2,FALSE)</f>
        <v>Vagrants</v>
      </c>
      <c r="L56" s="24">
        <v>9</v>
      </c>
    </row>
    <row r="57" spans="2:12" x14ac:dyDescent="0.3">
      <c r="B57" t="str">
        <f t="shared" si="2"/>
        <v>10M9</v>
      </c>
      <c r="C57" t="str">
        <f t="shared" si="3"/>
        <v>10M3</v>
      </c>
      <c r="E57" s="11">
        <f>+E56</f>
        <v>45968</v>
      </c>
      <c r="F57" s="7">
        <f>+F56</f>
        <v>10</v>
      </c>
      <c r="G57" s="85" t="s">
        <v>50</v>
      </c>
      <c r="H57" t="str">
        <f>VLOOKUP(G57,Results!$N$2:$O$13,2,FALSE)</f>
        <v>Wizards</v>
      </c>
      <c r="I57" s="24">
        <v>13</v>
      </c>
      <c r="J57" s="85" t="s">
        <v>38</v>
      </c>
      <c r="K57" t="str">
        <f>VLOOKUP(J57,Results!$N$2:$O$13,2,FALSE)</f>
        <v>Cream</v>
      </c>
      <c r="L57" s="24">
        <v>6</v>
      </c>
    </row>
    <row r="58" spans="2:12" x14ac:dyDescent="0.3">
      <c r="B58" t="str">
        <f t="shared" si="2"/>
        <v>10M8</v>
      </c>
      <c r="C58" t="str">
        <f t="shared" si="3"/>
        <v>10M2</v>
      </c>
      <c r="E58" s="11">
        <f>+E56</f>
        <v>45968</v>
      </c>
      <c r="F58" s="7">
        <f>+F56</f>
        <v>10</v>
      </c>
      <c r="G58" s="85" t="s">
        <v>48</v>
      </c>
      <c r="H58" t="str">
        <f>VLOOKUP(G58,Results!$N$2:$O$13,2,FALSE)</f>
        <v>Hillsiders</v>
      </c>
      <c r="I58" s="24">
        <v>16</v>
      </c>
      <c r="J58" s="85" t="s">
        <v>36</v>
      </c>
      <c r="K58" t="str">
        <f>VLOOKUP(J58,Results!$N$2:$O$13,2,FALSE)</f>
        <v>Buttercross</v>
      </c>
      <c r="L58" s="24">
        <v>6</v>
      </c>
    </row>
    <row r="59" spans="2:12" x14ac:dyDescent="0.3">
      <c r="B59" t="str">
        <f t="shared" si="2"/>
        <v>10M10</v>
      </c>
      <c r="C59" t="str">
        <f t="shared" si="3"/>
        <v>10M4</v>
      </c>
      <c r="E59" s="11">
        <f>+E56</f>
        <v>45968</v>
      </c>
      <c r="F59" s="7">
        <f>+F56</f>
        <v>10</v>
      </c>
      <c r="G59" s="85" t="s">
        <v>51</v>
      </c>
      <c r="H59" t="str">
        <f>VLOOKUP(G59,Results!$N$2:$O$13,2,FALSE)</f>
        <v>Deadenders</v>
      </c>
      <c r="I59" s="24">
        <v>27</v>
      </c>
      <c r="J59" s="85" t="s">
        <v>40</v>
      </c>
      <c r="K59" t="str">
        <f>VLOOKUP(J59,Results!$N$2:$O$13,2,FALSE)</f>
        <v>Thistles</v>
      </c>
      <c r="L59" s="24">
        <v>2</v>
      </c>
    </row>
    <row r="60" spans="2:12" x14ac:dyDescent="0.3">
      <c r="B60" t="str">
        <f t="shared" si="2"/>
        <v>10M7</v>
      </c>
      <c r="C60" t="str">
        <f t="shared" si="3"/>
        <v>10M12</v>
      </c>
      <c r="E60" s="11">
        <f>+E56</f>
        <v>45968</v>
      </c>
      <c r="F60" s="7">
        <f>+F56</f>
        <v>10</v>
      </c>
      <c r="G60" s="85" t="s">
        <v>46</v>
      </c>
      <c r="H60" t="str">
        <f>VLOOKUP(G60,Results!$N$2:$O$13,2,FALSE)</f>
        <v>Rock 'n' Rollers</v>
      </c>
      <c r="I60" s="24">
        <v>12</v>
      </c>
      <c r="J60" s="85" t="s">
        <v>54</v>
      </c>
      <c r="K60" t="str">
        <f>VLOOKUP(J60,Results!$N$2:$O$13,2,FALSE)</f>
        <v>Belton Stags</v>
      </c>
      <c r="L60" s="24">
        <v>11</v>
      </c>
    </row>
    <row r="61" spans="2:12" x14ac:dyDescent="0.3">
      <c r="E61" s="11">
        <f>+E57</f>
        <v>45968</v>
      </c>
      <c r="F61" s="7">
        <f>+F57</f>
        <v>10</v>
      </c>
      <c r="G61" s="85" t="s">
        <v>52</v>
      </c>
      <c r="H61" t="str">
        <f>VLOOKUP(G61,Results!$N$2:$O$13,2,FALSE)</f>
        <v>Early Birds</v>
      </c>
      <c r="I61" s="24">
        <v>12</v>
      </c>
      <c r="J61" s="85" t="s">
        <v>42</v>
      </c>
      <c r="K61" t="str">
        <f>VLOOKUP(J61,Results!$N$2:$O$13,2,FALSE)</f>
        <v>Needles</v>
      </c>
      <c r="L61" s="24">
        <v>8</v>
      </c>
    </row>
    <row r="62" spans="2:12" x14ac:dyDescent="0.3">
      <c r="B62" t="str">
        <f t="shared" si="2"/>
        <v>11M12</v>
      </c>
      <c r="C62" t="str">
        <f t="shared" si="3"/>
        <v>11M4</v>
      </c>
      <c r="E62" s="8">
        <v>45973</v>
      </c>
      <c r="F62" s="9">
        <v>11</v>
      </c>
      <c r="G62" s="85" t="s">
        <v>54</v>
      </c>
      <c r="H62" t="str">
        <f>VLOOKUP(G62,Results!$N$2:$O$13,2,FALSE)</f>
        <v>Belton Stags</v>
      </c>
      <c r="I62" s="24">
        <v>16</v>
      </c>
      <c r="J62" s="85" t="s">
        <v>40</v>
      </c>
      <c r="K62" t="str">
        <f>VLOOKUP(J62,Results!$N$2:$O$13,2,FALSE)</f>
        <v>Thistles</v>
      </c>
      <c r="L62" s="24">
        <v>8</v>
      </c>
    </row>
    <row r="63" spans="2:12" x14ac:dyDescent="0.3">
      <c r="B63" t="str">
        <f t="shared" si="2"/>
        <v>11M6</v>
      </c>
      <c r="C63" t="str">
        <f t="shared" si="3"/>
        <v>11M11</v>
      </c>
      <c r="E63" s="11">
        <f>+E62</f>
        <v>45973</v>
      </c>
      <c r="F63" s="7">
        <f>+F62</f>
        <v>11</v>
      </c>
      <c r="G63" s="85" t="s">
        <v>44</v>
      </c>
      <c r="H63" t="str">
        <f>VLOOKUP(G63,Results!$N$2:$O$13,2,FALSE)</f>
        <v>Vagrants</v>
      </c>
      <c r="I63" s="24">
        <v>21</v>
      </c>
      <c r="J63" s="85" t="s">
        <v>52</v>
      </c>
      <c r="K63" t="str">
        <f>VLOOKUP(J63,Results!$N$2:$O$13,2,FALSE)</f>
        <v>Early Birds</v>
      </c>
      <c r="L63" s="24">
        <v>7</v>
      </c>
    </row>
    <row r="64" spans="2:12" x14ac:dyDescent="0.3">
      <c r="B64" t="str">
        <f t="shared" si="2"/>
        <v>11M10</v>
      </c>
      <c r="C64" t="str">
        <f t="shared" si="3"/>
        <v>11M2</v>
      </c>
      <c r="E64" s="11">
        <f>+E62</f>
        <v>45973</v>
      </c>
      <c r="F64" s="7">
        <f>+F62</f>
        <v>11</v>
      </c>
      <c r="G64" s="85" t="s">
        <v>51</v>
      </c>
      <c r="H64" t="str">
        <f>VLOOKUP(G64,Results!$N$2:$O$13,2,FALSE)</f>
        <v>Deadenders</v>
      </c>
      <c r="I64" s="24">
        <v>9</v>
      </c>
      <c r="J64" s="85" t="s">
        <v>36</v>
      </c>
      <c r="K64" t="str">
        <f>VLOOKUP(J64,Results!$N$2:$O$13,2,FALSE)</f>
        <v>Buttercross</v>
      </c>
      <c r="L64" s="24">
        <v>9</v>
      </c>
    </row>
    <row r="65" spans="2:12" x14ac:dyDescent="0.3">
      <c r="B65" t="str">
        <f t="shared" si="2"/>
        <v>11M9</v>
      </c>
      <c r="C65" t="str">
        <f t="shared" si="3"/>
        <v>11M5</v>
      </c>
      <c r="E65" s="11">
        <f>+E62</f>
        <v>45973</v>
      </c>
      <c r="F65" s="7">
        <f>+F62</f>
        <v>11</v>
      </c>
      <c r="G65" s="85" t="s">
        <v>50</v>
      </c>
      <c r="H65" t="str">
        <f>VLOOKUP(G65,Results!$N$2:$O$13,2,FALSE)</f>
        <v>Wizards</v>
      </c>
      <c r="I65" s="24">
        <v>17</v>
      </c>
      <c r="J65" s="85" t="s">
        <v>42</v>
      </c>
      <c r="K65" t="str">
        <f>VLOOKUP(J65,Results!$N$2:$O$13,2,FALSE)</f>
        <v>Needles</v>
      </c>
      <c r="L65" s="24">
        <v>7</v>
      </c>
    </row>
    <row r="66" spans="2:12" x14ac:dyDescent="0.3">
      <c r="B66" t="str">
        <f t="shared" si="2"/>
        <v>11M3</v>
      </c>
      <c r="C66" t="str">
        <f t="shared" si="3"/>
        <v>11M8</v>
      </c>
      <c r="E66" s="11">
        <f>+E62</f>
        <v>45973</v>
      </c>
      <c r="F66" s="7">
        <f>+F62</f>
        <v>11</v>
      </c>
      <c r="G66" s="85" t="s">
        <v>38</v>
      </c>
      <c r="H66" t="str">
        <f>VLOOKUP(G66,Results!$N$2:$O$13,2,FALSE)</f>
        <v>Cream</v>
      </c>
      <c r="I66" s="24">
        <v>11</v>
      </c>
      <c r="J66" s="85" t="s">
        <v>48</v>
      </c>
      <c r="K66" t="str">
        <f>VLOOKUP(J66,Results!$N$2:$O$13,2,FALSE)</f>
        <v>Hillsiders</v>
      </c>
      <c r="L66" s="24">
        <v>17</v>
      </c>
    </row>
    <row r="67" spans="2:12" x14ac:dyDescent="0.3">
      <c r="E67" s="11">
        <f>+E63</f>
        <v>45973</v>
      </c>
      <c r="F67" s="7">
        <f>+F63</f>
        <v>11</v>
      </c>
      <c r="G67" s="85" t="s">
        <v>46</v>
      </c>
      <c r="H67" t="str">
        <f>VLOOKUP(G67,Results!$N$2:$O$13,2,FALSE)</f>
        <v>Rock 'n' Rollers</v>
      </c>
      <c r="I67" s="24">
        <v>6</v>
      </c>
      <c r="J67" s="85" t="s">
        <v>34</v>
      </c>
      <c r="K67" t="str">
        <f>VLOOKUP(J67,Results!$N$2:$O$13,2,FALSE)</f>
        <v>Titanic</v>
      </c>
      <c r="L67" s="24">
        <v>16</v>
      </c>
    </row>
    <row r="68" spans="2:12" x14ac:dyDescent="0.3">
      <c r="B68" t="str">
        <f t="shared" si="2"/>
        <v>12M10</v>
      </c>
      <c r="C68" t="str">
        <f t="shared" si="3"/>
        <v>12M9</v>
      </c>
      <c r="E68" s="8">
        <v>45982</v>
      </c>
      <c r="F68" s="9">
        <v>12</v>
      </c>
      <c r="G68" s="85" t="s">
        <v>51</v>
      </c>
      <c r="H68" t="str">
        <f>VLOOKUP(G68,Results!$N$2:$O$13,2,FALSE)</f>
        <v>Deadenders</v>
      </c>
      <c r="I68" s="24">
        <v>8</v>
      </c>
      <c r="J68" s="85" t="s">
        <v>50</v>
      </c>
      <c r="K68" t="str">
        <f>VLOOKUP(J68,Results!$N$2:$O$13,2,FALSE)</f>
        <v>Wizards</v>
      </c>
      <c r="L68" s="24">
        <v>6</v>
      </c>
    </row>
    <row r="69" spans="2:12" x14ac:dyDescent="0.3">
      <c r="B69" t="str">
        <f t="shared" si="2"/>
        <v>12M12</v>
      </c>
      <c r="C69" t="str">
        <f t="shared" si="3"/>
        <v>12M11</v>
      </c>
      <c r="E69" s="11">
        <f>+E68</f>
        <v>45982</v>
      </c>
      <c r="F69" s="7">
        <f>+F68</f>
        <v>12</v>
      </c>
      <c r="G69" s="85" t="s">
        <v>54</v>
      </c>
      <c r="H69" t="str">
        <f>VLOOKUP(G69,Results!$N$2:$O$13,2,FALSE)</f>
        <v>Belton Stags</v>
      </c>
      <c r="I69" s="24">
        <v>16</v>
      </c>
      <c r="J69" s="85" t="s">
        <v>52</v>
      </c>
      <c r="K69" t="str">
        <f>VLOOKUP(J69,Results!$N$2:$O$13,2,FALSE)</f>
        <v>Early Birds</v>
      </c>
      <c r="L69" s="24">
        <v>7</v>
      </c>
    </row>
    <row r="70" spans="2:12" x14ac:dyDescent="0.3">
      <c r="B70" t="str">
        <f t="shared" si="2"/>
        <v>12M8</v>
      </c>
      <c r="C70" t="str">
        <f t="shared" si="3"/>
        <v>12M7</v>
      </c>
      <c r="E70" s="11">
        <f>+E68</f>
        <v>45982</v>
      </c>
      <c r="F70" s="7">
        <f>+F68</f>
        <v>12</v>
      </c>
      <c r="G70" s="85" t="s">
        <v>48</v>
      </c>
      <c r="H70" t="str">
        <f>VLOOKUP(G70,Results!$N$2:$O$13,2,FALSE)</f>
        <v>Hillsiders</v>
      </c>
      <c r="I70" s="24">
        <v>12</v>
      </c>
      <c r="J70" s="85" t="s">
        <v>46</v>
      </c>
      <c r="K70" t="str">
        <f>VLOOKUP(J70,Results!$N$2:$O$13,2,FALSE)</f>
        <v>Rock 'n' Rollers</v>
      </c>
      <c r="L70" s="24">
        <v>18</v>
      </c>
    </row>
    <row r="71" spans="2:12" x14ac:dyDescent="0.3">
      <c r="B71" t="str">
        <f t="shared" si="2"/>
        <v>12M6</v>
      </c>
      <c r="C71" t="str">
        <f t="shared" si="3"/>
        <v>12M5</v>
      </c>
      <c r="E71" s="11">
        <f>+E68</f>
        <v>45982</v>
      </c>
      <c r="F71" s="7">
        <f>+F68</f>
        <v>12</v>
      </c>
      <c r="G71" s="85" t="s">
        <v>44</v>
      </c>
      <c r="H71" t="str">
        <f>VLOOKUP(G71,Results!$N$2:$O$13,2,FALSE)</f>
        <v>Vagrants</v>
      </c>
      <c r="I71" s="24">
        <v>11</v>
      </c>
      <c r="J71" s="85" t="s">
        <v>42</v>
      </c>
      <c r="K71" t="str">
        <f>VLOOKUP(J71,Results!$N$2:$O$13,2,FALSE)</f>
        <v>Needles</v>
      </c>
      <c r="L71" s="24">
        <v>8</v>
      </c>
    </row>
    <row r="72" spans="2:12" x14ac:dyDescent="0.3">
      <c r="B72" t="str">
        <f t="shared" si="2"/>
        <v>12M4</v>
      </c>
      <c r="C72" t="str">
        <f t="shared" si="3"/>
        <v>12M3</v>
      </c>
      <c r="E72" s="11">
        <f>+E68</f>
        <v>45982</v>
      </c>
      <c r="F72" s="7">
        <f>+F68</f>
        <v>12</v>
      </c>
      <c r="G72" s="85" t="s">
        <v>40</v>
      </c>
      <c r="H72" t="str">
        <f>VLOOKUP(G72,Results!$N$2:$O$13,2,FALSE)</f>
        <v>Thistles</v>
      </c>
      <c r="I72" s="24">
        <v>13</v>
      </c>
      <c r="J72" s="85" t="s">
        <v>38</v>
      </c>
      <c r="K72" t="str">
        <f>VLOOKUP(J72,Results!$N$2:$O$13,2,FALSE)</f>
        <v>Cream</v>
      </c>
      <c r="L72" s="24">
        <v>18</v>
      </c>
    </row>
    <row r="73" spans="2:12" x14ac:dyDescent="0.3">
      <c r="E73" s="11">
        <f>+E69</f>
        <v>45982</v>
      </c>
      <c r="F73" s="7">
        <f>+F69</f>
        <v>12</v>
      </c>
      <c r="G73" s="85" t="s">
        <v>36</v>
      </c>
      <c r="H73" t="str">
        <f>VLOOKUP(G73,Results!$N$2:$O$13,2,FALSE)</f>
        <v>Buttercross</v>
      </c>
      <c r="I73" s="24">
        <v>10</v>
      </c>
      <c r="J73" s="85" t="s">
        <v>34</v>
      </c>
      <c r="K73" t="str">
        <f>VLOOKUP(J73,Results!$N$2:$O$13,2,FALSE)</f>
        <v>Titanic</v>
      </c>
      <c r="L73" s="24">
        <v>14</v>
      </c>
    </row>
    <row r="74" spans="2:12" x14ac:dyDescent="0.3">
      <c r="B74" t="str">
        <f t="shared" si="2"/>
        <v>13M3</v>
      </c>
      <c r="C74" t="str">
        <f t="shared" si="3"/>
        <v>13M2</v>
      </c>
      <c r="E74" s="8">
        <v>45987</v>
      </c>
      <c r="F74" s="9">
        <v>13</v>
      </c>
      <c r="G74" s="85" t="s">
        <v>38</v>
      </c>
      <c r="H74" t="str">
        <f>VLOOKUP(G74,Results!$N$2:$O$13,2,FALSE)</f>
        <v>Cream</v>
      </c>
      <c r="I74" s="24">
        <v>13</v>
      </c>
      <c r="J74" s="85" t="s">
        <v>36</v>
      </c>
      <c r="K74" t="str">
        <f>VLOOKUP(J74,Results!$N$2:$O$13,2,FALSE)</f>
        <v>Buttercross</v>
      </c>
      <c r="L74" s="24">
        <v>13</v>
      </c>
    </row>
    <row r="75" spans="2:12" x14ac:dyDescent="0.3">
      <c r="B75" t="str">
        <f t="shared" si="2"/>
        <v>13M11</v>
      </c>
      <c r="C75" t="str">
        <f t="shared" si="3"/>
        <v>13M10</v>
      </c>
      <c r="E75" s="11">
        <f>+E74</f>
        <v>45987</v>
      </c>
      <c r="F75" s="7">
        <f>+F74</f>
        <v>13</v>
      </c>
      <c r="G75" s="85" t="s">
        <v>52</v>
      </c>
      <c r="H75" t="str">
        <f>VLOOKUP(G75,Results!$N$2:$O$13,2,FALSE)</f>
        <v>Early Birds</v>
      </c>
      <c r="I75" s="24">
        <v>10</v>
      </c>
      <c r="J75" s="85" t="s">
        <v>51</v>
      </c>
      <c r="K75" t="str">
        <f>VLOOKUP(J75,Results!$N$2:$O$13,2,FALSE)</f>
        <v>Deadenders</v>
      </c>
      <c r="L75" s="24">
        <v>10</v>
      </c>
    </row>
    <row r="76" spans="2:12" x14ac:dyDescent="0.3">
      <c r="B76" t="str">
        <f t="shared" si="2"/>
        <v>13M5</v>
      </c>
      <c r="C76" t="str">
        <f t="shared" si="3"/>
        <v>13M4</v>
      </c>
      <c r="E76" s="11">
        <f>+E74</f>
        <v>45987</v>
      </c>
      <c r="F76" s="7">
        <f>+F74</f>
        <v>13</v>
      </c>
      <c r="G76" s="85" t="s">
        <v>42</v>
      </c>
      <c r="H76" t="str">
        <f>VLOOKUP(G76,Results!$N$2:$O$13,2,FALSE)</f>
        <v>Needles</v>
      </c>
      <c r="I76" s="24">
        <v>8</v>
      </c>
      <c r="J76" s="85" t="s">
        <v>40</v>
      </c>
      <c r="K76" t="str">
        <f>VLOOKUP(J76,Results!$N$2:$O$13,2,FALSE)</f>
        <v>Thistles</v>
      </c>
      <c r="L76" s="24">
        <v>15</v>
      </c>
    </row>
    <row r="77" spans="2:12" x14ac:dyDescent="0.3">
      <c r="B77" t="str">
        <f t="shared" si="2"/>
        <v>13M9</v>
      </c>
      <c r="C77" t="str">
        <f t="shared" si="3"/>
        <v>13M8</v>
      </c>
      <c r="E77" s="11">
        <f>+E74</f>
        <v>45987</v>
      </c>
      <c r="F77" s="7">
        <f>+F74</f>
        <v>13</v>
      </c>
      <c r="G77" s="85" t="s">
        <v>50</v>
      </c>
      <c r="H77" t="str">
        <f>VLOOKUP(G77,Results!$N$2:$O$13,2,FALSE)</f>
        <v>Wizards</v>
      </c>
      <c r="I77" s="24">
        <v>5</v>
      </c>
      <c r="J77" s="85" t="s">
        <v>48</v>
      </c>
      <c r="K77" t="str">
        <f>VLOOKUP(J77,Results!$N$2:$O$13,2,FALSE)</f>
        <v>Hillsiders</v>
      </c>
      <c r="L77" s="24">
        <v>19</v>
      </c>
    </row>
    <row r="78" spans="2:12" x14ac:dyDescent="0.3">
      <c r="B78" t="str">
        <f t="shared" si="2"/>
        <v>13M12</v>
      </c>
      <c r="C78" t="str">
        <f t="shared" si="3"/>
        <v>13M1</v>
      </c>
      <c r="E78" s="11">
        <f>+E74</f>
        <v>45987</v>
      </c>
      <c r="F78" s="7">
        <f>+F74</f>
        <v>13</v>
      </c>
      <c r="G78" s="85" t="s">
        <v>54</v>
      </c>
      <c r="H78" t="str">
        <f>VLOOKUP(G78,Results!$N$2:$O$13,2,FALSE)</f>
        <v>Belton Stags</v>
      </c>
      <c r="I78" s="24">
        <v>12</v>
      </c>
      <c r="J78" s="85" t="s">
        <v>34</v>
      </c>
      <c r="K78" t="str">
        <f>VLOOKUP(J78,Results!$N$2:$O$13,2,FALSE)</f>
        <v>Titanic</v>
      </c>
      <c r="L78" s="24">
        <v>13</v>
      </c>
    </row>
    <row r="79" spans="2:12" x14ac:dyDescent="0.3">
      <c r="E79" s="11">
        <f>+E75</f>
        <v>45987</v>
      </c>
      <c r="F79" s="7">
        <f>+F75</f>
        <v>13</v>
      </c>
      <c r="G79" s="85" t="s">
        <v>46</v>
      </c>
      <c r="H79" t="str">
        <f>VLOOKUP(G79,Results!$N$2:$O$13,2,FALSE)</f>
        <v>Rock 'n' Rollers</v>
      </c>
      <c r="I79" s="24">
        <v>15</v>
      </c>
      <c r="J79" s="85" t="s">
        <v>44</v>
      </c>
      <c r="K79" t="str">
        <f>VLOOKUP(J79,Results!$N$2:$O$13,2,FALSE)</f>
        <v>Vagrants</v>
      </c>
      <c r="L79" s="24">
        <v>9</v>
      </c>
    </row>
    <row r="80" spans="2:12" x14ac:dyDescent="0.3">
      <c r="B80" t="str">
        <f t="shared" si="2"/>
        <v>14M5</v>
      </c>
      <c r="C80" t="str">
        <f t="shared" si="3"/>
        <v>14M7</v>
      </c>
      <c r="E80" s="8">
        <v>45992</v>
      </c>
      <c r="F80" s="9">
        <v>14</v>
      </c>
      <c r="G80" s="85" t="s">
        <v>42</v>
      </c>
      <c r="H80" t="str">
        <f>VLOOKUP(G80,Results!$N$2:$O$13,2,FALSE)</f>
        <v>Needles</v>
      </c>
      <c r="I80" s="24">
        <v>6</v>
      </c>
      <c r="J80" s="85" t="s">
        <v>46</v>
      </c>
      <c r="K80" t="str">
        <f>VLOOKUP(J80,Results!$N$2:$O$13,2,FALSE)</f>
        <v>Rock 'n' Rollers</v>
      </c>
      <c r="L80" s="24">
        <v>26</v>
      </c>
    </row>
    <row r="81" spans="2:12" x14ac:dyDescent="0.3">
      <c r="B81" t="str">
        <f t="shared" si="2"/>
        <v>14M2</v>
      </c>
      <c r="C81" t="str">
        <f t="shared" si="3"/>
        <v>14M4</v>
      </c>
      <c r="E81" s="11">
        <f>+E80</f>
        <v>45992</v>
      </c>
      <c r="F81" s="7">
        <f>+F80</f>
        <v>14</v>
      </c>
      <c r="G81" s="85" t="s">
        <v>36</v>
      </c>
      <c r="H81" t="str">
        <f>VLOOKUP(G81,Results!$N$2:$O$13,2,FALSE)</f>
        <v>Buttercross</v>
      </c>
      <c r="I81" s="24">
        <v>16</v>
      </c>
      <c r="J81" s="85" t="s">
        <v>40</v>
      </c>
      <c r="K81" t="str">
        <f>VLOOKUP(J81,Results!$N$2:$O$13,2,FALSE)</f>
        <v>Thistles</v>
      </c>
      <c r="L81" s="24">
        <v>10</v>
      </c>
    </row>
    <row r="82" spans="2:12" x14ac:dyDescent="0.3">
      <c r="B82" t="str">
        <f t="shared" si="2"/>
        <v>14M1</v>
      </c>
      <c r="C82" t="str">
        <f t="shared" si="3"/>
        <v>14M3</v>
      </c>
      <c r="E82" s="11">
        <f>+E80</f>
        <v>45992</v>
      </c>
      <c r="F82" s="7">
        <f>+F80</f>
        <v>14</v>
      </c>
      <c r="G82" s="85" t="s">
        <v>34</v>
      </c>
      <c r="H82" t="str">
        <f>VLOOKUP(G82,Results!$N$2:$O$13,2,FALSE)</f>
        <v>Titanic</v>
      </c>
      <c r="I82" s="24">
        <v>15</v>
      </c>
      <c r="J82" s="85" t="s">
        <v>38</v>
      </c>
      <c r="K82" t="str">
        <f>VLOOKUP(J82,Results!$N$2:$O$13,2,FALSE)</f>
        <v>Cream</v>
      </c>
      <c r="L82" s="24">
        <v>5</v>
      </c>
    </row>
    <row r="83" spans="2:12" x14ac:dyDescent="0.3">
      <c r="B83" t="str">
        <f t="shared" si="2"/>
        <v>14M10</v>
      </c>
      <c r="C83" t="str">
        <f t="shared" si="3"/>
        <v>14M12</v>
      </c>
      <c r="E83" s="11">
        <f>+E80</f>
        <v>45992</v>
      </c>
      <c r="F83" s="7">
        <f>+F80</f>
        <v>14</v>
      </c>
      <c r="G83" s="85" t="s">
        <v>51</v>
      </c>
      <c r="H83" t="str">
        <f>VLOOKUP(G83,Results!$N$2:$O$13,2,FALSE)</f>
        <v>Deadenders</v>
      </c>
      <c r="I83" s="24">
        <v>13</v>
      </c>
      <c r="J83" s="85" t="s">
        <v>54</v>
      </c>
      <c r="K83" t="str">
        <f>VLOOKUP(J83,Results!$N$2:$O$13,2,FALSE)</f>
        <v>Belton Stags</v>
      </c>
      <c r="L83" s="24">
        <v>12</v>
      </c>
    </row>
    <row r="84" spans="2:12" x14ac:dyDescent="0.3">
      <c r="B84" t="str">
        <f t="shared" si="2"/>
        <v>14M6</v>
      </c>
      <c r="C84" t="str">
        <f t="shared" si="3"/>
        <v>14M8</v>
      </c>
      <c r="E84" s="11">
        <f>+E80</f>
        <v>45992</v>
      </c>
      <c r="F84" s="7">
        <f>+F80</f>
        <v>14</v>
      </c>
      <c r="G84" s="85" t="s">
        <v>44</v>
      </c>
      <c r="H84" t="str">
        <f>VLOOKUP(G84,Results!$N$2:$O$13,2,FALSE)</f>
        <v>Vagrants</v>
      </c>
      <c r="I84" s="24">
        <v>16</v>
      </c>
      <c r="J84" s="85" t="s">
        <v>48</v>
      </c>
      <c r="K84" t="str">
        <f>VLOOKUP(J84,Results!$N$2:$O$13,2,FALSE)</f>
        <v>Hillsiders</v>
      </c>
      <c r="L84" s="24">
        <v>8</v>
      </c>
    </row>
    <row r="85" spans="2:12" x14ac:dyDescent="0.3">
      <c r="E85" s="11">
        <f>+E81</f>
        <v>45992</v>
      </c>
      <c r="F85" s="7">
        <f>+F81</f>
        <v>14</v>
      </c>
      <c r="G85" s="85" t="s">
        <v>50</v>
      </c>
      <c r="H85" t="str">
        <f>VLOOKUP(G85,Results!$N$2:$O$13,2,FALSE)</f>
        <v>Wizards</v>
      </c>
      <c r="I85" s="24">
        <v>11</v>
      </c>
      <c r="J85" s="85" t="s">
        <v>52</v>
      </c>
      <c r="K85" t="str">
        <f>VLOOKUP(J85,Results!$N$2:$O$13,2,FALSE)</f>
        <v>Early Birds</v>
      </c>
      <c r="L85" s="24">
        <v>16</v>
      </c>
    </row>
    <row r="86" spans="2:12" x14ac:dyDescent="0.3">
      <c r="B86" t="str">
        <f t="shared" si="2"/>
        <v>15M4</v>
      </c>
      <c r="C86" t="str">
        <f t="shared" si="3"/>
        <v>15M6</v>
      </c>
      <c r="E86" s="8">
        <v>46001</v>
      </c>
      <c r="F86" s="9">
        <v>15</v>
      </c>
      <c r="G86" s="85" t="s">
        <v>40</v>
      </c>
      <c r="H86" t="str">
        <f>VLOOKUP(G86,Results!$N$2:$O$13,2,FALSE)</f>
        <v>Thistles</v>
      </c>
      <c r="I86" s="24">
        <v>12</v>
      </c>
      <c r="J86" s="85" t="s">
        <v>44</v>
      </c>
      <c r="K86" t="str">
        <f>VLOOKUP(J86,Results!$N$2:$O$13,2,FALSE)</f>
        <v>Vagrants</v>
      </c>
      <c r="L86" s="24">
        <v>16</v>
      </c>
    </row>
    <row r="87" spans="2:12" x14ac:dyDescent="0.3">
      <c r="B87" t="str">
        <f t="shared" si="2"/>
        <v>15M1</v>
      </c>
      <c r="C87" t="str">
        <f t="shared" si="3"/>
        <v>15M11</v>
      </c>
      <c r="E87" s="11">
        <f>+E86</f>
        <v>46001</v>
      </c>
      <c r="F87" s="7">
        <f>+F86</f>
        <v>15</v>
      </c>
      <c r="G87" s="85" t="s">
        <v>34</v>
      </c>
      <c r="H87" t="str">
        <f>VLOOKUP(G87,Results!$N$2:$O$13,2,FALSE)</f>
        <v>Titanic</v>
      </c>
      <c r="I87" s="24">
        <v>9</v>
      </c>
      <c r="J87" s="85" t="s">
        <v>52</v>
      </c>
      <c r="K87" t="str">
        <f>VLOOKUP(J87,Results!$N$2:$O$13,2,FALSE)</f>
        <v>Early Birds</v>
      </c>
      <c r="L87" s="24">
        <v>11</v>
      </c>
    </row>
    <row r="88" spans="2:12" x14ac:dyDescent="0.3">
      <c r="B88" t="str">
        <f t="shared" ref="B88:B130" si="4">CONCATENATE(F88,G88)</f>
        <v>15M2</v>
      </c>
      <c r="C88" t="str">
        <f t="shared" si="3"/>
        <v>15M12</v>
      </c>
      <c r="E88" s="11">
        <f>+E86</f>
        <v>46001</v>
      </c>
      <c r="F88" s="7">
        <f>+F86</f>
        <v>15</v>
      </c>
      <c r="G88" s="85" t="s">
        <v>36</v>
      </c>
      <c r="H88" t="str">
        <f>VLOOKUP(G88,Results!$N$2:$O$13,2,FALSE)</f>
        <v>Buttercross</v>
      </c>
      <c r="I88" s="24">
        <v>5</v>
      </c>
      <c r="J88" s="85" t="s">
        <v>54</v>
      </c>
      <c r="K88" t="str">
        <f>VLOOKUP(J88,Results!$N$2:$O$13,2,FALSE)</f>
        <v>Belton Stags</v>
      </c>
      <c r="L88" s="24">
        <v>22</v>
      </c>
    </row>
    <row r="89" spans="2:12" x14ac:dyDescent="0.3">
      <c r="B89" t="str">
        <f t="shared" si="4"/>
        <v>15M7</v>
      </c>
      <c r="C89" t="str">
        <f t="shared" ref="C89:C131" si="5">CONCATENATE(F89,J89)</f>
        <v>15M9</v>
      </c>
      <c r="E89" s="11">
        <f>+E86</f>
        <v>46001</v>
      </c>
      <c r="F89" s="7">
        <f>+F86</f>
        <v>15</v>
      </c>
      <c r="G89" s="85" t="s">
        <v>46</v>
      </c>
      <c r="H89" t="str">
        <f>VLOOKUP(G89,Results!$N$2:$O$13,2,FALSE)</f>
        <v>Rock 'n' Rollers</v>
      </c>
      <c r="I89" s="24">
        <v>8</v>
      </c>
      <c r="J89" s="85" t="s">
        <v>50</v>
      </c>
      <c r="K89" t="str">
        <f>VLOOKUP(J89,Results!$N$2:$O$13,2,FALSE)</f>
        <v>Wizards</v>
      </c>
      <c r="L89" s="24">
        <v>16</v>
      </c>
    </row>
    <row r="90" spans="2:12" x14ac:dyDescent="0.3">
      <c r="B90" t="str">
        <f t="shared" si="4"/>
        <v>15M8</v>
      </c>
      <c r="C90" t="str">
        <f t="shared" si="5"/>
        <v>15M10</v>
      </c>
      <c r="E90" s="11">
        <f>+E86</f>
        <v>46001</v>
      </c>
      <c r="F90" s="7">
        <f>+F86</f>
        <v>15</v>
      </c>
      <c r="G90" s="85" t="s">
        <v>48</v>
      </c>
      <c r="H90" t="str">
        <f>VLOOKUP(G90,Results!$N$2:$O$13,2,FALSE)</f>
        <v>Hillsiders</v>
      </c>
      <c r="I90" s="24">
        <v>12</v>
      </c>
      <c r="J90" s="85" t="s">
        <v>51</v>
      </c>
      <c r="K90" t="str">
        <f>VLOOKUP(J90,Results!$N$2:$O$13,2,FALSE)</f>
        <v>Deadenders</v>
      </c>
      <c r="L90" s="24">
        <v>12</v>
      </c>
    </row>
    <row r="91" spans="2:12" x14ac:dyDescent="0.3">
      <c r="E91" s="11">
        <f>+E87</f>
        <v>46001</v>
      </c>
      <c r="F91" s="7">
        <f>+F87</f>
        <v>15</v>
      </c>
      <c r="G91" s="85" t="s">
        <v>38</v>
      </c>
      <c r="H91" t="str">
        <f>VLOOKUP(G91,Results!$N$2:$O$13,2,FALSE)</f>
        <v>Cream</v>
      </c>
      <c r="I91" s="24">
        <v>29</v>
      </c>
      <c r="J91" s="85" t="s">
        <v>42</v>
      </c>
      <c r="K91" t="str">
        <f>VLOOKUP(J91,Results!$N$2:$O$13,2,FALSE)</f>
        <v>Needles</v>
      </c>
      <c r="L91" s="24">
        <v>2</v>
      </c>
    </row>
    <row r="92" spans="2:12" x14ac:dyDescent="0.3">
      <c r="B92" t="str">
        <f t="shared" si="4"/>
        <v>16M12</v>
      </c>
      <c r="C92" t="str">
        <f t="shared" si="5"/>
        <v>16M9</v>
      </c>
      <c r="E92" s="8">
        <v>46010</v>
      </c>
      <c r="F92" s="9">
        <v>16</v>
      </c>
      <c r="G92" s="85" t="s">
        <v>54</v>
      </c>
      <c r="H92" t="str">
        <f>VLOOKUP(G92,Results!$N$2:$O$13,2,FALSE)</f>
        <v>Belton Stags</v>
      </c>
      <c r="I92" s="24">
        <v>19</v>
      </c>
      <c r="J92" s="85" t="s">
        <v>50</v>
      </c>
      <c r="K92" t="str">
        <f>VLOOKUP(J92,Results!$N$2:$O$13,2,FALSE)</f>
        <v>Wizards</v>
      </c>
      <c r="L92" s="24">
        <v>12</v>
      </c>
    </row>
    <row r="93" spans="2:12" x14ac:dyDescent="0.3">
      <c r="B93" t="str">
        <f t="shared" si="4"/>
        <v>16M6</v>
      </c>
      <c r="C93" t="str">
        <f t="shared" si="5"/>
        <v>16M3</v>
      </c>
      <c r="E93" s="11">
        <f>+E92</f>
        <v>46010</v>
      </c>
      <c r="F93" s="7">
        <f>+F92</f>
        <v>16</v>
      </c>
      <c r="G93" s="85" t="s">
        <v>44</v>
      </c>
      <c r="H93" t="str">
        <f>VLOOKUP(G93,Results!$N$2:$O$13,2,FALSE)</f>
        <v>Vagrants</v>
      </c>
      <c r="I93" s="24">
        <v>23</v>
      </c>
      <c r="J93" s="85" t="s">
        <v>38</v>
      </c>
      <c r="K93" t="str">
        <f>VLOOKUP(J93,Results!$N$2:$O$13,2,FALSE)</f>
        <v>Cream</v>
      </c>
      <c r="L93" s="24">
        <v>4</v>
      </c>
    </row>
    <row r="94" spans="2:12" x14ac:dyDescent="0.3">
      <c r="B94" t="str">
        <f t="shared" si="4"/>
        <v>16M10</v>
      </c>
      <c r="C94" t="str">
        <f t="shared" si="5"/>
        <v>16M7</v>
      </c>
      <c r="E94" s="11">
        <f>+E92</f>
        <v>46010</v>
      </c>
      <c r="F94" s="7">
        <f>+F92</f>
        <v>16</v>
      </c>
      <c r="G94" s="85" t="s">
        <v>51</v>
      </c>
      <c r="H94" t="str">
        <f>VLOOKUP(G94,Results!$N$2:$O$13,2,FALSE)</f>
        <v>Deadenders</v>
      </c>
      <c r="I94" s="24">
        <v>11</v>
      </c>
      <c r="J94" s="85" t="s">
        <v>46</v>
      </c>
      <c r="K94" t="str">
        <f>VLOOKUP(J94,Results!$N$2:$O$13,2,FALSE)</f>
        <v>Rock 'n' Rollers</v>
      </c>
      <c r="L94" s="24">
        <v>17</v>
      </c>
    </row>
    <row r="95" spans="2:12" x14ac:dyDescent="0.3">
      <c r="B95" t="str">
        <f t="shared" si="4"/>
        <v>16M4</v>
      </c>
      <c r="C95" t="str">
        <f t="shared" si="5"/>
        <v>16M1</v>
      </c>
      <c r="E95" s="11">
        <f>+E92</f>
        <v>46010</v>
      </c>
      <c r="F95" s="7">
        <f>+F92</f>
        <v>16</v>
      </c>
      <c r="G95" s="85" t="s">
        <v>40</v>
      </c>
      <c r="H95" t="str">
        <f>VLOOKUP(G95,Results!$N$2:$O$13,2,FALSE)</f>
        <v>Thistles</v>
      </c>
      <c r="I95" s="24">
        <v>6</v>
      </c>
      <c r="J95" s="85" t="s">
        <v>34</v>
      </c>
      <c r="K95" t="str">
        <f>VLOOKUP(J95,Results!$N$2:$O$13,2,FALSE)</f>
        <v>Titanic</v>
      </c>
      <c r="L95" s="24">
        <v>10</v>
      </c>
    </row>
    <row r="96" spans="2:12" x14ac:dyDescent="0.3">
      <c r="B96" t="str">
        <f t="shared" si="4"/>
        <v>16M5</v>
      </c>
      <c r="C96" t="str">
        <f t="shared" si="5"/>
        <v>16M2</v>
      </c>
      <c r="E96" s="11">
        <f>+E92</f>
        <v>46010</v>
      </c>
      <c r="F96" s="7">
        <f>+F92</f>
        <v>16</v>
      </c>
      <c r="G96" s="85" t="s">
        <v>42</v>
      </c>
      <c r="H96" t="str">
        <f>VLOOKUP(G96,Results!$N$2:$O$13,2,FALSE)</f>
        <v>Needles</v>
      </c>
      <c r="I96" s="24">
        <v>5</v>
      </c>
      <c r="J96" s="85" t="s">
        <v>36</v>
      </c>
      <c r="K96" t="str">
        <f>VLOOKUP(J96,Results!$N$2:$O$13,2,FALSE)</f>
        <v>Buttercross</v>
      </c>
      <c r="L96" s="24">
        <v>22</v>
      </c>
    </row>
    <row r="97" spans="2:13" x14ac:dyDescent="0.3">
      <c r="E97" s="11">
        <f>+E93</f>
        <v>46010</v>
      </c>
      <c r="F97" s="7">
        <f>+F93</f>
        <v>16</v>
      </c>
      <c r="G97" s="85" t="s">
        <v>52</v>
      </c>
      <c r="H97" t="str">
        <f>VLOOKUP(G97,Results!$N$2:$O$13,2,FALSE)</f>
        <v>Early Birds</v>
      </c>
      <c r="I97" s="24">
        <v>4</v>
      </c>
      <c r="J97" s="85" t="s">
        <v>48</v>
      </c>
      <c r="K97" t="str">
        <f>VLOOKUP(J97,Results!$N$2:$O$13,2,FALSE)</f>
        <v>Hillsiders</v>
      </c>
      <c r="L97" s="24">
        <v>14</v>
      </c>
    </row>
    <row r="98" spans="2:13" x14ac:dyDescent="0.3">
      <c r="B98" t="str">
        <f t="shared" si="4"/>
        <v>17M10</v>
      </c>
      <c r="C98" t="str">
        <f t="shared" si="5"/>
        <v>17M1</v>
      </c>
      <c r="E98" s="8">
        <v>46024</v>
      </c>
      <c r="F98" s="9">
        <v>17</v>
      </c>
      <c r="G98" s="85" t="s">
        <v>51</v>
      </c>
      <c r="H98" t="str">
        <f>VLOOKUP(G98,Results!$N$2:$O$13,2,FALSE)</f>
        <v>Deadenders</v>
      </c>
      <c r="I98" s="24">
        <v>9</v>
      </c>
      <c r="J98" s="85" t="s">
        <v>34</v>
      </c>
      <c r="K98" t="str">
        <f>VLOOKUP(J98,Results!$N$2:$O$13,2,FALSE)</f>
        <v>Titanic</v>
      </c>
      <c r="L98" s="24">
        <v>13</v>
      </c>
    </row>
    <row r="99" spans="2:13" x14ac:dyDescent="0.3">
      <c r="B99" t="str">
        <f t="shared" si="4"/>
        <v>17M8</v>
      </c>
      <c r="C99" t="str">
        <f t="shared" si="5"/>
        <v>17M5</v>
      </c>
      <c r="E99" s="11">
        <f>+E98</f>
        <v>46024</v>
      </c>
      <c r="F99" s="7">
        <f>+F98</f>
        <v>17</v>
      </c>
      <c r="G99" s="85" t="s">
        <v>48</v>
      </c>
      <c r="H99" t="str">
        <f>VLOOKUP(G99,Results!$N$2:$O$13,2,FALSE)</f>
        <v>Hillsiders</v>
      </c>
      <c r="I99" s="24">
        <v>21</v>
      </c>
      <c r="J99" s="85" t="s">
        <v>42</v>
      </c>
      <c r="K99" t="str">
        <f>VLOOKUP(J99,Results!$N$2:$O$13,2,FALSE)</f>
        <v>Needles</v>
      </c>
      <c r="L99" s="24">
        <v>5</v>
      </c>
    </row>
    <row r="100" spans="2:13" x14ac:dyDescent="0.3">
      <c r="B100" t="str">
        <f t="shared" si="4"/>
        <v>17M9</v>
      </c>
      <c r="C100" t="str">
        <f t="shared" si="5"/>
        <v>17M6</v>
      </c>
      <c r="E100" s="11">
        <f>+E98</f>
        <v>46024</v>
      </c>
      <c r="F100" s="7">
        <f>+F98</f>
        <v>17</v>
      </c>
      <c r="G100" s="85" t="s">
        <v>50</v>
      </c>
      <c r="H100" t="str">
        <f>VLOOKUP(G100,Results!$N$2:$O$13,2,FALSE)</f>
        <v>Wizards</v>
      </c>
      <c r="I100" s="24">
        <v>6</v>
      </c>
      <c r="J100" s="85" t="s">
        <v>44</v>
      </c>
      <c r="K100" t="str">
        <f>VLOOKUP(J100,Results!$N$2:$O$13,2,FALSE)</f>
        <v>Vagrants</v>
      </c>
      <c r="L100" s="24">
        <v>22</v>
      </c>
    </row>
    <row r="101" spans="2:13" x14ac:dyDescent="0.3">
      <c r="B101" t="str">
        <f t="shared" si="4"/>
        <v>17M11</v>
      </c>
      <c r="C101" t="str">
        <f t="shared" si="5"/>
        <v>17M2</v>
      </c>
      <c r="E101" s="11">
        <f>+E98</f>
        <v>46024</v>
      </c>
      <c r="F101" s="7">
        <f>+F98</f>
        <v>17</v>
      </c>
      <c r="G101" s="85" t="s">
        <v>52</v>
      </c>
      <c r="H101" t="str">
        <f>VLOOKUP(G101,Results!$N$2:$O$13,2,FALSE)</f>
        <v>Early Birds</v>
      </c>
      <c r="I101" s="24">
        <v>8</v>
      </c>
      <c r="J101" s="85" t="s">
        <v>36</v>
      </c>
      <c r="K101" t="str">
        <f>VLOOKUP(J101,Results!$N$2:$O$13,2,FALSE)</f>
        <v>Buttercross</v>
      </c>
      <c r="L101" s="24">
        <v>15</v>
      </c>
      <c r="M101" t="s">
        <v>70</v>
      </c>
    </row>
    <row r="102" spans="2:13" x14ac:dyDescent="0.3">
      <c r="B102" t="str">
        <f t="shared" si="4"/>
        <v>17M7</v>
      </c>
      <c r="C102" t="str">
        <f t="shared" si="5"/>
        <v>17M4</v>
      </c>
      <c r="E102" s="11">
        <f>+E98</f>
        <v>46024</v>
      </c>
      <c r="F102" s="7">
        <f>+F98</f>
        <v>17</v>
      </c>
      <c r="G102" s="85" t="s">
        <v>46</v>
      </c>
      <c r="H102" t="str">
        <f>VLOOKUP(G102,Results!$N$2:$O$13,2,FALSE)</f>
        <v>Rock 'n' Rollers</v>
      </c>
      <c r="I102" s="24">
        <v>19</v>
      </c>
      <c r="J102" s="85" t="s">
        <v>40</v>
      </c>
      <c r="K102" t="str">
        <f>VLOOKUP(J102,Results!$N$2:$O$13,2,FALSE)</f>
        <v>Thistles</v>
      </c>
      <c r="L102" s="24">
        <v>8</v>
      </c>
    </row>
    <row r="103" spans="2:13" x14ac:dyDescent="0.3">
      <c r="E103" s="11">
        <f>+E99</f>
        <v>46024</v>
      </c>
      <c r="F103" s="7">
        <f>+F99</f>
        <v>17</v>
      </c>
      <c r="G103" s="85" t="s">
        <v>54</v>
      </c>
      <c r="H103" t="str">
        <f>VLOOKUP(G103,Results!$N$2:$O$13,2,FALSE)</f>
        <v>Belton Stags</v>
      </c>
      <c r="I103" s="24">
        <v>25</v>
      </c>
      <c r="J103" s="85" t="s">
        <v>38</v>
      </c>
      <c r="K103" t="str">
        <f>VLOOKUP(J103,Results!$N$2:$O$13,2,FALSE)</f>
        <v>Cream</v>
      </c>
      <c r="L103" s="24">
        <v>3</v>
      </c>
    </row>
    <row r="104" spans="2:13" x14ac:dyDescent="0.3">
      <c r="B104" t="str">
        <f t="shared" si="4"/>
        <v>18M2</v>
      </c>
      <c r="C104" t="str">
        <f t="shared" si="5"/>
        <v>18M6</v>
      </c>
      <c r="E104" s="8">
        <v>46027</v>
      </c>
      <c r="F104" s="9">
        <v>18</v>
      </c>
      <c r="G104" s="85" t="s">
        <v>36</v>
      </c>
      <c r="H104" t="str">
        <f>VLOOKUP(G104,Results!$N$2:$O$13,2,FALSE)</f>
        <v>Buttercross</v>
      </c>
      <c r="I104" s="24">
        <v>11</v>
      </c>
      <c r="J104" s="85" t="s">
        <v>44</v>
      </c>
      <c r="K104" t="str">
        <f>VLOOKUP(J104,Results!$N$2:$O$13,2,FALSE)</f>
        <v>Vagrants</v>
      </c>
      <c r="L104" s="24">
        <v>11</v>
      </c>
    </row>
    <row r="105" spans="2:13" x14ac:dyDescent="0.3">
      <c r="B105" t="str">
        <f t="shared" si="4"/>
        <v>18M10</v>
      </c>
      <c r="C105" t="str">
        <f t="shared" si="5"/>
        <v>18M3</v>
      </c>
      <c r="E105" s="11">
        <f>+E104</f>
        <v>46027</v>
      </c>
      <c r="F105" s="7">
        <f>+F104</f>
        <v>18</v>
      </c>
      <c r="G105" s="85" t="s">
        <v>51</v>
      </c>
      <c r="H105" t="str">
        <f>VLOOKUP(G105,Results!$N$2:$O$13,2,FALSE)</f>
        <v>Deadenders</v>
      </c>
      <c r="I105" s="24">
        <v>16</v>
      </c>
      <c r="J105" s="85" t="s">
        <v>38</v>
      </c>
      <c r="K105" t="str">
        <f>VLOOKUP(J105,Results!$N$2:$O$13,2,FALSE)</f>
        <v>Cream</v>
      </c>
      <c r="L105" s="24">
        <v>11</v>
      </c>
    </row>
    <row r="106" spans="2:13" x14ac:dyDescent="0.3">
      <c r="B106" t="str">
        <f t="shared" si="4"/>
        <v>18M1</v>
      </c>
      <c r="C106" t="str">
        <f t="shared" si="5"/>
        <v>18M9</v>
      </c>
      <c r="E106" s="11">
        <f>+E104</f>
        <v>46027</v>
      </c>
      <c r="F106" s="7">
        <f>+F104</f>
        <v>18</v>
      </c>
      <c r="G106" s="85" t="s">
        <v>34</v>
      </c>
      <c r="H106" t="str">
        <f>VLOOKUP(G106,Results!$N$2:$O$13,2,FALSE)</f>
        <v>Titanic</v>
      </c>
      <c r="I106" s="24">
        <v>27</v>
      </c>
      <c r="J106" s="85" t="s">
        <v>50</v>
      </c>
      <c r="K106" t="str">
        <f>VLOOKUP(J106,Results!$N$2:$O$13,2,FALSE)</f>
        <v>Wizards</v>
      </c>
      <c r="L106" s="24">
        <v>4</v>
      </c>
    </row>
    <row r="107" spans="2:13" x14ac:dyDescent="0.3">
      <c r="B107" t="str">
        <f t="shared" si="4"/>
        <v>18M12</v>
      </c>
      <c r="C107" t="str">
        <f t="shared" si="5"/>
        <v>18M5</v>
      </c>
      <c r="E107" s="11">
        <f>+E104</f>
        <v>46027</v>
      </c>
      <c r="F107" s="7">
        <f>+F104</f>
        <v>18</v>
      </c>
      <c r="G107" s="85" t="s">
        <v>54</v>
      </c>
      <c r="H107" t="str">
        <f>VLOOKUP(G107,Results!$N$2:$O$13,2,FALSE)</f>
        <v>Belton Stags</v>
      </c>
      <c r="I107" s="24">
        <v>6</v>
      </c>
      <c r="J107" s="85" t="s">
        <v>42</v>
      </c>
      <c r="K107" t="str">
        <f>VLOOKUP(J107,Results!$N$2:$O$13,2,FALSE)</f>
        <v>Needles</v>
      </c>
      <c r="L107" s="24">
        <v>17</v>
      </c>
    </row>
    <row r="108" spans="2:13" x14ac:dyDescent="0.3">
      <c r="B108" t="str">
        <f t="shared" si="4"/>
        <v>18M7</v>
      </c>
      <c r="C108" t="str">
        <f t="shared" si="5"/>
        <v>18M11</v>
      </c>
      <c r="E108" s="11">
        <f>+E104</f>
        <v>46027</v>
      </c>
      <c r="F108" s="7">
        <f>+F104</f>
        <v>18</v>
      </c>
      <c r="G108" s="85" t="s">
        <v>46</v>
      </c>
      <c r="H108" t="str">
        <f>VLOOKUP(G108,Results!$N$2:$O$13,2,FALSE)</f>
        <v>Rock 'n' Rollers</v>
      </c>
      <c r="I108" s="24">
        <v>9</v>
      </c>
      <c r="J108" s="85" t="s">
        <v>52</v>
      </c>
      <c r="K108" t="str">
        <f>VLOOKUP(J108,Results!$N$2:$O$13,2,FALSE)</f>
        <v>Early Birds</v>
      </c>
      <c r="L108" s="24">
        <v>9</v>
      </c>
    </row>
    <row r="109" spans="2:13" x14ac:dyDescent="0.3">
      <c r="E109" s="11">
        <f>+E105</f>
        <v>46027</v>
      </c>
      <c r="F109" s="7">
        <f>+F105</f>
        <v>18</v>
      </c>
      <c r="G109" s="85" t="s">
        <v>40</v>
      </c>
      <c r="H109" t="str">
        <f>VLOOKUP(G109,Results!$N$2:$O$13,2,FALSE)</f>
        <v>Thistles</v>
      </c>
      <c r="I109" s="24">
        <v>7</v>
      </c>
      <c r="J109" s="85" t="s">
        <v>48</v>
      </c>
      <c r="K109" t="str">
        <f>VLOOKUP(J109,Results!$N$2:$O$13,2,FALSE)</f>
        <v>Hillsiders</v>
      </c>
      <c r="L109" s="24">
        <v>15</v>
      </c>
    </row>
    <row r="110" spans="2:13" x14ac:dyDescent="0.3">
      <c r="B110" t="str">
        <f t="shared" si="4"/>
        <v>19M11</v>
      </c>
      <c r="C110" t="str">
        <f t="shared" si="5"/>
        <v>19M4</v>
      </c>
      <c r="E110" s="8">
        <v>46038</v>
      </c>
      <c r="F110" s="9">
        <v>19</v>
      </c>
      <c r="G110" s="85" t="s">
        <v>52</v>
      </c>
      <c r="H110" t="str">
        <f>VLOOKUP(G110,Results!$N$2:$O$13,2,FALSE)</f>
        <v>Early Birds</v>
      </c>
      <c r="I110" s="24">
        <v>17</v>
      </c>
      <c r="J110" s="85" t="s">
        <v>40</v>
      </c>
      <c r="K110" t="str">
        <f>VLOOKUP(J110,Results!$N$2:$O$13,2,FALSE)</f>
        <v>Thistles</v>
      </c>
      <c r="L110" s="24">
        <v>9</v>
      </c>
    </row>
    <row r="111" spans="2:13" x14ac:dyDescent="0.3">
      <c r="B111" t="str">
        <f t="shared" si="4"/>
        <v>19M9</v>
      </c>
      <c r="C111" t="str">
        <f t="shared" si="5"/>
        <v>19M2</v>
      </c>
      <c r="E111" s="11">
        <f>+E110</f>
        <v>46038</v>
      </c>
      <c r="F111" s="7">
        <f>+F110</f>
        <v>19</v>
      </c>
      <c r="G111" s="85" t="s">
        <v>50</v>
      </c>
      <c r="H111" t="str">
        <f>VLOOKUP(G111,Results!$N$2:$O$13,2,FALSE)</f>
        <v>Wizards</v>
      </c>
      <c r="I111" s="24">
        <v>12</v>
      </c>
      <c r="J111" s="85" t="s">
        <v>36</v>
      </c>
      <c r="K111" t="str">
        <f>VLOOKUP(J111,Results!$N$2:$O$13,2,FALSE)</f>
        <v>Buttercross</v>
      </c>
      <c r="L111" s="24">
        <v>4</v>
      </c>
    </row>
    <row r="112" spans="2:13" x14ac:dyDescent="0.3">
      <c r="B112" t="str">
        <f t="shared" si="4"/>
        <v>19M6</v>
      </c>
      <c r="C112" t="str">
        <f t="shared" si="5"/>
        <v>19M12</v>
      </c>
      <c r="E112" s="11">
        <f>+E110</f>
        <v>46038</v>
      </c>
      <c r="F112" s="7">
        <f>+F110</f>
        <v>19</v>
      </c>
      <c r="G112" s="85" t="s">
        <v>44</v>
      </c>
      <c r="H112" t="str">
        <f>VLOOKUP(G112,Results!$N$2:$O$13,2,FALSE)</f>
        <v>Vagrants</v>
      </c>
      <c r="I112" s="24">
        <v>13</v>
      </c>
      <c r="J112" s="85" t="s">
        <v>54</v>
      </c>
      <c r="K112" t="str">
        <f>VLOOKUP(J112,Results!$N$2:$O$13,2,FALSE)</f>
        <v>Belton Stags</v>
      </c>
      <c r="L112" s="24">
        <v>15</v>
      </c>
    </row>
    <row r="113" spans="2:12" x14ac:dyDescent="0.3">
      <c r="B113" t="str">
        <f t="shared" si="4"/>
        <v>19M3</v>
      </c>
      <c r="C113" t="str">
        <f t="shared" si="5"/>
        <v>19M7</v>
      </c>
      <c r="E113" s="11">
        <f>+E110</f>
        <v>46038</v>
      </c>
      <c r="F113" s="7">
        <f>+F110</f>
        <v>19</v>
      </c>
      <c r="G113" s="85" t="s">
        <v>38</v>
      </c>
      <c r="H113" t="str">
        <f>VLOOKUP(G113,Results!$N$2:$O$13,2,FALSE)</f>
        <v>Cream</v>
      </c>
      <c r="I113" s="24">
        <v>8</v>
      </c>
      <c r="J113" s="85" t="s">
        <v>46</v>
      </c>
      <c r="K113" t="str">
        <f>VLOOKUP(J113,Results!$N$2:$O$13,2,FALSE)</f>
        <v>Rock 'n' Rollers</v>
      </c>
      <c r="L113" s="24">
        <v>15</v>
      </c>
    </row>
    <row r="114" spans="2:12" x14ac:dyDescent="0.3">
      <c r="B114" t="str">
        <f t="shared" si="4"/>
        <v>19M8</v>
      </c>
      <c r="C114" t="str">
        <f t="shared" si="5"/>
        <v>19M1</v>
      </c>
      <c r="E114" s="11">
        <f>+E110</f>
        <v>46038</v>
      </c>
      <c r="F114" s="7">
        <f>+F110</f>
        <v>19</v>
      </c>
      <c r="G114" s="85" t="s">
        <v>48</v>
      </c>
      <c r="H114" t="str">
        <f>VLOOKUP(G114,Results!$N$2:$O$13,2,FALSE)</f>
        <v>Hillsiders</v>
      </c>
      <c r="I114" s="24">
        <v>14</v>
      </c>
      <c r="J114" s="85" t="s">
        <v>34</v>
      </c>
      <c r="K114" t="str">
        <f>VLOOKUP(J114,Results!$N$2:$O$13,2,FALSE)</f>
        <v>Titanic</v>
      </c>
      <c r="L114" s="24">
        <v>8</v>
      </c>
    </row>
    <row r="115" spans="2:12" x14ac:dyDescent="0.3">
      <c r="E115" s="11">
        <f>+E111</f>
        <v>46038</v>
      </c>
      <c r="F115" s="7">
        <f>+F111</f>
        <v>19</v>
      </c>
      <c r="G115" s="85" t="s">
        <v>51</v>
      </c>
      <c r="H115" t="str">
        <f>VLOOKUP(G115,Results!$N$2:$O$13,2,FALSE)</f>
        <v>Deadenders</v>
      </c>
      <c r="I115" s="24">
        <v>30</v>
      </c>
      <c r="J115" s="85" t="s">
        <v>42</v>
      </c>
      <c r="K115" t="str">
        <f>VLOOKUP(J115,Results!$N$2:$O$13,2,FALSE)</f>
        <v>Needles</v>
      </c>
      <c r="L115" s="24">
        <v>6</v>
      </c>
    </row>
    <row r="116" spans="2:12" x14ac:dyDescent="0.3">
      <c r="B116" t="str">
        <f t="shared" si="4"/>
        <v>20M8</v>
      </c>
      <c r="C116" t="str">
        <f t="shared" si="5"/>
        <v>20M12</v>
      </c>
      <c r="E116" s="8">
        <v>46043</v>
      </c>
      <c r="F116" s="9">
        <v>20</v>
      </c>
      <c r="G116" s="85" t="s">
        <v>48</v>
      </c>
      <c r="H116" t="str">
        <f>VLOOKUP(G116,Results!$N$2:$O$13,2,FALSE)</f>
        <v>Hillsiders</v>
      </c>
      <c r="I116" s="24">
        <v>14</v>
      </c>
      <c r="J116" s="85" t="s">
        <v>54</v>
      </c>
      <c r="K116" t="str">
        <f>VLOOKUP(J116,Results!$N$2:$O$13,2,FALSE)</f>
        <v>Belton Stags</v>
      </c>
      <c r="L116" s="24">
        <v>10</v>
      </c>
    </row>
    <row r="117" spans="2:12" x14ac:dyDescent="0.3">
      <c r="B117" t="str">
        <f t="shared" si="4"/>
        <v>20M9</v>
      </c>
      <c r="C117" t="str">
        <f t="shared" si="5"/>
        <v>20M4</v>
      </c>
      <c r="E117" s="11">
        <f>+E116</f>
        <v>46043</v>
      </c>
      <c r="F117" s="7">
        <f>+F116</f>
        <v>20</v>
      </c>
      <c r="G117" s="85" t="s">
        <v>50</v>
      </c>
      <c r="H117" t="str">
        <f>VLOOKUP(G117,Results!$N$2:$O$13,2,FALSE)</f>
        <v>Wizards</v>
      </c>
      <c r="I117" s="24">
        <v>16</v>
      </c>
      <c r="J117" s="85" t="s">
        <v>40</v>
      </c>
      <c r="K117" t="str">
        <f>VLOOKUP(J117,Results!$N$2:$O$13,2,FALSE)</f>
        <v>Thistles</v>
      </c>
      <c r="L117" s="24">
        <v>9</v>
      </c>
    </row>
    <row r="118" spans="2:12" x14ac:dyDescent="0.3">
      <c r="B118" t="str">
        <f t="shared" si="4"/>
        <v>20M3</v>
      </c>
      <c r="C118" t="str">
        <f t="shared" si="5"/>
        <v>20M11</v>
      </c>
      <c r="E118" s="11">
        <f>+E116</f>
        <v>46043</v>
      </c>
      <c r="F118" s="7">
        <f>+F116</f>
        <v>20</v>
      </c>
      <c r="G118" s="85" t="s">
        <v>38</v>
      </c>
      <c r="H118" t="str">
        <f>VLOOKUP(G118,Results!$N$2:$O$13,2,FALSE)</f>
        <v>Cream</v>
      </c>
      <c r="I118" s="24">
        <v>4</v>
      </c>
      <c r="J118" s="85" t="s">
        <v>52</v>
      </c>
      <c r="K118" t="str">
        <f>VLOOKUP(J118,Results!$N$2:$O$13,2,FALSE)</f>
        <v>Early Birds</v>
      </c>
      <c r="L118" s="24">
        <v>18</v>
      </c>
    </row>
    <row r="119" spans="2:12" x14ac:dyDescent="0.3">
      <c r="B119" t="str">
        <f t="shared" si="4"/>
        <v>20M1</v>
      </c>
      <c r="C119" t="str">
        <f t="shared" si="5"/>
        <v>20M5</v>
      </c>
      <c r="E119" s="11">
        <f>+E116</f>
        <v>46043</v>
      </c>
      <c r="F119" s="7">
        <f>+F116</f>
        <v>20</v>
      </c>
      <c r="G119" s="85" t="s">
        <v>34</v>
      </c>
      <c r="H119" t="str">
        <f>VLOOKUP(G119,Results!$N$2:$O$13,2,FALSE)</f>
        <v>Titanic</v>
      </c>
      <c r="I119" s="24">
        <v>28</v>
      </c>
      <c r="J119" s="85" t="s">
        <v>42</v>
      </c>
      <c r="K119" t="str">
        <f>VLOOKUP(J119,Results!$N$2:$O$13,2,FALSE)</f>
        <v>Needles</v>
      </c>
      <c r="L119" s="24">
        <v>2</v>
      </c>
    </row>
    <row r="120" spans="2:12" x14ac:dyDescent="0.3">
      <c r="B120" t="str">
        <f t="shared" si="4"/>
        <v>20M6</v>
      </c>
      <c r="C120" t="str">
        <f t="shared" si="5"/>
        <v>20M10</v>
      </c>
      <c r="E120" s="11">
        <f>+E116</f>
        <v>46043</v>
      </c>
      <c r="F120" s="7">
        <f>+F116</f>
        <v>20</v>
      </c>
      <c r="G120" s="85" t="s">
        <v>44</v>
      </c>
      <c r="H120" t="str">
        <f>VLOOKUP(G120,Results!$N$2:$O$13,2,FALSE)</f>
        <v>Vagrants</v>
      </c>
      <c r="I120" s="24">
        <v>14</v>
      </c>
      <c r="J120" s="85" t="s">
        <v>51</v>
      </c>
      <c r="K120" t="str">
        <f>VLOOKUP(J120,Results!$N$2:$O$13,2,FALSE)</f>
        <v>Deadenders</v>
      </c>
      <c r="L120" s="24">
        <v>16</v>
      </c>
    </row>
    <row r="121" spans="2:12" x14ac:dyDescent="0.3">
      <c r="E121" s="11">
        <f>+E117</f>
        <v>46043</v>
      </c>
      <c r="F121" s="7">
        <f>+F117</f>
        <v>20</v>
      </c>
      <c r="G121" s="85" t="s">
        <v>46</v>
      </c>
      <c r="H121" t="str">
        <f>VLOOKUP(G121,Results!$N$2:$O$13,2,FALSE)</f>
        <v>Rock 'n' Rollers</v>
      </c>
      <c r="I121" s="24" t="s">
        <v>66</v>
      </c>
      <c r="J121" s="85" t="s">
        <v>36</v>
      </c>
      <c r="K121" t="str">
        <f>VLOOKUP(J121,Results!$N$2:$O$13,2,FALSE)</f>
        <v>Buttercross</v>
      </c>
      <c r="L121" s="24" t="s">
        <v>66</v>
      </c>
    </row>
    <row r="122" spans="2:12" x14ac:dyDescent="0.3">
      <c r="B122" t="str">
        <f t="shared" si="4"/>
        <v>21M5</v>
      </c>
      <c r="C122" t="str">
        <f t="shared" si="5"/>
        <v>21M11</v>
      </c>
      <c r="E122" s="8">
        <v>46048</v>
      </c>
      <c r="F122" s="9">
        <v>21</v>
      </c>
      <c r="G122" s="85" t="s">
        <v>42</v>
      </c>
      <c r="H122" t="str">
        <f>VLOOKUP(G122,Results!$N$2:$O$13,2,FALSE)</f>
        <v>Needles</v>
      </c>
      <c r="I122" s="24">
        <v>5</v>
      </c>
      <c r="J122" s="85" t="s">
        <v>52</v>
      </c>
      <c r="K122" t="str">
        <f>VLOOKUP(J122,Results!$N$2:$O$13,2,FALSE)</f>
        <v>Early Birds</v>
      </c>
      <c r="L122" s="24">
        <v>22</v>
      </c>
    </row>
    <row r="123" spans="2:12" x14ac:dyDescent="0.3">
      <c r="B123" t="str">
        <f t="shared" si="4"/>
        <v>21M12</v>
      </c>
      <c r="C123" t="str">
        <f t="shared" si="5"/>
        <v>21M7</v>
      </c>
      <c r="E123" s="11">
        <f>+E122</f>
        <v>46048</v>
      </c>
      <c r="F123" s="7">
        <f>+F122</f>
        <v>21</v>
      </c>
      <c r="G123" s="85" t="s">
        <v>54</v>
      </c>
      <c r="H123" t="str">
        <f>VLOOKUP(G123,Results!$N$2:$O$13,2,FALSE)</f>
        <v>Belton Stags</v>
      </c>
      <c r="I123" s="24">
        <v>17</v>
      </c>
      <c r="J123" s="85" t="s">
        <v>46</v>
      </c>
      <c r="K123" t="str">
        <f>VLOOKUP(J123,Results!$N$2:$O$13,2,FALSE)</f>
        <v>Rock 'n' Rollers</v>
      </c>
      <c r="L123" s="24">
        <v>8</v>
      </c>
    </row>
    <row r="124" spans="2:12" x14ac:dyDescent="0.3">
      <c r="B124" t="str">
        <f t="shared" si="4"/>
        <v>21M4</v>
      </c>
      <c r="C124" t="str">
        <f t="shared" si="5"/>
        <v>21M10</v>
      </c>
      <c r="E124" s="11">
        <f>+E122</f>
        <v>46048</v>
      </c>
      <c r="F124" s="7">
        <f>+F122</f>
        <v>21</v>
      </c>
      <c r="G124" s="85" t="s">
        <v>40</v>
      </c>
      <c r="H124" t="str">
        <f>VLOOKUP(G124,Results!$N$2:$O$13,2,FALSE)</f>
        <v>Thistles</v>
      </c>
      <c r="I124" s="24">
        <v>8</v>
      </c>
      <c r="J124" s="85" t="s">
        <v>51</v>
      </c>
      <c r="K124" t="str">
        <f>VLOOKUP(J124,Results!$N$2:$O$13,2,FALSE)</f>
        <v>Deadenders</v>
      </c>
      <c r="L124" s="24">
        <v>23</v>
      </c>
    </row>
    <row r="125" spans="2:12" x14ac:dyDescent="0.3">
      <c r="B125" t="str">
        <f t="shared" si="4"/>
        <v>21M2</v>
      </c>
      <c r="C125" t="str">
        <f t="shared" si="5"/>
        <v>21M8</v>
      </c>
      <c r="E125" s="11">
        <f>+E122</f>
        <v>46048</v>
      </c>
      <c r="F125" s="7">
        <f>+F122</f>
        <v>21</v>
      </c>
      <c r="G125" s="85" t="s">
        <v>36</v>
      </c>
      <c r="H125" t="str">
        <f>VLOOKUP(G125,Results!$N$2:$O$13,2,FALSE)</f>
        <v>Buttercross</v>
      </c>
      <c r="I125" s="24">
        <v>13</v>
      </c>
      <c r="J125" s="85" t="s">
        <v>48</v>
      </c>
      <c r="K125" t="str">
        <f>VLOOKUP(J125,Results!$N$2:$O$13,2,FALSE)</f>
        <v>Hillsiders</v>
      </c>
      <c r="L125" s="24">
        <v>6</v>
      </c>
    </row>
    <row r="126" spans="2:12" x14ac:dyDescent="0.3">
      <c r="B126" t="str">
        <f t="shared" si="4"/>
        <v>21M3</v>
      </c>
      <c r="C126" t="str">
        <f t="shared" si="5"/>
        <v>21M9</v>
      </c>
      <c r="E126" s="11">
        <f>+E122</f>
        <v>46048</v>
      </c>
      <c r="F126" s="7">
        <f>+F122</f>
        <v>21</v>
      </c>
      <c r="G126" s="85" t="s">
        <v>38</v>
      </c>
      <c r="H126" t="str">
        <f>VLOOKUP(G126,Results!$N$2:$O$13,2,FALSE)</f>
        <v>Cream</v>
      </c>
      <c r="I126" s="24">
        <v>9</v>
      </c>
      <c r="J126" s="85" t="s">
        <v>50</v>
      </c>
      <c r="K126" t="str">
        <f>VLOOKUP(J126,Results!$N$2:$O$13,2,FALSE)</f>
        <v>Wizards</v>
      </c>
      <c r="L126" s="24">
        <v>12</v>
      </c>
    </row>
    <row r="127" spans="2:12" x14ac:dyDescent="0.3">
      <c r="E127" s="11">
        <f>+E123</f>
        <v>46048</v>
      </c>
      <c r="F127" s="7">
        <f>+F123</f>
        <v>21</v>
      </c>
      <c r="G127" s="85" t="s">
        <v>44</v>
      </c>
      <c r="H127" t="str">
        <f>VLOOKUP(G127,Results!$N$2:$O$13,2,FALSE)</f>
        <v>Vagrants</v>
      </c>
      <c r="I127" s="24">
        <v>6</v>
      </c>
      <c r="J127" s="85" t="s">
        <v>34</v>
      </c>
      <c r="K127" t="str">
        <f>VLOOKUP(J127,Results!$N$2:$O$13,2,FALSE)</f>
        <v>Titanic</v>
      </c>
      <c r="L127" s="24">
        <v>18</v>
      </c>
    </row>
    <row r="128" spans="2:12" x14ac:dyDescent="0.3">
      <c r="B128" t="str">
        <f t="shared" si="4"/>
        <v>22M1</v>
      </c>
      <c r="C128" t="str">
        <f t="shared" si="5"/>
        <v>22M7</v>
      </c>
      <c r="E128" s="8">
        <v>46057</v>
      </c>
      <c r="F128" s="9">
        <v>22</v>
      </c>
      <c r="G128" s="85" t="s">
        <v>34</v>
      </c>
      <c r="H128" t="str">
        <f>VLOOKUP(G128,Results!$N$2:$O$13,2,FALSE)</f>
        <v>Titanic</v>
      </c>
      <c r="I128" s="24">
        <v>20</v>
      </c>
      <c r="J128" s="85" t="s">
        <v>46</v>
      </c>
      <c r="K128" t="str">
        <f>VLOOKUP(J128,Results!$N$2:$O$13,2,FALSE)</f>
        <v>Rock 'n' Rollers</v>
      </c>
      <c r="L128" s="24">
        <v>7</v>
      </c>
    </row>
    <row r="129" spans="2:12" x14ac:dyDescent="0.3">
      <c r="B129" t="str">
        <f t="shared" si="4"/>
        <v>22M8</v>
      </c>
      <c r="C129" t="str">
        <f t="shared" si="5"/>
        <v>22M3</v>
      </c>
      <c r="E129" s="11">
        <f>+E128</f>
        <v>46057</v>
      </c>
      <c r="F129" s="7">
        <f>+F128</f>
        <v>22</v>
      </c>
      <c r="G129" s="85" t="s">
        <v>48</v>
      </c>
      <c r="H129" t="str">
        <f>VLOOKUP(G129,Results!$N$2:$O$13,2,FALSE)</f>
        <v>Hillsiders</v>
      </c>
      <c r="I129" s="24">
        <v>18</v>
      </c>
      <c r="J129" s="85" t="s">
        <v>38</v>
      </c>
      <c r="K129" t="str">
        <f>VLOOKUP(J129,Results!$N$2:$O$13,2,FALSE)</f>
        <v>Cream</v>
      </c>
      <c r="L129" s="24">
        <v>5</v>
      </c>
    </row>
    <row r="130" spans="2:12" x14ac:dyDescent="0.3">
      <c r="B130" t="str">
        <f t="shared" si="4"/>
        <v>22M5</v>
      </c>
      <c r="C130" t="str">
        <f t="shared" si="5"/>
        <v>22M9</v>
      </c>
      <c r="E130" s="11">
        <f>+E128</f>
        <v>46057</v>
      </c>
      <c r="F130" s="7">
        <f>+F128</f>
        <v>22</v>
      </c>
      <c r="G130" s="85" t="s">
        <v>42</v>
      </c>
      <c r="H130" t="str">
        <f>VLOOKUP(G130,Results!$N$2:$O$13,2,FALSE)</f>
        <v>Needles</v>
      </c>
      <c r="I130" s="24">
        <v>8</v>
      </c>
      <c r="J130" s="85" t="s">
        <v>50</v>
      </c>
      <c r="K130" t="str">
        <f>VLOOKUP(J130,Results!$N$2:$O$13,2,FALSE)</f>
        <v>Wizards</v>
      </c>
      <c r="L130" s="24">
        <v>8</v>
      </c>
    </row>
    <row r="131" spans="2:12" x14ac:dyDescent="0.3">
      <c r="B131" t="str">
        <f t="shared" ref="B131:B132" si="6">CONCATENATE(F131,G131)</f>
        <v>22M2</v>
      </c>
      <c r="C131" t="str">
        <f t="shared" si="5"/>
        <v>22M10</v>
      </c>
      <c r="E131" s="11">
        <f>+E128</f>
        <v>46057</v>
      </c>
      <c r="F131" s="7">
        <f>+F128</f>
        <v>22</v>
      </c>
      <c r="G131" s="85" t="s">
        <v>36</v>
      </c>
      <c r="H131" t="str">
        <f>VLOOKUP(G131,Results!$N$2:$O$13,2,FALSE)</f>
        <v>Buttercross</v>
      </c>
      <c r="I131" s="24">
        <v>9</v>
      </c>
      <c r="J131" s="85" t="s">
        <v>51</v>
      </c>
      <c r="K131" t="str">
        <f>VLOOKUP(J131,Results!$N$2:$O$13,2,FALSE)</f>
        <v>Deadenders</v>
      </c>
      <c r="L131" s="24">
        <v>19</v>
      </c>
    </row>
    <row r="132" spans="2:12" x14ac:dyDescent="0.3">
      <c r="B132" t="str">
        <f t="shared" si="6"/>
        <v>22M11</v>
      </c>
      <c r="C132" t="str">
        <f t="shared" ref="C132" si="7">CONCATENATE(F132,J132)</f>
        <v>22M6</v>
      </c>
      <c r="E132" s="11">
        <f>+E128</f>
        <v>46057</v>
      </c>
      <c r="F132" s="7">
        <f>+F128</f>
        <v>22</v>
      </c>
      <c r="G132" s="85" t="s">
        <v>52</v>
      </c>
      <c r="H132" t="str">
        <f>VLOOKUP(G132,Results!$N$2:$O$13,2,FALSE)</f>
        <v>Early Birds</v>
      </c>
      <c r="I132" s="24">
        <v>13</v>
      </c>
      <c r="J132" s="85" t="s">
        <v>44</v>
      </c>
      <c r="K132" t="str">
        <f>VLOOKUP(J132,Results!$N$2:$O$13,2,FALSE)</f>
        <v>Vagrants</v>
      </c>
      <c r="L132" s="24">
        <v>18</v>
      </c>
    </row>
    <row r="133" spans="2:12" x14ac:dyDescent="0.3">
      <c r="E133" s="11">
        <f>+E129</f>
        <v>46057</v>
      </c>
      <c r="F133" s="7">
        <f>+F129</f>
        <v>22</v>
      </c>
      <c r="G133" s="85" t="s">
        <v>40</v>
      </c>
      <c r="H133" t="str">
        <f>VLOOKUP(G133,Results!$N$2:$O$13,2,FALSE)</f>
        <v>Thistles</v>
      </c>
      <c r="I133" s="24">
        <v>8</v>
      </c>
      <c r="J133" s="85" t="s">
        <v>54</v>
      </c>
      <c r="K133" t="str">
        <f>VLOOKUP(J133,Results!$N$2:$O$13,2,FALSE)</f>
        <v>Belton Stags</v>
      </c>
      <c r="L133" s="24">
        <v>11</v>
      </c>
    </row>
    <row r="134" spans="2:12" x14ac:dyDescent="0.3">
      <c r="E134" s="8">
        <v>46064</v>
      </c>
      <c r="F134" s="9">
        <v>23</v>
      </c>
      <c r="G134" s="85" t="s">
        <v>34</v>
      </c>
      <c r="H134" t="str">
        <f>VLOOKUP(G134,Results!$N$2:$O$13,2,FALSE)</f>
        <v>Titanic</v>
      </c>
      <c r="I134" s="24">
        <v>16</v>
      </c>
      <c r="J134" s="85" t="s">
        <v>36</v>
      </c>
      <c r="K134" t="str">
        <f>VLOOKUP(J134,Results!$N$2:$O$13,2,FALSE)</f>
        <v>Buttercross</v>
      </c>
      <c r="L134" s="24">
        <v>7</v>
      </c>
    </row>
    <row r="135" spans="2:12" x14ac:dyDescent="0.3">
      <c r="E135" s="11">
        <f>+E134</f>
        <v>46064</v>
      </c>
      <c r="F135" s="7">
        <f>+F134</f>
        <v>23</v>
      </c>
      <c r="G135" s="85" t="s">
        <v>38</v>
      </c>
      <c r="H135" t="str">
        <f>VLOOKUP(G135,Results!$N$2:$O$13,2,FALSE)</f>
        <v>Cream</v>
      </c>
      <c r="I135" s="24">
        <v>15</v>
      </c>
      <c r="J135" s="85" t="s">
        <v>40</v>
      </c>
      <c r="K135" t="str">
        <f>VLOOKUP(J135,Results!$N$2:$O$13,2,FALSE)</f>
        <v>Thistles</v>
      </c>
      <c r="L135" s="24">
        <v>11</v>
      </c>
    </row>
    <row r="136" spans="2:12" x14ac:dyDescent="0.3">
      <c r="E136" s="11">
        <f>+E134</f>
        <v>46064</v>
      </c>
      <c r="F136" s="7">
        <f>+F134</f>
        <v>23</v>
      </c>
      <c r="G136" s="85" t="s">
        <v>42</v>
      </c>
      <c r="H136" t="str">
        <f>VLOOKUP(G136,Results!$N$2:$O$13,2,FALSE)</f>
        <v>Needles</v>
      </c>
      <c r="I136" s="24">
        <v>7</v>
      </c>
      <c r="J136" s="85" t="s">
        <v>44</v>
      </c>
      <c r="K136" t="str">
        <f>VLOOKUP(J136,Results!$N$2:$O$13,2,FALSE)</f>
        <v>Vagrants</v>
      </c>
      <c r="L136" s="24">
        <v>27</v>
      </c>
    </row>
    <row r="137" spans="2:12" x14ac:dyDescent="0.3">
      <c r="E137" s="11">
        <f>+E134</f>
        <v>46064</v>
      </c>
      <c r="F137" s="7">
        <f>+F134</f>
        <v>23</v>
      </c>
      <c r="G137" s="85" t="s">
        <v>46</v>
      </c>
      <c r="H137" t="str">
        <f>VLOOKUP(G137,Results!$N$2:$O$13,2,FALSE)</f>
        <v>Rock 'n' Rollers</v>
      </c>
      <c r="I137" s="24">
        <v>16</v>
      </c>
      <c r="J137" s="85" t="s">
        <v>48</v>
      </c>
      <c r="K137" t="str">
        <f>VLOOKUP(J137,Results!$N$2:$O$13,2,FALSE)</f>
        <v>Hillsiders</v>
      </c>
      <c r="L137" s="24">
        <v>6</v>
      </c>
    </row>
    <row r="138" spans="2:12" x14ac:dyDescent="0.3">
      <c r="E138" s="11">
        <f>+E134</f>
        <v>46064</v>
      </c>
      <c r="F138" s="7">
        <f>+F134</f>
        <v>23</v>
      </c>
      <c r="G138" s="85" t="s">
        <v>52</v>
      </c>
      <c r="H138" t="str">
        <f>VLOOKUP(G138,Results!$N$2:$O$13,2,FALSE)</f>
        <v>Early Birds</v>
      </c>
      <c r="I138" s="24">
        <v>11</v>
      </c>
      <c r="J138" s="85" t="s">
        <v>54</v>
      </c>
      <c r="K138" t="str">
        <f>VLOOKUP(J138,Results!$N$2:$O$13,2,FALSE)</f>
        <v>Belton Stags</v>
      </c>
      <c r="L138" s="24">
        <v>14</v>
      </c>
    </row>
    <row r="139" spans="2:12" x14ac:dyDescent="0.3">
      <c r="E139" s="11">
        <f>+E135</f>
        <v>46064</v>
      </c>
      <c r="F139" s="7">
        <f>+F135</f>
        <v>23</v>
      </c>
      <c r="G139" s="85" t="s">
        <v>50</v>
      </c>
      <c r="H139" t="str">
        <f>VLOOKUP(G139,Results!$N$2:$O$13,2,FALSE)</f>
        <v>Wizards</v>
      </c>
      <c r="I139" s="24">
        <v>8</v>
      </c>
      <c r="J139" s="85" t="s">
        <v>51</v>
      </c>
      <c r="K139" t="str">
        <f>VLOOKUP(J139,Results!$N$2:$O$13,2,FALSE)</f>
        <v>Deadenders</v>
      </c>
      <c r="L139" s="24">
        <v>13</v>
      </c>
    </row>
    <row r="140" spans="2:12" x14ac:dyDescent="0.3">
      <c r="E140" s="8">
        <v>46071</v>
      </c>
      <c r="F140" s="9">
        <v>24</v>
      </c>
      <c r="G140" s="85" t="s">
        <v>44</v>
      </c>
      <c r="H140" t="str">
        <f>VLOOKUP(G140,Results!$N$2:$O$13,2,FALSE)</f>
        <v>Vagrants</v>
      </c>
      <c r="I140" s="24">
        <v>22</v>
      </c>
      <c r="J140" s="85" t="s">
        <v>46</v>
      </c>
      <c r="K140" t="str">
        <f>VLOOKUP(J140,Results!$N$2:$O$13,2,FALSE)</f>
        <v>Rock 'n' Rollers</v>
      </c>
      <c r="L140" s="24">
        <v>11</v>
      </c>
    </row>
    <row r="141" spans="2:12" x14ac:dyDescent="0.3">
      <c r="E141" s="11">
        <f>+E140</f>
        <v>46071</v>
      </c>
      <c r="F141" s="7">
        <f>+F140</f>
        <v>24</v>
      </c>
      <c r="G141" s="85" t="s">
        <v>34</v>
      </c>
      <c r="H141" t="str">
        <f>VLOOKUP(G141,Results!$N$2:$O$13,2,FALSE)</f>
        <v>Titanic</v>
      </c>
      <c r="I141" s="24">
        <v>25</v>
      </c>
      <c r="J141" s="85" t="s">
        <v>54</v>
      </c>
      <c r="K141" t="str">
        <f>VLOOKUP(J141,Results!$N$2:$O$13,2,FALSE)</f>
        <v>Belton Stags</v>
      </c>
      <c r="L141" s="24">
        <v>6</v>
      </c>
    </row>
    <row r="142" spans="2:12" x14ac:dyDescent="0.3">
      <c r="E142" s="11">
        <f>+E140</f>
        <v>46071</v>
      </c>
      <c r="F142" s="7">
        <f>+F140</f>
        <v>24</v>
      </c>
      <c r="G142" s="85" t="s">
        <v>48</v>
      </c>
      <c r="H142" t="str">
        <f>VLOOKUP(G142,Results!$N$2:$O$13,2,FALSE)</f>
        <v>Hillsiders</v>
      </c>
      <c r="I142" s="24">
        <v>6</v>
      </c>
      <c r="J142" s="85" t="s">
        <v>50</v>
      </c>
      <c r="K142" t="str">
        <f>VLOOKUP(J142,Results!$N$2:$O$13,2,FALSE)</f>
        <v>Wizards</v>
      </c>
      <c r="L142" s="24">
        <v>10</v>
      </c>
    </row>
    <row r="143" spans="2:12" x14ac:dyDescent="0.3">
      <c r="E143" s="11">
        <f>+E140</f>
        <v>46071</v>
      </c>
      <c r="F143" s="7">
        <f>+F140</f>
        <v>24</v>
      </c>
      <c r="G143" s="85" t="s">
        <v>40</v>
      </c>
      <c r="H143" t="str">
        <f>VLOOKUP(G143,Results!$N$2:$O$13,2,FALSE)</f>
        <v>Thistles</v>
      </c>
      <c r="I143" s="24">
        <v>11</v>
      </c>
      <c r="J143" s="85" t="s">
        <v>42</v>
      </c>
      <c r="K143" t="str">
        <f>VLOOKUP(J143,Results!$N$2:$O$13,2,FALSE)</f>
        <v>Needles</v>
      </c>
      <c r="L143" s="24">
        <v>11</v>
      </c>
    </row>
    <row r="144" spans="2:12" x14ac:dyDescent="0.3">
      <c r="E144" s="11">
        <f>+E140</f>
        <v>46071</v>
      </c>
      <c r="F144" s="7">
        <f>+F140</f>
        <v>24</v>
      </c>
      <c r="G144" s="85" t="s">
        <v>51</v>
      </c>
      <c r="H144" t="str">
        <f>VLOOKUP(G144,Results!$N$2:$O$13,2,FALSE)</f>
        <v>Deadenders</v>
      </c>
      <c r="I144" s="24">
        <v>13</v>
      </c>
      <c r="J144" s="85" t="s">
        <v>52</v>
      </c>
      <c r="K144" t="str">
        <f>VLOOKUP(J144,Results!$N$2:$O$13,2,FALSE)</f>
        <v>Early Birds</v>
      </c>
      <c r="L144" s="24">
        <v>17</v>
      </c>
    </row>
    <row r="145" spans="5:12" x14ac:dyDescent="0.3">
      <c r="E145" s="11">
        <f>+E141</f>
        <v>46071</v>
      </c>
      <c r="F145" s="7">
        <f>+F141</f>
        <v>24</v>
      </c>
      <c r="G145" s="85" t="s">
        <v>36</v>
      </c>
      <c r="H145" t="str">
        <f>VLOOKUP(G145,Results!$N$2:$O$13,2,FALSE)</f>
        <v>Buttercross</v>
      </c>
      <c r="I145" s="24" t="s">
        <v>66</v>
      </c>
      <c r="J145" s="85" t="s">
        <v>38</v>
      </c>
      <c r="K145" t="str">
        <f>VLOOKUP(J145,Results!$N$2:$O$13,2,FALSE)</f>
        <v>Cream</v>
      </c>
      <c r="L145" s="24" t="s">
        <v>66</v>
      </c>
    </row>
    <row r="146" spans="5:12" x14ac:dyDescent="0.3">
      <c r="E146" s="8">
        <v>46080</v>
      </c>
      <c r="F146" s="9">
        <v>25</v>
      </c>
      <c r="G146" s="85" t="s">
        <v>52</v>
      </c>
      <c r="H146" t="str">
        <f>VLOOKUP(G146,Results!$N$2:$O$13,2,FALSE)</f>
        <v>Early Birds</v>
      </c>
      <c r="I146" s="24"/>
      <c r="J146" s="85" t="s">
        <v>50</v>
      </c>
      <c r="K146" t="str">
        <f>VLOOKUP(J146,Results!$N$2:$O$13,2,FALSE)</f>
        <v>Wizards</v>
      </c>
      <c r="L146" s="24"/>
    </row>
    <row r="147" spans="5:12" x14ac:dyDescent="0.3">
      <c r="E147" s="11">
        <f>+E146</f>
        <v>46080</v>
      </c>
      <c r="F147" s="7">
        <f>+F146</f>
        <v>25</v>
      </c>
      <c r="G147" s="85" t="s">
        <v>48</v>
      </c>
      <c r="H147" t="str">
        <f>VLOOKUP(G147,Results!$N$2:$O$13,2,FALSE)</f>
        <v>Hillsiders</v>
      </c>
      <c r="I147" s="24"/>
      <c r="J147" s="85" t="s">
        <v>44</v>
      </c>
      <c r="K147" t="str">
        <f>VLOOKUP(J147,Results!$N$2:$O$13,2,FALSE)</f>
        <v>Vagrants</v>
      </c>
      <c r="L147" s="24"/>
    </row>
    <row r="148" spans="5:12" x14ac:dyDescent="0.3">
      <c r="E148" s="11">
        <f>+E146</f>
        <v>46080</v>
      </c>
      <c r="F148" s="7">
        <f>+F146</f>
        <v>25</v>
      </c>
      <c r="G148" s="85" t="s">
        <v>54</v>
      </c>
      <c r="H148" t="str">
        <f>VLOOKUP(G148,Results!$N$2:$O$13,2,FALSE)</f>
        <v>Belton Stags</v>
      </c>
      <c r="I148" s="24"/>
      <c r="J148" s="85" t="s">
        <v>51</v>
      </c>
      <c r="K148" t="str">
        <f>VLOOKUP(J148,Results!$N$2:$O$13,2,FALSE)</f>
        <v>Deadenders</v>
      </c>
      <c r="L148" s="24"/>
    </row>
    <row r="149" spans="5:12" x14ac:dyDescent="0.3">
      <c r="E149" s="11">
        <f>+E146</f>
        <v>46080</v>
      </c>
      <c r="F149" s="7">
        <f>+F146</f>
        <v>25</v>
      </c>
      <c r="G149" s="85" t="s">
        <v>38</v>
      </c>
      <c r="H149" t="str">
        <f>VLOOKUP(G149,Results!$N$2:$O$13,2,FALSE)</f>
        <v>Cream</v>
      </c>
      <c r="I149" s="24"/>
      <c r="J149" s="85" t="s">
        <v>34</v>
      </c>
      <c r="K149" t="str">
        <f>VLOOKUP(J149,Results!$N$2:$O$13,2,FALSE)</f>
        <v>Titanic</v>
      </c>
      <c r="L149" s="24"/>
    </row>
    <row r="150" spans="5:12" x14ac:dyDescent="0.3">
      <c r="E150" s="11">
        <f>+E146</f>
        <v>46080</v>
      </c>
      <c r="F150" s="7">
        <f>+F146</f>
        <v>25</v>
      </c>
      <c r="G150" s="85" t="s">
        <v>40</v>
      </c>
      <c r="H150" t="str">
        <f>VLOOKUP(G150,Results!$N$2:$O$13,2,FALSE)</f>
        <v>Thistles</v>
      </c>
      <c r="I150" s="24"/>
      <c r="J150" s="85" t="s">
        <v>36</v>
      </c>
      <c r="K150" t="str">
        <f>VLOOKUP(J150,Results!$N$2:$O$13,2,FALSE)</f>
        <v>Buttercross</v>
      </c>
      <c r="L150" s="24"/>
    </row>
    <row r="151" spans="5:12" x14ac:dyDescent="0.3">
      <c r="E151" s="11">
        <f>+E147</f>
        <v>46080</v>
      </c>
      <c r="F151" s="7">
        <f>+F147</f>
        <v>25</v>
      </c>
      <c r="G151" s="85" t="s">
        <v>46</v>
      </c>
      <c r="H151" t="str">
        <f>VLOOKUP(G151,Results!$N$2:$O$13,2,FALSE)</f>
        <v>Rock 'n' Rollers</v>
      </c>
      <c r="I151" s="24"/>
      <c r="J151" s="85" t="s">
        <v>42</v>
      </c>
      <c r="K151" t="str">
        <f>VLOOKUP(J151,Results!$N$2:$O$13,2,FALSE)</f>
        <v>Needles</v>
      </c>
      <c r="L151" s="24"/>
    </row>
    <row r="152" spans="5:12" x14ac:dyDescent="0.3">
      <c r="E152" s="8">
        <v>46083</v>
      </c>
      <c r="F152" s="9">
        <v>26</v>
      </c>
      <c r="G152" s="85" t="s">
        <v>42</v>
      </c>
      <c r="H152" t="str">
        <f>VLOOKUP(G152,Results!$N$2:$O$13,2,FALSE)</f>
        <v>Needles</v>
      </c>
      <c r="I152" s="24"/>
      <c r="J152" s="85" t="s">
        <v>38</v>
      </c>
      <c r="K152" t="str">
        <f>VLOOKUP(J152,Results!$N$2:$O$13,2,FALSE)</f>
        <v>Cream</v>
      </c>
      <c r="L152" s="24"/>
    </row>
    <row r="153" spans="5:12" x14ac:dyDescent="0.3">
      <c r="E153" s="11">
        <f>+E152</f>
        <v>46083</v>
      </c>
      <c r="F153" s="7">
        <f>+F152</f>
        <v>26</v>
      </c>
      <c r="G153" s="85" t="s">
        <v>51</v>
      </c>
      <c r="H153" t="str">
        <f>VLOOKUP(G153,Results!$N$2:$O$13,2,FALSE)</f>
        <v>Deadenders</v>
      </c>
      <c r="I153" s="24"/>
      <c r="J153" s="85" t="s">
        <v>48</v>
      </c>
      <c r="K153" t="str">
        <f>VLOOKUP(J153,Results!$N$2:$O$13,2,FALSE)</f>
        <v>Hillsiders</v>
      </c>
      <c r="L153" s="24"/>
    </row>
    <row r="154" spans="5:12" x14ac:dyDescent="0.3">
      <c r="E154" s="11">
        <f>+E152</f>
        <v>46083</v>
      </c>
      <c r="F154" s="7">
        <f>+F152</f>
        <v>26</v>
      </c>
      <c r="G154" s="85" t="s">
        <v>50</v>
      </c>
      <c r="H154" t="str">
        <f>VLOOKUP(G154,Results!$N$2:$O$13,2,FALSE)</f>
        <v>Wizards</v>
      </c>
      <c r="I154" s="24"/>
      <c r="J154" s="85" t="s">
        <v>46</v>
      </c>
      <c r="K154" t="str">
        <f>VLOOKUP(J154,Results!$N$2:$O$13,2,FALSE)</f>
        <v>Rock 'n' Rollers</v>
      </c>
      <c r="L154" s="24"/>
    </row>
    <row r="155" spans="5:12" x14ac:dyDescent="0.3">
      <c r="E155" s="11">
        <f>+E152</f>
        <v>46083</v>
      </c>
      <c r="F155" s="7">
        <f>+F152</f>
        <v>26</v>
      </c>
      <c r="G155" s="85" t="s">
        <v>54</v>
      </c>
      <c r="H155" t="str">
        <f>VLOOKUP(G155,Results!$N$2:$O$13,2,FALSE)</f>
        <v>Belton Stags</v>
      </c>
      <c r="I155" s="24"/>
      <c r="J155" s="85" t="s">
        <v>36</v>
      </c>
      <c r="K155" t="str">
        <f>VLOOKUP(J155,Results!$N$2:$O$13,2,FALSE)</f>
        <v>Buttercross</v>
      </c>
      <c r="L155" s="24"/>
    </row>
    <row r="156" spans="5:12" x14ac:dyDescent="0.3">
      <c r="E156" s="11">
        <f>+E152</f>
        <v>46083</v>
      </c>
      <c r="F156" s="7">
        <f>+F152</f>
        <v>26</v>
      </c>
      <c r="G156" s="85" t="s">
        <v>52</v>
      </c>
      <c r="H156" t="str">
        <f>VLOOKUP(G156,Results!$N$2:$O$13,2,FALSE)</f>
        <v>Early Birds</v>
      </c>
      <c r="I156" s="24"/>
      <c r="J156" s="85" t="s">
        <v>34</v>
      </c>
      <c r="K156" t="str">
        <f>VLOOKUP(J156,Results!$N$2:$O$13,2,FALSE)</f>
        <v>Titanic</v>
      </c>
      <c r="L156" s="24"/>
    </row>
    <row r="157" spans="5:12" x14ac:dyDescent="0.3">
      <c r="E157" s="11">
        <f>+E153</f>
        <v>46083</v>
      </c>
      <c r="F157" s="7">
        <f>+F153</f>
        <v>26</v>
      </c>
      <c r="G157" s="85" t="s">
        <v>44</v>
      </c>
      <c r="H157" t="str">
        <f>VLOOKUP(G157,Results!$N$2:$O$13,2,FALSE)</f>
        <v>Vagrants</v>
      </c>
      <c r="I157" s="24"/>
      <c r="J157" s="85" t="s">
        <v>40</v>
      </c>
      <c r="K157" t="str">
        <f>VLOOKUP(J157,Results!$N$2:$O$13,2,FALSE)</f>
        <v>Thistles</v>
      </c>
      <c r="L157" s="24"/>
    </row>
    <row r="158" spans="5:12" x14ac:dyDescent="0.3">
      <c r="E158" s="8">
        <v>46094</v>
      </c>
      <c r="F158" s="9">
        <v>27</v>
      </c>
      <c r="G158" s="85" t="s">
        <v>48</v>
      </c>
      <c r="H158" t="str">
        <f>VLOOKUP(G158,Results!$N$2:$O$13,2,FALSE)</f>
        <v>Hillsiders</v>
      </c>
      <c r="I158" s="24"/>
      <c r="J158" s="85" t="s">
        <v>52</v>
      </c>
      <c r="K158" t="str">
        <f>VLOOKUP(J158,Results!$N$2:$O$13,2,FALSE)</f>
        <v>Early Birds</v>
      </c>
      <c r="L158" s="24"/>
    </row>
    <row r="159" spans="5:12" x14ac:dyDescent="0.3">
      <c r="E159" s="11">
        <f>+E158</f>
        <v>46094</v>
      </c>
      <c r="F159" s="7">
        <f>+F158</f>
        <v>27</v>
      </c>
      <c r="G159" s="85" t="s">
        <v>36</v>
      </c>
      <c r="H159" t="str">
        <f>VLOOKUP(G159,Results!$N$2:$O$13,2,FALSE)</f>
        <v>Buttercross</v>
      </c>
      <c r="I159" s="24"/>
      <c r="J159" s="85" t="s">
        <v>42</v>
      </c>
      <c r="K159" t="str">
        <f>VLOOKUP(J159,Results!$N$2:$O$13,2,FALSE)</f>
        <v>Needles</v>
      </c>
      <c r="L159" s="24"/>
    </row>
    <row r="160" spans="5:12" x14ac:dyDescent="0.3">
      <c r="E160" s="11">
        <f>+E158</f>
        <v>46094</v>
      </c>
      <c r="F160" s="7">
        <f>+F158</f>
        <v>27</v>
      </c>
      <c r="G160" s="85" t="s">
        <v>34</v>
      </c>
      <c r="H160" t="str">
        <f>VLOOKUP(G160,Results!$N$2:$O$13,2,FALSE)</f>
        <v>Titanic</v>
      </c>
      <c r="I160" s="24"/>
      <c r="J160" s="85" t="s">
        <v>40</v>
      </c>
      <c r="K160" t="str">
        <f>VLOOKUP(J160,Results!$N$2:$O$13,2,FALSE)</f>
        <v>Thistles</v>
      </c>
      <c r="L160" s="24"/>
    </row>
    <row r="161" spans="5:12" x14ac:dyDescent="0.3">
      <c r="E161" s="11">
        <f>+E158</f>
        <v>46094</v>
      </c>
      <c r="F161" s="7">
        <f>+F158</f>
        <v>27</v>
      </c>
      <c r="G161" s="85" t="s">
        <v>46</v>
      </c>
      <c r="H161" t="str">
        <f>VLOOKUP(G161,Results!$N$2:$O$13,2,FALSE)</f>
        <v>Rock 'n' Rollers</v>
      </c>
      <c r="I161" s="24"/>
      <c r="J161" s="85" t="s">
        <v>51</v>
      </c>
      <c r="K161" t="str">
        <f>VLOOKUP(J161,Results!$N$2:$O$13,2,FALSE)</f>
        <v>Deadenders</v>
      </c>
      <c r="L161" s="24"/>
    </row>
    <row r="162" spans="5:12" x14ac:dyDescent="0.3">
      <c r="E162" s="11">
        <f>+E158</f>
        <v>46094</v>
      </c>
      <c r="F162" s="7">
        <f>+F158</f>
        <v>27</v>
      </c>
      <c r="G162" s="85" t="s">
        <v>38</v>
      </c>
      <c r="H162" t="str">
        <f>VLOOKUP(G162,Results!$N$2:$O$13,2,FALSE)</f>
        <v>Cream</v>
      </c>
      <c r="I162" s="24"/>
      <c r="J162" s="85" t="s">
        <v>44</v>
      </c>
      <c r="K162" t="str">
        <f>VLOOKUP(J162,Results!$N$2:$O$13,2,FALSE)</f>
        <v>Vagrants</v>
      </c>
      <c r="L162" s="24"/>
    </row>
    <row r="163" spans="5:12" x14ac:dyDescent="0.3">
      <c r="E163" s="11">
        <f>+E159</f>
        <v>46094</v>
      </c>
      <c r="F163" s="7">
        <f>+F159</f>
        <v>27</v>
      </c>
      <c r="G163" s="85" t="s">
        <v>50</v>
      </c>
      <c r="H163" t="str">
        <f>VLOOKUP(G163,Results!$N$2:$O$13,2,FALSE)</f>
        <v>Wizards</v>
      </c>
      <c r="I163" s="24"/>
      <c r="J163" s="85" t="s">
        <v>54</v>
      </c>
      <c r="K163" t="str">
        <f>VLOOKUP(J163,Results!$N$2:$O$13,2,FALSE)</f>
        <v>Belton Stags</v>
      </c>
      <c r="L163" s="24"/>
    </row>
    <row r="164" spans="5:12" x14ac:dyDescent="0.3">
      <c r="E164" s="8">
        <v>46099</v>
      </c>
      <c r="F164" s="9">
        <v>28</v>
      </c>
      <c r="G164" s="85" t="s">
        <v>38</v>
      </c>
      <c r="H164" t="str">
        <f>VLOOKUP(G164,Results!$N$2:$O$13,2,FALSE)</f>
        <v>Cream</v>
      </c>
      <c r="I164" s="24"/>
      <c r="J164" s="85" t="s">
        <v>54</v>
      </c>
      <c r="K164" t="str">
        <f>VLOOKUP(J164,Results!$N$2:$O$13,2,FALSE)</f>
        <v>Belton Stags</v>
      </c>
      <c r="L164" s="24"/>
    </row>
    <row r="165" spans="5:12" x14ac:dyDescent="0.3">
      <c r="E165" s="11">
        <f>+E164</f>
        <v>46099</v>
      </c>
      <c r="F165" s="7">
        <f>+F164</f>
        <v>28</v>
      </c>
      <c r="G165" s="85" t="s">
        <v>40</v>
      </c>
      <c r="H165" t="str">
        <f>VLOOKUP(G165,Results!$N$2:$O$13,2,FALSE)</f>
        <v>Thistles</v>
      </c>
      <c r="I165" s="24"/>
      <c r="J165" s="85" t="s">
        <v>46</v>
      </c>
      <c r="K165" t="str">
        <f>VLOOKUP(J165,Results!$N$2:$O$13,2,FALSE)</f>
        <v>Rock 'n' Rollers</v>
      </c>
      <c r="L165" s="24"/>
    </row>
    <row r="166" spans="5:12" x14ac:dyDescent="0.3">
      <c r="E166" s="11">
        <f>+E164</f>
        <v>46099</v>
      </c>
      <c r="F166" s="7">
        <f>+F164</f>
        <v>28</v>
      </c>
      <c r="G166" s="85" t="s">
        <v>36</v>
      </c>
      <c r="H166" t="str">
        <f>VLOOKUP(G166,Results!$N$2:$O$13,2,FALSE)</f>
        <v>Buttercross</v>
      </c>
      <c r="I166" s="24"/>
      <c r="J166" s="85" t="s">
        <v>52</v>
      </c>
      <c r="K166" t="str">
        <f>VLOOKUP(J166,Results!$N$2:$O$13,2,FALSE)</f>
        <v>Early Birds</v>
      </c>
      <c r="L166" s="24"/>
    </row>
    <row r="167" spans="5:12" x14ac:dyDescent="0.3">
      <c r="E167" s="11">
        <f>+E164</f>
        <v>46099</v>
      </c>
      <c r="F167" s="7">
        <f>+F164</f>
        <v>28</v>
      </c>
      <c r="G167" s="85" t="s">
        <v>44</v>
      </c>
      <c r="H167" t="str">
        <f>VLOOKUP(G167,Results!$N$2:$O$13,2,FALSE)</f>
        <v>Vagrants</v>
      </c>
      <c r="I167" s="24"/>
      <c r="J167" s="85" t="s">
        <v>50</v>
      </c>
      <c r="K167" t="str">
        <f>VLOOKUP(J167,Results!$N$2:$O$13,2,FALSE)</f>
        <v>Wizards</v>
      </c>
      <c r="L167" s="24"/>
    </row>
    <row r="168" spans="5:12" x14ac:dyDescent="0.3">
      <c r="E168" s="11">
        <f>+E164</f>
        <v>46099</v>
      </c>
      <c r="F168" s="7">
        <f>+F164</f>
        <v>28</v>
      </c>
      <c r="G168" s="85" t="s">
        <v>42</v>
      </c>
      <c r="H168" t="str">
        <f>VLOOKUP(G168,Results!$N$2:$O$13,2,FALSE)</f>
        <v>Needles</v>
      </c>
      <c r="I168" s="24"/>
      <c r="J168" s="85" t="s">
        <v>48</v>
      </c>
      <c r="K168" t="str">
        <f>VLOOKUP(J168,Results!$N$2:$O$13,2,FALSE)</f>
        <v>Hillsiders</v>
      </c>
      <c r="L168" s="24"/>
    </row>
    <row r="169" spans="5:12" x14ac:dyDescent="0.3">
      <c r="E169" s="11">
        <f>+E165</f>
        <v>46099</v>
      </c>
      <c r="F169" s="7">
        <f>+F165</f>
        <v>28</v>
      </c>
      <c r="G169" s="85" t="s">
        <v>34</v>
      </c>
      <c r="H169" t="str">
        <f>VLOOKUP(G169,Results!$N$2:$O$13,2,FALSE)</f>
        <v>Titanic</v>
      </c>
      <c r="I169" s="24"/>
      <c r="J169" s="85" t="s">
        <v>51</v>
      </c>
      <c r="K169" t="str">
        <f>VLOOKUP(J169,Results!$N$2:$O$13,2,FALSE)</f>
        <v>Deadenders</v>
      </c>
      <c r="L169" s="24"/>
    </row>
    <row r="170" spans="5:12" x14ac:dyDescent="0.3">
      <c r="E170" s="8">
        <v>46104</v>
      </c>
      <c r="F170" s="9">
        <v>29</v>
      </c>
      <c r="G170" s="85" t="s">
        <v>48</v>
      </c>
      <c r="H170" t="str">
        <f>VLOOKUP(G170,Results!$N$2:$O$13,2,FALSE)</f>
        <v>Hillsiders</v>
      </c>
      <c r="I170" s="24"/>
      <c r="J170" s="85" t="s">
        <v>40</v>
      </c>
      <c r="K170" t="str">
        <f>VLOOKUP(J170,Results!$N$2:$O$13,2,FALSE)</f>
        <v>Thistles</v>
      </c>
      <c r="L170" s="24"/>
    </row>
    <row r="171" spans="5:12" x14ac:dyDescent="0.3">
      <c r="E171" s="11">
        <f>+E170</f>
        <v>46104</v>
      </c>
      <c r="F171" s="7">
        <f>+F170</f>
        <v>29</v>
      </c>
      <c r="G171" s="85" t="s">
        <v>52</v>
      </c>
      <c r="H171" t="str">
        <f>VLOOKUP(G171,Results!$N$2:$O$13,2,FALSE)</f>
        <v>Early Birds</v>
      </c>
      <c r="I171" s="24"/>
      <c r="J171" s="85" t="s">
        <v>46</v>
      </c>
      <c r="K171" t="str">
        <f>VLOOKUP(J171,Results!$N$2:$O$13,2,FALSE)</f>
        <v>Rock 'n' Rollers</v>
      </c>
      <c r="L171" s="24"/>
    </row>
    <row r="172" spans="5:12" x14ac:dyDescent="0.3">
      <c r="E172" s="11">
        <f>+E170</f>
        <v>46104</v>
      </c>
      <c r="F172" s="7">
        <f>+F170</f>
        <v>29</v>
      </c>
      <c r="G172" s="85" t="s">
        <v>42</v>
      </c>
      <c r="H172" t="str">
        <f>VLOOKUP(G172,Results!$N$2:$O$13,2,FALSE)</f>
        <v>Needles</v>
      </c>
      <c r="I172" s="24"/>
      <c r="J172" s="85" t="s">
        <v>54</v>
      </c>
      <c r="K172" t="str">
        <f>VLOOKUP(J172,Results!$N$2:$O$13,2,FALSE)</f>
        <v>Belton Stags</v>
      </c>
      <c r="L172" s="24"/>
    </row>
    <row r="173" spans="5:12" x14ac:dyDescent="0.3">
      <c r="E173" s="11">
        <f>+E170</f>
        <v>46104</v>
      </c>
      <c r="F173" s="7">
        <f>+F170</f>
        <v>29</v>
      </c>
      <c r="G173" s="85" t="s">
        <v>50</v>
      </c>
      <c r="H173" t="str">
        <f>VLOOKUP(G173,Results!$N$2:$O$13,2,FALSE)</f>
        <v>Wizards</v>
      </c>
      <c r="I173" s="24"/>
      <c r="J173" s="85" t="s">
        <v>34</v>
      </c>
      <c r="K173" t="str">
        <f>VLOOKUP(J173,Results!$N$2:$O$13,2,FALSE)</f>
        <v>Titanic</v>
      </c>
      <c r="L173" s="24"/>
    </row>
    <row r="174" spans="5:12" x14ac:dyDescent="0.3">
      <c r="E174" s="11">
        <f>+E170</f>
        <v>46104</v>
      </c>
      <c r="F174" s="7">
        <f>+F170</f>
        <v>29</v>
      </c>
      <c r="G174" s="85" t="s">
        <v>38</v>
      </c>
      <c r="H174" t="str">
        <f>VLOOKUP(G174,Results!$N$2:$O$13,2,FALSE)</f>
        <v>Cream</v>
      </c>
      <c r="I174" s="24"/>
      <c r="J174" s="85" t="s">
        <v>51</v>
      </c>
      <c r="K174" t="str">
        <f>VLOOKUP(J174,Results!$N$2:$O$13,2,FALSE)</f>
        <v>Deadenders</v>
      </c>
      <c r="L174" s="24"/>
    </row>
    <row r="175" spans="5:12" x14ac:dyDescent="0.3">
      <c r="E175" s="11">
        <f>+E171</f>
        <v>46104</v>
      </c>
      <c r="F175" s="7">
        <f>+F171</f>
        <v>29</v>
      </c>
      <c r="G175" s="85" t="s">
        <v>44</v>
      </c>
      <c r="H175" t="str">
        <f>VLOOKUP(G175,Results!$N$2:$O$13,2,FALSE)</f>
        <v>Vagrants</v>
      </c>
      <c r="I175" s="24"/>
      <c r="J175" s="85" t="s">
        <v>36</v>
      </c>
      <c r="K175" t="str">
        <f>VLOOKUP(J175,Results!$N$2:$O$13,2,FALSE)</f>
        <v>Buttercross</v>
      </c>
      <c r="L175" s="24"/>
    </row>
    <row r="176" spans="5:12" x14ac:dyDescent="0.3">
      <c r="E176" s="8">
        <v>46108</v>
      </c>
      <c r="F176" s="9">
        <v>30</v>
      </c>
      <c r="G176" s="85" t="s">
        <v>42</v>
      </c>
      <c r="H176" t="str">
        <f>VLOOKUP(G176,Results!$N$2:$O$13,2,FALSE)</f>
        <v>Needles</v>
      </c>
      <c r="I176" s="24"/>
      <c r="J176" s="85" t="s">
        <v>51</v>
      </c>
      <c r="K176" t="str">
        <f>VLOOKUP(J176,Results!$N$2:$O$13,2,FALSE)</f>
        <v>Deadenders</v>
      </c>
      <c r="L176" s="24"/>
    </row>
    <row r="177" spans="5:12" x14ac:dyDescent="0.3">
      <c r="E177" s="11">
        <f>+E176</f>
        <v>46108</v>
      </c>
      <c r="F177" s="7">
        <f>+F176</f>
        <v>30</v>
      </c>
      <c r="G177" s="85" t="s">
        <v>34</v>
      </c>
      <c r="H177" t="str">
        <f>VLOOKUP(G177,Results!$N$2:$O$13,2,FALSE)</f>
        <v>Titanic</v>
      </c>
      <c r="I177" s="24"/>
      <c r="J177" s="85" t="s">
        <v>48</v>
      </c>
      <c r="K177" t="str">
        <f>VLOOKUP(J177,Results!$N$2:$O$13,2,FALSE)</f>
        <v>Hillsiders</v>
      </c>
      <c r="L177" s="24"/>
    </row>
    <row r="178" spans="5:12" x14ac:dyDescent="0.3">
      <c r="E178" s="11">
        <f>+E176</f>
        <v>46108</v>
      </c>
      <c r="F178" s="7">
        <f>+F176</f>
        <v>30</v>
      </c>
      <c r="G178" s="85" t="s">
        <v>46</v>
      </c>
      <c r="H178" t="str">
        <f>VLOOKUP(G178,Results!$N$2:$O$13,2,FALSE)</f>
        <v>Rock 'n' Rollers</v>
      </c>
      <c r="I178" s="24"/>
      <c r="J178" s="85" t="s">
        <v>38</v>
      </c>
      <c r="K178" t="str">
        <f>VLOOKUP(J178,Results!$N$2:$O$13,2,FALSE)</f>
        <v>Cream</v>
      </c>
      <c r="L178" s="24"/>
    </row>
    <row r="179" spans="5:12" x14ac:dyDescent="0.3">
      <c r="E179" s="11">
        <f>+E176</f>
        <v>46108</v>
      </c>
      <c r="F179" s="7">
        <f>+F176</f>
        <v>30</v>
      </c>
      <c r="G179" s="85" t="s">
        <v>54</v>
      </c>
      <c r="H179" t="str">
        <f>VLOOKUP(G179,Results!$N$2:$O$13,2,FALSE)</f>
        <v>Belton Stags</v>
      </c>
      <c r="I179" s="24"/>
      <c r="J179" s="85" t="s">
        <v>44</v>
      </c>
      <c r="K179" t="str">
        <f>VLOOKUP(J179,Results!$N$2:$O$13,2,FALSE)</f>
        <v>Vagrants</v>
      </c>
      <c r="L179" s="24"/>
    </row>
    <row r="180" spans="5:12" x14ac:dyDescent="0.3">
      <c r="E180" s="11">
        <f>+E176</f>
        <v>46108</v>
      </c>
      <c r="F180" s="7">
        <f>+F176</f>
        <v>30</v>
      </c>
      <c r="G180" s="85" t="s">
        <v>36</v>
      </c>
      <c r="H180" t="str">
        <f>VLOOKUP(G180,Results!$N$2:$O$13,2,FALSE)</f>
        <v>Buttercross</v>
      </c>
      <c r="I180" s="24"/>
      <c r="J180" s="85" t="s">
        <v>50</v>
      </c>
      <c r="K180" t="str">
        <f>VLOOKUP(J180,Results!$N$2:$O$13,2,FALSE)</f>
        <v>Wizards</v>
      </c>
      <c r="L180" s="24"/>
    </row>
    <row r="181" spans="5:12" x14ac:dyDescent="0.3">
      <c r="E181" s="11">
        <f>+E177</f>
        <v>46108</v>
      </c>
      <c r="F181" s="7">
        <f>+F177</f>
        <v>30</v>
      </c>
      <c r="G181" s="85" t="s">
        <v>40</v>
      </c>
      <c r="H181" t="str">
        <f>VLOOKUP(G181,Results!$N$2:$O$13,2,FALSE)</f>
        <v>Thistles</v>
      </c>
      <c r="I181" s="24"/>
      <c r="J181" s="85" t="s">
        <v>52</v>
      </c>
      <c r="K181" t="str">
        <f>VLOOKUP(J181,Results!$N$2:$O$13,2,FALSE)</f>
        <v>Early Birds</v>
      </c>
      <c r="L181" s="24"/>
    </row>
    <row r="182" spans="5:12" x14ac:dyDescent="0.3">
      <c r="E182" s="8">
        <v>46113</v>
      </c>
      <c r="F182" s="9">
        <v>31</v>
      </c>
      <c r="G182" s="85" t="s">
        <v>36</v>
      </c>
      <c r="H182" t="str">
        <f>VLOOKUP(G182,Results!$N$2:$O$13,2,FALSE)</f>
        <v>Buttercross</v>
      </c>
      <c r="I182" s="24"/>
      <c r="J182" s="85" t="s">
        <v>46</v>
      </c>
      <c r="K182" t="str">
        <f>VLOOKUP(J182,Results!$N$2:$O$13,2,FALSE)</f>
        <v>Rock 'n' Rollers</v>
      </c>
      <c r="L182" s="24"/>
    </row>
    <row r="183" spans="5:12" x14ac:dyDescent="0.3">
      <c r="E183" s="11">
        <f>+E182</f>
        <v>46113</v>
      </c>
      <c r="F183" s="7">
        <f>+F182</f>
        <v>31</v>
      </c>
      <c r="G183" s="85" t="s">
        <v>51</v>
      </c>
      <c r="H183" t="str">
        <f>VLOOKUP(G183,Results!$N$2:$O$13,2,FALSE)</f>
        <v>Deadenders</v>
      </c>
      <c r="I183" s="24"/>
      <c r="J183" s="85" t="s">
        <v>44</v>
      </c>
      <c r="K183" t="str">
        <f>VLOOKUP(J183,Results!$N$2:$O$13,2,FALSE)</f>
        <v>Vagrants</v>
      </c>
      <c r="L183" s="24"/>
    </row>
    <row r="184" spans="5:12" x14ac:dyDescent="0.3">
      <c r="E184" s="11">
        <f>+E182</f>
        <v>46113</v>
      </c>
      <c r="F184" s="7">
        <f>+F182</f>
        <v>31</v>
      </c>
      <c r="G184" s="85" t="s">
        <v>42</v>
      </c>
      <c r="H184" t="str">
        <f>VLOOKUP(G184,Results!$N$2:$O$13,2,FALSE)</f>
        <v>Needles</v>
      </c>
      <c r="I184" s="24"/>
      <c r="J184" s="85" t="s">
        <v>34</v>
      </c>
      <c r="K184" t="str">
        <f>VLOOKUP(J184,Results!$N$2:$O$13,2,FALSE)</f>
        <v>Titanic</v>
      </c>
      <c r="L184" s="24"/>
    </row>
    <row r="185" spans="5:12" x14ac:dyDescent="0.3">
      <c r="E185" s="11">
        <f>+E182</f>
        <v>46113</v>
      </c>
      <c r="F185" s="7">
        <f>+F182</f>
        <v>31</v>
      </c>
      <c r="G185" s="85" t="s">
        <v>52</v>
      </c>
      <c r="H185" t="str">
        <f>VLOOKUP(G185,Results!$N$2:$O$13,2,FALSE)</f>
        <v>Early Birds</v>
      </c>
      <c r="I185" s="24"/>
      <c r="J185" s="85" t="s">
        <v>38</v>
      </c>
      <c r="K185" t="str">
        <f>VLOOKUP(J185,Results!$N$2:$O$13,2,FALSE)</f>
        <v>Cream</v>
      </c>
      <c r="L185" s="24"/>
    </row>
    <row r="186" spans="5:12" x14ac:dyDescent="0.3">
      <c r="E186" s="11">
        <f>+E182</f>
        <v>46113</v>
      </c>
      <c r="F186" s="7">
        <f>+F182</f>
        <v>31</v>
      </c>
      <c r="G186" s="85" t="s">
        <v>40</v>
      </c>
      <c r="H186" t="str">
        <f>VLOOKUP(G186,Results!$N$2:$O$13,2,FALSE)</f>
        <v>Thistles</v>
      </c>
      <c r="I186" s="24"/>
      <c r="J186" s="85" t="s">
        <v>50</v>
      </c>
      <c r="K186" t="str">
        <f>VLOOKUP(J186,Results!$N$2:$O$13,2,FALSE)</f>
        <v>Wizards</v>
      </c>
      <c r="L186" s="24"/>
    </row>
    <row r="187" spans="5:12" x14ac:dyDescent="0.3">
      <c r="E187" s="11">
        <f>+E183</f>
        <v>46113</v>
      </c>
      <c r="F187" s="7">
        <f>+F183</f>
        <v>31</v>
      </c>
      <c r="G187" s="85" t="s">
        <v>54</v>
      </c>
      <c r="H187" t="str">
        <f>VLOOKUP(G187,Results!$N$2:$O$13,2,FALSE)</f>
        <v>Belton Stags</v>
      </c>
      <c r="I187" s="24"/>
      <c r="J187" s="85" t="s">
        <v>48</v>
      </c>
      <c r="K187" t="str">
        <f>VLOOKUP(J187,Results!$N$2:$O$13,2,FALSE)</f>
        <v>Hillsiders</v>
      </c>
      <c r="L187" s="24"/>
    </row>
    <row r="188" spans="5:12" x14ac:dyDescent="0.3">
      <c r="E188" s="8">
        <v>46122</v>
      </c>
      <c r="F188" s="9">
        <v>32</v>
      </c>
      <c r="G188" s="85" t="s">
        <v>34</v>
      </c>
      <c r="H188" t="str">
        <f>VLOOKUP(G188,Results!$N$2:$O$13,2,FALSE)</f>
        <v>Titanic</v>
      </c>
      <c r="I188" s="24"/>
      <c r="J188" s="85" t="s">
        <v>44</v>
      </c>
      <c r="K188" t="str">
        <f>VLOOKUP(J188,Results!$N$2:$O$13,2,FALSE)</f>
        <v>Vagrants</v>
      </c>
      <c r="L188" s="24"/>
    </row>
    <row r="189" spans="5:12" x14ac:dyDescent="0.3">
      <c r="E189" s="11">
        <f>+E188</f>
        <v>46122</v>
      </c>
      <c r="F189" s="7">
        <f>+F188</f>
        <v>32</v>
      </c>
      <c r="G189" s="85" t="s">
        <v>50</v>
      </c>
      <c r="H189" t="str">
        <f>VLOOKUP(G189,Results!$N$2:$O$13,2,FALSE)</f>
        <v>Wizards</v>
      </c>
      <c r="I189" s="24"/>
      <c r="J189" s="85" t="s">
        <v>38</v>
      </c>
      <c r="K189" t="str">
        <f>VLOOKUP(J189,Results!$N$2:$O$13,2,FALSE)</f>
        <v>Cream</v>
      </c>
      <c r="L189" s="24"/>
    </row>
    <row r="190" spans="5:12" x14ac:dyDescent="0.3">
      <c r="E190" s="11">
        <f>+E188</f>
        <v>46122</v>
      </c>
      <c r="F190" s="7">
        <f>+F188</f>
        <v>32</v>
      </c>
      <c r="G190" s="85" t="s">
        <v>48</v>
      </c>
      <c r="H190" t="str">
        <f>VLOOKUP(G190,Results!$N$2:$O$13,2,FALSE)</f>
        <v>Hillsiders</v>
      </c>
      <c r="I190" s="24"/>
      <c r="J190" s="85" t="s">
        <v>36</v>
      </c>
      <c r="K190" t="str">
        <f>VLOOKUP(J190,Results!$N$2:$O$13,2,FALSE)</f>
        <v>Buttercross</v>
      </c>
      <c r="L190" s="24"/>
    </row>
    <row r="191" spans="5:12" x14ac:dyDescent="0.3">
      <c r="E191" s="11">
        <f>+E188</f>
        <v>46122</v>
      </c>
      <c r="F191" s="7">
        <f>+F188</f>
        <v>32</v>
      </c>
      <c r="G191" s="85" t="s">
        <v>51</v>
      </c>
      <c r="H191" t="str">
        <f>VLOOKUP(G191,Results!$N$2:$O$13,2,FALSE)</f>
        <v>Deadenders</v>
      </c>
      <c r="I191" s="24"/>
      <c r="J191" s="85" t="s">
        <v>40</v>
      </c>
      <c r="K191" t="str">
        <f>VLOOKUP(J191,Results!$N$2:$O$13,2,FALSE)</f>
        <v>Thistles</v>
      </c>
      <c r="L191" s="24"/>
    </row>
    <row r="192" spans="5:12" x14ac:dyDescent="0.3">
      <c r="E192" s="11">
        <f>+E188</f>
        <v>46122</v>
      </c>
      <c r="F192" s="7">
        <f>+F188</f>
        <v>32</v>
      </c>
      <c r="G192" s="85" t="s">
        <v>46</v>
      </c>
      <c r="H192" t="str">
        <f>VLOOKUP(G192,Results!$N$2:$O$13,2,FALSE)</f>
        <v>Rock 'n' Rollers</v>
      </c>
      <c r="I192" s="24"/>
      <c r="J192" s="85" t="s">
        <v>54</v>
      </c>
      <c r="K192" t="str">
        <f>VLOOKUP(J192,Results!$N$2:$O$13,2,FALSE)</f>
        <v>Belton Stags</v>
      </c>
      <c r="L192" s="24"/>
    </row>
    <row r="193" spans="5:12" x14ac:dyDescent="0.3">
      <c r="E193" s="11">
        <f>+E189</f>
        <v>46122</v>
      </c>
      <c r="F193" s="7">
        <f>+F189</f>
        <v>32</v>
      </c>
      <c r="G193" s="85" t="s">
        <v>52</v>
      </c>
      <c r="H193" t="str">
        <f>VLOOKUP(G193,Results!$N$2:$O$13,2,FALSE)</f>
        <v>Early Birds</v>
      </c>
      <c r="I193" s="24"/>
      <c r="J193" s="85" t="s">
        <v>42</v>
      </c>
      <c r="K193" t="str">
        <f>VLOOKUP(J193,Results!$N$2:$O$13,2,FALSE)</f>
        <v>Needles</v>
      </c>
      <c r="L193" s="24"/>
    </row>
    <row r="194" spans="5:12" x14ac:dyDescent="0.3">
      <c r="E194" s="8">
        <v>46127</v>
      </c>
      <c r="F194" s="9">
        <v>33</v>
      </c>
      <c r="G194" s="85" t="s">
        <v>54</v>
      </c>
      <c r="H194" t="str">
        <f>VLOOKUP(G194,Results!$N$2:$O$13,2,FALSE)</f>
        <v>Belton Stags</v>
      </c>
      <c r="I194" s="24"/>
      <c r="J194" s="85" t="s">
        <v>40</v>
      </c>
      <c r="K194" t="str">
        <f>VLOOKUP(J194,Results!$N$2:$O$13,2,FALSE)</f>
        <v>Thistles</v>
      </c>
      <c r="L194" s="24"/>
    </row>
    <row r="195" spans="5:12" x14ac:dyDescent="0.3">
      <c r="E195" s="11">
        <f>+E194</f>
        <v>46127</v>
      </c>
      <c r="F195" s="7">
        <f>+F194</f>
        <v>33</v>
      </c>
      <c r="G195" s="85" t="s">
        <v>44</v>
      </c>
      <c r="H195" t="str">
        <f>VLOOKUP(G195,Results!$N$2:$O$13,2,FALSE)</f>
        <v>Vagrants</v>
      </c>
      <c r="I195" s="24"/>
      <c r="J195" s="85" t="s">
        <v>52</v>
      </c>
      <c r="K195" t="str">
        <f>VLOOKUP(J195,Results!$N$2:$O$13,2,FALSE)</f>
        <v>Early Birds</v>
      </c>
      <c r="L195" s="24"/>
    </row>
    <row r="196" spans="5:12" x14ac:dyDescent="0.3">
      <c r="E196" s="11">
        <f>+E194</f>
        <v>46127</v>
      </c>
      <c r="F196" s="7">
        <f>+F194</f>
        <v>33</v>
      </c>
      <c r="G196" s="85" t="s">
        <v>51</v>
      </c>
      <c r="H196" t="str">
        <f>VLOOKUP(G196,Results!$N$2:$O$13,2,FALSE)</f>
        <v>Deadenders</v>
      </c>
      <c r="I196" s="24"/>
      <c r="J196" s="85" t="s">
        <v>36</v>
      </c>
      <c r="K196" t="str">
        <f>VLOOKUP(J196,Results!$N$2:$O$13,2,FALSE)</f>
        <v>Buttercross</v>
      </c>
      <c r="L196" s="24"/>
    </row>
    <row r="197" spans="5:12" x14ac:dyDescent="0.3">
      <c r="E197" s="11">
        <f>+E194</f>
        <v>46127</v>
      </c>
      <c r="F197" s="7">
        <f>+F194</f>
        <v>33</v>
      </c>
      <c r="G197" s="85" t="s">
        <v>50</v>
      </c>
      <c r="H197" t="str">
        <f>VLOOKUP(G197,Results!$N$2:$O$13,2,FALSE)</f>
        <v>Wizards</v>
      </c>
      <c r="I197" s="24"/>
      <c r="J197" s="85" t="s">
        <v>42</v>
      </c>
      <c r="K197" t="str">
        <f>VLOOKUP(J197,Results!$N$2:$O$13,2,FALSE)</f>
        <v>Needles</v>
      </c>
      <c r="L197" s="24"/>
    </row>
    <row r="198" spans="5:12" x14ac:dyDescent="0.3">
      <c r="E198" s="11">
        <f>+E194</f>
        <v>46127</v>
      </c>
      <c r="F198" s="7">
        <f>+F194</f>
        <v>33</v>
      </c>
      <c r="G198" s="85" t="s">
        <v>38</v>
      </c>
      <c r="H198" t="str">
        <f>VLOOKUP(G198,Results!$N$2:$O$13,2,FALSE)</f>
        <v>Cream</v>
      </c>
      <c r="I198" s="24"/>
      <c r="J198" s="85" t="s">
        <v>48</v>
      </c>
      <c r="K198" t="str">
        <f>VLOOKUP(J198,Results!$N$2:$O$13,2,FALSE)</f>
        <v>Hillsiders</v>
      </c>
      <c r="L198" s="24"/>
    </row>
    <row r="199" spans="5:12" x14ac:dyDescent="0.3">
      <c r="E199" s="11">
        <f>+E195</f>
        <v>46127</v>
      </c>
      <c r="F199" s="7">
        <f>+F195</f>
        <v>33</v>
      </c>
      <c r="G199" s="85" t="s">
        <v>46</v>
      </c>
      <c r="H199" t="str">
        <f>VLOOKUP(G199,Results!$N$2:$O$13,2,FALSE)</f>
        <v>Rock 'n' Rollers</v>
      </c>
      <c r="I199" s="24"/>
      <c r="J199" s="85" t="s">
        <v>34</v>
      </c>
      <c r="K199" t="str">
        <f>VLOOKUP(J199,Results!$N$2:$O$13,2,FALSE)</f>
        <v>Titanic</v>
      </c>
      <c r="L199" s="24"/>
    </row>
    <row r="200" spans="5:12" x14ac:dyDescent="0.3">
      <c r="E200" s="11"/>
      <c r="F200" s="7"/>
      <c r="G200" s="85"/>
      <c r="H200"/>
      <c r="I200" s="10"/>
    </row>
    <row r="201" spans="5:12" x14ac:dyDescent="0.3">
      <c r="E201" s="11"/>
      <c r="F201" s="7"/>
      <c r="G201" s="85"/>
      <c r="H201"/>
      <c r="I201" s="21">
        <f>SUM(I2:I200)</f>
        <v>1794</v>
      </c>
      <c r="J201" s="86"/>
      <c r="K201" s="27"/>
      <c r="L201" s="21">
        <f>SUM(L2:L200)</f>
        <v>1720</v>
      </c>
    </row>
    <row r="202" spans="5:12" x14ac:dyDescent="0.3">
      <c r="E202" s="11"/>
      <c r="F202" s="7"/>
      <c r="G202" s="85"/>
      <c r="H202"/>
      <c r="I202" s="21">
        <f>+I201+L201</f>
        <v>3514</v>
      </c>
      <c r="J202" s="86"/>
      <c r="K202" s="27"/>
      <c r="L202" s="21"/>
    </row>
    <row r="203" spans="5:12" x14ac:dyDescent="0.3">
      <c r="E203" s="11"/>
      <c r="F203" s="7"/>
      <c r="G203" s="85"/>
      <c r="H203"/>
      <c r="I203" s="10"/>
    </row>
    <row r="204" spans="5:12" x14ac:dyDescent="0.3">
      <c r="E204" s="11"/>
      <c r="F204" s="7"/>
      <c r="G204" s="85"/>
      <c r="H204"/>
      <c r="I204" s="10"/>
    </row>
    <row r="205" spans="5:12" x14ac:dyDescent="0.3">
      <c r="E205" s="11"/>
      <c r="F205" s="7"/>
      <c r="G205" s="85"/>
      <c r="H205"/>
      <c r="I205" s="10"/>
    </row>
    <row r="206" spans="5:12" x14ac:dyDescent="0.3">
      <c r="E206" s="11"/>
      <c r="F206" s="7"/>
      <c r="G206" s="85"/>
      <c r="H206"/>
      <c r="I206" s="10"/>
    </row>
    <row r="207" spans="5:12" x14ac:dyDescent="0.3">
      <c r="E207" s="11"/>
      <c r="F207" s="7"/>
      <c r="G207" s="85"/>
      <c r="H207"/>
      <c r="I207" s="10"/>
    </row>
    <row r="208" spans="5:12" x14ac:dyDescent="0.3">
      <c r="E208" s="11"/>
      <c r="F208" s="7"/>
      <c r="G208" s="85"/>
      <c r="H208"/>
      <c r="I208" s="10"/>
    </row>
    <row r="209" spans="5:9" x14ac:dyDescent="0.3">
      <c r="E209" s="11"/>
      <c r="F209" s="7"/>
      <c r="G209" s="85"/>
      <c r="H209"/>
      <c r="I209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8.44140625" style="4" customWidth="1"/>
    <col min="10" max="10" width="10.6640625" style="4" customWidth="1"/>
    <col min="11" max="11" width="8.554687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67</v>
      </c>
      <c r="C2" s="89"/>
      <c r="D2" s="89"/>
      <c r="E2" s="89"/>
      <c r="F2" s="89" t="s">
        <v>24</v>
      </c>
      <c r="G2" s="89"/>
      <c r="H2" s="89"/>
      <c r="I2" s="91" t="s">
        <v>71</v>
      </c>
      <c r="J2" s="91"/>
      <c r="K2" s="91"/>
      <c r="L2" s="92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+'M1 TITANIC'!$H$1</f>
        <v>M1</v>
      </c>
      <c r="D4" s="81" t="str">
        <f>+'M1 TITANIC'!$I$1</f>
        <v>TITANIC</v>
      </c>
      <c r="E4" s="77">
        <f>'M1 TITANIC'!$J$36</f>
        <v>24</v>
      </c>
      <c r="F4" s="42">
        <f>'M1 TITANIC'!$K$36</f>
        <v>22</v>
      </c>
      <c r="G4" s="28">
        <f>'M1 TITANIC'!$L$36</f>
        <v>0</v>
      </c>
      <c r="H4" s="43">
        <f>'M1 TITANIC'!$M$36</f>
        <v>2</v>
      </c>
      <c r="I4" s="49">
        <f>'M1 TITANIC'!$N$36</f>
        <v>406</v>
      </c>
      <c r="J4" s="29">
        <f>'M1 TITANIC'!$O$36</f>
        <v>171</v>
      </c>
      <c r="K4" s="50">
        <f>I4-J4</f>
        <v>235</v>
      </c>
      <c r="L4" s="53">
        <f>'M1 TITANIC'!$P$36</f>
        <v>44</v>
      </c>
    </row>
    <row r="5" spans="2:12" ht="30" customHeight="1" x14ac:dyDescent="0.4">
      <c r="B5" s="35" t="s">
        <v>25</v>
      </c>
      <c r="C5" s="37" t="str">
        <f>+'M6 VAGRANTS'!$H$1</f>
        <v>M6</v>
      </c>
      <c r="D5" s="81" t="str">
        <f>+'M6 VAGRANTS'!$I$1</f>
        <v>VAGRANTS</v>
      </c>
      <c r="E5" s="77">
        <f>'M6 VAGRANTS'!$J$36</f>
        <v>24</v>
      </c>
      <c r="F5" s="42">
        <f>'M6 VAGRANTS'!$K$36</f>
        <v>18</v>
      </c>
      <c r="G5" s="28">
        <f>'M6 VAGRANTS'!$L$36</f>
        <v>1</v>
      </c>
      <c r="H5" s="43">
        <f>'M6 VAGRANTS'!$M$36</f>
        <v>5</v>
      </c>
      <c r="I5" s="49">
        <f>'M6 VAGRANTS'!$N$36</f>
        <v>450</v>
      </c>
      <c r="J5" s="29">
        <f>'M6 VAGRANTS'!$O$36</f>
        <v>253</v>
      </c>
      <c r="K5" s="50">
        <f>I5-J5</f>
        <v>197</v>
      </c>
      <c r="L5" s="53">
        <f>'M6 VAGRANTS'!$P$36</f>
        <v>37</v>
      </c>
    </row>
    <row r="6" spans="2:12" ht="30" customHeight="1" x14ac:dyDescent="0.4">
      <c r="B6" s="35" t="s">
        <v>17</v>
      </c>
      <c r="C6" s="37" t="str">
        <f>+'M10 DEADENDERS'!$H$1</f>
        <v>M10</v>
      </c>
      <c r="D6" s="81" t="str">
        <f>+'M10 DEADENDERS'!$I$1</f>
        <v>DEADENDERS</v>
      </c>
      <c r="E6" s="77">
        <f>'M10 DEADENDERS'!$J$36</f>
        <v>24</v>
      </c>
      <c r="F6" s="42">
        <f>'M10 DEADENDERS'!$K$36</f>
        <v>14</v>
      </c>
      <c r="G6" s="28">
        <f>'M10 DEADENDERS'!$L$36</f>
        <v>3</v>
      </c>
      <c r="H6" s="43">
        <f>'M10 DEADENDERS'!$M$36</f>
        <v>7</v>
      </c>
      <c r="I6" s="49">
        <f>'M10 DEADENDERS'!$N$36</f>
        <v>345</v>
      </c>
      <c r="J6" s="29">
        <f>'M10 DEADENDERS'!$O$36</f>
        <v>248</v>
      </c>
      <c r="K6" s="50">
        <f>I6-J6</f>
        <v>97</v>
      </c>
      <c r="L6" s="53">
        <f>'M10 DEADENDERS'!$P$36</f>
        <v>31</v>
      </c>
    </row>
    <row r="7" spans="2:12" ht="30" customHeight="1" x14ac:dyDescent="0.4">
      <c r="B7" s="35" t="s">
        <v>18</v>
      </c>
      <c r="C7" s="37" t="str">
        <f>+'M8 HILLSIDERS'!$H$1</f>
        <v>M8</v>
      </c>
      <c r="D7" s="81" t="str">
        <f>+'M8 HILLSIDERS'!$I$1</f>
        <v>HILLSIDERS</v>
      </c>
      <c r="E7" s="77">
        <f>'M8 HILLSIDERS'!$J$36</f>
        <v>24</v>
      </c>
      <c r="F7" s="42">
        <f>'M8 HILLSIDERS'!$K$36</f>
        <v>14</v>
      </c>
      <c r="G7" s="28">
        <f>'M8 HILLSIDERS'!$L$36</f>
        <v>2</v>
      </c>
      <c r="H7" s="43">
        <f>'M8 HILLSIDERS'!$M$36</f>
        <v>8</v>
      </c>
      <c r="I7" s="49">
        <f>'M8 HILLSIDERS'!$N$36</f>
        <v>312</v>
      </c>
      <c r="J7" s="29">
        <f>'M8 HILLSIDERS'!$O$36</f>
        <v>244</v>
      </c>
      <c r="K7" s="50">
        <f>I7-J7</f>
        <v>68</v>
      </c>
      <c r="L7" s="53">
        <f>'M8 HILLSIDERS'!$P$36</f>
        <v>30</v>
      </c>
    </row>
    <row r="8" spans="2:12" ht="30" customHeight="1" x14ac:dyDescent="0.4">
      <c r="B8" s="35" t="s">
        <v>19</v>
      </c>
      <c r="C8" s="37" t="str">
        <f>+'M12 BELTON STAGS'!$H$1</f>
        <v>M12</v>
      </c>
      <c r="D8" s="81" t="str">
        <f>+'M12 BELTON STAGS'!$I$1</f>
        <v>BELTON STAGS</v>
      </c>
      <c r="E8" s="77">
        <f>'M12 BELTON STAGS'!$J$36</f>
        <v>24</v>
      </c>
      <c r="F8" s="42">
        <f>'M12 BELTON STAGS'!$K$36</f>
        <v>14</v>
      </c>
      <c r="G8" s="28">
        <f>'M12 BELTON STAGS'!$L$36</f>
        <v>0</v>
      </c>
      <c r="H8" s="43">
        <f>'M12 BELTON STAGS'!$M$36</f>
        <v>10</v>
      </c>
      <c r="I8" s="49">
        <f>'M12 BELTON STAGS'!$N$36</f>
        <v>327</v>
      </c>
      <c r="J8" s="29">
        <f>'M12 BELTON STAGS'!$O$36</f>
        <v>285</v>
      </c>
      <c r="K8" s="50">
        <f>I8-J8</f>
        <v>42</v>
      </c>
      <c r="L8" s="53">
        <f>'M12 BELTON STAGS'!$P$36</f>
        <v>28</v>
      </c>
    </row>
    <row r="9" spans="2:12" ht="30" customHeight="1" x14ac:dyDescent="0.4">
      <c r="B9" s="35" t="s">
        <v>20</v>
      </c>
      <c r="C9" s="37" t="str">
        <f>+'M7 ROCK ''n'' ROLLERS'!$H$1</f>
        <v>M7</v>
      </c>
      <c r="D9" s="81" t="str">
        <f>+'M7 ROCK ''n'' ROLLERS'!$I$1</f>
        <v>ROCK 'n' ROLLERS</v>
      </c>
      <c r="E9" s="77">
        <f>'M7 ROCK ''n'' ROLLERS'!$J$36</f>
        <v>23</v>
      </c>
      <c r="F9" s="42">
        <f>'M7 ROCK ''n'' ROLLERS'!$K$36</f>
        <v>11</v>
      </c>
      <c r="G9" s="28">
        <f>'M7 ROCK ''n'' ROLLERS'!$L$36</f>
        <v>1</v>
      </c>
      <c r="H9" s="43">
        <f>'M7 ROCK ''n'' ROLLERS'!$M$36</f>
        <v>11</v>
      </c>
      <c r="I9" s="49">
        <f>'M7 ROCK ''n'' ROLLERS'!$N$36</f>
        <v>285</v>
      </c>
      <c r="J9" s="29">
        <f>'M7 ROCK ''n'' ROLLERS'!$O$36</f>
        <v>302</v>
      </c>
      <c r="K9" s="50">
        <f>I9-J9</f>
        <v>-17</v>
      </c>
      <c r="L9" s="53">
        <f>'M7 ROCK ''n'' ROLLERS'!$P$36</f>
        <v>23</v>
      </c>
    </row>
    <row r="10" spans="2:12" ht="30" customHeight="1" x14ac:dyDescent="0.4">
      <c r="B10" s="35" t="s">
        <v>21</v>
      </c>
      <c r="C10" s="37" t="str">
        <f>+'M11 EARLY BIRDS'!$H$1</f>
        <v>M11</v>
      </c>
      <c r="D10" s="81" t="str">
        <f>+'M11 EARLY BIRDS'!$I$1</f>
        <v>EARLY BIRDS</v>
      </c>
      <c r="E10" s="77">
        <f>'M11 EARLY BIRDS'!$J$36</f>
        <v>24</v>
      </c>
      <c r="F10" s="42">
        <f>'M11 EARLY BIRDS'!$K$36</f>
        <v>8</v>
      </c>
      <c r="G10" s="28">
        <f>'M11 EARLY BIRDS'!$L$36</f>
        <v>4</v>
      </c>
      <c r="H10" s="43">
        <f>'M11 EARLY BIRDS'!$M$36</f>
        <v>12</v>
      </c>
      <c r="I10" s="49">
        <f>'M11 EARLY BIRDS'!$N$36</f>
        <v>255</v>
      </c>
      <c r="J10" s="29">
        <f>'M11 EARLY BIRDS'!$O$36</f>
        <v>322</v>
      </c>
      <c r="K10" s="50">
        <f>I10-J10</f>
        <v>-67</v>
      </c>
      <c r="L10" s="53">
        <f>'M11 EARLY BIRDS'!$P$36</f>
        <v>20</v>
      </c>
    </row>
    <row r="11" spans="2:12" ht="35.25" customHeight="1" x14ac:dyDescent="0.4">
      <c r="B11" s="35" t="s">
        <v>22</v>
      </c>
      <c r="C11" s="37" t="str">
        <f>+'M9 WIZARDS'!$H$1</f>
        <v>M9</v>
      </c>
      <c r="D11" s="81" t="str">
        <f>+'M9 WIZARDS'!$I$1</f>
        <v>WIZARDS</v>
      </c>
      <c r="E11" s="77">
        <f>'M9 WIZARDS'!$J$36</f>
        <v>23</v>
      </c>
      <c r="F11" s="42">
        <f>'M9 WIZARDS'!$K$36</f>
        <v>8</v>
      </c>
      <c r="G11" s="28">
        <f>'M9 WIZARDS'!$L$36</f>
        <v>2</v>
      </c>
      <c r="H11" s="43">
        <f>'M9 WIZARDS'!$M$36</f>
        <v>13</v>
      </c>
      <c r="I11" s="49">
        <f>'M9 WIZARDS'!$N$36</f>
        <v>233</v>
      </c>
      <c r="J11" s="29">
        <f>'M9 WIZARDS'!$O$36</f>
        <v>305</v>
      </c>
      <c r="K11" s="50">
        <f>I11-J11</f>
        <v>-72</v>
      </c>
      <c r="L11" s="53">
        <f>'M9 WIZARDS'!$P$36</f>
        <v>18</v>
      </c>
    </row>
    <row r="12" spans="2:12" ht="35.25" customHeight="1" x14ac:dyDescent="0.4">
      <c r="B12" s="35" t="s">
        <v>26</v>
      </c>
      <c r="C12" s="37" t="str">
        <f>+'M2 BUTTERCROSS'!$H$1</f>
        <v>M2</v>
      </c>
      <c r="D12" s="81" t="str">
        <f>+'M2 BUTTERCROSS'!$I$1</f>
        <v>BUTTERCROSS</v>
      </c>
      <c r="E12" s="77">
        <f>'M2 BUTTERCROSS'!$J$36</f>
        <v>21</v>
      </c>
      <c r="F12" s="42">
        <f>'M2 BUTTERCROSS'!$K$36</f>
        <v>7</v>
      </c>
      <c r="G12" s="28">
        <f>'M2 BUTTERCROSS'!$L$36</f>
        <v>3</v>
      </c>
      <c r="H12" s="43">
        <f>'M2 BUTTERCROSS'!$M$36</f>
        <v>11</v>
      </c>
      <c r="I12" s="49">
        <f>'M2 BUTTERCROSS'!$N$36</f>
        <v>218</v>
      </c>
      <c r="J12" s="29">
        <f>'M2 BUTTERCROSS'!$O$36</f>
        <v>282</v>
      </c>
      <c r="K12" s="50">
        <f>I12-J12</f>
        <v>-64</v>
      </c>
      <c r="L12" s="53">
        <f>'M2 BUTTERCROSS'!$P$36</f>
        <v>17</v>
      </c>
    </row>
    <row r="13" spans="2:12" ht="35.25" customHeight="1" x14ac:dyDescent="0.4">
      <c r="B13" s="35" t="s">
        <v>27</v>
      </c>
      <c r="C13" s="37" t="str">
        <f>+'M3 CREAM'!$H$1</f>
        <v>M3</v>
      </c>
      <c r="D13" s="81" t="str">
        <f>+'M3 CREAM'!$I$1</f>
        <v>CREAM</v>
      </c>
      <c r="E13" s="77">
        <f>'M3 CREAM'!$J$36</f>
        <v>23</v>
      </c>
      <c r="F13" s="42">
        <f>'M3 CREAM'!$K$36</f>
        <v>7</v>
      </c>
      <c r="G13" s="28">
        <f>'M3 CREAM'!$L$36</f>
        <v>1</v>
      </c>
      <c r="H13" s="43">
        <f>'M3 CREAM'!$M$36</f>
        <v>15</v>
      </c>
      <c r="I13" s="49">
        <f>'M3 CREAM'!$N$36</f>
        <v>232</v>
      </c>
      <c r="J13" s="29">
        <f>'M3 CREAM'!$O$36</f>
        <v>331</v>
      </c>
      <c r="K13" s="50">
        <f>I13-J13</f>
        <v>-99</v>
      </c>
      <c r="L13" s="53">
        <f>'M3 CREAM'!$P$36</f>
        <v>15</v>
      </c>
    </row>
    <row r="14" spans="2:12" ht="35.25" customHeight="1" x14ac:dyDescent="0.4">
      <c r="B14" s="35" t="s">
        <v>32</v>
      </c>
      <c r="C14" s="37" t="str">
        <f>+'M4 THISTLES'!$H$1</f>
        <v>M4</v>
      </c>
      <c r="D14" s="81" t="str">
        <f>+'M4 THISTLES'!$I$1</f>
        <v>THISTLES</v>
      </c>
      <c r="E14" s="77">
        <f>'M4 THISTLES'!$J$36</f>
        <v>24</v>
      </c>
      <c r="F14" s="42">
        <f>'M4 THISTLES'!$K$36</f>
        <v>5</v>
      </c>
      <c r="G14" s="28">
        <f>'M4 THISTLES'!$L$36</f>
        <v>1</v>
      </c>
      <c r="H14" s="43">
        <f>'M4 THISTLES'!$M$36</f>
        <v>18</v>
      </c>
      <c r="I14" s="49">
        <f>'M4 THISTLES'!$N$36</f>
        <v>273</v>
      </c>
      <c r="J14" s="29">
        <f>'M4 THISTLES'!$O$36</f>
        <v>327</v>
      </c>
      <c r="K14" s="50">
        <f>I14-J14</f>
        <v>-54</v>
      </c>
      <c r="L14" s="53">
        <f>'M4 THISTLES'!$P$36</f>
        <v>11</v>
      </c>
    </row>
    <row r="15" spans="2:12" ht="35.25" customHeight="1" thickBot="1" x14ac:dyDescent="0.45">
      <c r="B15" s="36" t="s">
        <v>33</v>
      </c>
      <c r="C15" s="38" t="str">
        <f>+'M5 NEEDLES'!$H$1</f>
        <v>M5</v>
      </c>
      <c r="D15" s="82" t="str">
        <f>+'M5 NEEDLES'!$I$1</f>
        <v>NEEDLES</v>
      </c>
      <c r="E15" s="78">
        <f>'M5 NEEDLES'!$J$36</f>
        <v>24</v>
      </c>
      <c r="F15" s="44">
        <f>'M5 NEEDLES'!$K$36</f>
        <v>3</v>
      </c>
      <c r="G15" s="32">
        <f>'M5 NEEDLES'!$L$36</f>
        <v>2</v>
      </c>
      <c r="H15" s="45">
        <f>'M5 NEEDLES'!$M$36</f>
        <v>19</v>
      </c>
      <c r="I15" s="51">
        <f>'M5 NEEDLES'!$N$36</f>
        <v>178</v>
      </c>
      <c r="J15" s="33">
        <f>'M5 NEEDLES'!$O$36</f>
        <v>444</v>
      </c>
      <c r="K15" s="52">
        <f>I15-J15</f>
        <v>-266</v>
      </c>
      <c r="L15" s="54">
        <f>'M5 NEEDLES'!$P$36</f>
        <v>8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282</v>
      </c>
      <c r="F16" s="57">
        <f t="shared" si="0"/>
        <v>131</v>
      </c>
      <c r="G16" s="58">
        <f t="shared" si="0"/>
        <v>20</v>
      </c>
      <c r="H16" s="59">
        <f t="shared" si="0"/>
        <v>131</v>
      </c>
      <c r="I16" s="57">
        <f t="shared" si="0"/>
        <v>3514</v>
      </c>
      <c r="J16" s="58">
        <f t="shared" si="0"/>
        <v>3514</v>
      </c>
      <c r="K16" s="59">
        <f t="shared" si="0"/>
        <v>0</v>
      </c>
      <c r="L16" s="60">
        <f t="shared" si="0"/>
        <v>282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4" sqref="R4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</v>
      </c>
      <c r="C3" s="1">
        <v>1</v>
      </c>
      <c r="D3" s="19" t="str">
        <f t="shared" ref="D3:D24" si="0">CONCATENATE(C3,B3)</f>
        <v>1M1</v>
      </c>
      <c r="E3" s="19" t="str">
        <f t="shared" ref="E3:E24" si="1">CONCATENATE(C3,H3)</f>
        <v>1M2</v>
      </c>
      <c r="F3" s="18"/>
      <c r="G3" s="15">
        <f>+Results!D2</f>
        <v>45911</v>
      </c>
      <c r="H3" s="16" t="str">
        <f>VLOOKUP($D3,Results!$B$2:$I$398,8,FALSE)</f>
        <v>M2</v>
      </c>
      <c r="I3" s="16" t="str">
        <f>VLOOKUP(H3,Results!$N$2:$O$13,2,FALSE)</f>
        <v>Buttercross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12</v>
      </c>
      <c r="O3" s="71">
        <f>IF($C3&gt;Results!$F$1," ",(VLOOKUP($E3,Results!$C$2:$K$398,9,FALSE)))</f>
        <v>8</v>
      </c>
      <c r="P3" s="74">
        <f>IF(J3=" "," ",SUM(K3*2)+L3*1)</f>
        <v>2</v>
      </c>
    </row>
    <row r="4" spans="2:18" x14ac:dyDescent="0.3">
      <c r="B4" t="str">
        <f t="shared" ref="B4:B35" si="2">+$H$1</f>
        <v>M1</v>
      </c>
      <c r="C4" s="1">
        <v>2</v>
      </c>
      <c r="D4" s="19" t="str">
        <f t="shared" si="0"/>
        <v>2M1</v>
      </c>
      <c r="E4" s="19" t="str">
        <f t="shared" si="1"/>
        <v>2M12</v>
      </c>
      <c r="F4" s="18"/>
      <c r="G4" s="15">
        <f>+Results!D14</f>
        <v>45917</v>
      </c>
      <c r="H4" s="16" t="str">
        <f>VLOOKUP($D4,Results!$B$2:$I$398,8,FALSE)</f>
        <v>M12</v>
      </c>
      <c r="I4" s="16" t="str">
        <f>VLOOKUP(H4,Results!$N$2:$O$13,2,FALSE)</f>
        <v>Belton Stags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25</v>
      </c>
      <c r="O4" s="71">
        <f>IF($C4&gt;Results!$F$1," ",(VLOOKUP($E4,Results!$C$2:$K$398,9,FALSE)))</f>
        <v>7</v>
      </c>
      <c r="P4" s="74">
        <f>IF(J4=" "," ",SUM(K4*2)+L4*1)</f>
        <v>2</v>
      </c>
      <c r="R4" t="s">
        <v>69</v>
      </c>
    </row>
    <row r="5" spans="2:18" x14ac:dyDescent="0.3">
      <c r="B5" t="str">
        <f t="shared" si="2"/>
        <v>M1</v>
      </c>
      <c r="C5" s="1">
        <v>3</v>
      </c>
      <c r="D5" s="19" t="str">
        <f t="shared" si="0"/>
        <v>3M1</v>
      </c>
      <c r="E5" s="19" t="str">
        <f t="shared" si="1"/>
        <v>3M3</v>
      </c>
      <c r="F5" s="18"/>
      <c r="G5" s="15">
        <f>+Results!D26</f>
        <v>45926</v>
      </c>
      <c r="H5" s="16" t="str">
        <f>VLOOKUP($D5,Results!$B$2:$I$398,8,FALSE)</f>
        <v>M3</v>
      </c>
      <c r="I5" s="16" t="str">
        <f>VLOOKUP(H5,Results!$N$2:$O$13,2,FALSE)</f>
        <v>Cream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",(VLOOKUP($D5,Results!$B$2:$H$398,7,FALSE)))</f>
        <v>17</v>
      </c>
      <c r="O5" s="71">
        <f>IF($C5&gt;Results!$F$1," ",(VLOOKUP($E5,Results!$C$2:$K$398,9,FALSE)))</f>
        <v>4</v>
      </c>
      <c r="P5" s="74">
        <f>IF(J5=" "," ",SUM(K5*2)+L5*1)</f>
        <v>2</v>
      </c>
    </row>
    <row r="6" spans="2:18" x14ac:dyDescent="0.3">
      <c r="B6" t="str">
        <f t="shared" si="2"/>
        <v>M1</v>
      </c>
      <c r="C6" s="1">
        <v>4</v>
      </c>
      <c r="D6" s="19" t="str">
        <f t="shared" si="0"/>
        <v>4M1</v>
      </c>
      <c r="E6" s="19" t="str">
        <f t="shared" si="1"/>
        <v>4M11</v>
      </c>
      <c r="F6" s="18"/>
      <c r="G6" s="15">
        <f>+Results!D38</f>
        <v>45931</v>
      </c>
      <c r="H6" s="16" t="str">
        <f>VLOOKUP($D6,Results!$B$2:$I$398,8,FALSE)</f>
        <v>M11</v>
      </c>
      <c r="I6" s="16" t="str">
        <f>VLOOKUP(H6,Results!$N$2:$O$13,2,FALSE)</f>
        <v>Early Birds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",(VLOOKUP($D6,Results!$B$2:$H$398,7,FALSE)))</f>
        <v>28</v>
      </c>
      <c r="O6" s="71">
        <f>IF($C6&gt;Results!$F$1," ",(VLOOKUP($E6,Results!$C$2:$K$398,9,FALSE)))</f>
        <v>3</v>
      </c>
      <c r="P6" s="74">
        <f t="shared" ref="P6:P24" si="6">IF(J6=" "," ",SUM(K6*2)+L6*1)</f>
        <v>2</v>
      </c>
    </row>
    <row r="7" spans="2:18" x14ac:dyDescent="0.3">
      <c r="B7" t="str">
        <f t="shared" si="2"/>
        <v>M1</v>
      </c>
      <c r="C7" s="1">
        <v>5</v>
      </c>
      <c r="D7" s="19" t="str">
        <f t="shared" si="0"/>
        <v>5M1</v>
      </c>
      <c r="E7" s="19" t="str">
        <f t="shared" si="1"/>
        <v>5M4</v>
      </c>
      <c r="F7" s="18"/>
      <c r="G7" s="17">
        <f>+Results!D50</f>
        <v>45936</v>
      </c>
      <c r="H7" s="16" t="str">
        <f>VLOOKUP($D7,Results!$B$2:$I$398,8,FALSE)</f>
        <v>M4</v>
      </c>
      <c r="I7" s="16" t="str">
        <f>VLOOKUP(H7,Results!$N$2:$O$13,2,FALSE)</f>
        <v>Thistles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13</v>
      </c>
      <c r="O7" s="71">
        <f>IF($C7&gt;Results!$F$1," ",(VLOOKUP($E7,Results!$C$2:$K$398,9,FALSE)))</f>
        <v>6</v>
      </c>
      <c r="P7" s="74">
        <f t="shared" si="6"/>
        <v>2</v>
      </c>
    </row>
    <row r="8" spans="2:18" x14ac:dyDescent="0.3">
      <c r="B8" t="str">
        <f t="shared" si="2"/>
        <v>M1</v>
      </c>
      <c r="C8" s="1">
        <v>6</v>
      </c>
      <c r="D8" s="19" t="str">
        <f t="shared" si="0"/>
        <v>6M1</v>
      </c>
      <c r="E8" s="19" t="str">
        <f t="shared" si="1"/>
        <v>6M10</v>
      </c>
      <c r="F8" s="18"/>
      <c r="G8" s="15">
        <f>+Results!D62</f>
        <v>45945</v>
      </c>
      <c r="H8" s="16" t="str">
        <f>VLOOKUP($D8,Results!$B$2:$I$398,8,FALSE)</f>
        <v>M10</v>
      </c>
      <c r="I8" s="16" t="str">
        <f>VLOOKUP(H8,Results!$N$2:$O$13,2,FALSE)</f>
        <v>Deadenders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",(VLOOKUP($D8,Results!$B$2:$H$398,7,FALSE)))</f>
        <v>17</v>
      </c>
      <c r="O8" s="71">
        <f>IF($C8&gt;Results!$F$1," ",(VLOOKUP($E8,Results!$C$2:$K$398,9,FALSE)))</f>
        <v>8</v>
      </c>
      <c r="P8" s="74">
        <f t="shared" si="6"/>
        <v>2</v>
      </c>
    </row>
    <row r="9" spans="2:18" x14ac:dyDescent="0.3">
      <c r="B9" t="str">
        <f t="shared" si="2"/>
        <v>M1</v>
      </c>
      <c r="C9" s="1">
        <v>7</v>
      </c>
      <c r="D9" s="19" t="str">
        <f t="shared" si="0"/>
        <v>7M1</v>
      </c>
      <c r="E9" s="19" t="str">
        <f t="shared" si="1"/>
        <v>7M9</v>
      </c>
      <c r="F9" s="18"/>
      <c r="G9" s="15">
        <f>+Results!D74</f>
        <v>45952</v>
      </c>
      <c r="H9" s="16" t="str">
        <f>VLOOKUP($D9,Results!$B$2:$I$398,8,FALSE)</f>
        <v>M9</v>
      </c>
      <c r="I9" s="16" t="str">
        <f>VLOOKUP(H9,Results!$N$2:$O$13,2,FALSE)</f>
        <v>Wizards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9</v>
      </c>
      <c r="O9" s="71">
        <f>IF($C9&gt;Results!$F$1," ",(VLOOKUP($E9,Results!$C$2:$K$398,9,FALSE)))</f>
        <v>7</v>
      </c>
      <c r="P9" s="74">
        <f t="shared" si="6"/>
        <v>2</v>
      </c>
    </row>
    <row r="10" spans="2:18" x14ac:dyDescent="0.3">
      <c r="B10" t="str">
        <f t="shared" si="2"/>
        <v>M1</v>
      </c>
      <c r="C10" s="1">
        <v>8</v>
      </c>
      <c r="D10" s="19" t="str">
        <f t="shared" si="0"/>
        <v>8M1</v>
      </c>
      <c r="E10" s="19" t="str">
        <f t="shared" si="1"/>
        <v>8M8</v>
      </c>
      <c r="F10" s="18"/>
      <c r="G10" s="15">
        <f>+Results!D86</f>
        <v>45959</v>
      </c>
      <c r="H10" s="16" t="str">
        <f>VLOOKUP($D10,Results!$B$2:$I$398,8,FALSE)</f>
        <v>M8</v>
      </c>
      <c r="I10" s="16" t="str">
        <f>VLOOKUP(H10,Results!$N$2:$O$13,2,FALSE)</f>
        <v>Hillsiders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",(VLOOKUP($D10,Results!$B$2:$H$398,7,FALSE)))</f>
        <v>12</v>
      </c>
      <c r="O10" s="71">
        <f>IF($C10&gt;Results!$F$1," ",(VLOOKUP($E10,Results!$C$2:$K$398,9,FALSE)))</f>
        <v>6</v>
      </c>
      <c r="P10" s="74">
        <f t="shared" si="6"/>
        <v>2</v>
      </c>
    </row>
    <row r="11" spans="2:18" x14ac:dyDescent="0.3">
      <c r="B11" t="str">
        <f t="shared" si="2"/>
        <v>M1</v>
      </c>
      <c r="C11" s="1">
        <v>9</v>
      </c>
      <c r="D11" s="19" t="str">
        <f t="shared" si="0"/>
        <v>9M1</v>
      </c>
      <c r="E11" s="19" t="str">
        <f t="shared" si="1"/>
        <v>9M5</v>
      </c>
      <c r="F11" s="18"/>
      <c r="G11" s="17">
        <f>+Results!D98</f>
        <v>45964</v>
      </c>
      <c r="H11" s="16" t="str">
        <f>VLOOKUP($D11,Results!$B$2:$I$398,8,FALSE)</f>
        <v>M5</v>
      </c>
      <c r="I11" s="16" t="str">
        <f>VLOOKUP(H11,Results!$N$2:$O$13,2,FALSE)</f>
        <v>Needles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22</v>
      </c>
      <c r="O11" s="71">
        <f>IF($C11&gt;Results!$F$1," ",(VLOOKUP($E11,Results!$C$2:$K$398,9,FALSE)))</f>
        <v>8</v>
      </c>
      <c r="P11" s="74">
        <f t="shared" si="6"/>
        <v>2</v>
      </c>
    </row>
    <row r="12" spans="2:18" x14ac:dyDescent="0.3">
      <c r="B12" t="str">
        <f t="shared" si="2"/>
        <v>M1</v>
      </c>
      <c r="C12" s="1">
        <v>10</v>
      </c>
      <c r="D12" s="19" t="str">
        <f t="shared" si="0"/>
        <v>10M1</v>
      </c>
      <c r="E12" s="19" t="str">
        <f t="shared" si="1"/>
        <v>10M6</v>
      </c>
      <c r="F12" s="18"/>
      <c r="G12" s="17">
        <f>+Results!D110</f>
        <v>45968</v>
      </c>
      <c r="H12" s="16" t="str">
        <f>VLOOKUP($D12,Results!$B$2:$I$398,8,FALSE)</f>
        <v>M6</v>
      </c>
      <c r="I12" s="16" t="str">
        <f>VLOOKUP(H12,Results!$N$2:$O$13,2,FALSE)</f>
        <v>Vagrants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",(VLOOKUP($D12,Results!$B$2:$H$398,7,FALSE)))</f>
        <v>19</v>
      </c>
      <c r="O12" s="71">
        <f>IF($C12&gt;Results!$F$1," ",(VLOOKUP($E12,Results!$C$2:$K$398,9,FALSE)))</f>
        <v>9</v>
      </c>
      <c r="P12" s="74">
        <f t="shared" si="6"/>
        <v>2</v>
      </c>
    </row>
    <row r="13" spans="2:18" x14ac:dyDescent="0.3">
      <c r="B13" t="str">
        <f t="shared" si="2"/>
        <v>M1</v>
      </c>
      <c r="C13" s="1">
        <v>11</v>
      </c>
      <c r="D13" s="19" t="str">
        <f t="shared" si="0"/>
        <v>11M1</v>
      </c>
      <c r="E13" s="19" t="str">
        <f t="shared" si="1"/>
        <v>11M7</v>
      </c>
      <c r="F13" s="18"/>
      <c r="G13" s="17">
        <f>+Results!D122</f>
        <v>45973</v>
      </c>
      <c r="H13" s="16" t="str">
        <f>VLOOKUP($D13,Results!$B$2:$I$398,8,FALSE)</f>
        <v>M7</v>
      </c>
      <c r="I13" s="16" t="str">
        <f>VLOOKUP(H13,Results!$N$2:$O$13,2,FALSE)</f>
        <v>Rock 'n' Rollers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16</v>
      </c>
      <c r="O13" s="71">
        <f>IF($C13&gt;Results!$F$1," ",(VLOOKUP($E13,Results!$C$2:$K$398,9,FALSE)))</f>
        <v>6</v>
      </c>
      <c r="P13" s="74">
        <f t="shared" si="6"/>
        <v>2</v>
      </c>
    </row>
    <row r="14" spans="2:18" x14ac:dyDescent="0.3">
      <c r="B14" t="str">
        <f t="shared" si="2"/>
        <v>M1</v>
      </c>
      <c r="C14" s="1">
        <v>12</v>
      </c>
      <c r="D14" s="19" t="str">
        <f t="shared" si="0"/>
        <v>12M1</v>
      </c>
      <c r="E14" s="19" t="str">
        <f t="shared" si="1"/>
        <v>12M2</v>
      </c>
      <c r="F14" s="18"/>
      <c r="G14" s="15">
        <f>+Results!D134</f>
        <v>45982</v>
      </c>
      <c r="H14" s="16" t="str">
        <f>VLOOKUP($D14,Results!$B$2:$I$398,8,FALSE)</f>
        <v>M2</v>
      </c>
      <c r="I14" s="16" t="str">
        <f>VLOOKUP(H14,Results!$N$2:$O$13,2,FALSE)</f>
        <v>Buttercross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14</v>
      </c>
      <c r="O14" s="71">
        <f>IF($C14&gt;Results!$F$1," ",(VLOOKUP($E14,Results!$C$2:$K$398,9,FALSE)))</f>
        <v>10</v>
      </c>
      <c r="P14" s="74">
        <f t="shared" si="6"/>
        <v>2</v>
      </c>
    </row>
    <row r="15" spans="2:18" x14ac:dyDescent="0.3">
      <c r="B15" t="str">
        <f t="shared" si="2"/>
        <v>M1</v>
      </c>
      <c r="C15" s="1">
        <v>13</v>
      </c>
      <c r="D15" s="19" t="str">
        <f t="shared" si="0"/>
        <v>13M1</v>
      </c>
      <c r="E15" s="19" t="str">
        <f t="shared" si="1"/>
        <v>13M12</v>
      </c>
      <c r="F15" s="18"/>
      <c r="G15" s="15">
        <f>+Results!D146</f>
        <v>45987</v>
      </c>
      <c r="H15" s="16" t="str">
        <f>VLOOKUP($D15,Results!$B$2:$I$398,8,FALSE)</f>
        <v>M12</v>
      </c>
      <c r="I15" s="16" t="str">
        <f>VLOOKUP(H15,Results!$N$2:$O$13,2,FALSE)</f>
        <v>Belton Stags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",(VLOOKUP($D15,Results!$B$2:$H$398,7,FALSE)))</f>
        <v>13</v>
      </c>
      <c r="O15" s="71">
        <f>IF($C15&gt;Results!$F$1," ",(VLOOKUP($E15,Results!$C$2:$K$398,9,FALSE)))</f>
        <v>12</v>
      </c>
      <c r="P15" s="74">
        <f t="shared" si="6"/>
        <v>2</v>
      </c>
    </row>
    <row r="16" spans="2:18" x14ac:dyDescent="0.3">
      <c r="B16" t="str">
        <f t="shared" si="2"/>
        <v>M1</v>
      </c>
      <c r="C16" s="1">
        <v>14</v>
      </c>
      <c r="D16" s="19" t="str">
        <f t="shared" si="0"/>
        <v>14M1</v>
      </c>
      <c r="E16" s="19" t="str">
        <f t="shared" si="1"/>
        <v>14M3</v>
      </c>
      <c r="F16" s="18"/>
      <c r="G16" s="15">
        <f>+Results!D158</f>
        <v>45992</v>
      </c>
      <c r="H16" s="16" t="str">
        <f>VLOOKUP($D16,Results!$B$2:$I$398,8,FALSE)</f>
        <v>M3</v>
      </c>
      <c r="I16" s="16" t="str">
        <f>VLOOKUP(H16,Results!$N$2:$O$13,2,FALSE)</f>
        <v>Cream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",(VLOOKUP($D16,Results!$B$2:$H$398,7,FALSE)))</f>
        <v>15</v>
      </c>
      <c r="O16" s="71">
        <f>IF($C16&gt;Results!$F$1," ",(VLOOKUP($E16,Results!$C$2:$K$398,9,FALSE)))</f>
        <v>5</v>
      </c>
      <c r="P16" s="74">
        <f t="shared" si="6"/>
        <v>2</v>
      </c>
    </row>
    <row r="17" spans="2:16" x14ac:dyDescent="0.3">
      <c r="B17" t="str">
        <f t="shared" si="2"/>
        <v>M1</v>
      </c>
      <c r="C17" s="1">
        <v>15</v>
      </c>
      <c r="D17" s="19" t="str">
        <f t="shared" si="0"/>
        <v>15M1</v>
      </c>
      <c r="E17" s="19" t="str">
        <f t="shared" si="1"/>
        <v>15M11</v>
      </c>
      <c r="F17" s="18"/>
      <c r="G17" s="15">
        <f>+Results!D170</f>
        <v>46001</v>
      </c>
      <c r="H17" s="16" t="str">
        <f>VLOOKUP($D17,Results!$B$2:$I$398,8,FALSE)</f>
        <v>M11</v>
      </c>
      <c r="I17" s="16" t="str">
        <f>VLOOKUP(H17,Results!$N$2:$O$13,2,FALSE)</f>
        <v>Early Birds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",(VLOOKUP($D17,Results!$B$2:$H$398,7,FALSE)))</f>
        <v>9</v>
      </c>
      <c r="O17" s="71">
        <f>IF($C17&gt;Results!$F$1," ",(VLOOKUP($E17,Results!$C$2:$K$398,9,FALSE)))</f>
        <v>11</v>
      </c>
      <c r="P17" s="74">
        <f t="shared" si="6"/>
        <v>0</v>
      </c>
    </row>
    <row r="18" spans="2:16" x14ac:dyDescent="0.3">
      <c r="B18" t="str">
        <f t="shared" si="2"/>
        <v>M1</v>
      </c>
      <c r="C18" s="1">
        <v>16</v>
      </c>
      <c r="D18" s="19" t="str">
        <f t="shared" si="0"/>
        <v>16M1</v>
      </c>
      <c r="E18" s="19" t="str">
        <f t="shared" si="1"/>
        <v>16M4</v>
      </c>
      <c r="F18" s="18"/>
      <c r="G18" s="17">
        <f>+Results!D182</f>
        <v>46010</v>
      </c>
      <c r="H18" s="16" t="str">
        <f>VLOOKUP($D18,Results!$B$2:$I$398,8,FALSE)</f>
        <v>M4</v>
      </c>
      <c r="I18" s="16" t="str">
        <f>VLOOKUP(H18,Results!$N$2:$O$13,2,FALSE)</f>
        <v>Thistles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10</v>
      </c>
      <c r="O18" s="71">
        <f>IF($C18&gt;Results!$F$1," ",(VLOOKUP($E18,Results!$C$2:$K$398,9,FALSE)))</f>
        <v>6</v>
      </c>
      <c r="P18" s="74">
        <f t="shared" si="6"/>
        <v>2</v>
      </c>
    </row>
    <row r="19" spans="2:16" x14ac:dyDescent="0.3">
      <c r="B19" t="str">
        <f t="shared" si="2"/>
        <v>M1</v>
      </c>
      <c r="C19" s="1">
        <v>17</v>
      </c>
      <c r="D19" s="19" t="str">
        <f t="shared" si="0"/>
        <v>17M1</v>
      </c>
      <c r="E19" s="19" t="str">
        <f t="shared" si="1"/>
        <v>17M10</v>
      </c>
      <c r="F19" s="18"/>
      <c r="G19" s="15">
        <f>+Results!D194</f>
        <v>46024</v>
      </c>
      <c r="H19" s="16" t="str">
        <f>VLOOKUP($D19,Results!$B$2:$I$398,8,FALSE)</f>
        <v>M10</v>
      </c>
      <c r="I19" s="16" t="str">
        <f>VLOOKUP(H19,Results!$N$2:$O$13,2,FALSE)</f>
        <v>Deadenders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",(VLOOKUP($D19,Results!$B$2:$H$398,7,FALSE)))</f>
        <v>13</v>
      </c>
      <c r="O19" s="71">
        <f>IF($C19&gt;Results!$F$1," ",(VLOOKUP($E19,Results!$C$2:$K$398,9,FALSE)))</f>
        <v>9</v>
      </c>
      <c r="P19" s="74">
        <f t="shared" si="6"/>
        <v>2</v>
      </c>
    </row>
    <row r="20" spans="2:16" x14ac:dyDescent="0.3">
      <c r="B20" t="str">
        <f t="shared" si="2"/>
        <v>M1</v>
      </c>
      <c r="C20" s="1">
        <v>18</v>
      </c>
      <c r="D20" s="19" t="str">
        <f t="shared" si="0"/>
        <v>18M1</v>
      </c>
      <c r="E20" s="19" t="str">
        <f t="shared" si="1"/>
        <v>18M9</v>
      </c>
      <c r="F20" s="18"/>
      <c r="G20" s="17">
        <f>+Results!D206</f>
        <v>46027</v>
      </c>
      <c r="H20" s="16" t="str">
        <f>VLOOKUP($D20,Results!$B$2:$I$398,8,FALSE)</f>
        <v>M9</v>
      </c>
      <c r="I20" s="16" t="str">
        <f>VLOOKUP(H20,Results!$N$2:$O$13,2,FALSE)</f>
        <v>Wizards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27</v>
      </c>
      <c r="O20" s="71">
        <f>IF($C20&gt;Results!$F$1," ",(VLOOKUP($E20,Results!$C$2:$K$398,9,FALSE)))</f>
        <v>4</v>
      </c>
      <c r="P20" s="74">
        <f t="shared" si="6"/>
        <v>2</v>
      </c>
    </row>
    <row r="21" spans="2:16" x14ac:dyDescent="0.3">
      <c r="B21" t="str">
        <f t="shared" si="2"/>
        <v>M1</v>
      </c>
      <c r="C21" s="1">
        <v>19</v>
      </c>
      <c r="D21" s="19" t="str">
        <f t="shared" si="0"/>
        <v>19M1</v>
      </c>
      <c r="E21" s="19" t="str">
        <f t="shared" si="1"/>
        <v>19M8</v>
      </c>
      <c r="F21" s="18"/>
      <c r="G21" s="15">
        <f>+Results!D218</f>
        <v>46038</v>
      </c>
      <c r="H21" s="16" t="str">
        <f>VLOOKUP($D21,Results!$B$2:$I$398,8,FALSE)</f>
        <v>M8</v>
      </c>
      <c r="I21" s="16" t="str">
        <f>VLOOKUP(H21,Results!$N$2:$O$13,2,FALSE)</f>
        <v>Hillsiders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8</v>
      </c>
      <c r="O21" s="71">
        <f>IF($C21&gt;Results!$F$1," ",(VLOOKUP($E21,Results!$C$2:$K$398,9,FALSE)))</f>
        <v>14</v>
      </c>
      <c r="P21" s="74">
        <f t="shared" si="6"/>
        <v>0</v>
      </c>
    </row>
    <row r="22" spans="2:16" x14ac:dyDescent="0.3">
      <c r="B22" t="str">
        <f t="shared" si="2"/>
        <v>M1</v>
      </c>
      <c r="C22" s="1">
        <v>20</v>
      </c>
      <c r="D22" s="19" t="str">
        <f t="shared" si="0"/>
        <v>20M1</v>
      </c>
      <c r="E22" s="19" t="str">
        <f t="shared" si="1"/>
        <v>20M5</v>
      </c>
      <c r="F22" s="18"/>
      <c r="G22" s="17">
        <f>+Results!D230</f>
        <v>46043</v>
      </c>
      <c r="H22" s="16" t="str">
        <f>VLOOKUP($D22,Results!$B$2:$I$398,8,FALSE)</f>
        <v>M5</v>
      </c>
      <c r="I22" s="16" t="str">
        <f>VLOOKUP(H22,Results!$N$2:$O$13,2,FALSE)</f>
        <v>Needles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",(VLOOKUP($D22,Results!$B$2:$H$398,7,FALSE)))</f>
        <v>28</v>
      </c>
      <c r="O22" s="71">
        <f>IF($C22&gt;Results!$F$1," ",(VLOOKUP($E22,Results!$C$2:$K$398,9,FALSE)))</f>
        <v>2</v>
      </c>
      <c r="P22" s="74">
        <f t="shared" si="6"/>
        <v>2</v>
      </c>
    </row>
    <row r="23" spans="2:16" x14ac:dyDescent="0.3">
      <c r="B23" t="str">
        <f t="shared" si="2"/>
        <v>M1</v>
      </c>
      <c r="C23" s="1">
        <v>21</v>
      </c>
      <c r="D23" s="19" t="str">
        <f t="shared" si="0"/>
        <v>21M1</v>
      </c>
      <c r="E23" s="19" t="str">
        <f t="shared" si="1"/>
        <v>21M6</v>
      </c>
      <c r="F23" s="18"/>
      <c r="G23" s="15">
        <f>+Results!D242</f>
        <v>46048</v>
      </c>
      <c r="H23" s="16" t="str">
        <f>VLOOKUP($D23,Results!$B$2:$I$398,8,FALSE)</f>
        <v>M6</v>
      </c>
      <c r="I23" s="16" t="str">
        <f>VLOOKUP(H23,Results!$N$2:$O$13,2,FALSE)</f>
        <v>Vagrants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",(VLOOKUP($D23,Results!$B$2:$H$398,7,FALSE)))</f>
        <v>18</v>
      </c>
      <c r="O23" s="71">
        <f>IF($C23&gt;Results!$F$1," ",(VLOOKUP($E23,Results!$C$2:$K$398,9,FALSE)))</f>
        <v>6</v>
      </c>
      <c r="P23" s="74">
        <f t="shared" si="6"/>
        <v>2</v>
      </c>
    </row>
    <row r="24" spans="2:16" x14ac:dyDescent="0.3">
      <c r="B24" t="str">
        <f t="shared" si="2"/>
        <v>M1</v>
      </c>
      <c r="C24" s="1">
        <v>22</v>
      </c>
      <c r="D24" s="19" t="str">
        <f t="shared" si="0"/>
        <v>22M1</v>
      </c>
      <c r="E24" s="19" t="str">
        <f t="shared" si="1"/>
        <v>22M7</v>
      </c>
      <c r="F24" s="18"/>
      <c r="G24" s="17">
        <f>+Results!D254</f>
        <v>46057</v>
      </c>
      <c r="H24" s="16" t="str">
        <f>VLOOKUP($D24,Results!$B$2:$I$398,8,FALSE)</f>
        <v>M7</v>
      </c>
      <c r="I24" s="16" t="str">
        <f>VLOOKUP(H24,Results!$N$2:$O$13,2,FALSE)</f>
        <v>Rock 'n' Rollers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",(VLOOKUP($D24,Results!$B$2:$H$398,7,FALSE)))</f>
        <v>20</v>
      </c>
      <c r="O24" s="71">
        <f>IF($C24&gt;Results!$F$1," ",(VLOOKUP($E24,Results!$C$2:$K$398,9,FALSE)))</f>
        <v>7</v>
      </c>
      <c r="P24" s="74">
        <f t="shared" si="6"/>
        <v>2</v>
      </c>
    </row>
    <row r="25" spans="2:16" x14ac:dyDescent="0.3">
      <c r="B25" t="str">
        <f t="shared" si="2"/>
        <v>M1</v>
      </c>
      <c r="C25" s="1">
        <v>23</v>
      </c>
      <c r="D25" s="19" t="str">
        <f t="shared" ref="D25:D35" si="7">CONCATENATE(C25,B25)</f>
        <v>23M1</v>
      </c>
      <c r="E25" s="19" t="str">
        <f t="shared" ref="E25:E35" si="8">CONCATENATE(C25,H25)</f>
        <v>23M2</v>
      </c>
      <c r="F25" s="18"/>
      <c r="G25" s="17">
        <f>+Results!D266</f>
        <v>46064</v>
      </c>
      <c r="H25" s="16" t="str">
        <f>VLOOKUP($D25,Results!$B$2:$I$398,8,FALSE)</f>
        <v>M2</v>
      </c>
      <c r="I25" s="16" t="str">
        <f>VLOOKUP(H25,Results!$N$2:$O$13,2,FALSE)</f>
        <v>Buttercross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",(VLOOKUP($D25,Results!$B$2:$H$398,7,FALSE)))</f>
        <v>16</v>
      </c>
      <c r="O25" s="71">
        <f>IF($C25&gt;Results!$F$1," ",(VLOOKUP($E25,Results!$C$2:$K$398,9,FALSE)))</f>
        <v>7</v>
      </c>
      <c r="P25" s="74">
        <f t="shared" ref="P25" si="12">IF(J25=" "," ",SUM(K25*2)+L25*1)</f>
        <v>2</v>
      </c>
    </row>
    <row r="26" spans="2:16" x14ac:dyDescent="0.3">
      <c r="B26" t="str">
        <f t="shared" si="2"/>
        <v>M1</v>
      </c>
      <c r="C26" s="1">
        <v>24</v>
      </c>
      <c r="D26" s="19" t="str">
        <f t="shared" si="7"/>
        <v>24M1</v>
      </c>
      <c r="E26" s="19" t="str">
        <f t="shared" si="8"/>
        <v>24M12</v>
      </c>
      <c r="F26" s="18"/>
      <c r="G26" s="17">
        <f>+Results!D278</f>
        <v>46071</v>
      </c>
      <c r="H26" s="16" t="str">
        <f>VLOOKUP($D26,Results!$B$2:$I$398,8,FALSE)</f>
        <v>M12</v>
      </c>
      <c r="I26" s="16" t="str">
        <f>VLOOKUP(H26,Results!$N$2:$O$13,2,FALSE)</f>
        <v>Belton Stags</v>
      </c>
      <c r="J26" s="79">
        <f t="shared" ref="J26:J35" si="13">SUM(K26:M26)</f>
        <v>1</v>
      </c>
      <c r="K26" s="61">
        <f t="shared" ref="K26:K35" si="14">IF(H26="X",0,IF(N26&gt;O26,1,0))</f>
        <v>1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>
        <f>IF($C26&gt;Results!$F$1," ",(VLOOKUP($D26,Results!$B$2:$H$398,7,FALSE)))</f>
        <v>25</v>
      </c>
      <c r="O26" s="71">
        <f>IF($C26&gt;Results!$F$1," ",(VLOOKUP($E26,Results!$C$2:$K$398,9,FALSE)))</f>
        <v>6</v>
      </c>
      <c r="P26" s="74">
        <f t="shared" ref="P26:P35" si="16">IF(J26=" "," ",SUM(K26*2)+L26*1)</f>
        <v>2</v>
      </c>
    </row>
    <row r="27" spans="2:16" x14ac:dyDescent="0.3">
      <c r="B27" t="str">
        <f t="shared" si="2"/>
        <v>M1</v>
      </c>
      <c r="C27" s="1">
        <v>25</v>
      </c>
      <c r="D27" s="19" t="str">
        <f t="shared" si="7"/>
        <v>25M1</v>
      </c>
      <c r="E27" s="19" t="str">
        <f t="shared" si="8"/>
        <v>25M3</v>
      </c>
      <c r="F27" s="18"/>
      <c r="G27" s="17">
        <f>+Results!D290</f>
        <v>46080</v>
      </c>
      <c r="H27" s="16" t="str">
        <f>VLOOKUP($D27,Results!$B$2:$I$398,8,FALSE)</f>
        <v>M3</v>
      </c>
      <c r="I27" s="16" t="str">
        <f>VLOOKUP(H27,Results!$N$2:$O$13,2,FALSE)</f>
        <v>Cream</v>
      </c>
      <c r="J27" s="79">
        <f t="shared" si="13"/>
        <v>0</v>
      </c>
      <c r="K27" s="61">
        <f t="shared" si="14"/>
        <v>0</v>
      </c>
      <c r="L27" s="64">
        <f>IF(OR(C27&gt;Results!$F$1,N27="N"),0,IF(H27="X",0,IF(N27=O27,1,0)))</f>
        <v>0</v>
      </c>
      <c r="M27" s="63">
        <f t="shared" si="1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16"/>
        <v>0</v>
      </c>
    </row>
    <row r="28" spans="2:16" x14ac:dyDescent="0.3">
      <c r="B28" t="str">
        <f t="shared" si="2"/>
        <v>M1</v>
      </c>
      <c r="C28" s="1">
        <v>26</v>
      </c>
      <c r="D28" s="19" t="str">
        <f t="shared" si="7"/>
        <v>26M1</v>
      </c>
      <c r="E28" s="19" t="str">
        <f t="shared" si="8"/>
        <v>26M11</v>
      </c>
      <c r="F28" s="18"/>
      <c r="G28" s="17">
        <f>+Results!D302</f>
        <v>46083</v>
      </c>
      <c r="H28" s="16" t="str">
        <f>VLOOKUP($D28,Results!$B$2:$I$398,8,FALSE)</f>
        <v>M11</v>
      </c>
      <c r="I28" s="16" t="str">
        <f>VLOOKUP(H28,Results!$N$2:$O$13,2,FALSE)</f>
        <v>Early Birds</v>
      </c>
      <c r="J28" s="79">
        <f t="shared" si="13"/>
        <v>0</v>
      </c>
      <c r="K28" s="61">
        <f t="shared" si="14"/>
        <v>0</v>
      </c>
      <c r="L28" s="64">
        <f>IF(OR(C28&gt;Results!$F$1,N28="N"),0,IF(H28="X",0,IF(N28=O28,1,0)))</f>
        <v>0</v>
      </c>
      <c r="M28" s="63">
        <f t="shared" si="1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16"/>
        <v>0</v>
      </c>
    </row>
    <row r="29" spans="2:16" x14ac:dyDescent="0.3">
      <c r="B29" t="str">
        <f t="shared" si="2"/>
        <v>M1</v>
      </c>
      <c r="C29" s="1">
        <v>27</v>
      </c>
      <c r="D29" s="19" t="str">
        <f t="shared" si="7"/>
        <v>27M1</v>
      </c>
      <c r="E29" s="19" t="str">
        <f t="shared" si="8"/>
        <v>27M4</v>
      </c>
      <c r="F29" s="18"/>
      <c r="G29" s="17">
        <f>+Results!D314</f>
        <v>46094</v>
      </c>
      <c r="H29" s="16" t="str">
        <f>VLOOKUP($D29,Results!$B$2:$I$398,8,FALSE)</f>
        <v>M4</v>
      </c>
      <c r="I29" s="16" t="str">
        <f>VLOOKUP(H29,Results!$N$2:$O$13,2,FALSE)</f>
        <v>Thistles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16"/>
        <v>0</v>
      </c>
    </row>
    <row r="30" spans="2:16" x14ac:dyDescent="0.3">
      <c r="B30" t="str">
        <f t="shared" si="2"/>
        <v>M1</v>
      </c>
      <c r="C30" s="1">
        <v>28</v>
      </c>
      <c r="D30" s="19" t="str">
        <f t="shared" si="7"/>
        <v>28M1</v>
      </c>
      <c r="E30" s="19" t="str">
        <f t="shared" si="8"/>
        <v>28M10</v>
      </c>
      <c r="F30" s="18"/>
      <c r="G30" s="17">
        <f>+Results!D326</f>
        <v>46099</v>
      </c>
      <c r="H30" s="16" t="str">
        <f>VLOOKUP($D30,Results!$B$2:$I$398,8,FALSE)</f>
        <v>M10</v>
      </c>
      <c r="I30" s="16" t="str">
        <f>VLOOKUP(H30,Results!$N$2:$O$13,2,FALSE)</f>
        <v>Deadenders</v>
      </c>
      <c r="J30" s="79">
        <f t="shared" si="13"/>
        <v>0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16"/>
        <v>0</v>
      </c>
    </row>
    <row r="31" spans="2:16" x14ac:dyDescent="0.3">
      <c r="B31" t="str">
        <f t="shared" si="2"/>
        <v>M1</v>
      </c>
      <c r="C31" s="1">
        <v>29</v>
      </c>
      <c r="D31" s="19" t="str">
        <f t="shared" si="7"/>
        <v>29M1</v>
      </c>
      <c r="E31" s="19" t="str">
        <f t="shared" si="8"/>
        <v>29M9</v>
      </c>
      <c r="F31" s="18"/>
      <c r="G31" s="17">
        <f>+Results!D338</f>
        <v>46104</v>
      </c>
      <c r="H31" s="16" t="str">
        <f>VLOOKUP($D31,Results!$B$2:$I$398,8,FALSE)</f>
        <v>M9</v>
      </c>
      <c r="I31" s="16" t="str">
        <f>VLOOKUP(H31,Results!$N$2:$O$13,2,FALSE)</f>
        <v>Wizards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16"/>
        <v>0</v>
      </c>
    </row>
    <row r="32" spans="2:16" x14ac:dyDescent="0.3">
      <c r="B32" t="str">
        <f t="shared" si="2"/>
        <v>M1</v>
      </c>
      <c r="C32" s="1">
        <v>30</v>
      </c>
      <c r="D32" s="19" t="str">
        <f t="shared" si="7"/>
        <v>30M1</v>
      </c>
      <c r="E32" s="19" t="str">
        <f t="shared" si="8"/>
        <v>30M8</v>
      </c>
      <c r="F32" s="18"/>
      <c r="G32" s="17">
        <f>+Results!D350</f>
        <v>46108</v>
      </c>
      <c r="H32" s="16" t="str">
        <f>VLOOKUP($D32,Results!$B$2:$I$398,8,FALSE)</f>
        <v>M8</v>
      </c>
      <c r="I32" s="16" t="str">
        <f>VLOOKUP(H32,Results!$N$2:$O$13,2,FALSE)</f>
        <v>Hillsiders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M1</v>
      </c>
      <c r="C33" s="1">
        <v>31</v>
      </c>
      <c r="D33" s="19" t="str">
        <f t="shared" si="7"/>
        <v>31M1</v>
      </c>
      <c r="E33" s="19" t="str">
        <f t="shared" si="8"/>
        <v>31M5</v>
      </c>
      <c r="F33" s="18"/>
      <c r="G33" s="17">
        <f>+Results!D362</f>
        <v>46113</v>
      </c>
      <c r="H33" s="16" t="str">
        <f>VLOOKUP($D33,Results!$B$2:$I$398,8,FALSE)</f>
        <v>M5</v>
      </c>
      <c r="I33" s="16" t="str">
        <f>VLOOKUP(H33,Results!$N$2:$O$13,2,FALSE)</f>
        <v>Needles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M1</v>
      </c>
      <c r="C34" s="1">
        <v>32</v>
      </c>
      <c r="D34" s="19" t="str">
        <f t="shared" si="7"/>
        <v>32M1</v>
      </c>
      <c r="E34" s="19" t="str">
        <f t="shared" si="8"/>
        <v>32M6</v>
      </c>
      <c r="F34" s="18"/>
      <c r="G34" s="17">
        <f>+Results!D374</f>
        <v>46122</v>
      </c>
      <c r="H34" s="16" t="str">
        <f>VLOOKUP($D34,Results!$B$2:$I$398,8,FALSE)</f>
        <v>M6</v>
      </c>
      <c r="I34" s="16" t="str">
        <f>VLOOKUP(H34,Results!$N$2:$O$13,2,FALSE)</f>
        <v>Vagrants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M1</v>
      </c>
      <c r="C35" s="1">
        <v>33</v>
      </c>
      <c r="D35" s="19" t="str">
        <f t="shared" si="7"/>
        <v>33M1</v>
      </c>
      <c r="E35" s="19" t="str">
        <f t="shared" si="8"/>
        <v>33M7</v>
      </c>
      <c r="F35" s="18"/>
      <c r="G35" s="17">
        <f>+Results!D386</f>
        <v>46127</v>
      </c>
      <c r="H35" s="16" t="str">
        <f>VLOOKUP($D35,Results!$B$2:$I$398,8,FALSE)</f>
        <v>M7</v>
      </c>
      <c r="I35" s="16" t="str">
        <f>VLOOKUP(H35,Results!$N$2:$O$13,2,FALSE)</f>
        <v>Rock 'n' Rollers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17">SUM(K3:K35)</f>
        <v>22</v>
      </c>
      <c r="L36" s="66">
        <f t="shared" si="17"/>
        <v>0</v>
      </c>
      <c r="M36" s="67">
        <f t="shared" si="17"/>
        <v>2</v>
      </c>
      <c r="N36" s="72">
        <f t="shared" si="17"/>
        <v>406</v>
      </c>
      <c r="O36" s="73">
        <f t="shared" si="17"/>
        <v>171</v>
      </c>
      <c r="P36" s="75">
        <f t="shared" si="17"/>
        <v>44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</v>
      </c>
      <c r="C3" s="1">
        <v>1</v>
      </c>
      <c r="D3" s="19" t="str">
        <f t="shared" ref="D3" si="0">CONCATENATE(C3,B3)</f>
        <v>1M2</v>
      </c>
      <c r="E3" s="19" t="str">
        <f t="shared" ref="E3:E35" si="1">CONCATENATE(C3,H3)</f>
        <v>1M1</v>
      </c>
      <c r="F3" s="18"/>
      <c r="G3" s="15">
        <f>+Results!D2</f>
        <v>45911</v>
      </c>
      <c r="H3" s="16" t="str">
        <f>VLOOKUP($D3,Results!$B$2:$I$398,8,FALSE)</f>
        <v>M1</v>
      </c>
      <c r="I3" s="16" t="str">
        <f>VLOOKUP(H3,Results!$N$2:$O$13,2,FALSE)</f>
        <v>Titanic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35" si="2">+$H$1</f>
        <v>M2</v>
      </c>
      <c r="C4" s="1">
        <v>2</v>
      </c>
      <c r="D4" s="19" t="str">
        <f t="shared" ref="D4:D35" si="3">CONCATENATE(C4,B4)</f>
        <v>2M2</v>
      </c>
      <c r="E4" s="19" t="str">
        <f t="shared" si="1"/>
        <v>2M3</v>
      </c>
      <c r="F4" s="18"/>
      <c r="G4" s="15">
        <f>+Results!D14</f>
        <v>45917</v>
      </c>
      <c r="H4" s="16" t="str">
        <f>VLOOKUP($D4,Results!$B$2:$I$398,8,FALSE)</f>
        <v>M3</v>
      </c>
      <c r="I4" s="16" t="str">
        <f>VLOOKUP(H4,Results!$N$2:$O$13,2,FALSE)</f>
        <v>Cream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",(VLOOKUP($D4,Results!$B$2:$H$265,7,FALSE)))</f>
        <v>16</v>
      </c>
      <c r="O4" s="71">
        <f>IF($C4&gt;Results!$F$1," ",(VLOOKUP($E4,Results!$C$2:$K$265,9,FALSE)))</f>
        <v>12</v>
      </c>
      <c r="P4" s="74">
        <f t="shared" ref="P4:P35" si="7">IF(J4=" "," ",SUM(K4*2)+L4*1)</f>
        <v>2</v>
      </c>
    </row>
    <row r="5" spans="2:16" x14ac:dyDescent="0.3">
      <c r="B5" t="str">
        <f t="shared" si="2"/>
        <v>M2</v>
      </c>
      <c r="C5" s="1">
        <v>3</v>
      </c>
      <c r="D5" s="19" t="str">
        <f t="shared" si="3"/>
        <v>3M2</v>
      </c>
      <c r="E5" s="19" t="str">
        <f t="shared" si="1"/>
        <v>3M4</v>
      </c>
      <c r="F5" s="18"/>
      <c r="G5" s="15">
        <f>+Results!D26</f>
        <v>45926</v>
      </c>
      <c r="H5" s="16" t="str">
        <f>VLOOKUP($D5,Results!$B$2:$I$398,8,FALSE)</f>
        <v>M4</v>
      </c>
      <c r="I5" s="16" t="str">
        <f>VLOOKUP(H5,Results!$N$2:$O$13,2,FALSE)</f>
        <v>Thistles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6</v>
      </c>
      <c r="P5" s="74">
        <f t="shared" si="7"/>
        <v>2</v>
      </c>
    </row>
    <row r="6" spans="2:16" x14ac:dyDescent="0.3">
      <c r="B6" t="str">
        <f t="shared" si="2"/>
        <v>M2</v>
      </c>
      <c r="C6" s="1">
        <v>4</v>
      </c>
      <c r="D6" s="19" t="str">
        <f t="shared" si="3"/>
        <v>4M2</v>
      </c>
      <c r="E6" s="19" t="str">
        <f t="shared" si="1"/>
        <v>4M12</v>
      </c>
      <c r="F6" s="18"/>
      <c r="G6" s="15">
        <f>+Results!D38</f>
        <v>45931</v>
      </c>
      <c r="H6" s="16" t="str">
        <f>VLOOKUP($D6,Results!$B$2:$I$398,8,FALSE)</f>
        <v>M12</v>
      </c>
      <c r="I6" s="16" t="str">
        <f>VLOOKUP(H6,Results!$N$2:$O$13,2,FALSE)</f>
        <v>Belton Stags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18</v>
      </c>
      <c r="P6" s="74">
        <f t="shared" si="7"/>
        <v>0</v>
      </c>
    </row>
    <row r="7" spans="2:16" x14ac:dyDescent="0.3">
      <c r="B7" t="str">
        <f t="shared" si="2"/>
        <v>M2</v>
      </c>
      <c r="C7" s="1">
        <v>5</v>
      </c>
      <c r="D7" s="19" t="str">
        <f t="shared" si="3"/>
        <v>5M2</v>
      </c>
      <c r="E7" s="19" t="str">
        <f t="shared" si="1"/>
        <v>5M5</v>
      </c>
      <c r="F7" s="18"/>
      <c r="G7" s="17">
        <f>+Results!D50</f>
        <v>45936</v>
      </c>
      <c r="H7" s="16" t="str">
        <f>VLOOKUP($D7,Results!$B$2:$I$398,8,FALSE)</f>
        <v>M5</v>
      </c>
      <c r="I7" s="16" t="str">
        <f>VLOOKUP(H7,Results!$N$2:$O$13,2,FALSE)</f>
        <v>Needles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13</v>
      </c>
      <c r="P7" s="74">
        <f t="shared" si="7"/>
        <v>0</v>
      </c>
    </row>
    <row r="8" spans="2:16" x14ac:dyDescent="0.3">
      <c r="B8" t="str">
        <f t="shared" si="2"/>
        <v>M2</v>
      </c>
      <c r="C8" s="1">
        <v>6</v>
      </c>
      <c r="D8" s="19" t="str">
        <f t="shared" si="3"/>
        <v>6M2</v>
      </c>
      <c r="E8" s="19" t="str">
        <f t="shared" si="1"/>
        <v>6M11</v>
      </c>
      <c r="F8" s="18"/>
      <c r="G8" s="15">
        <f>+Results!D62</f>
        <v>45945</v>
      </c>
      <c r="H8" s="16" t="str">
        <f>VLOOKUP($D8,Results!$B$2:$I$398,8,FALSE)</f>
        <v>M11</v>
      </c>
      <c r="I8" s="16" t="str">
        <f>VLOOKUP(H8,Results!$N$2:$O$13,2,FALSE)</f>
        <v>Early Birds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7"/>
        <v>0</v>
      </c>
    </row>
    <row r="9" spans="2:16" x14ac:dyDescent="0.3">
      <c r="B9" t="str">
        <f t="shared" si="2"/>
        <v>M2</v>
      </c>
      <c r="C9" s="1">
        <v>7</v>
      </c>
      <c r="D9" s="19" t="str">
        <f t="shared" si="3"/>
        <v>7M2</v>
      </c>
      <c r="E9" s="19" t="str">
        <f t="shared" si="1"/>
        <v>7M6</v>
      </c>
      <c r="F9" s="18"/>
      <c r="G9" s="15">
        <f>+Results!D74</f>
        <v>45952</v>
      </c>
      <c r="H9" s="16" t="str">
        <f>VLOOKUP($D9,Results!$B$2:$I$398,8,FALSE)</f>
        <v>M6</v>
      </c>
      <c r="I9" s="16" t="str">
        <f>VLOOKUP(H9,Results!$N$2:$O$13,2,FALSE)</f>
        <v>Vagrants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38</v>
      </c>
      <c r="P9" s="74">
        <f t="shared" si="7"/>
        <v>0</v>
      </c>
    </row>
    <row r="10" spans="2:16" x14ac:dyDescent="0.3">
      <c r="B10" t="str">
        <f t="shared" si="2"/>
        <v>M2</v>
      </c>
      <c r="C10" s="1">
        <v>8</v>
      </c>
      <c r="D10" s="19" t="str">
        <f t="shared" si="3"/>
        <v>8M2</v>
      </c>
      <c r="E10" s="19" t="str">
        <f t="shared" si="1"/>
        <v>8M9</v>
      </c>
      <c r="F10" s="18"/>
      <c r="G10" s="15">
        <f>+Results!D86</f>
        <v>45959</v>
      </c>
      <c r="H10" s="16" t="str">
        <f>VLOOKUP($D10,Results!$B$2:$I$398,8,FALSE)</f>
        <v>M9</v>
      </c>
      <c r="I10" s="16" t="str">
        <f>VLOOKUP(H10,Results!$N$2:$O$13,2,FALSE)</f>
        <v>Wizards</v>
      </c>
      <c r="J10" s="79">
        <f t="shared" si="4"/>
        <v>0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0</v>
      </c>
      <c r="N10" s="70" t="str">
        <f>IF($C10&gt;Results!$F$1," ",(VLOOKUP($D10,Results!$B$2:$H$265,7,FALSE)))</f>
        <v>N</v>
      </c>
      <c r="O10" s="71" t="str">
        <f>IF($C10&gt;Results!$F$1," ",(VLOOKUP($E10,Results!$C$2:$K$265,9,FALSE)))</f>
        <v>N</v>
      </c>
      <c r="P10" s="74">
        <f t="shared" si="7"/>
        <v>0</v>
      </c>
    </row>
    <row r="11" spans="2:16" x14ac:dyDescent="0.3">
      <c r="B11" t="str">
        <f t="shared" si="2"/>
        <v>M2</v>
      </c>
      <c r="C11" s="1">
        <v>9</v>
      </c>
      <c r="D11" s="19" t="str">
        <f t="shared" si="3"/>
        <v>9M2</v>
      </c>
      <c r="E11" s="19" t="str">
        <f t="shared" si="1"/>
        <v>9M7</v>
      </c>
      <c r="F11" s="18"/>
      <c r="G11" s="17">
        <f>+Results!D98</f>
        <v>45964</v>
      </c>
      <c r="H11" s="16" t="str">
        <f>VLOOKUP($D11,Results!$B$2:$I$398,8,FALSE)</f>
        <v>M7</v>
      </c>
      <c r="I11" s="16" t="str">
        <f>VLOOKUP(H11,Results!$N$2:$O$13,2,FALSE)</f>
        <v>Rock 'n' Rollers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6" x14ac:dyDescent="0.3">
      <c r="B12" t="str">
        <f t="shared" si="2"/>
        <v>M2</v>
      </c>
      <c r="C12" s="1">
        <v>10</v>
      </c>
      <c r="D12" s="19" t="str">
        <f t="shared" si="3"/>
        <v>10M2</v>
      </c>
      <c r="E12" s="19" t="str">
        <f t="shared" si="1"/>
        <v>10M8</v>
      </c>
      <c r="F12" s="18"/>
      <c r="G12" s="17">
        <f>+Results!D110</f>
        <v>45968</v>
      </c>
      <c r="H12" s="16" t="str">
        <f>VLOOKUP($D12,Results!$B$2:$I$398,8,FALSE)</f>
        <v>M8</v>
      </c>
      <c r="I12" s="16" t="str">
        <f>VLOOKUP(H12,Results!$N$2:$O$13,2,FALSE)</f>
        <v>Hillsiders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7"/>
        <v>0</v>
      </c>
    </row>
    <row r="13" spans="2:16" x14ac:dyDescent="0.3">
      <c r="B13" t="str">
        <f t="shared" si="2"/>
        <v>M2</v>
      </c>
      <c r="C13" s="1">
        <v>11</v>
      </c>
      <c r="D13" s="19" t="str">
        <f t="shared" si="3"/>
        <v>11M2</v>
      </c>
      <c r="E13" s="19" t="str">
        <f t="shared" si="1"/>
        <v>11M10</v>
      </c>
      <c r="F13" s="18"/>
      <c r="G13" s="17">
        <f>+Results!D122</f>
        <v>45973</v>
      </c>
      <c r="H13" s="16" t="str">
        <f>VLOOKUP($D13,Results!$B$2:$I$398,8,FALSE)</f>
        <v>M10</v>
      </c>
      <c r="I13" s="16" t="str">
        <f>VLOOKUP(H13,Results!$N$2:$O$13,2,FALSE)</f>
        <v>Deadenders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1</v>
      </c>
      <c r="M13" s="63">
        <f t="shared" si="6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7"/>
        <v>1</v>
      </c>
    </row>
    <row r="14" spans="2:16" x14ac:dyDescent="0.3">
      <c r="B14" t="str">
        <f t="shared" si="2"/>
        <v>M2</v>
      </c>
      <c r="C14" s="1">
        <v>12</v>
      </c>
      <c r="D14" s="19" t="str">
        <f t="shared" si="3"/>
        <v>12M2</v>
      </c>
      <c r="E14" s="19" t="str">
        <f t="shared" si="1"/>
        <v>12M1</v>
      </c>
      <c r="F14" s="18"/>
      <c r="G14" s="15">
        <f>+Results!D134</f>
        <v>45982</v>
      </c>
      <c r="H14" s="16" t="str">
        <f>VLOOKUP($D14,Results!$B$2:$I$398,8,FALSE)</f>
        <v>M1</v>
      </c>
      <c r="I14" s="16" t="str">
        <f>VLOOKUP(H14,Results!$N$2:$O$13,2,FALSE)</f>
        <v>Titanic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14</v>
      </c>
      <c r="P14" s="74">
        <f t="shared" si="7"/>
        <v>0</v>
      </c>
    </row>
    <row r="15" spans="2:16" x14ac:dyDescent="0.3">
      <c r="B15" t="str">
        <f t="shared" si="2"/>
        <v>M2</v>
      </c>
      <c r="C15" s="1">
        <v>13</v>
      </c>
      <c r="D15" s="19" t="str">
        <f t="shared" si="3"/>
        <v>13M2</v>
      </c>
      <c r="E15" s="19" t="str">
        <f t="shared" si="1"/>
        <v>13M3</v>
      </c>
      <c r="F15" s="18"/>
      <c r="G15" s="15">
        <f>+Results!D146</f>
        <v>45987</v>
      </c>
      <c r="H15" s="16" t="str">
        <f>VLOOKUP($D15,Results!$B$2:$I$398,8,FALSE)</f>
        <v>M3</v>
      </c>
      <c r="I15" s="16" t="str">
        <f>VLOOKUP(H15,Results!$N$2:$O$13,2,FALSE)</f>
        <v>Cream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1</v>
      </c>
      <c r="M15" s="63">
        <f t="shared" si="6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7"/>
        <v>1</v>
      </c>
    </row>
    <row r="16" spans="2:16" x14ac:dyDescent="0.3">
      <c r="B16" t="str">
        <f t="shared" si="2"/>
        <v>M2</v>
      </c>
      <c r="C16" s="1">
        <v>14</v>
      </c>
      <c r="D16" s="19" t="str">
        <f t="shared" si="3"/>
        <v>14M2</v>
      </c>
      <c r="E16" s="19" t="str">
        <f t="shared" si="1"/>
        <v>14M4</v>
      </c>
      <c r="F16" s="18"/>
      <c r="G16" s="15">
        <f>+Results!D158</f>
        <v>45992</v>
      </c>
      <c r="H16" s="16" t="str">
        <f>VLOOKUP($D16,Results!$B$2:$I$398,8,FALSE)</f>
        <v>M4</v>
      </c>
      <c r="I16" s="16" t="str">
        <f>VLOOKUP(H16,Results!$N$2:$O$13,2,FALSE)</f>
        <v>Thistles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7"/>
        <v>2</v>
      </c>
    </row>
    <row r="17" spans="2:18" x14ac:dyDescent="0.3">
      <c r="B17" t="str">
        <f t="shared" si="2"/>
        <v>M2</v>
      </c>
      <c r="C17" s="1">
        <v>15</v>
      </c>
      <c r="D17" s="19" t="str">
        <f t="shared" si="3"/>
        <v>15M2</v>
      </c>
      <c r="E17" s="19" t="str">
        <f t="shared" si="1"/>
        <v>15M12</v>
      </c>
      <c r="F17" s="18"/>
      <c r="G17" s="15">
        <f>+Results!D170</f>
        <v>46001</v>
      </c>
      <c r="H17" s="16" t="str">
        <f>VLOOKUP($D17,Results!$B$2:$I$398,8,FALSE)</f>
        <v>M12</v>
      </c>
      <c r="I17" s="16" t="str">
        <f>VLOOKUP(H17,Results!$N$2:$O$13,2,FALSE)</f>
        <v>Belton Stags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0</v>
      </c>
      <c r="M17" s="63">
        <f t="shared" si="6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22</v>
      </c>
      <c r="P17" s="74">
        <f t="shared" si="7"/>
        <v>0</v>
      </c>
    </row>
    <row r="18" spans="2:18" x14ac:dyDescent="0.3">
      <c r="B18" t="str">
        <f t="shared" si="2"/>
        <v>M2</v>
      </c>
      <c r="C18" s="1">
        <v>16</v>
      </c>
      <c r="D18" s="19" t="str">
        <f t="shared" si="3"/>
        <v>16M2</v>
      </c>
      <c r="E18" s="19" t="str">
        <f t="shared" si="1"/>
        <v>16M5</v>
      </c>
      <c r="F18" s="18"/>
      <c r="G18" s="17">
        <f>+Results!D182</f>
        <v>46010</v>
      </c>
      <c r="H18" s="16" t="str">
        <f>VLOOKUP($D18,Results!$B$2:$I$398,8,FALSE)</f>
        <v>M5</v>
      </c>
      <c r="I18" s="16" t="str">
        <f>VLOOKUP(H18,Results!$N$2:$O$13,2,FALSE)</f>
        <v>Needles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22</v>
      </c>
      <c r="O18" s="71">
        <f>IF($C18&gt;Results!$F$1," ",(VLOOKUP($E18,Results!$C$2:$K$265,9,FALSE)))</f>
        <v>5</v>
      </c>
      <c r="P18" s="74">
        <f t="shared" si="7"/>
        <v>2</v>
      </c>
    </row>
    <row r="19" spans="2:18" x14ac:dyDescent="0.3">
      <c r="B19" t="str">
        <f t="shared" si="2"/>
        <v>M2</v>
      </c>
      <c r="C19" s="1">
        <v>17</v>
      </c>
      <c r="D19" s="19" t="str">
        <f t="shared" si="3"/>
        <v>17M2</v>
      </c>
      <c r="E19" s="19" t="str">
        <f t="shared" si="1"/>
        <v>17M11</v>
      </c>
      <c r="F19" s="18"/>
      <c r="G19" s="15">
        <f>+Results!D194</f>
        <v>46024</v>
      </c>
      <c r="H19" s="16" t="str">
        <f>VLOOKUP($D19,Results!$B$2:$I$398,8,FALSE)</f>
        <v>M11</v>
      </c>
      <c r="I19" s="16" t="str">
        <f>VLOOKUP(H19,Results!$N$2:$O$13,2,FALSE)</f>
        <v>Early Birds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8</v>
      </c>
      <c r="P19" s="74">
        <f t="shared" si="7"/>
        <v>2</v>
      </c>
      <c r="R19" t="s">
        <v>70</v>
      </c>
    </row>
    <row r="20" spans="2:18" x14ac:dyDescent="0.3">
      <c r="B20" t="str">
        <f t="shared" si="2"/>
        <v>M2</v>
      </c>
      <c r="C20" s="1">
        <v>18</v>
      </c>
      <c r="D20" s="19" t="str">
        <f t="shared" si="3"/>
        <v>18M2</v>
      </c>
      <c r="E20" s="19" t="str">
        <f t="shared" si="1"/>
        <v>18M6</v>
      </c>
      <c r="F20" s="18"/>
      <c r="G20" s="17">
        <f>+Results!D206</f>
        <v>46027</v>
      </c>
      <c r="H20" s="16" t="str">
        <f>VLOOKUP($D20,Results!$B$2:$I$398,8,FALSE)</f>
        <v>M6</v>
      </c>
      <c r="I20" s="16" t="str">
        <f>VLOOKUP(H20,Results!$N$2:$O$13,2,FALSE)</f>
        <v>Vagrants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1</v>
      </c>
      <c r="M20" s="63">
        <f t="shared" si="6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7"/>
        <v>1</v>
      </c>
    </row>
    <row r="21" spans="2:18" x14ac:dyDescent="0.3">
      <c r="B21" t="str">
        <f t="shared" si="2"/>
        <v>M2</v>
      </c>
      <c r="C21" s="1">
        <v>19</v>
      </c>
      <c r="D21" s="19" t="str">
        <f t="shared" si="3"/>
        <v>19M2</v>
      </c>
      <c r="E21" s="19" t="str">
        <f t="shared" si="1"/>
        <v>19M9</v>
      </c>
      <c r="F21" s="18"/>
      <c r="G21" s="15">
        <f>+Results!D218</f>
        <v>46038</v>
      </c>
      <c r="H21" s="16" t="str">
        <f>VLOOKUP($D21,Results!$B$2:$I$398,8,FALSE)</f>
        <v>M9</v>
      </c>
      <c r="I21" s="16" t="str">
        <f>VLOOKUP(H21,Results!$N$2:$O$13,2,FALSE)</f>
        <v>Wizards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4</v>
      </c>
      <c r="O21" s="71">
        <f>IF($C21&gt;Results!$F$1," ",(VLOOKUP($E21,Results!$C$2:$K$265,9,FALSE)))</f>
        <v>12</v>
      </c>
      <c r="P21" s="74">
        <f t="shared" si="7"/>
        <v>0</v>
      </c>
    </row>
    <row r="22" spans="2:18" x14ac:dyDescent="0.3">
      <c r="B22" t="str">
        <f t="shared" si="2"/>
        <v>M2</v>
      </c>
      <c r="C22" s="1">
        <v>20</v>
      </c>
      <c r="D22" s="19" t="str">
        <f t="shared" si="3"/>
        <v>20M2</v>
      </c>
      <c r="E22" s="19" t="str">
        <f t="shared" si="1"/>
        <v>20M7</v>
      </c>
      <c r="F22" s="18"/>
      <c r="G22" s="17">
        <f>+Results!D230</f>
        <v>46043</v>
      </c>
      <c r="H22" s="16" t="str">
        <f>VLOOKUP($D22,Results!$B$2:$I$398,8,FALSE)</f>
        <v>M7</v>
      </c>
      <c r="I22" s="16" t="str">
        <f>VLOOKUP(H22,Results!$N$2:$O$13,2,FALSE)</f>
        <v>Rock 'n' Rollers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>N</v>
      </c>
      <c r="O22" s="71" t="str">
        <f>IF($C22&gt;Results!$F$1," ",(VLOOKUP($E22,Results!$C$2:$K$265,9,FALSE)))</f>
        <v>N</v>
      </c>
      <c r="P22" s="74">
        <f t="shared" si="7"/>
        <v>0</v>
      </c>
    </row>
    <row r="23" spans="2:18" x14ac:dyDescent="0.3">
      <c r="B23" t="str">
        <f t="shared" si="2"/>
        <v>M2</v>
      </c>
      <c r="C23" s="1">
        <v>21</v>
      </c>
      <c r="D23" s="19" t="str">
        <f t="shared" si="3"/>
        <v>21M2</v>
      </c>
      <c r="E23" s="19" t="str">
        <f t="shared" si="1"/>
        <v>21M8</v>
      </c>
      <c r="F23" s="18"/>
      <c r="G23" s="15">
        <f>+Results!D242</f>
        <v>46048</v>
      </c>
      <c r="H23" s="16" t="str">
        <f>VLOOKUP($D23,Results!$B$2:$I$398,8,FALSE)</f>
        <v>M8</v>
      </c>
      <c r="I23" s="16" t="str">
        <f>VLOOKUP(H23,Results!$N$2:$O$13,2,FALSE)</f>
        <v>Hillsiders</v>
      </c>
      <c r="J23" s="79">
        <f t="shared" si="4"/>
        <v>1</v>
      </c>
      <c r="K23" s="61">
        <f t="shared" si="5"/>
        <v>1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",(VLOOKUP($D23,Results!$B$2:$H$265,7,FALSE)))</f>
        <v>13</v>
      </c>
      <c r="O23" s="71">
        <f>IF($C23&gt;Results!$F$1," ",(VLOOKUP($E23,Results!$C$2:$K$265,9,FALSE)))</f>
        <v>6</v>
      </c>
      <c r="P23" s="74">
        <f t="shared" si="7"/>
        <v>2</v>
      </c>
    </row>
    <row r="24" spans="2:18" x14ac:dyDescent="0.3">
      <c r="B24" t="str">
        <f t="shared" si="2"/>
        <v>M2</v>
      </c>
      <c r="C24" s="1">
        <v>22</v>
      </c>
      <c r="D24" s="19" t="str">
        <f t="shared" si="3"/>
        <v>22M2</v>
      </c>
      <c r="E24" s="19" t="str">
        <f t="shared" si="1"/>
        <v>22M10</v>
      </c>
      <c r="F24" s="18"/>
      <c r="G24" s="17">
        <f>+Results!D254</f>
        <v>46057</v>
      </c>
      <c r="H24" s="16" t="str">
        <f>VLOOKUP($D24,Results!$B$2:$I$398,8,FALSE)</f>
        <v>M10</v>
      </c>
      <c r="I24" s="16" t="str">
        <f>VLOOKUP(H24,Results!$N$2:$O$13,2,FALSE)</f>
        <v>Deadenders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19</v>
      </c>
      <c r="P24" s="74">
        <f t="shared" si="7"/>
        <v>0</v>
      </c>
    </row>
    <row r="25" spans="2:18" x14ac:dyDescent="0.3">
      <c r="B25" t="str">
        <f t="shared" si="2"/>
        <v>M2</v>
      </c>
      <c r="C25" s="1">
        <v>23</v>
      </c>
      <c r="D25" s="19" t="str">
        <f t="shared" si="3"/>
        <v>23M2</v>
      </c>
      <c r="E25" s="19" t="str">
        <f t="shared" si="1"/>
        <v>23M1</v>
      </c>
      <c r="F25" s="18"/>
      <c r="G25" s="17">
        <f>+Results!D266</f>
        <v>46064</v>
      </c>
      <c r="H25" s="16" t="str">
        <f>VLOOKUP($D25,Results!$B$2:$I$398,8,FALSE)</f>
        <v>M1</v>
      </c>
      <c r="I25" s="16" t="str">
        <f>VLOOKUP(H25,Results!$N$2:$O$13,2,FALSE)</f>
        <v>Titanic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16</v>
      </c>
      <c r="P25" s="74">
        <f t="shared" si="7"/>
        <v>0</v>
      </c>
    </row>
    <row r="26" spans="2:18" x14ac:dyDescent="0.3">
      <c r="B26" t="str">
        <f t="shared" si="2"/>
        <v>M2</v>
      </c>
      <c r="C26" s="1">
        <v>24</v>
      </c>
      <c r="D26" s="19" t="str">
        <f t="shared" si="3"/>
        <v>24M2</v>
      </c>
      <c r="E26" s="19" t="str">
        <f t="shared" si="1"/>
        <v>24M3</v>
      </c>
      <c r="F26" s="18"/>
      <c r="G26" s="17">
        <f>+Results!D278</f>
        <v>46071</v>
      </c>
      <c r="H26" s="16" t="str">
        <f>VLOOKUP($D26,Results!$B$2:$I$398,8,FALSE)</f>
        <v>M3</v>
      </c>
      <c r="I26" s="16" t="str">
        <f>VLOOKUP(H26,Results!$N$2:$O$13,2,FALSE)</f>
        <v>Cream</v>
      </c>
      <c r="J26" s="79">
        <f t="shared" si="4"/>
        <v>0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0</v>
      </c>
      <c r="N26" s="70" t="str">
        <f>IF($C26&gt;Results!$F$1," ",(VLOOKUP($D26,Results!$B$2:$H$398,7,FALSE)))</f>
        <v>N</v>
      </c>
      <c r="O26" s="71" t="str">
        <f>IF($C26&gt;Results!$F$1," ",(VLOOKUP($E26,Results!$C$2:$K$398,9,FALSE)))</f>
        <v>N</v>
      </c>
      <c r="P26" s="74">
        <f t="shared" si="7"/>
        <v>0</v>
      </c>
    </row>
    <row r="27" spans="2:18" x14ac:dyDescent="0.3">
      <c r="B27" t="str">
        <f t="shared" si="2"/>
        <v>M2</v>
      </c>
      <c r="C27" s="1">
        <v>25</v>
      </c>
      <c r="D27" s="19" t="str">
        <f t="shared" si="3"/>
        <v>25M2</v>
      </c>
      <c r="E27" s="19" t="str">
        <f t="shared" si="1"/>
        <v>25M4</v>
      </c>
      <c r="F27" s="18"/>
      <c r="G27" s="17">
        <f>+Results!D290</f>
        <v>46080</v>
      </c>
      <c r="H27" s="16" t="str">
        <f>VLOOKUP($D27,Results!$B$2:$I$398,8,FALSE)</f>
        <v>M4</v>
      </c>
      <c r="I27" s="16" t="str">
        <f>VLOOKUP(H27,Results!$N$2:$O$13,2,FALSE)</f>
        <v>Thistles</v>
      </c>
      <c r="J27" s="79">
        <f t="shared" si="4"/>
        <v>0</v>
      </c>
      <c r="K27" s="61">
        <f t="shared" si="5"/>
        <v>0</v>
      </c>
      <c r="L27" s="64">
        <f>IF(OR(C27&gt;Results!$F$1,N27="N"),0,IF(H27="X",0,IF(N27=O27,1,0)))</f>
        <v>0</v>
      </c>
      <c r="M27" s="63">
        <f t="shared" si="6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7"/>
        <v>0</v>
      </c>
    </row>
    <row r="28" spans="2:18" x14ac:dyDescent="0.3">
      <c r="B28" t="str">
        <f t="shared" si="2"/>
        <v>M2</v>
      </c>
      <c r="C28" s="1">
        <v>26</v>
      </c>
      <c r="D28" s="19" t="str">
        <f t="shared" si="3"/>
        <v>26M2</v>
      </c>
      <c r="E28" s="19" t="str">
        <f t="shared" si="1"/>
        <v>26M12</v>
      </c>
      <c r="F28" s="18"/>
      <c r="G28" s="17">
        <f>+Results!D302</f>
        <v>46083</v>
      </c>
      <c r="H28" s="16" t="str">
        <f>VLOOKUP($D28,Results!$B$2:$I$398,8,FALSE)</f>
        <v>M12</v>
      </c>
      <c r="I28" s="16" t="str">
        <f>VLOOKUP(H28,Results!$N$2:$O$13,2,FALSE)</f>
        <v>Belton Stags</v>
      </c>
      <c r="J28" s="79">
        <f t="shared" si="4"/>
        <v>0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7"/>
        <v>0</v>
      </c>
    </row>
    <row r="29" spans="2:18" x14ac:dyDescent="0.3">
      <c r="B29" t="str">
        <f t="shared" si="2"/>
        <v>M2</v>
      </c>
      <c r="C29" s="1">
        <v>27</v>
      </c>
      <c r="D29" s="19" t="str">
        <f t="shared" si="3"/>
        <v>27M2</v>
      </c>
      <c r="E29" s="19" t="str">
        <f t="shared" si="1"/>
        <v>27M5</v>
      </c>
      <c r="F29" s="18"/>
      <c r="G29" s="17">
        <f>+Results!D314</f>
        <v>46094</v>
      </c>
      <c r="H29" s="16" t="str">
        <f>VLOOKUP($D29,Results!$B$2:$I$398,8,FALSE)</f>
        <v>M5</v>
      </c>
      <c r="I29" s="16" t="str">
        <f>VLOOKUP(H29,Results!$N$2:$O$13,2,FALSE)</f>
        <v>Needles</v>
      </c>
      <c r="J29" s="79">
        <f t="shared" si="4"/>
        <v>0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7"/>
        <v>0</v>
      </c>
    </row>
    <row r="30" spans="2:18" x14ac:dyDescent="0.3">
      <c r="B30" t="str">
        <f t="shared" si="2"/>
        <v>M2</v>
      </c>
      <c r="C30" s="1">
        <v>28</v>
      </c>
      <c r="D30" s="19" t="str">
        <f t="shared" si="3"/>
        <v>28M2</v>
      </c>
      <c r="E30" s="19" t="str">
        <f t="shared" si="1"/>
        <v>28M11</v>
      </c>
      <c r="F30" s="18"/>
      <c r="G30" s="17">
        <f>+Results!D326</f>
        <v>46099</v>
      </c>
      <c r="H30" s="16" t="str">
        <f>VLOOKUP($D30,Results!$B$2:$I$398,8,FALSE)</f>
        <v>M11</v>
      </c>
      <c r="I30" s="16" t="str">
        <f>VLOOKUP(H30,Results!$N$2:$O$13,2,FALSE)</f>
        <v>Early Birds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7"/>
        <v>0</v>
      </c>
    </row>
    <row r="31" spans="2:18" x14ac:dyDescent="0.3">
      <c r="B31" t="str">
        <f t="shared" si="2"/>
        <v>M2</v>
      </c>
      <c r="C31" s="1">
        <v>29</v>
      </c>
      <c r="D31" s="19" t="str">
        <f t="shared" si="3"/>
        <v>29M2</v>
      </c>
      <c r="E31" s="19" t="str">
        <f t="shared" si="1"/>
        <v>29M6</v>
      </c>
      <c r="F31" s="18"/>
      <c r="G31" s="17">
        <f>+Results!D338</f>
        <v>46104</v>
      </c>
      <c r="H31" s="16" t="str">
        <f>VLOOKUP($D31,Results!$B$2:$I$398,8,FALSE)</f>
        <v>M6</v>
      </c>
      <c r="I31" s="16" t="str">
        <f>VLOOKUP(H31,Results!$N$2:$O$13,2,FALSE)</f>
        <v>Vagrants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7"/>
        <v>0</v>
      </c>
    </row>
    <row r="32" spans="2:18" x14ac:dyDescent="0.3">
      <c r="B32" t="str">
        <f t="shared" si="2"/>
        <v>M2</v>
      </c>
      <c r="C32" s="1">
        <v>30</v>
      </c>
      <c r="D32" s="19" t="str">
        <f t="shared" si="3"/>
        <v>30M2</v>
      </c>
      <c r="E32" s="19" t="str">
        <f t="shared" si="1"/>
        <v>30M9</v>
      </c>
      <c r="F32" s="18"/>
      <c r="G32" s="17">
        <f>+Results!D350</f>
        <v>46108</v>
      </c>
      <c r="H32" s="16" t="str">
        <f>VLOOKUP($D32,Results!$B$2:$I$398,8,FALSE)</f>
        <v>M9</v>
      </c>
      <c r="I32" s="16" t="str">
        <f>VLOOKUP(H32,Results!$N$2:$O$13,2,FALSE)</f>
        <v>Wizards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M2</v>
      </c>
      <c r="C33" s="1">
        <v>31</v>
      </c>
      <c r="D33" s="19" t="str">
        <f t="shared" si="3"/>
        <v>31M2</v>
      </c>
      <c r="E33" s="19" t="str">
        <f t="shared" si="1"/>
        <v>31M7</v>
      </c>
      <c r="F33" s="18"/>
      <c r="G33" s="17">
        <f>+Results!D362</f>
        <v>46113</v>
      </c>
      <c r="H33" s="16" t="str">
        <f>VLOOKUP($D33,Results!$B$2:$I$398,8,FALSE)</f>
        <v>M7</v>
      </c>
      <c r="I33" s="16" t="str">
        <f>VLOOKUP(H33,Results!$N$2:$O$13,2,FALSE)</f>
        <v>Rock 'n' Rollers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M2</v>
      </c>
      <c r="C34" s="1">
        <v>32</v>
      </c>
      <c r="D34" s="19" t="str">
        <f t="shared" si="3"/>
        <v>32M2</v>
      </c>
      <c r="E34" s="19" t="str">
        <f t="shared" si="1"/>
        <v>32M8</v>
      </c>
      <c r="F34" s="18"/>
      <c r="G34" s="17">
        <f>+Results!D374</f>
        <v>46122</v>
      </c>
      <c r="H34" s="16" t="str">
        <f>VLOOKUP($D34,Results!$B$2:$I$398,8,FALSE)</f>
        <v>M8</v>
      </c>
      <c r="I34" s="16" t="str">
        <f>VLOOKUP(H34,Results!$N$2:$O$13,2,FALSE)</f>
        <v>Hillsiders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M2</v>
      </c>
      <c r="C35" s="1">
        <v>33</v>
      </c>
      <c r="D35" s="19" t="str">
        <f t="shared" si="3"/>
        <v>33M2</v>
      </c>
      <c r="E35" s="19" t="str">
        <f t="shared" si="1"/>
        <v>33M10</v>
      </c>
      <c r="F35" s="18"/>
      <c r="G35" s="17">
        <f>+Results!D386</f>
        <v>46127</v>
      </c>
      <c r="H35" s="16" t="str">
        <f>VLOOKUP($D35,Results!$B$2:$I$398,8,FALSE)</f>
        <v>M10</v>
      </c>
      <c r="I35" s="16" t="str">
        <f>VLOOKUP(H35,Results!$N$2:$O$13,2,FALSE)</f>
        <v>Deadenders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8">SUM(K3:K35)</f>
        <v>7</v>
      </c>
      <c r="L36" s="66">
        <f t="shared" si="8"/>
        <v>3</v>
      </c>
      <c r="M36" s="67">
        <f t="shared" si="8"/>
        <v>11</v>
      </c>
      <c r="N36" s="72">
        <f t="shared" si="8"/>
        <v>218</v>
      </c>
      <c r="O36" s="73">
        <f t="shared" si="8"/>
        <v>282</v>
      </c>
      <c r="P36" s="75">
        <f t="shared" si="8"/>
        <v>17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58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</v>
      </c>
      <c r="C3" s="1">
        <v>1</v>
      </c>
      <c r="D3" s="19" t="str">
        <f t="shared" ref="D3" si="0">CONCATENATE(C3,B3)</f>
        <v>1M3</v>
      </c>
      <c r="E3" s="19" t="str">
        <f t="shared" ref="E3" si="1">CONCATENATE(C3,H3)</f>
        <v>1M4</v>
      </c>
      <c r="F3" s="18"/>
      <c r="G3" s="15">
        <f>+Results!D2</f>
        <v>45911</v>
      </c>
      <c r="H3" s="16" t="str">
        <f>VLOOKUP($D3,Results!$B$2:$I$398,8,FALSE)</f>
        <v>M4</v>
      </c>
      <c r="I3" s="16" t="str">
        <f>VLOOKUP(H3,Results!$N$2:$O$13,2,FALSE)</f>
        <v>Thistles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M3</v>
      </c>
      <c r="C4" s="1">
        <v>2</v>
      </c>
      <c r="D4" s="19" t="str">
        <f t="shared" ref="D4:D35" si="3">CONCATENATE(C4,B4)</f>
        <v>2M3</v>
      </c>
      <c r="E4" s="19" t="str">
        <f t="shared" ref="E4:E35" si="4">CONCATENATE(C4,H4)</f>
        <v>2M2</v>
      </c>
      <c r="F4" s="18"/>
      <c r="G4" s="15">
        <f>+Results!D14</f>
        <v>45917</v>
      </c>
      <c r="H4" s="16" t="str">
        <f>VLOOKUP($D4,Results!$B$2:$I$398,8,FALSE)</f>
        <v>M2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M3</v>
      </c>
      <c r="C5" s="1">
        <v>3</v>
      </c>
      <c r="D5" s="19" t="str">
        <f t="shared" si="3"/>
        <v>3M3</v>
      </c>
      <c r="E5" s="19" t="str">
        <f t="shared" si="4"/>
        <v>3M1</v>
      </c>
      <c r="F5" s="18"/>
      <c r="G5" s="15">
        <f>+Results!D26</f>
        <v>45926</v>
      </c>
      <c r="H5" s="16" t="str">
        <f>VLOOKUP($D5,Results!$B$2:$I$398,8,FALSE)</f>
        <v>M1</v>
      </c>
      <c r="I5" s="16" t="str">
        <f>VLOOKUP(H5,Results!$N$2:$O$13,2,FALSE)</f>
        <v>Titanic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M3</v>
      </c>
      <c r="C6" s="1">
        <v>4</v>
      </c>
      <c r="D6" s="19" t="str">
        <f t="shared" si="3"/>
        <v>4M3</v>
      </c>
      <c r="E6" s="19" t="str">
        <f t="shared" si="4"/>
        <v>4M5</v>
      </c>
      <c r="F6" s="18"/>
      <c r="G6" s="15">
        <f>+Results!D38</f>
        <v>45931</v>
      </c>
      <c r="H6" s="16" t="str">
        <f>VLOOKUP($D6,Results!$B$2:$I$398,8,FALSE)</f>
        <v>M5</v>
      </c>
      <c r="I6" s="16" t="str">
        <f>VLOOKUP(H6,Results!$N$2:$O$13,2,FALSE)</f>
        <v>Needles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6" x14ac:dyDescent="0.3">
      <c r="B7" t="str">
        <f t="shared" si="2"/>
        <v>M3</v>
      </c>
      <c r="C7" s="1">
        <v>5</v>
      </c>
      <c r="D7" s="19" t="str">
        <f t="shared" si="3"/>
        <v>5M3</v>
      </c>
      <c r="E7" s="19" t="str">
        <f t="shared" si="4"/>
        <v>5M6</v>
      </c>
      <c r="F7" s="18"/>
      <c r="G7" s="17">
        <f>+Results!D50</f>
        <v>45936</v>
      </c>
      <c r="H7" s="16" t="str">
        <f>VLOOKUP($D7,Results!$B$2:$I$398,8,FALSE)</f>
        <v>M6</v>
      </c>
      <c r="I7" s="16" t="str">
        <f>VLOOKUP(H7,Results!$N$2:$O$13,2,FALSE)</f>
        <v>Vagrants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31</v>
      </c>
      <c r="P7" s="74">
        <f t="shared" si="8"/>
        <v>0</v>
      </c>
    </row>
    <row r="8" spans="2:16" x14ac:dyDescent="0.3">
      <c r="B8" t="str">
        <f t="shared" si="2"/>
        <v>M3</v>
      </c>
      <c r="C8" s="1">
        <v>6</v>
      </c>
      <c r="D8" s="19" t="str">
        <f t="shared" si="3"/>
        <v>6M3</v>
      </c>
      <c r="E8" s="19" t="str">
        <f t="shared" si="4"/>
        <v>6M12</v>
      </c>
      <c r="F8" s="18"/>
      <c r="G8" s="15">
        <f>+Results!D62</f>
        <v>45945</v>
      </c>
      <c r="H8" s="16" t="str">
        <f>VLOOKUP($D8,Results!$B$2:$I$398,8,FALSE)</f>
        <v>M12</v>
      </c>
      <c r="I8" s="16" t="str">
        <f>VLOOKUP(H8,Results!$N$2:$O$13,2,FALSE)</f>
        <v>Belton Stags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15</v>
      </c>
      <c r="P8" s="74">
        <f t="shared" si="8"/>
        <v>0</v>
      </c>
    </row>
    <row r="9" spans="2:16" x14ac:dyDescent="0.3">
      <c r="B9" t="str">
        <f t="shared" si="2"/>
        <v>M3</v>
      </c>
      <c r="C9" s="1">
        <v>7</v>
      </c>
      <c r="D9" s="19" t="str">
        <f t="shared" si="3"/>
        <v>7M3</v>
      </c>
      <c r="E9" s="19" t="str">
        <f t="shared" si="4"/>
        <v>7M10</v>
      </c>
      <c r="F9" s="18"/>
      <c r="G9" s="15">
        <f>+Results!D74</f>
        <v>45952</v>
      </c>
      <c r="H9" s="16" t="str">
        <f>VLOOKUP($D9,Results!$B$2:$I$398,8,FALSE)</f>
        <v>M10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8</v>
      </c>
      <c r="P9" s="74">
        <f t="shared" si="8"/>
        <v>2</v>
      </c>
    </row>
    <row r="10" spans="2:16" x14ac:dyDescent="0.3">
      <c r="B10" t="str">
        <f t="shared" si="2"/>
        <v>M3</v>
      </c>
      <c r="C10" s="1">
        <v>8</v>
      </c>
      <c r="D10" s="19" t="str">
        <f t="shared" si="3"/>
        <v>8M3</v>
      </c>
      <c r="E10" s="19" t="str">
        <f t="shared" si="4"/>
        <v>8M7</v>
      </c>
      <c r="F10" s="18"/>
      <c r="G10" s="15">
        <f>+Results!D86</f>
        <v>45959</v>
      </c>
      <c r="H10" s="16" t="str">
        <f>VLOOKUP($D10,Results!$B$2:$I$398,8,FALSE)</f>
        <v>M7</v>
      </c>
      <c r="I10" s="16" t="str">
        <f>VLOOKUP(H10,Results!$N$2:$O$13,2,FALSE)</f>
        <v>Rock 'n' Rollers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17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M3</v>
      </c>
      <c r="C11" s="1">
        <v>9</v>
      </c>
      <c r="D11" s="19" t="str">
        <f t="shared" si="3"/>
        <v>9M3</v>
      </c>
      <c r="E11" s="19" t="str">
        <f t="shared" si="4"/>
        <v>9M11</v>
      </c>
      <c r="F11" s="18"/>
      <c r="G11" s="17">
        <f>+Results!D98</f>
        <v>45964</v>
      </c>
      <c r="H11" s="16" t="str">
        <f>VLOOKUP($D11,Results!$B$2:$I$398,8,FALSE)</f>
        <v>M11</v>
      </c>
      <c r="I11" s="16" t="str">
        <f>VLOOKUP(H11,Results!$N$2:$O$13,2,FALSE)</f>
        <v>Early Birds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6" x14ac:dyDescent="0.3">
      <c r="B12" t="str">
        <f t="shared" si="2"/>
        <v>M3</v>
      </c>
      <c r="C12" s="1">
        <v>10</v>
      </c>
      <c r="D12" s="19" t="str">
        <f t="shared" si="3"/>
        <v>10M3</v>
      </c>
      <c r="E12" s="19" t="str">
        <f t="shared" si="4"/>
        <v>10M9</v>
      </c>
      <c r="F12" s="18"/>
      <c r="G12" s="17">
        <f>+Results!D110</f>
        <v>45968</v>
      </c>
      <c r="H12" s="16" t="str">
        <f>VLOOKUP($D12,Results!$B$2:$I$398,8,FALSE)</f>
        <v>M9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13</v>
      </c>
      <c r="P12" s="74">
        <f t="shared" si="8"/>
        <v>0</v>
      </c>
    </row>
    <row r="13" spans="2:16" x14ac:dyDescent="0.3">
      <c r="B13" t="str">
        <f t="shared" si="2"/>
        <v>M3</v>
      </c>
      <c r="C13" s="1">
        <v>11</v>
      </c>
      <c r="D13" s="19" t="str">
        <f t="shared" si="3"/>
        <v>11M3</v>
      </c>
      <c r="E13" s="19" t="str">
        <f t="shared" si="4"/>
        <v>11M8</v>
      </c>
      <c r="F13" s="18"/>
      <c r="G13" s="17">
        <f>+Results!D122</f>
        <v>45973</v>
      </c>
      <c r="H13" s="16" t="str">
        <f>VLOOKUP($D13,Results!$B$2:$I$398,8,FALSE)</f>
        <v>M8</v>
      </c>
      <c r="I13" s="16" t="str">
        <f>VLOOKUP(H13,Results!$N$2:$O$13,2,FALSE)</f>
        <v>Hillsiders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M3</v>
      </c>
      <c r="C14" s="1">
        <v>12</v>
      </c>
      <c r="D14" s="19" t="str">
        <f t="shared" si="3"/>
        <v>12M3</v>
      </c>
      <c r="E14" s="19" t="str">
        <f t="shared" si="4"/>
        <v>12M4</v>
      </c>
      <c r="F14" s="18"/>
      <c r="G14" s="15">
        <f>+Results!D134</f>
        <v>45982</v>
      </c>
      <c r="H14" s="16" t="str">
        <f>VLOOKUP($D14,Results!$B$2:$I$398,8,FALSE)</f>
        <v>M4</v>
      </c>
      <c r="I14" s="16" t="str">
        <f>VLOOKUP(H14,Results!$N$2:$O$13,2,FALSE)</f>
        <v>Thistles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13</v>
      </c>
      <c r="P14" s="74">
        <f t="shared" si="8"/>
        <v>2</v>
      </c>
    </row>
    <row r="15" spans="2:16" x14ac:dyDescent="0.3">
      <c r="B15" t="str">
        <f t="shared" si="2"/>
        <v>M3</v>
      </c>
      <c r="C15" s="1">
        <v>13</v>
      </c>
      <c r="D15" s="19" t="str">
        <f t="shared" si="3"/>
        <v>13M3</v>
      </c>
      <c r="E15" s="19" t="str">
        <f t="shared" si="4"/>
        <v>13M2</v>
      </c>
      <c r="F15" s="18"/>
      <c r="G15" s="15">
        <f>+Results!D146</f>
        <v>45987</v>
      </c>
      <c r="H15" s="16" t="str">
        <f>VLOOKUP($D15,Results!$B$2:$I$398,8,FALSE)</f>
        <v>M2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8"/>
        <v>1</v>
      </c>
    </row>
    <row r="16" spans="2:16" x14ac:dyDescent="0.3">
      <c r="B16" t="str">
        <f t="shared" si="2"/>
        <v>M3</v>
      </c>
      <c r="C16" s="1">
        <v>14</v>
      </c>
      <c r="D16" s="19" t="str">
        <f t="shared" si="3"/>
        <v>14M3</v>
      </c>
      <c r="E16" s="19" t="str">
        <f t="shared" si="4"/>
        <v>14M1</v>
      </c>
      <c r="F16" s="18"/>
      <c r="G16" s="15">
        <f>+Results!D158</f>
        <v>45992</v>
      </c>
      <c r="H16" s="16" t="str">
        <f>VLOOKUP($D16,Results!$B$2:$I$398,8,FALSE)</f>
        <v>M1</v>
      </c>
      <c r="I16" s="16" t="str">
        <f>VLOOKUP(H16,Results!$N$2:$O$13,2,FALSE)</f>
        <v>Titanic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5</v>
      </c>
      <c r="O16" s="71">
        <f>IF($C16&gt;Results!$F$1," ",(VLOOKUP($E16,Results!$C$2:$K$265,9,FALSE)))</f>
        <v>15</v>
      </c>
      <c r="P16" s="74">
        <f t="shared" si="8"/>
        <v>0</v>
      </c>
    </row>
    <row r="17" spans="2:16" x14ac:dyDescent="0.3">
      <c r="B17" t="str">
        <f t="shared" si="2"/>
        <v>M3</v>
      </c>
      <c r="C17" s="1">
        <v>15</v>
      </c>
      <c r="D17" s="19" t="str">
        <f t="shared" si="3"/>
        <v>15M3</v>
      </c>
      <c r="E17" s="19" t="str">
        <f t="shared" si="4"/>
        <v>15M5</v>
      </c>
      <c r="F17" s="18"/>
      <c r="G17" s="15">
        <f>+Results!D170</f>
        <v>46001</v>
      </c>
      <c r="H17" s="16" t="str">
        <f>VLOOKUP($D17,Results!$B$2:$I$398,8,FALSE)</f>
        <v>M5</v>
      </c>
      <c r="I17" s="16" t="str">
        <f>VLOOKUP(H17,Results!$N$2:$O$13,2,FALSE)</f>
        <v>Needles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29</v>
      </c>
      <c r="O17" s="71">
        <f>IF($C17&gt;Results!$F$1," ",(VLOOKUP($E17,Results!$C$2:$K$265,9,FALSE)))</f>
        <v>2</v>
      </c>
      <c r="P17" s="74">
        <f t="shared" si="8"/>
        <v>2</v>
      </c>
    </row>
    <row r="18" spans="2:16" x14ac:dyDescent="0.3">
      <c r="B18" t="str">
        <f t="shared" si="2"/>
        <v>M3</v>
      </c>
      <c r="C18" s="1">
        <v>16</v>
      </c>
      <c r="D18" s="19" t="str">
        <f t="shared" si="3"/>
        <v>16M3</v>
      </c>
      <c r="E18" s="19" t="str">
        <f t="shared" si="4"/>
        <v>16M6</v>
      </c>
      <c r="F18" s="18"/>
      <c r="G18" s="17">
        <f>+Results!D182</f>
        <v>46010</v>
      </c>
      <c r="H18" s="16" t="str">
        <f>VLOOKUP($D18,Results!$B$2:$I$398,8,FALSE)</f>
        <v>M6</v>
      </c>
      <c r="I18" s="16" t="str">
        <f>VLOOKUP(H18,Results!$N$2:$O$13,2,FALSE)</f>
        <v>Vagrants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23</v>
      </c>
      <c r="P18" s="74">
        <f t="shared" si="8"/>
        <v>0</v>
      </c>
    </row>
    <row r="19" spans="2:16" x14ac:dyDescent="0.3">
      <c r="B19" t="str">
        <f t="shared" si="2"/>
        <v>M3</v>
      </c>
      <c r="C19" s="1">
        <v>17</v>
      </c>
      <c r="D19" s="19" t="str">
        <f t="shared" si="3"/>
        <v>17M3</v>
      </c>
      <c r="E19" s="19" t="str">
        <f t="shared" si="4"/>
        <v>17M12</v>
      </c>
      <c r="F19" s="18"/>
      <c r="G19" s="15">
        <f>+Results!D194</f>
        <v>46024</v>
      </c>
      <c r="H19" s="16" t="str">
        <f>VLOOKUP($D19,Results!$B$2:$I$398,8,FALSE)</f>
        <v>M12</v>
      </c>
      <c r="I19" s="16" t="str">
        <f>VLOOKUP(H19,Results!$N$2:$O$13,2,FALSE)</f>
        <v>Belton Stags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3</v>
      </c>
      <c r="O19" s="71">
        <f>IF($C19&gt;Results!$F$1," ",(VLOOKUP($E19,Results!$C$2:$K$265,9,FALSE)))</f>
        <v>25</v>
      </c>
      <c r="P19" s="74">
        <f t="shared" si="8"/>
        <v>0</v>
      </c>
    </row>
    <row r="20" spans="2:16" x14ac:dyDescent="0.3">
      <c r="B20" t="str">
        <f t="shared" si="2"/>
        <v>M3</v>
      </c>
      <c r="C20" s="1">
        <v>18</v>
      </c>
      <c r="D20" s="19" t="str">
        <f t="shared" si="3"/>
        <v>18M3</v>
      </c>
      <c r="E20" s="19" t="str">
        <f t="shared" si="4"/>
        <v>18M10</v>
      </c>
      <c r="F20" s="18"/>
      <c r="G20" s="17">
        <f>+Results!D206</f>
        <v>46027</v>
      </c>
      <c r="H20" s="16" t="str">
        <f>VLOOKUP($D20,Results!$B$2:$I$398,8,FALSE)</f>
        <v>M10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16</v>
      </c>
      <c r="P20" s="74">
        <f t="shared" si="8"/>
        <v>0</v>
      </c>
    </row>
    <row r="21" spans="2:16" x14ac:dyDescent="0.3">
      <c r="B21" t="str">
        <f t="shared" si="2"/>
        <v>M3</v>
      </c>
      <c r="C21" s="1">
        <v>19</v>
      </c>
      <c r="D21" s="19" t="str">
        <f t="shared" si="3"/>
        <v>19M3</v>
      </c>
      <c r="E21" s="19" t="str">
        <f t="shared" si="4"/>
        <v>19M7</v>
      </c>
      <c r="F21" s="18"/>
      <c r="G21" s="15">
        <f>+Results!D218</f>
        <v>46038</v>
      </c>
      <c r="H21" s="16" t="str">
        <f>VLOOKUP($D21,Results!$B$2:$I$398,8,FALSE)</f>
        <v>M7</v>
      </c>
      <c r="I21" s="16" t="str">
        <f>VLOOKUP(H21,Results!$N$2:$O$13,2,FALSE)</f>
        <v>Rock 'n' Rollers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15</v>
      </c>
      <c r="P21" s="74">
        <f t="shared" si="8"/>
        <v>0</v>
      </c>
    </row>
    <row r="22" spans="2:16" x14ac:dyDescent="0.3">
      <c r="B22" t="str">
        <f t="shared" si="2"/>
        <v>M3</v>
      </c>
      <c r="C22" s="1">
        <v>20</v>
      </c>
      <c r="D22" s="19" t="str">
        <f t="shared" si="3"/>
        <v>20M3</v>
      </c>
      <c r="E22" s="19" t="str">
        <f t="shared" si="4"/>
        <v>20M11</v>
      </c>
      <c r="F22" s="18"/>
      <c r="G22" s="17">
        <f>+Results!D230</f>
        <v>46043</v>
      </c>
      <c r="H22" s="16" t="str">
        <f>VLOOKUP($D22,Results!$B$2:$I$398,8,FALSE)</f>
        <v>M11</v>
      </c>
      <c r="I22" s="16" t="str">
        <f>VLOOKUP(H22,Results!$N$2:$O$13,2,FALSE)</f>
        <v>Early Birds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4</v>
      </c>
      <c r="O22" s="71">
        <f>IF($C22&gt;Results!$F$1," ",(VLOOKUP($E22,Results!$C$2:$K$265,9,FALSE)))</f>
        <v>18</v>
      </c>
      <c r="P22" s="74">
        <f t="shared" si="8"/>
        <v>0</v>
      </c>
    </row>
    <row r="23" spans="2:16" x14ac:dyDescent="0.3">
      <c r="B23" t="str">
        <f t="shared" si="2"/>
        <v>M3</v>
      </c>
      <c r="C23" s="1">
        <v>21</v>
      </c>
      <c r="D23" s="19" t="str">
        <f t="shared" si="3"/>
        <v>21M3</v>
      </c>
      <c r="E23" s="19" t="str">
        <f t="shared" si="4"/>
        <v>21M9</v>
      </c>
      <c r="F23" s="18"/>
      <c r="G23" s="15">
        <f>+Results!D242</f>
        <v>46048</v>
      </c>
      <c r="H23" s="16" t="str">
        <f>VLOOKUP($D23,Results!$B$2:$I$398,8,FALSE)</f>
        <v>M9</v>
      </c>
      <c r="I23" s="16" t="str">
        <f>VLOOKUP(H23,Results!$N$2:$O$13,2,FALSE)</f>
        <v>Wizards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9</v>
      </c>
      <c r="O23" s="71">
        <f>IF($C23&gt;Results!$F$1," ",(VLOOKUP($E23,Results!$C$2:$K$265,9,FALSE)))</f>
        <v>12</v>
      </c>
      <c r="P23" s="74">
        <f t="shared" si="8"/>
        <v>0</v>
      </c>
    </row>
    <row r="24" spans="2:16" x14ac:dyDescent="0.3">
      <c r="B24" t="str">
        <f t="shared" si="2"/>
        <v>M3</v>
      </c>
      <c r="C24" s="1">
        <v>22</v>
      </c>
      <c r="D24" s="19" t="str">
        <f t="shared" si="3"/>
        <v>22M3</v>
      </c>
      <c r="E24" s="19" t="str">
        <f t="shared" si="4"/>
        <v>22M8</v>
      </c>
      <c r="F24" s="18"/>
      <c r="G24" s="17">
        <f>+Results!D254</f>
        <v>46057</v>
      </c>
      <c r="H24" s="16" t="str">
        <f>VLOOKUP($D24,Results!$B$2:$I$398,8,FALSE)</f>
        <v>M8</v>
      </c>
      <c r="I24" s="16" t="str">
        <f>VLOOKUP(H24,Results!$N$2:$O$13,2,FALSE)</f>
        <v>Hillsiders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5</v>
      </c>
      <c r="O24" s="71">
        <f>IF($C24&gt;Results!$F$1," ",(VLOOKUP($E24,Results!$C$2:$K$265,9,FALSE)))</f>
        <v>18</v>
      </c>
      <c r="P24" s="74">
        <f t="shared" si="8"/>
        <v>0</v>
      </c>
    </row>
    <row r="25" spans="2:16" x14ac:dyDescent="0.3">
      <c r="B25" t="str">
        <f t="shared" si="2"/>
        <v>M3</v>
      </c>
      <c r="C25" s="1">
        <v>23</v>
      </c>
      <c r="D25" s="19" t="str">
        <f t="shared" si="3"/>
        <v>23M3</v>
      </c>
      <c r="E25" s="19" t="str">
        <f t="shared" si="4"/>
        <v>23M4</v>
      </c>
      <c r="F25" s="18"/>
      <c r="G25" s="17">
        <f>+Results!D266</f>
        <v>46064</v>
      </c>
      <c r="H25" s="16" t="str">
        <f>VLOOKUP($D25,Results!$B$2:$I$398,8,FALSE)</f>
        <v>M4</v>
      </c>
      <c r="I25" s="16" t="str">
        <f>VLOOKUP(H25,Results!$N$2:$O$13,2,FALSE)</f>
        <v>Thistles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15</v>
      </c>
      <c r="O25" s="71">
        <f>IF($C25&gt;Results!$F$1," ",(VLOOKUP($E25,Results!$C$2:$K$398,9,FALSE)))</f>
        <v>11</v>
      </c>
      <c r="P25" s="74">
        <f t="shared" si="8"/>
        <v>2</v>
      </c>
    </row>
    <row r="26" spans="2:16" x14ac:dyDescent="0.3">
      <c r="B26" t="str">
        <f t="shared" si="2"/>
        <v>M3</v>
      </c>
      <c r="C26" s="1">
        <v>24</v>
      </c>
      <c r="D26" s="19" t="str">
        <f t="shared" si="3"/>
        <v>24M3</v>
      </c>
      <c r="E26" s="19" t="str">
        <f t="shared" si="4"/>
        <v>24M2</v>
      </c>
      <c r="F26" s="18"/>
      <c r="G26" s="17">
        <f>+Results!D278</f>
        <v>46071</v>
      </c>
      <c r="H26" s="16" t="str">
        <f>VLOOKUP($D26,Results!$B$2:$I$398,8,FALSE)</f>
        <v>M2</v>
      </c>
      <c r="I26" s="16" t="str">
        <f>VLOOKUP(H26,Results!$N$2:$O$13,2,FALSE)</f>
        <v>Buttercross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>N</v>
      </c>
      <c r="O26" s="71" t="str">
        <f>IF($C26&gt;Results!$F$1," ",(VLOOKUP($E26,Results!$C$2:$K$398,9,FALSE)))</f>
        <v>N</v>
      </c>
      <c r="P26" s="74">
        <f t="shared" si="8"/>
        <v>0</v>
      </c>
    </row>
    <row r="27" spans="2:16" x14ac:dyDescent="0.3">
      <c r="B27" t="str">
        <f t="shared" si="2"/>
        <v>M3</v>
      </c>
      <c r="C27" s="1">
        <v>25</v>
      </c>
      <c r="D27" s="19" t="str">
        <f t="shared" si="3"/>
        <v>25M3</v>
      </c>
      <c r="E27" s="19" t="str">
        <f t="shared" si="4"/>
        <v>25M1</v>
      </c>
      <c r="F27" s="18"/>
      <c r="G27" s="17">
        <f>+Results!D290</f>
        <v>46080</v>
      </c>
      <c r="H27" s="16" t="str">
        <f>VLOOKUP($D27,Results!$B$2:$I$398,8,FALSE)</f>
        <v>M1</v>
      </c>
      <c r="I27" s="16" t="str">
        <f>VLOOKUP(H27,Results!$N$2:$O$13,2,FALSE)</f>
        <v>Titanic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M3</v>
      </c>
      <c r="C28" s="1">
        <v>26</v>
      </c>
      <c r="D28" s="19" t="str">
        <f t="shared" si="3"/>
        <v>26M3</v>
      </c>
      <c r="E28" s="19" t="str">
        <f t="shared" si="4"/>
        <v>26M5</v>
      </c>
      <c r="F28" s="18"/>
      <c r="G28" s="17">
        <f>+Results!D302</f>
        <v>46083</v>
      </c>
      <c r="H28" s="16" t="str">
        <f>VLOOKUP($D28,Results!$B$2:$I$398,8,FALSE)</f>
        <v>M5</v>
      </c>
      <c r="I28" s="16" t="str">
        <f>VLOOKUP(H28,Results!$N$2:$O$13,2,FALSE)</f>
        <v>Needles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M3</v>
      </c>
      <c r="C29" s="1">
        <v>27</v>
      </c>
      <c r="D29" s="19" t="str">
        <f t="shared" si="3"/>
        <v>27M3</v>
      </c>
      <c r="E29" s="19" t="str">
        <f t="shared" si="4"/>
        <v>27M6</v>
      </c>
      <c r="F29" s="18"/>
      <c r="G29" s="17">
        <f>+Results!D314</f>
        <v>46094</v>
      </c>
      <c r="H29" s="16" t="str">
        <f>VLOOKUP($D29,Results!$B$2:$I$398,8,FALSE)</f>
        <v>M6</v>
      </c>
      <c r="I29" s="16" t="str">
        <f>VLOOKUP(H29,Results!$N$2:$O$13,2,FALSE)</f>
        <v>Vagrants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M3</v>
      </c>
      <c r="C30" s="1">
        <v>28</v>
      </c>
      <c r="D30" s="19" t="str">
        <f t="shared" si="3"/>
        <v>28M3</v>
      </c>
      <c r="E30" s="19" t="str">
        <f t="shared" si="4"/>
        <v>28M12</v>
      </c>
      <c r="F30" s="18"/>
      <c r="G30" s="17">
        <f>+Results!D326</f>
        <v>46099</v>
      </c>
      <c r="H30" s="16" t="str">
        <f>VLOOKUP($D30,Results!$B$2:$I$398,8,FALSE)</f>
        <v>M12</v>
      </c>
      <c r="I30" s="16" t="str">
        <f>VLOOKUP(H30,Results!$N$2:$O$13,2,FALSE)</f>
        <v>Belton Stags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M3</v>
      </c>
      <c r="C31" s="1">
        <v>29</v>
      </c>
      <c r="D31" s="19" t="str">
        <f t="shared" si="3"/>
        <v>29M3</v>
      </c>
      <c r="E31" s="19" t="str">
        <f t="shared" si="4"/>
        <v>29M10</v>
      </c>
      <c r="F31" s="18"/>
      <c r="G31" s="17">
        <f>+Results!D338</f>
        <v>46104</v>
      </c>
      <c r="H31" s="16" t="str">
        <f>VLOOKUP($D31,Results!$B$2:$I$398,8,FALSE)</f>
        <v>M10</v>
      </c>
      <c r="I31" s="16" t="str">
        <f>VLOOKUP(H31,Results!$N$2:$O$13,2,FALSE)</f>
        <v>Deadenders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M3</v>
      </c>
      <c r="C32" s="1">
        <v>30</v>
      </c>
      <c r="D32" s="19" t="str">
        <f t="shared" si="3"/>
        <v>30M3</v>
      </c>
      <c r="E32" s="19" t="str">
        <f t="shared" si="4"/>
        <v>30M7</v>
      </c>
      <c r="F32" s="18"/>
      <c r="G32" s="17">
        <f>+Results!D350</f>
        <v>46108</v>
      </c>
      <c r="H32" s="16" t="str">
        <f>VLOOKUP($D32,Results!$B$2:$I$398,8,FALSE)</f>
        <v>M7</v>
      </c>
      <c r="I32" s="16" t="str">
        <f>VLOOKUP(H32,Results!$N$2:$O$13,2,FALSE)</f>
        <v>Rock 'n' Rollers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M3</v>
      </c>
      <c r="C33" s="1">
        <v>31</v>
      </c>
      <c r="D33" s="19" t="str">
        <f t="shared" si="3"/>
        <v>31M3</v>
      </c>
      <c r="E33" s="19" t="str">
        <f t="shared" si="4"/>
        <v>31M11</v>
      </c>
      <c r="F33" s="18"/>
      <c r="G33" s="17">
        <f>+Results!D362</f>
        <v>46113</v>
      </c>
      <c r="H33" s="16" t="str">
        <f>VLOOKUP($D33,Results!$B$2:$I$398,8,FALSE)</f>
        <v>M11</v>
      </c>
      <c r="I33" s="16" t="str">
        <f>VLOOKUP(H33,Results!$N$2:$O$13,2,FALSE)</f>
        <v>Early Birds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M3</v>
      </c>
      <c r="C34" s="1">
        <v>32</v>
      </c>
      <c r="D34" s="19" t="str">
        <f t="shared" si="3"/>
        <v>32M3</v>
      </c>
      <c r="E34" s="19" t="str">
        <f t="shared" si="4"/>
        <v>32M9</v>
      </c>
      <c r="F34" s="18"/>
      <c r="G34" s="17">
        <f>+Results!D374</f>
        <v>46122</v>
      </c>
      <c r="H34" s="16" t="str">
        <f>VLOOKUP($D34,Results!$B$2:$I$398,8,FALSE)</f>
        <v>M9</v>
      </c>
      <c r="I34" s="16" t="str">
        <f>VLOOKUP(H34,Results!$N$2:$O$13,2,FALSE)</f>
        <v>Wizards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M3</v>
      </c>
      <c r="C35" s="1">
        <v>33</v>
      </c>
      <c r="D35" s="19" t="str">
        <f t="shared" si="3"/>
        <v>33M3</v>
      </c>
      <c r="E35" s="19" t="str">
        <f t="shared" si="4"/>
        <v>33M8</v>
      </c>
      <c r="F35" s="18"/>
      <c r="G35" s="17">
        <f>+Results!D386</f>
        <v>46127</v>
      </c>
      <c r="H35" s="16" t="str">
        <f>VLOOKUP($D35,Results!$B$2:$I$398,8,FALSE)</f>
        <v>M8</v>
      </c>
      <c r="I35" s="16" t="str">
        <f>VLOOKUP(H35,Results!$N$2:$O$13,2,FALSE)</f>
        <v>Hillsiders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7</v>
      </c>
      <c r="L36" s="66">
        <f t="shared" si="9"/>
        <v>1</v>
      </c>
      <c r="M36" s="67">
        <f t="shared" si="9"/>
        <v>15</v>
      </c>
      <c r="N36" s="72">
        <f t="shared" si="9"/>
        <v>232</v>
      </c>
      <c r="O36" s="73">
        <f t="shared" si="9"/>
        <v>331</v>
      </c>
      <c r="P36" s="75">
        <f t="shared" si="9"/>
        <v>15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3" t="s">
        <v>59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M4</v>
      </c>
      <c r="C3" s="1">
        <v>1</v>
      </c>
      <c r="D3" s="19" t="str">
        <f t="shared" ref="D3" si="0">CONCATENATE(C3,B3)</f>
        <v>1M4</v>
      </c>
      <c r="E3" s="19" t="str">
        <f t="shared" ref="E3" si="1">CONCATENATE(C3,H3)</f>
        <v>1M3</v>
      </c>
      <c r="F3" s="18"/>
      <c r="G3" s="15">
        <f>+Results!D2</f>
        <v>45911</v>
      </c>
      <c r="H3" s="16" t="str">
        <f>VLOOKUP($D3,Results!$B$2:$I$398,8,FALSE)</f>
        <v>M3</v>
      </c>
      <c r="I3" s="16" t="str">
        <f>VLOOKUP(H3,Results!$N$2:$O$13,2,FALSE)</f>
        <v>Cream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6" x14ac:dyDescent="0.3">
      <c r="B4" t="str">
        <f t="shared" ref="B4:B35" si="2">+$H$1</f>
        <v>M4</v>
      </c>
      <c r="C4" s="1">
        <v>2</v>
      </c>
      <c r="D4" s="19" t="str">
        <f t="shared" ref="D4:D35" si="3">CONCATENATE(C4,B4)</f>
        <v>2M4</v>
      </c>
      <c r="E4" s="19" t="str">
        <f t="shared" ref="E4:E35" si="4">CONCATENATE(C4,H4)</f>
        <v>2M5</v>
      </c>
      <c r="F4" s="18"/>
      <c r="G4" s="15">
        <f>+Results!D14</f>
        <v>45917</v>
      </c>
      <c r="H4" s="16" t="str">
        <f>VLOOKUP($D4,Results!$B$2:$I$398,8,FALSE)</f>
        <v>M5</v>
      </c>
      <c r="I4" s="16" t="str">
        <f>VLOOKUP(H4,Results!$N$2:$O$13,2,FALSE)</f>
        <v>Needles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32</v>
      </c>
      <c r="O4" s="71">
        <f>IF($C4&gt;Results!$F$1," ",(VLOOKUP($E4,Results!$C$2:$K$265,9,FALSE)))</f>
        <v>3</v>
      </c>
      <c r="P4" s="74">
        <f t="shared" ref="P4:P35" si="8">IF(J4=" "," ",SUM(K4*2)+L4*1)</f>
        <v>2</v>
      </c>
    </row>
    <row r="5" spans="2:16" x14ac:dyDescent="0.3">
      <c r="B5" t="str">
        <f t="shared" si="2"/>
        <v>M4</v>
      </c>
      <c r="C5" s="1">
        <v>3</v>
      </c>
      <c r="D5" s="19" t="str">
        <f t="shared" si="3"/>
        <v>3M4</v>
      </c>
      <c r="E5" s="19" t="str">
        <f t="shared" si="4"/>
        <v>3M2</v>
      </c>
      <c r="F5" s="18"/>
      <c r="G5" s="15">
        <f>+Results!D26</f>
        <v>45926</v>
      </c>
      <c r="H5" s="16" t="str">
        <f>VLOOKUP($D5,Results!$B$2:$I$398,8,FALSE)</f>
        <v>M2</v>
      </c>
      <c r="I5" s="16" t="str">
        <f>VLOOKUP(H5,Results!$N$2:$O$13,2,FALSE)</f>
        <v>Buttercross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M4</v>
      </c>
      <c r="C6" s="1">
        <v>4</v>
      </c>
      <c r="D6" s="19" t="str">
        <f t="shared" si="3"/>
        <v>4M4</v>
      </c>
      <c r="E6" s="19" t="str">
        <f t="shared" si="4"/>
        <v>4M6</v>
      </c>
      <c r="F6" s="18"/>
      <c r="G6" s="15">
        <f>+Results!D38</f>
        <v>45931</v>
      </c>
      <c r="H6" s="16" t="str">
        <f>VLOOKUP($D6,Results!$B$2:$I$398,8,FALSE)</f>
        <v>M6</v>
      </c>
      <c r="I6" s="16" t="str">
        <f>VLOOKUP(H6,Results!$N$2:$O$13,2,FALSE)</f>
        <v>Vagrants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M4</v>
      </c>
      <c r="C7" s="1">
        <v>5</v>
      </c>
      <c r="D7" s="19" t="str">
        <f t="shared" si="3"/>
        <v>5M4</v>
      </c>
      <c r="E7" s="19" t="str">
        <f t="shared" si="4"/>
        <v>5M1</v>
      </c>
      <c r="F7" s="18"/>
      <c r="G7" s="17">
        <f>+Results!D50</f>
        <v>45936</v>
      </c>
      <c r="H7" s="16" t="str">
        <f>VLOOKUP($D7,Results!$B$2:$I$398,8,FALSE)</f>
        <v>M1</v>
      </c>
      <c r="I7" s="16" t="str">
        <f>VLOOKUP(H7,Results!$N$2:$O$13,2,FALSE)</f>
        <v>Titanic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13</v>
      </c>
      <c r="P7" s="74">
        <f t="shared" si="8"/>
        <v>0</v>
      </c>
    </row>
    <row r="8" spans="2:16" x14ac:dyDescent="0.3">
      <c r="B8" t="str">
        <f t="shared" si="2"/>
        <v>M4</v>
      </c>
      <c r="C8" s="1">
        <v>6</v>
      </c>
      <c r="D8" s="19" t="str">
        <f t="shared" si="3"/>
        <v>6M4</v>
      </c>
      <c r="E8" s="19" t="str">
        <f t="shared" si="4"/>
        <v>6M7</v>
      </c>
      <c r="F8" s="18"/>
      <c r="G8" s="15">
        <f>+Results!D62</f>
        <v>45945</v>
      </c>
      <c r="H8" s="16" t="str">
        <f>VLOOKUP($D8,Results!$B$2:$I$398,8,FALSE)</f>
        <v>M7</v>
      </c>
      <c r="I8" s="16" t="str">
        <f>VLOOKUP(H8,Results!$N$2:$O$13,2,FALSE)</f>
        <v>Rock 'n' Rollers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4</v>
      </c>
      <c r="P8" s="74">
        <f t="shared" si="8"/>
        <v>2</v>
      </c>
    </row>
    <row r="9" spans="2:16" x14ac:dyDescent="0.3">
      <c r="B9" t="str">
        <f t="shared" si="2"/>
        <v>M4</v>
      </c>
      <c r="C9" s="1">
        <v>7</v>
      </c>
      <c r="D9" s="19" t="str">
        <f t="shared" si="3"/>
        <v>7M4</v>
      </c>
      <c r="E9" s="19" t="str">
        <f t="shared" si="4"/>
        <v>7M8</v>
      </c>
      <c r="F9" s="18"/>
      <c r="G9" s="15">
        <f>+Results!D74</f>
        <v>45952</v>
      </c>
      <c r="H9" s="16" t="str">
        <f>VLOOKUP($D9,Results!$B$2:$I$398,8,FALSE)</f>
        <v>M8</v>
      </c>
      <c r="I9" s="16" t="str">
        <f>VLOOKUP(H9,Results!$N$2:$O$13,2,FALSE)</f>
        <v>Hillsiders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10</v>
      </c>
      <c r="O9" s="71">
        <f>IF($C9&gt;Results!$F$1," ",(VLOOKUP($E9,Results!$C$2:$K$265,9,FALSE)))</f>
        <v>17</v>
      </c>
      <c r="P9" s="74">
        <f t="shared" si="8"/>
        <v>0</v>
      </c>
    </row>
    <row r="10" spans="2:16" x14ac:dyDescent="0.3">
      <c r="B10" t="str">
        <f t="shared" si="2"/>
        <v>M4</v>
      </c>
      <c r="C10" s="1">
        <v>8</v>
      </c>
      <c r="D10" s="19" t="str">
        <f t="shared" si="3"/>
        <v>8M4</v>
      </c>
      <c r="E10" s="19" t="str">
        <f t="shared" si="4"/>
        <v>8M11</v>
      </c>
      <c r="F10" s="18"/>
      <c r="G10" s="15">
        <f>+Results!D86</f>
        <v>45959</v>
      </c>
      <c r="H10" s="16" t="str">
        <f>VLOOKUP($D10,Results!$B$2:$I$398,8,FALSE)</f>
        <v>M11</v>
      </c>
      <c r="I10" s="16" t="str">
        <f>VLOOKUP(H10,Results!$N$2:$O$13,2,FALSE)</f>
        <v>Early Birds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22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M4</v>
      </c>
      <c r="C11" s="1">
        <v>9</v>
      </c>
      <c r="D11" s="19" t="str">
        <f t="shared" si="3"/>
        <v>9M4</v>
      </c>
      <c r="E11" s="19" t="str">
        <f t="shared" si="4"/>
        <v>9M9</v>
      </c>
      <c r="F11" s="18"/>
      <c r="G11" s="17">
        <f>+Results!D98</f>
        <v>45964</v>
      </c>
      <c r="H11" s="16" t="str">
        <f>VLOOKUP($D11,Results!$B$2:$I$398,8,FALSE)</f>
        <v>M9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13</v>
      </c>
      <c r="P11" s="74">
        <f t="shared" si="8"/>
        <v>0</v>
      </c>
    </row>
    <row r="12" spans="2:16" x14ac:dyDescent="0.3">
      <c r="B12" t="str">
        <f t="shared" si="2"/>
        <v>M4</v>
      </c>
      <c r="C12" s="1">
        <v>10</v>
      </c>
      <c r="D12" s="19" t="str">
        <f t="shared" si="3"/>
        <v>10M4</v>
      </c>
      <c r="E12" s="19" t="str">
        <f t="shared" si="4"/>
        <v>10M10</v>
      </c>
      <c r="F12" s="18"/>
      <c r="G12" s="17">
        <f>+Results!D110</f>
        <v>45968</v>
      </c>
      <c r="H12" s="16" t="str">
        <f>VLOOKUP($D12,Results!$B$2:$I$398,8,FALSE)</f>
        <v>M10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2</v>
      </c>
      <c r="O12" s="71">
        <f>IF($C12&gt;Results!$F$1," ",(VLOOKUP($E12,Results!$C$2:$K$265,9,FALSE)))</f>
        <v>27</v>
      </c>
      <c r="P12" s="74">
        <f t="shared" si="8"/>
        <v>0</v>
      </c>
    </row>
    <row r="13" spans="2:16" x14ac:dyDescent="0.3">
      <c r="B13" t="str">
        <f t="shared" si="2"/>
        <v>M4</v>
      </c>
      <c r="C13" s="1">
        <v>11</v>
      </c>
      <c r="D13" s="19" t="str">
        <f t="shared" si="3"/>
        <v>11M4</v>
      </c>
      <c r="E13" s="19" t="str">
        <f t="shared" si="4"/>
        <v>11M12</v>
      </c>
      <c r="F13" s="18"/>
      <c r="G13" s="17">
        <f>+Results!D122</f>
        <v>45973</v>
      </c>
      <c r="H13" s="16" t="str">
        <f>VLOOKUP($D13,Results!$B$2:$I$398,8,FALSE)</f>
        <v>M12</v>
      </c>
      <c r="I13" s="16" t="str">
        <f>VLOOKUP(H13,Results!$N$2:$O$13,2,FALSE)</f>
        <v>Belton Stags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M4</v>
      </c>
      <c r="C14" s="1">
        <v>12</v>
      </c>
      <c r="D14" s="19" t="str">
        <f t="shared" si="3"/>
        <v>12M4</v>
      </c>
      <c r="E14" s="19" t="str">
        <f t="shared" si="4"/>
        <v>12M3</v>
      </c>
      <c r="F14" s="18"/>
      <c r="G14" s="15">
        <f>+Results!D134</f>
        <v>45982</v>
      </c>
      <c r="H14" s="16" t="str">
        <f>VLOOKUP($D14,Results!$B$2:$I$398,8,FALSE)</f>
        <v>M3</v>
      </c>
      <c r="I14" s="16" t="str">
        <f>VLOOKUP(H14,Results!$N$2:$O$13,2,FALSE)</f>
        <v>Cream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M4</v>
      </c>
      <c r="C15" s="1">
        <v>13</v>
      </c>
      <c r="D15" s="19" t="str">
        <f t="shared" si="3"/>
        <v>13M4</v>
      </c>
      <c r="E15" s="19" t="str">
        <f t="shared" si="4"/>
        <v>13M5</v>
      </c>
      <c r="F15" s="18"/>
      <c r="G15" s="15">
        <f>+Results!D146</f>
        <v>45987</v>
      </c>
      <c r="H15" s="16" t="str">
        <f>VLOOKUP($D15,Results!$B$2:$I$398,8,FALSE)</f>
        <v>M5</v>
      </c>
      <c r="I15" s="16" t="str">
        <f>VLOOKUP(H15,Results!$N$2:$O$13,2,FALSE)</f>
        <v>Needles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M4</v>
      </c>
      <c r="C16" s="1">
        <v>14</v>
      </c>
      <c r="D16" s="19" t="str">
        <f t="shared" si="3"/>
        <v>14M4</v>
      </c>
      <c r="E16" s="19" t="str">
        <f t="shared" si="4"/>
        <v>14M2</v>
      </c>
      <c r="F16" s="18"/>
      <c r="G16" s="15">
        <f>+Results!D158</f>
        <v>45992</v>
      </c>
      <c r="H16" s="16" t="str">
        <f>VLOOKUP($D16,Results!$B$2:$I$398,8,FALSE)</f>
        <v>M2</v>
      </c>
      <c r="I16" s="16" t="str">
        <f>VLOOKUP(H16,Results!$N$2:$O$13,2,FALSE)</f>
        <v>Buttercross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M4</v>
      </c>
      <c r="C17" s="1">
        <v>15</v>
      </c>
      <c r="D17" s="19" t="str">
        <f t="shared" si="3"/>
        <v>15M4</v>
      </c>
      <c r="E17" s="19" t="str">
        <f t="shared" si="4"/>
        <v>15M6</v>
      </c>
      <c r="F17" s="18"/>
      <c r="G17" s="15">
        <f>+Results!D170</f>
        <v>46001</v>
      </c>
      <c r="H17" s="16" t="str">
        <f>VLOOKUP($D17,Results!$B$2:$I$398,8,FALSE)</f>
        <v>M6</v>
      </c>
      <c r="I17" s="16" t="str">
        <f>VLOOKUP(H17,Results!$N$2:$O$13,2,FALSE)</f>
        <v>Vagrants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M4</v>
      </c>
      <c r="C18" s="1">
        <v>16</v>
      </c>
      <c r="D18" s="19" t="str">
        <f t="shared" si="3"/>
        <v>16M4</v>
      </c>
      <c r="E18" s="19" t="str">
        <f t="shared" si="4"/>
        <v>16M1</v>
      </c>
      <c r="F18" s="18"/>
      <c r="G18" s="17">
        <f>+Results!D182</f>
        <v>46010</v>
      </c>
      <c r="H18" s="16" t="str">
        <f>VLOOKUP($D18,Results!$B$2:$I$398,8,FALSE)</f>
        <v>M1</v>
      </c>
      <c r="I18" s="16" t="str">
        <f>VLOOKUP(H18,Results!$N$2:$O$13,2,FALSE)</f>
        <v>Titanic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10</v>
      </c>
      <c r="P18" s="74">
        <f t="shared" si="8"/>
        <v>0</v>
      </c>
    </row>
    <row r="19" spans="2:16" x14ac:dyDescent="0.3">
      <c r="B19" t="str">
        <f t="shared" si="2"/>
        <v>M4</v>
      </c>
      <c r="C19" s="1">
        <v>17</v>
      </c>
      <c r="D19" s="19" t="str">
        <f t="shared" si="3"/>
        <v>17M4</v>
      </c>
      <c r="E19" s="19" t="str">
        <f t="shared" si="4"/>
        <v>17M7</v>
      </c>
      <c r="F19" s="18"/>
      <c r="G19" s="15">
        <f>+Results!D194</f>
        <v>46024</v>
      </c>
      <c r="H19" s="16" t="str">
        <f>VLOOKUP($D19,Results!$B$2:$I$398,8,FALSE)</f>
        <v>M7</v>
      </c>
      <c r="I19" s="16" t="str">
        <f>VLOOKUP(H19,Results!$N$2:$O$13,2,FALSE)</f>
        <v>Rock 'n' Rollers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19</v>
      </c>
      <c r="P19" s="74">
        <f t="shared" si="8"/>
        <v>0</v>
      </c>
    </row>
    <row r="20" spans="2:16" x14ac:dyDescent="0.3">
      <c r="B20" t="str">
        <f t="shared" si="2"/>
        <v>M4</v>
      </c>
      <c r="C20" s="1">
        <v>18</v>
      </c>
      <c r="D20" s="19" t="str">
        <f t="shared" si="3"/>
        <v>18M4</v>
      </c>
      <c r="E20" s="19" t="str">
        <f t="shared" si="4"/>
        <v>18M8</v>
      </c>
      <c r="F20" s="18"/>
      <c r="G20" s="17">
        <f>+Results!D206</f>
        <v>46027</v>
      </c>
      <c r="H20" s="16" t="str">
        <f>VLOOKUP($D20,Results!$B$2:$I$398,8,FALSE)</f>
        <v>M8</v>
      </c>
      <c r="I20" s="16" t="str">
        <f>VLOOKUP(H20,Results!$N$2:$O$13,2,FALSE)</f>
        <v>Hillsiders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6" x14ac:dyDescent="0.3">
      <c r="B21" t="str">
        <f t="shared" si="2"/>
        <v>M4</v>
      </c>
      <c r="C21" s="1">
        <v>19</v>
      </c>
      <c r="D21" s="19" t="str">
        <f t="shared" si="3"/>
        <v>19M4</v>
      </c>
      <c r="E21" s="19" t="str">
        <f t="shared" si="4"/>
        <v>19M11</v>
      </c>
      <c r="F21" s="18"/>
      <c r="G21" s="15">
        <f>+Results!D218</f>
        <v>46038</v>
      </c>
      <c r="H21" s="16" t="str">
        <f>VLOOKUP($D21,Results!$B$2:$I$398,8,FALSE)</f>
        <v>M11</v>
      </c>
      <c r="I21" s="16" t="str">
        <f>VLOOKUP(H21,Results!$N$2:$O$13,2,FALSE)</f>
        <v>Early Birds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17</v>
      </c>
      <c r="P21" s="74">
        <f t="shared" si="8"/>
        <v>0</v>
      </c>
    </row>
    <row r="22" spans="2:16" x14ac:dyDescent="0.3">
      <c r="B22" t="str">
        <f t="shared" si="2"/>
        <v>M4</v>
      </c>
      <c r="C22" s="1">
        <v>20</v>
      </c>
      <c r="D22" s="19" t="str">
        <f t="shared" si="3"/>
        <v>20M4</v>
      </c>
      <c r="E22" s="19" t="str">
        <f t="shared" si="4"/>
        <v>20M9</v>
      </c>
      <c r="F22" s="18"/>
      <c r="G22" s="17">
        <f>+Results!D230</f>
        <v>46043</v>
      </c>
      <c r="H22" s="16" t="str">
        <f>VLOOKUP($D22,Results!$B$2:$I$398,8,FALSE)</f>
        <v>M9</v>
      </c>
      <c r="I22" s="16" t="str">
        <f>VLOOKUP(H22,Results!$N$2:$O$13,2,FALSE)</f>
        <v>Wizards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M4</v>
      </c>
      <c r="C23" s="1">
        <v>21</v>
      </c>
      <c r="D23" s="19" t="str">
        <f t="shared" si="3"/>
        <v>21M4</v>
      </c>
      <c r="E23" s="19" t="str">
        <f t="shared" si="4"/>
        <v>21M10</v>
      </c>
      <c r="F23" s="18"/>
      <c r="G23" s="15">
        <f>+Results!D242</f>
        <v>46048</v>
      </c>
      <c r="H23" s="16" t="str">
        <f>VLOOKUP($D23,Results!$B$2:$I$398,8,FALSE)</f>
        <v>M10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23</v>
      </c>
      <c r="P23" s="74">
        <f t="shared" si="8"/>
        <v>0</v>
      </c>
    </row>
    <row r="24" spans="2:16" x14ac:dyDescent="0.3">
      <c r="B24" t="str">
        <f t="shared" si="2"/>
        <v>M4</v>
      </c>
      <c r="C24" s="1">
        <v>22</v>
      </c>
      <c r="D24" s="19" t="str">
        <f t="shared" si="3"/>
        <v>22M4</v>
      </c>
      <c r="E24" s="19" t="str">
        <f t="shared" si="4"/>
        <v>22M12</v>
      </c>
      <c r="F24" s="18"/>
      <c r="G24" s="17">
        <f>+Results!D254</f>
        <v>46057</v>
      </c>
      <c r="H24" s="16" t="str">
        <f>VLOOKUP($D24,Results!$B$2:$I$398,8,FALSE)</f>
        <v>M12</v>
      </c>
      <c r="I24" s="16" t="str">
        <f>VLOOKUP(H24,Results!$N$2:$O$13,2,FALSE)</f>
        <v>Belton Stags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11</v>
      </c>
      <c r="P24" s="74">
        <f t="shared" si="8"/>
        <v>0</v>
      </c>
    </row>
    <row r="25" spans="2:16" x14ac:dyDescent="0.3">
      <c r="B25" t="str">
        <f t="shared" si="2"/>
        <v>M4</v>
      </c>
      <c r="C25" s="1">
        <v>23</v>
      </c>
      <c r="D25" s="19" t="str">
        <f t="shared" si="3"/>
        <v>23M4</v>
      </c>
      <c r="E25" s="19" t="str">
        <f t="shared" si="4"/>
        <v>23M3</v>
      </c>
      <c r="F25" s="18"/>
      <c r="G25" s="17">
        <f>+Results!D266</f>
        <v>46064</v>
      </c>
      <c r="H25" s="16" t="str">
        <f>VLOOKUP($D25,Results!$B$2:$I$398,8,FALSE)</f>
        <v>M3</v>
      </c>
      <c r="I25" s="16" t="str">
        <f>VLOOKUP(H25,Results!$N$2:$O$13,2,FALSE)</f>
        <v>Cream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15</v>
      </c>
      <c r="P25" s="74">
        <f t="shared" si="8"/>
        <v>0</v>
      </c>
    </row>
    <row r="26" spans="2:16" x14ac:dyDescent="0.3">
      <c r="B26" t="str">
        <f t="shared" si="2"/>
        <v>M4</v>
      </c>
      <c r="C26" s="1">
        <v>24</v>
      </c>
      <c r="D26" s="19" t="str">
        <f t="shared" si="3"/>
        <v>24M4</v>
      </c>
      <c r="E26" s="19" t="str">
        <f t="shared" si="4"/>
        <v>24M5</v>
      </c>
      <c r="F26" s="18"/>
      <c r="G26" s="17">
        <f>+Results!D278</f>
        <v>46071</v>
      </c>
      <c r="H26" s="16" t="str">
        <f>VLOOKUP($D26,Results!$B$2:$I$398,8,FALSE)</f>
        <v>M5</v>
      </c>
      <c r="I26" s="16" t="str">
        <f>VLOOKUP(H26,Results!$N$2:$O$13,2,FALSE)</f>
        <v>Needles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11</v>
      </c>
      <c r="P26" s="74">
        <f t="shared" si="8"/>
        <v>1</v>
      </c>
    </row>
    <row r="27" spans="2:16" x14ac:dyDescent="0.3">
      <c r="B27" t="str">
        <f t="shared" si="2"/>
        <v>M4</v>
      </c>
      <c r="C27" s="1">
        <v>25</v>
      </c>
      <c r="D27" s="19" t="str">
        <f t="shared" si="3"/>
        <v>25M4</v>
      </c>
      <c r="E27" s="19" t="str">
        <f t="shared" si="4"/>
        <v>25M2</v>
      </c>
      <c r="F27" s="18"/>
      <c r="G27" s="17">
        <f>+Results!D290</f>
        <v>46080</v>
      </c>
      <c r="H27" s="16" t="str">
        <f>VLOOKUP($D27,Results!$B$2:$I$398,8,FALSE)</f>
        <v>M2</v>
      </c>
      <c r="I27" s="16" t="str">
        <f>VLOOKUP(H27,Results!$N$2:$O$13,2,FALSE)</f>
        <v>Buttercross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M4</v>
      </c>
      <c r="C28" s="1">
        <v>26</v>
      </c>
      <c r="D28" s="19" t="str">
        <f t="shared" si="3"/>
        <v>26M4</v>
      </c>
      <c r="E28" s="19" t="str">
        <f t="shared" si="4"/>
        <v>26M6</v>
      </c>
      <c r="F28" s="18"/>
      <c r="G28" s="17">
        <f>+Results!D302</f>
        <v>46083</v>
      </c>
      <c r="H28" s="16" t="str">
        <f>VLOOKUP($D28,Results!$B$2:$I$398,8,FALSE)</f>
        <v>M6</v>
      </c>
      <c r="I28" s="16" t="str">
        <f>VLOOKUP(H28,Results!$N$2:$O$13,2,FALSE)</f>
        <v>Vagrants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M4</v>
      </c>
      <c r="C29" s="1">
        <v>27</v>
      </c>
      <c r="D29" s="19" t="str">
        <f t="shared" si="3"/>
        <v>27M4</v>
      </c>
      <c r="E29" s="19" t="str">
        <f t="shared" si="4"/>
        <v>27M1</v>
      </c>
      <c r="F29" s="18"/>
      <c r="G29" s="17">
        <f>+Results!D314</f>
        <v>46094</v>
      </c>
      <c r="H29" s="16" t="str">
        <f>VLOOKUP($D29,Results!$B$2:$I$398,8,FALSE)</f>
        <v>M1</v>
      </c>
      <c r="I29" s="16" t="str">
        <f>VLOOKUP(H29,Results!$N$2:$O$13,2,FALSE)</f>
        <v>Titanic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M4</v>
      </c>
      <c r="C30" s="1">
        <v>28</v>
      </c>
      <c r="D30" s="19" t="str">
        <f t="shared" si="3"/>
        <v>28M4</v>
      </c>
      <c r="E30" s="19" t="str">
        <f t="shared" si="4"/>
        <v>28M7</v>
      </c>
      <c r="F30" s="18"/>
      <c r="G30" s="17">
        <f>+Results!D326</f>
        <v>46099</v>
      </c>
      <c r="H30" s="16" t="str">
        <f>VLOOKUP($D30,Results!$B$2:$I$398,8,FALSE)</f>
        <v>M7</v>
      </c>
      <c r="I30" s="16" t="str">
        <f>VLOOKUP(H30,Results!$N$2:$O$13,2,FALSE)</f>
        <v>Rock 'n' Rollers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M4</v>
      </c>
      <c r="C31" s="1">
        <v>29</v>
      </c>
      <c r="D31" s="19" t="str">
        <f t="shared" si="3"/>
        <v>29M4</v>
      </c>
      <c r="E31" s="19" t="str">
        <f t="shared" si="4"/>
        <v>29M8</v>
      </c>
      <c r="F31" s="18"/>
      <c r="G31" s="17">
        <f>+Results!D338</f>
        <v>46104</v>
      </c>
      <c r="H31" s="16" t="str">
        <f>VLOOKUP($D31,Results!$B$2:$I$398,8,FALSE)</f>
        <v>M8</v>
      </c>
      <c r="I31" s="16" t="str">
        <f>VLOOKUP(H31,Results!$N$2:$O$13,2,FALSE)</f>
        <v>Hillsiders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M4</v>
      </c>
      <c r="C32" s="1">
        <v>30</v>
      </c>
      <c r="D32" s="19" t="str">
        <f t="shared" si="3"/>
        <v>30M4</v>
      </c>
      <c r="E32" s="19" t="str">
        <f t="shared" si="4"/>
        <v>30M11</v>
      </c>
      <c r="F32" s="18"/>
      <c r="G32" s="17">
        <f>+Results!D350</f>
        <v>46108</v>
      </c>
      <c r="H32" s="16" t="str">
        <f>VLOOKUP($D32,Results!$B$2:$I$398,8,FALSE)</f>
        <v>M11</v>
      </c>
      <c r="I32" s="16" t="str">
        <f>VLOOKUP(H32,Results!$N$2:$O$13,2,FALSE)</f>
        <v>Early Birds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M4</v>
      </c>
      <c r="C33" s="1">
        <v>31</v>
      </c>
      <c r="D33" s="19" t="str">
        <f t="shared" si="3"/>
        <v>31M4</v>
      </c>
      <c r="E33" s="19" t="str">
        <f t="shared" si="4"/>
        <v>31M9</v>
      </c>
      <c r="F33" s="18"/>
      <c r="G33" s="17">
        <f>+Results!D362</f>
        <v>46113</v>
      </c>
      <c r="H33" s="16" t="str">
        <f>VLOOKUP($D33,Results!$B$2:$I$398,8,FALSE)</f>
        <v>M9</v>
      </c>
      <c r="I33" s="16" t="str">
        <f>VLOOKUP(H33,Results!$N$2:$O$13,2,FALSE)</f>
        <v>Wizards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M4</v>
      </c>
      <c r="C34" s="1">
        <v>32</v>
      </c>
      <c r="D34" s="19" t="str">
        <f t="shared" si="3"/>
        <v>32M4</v>
      </c>
      <c r="E34" s="19" t="str">
        <f t="shared" si="4"/>
        <v>32M10</v>
      </c>
      <c r="F34" s="18"/>
      <c r="G34" s="17">
        <f>+Results!D374</f>
        <v>46122</v>
      </c>
      <c r="H34" s="16" t="str">
        <f>VLOOKUP($D34,Results!$B$2:$I$398,8,FALSE)</f>
        <v>M10</v>
      </c>
      <c r="I34" s="16" t="str">
        <f>VLOOKUP(H34,Results!$N$2:$O$13,2,FALSE)</f>
        <v>Deadenders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M4</v>
      </c>
      <c r="C35" s="1">
        <v>33</v>
      </c>
      <c r="D35" s="19" t="str">
        <f t="shared" si="3"/>
        <v>33M4</v>
      </c>
      <c r="E35" s="19" t="str">
        <f t="shared" si="4"/>
        <v>33M12</v>
      </c>
      <c r="F35" s="18"/>
      <c r="G35" s="17">
        <f>+Results!D386</f>
        <v>46127</v>
      </c>
      <c r="H35" s="16" t="str">
        <f>VLOOKUP($D35,Results!$B$2:$I$398,8,FALSE)</f>
        <v>M12</v>
      </c>
      <c r="I35" s="16" t="str">
        <f>VLOOKUP(H35,Results!$N$2:$O$13,2,FALSE)</f>
        <v>Belton Stags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5</v>
      </c>
      <c r="L36" s="66">
        <f t="shared" si="9"/>
        <v>1</v>
      </c>
      <c r="M36" s="67">
        <f t="shared" si="9"/>
        <v>18</v>
      </c>
      <c r="N36" s="72">
        <f t="shared" si="9"/>
        <v>273</v>
      </c>
      <c r="O36" s="73">
        <f t="shared" si="9"/>
        <v>327</v>
      </c>
      <c r="P36" s="75">
        <f t="shared" si="9"/>
        <v>11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3" t="s">
        <v>60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M5</v>
      </c>
      <c r="C3" s="1">
        <v>1</v>
      </c>
      <c r="D3" s="19" t="str">
        <f t="shared" ref="D3" si="0">CONCATENATE(C3,B3)</f>
        <v>1M5</v>
      </c>
      <c r="E3" s="19" t="str">
        <f t="shared" ref="E3" si="1">CONCATENATE(C3,H3)</f>
        <v>1M6</v>
      </c>
      <c r="F3" s="18"/>
      <c r="G3" s="15">
        <f>+Results!D2</f>
        <v>45911</v>
      </c>
      <c r="H3" s="16" t="str">
        <f>VLOOKUP($D3,Results!$B$2:$I$398,8,FALSE)</f>
        <v>M6</v>
      </c>
      <c r="I3" s="16" t="str">
        <f>VLOOKUP(H3,Results!$N$2:$O$13,2,FALSE)</f>
        <v>Vagrants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30</v>
      </c>
      <c r="P3" s="74">
        <f>IF(J3=" "," ",SUM(K3*2)+L3*1)</f>
        <v>0</v>
      </c>
    </row>
    <row r="4" spans="2:16" x14ac:dyDescent="0.3">
      <c r="B4" t="str">
        <f t="shared" ref="B4:B35" si="2">+$H$1</f>
        <v>M5</v>
      </c>
      <c r="C4" s="1">
        <v>2</v>
      </c>
      <c r="D4" s="19" t="str">
        <f t="shared" ref="D4:D35" si="3">CONCATENATE(C4,B4)</f>
        <v>2M5</v>
      </c>
      <c r="E4" s="19" t="str">
        <f t="shared" ref="E4:E35" si="4">CONCATENATE(C4,H4)</f>
        <v>2M4</v>
      </c>
      <c r="F4" s="18"/>
      <c r="G4" s="15">
        <f>+Results!D14</f>
        <v>45917</v>
      </c>
      <c r="H4" s="16" t="str">
        <f>VLOOKUP($D4,Results!$B$2:$I$398,8,FALSE)</f>
        <v>M4</v>
      </c>
      <c r="I4" s="16" t="str">
        <f>VLOOKUP(H4,Results!$N$2:$O$13,2,FALSE)</f>
        <v>Thistles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3</v>
      </c>
      <c r="O4" s="71">
        <f>IF($C4&gt;Results!$F$1," ",(VLOOKUP($E4,Results!$C$2:$K$265,9,FALSE)))</f>
        <v>32</v>
      </c>
      <c r="P4" s="74">
        <f t="shared" ref="P4:P35" si="8">IF(J4=" "," ",SUM(K4*2)+L4*1)</f>
        <v>0</v>
      </c>
    </row>
    <row r="5" spans="2:16" x14ac:dyDescent="0.3">
      <c r="B5" t="str">
        <f t="shared" si="2"/>
        <v>M5</v>
      </c>
      <c r="C5" s="1">
        <v>3</v>
      </c>
      <c r="D5" s="19" t="str">
        <f t="shared" si="3"/>
        <v>3M5</v>
      </c>
      <c r="E5" s="19" t="str">
        <f t="shared" si="4"/>
        <v>3M7</v>
      </c>
      <c r="F5" s="18"/>
      <c r="G5" s="15">
        <f>+Results!D26</f>
        <v>45926</v>
      </c>
      <c r="H5" s="16" t="str">
        <f>VLOOKUP($D5,Results!$B$2:$I$398,8,FALSE)</f>
        <v>M7</v>
      </c>
      <c r="I5" s="16" t="str">
        <f>VLOOKUP(H5,Results!$N$2:$O$13,2,FALSE)</f>
        <v>Rock 'n' Rollers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15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M5</v>
      </c>
      <c r="C6" s="1">
        <v>4</v>
      </c>
      <c r="D6" s="19" t="str">
        <f t="shared" si="3"/>
        <v>4M5</v>
      </c>
      <c r="E6" s="19" t="str">
        <f t="shared" si="4"/>
        <v>4M3</v>
      </c>
      <c r="F6" s="18"/>
      <c r="G6" s="15">
        <f>+Results!D38</f>
        <v>45931</v>
      </c>
      <c r="H6" s="16" t="str">
        <f>VLOOKUP($D6,Results!$B$2:$I$398,8,FALSE)</f>
        <v>M3</v>
      </c>
      <c r="I6" s="16" t="str">
        <f>VLOOKUP(H6,Results!$N$2:$O$13,2,FALSE)</f>
        <v>Cream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M5</v>
      </c>
      <c r="C7" s="1">
        <v>5</v>
      </c>
      <c r="D7" s="19" t="str">
        <f t="shared" si="3"/>
        <v>5M5</v>
      </c>
      <c r="E7" s="19" t="str">
        <f t="shared" si="4"/>
        <v>5M2</v>
      </c>
      <c r="F7" s="18"/>
      <c r="G7" s="17">
        <f>+Results!D50</f>
        <v>45936</v>
      </c>
      <c r="H7" s="16" t="str">
        <f>VLOOKUP($D7,Results!$B$2:$I$398,8,FALSE)</f>
        <v>M2</v>
      </c>
      <c r="I7" s="16" t="str">
        <f>VLOOKUP(H7,Results!$N$2:$O$13,2,FALSE)</f>
        <v>Buttercross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M5</v>
      </c>
      <c r="C8" s="1">
        <v>6</v>
      </c>
      <c r="D8" s="19" t="str">
        <f t="shared" si="3"/>
        <v>6M5</v>
      </c>
      <c r="E8" s="19" t="str">
        <f t="shared" si="4"/>
        <v>6M8</v>
      </c>
      <c r="F8" s="18"/>
      <c r="G8" s="15">
        <f>+Results!D62</f>
        <v>45945</v>
      </c>
      <c r="H8" s="16" t="str">
        <f>VLOOKUP($D8,Results!$B$2:$I$398,8,FALSE)</f>
        <v>M8</v>
      </c>
      <c r="I8" s="16" t="str">
        <f>VLOOKUP(H8,Results!$N$2:$O$13,2,FALSE)</f>
        <v>Hillsiders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12</v>
      </c>
      <c r="P8" s="74">
        <f t="shared" si="8"/>
        <v>0</v>
      </c>
    </row>
    <row r="9" spans="2:16" x14ac:dyDescent="0.3">
      <c r="B9" t="str">
        <f t="shared" si="2"/>
        <v>M5</v>
      </c>
      <c r="C9" s="1">
        <v>7</v>
      </c>
      <c r="D9" s="19" t="str">
        <f t="shared" si="3"/>
        <v>7M5</v>
      </c>
      <c r="E9" s="19" t="str">
        <f t="shared" si="4"/>
        <v>7M12</v>
      </c>
      <c r="F9" s="18"/>
      <c r="G9" s="15">
        <f>+Results!D74</f>
        <v>45952</v>
      </c>
      <c r="H9" s="16" t="str">
        <f>VLOOKUP($D9,Results!$B$2:$I$398,8,FALSE)</f>
        <v>M12</v>
      </c>
      <c r="I9" s="16" t="str">
        <f>VLOOKUP(H9,Results!$N$2:$O$13,2,FALSE)</f>
        <v>Belton Stags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M5</v>
      </c>
      <c r="C10" s="1">
        <v>8</v>
      </c>
      <c r="D10" s="19" t="str">
        <f t="shared" si="3"/>
        <v>8M5</v>
      </c>
      <c r="E10" s="19" t="str">
        <f t="shared" si="4"/>
        <v>8M10</v>
      </c>
      <c r="F10" s="18"/>
      <c r="G10" s="15">
        <f>+Results!D86</f>
        <v>45959</v>
      </c>
      <c r="H10" s="16" t="str">
        <f>VLOOKUP($D10,Results!$B$2:$I$398,8,FALSE)</f>
        <v>M10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M5</v>
      </c>
      <c r="C11" s="1">
        <v>9</v>
      </c>
      <c r="D11" s="19" t="str">
        <f t="shared" si="3"/>
        <v>9M5</v>
      </c>
      <c r="E11" s="19" t="str">
        <f t="shared" si="4"/>
        <v>9M1</v>
      </c>
      <c r="F11" s="18"/>
      <c r="G11" s="17">
        <f>+Results!D98</f>
        <v>45964</v>
      </c>
      <c r="H11" s="16" t="str">
        <f>VLOOKUP($D11,Results!$B$2:$I$398,8,FALSE)</f>
        <v>M1</v>
      </c>
      <c r="I11" s="16" t="str">
        <f>VLOOKUP(H11,Results!$N$2:$O$13,2,FALSE)</f>
        <v>Titanic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22</v>
      </c>
      <c r="P11" s="74">
        <f t="shared" si="8"/>
        <v>0</v>
      </c>
    </row>
    <row r="12" spans="2:16" x14ac:dyDescent="0.3">
      <c r="B12" t="str">
        <f t="shared" si="2"/>
        <v>M5</v>
      </c>
      <c r="C12" s="1">
        <v>10</v>
      </c>
      <c r="D12" s="19" t="str">
        <f t="shared" si="3"/>
        <v>10M5</v>
      </c>
      <c r="E12" s="19" t="str">
        <f t="shared" si="4"/>
        <v>10M11</v>
      </c>
      <c r="F12" s="18"/>
      <c r="G12" s="17">
        <f>+Results!D110</f>
        <v>45968</v>
      </c>
      <c r="H12" s="16" t="str">
        <f>VLOOKUP($D12,Results!$B$2:$I$398,8,FALSE)</f>
        <v>M11</v>
      </c>
      <c r="I12" s="16" t="str">
        <f>VLOOKUP(H12,Results!$N$2:$O$13,2,FALSE)</f>
        <v>Early Birds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M5</v>
      </c>
      <c r="C13" s="1">
        <v>11</v>
      </c>
      <c r="D13" s="19" t="str">
        <f t="shared" si="3"/>
        <v>11M5</v>
      </c>
      <c r="E13" s="19" t="str">
        <f t="shared" si="4"/>
        <v>11M9</v>
      </c>
      <c r="F13" s="18"/>
      <c r="G13" s="17">
        <f>+Results!D122</f>
        <v>45973</v>
      </c>
      <c r="H13" s="16" t="str">
        <f>VLOOKUP($D13,Results!$B$2:$I$398,8,FALSE)</f>
        <v>M9</v>
      </c>
      <c r="I13" s="16" t="str">
        <f>VLOOKUP(H13,Results!$N$2:$O$13,2,FALSE)</f>
        <v>Wizards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M5</v>
      </c>
      <c r="C14" s="1">
        <v>12</v>
      </c>
      <c r="D14" s="19" t="str">
        <f t="shared" si="3"/>
        <v>12M5</v>
      </c>
      <c r="E14" s="19" t="str">
        <f t="shared" si="4"/>
        <v>12M6</v>
      </c>
      <c r="F14" s="18"/>
      <c r="G14" s="15">
        <f>+Results!D134</f>
        <v>45982</v>
      </c>
      <c r="H14" s="16" t="str">
        <f>VLOOKUP($D14,Results!$B$2:$I$398,8,FALSE)</f>
        <v>M6</v>
      </c>
      <c r="I14" s="16" t="str">
        <f>VLOOKUP(H14,Results!$N$2:$O$13,2,FALSE)</f>
        <v>Vagrants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11</v>
      </c>
      <c r="P14" s="74">
        <f t="shared" si="8"/>
        <v>0</v>
      </c>
    </row>
    <row r="15" spans="2:16" x14ac:dyDescent="0.3">
      <c r="B15" t="str">
        <f t="shared" si="2"/>
        <v>M5</v>
      </c>
      <c r="C15" s="1">
        <v>13</v>
      </c>
      <c r="D15" s="19" t="str">
        <f t="shared" si="3"/>
        <v>13M5</v>
      </c>
      <c r="E15" s="19" t="str">
        <f t="shared" si="4"/>
        <v>13M4</v>
      </c>
      <c r="F15" s="18"/>
      <c r="G15" s="15">
        <f>+Results!D146</f>
        <v>45987</v>
      </c>
      <c r="H15" s="16" t="str">
        <f>VLOOKUP($D15,Results!$B$2:$I$398,8,FALSE)</f>
        <v>M4</v>
      </c>
      <c r="I15" s="16" t="str">
        <f>VLOOKUP(H15,Results!$N$2:$O$13,2,FALSE)</f>
        <v>Thistles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M5</v>
      </c>
      <c r="C16" s="1">
        <v>14</v>
      </c>
      <c r="D16" s="19" t="str">
        <f t="shared" si="3"/>
        <v>14M5</v>
      </c>
      <c r="E16" s="19" t="str">
        <f t="shared" si="4"/>
        <v>14M7</v>
      </c>
      <c r="F16" s="18"/>
      <c r="G16" s="15">
        <f>+Results!D158</f>
        <v>45992</v>
      </c>
      <c r="H16" s="16" t="str">
        <f>VLOOKUP($D16,Results!$B$2:$I$398,8,FALSE)</f>
        <v>M7</v>
      </c>
      <c r="I16" s="16" t="str">
        <f>VLOOKUP(H16,Results!$N$2:$O$13,2,FALSE)</f>
        <v>Rock 'n' Rollers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26</v>
      </c>
      <c r="P16" s="74">
        <f t="shared" si="8"/>
        <v>0</v>
      </c>
    </row>
    <row r="17" spans="2:16" x14ac:dyDescent="0.3">
      <c r="B17" t="str">
        <f t="shared" si="2"/>
        <v>M5</v>
      </c>
      <c r="C17" s="1">
        <v>15</v>
      </c>
      <c r="D17" s="19" t="str">
        <f t="shared" si="3"/>
        <v>15M5</v>
      </c>
      <c r="E17" s="19" t="str">
        <f t="shared" si="4"/>
        <v>15M3</v>
      </c>
      <c r="F17" s="18"/>
      <c r="G17" s="15">
        <f>+Results!D170</f>
        <v>46001</v>
      </c>
      <c r="H17" s="16" t="str">
        <f>VLOOKUP($D17,Results!$B$2:$I$398,8,FALSE)</f>
        <v>M3</v>
      </c>
      <c r="I17" s="16" t="str">
        <f>VLOOKUP(H17,Results!$N$2:$O$13,2,FALSE)</f>
        <v>Cream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2</v>
      </c>
      <c r="O17" s="71">
        <f>IF($C17&gt;Results!$F$1," ",(VLOOKUP($E17,Results!$C$2:$K$265,9,FALSE)))</f>
        <v>29</v>
      </c>
      <c r="P17" s="74">
        <f t="shared" si="8"/>
        <v>0</v>
      </c>
    </row>
    <row r="18" spans="2:16" x14ac:dyDescent="0.3">
      <c r="B18" t="str">
        <f t="shared" si="2"/>
        <v>M5</v>
      </c>
      <c r="C18" s="1">
        <v>16</v>
      </c>
      <c r="D18" s="19" t="str">
        <f t="shared" si="3"/>
        <v>16M5</v>
      </c>
      <c r="E18" s="19" t="str">
        <f t="shared" si="4"/>
        <v>16M2</v>
      </c>
      <c r="F18" s="18"/>
      <c r="G18" s="17">
        <f>+Results!D182</f>
        <v>46010</v>
      </c>
      <c r="H18" s="16" t="str">
        <f>VLOOKUP($D18,Results!$B$2:$I$398,8,FALSE)</f>
        <v>M2</v>
      </c>
      <c r="I18" s="16" t="str">
        <f>VLOOKUP(H18,Results!$N$2:$O$13,2,FALSE)</f>
        <v>Buttercross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5</v>
      </c>
      <c r="O18" s="71">
        <f>IF($C18&gt;Results!$F$1," ",(VLOOKUP($E18,Results!$C$2:$K$265,9,FALSE)))</f>
        <v>22</v>
      </c>
      <c r="P18" s="74">
        <f t="shared" si="8"/>
        <v>0</v>
      </c>
    </row>
    <row r="19" spans="2:16" x14ac:dyDescent="0.3">
      <c r="B19" t="str">
        <f t="shared" si="2"/>
        <v>M5</v>
      </c>
      <c r="C19" s="1">
        <v>17</v>
      </c>
      <c r="D19" s="19" t="str">
        <f t="shared" si="3"/>
        <v>17M5</v>
      </c>
      <c r="E19" s="19" t="str">
        <f t="shared" si="4"/>
        <v>17M8</v>
      </c>
      <c r="F19" s="18"/>
      <c r="G19" s="15">
        <f>+Results!D194</f>
        <v>46024</v>
      </c>
      <c r="H19" s="16" t="str">
        <f>VLOOKUP($D19,Results!$B$2:$I$398,8,FALSE)</f>
        <v>M8</v>
      </c>
      <c r="I19" s="16" t="str">
        <f>VLOOKUP(H19,Results!$N$2:$O$13,2,FALSE)</f>
        <v>Hillsiders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6" x14ac:dyDescent="0.3">
      <c r="B20" t="str">
        <f t="shared" si="2"/>
        <v>M5</v>
      </c>
      <c r="C20" s="1">
        <v>18</v>
      </c>
      <c r="D20" s="19" t="str">
        <f t="shared" si="3"/>
        <v>18M5</v>
      </c>
      <c r="E20" s="19" t="str">
        <f t="shared" si="4"/>
        <v>18M12</v>
      </c>
      <c r="F20" s="18"/>
      <c r="G20" s="17">
        <f>+Results!D206</f>
        <v>46027</v>
      </c>
      <c r="H20" s="16" t="str">
        <f>VLOOKUP($D20,Results!$B$2:$I$398,8,FALSE)</f>
        <v>M12</v>
      </c>
      <c r="I20" s="16" t="str">
        <f>VLOOKUP(H20,Results!$N$2:$O$13,2,FALSE)</f>
        <v>Belton Stags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17</v>
      </c>
      <c r="O20" s="71">
        <f>IF($C20&gt;Results!$F$1," ",(VLOOKUP($E20,Results!$C$2:$K$265,9,FALSE)))</f>
        <v>6</v>
      </c>
      <c r="P20" s="74">
        <f t="shared" si="8"/>
        <v>2</v>
      </c>
    </row>
    <row r="21" spans="2:16" x14ac:dyDescent="0.3">
      <c r="B21" t="str">
        <f t="shared" si="2"/>
        <v>M5</v>
      </c>
      <c r="C21" s="1">
        <v>19</v>
      </c>
      <c r="D21" s="19" t="str">
        <f t="shared" si="3"/>
        <v>19M5</v>
      </c>
      <c r="E21" s="19" t="str">
        <f t="shared" si="4"/>
        <v>19M10</v>
      </c>
      <c r="F21" s="18"/>
      <c r="G21" s="15">
        <f>+Results!D218</f>
        <v>46038</v>
      </c>
      <c r="H21" s="16" t="str">
        <f>VLOOKUP($D21,Results!$B$2:$I$398,8,FALSE)</f>
        <v>M10</v>
      </c>
      <c r="I21" s="16" t="str">
        <f>VLOOKUP(H21,Results!$N$2:$O$13,2,FALSE)</f>
        <v>Deadenders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30</v>
      </c>
      <c r="P21" s="74">
        <f t="shared" si="8"/>
        <v>0</v>
      </c>
    </row>
    <row r="22" spans="2:16" x14ac:dyDescent="0.3">
      <c r="B22" t="str">
        <f t="shared" si="2"/>
        <v>M5</v>
      </c>
      <c r="C22" s="1">
        <v>20</v>
      </c>
      <c r="D22" s="19" t="str">
        <f t="shared" si="3"/>
        <v>20M5</v>
      </c>
      <c r="E22" s="19" t="str">
        <f t="shared" si="4"/>
        <v>20M1</v>
      </c>
      <c r="F22" s="18"/>
      <c r="G22" s="17">
        <f>+Results!D230</f>
        <v>46043</v>
      </c>
      <c r="H22" s="16" t="str">
        <f>VLOOKUP($D22,Results!$B$2:$I$398,8,FALSE)</f>
        <v>M1</v>
      </c>
      <c r="I22" s="16" t="str">
        <f>VLOOKUP(H22,Results!$N$2:$O$13,2,FALSE)</f>
        <v>Titanic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28</v>
      </c>
      <c r="P22" s="74">
        <f t="shared" si="8"/>
        <v>0</v>
      </c>
    </row>
    <row r="23" spans="2:16" x14ac:dyDescent="0.3">
      <c r="B23" t="str">
        <f t="shared" si="2"/>
        <v>M5</v>
      </c>
      <c r="C23" s="1">
        <v>21</v>
      </c>
      <c r="D23" s="19" t="str">
        <f t="shared" si="3"/>
        <v>21M5</v>
      </c>
      <c r="E23" s="19" t="str">
        <f t="shared" si="4"/>
        <v>21M11</v>
      </c>
      <c r="F23" s="18"/>
      <c r="G23" s="15">
        <f>+Results!D242</f>
        <v>46048</v>
      </c>
      <c r="H23" s="16" t="str">
        <f>VLOOKUP($D23,Results!$B$2:$I$398,8,FALSE)</f>
        <v>M11</v>
      </c>
      <c r="I23" s="16" t="str">
        <f>VLOOKUP(H23,Results!$N$2:$O$13,2,FALSE)</f>
        <v>Early Birds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5</v>
      </c>
      <c r="O23" s="71">
        <f>IF($C23&gt;Results!$F$1," ",(VLOOKUP($E23,Results!$C$2:$K$265,9,FALSE)))</f>
        <v>22</v>
      </c>
      <c r="P23" s="74">
        <f t="shared" si="8"/>
        <v>0</v>
      </c>
    </row>
    <row r="24" spans="2:16" x14ac:dyDescent="0.3">
      <c r="B24" t="str">
        <f t="shared" si="2"/>
        <v>M5</v>
      </c>
      <c r="C24" s="1">
        <v>22</v>
      </c>
      <c r="D24" s="19" t="str">
        <f t="shared" si="3"/>
        <v>22M5</v>
      </c>
      <c r="E24" s="19" t="str">
        <f t="shared" si="4"/>
        <v>22M9</v>
      </c>
      <c r="F24" s="18"/>
      <c r="G24" s="17">
        <f>+Results!D254</f>
        <v>46057</v>
      </c>
      <c r="H24" s="16" t="str">
        <f>VLOOKUP($D24,Results!$B$2:$I$398,8,FALSE)</f>
        <v>M9</v>
      </c>
      <c r="I24" s="16" t="str">
        <f>VLOOKUP(H24,Results!$N$2:$O$13,2,FALSE)</f>
        <v>Wizards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8</v>
      </c>
      <c r="P24" s="74">
        <f t="shared" si="8"/>
        <v>1</v>
      </c>
    </row>
    <row r="25" spans="2:16" x14ac:dyDescent="0.3">
      <c r="B25" t="str">
        <f t="shared" si="2"/>
        <v>M5</v>
      </c>
      <c r="C25" s="1">
        <v>23</v>
      </c>
      <c r="D25" s="19" t="str">
        <f t="shared" si="3"/>
        <v>23M5</v>
      </c>
      <c r="E25" s="19" t="str">
        <f t="shared" si="4"/>
        <v>23M6</v>
      </c>
      <c r="F25" s="18"/>
      <c r="G25" s="17">
        <f>+Results!D266</f>
        <v>46064</v>
      </c>
      <c r="H25" s="16" t="str">
        <f>VLOOKUP($D25,Results!$B$2:$I$398,8,FALSE)</f>
        <v>M6</v>
      </c>
      <c r="I25" s="16" t="str">
        <f>VLOOKUP(H25,Results!$N$2:$O$13,2,FALSE)</f>
        <v>Vagrants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27</v>
      </c>
      <c r="P25" s="74">
        <f t="shared" si="8"/>
        <v>0</v>
      </c>
    </row>
    <row r="26" spans="2:16" x14ac:dyDescent="0.3">
      <c r="B26" t="str">
        <f t="shared" si="2"/>
        <v>M5</v>
      </c>
      <c r="C26" s="1">
        <v>24</v>
      </c>
      <c r="D26" s="19" t="str">
        <f t="shared" si="3"/>
        <v>24M5</v>
      </c>
      <c r="E26" s="19" t="str">
        <f t="shared" si="4"/>
        <v>24M4</v>
      </c>
      <c r="F26" s="18"/>
      <c r="G26" s="17">
        <f>+Results!D278</f>
        <v>46071</v>
      </c>
      <c r="H26" s="16" t="str">
        <f>VLOOKUP($D26,Results!$B$2:$I$398,8,FALSE)</f>
        <v>M4</v>
      </c>
      <c r="I26" s="16" t="str">
        <f>VLOOKUP(H26,Results!$N$2:$O$13,2,FALSE)</f>
        <v>Thistles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11</v>
      </c>
      <c r="P26" s="74">
        <f t="shared" si="8"/>
        <v>1</v>
      </c>
    </row>
    <row r="27" spans="2:16" x14ac:dyDescent="0.3">
      <c r="B27" t="str">
        <f t="shared" si="2"/>
        <v>M5</v>
      </c>
      <c r="C27" s="1">
        <v>25</v>
      </c>
      <c r="D27" s="19" t="str">
        <f t="shared" si="3"/>
        <v>25M5</v>
      </c>
      <c r="E27" s="19" t="str">
        <f t="shared" si="4"/>
        <v>25M7</v>
      </c>
      <c r="F27" s="18"/>
      <c r="G27" s="17">
        <f>+Results!D290</f>
        <v>46080</v>
      </c>
      <c r="H27" s="16" t="str">
        <f>VLOOKUP($D27,Results!$B$2:$I$398,8,FALSE)</f>
        <v>M7</v>
      </c>
      <c r="I27" s="16" t="str">
        <f>VLOOKUP(H27,Results!$N$2:$O$13,2,FALSE)</f>
        <v>Rock 'n' Rollers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M5</v>
      </c>
      <c r="C28" s="1">
        <v>26</v>
      </c>
      <c r="D28" s="19" t="str">
        <f t="shared" si="3"/>
        <v>26M5</v>
      </c>
      <c r="E28" s="19" t="str">
        <f t="shared" si="4"/>
        <v>26M3</v>
      </c>
      <c r="F28" s="18"/>
      <c r="G28" s="17">
        <f>+Results!D302</f>
        <v>46083</v>
      </c>
      <c r="H28" s="16" t="str">
        <f>VLOOKUP($D28,Results!$B$2:$I$398,8,FALSE)</f>
        <v>M3</v>
      </c>
      <c r="I28" s="16" t="str">
        <f>VLOOKUP(H28,Results!$N$2:$O$13,2,FALSE)</f>
        <v>Cream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M5</v>
      </c>
      <c r="C29" s="1">
        <v>27</v>
      </c>
      <c r="D29" s="19" t="str">
        <f t="shared" si="3"/>
        <v>27M5</v>
      </c>
      <c r="E29" s="19" t="str">
        <f t="shared" si="4"/>
        <v>27M2</v>
      </c>
      <c r="F29" s="18"/>
      <c r="G29" s="17">
        <f>+Results!D314</f>
        <v>46094</v>
      </c>
      <c r="H29" s="16" t="str">
        <f>VLOOKUP($D29,Results!$B$2:$I$398,8,FALSE)</f>
        <v>M2</v>
      </c>
      <c r="I29" s="16" t="str">
        <f>VLOOKUP(H29,Results!$N$2:$O$13,2,FALSE)</f>
        <v>Buttercross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M5</v>
      </c>
      <c r="C30" s="1">
        <v>28</v>
      </c>
      <c r="D30" s="19" t="str">
        <f t="shared" si="3"/>
        <v>28M5</v>
      </c>
      <c r="E30" s="19" t="str">
        <f t="shared" si="4"/>
        <v>28M8</v>
      </c>
      <c r="F30" s="18"/>
      <c r="G30" s="17">
        <f>+Results!D326</f>
        <v>46099</v>
      </c>
      <c r="H30" s="16" t="str">
        <f>VLOOKUP($D30,Results!$B$2:$I$398,8,FALSE)</f>
        <v>M8</v>
      </c>
      <c r="I30" s="16" t="str">
        <f>VLOOKUP(H30,Results!$N$2:$O$13,2,FALSE)</f>
        <v>Hillsiders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M5</v>
      </c>
      <c r="C31" s="1">
        <v>29</v>
      </c>
      <c r="D31" s="19" t="str">
        <f t="shared" si="3"/>
        <v>29M5</v>
      </c>
      <c r="E31" s="19" t="str">
        <f t="shared" si="4"/>
        <v>29M12</v>
      </c>
      <c r="F31" s="18"/>
      <c r="G31" s="17">
        <f>+Results!D338</f>
        <v>46104</v>
      </c>
      <c r="H31" s="16" t="str">
        <f>VLOOKUP($D31,Results!$B$2:$I$398,8,FALSE)</f>
        <v>M12</v>
      </c>
      <c r="I31" s="16" t="str">
        <f>VLOOKUP(H31,Results!$N$2:$O$13,2,FALSE)</f>
        <v>Belton Stags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M5</v>
      </c>
      <c r="C32" s="1">
        <v>30</v>
      </c>
      <c r="D32" s="19" t="str">
        <f t="shared" si="3"/>
        <v>30M5</v>
      </c>
      <c r="E32" s="19" t="str">
        <f t="shared" si="4"/>
        <v>30M10</v>
      </c>
      <c r="F32" s="18"/>
      <c r="G32" s="17">
        <f>+Results!D350</f>
        <v>46108</v>
      </c>
      <c r="H32" s="16" t="str">
        <f>VLOOKUP($D32,Results!$B$2:$I$398,8,FALSE)</f>
        <v>M10</v>
      </c>
      <c r="I32" s="16" t="str">
        <f>VLOOKUP(H32,Results!$N$2:$O$13,2,FALSE)</f>
        <v>Deadenders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M5</v>
      </c>
      <c r="C33" s="1">
        <v>31</v>
      </c>
      <c r="D33" s="19" t="str">
        <f t="shared" si="3"/>
        <v>31M5</v>
      </c>
      <c r="E33" s="19" t="str">
        <f t="shared" si="4"/>
        <v>31M1</v>
      </c>
      <c r="F33" s="18"/>
      <c r="G33" s="17">
        <f>+Results!D362</f>
        <v>46113</v>
      </c>
      <c r="H33" s="16" t="str">
        <f>VLOOKUP($D33,Results!$B$2:$I$398,8,FALSE)</f>
        <v>M1</v>
      </c>
      <c r="I33" s="16" t="str">
        <f>VLOOKUP(H33,Results!$N$2:$O$13,2,FALSE)</f>
        <v>Titanic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M5</v>
      </c>
      <c r="C34" s="1">
        <v>32</v>
      </c>
      <c r="D34" s="19" t="str">
        <f t="shared" si="3"/>
        <v>32M5</v>
      </c>
      <c r="E34" s="19" t="str">
        <f t="shared" si="4"/>
        <v>32M11</v>
      </c>
      <c r="F34" s="18"/>
      <c r="G34" s="17">
        <f>+Results!D374</f>
        <v>46122</v>
      </c>
      <c r="H34" s="16" t="str">
        <f>VLOOKUP($D34,Results!$B$2:$I$398,8,FALSE)</f>
        <v>M11</v>
      </c>
      <c r="I34" s="16" t="str">
        <f>VLOOKUP(H34,Results!$N$2:$O$13,2,FALSE)</f>
        <v>Early Birds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M5</v>
      </c>
      <c r="C35" s="1">
        <v>33</v>
      </c>
      <c r="D35" s="19" t="str">
        <f t="shared" si="3"/>
        <v>33M5</v>
      </c>
      <c r="E35" s="19" t="str">
        <f t="shared" si="4"/>
        <v>33M9</v>
      </c>
      <c r="F35" s="18"/>
      <c r="G35" s="17">
        <f>+Results!D386</f>
        <v>46127</v>
      </c>
      <c r="H35" s="16" t="str">
        <f>VLOOKUP($D35,Results!$B$2:$I$398,8,FALSE)</f>
        <v>M9</v>
      </c>
      <c r="I35" s="16" t="str">
        <f>VLOOKUP(H35,Results!$N$2:$O$13,2,FALSE)</f>
        <v>Wizards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3</v>
      </c>
      <c r="L36" s="66">
        <f t="shared" si="9"/>
        <v>2</v>
      </c>
      <c r="M36" s="67">
        <f t="shared" si="9"/>
        <v>19</v>
      </c>
      <c r="N36" s="72">
        <f t="shared" si="9"/>
        <v>178</v>
      </c>
      <c r="O36" s="73">
        <f t="shared" si="9"/>
        <v>444</v>
      </c>
      <c r="P36" s="75">
        <f t="shared" si="9"/>
        <v>8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44</v>
      </c>
      <c r="I1" s="93" t="s">
        <v>61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M6</v>
      </c>
      <c r="C3" s="1">
        <v>1</v>
      </c>
      <c r="D3" s="19" t="str">
        <f t="shared" ref="D3" si="0">CONCATENATE(C3,B3)</f>
        <v>1M6</v>
      </c>
      <c r="E3" s="19" t="str">
        <f t="shared" ref="E3" si="1">CONCATENATE(C3,H3)</f>
        <v>1M5</v>
      </c>
      <c r="F3" s="18"/>
      <c r="G3" s="15">
        <f>+Results!D2</f>
        <v>45911</v>
      </c>
      <c r="H3" s="16" t="str">
        <f>VLOOKUP($D3,Results!$B$2:$I$398,8,FALSE)</f>
        <v>M5</v>
      </c>
      <c r="I3" s="16" t="str">
        <f>VLOOKUP(H3,Results!$N$2:$O$13,2,FALSE)</f>
        <v>Needles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30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6" x14ac:dyDescent="0.3">
      <c r="B4" t="str">
        <f t="shared" ref="B4:B35" si="2">+$H$1</f>
        <v>M6</v>
      </c>
      <c r="C4" s="1">
        <v>2</v>
      </c>
      <c r="D4" s="19" t="str">
        <f t="shared" ref="D4:D35" si="3">CONCATENATE(C4,B4)</f>
        <v>2M6</v>
      </c>
      <c r="E4" s="19" t="str">
        <f t="shared" ref="E4:E35" si="4">CONCATENATE(C4,H4)</f>
        <v>2M7</v>
      </c>
      <c r="F4" s="18"/>
      <c r="G4" s="15">
        <f>+Results!D14</f>
        <v>45917</v>
      </c>
      <c r="H4" s="16" t="str">
        <f>VLOOKUP($D4,Results!$B$2:$I$398,8,FALSE)</f>
        <v>M7</v>
      </c>
      <c r="I4" s="16" t="str">
        <f>VLOOKUP(H4,Results!$N$2:$O$13,2,FALSE)</f>
        <v>Rock 'n' Rollers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M6</v>
      </c>
      <c r="C5" s="1">
        <v>3</v>
      </c>
      <c r="D5" s="19" t="str">
        <f t="shared" si="3"/>
        <v>3M6</v>
      </c>
      <c r="E5" s="19" t="str">
        <f t="shared" si="4"/>
        <v>3M8</v>
      </c>
      <c r="F5" s="18"/>
      <c r="G5" s="15">
        <f>+Results!D26</f>
        <v>45926</v>
      </c>
      <c r="H5" s="16" t="str">
        <f>VLOOKUP($D5,Results!$B$2:$I$398,8,FALSE)</f>
        <v>M8</v>
      </c>
      <c r="I5" s="16" t="str">
        <f>VLOOKUP(H5,Results!$N$2:$O$13,2,FALSE)</f>
        <v>Hillsiders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12</v>
      </c>
      <c r="P5" s="74">
        <f t="shared" si="8"/>
        <v>2</v>
      </c>
    </row>
    <row r="6" spans="2:16" x14ac:dyDescent="0.3">
      <c r="B6" t="str">
        <f t="shared" si="2"/>
        <v>M6</v>
      </c>
      <c r="C6" s="1">
        <v>4</v>
      </c>
      <c r="D6" s="19" t="str">
        <f t="shared" si="3"/>
        <v>4M6</v>
      </c>
      <c r="E6" s="19" t="str">
        <f t="shared" si="4"/>
        <v>4M4</v>
      </c>
      <c r="F6" s="18"/>
      <c r="G6" s="15">
        <f>+Results!D38</f>
        <v>45931</v>
      </c>
      <c r="H6" s="16" t="str">
        <f>VLOOKUP($D6,Results!$B$2:$I$398,8,FALSE)</f>
        <v>M4</v>
      </c>
      <c r="I6" s="16" t="str">
        <f>VLOOKUP(H6,Results!$N$2:$O$13,2,FALSE)</f>
        <v>Thistles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12</v>
      </c>
      <c r="P6" s="74">
        <f t="shared" si="8"/>
        <v>2</v>
      </c>
    </row>
    <row r="7" spans="2:16" x14ac:dyDescent="0.3">
      <c r="B7" t="str">
        <f t="shared" si="2"/>
        <v>M6</v>
      </c>
      <c r="C7" s="1">
        <v>5</v>
      </c>
      <c r="D7" s="19" t="str">
        <f t="shared" si="3"/>
        <v>5M6</v>
      </c>
      <c r="E7" s="19" t="str">
        <f t="shared" si="4"/>
        <v>5M3</v>
      </c>
      <c r="F7" s="18"/>
      <c r="G7" s="17">
        <f>+Results!D50</f>
        <v>45936</v>
      </c>
      <c r="H7" s="16" t="str">
        <f>VLOOKUP($D7,Results!$B$2:$I$398,8,FALSE)</f>
        <v>M3</v>
      </c>
      <c r="I7" s="16" t="str">
        <f>VLOOKUP(H7,Results!$N$2:$O$13,2,FALSE)</f>
        <v>Cream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31</v>
      </c>
      <c r="O7" s="71">
        <f>IF($C7&gt;Results!$F$1," ",(VLOOKUP($E7,Results!$C$2:$K$265,9,FALSE)))</f>
        <v>6</v>
      </c>
      <c r="P7" s="74">
        <f t="shared" si="8"/>
        <v>2</v>
      </c>
    </row>
    <row r="8" spans="2:16" x14ac:dyDescent="0.3">
      <c r="B8" t="str">
        <f t="shared" si="2"/>
        <v>M6</v>
      </c>
      <c r="C8" s="1">
        <v>6</v>
      </c>
      <c r="D8" s="19" t="str">
        <f t="shared" si="3"/>
        <v>6M6</v>
      </c>
      <c r="E8" s="19" t="str">
        <f t="shared" si="4"/>
        <v>6M9</v>
      </c>
      <c r="F8" s="18"/>
      <c r="G8" s="15">
        <f>+Results!D62</f>
        <v>45945</v>
      </c>
      <c r="H8" s="16" t="str">
        <f>VLOOKUP($D8,Results!$B$2:$I$398,8,FALSE)</f>
        <v>M9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21</v>
      </c>
      <c r="O8" s="71">
        <f>IF($C8&gt;Results!$F$1," ",(VLOOKUP($E8,Results!$C$2:$K$265,9,FALSE)))</f>
        <v>15</v>
      </c>
      <c r="P8" s="74">
        <f t="shared" si="8"/>
        <v>2</v>
      </c>
    </row>
    <row r="9" spans="2:16" x14ac:dyDescent="0.3">
      <c r="B9" t="str">
        <f t="shared" si="2"/>
        <v>M6</v>
      </c>
      <c r="C9" s="1">
        <v>7</v>
      </c>
      <c r="D9" s="19" t="str">
        <f t="shared" si="3"/>
        <v>7M6</v>
      </c>
      <c r="E9" s="19" t="str">
        <f t="shared" si="4"/>
        <v>7M2</v>
      </c>
      <c r="F9" s="18"/>
      <c r="G9" s="15">
        <f>+Results!D74</f>
        <v>45952</v>
      </c>
      <c r="H9" s="16" t="str">
        <f>VLOOKUP($D9,Results!$B$2:$I$398,8,FALSE)</f>
        <v>M2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38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M6</v>
      </c>
      <c r="C10" s="1">
        <v>8</v>
      </c>
      <c r="D10" s="19" t="str">
        <f t="shared" si="3"/>
        <v>8M6</v>
      </c>
      <c r="E10" s="19" t="str">
        <f t="shared" si="4"/>
        <v>8M12</v>
      </c>
      <c r="F10" s="18"/>
      <c r="G10" s="15">
        <f>+Results!D86</f>
        <v>45959</v>
      </c>
      <c r="H10" s="16" t="str">
        <f>VLOOKUP($D10,Results!$B$2:$I$398,8,FALSE)</f>
        <v>M12</v>
      </c>
      <c r="I10" s="16" t="str">
        <f>VLOOKUP(H10,Results!$N$2:$O$13,2,FALSE)</f>
        <v>Belton Stags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24</v>
      </c>
      <c r="O10" s="71">
        <f>IF($C10&gt;Results!$F$1," ",(VLOOKUP($E10,Results!$C$2:$K$265,9,FALSE)))</f>
        <v>9</v>
      </c>
      <c r="P10" s="74">
        <f t="shared" si="8"/>
        <v>2</v>
      </c>
    </row>
    <row r="11" spans="2:16" x14ac:dyDescent="0.3">
      <c r="B11" t="str">
        <f t="shared" si="2"/>
        <v>M6</v>
      </c>
      <c r="C11" s="1">
        <v>9</v>
      </c>
      <c r="D11" s="19" t="str">
        <f t="shared" si="3"/>
        <v>9M6</v>
      </c>
      <c r="E11" s="19" t="str">
        <f t="shared" si="4"/>
        <v>9M10</v>
      </c>
      <c r="F11" s="18"/>
      <c r="G11" s="17">
        <f>+Results!D98</f>
        <v>45964</v>
      </c>
      <c r="H11" s="16" t="str">
        <f>VLOOKUP($D11,Results!$B$2:$I$398,8,FALSE)</f>
        <v>M10</v>
      </c>
      <c r="I11" s="16" t="str">
        <f>VLOOKUP(H11,Results!$N$2:$O$13,2,FALSE)</f>
        <v>Deadenders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19</v>
      </c>
      <c r="O11" s="71">
        <f>IF($C11&gt;Results!$F$1," ",(VLOOKUP($E11,Results!$C$2:$K$265,9,FALSE)))</f>
        <v>10</v>
      </c>
      <c r="P11" s="74">
        <f t="shared" si="8"/>
        <v>2</v>
      </c>
    </row>
    <row r="12" spans="2:16" x14ac:dyDescent="0.3">
      <c r="B12" t="str">
        <f t="shared" si="2"/>
        <v>M6</v>
      </c>
      <c r="C12" s="1">
        <v>10</v>
      </c>
      <c r="D12" s="19" t="str">
        <f t="shared" si="3"/>
        <v>10M6</v>
      </c>
      <c r="E12" s="19" t="str">
        <f t="shared" si="4"/>
        <v>10M1</v>
      </c>
      <c r="F12" s="18"/>
      <c r="G12" s="17">
        <f>+Results!D110</f>
        <v>45968</v>
      </c>
      <c r="H12" s="16" t="str">
        <f>VLOOKUP($D12,Results!$B$2:$I$398,8,FALSE)</f>
        <v>M1</v>
      </c>
      <c r="I12" s="16" t="str">
        <f>VLOOKUP(H12,Results!$N$2:$O$13,2,FALSE)</f>
        <v>Titanic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9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M6</v>
      </c>
      <c r="C13" s="1">
        <v>11</v>
      </c>
      <c r="D13" s="19" t="str">
        <f t="shared" si="3"/>
        <v>11M6</v>
      </c>
      <c r="E13" s="19" t="str">
        <f t="shared" si="4"/>
        <v>11M11</v>
      </c>
      <c r="F13" s="18"/>
      <c r="G13" s="17">
        <f>+Results!D122</f>
        <v>45973</v>
      </c>
      <c r="H13" s="16" t="str">
        <f>VLOOKUP($D13,Results!$B$2:$I$398,8,FALSE)</f>
        <v>M11</v>
      </c>
      <c r="I13" s="16" t="str">
        <f>VLOOKUP(H13,Results!$N$2:$O$13,2,FALSE)</f>
        <v>Early Birds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21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M6</v>
      </c>
      <c r="C14" s="1">
        <v>12</v>
      </c>
      <c r="D14" s="19" t="str">
        <f t="shared" si="3"/>
        <v>12M6</v>
      </c>
      <c r="E14" s="19" t="str">
        <f t="shared" si="4"/>
        <v>12M5</v>
      </c>
      <c r="F14" s="18"/>
      <c r="G14" s="15">
        <f>+Results!D134</f>
        <v>45982</v>
      </c>
      <c r="H14" s="16" t="str">
        <f>VLOOKUP($D14,Results!$B$2:$I$398,8,FALSE)</f>
        <v>M5</v>
      </c>
      <c r="I14" s="16" t="str">
        <f>VLOOKUP(H14,Results!$N$2:$O$13,2,FALSE)</f>
        <v>Needles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8</v>
      </c>
      <c r="P14" s="74">
        <f t="shared" si="8"/>
        <v>2</v>
      </c>
    </row>
    <row r="15" spans="2:16" x14ac:dyDescent="0.3">
      <c r="B15" t="str">
        <f t="shared" si="2"/>
        <v>M6</v>
      </c>
      <c r="C15" s="1">
        <v>13</v>
      </c>
      <c r="D15" s="19" t="str">
        <f t="shared" si="3"/>
        <v>13M6</v>
      </c>
      <c r="E15" s="19" t="str">
        <f t="shared" si="4"/>
        <v>13M7</v>
      </c>
      <c r="F15" s="18"/>
      <c r="G15" s="15">
        <f>+Results!D146</f>
        <v>45987</v>
      </c>
      <c r="H15" s="16" t="str">
        <f>VLOOKUP($D15,Results!$B$2:$I$398,8,FALSE)</f>
        <v>M7</v>
      </c>
      <c r="I15" s="16" t="str">
        <f>VLOOKUP(H15,Results!$N$2:$O$13,2,FALSE)</f>
        <v>Rock 'n' Rollers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M6</v>
      </c>
      <c r="C16" s="1">
        <v>14</v>
      </c>
      <c r="D16" s="19" t="str">
        <f t="shared" si="3"/>
        <v>14M6</v>
      </c>
      <c r="E16" s="19" t="str">
        <f t="shared" si="4"/>
        <v>14M8</v>
      </c>
      <c r="F16" s="18"/>
      <c r="G16" s="15">
        <f>+Results!D158</f>
        <v>45992</v>
      </c>
      <c r="H16" s="16" t="str">
        <f>VLOOKUP($D16,Results!$B$2:$I$398,8,FALSE)</f>
        <v>M8</v>
      </c>
      <c r="I16" s="16" t="str">
        <f>VLOOKUP(H16,Results!$N$2:$O$13,2,FALSE)</f>
        <v>Hillsiders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8</v>
      </c>
      <c r="P16" s="74">
        <f t="shared" si="8"/>
        <v>2</v>
      </c>
    </row>
    <row r="17" spans="2:16" x14ac:dyDescent="0.3">
      <c r="B17" t="str">
        <f t="shared" si="2"/>
        <v>M6</v>
      </c>
      <c r="C17" s="1">
        <v>15</v>
      </c>
      <c r="D17" s="19" t="str">
        <f t="shared" si="3"/>
        <v>15M6</v>
      </c>
      <c r="E17" s="19" t="str">
        <f t="shared" si="4"/>
        <v>15M4</v>
      </c>
      <c r="F17" s="18"/>
      <c r="G17" s="15">
        <f>+Results!D170</f>
        <v>46001</v>
      </c>
      <c r="H17" s="16" t="str">
        <f>VLOOKUP($D17,Results!$B$2:$I$398,8,FALSE)</f>
        <v>M4</v>
      </c>
      <c r="I17" s="16" t="str">
        <f>VLOOKUP(H17,Results!$N$2:$O$13,2,FALSE)</f>
        <v>Thistles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12</v>
      </c>
      <c r="P17" s="74">
        <f t="shared" si="8"/>
        <v>2</v>
      </c>
    </row>
    <row r="18" spans="2:16" x14ac:dyDescent="0.3">
      <c r="B18" t="str">
        <f t="shared" si="2"/>
        <v>M6</v>
      </c>
      <c r="C18" s="1">
        <v>16</v>
      </c>
      <c r="D18" s="19" t="str">
        <f t="shared" si="3"/>
        <v>16M6</v>
      </c>
      <c r="E18" s="19" t="str">
        <f t="shared" si="4"/>
        <v>16M3</v>
      </c>
      <c r="F18" s="18"/>
      <c r="G18" s="17">
        <f>+Results!D182</f>
        <v>46010</v>
      </c>
      <c r="H18" s="16" t="str">
        <f>VLOOKUP($D18,Results!$B$2:$I$398,8,FALSE)</f>
        <v>M3</v>
      </c>
      <c r="I18" s="16" t="str">
        <f>VLOOKUP(H18,Results!$N$2:$O$13,2,FALSE)</f>
        <v>Cream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23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M6</v>
      </c>
      <c r="C19" s="1">
        <v>17</v>
      </c>
      <c r="D19" s="19" t="str">
        <f t="shared" si="3"/>
        <v>17M6</v>
      </c>
      <c r="E19" s="19" t="str">
        <f t="shared" si="4"/>
        <v>17M9</v>
      </c>
      <c r="F19" s="18"/>
      <c r="G19" s="15">
        <f>+Results!D194</f>
        <v>46024</v>
      </c>
      <c r="H19" s="16" t="str">
        <f>VLOOKUP($D19,Results!$B$2:$I$398,8,FALSE)</f>
        <v>M9</v>
      </c>
      <c r="I19" s="16" t="str">
        <f>VLOOKUP(H19,Results!$N$2:$O$13,2,FALSE)</f>
        <v>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22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M6</v>
      </c>
      <c r="C20" s="1">
        <v>18</v>
      </c>
      <c r="D20" s="19" t="str">
        <f t="shared" si="3"/>
        <v>18M6</v>
      </c>
      <c r="E20" s="19" t="str">
        <f t="shared" si="4"/>
        <v>18M2</v>
      </c>
      <c r="F20" s="18"/>
      <c r="G20" s="17">
        <f>+Results!D206</f>
        <v>46027</v>
      </c>
      <c r="H20" s="16" t="str">
        <f>VLOOKUP($D20,Results!$B$2:$I$398,8,FALSE)</f>
        <v>M2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8"/>
        <v>1</v>
      </c>
    </row>
    <row r="21" spans="2:16" x14ac:dyDescent="0.3">
      <c r="B21" t="str">
        <f t="shared" si="2"/>
        <v>M6</v>
      </c>
      <c r="C21" s="1">
        <v>19</v>
      </c>
      <c r="D21" s="19" t="str">
        <f t="shared" si="3"/>
        <v>19M6</v>
      </c>
      <c r="E21" s="19" t="str">
        <f t="shared" si="4"/>
        <v>19M12</v>
      </c>
      <c r="F21" s="18"/>
      <c r="G21" s="15">
        <f>+Results!D218</f>
        <v>46038</v>
      </c>
      <c r="H21" s="16" t="str">
        <f>VLOOKUP($D21,Results!$B$2:$I$398,8,FALSE)</f>
        <v>M12</v>
      </c>
      <c r="I21" s="16" t="str">
        <f>VLOOKUP(H21,Results!$N$2:$O$13,2,FALSE)</f>
        <v>Belton Stags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15</v>
      </c>
      <c r="P21" s="74">
        <f t="shared" si="8"/>
        <v>0</v>
      </c>
    </row>
    <row r="22" spans="2:16" x14ac:dyDescent="0.3">
      <c r="B22" t="str">
        <f t="shared" si="2"/>
        <v>M6</v>
      </c>
      <c r="C22" s="1">
        <v>20</v>
      </c>
      <c r="D22" s="19" t="str">
        <f t="shared" si="3"/>
        <v>20M6</v>
      </c>
      <c r="E22" s="19" t="str">
        <f t="shared" si="4"/>
        <v>20M10</v>
      </c>
      <c r="F22" s="18"/>
      <c r="G22" s="17">
        <f>+Results!D230</f>
        <v>46043</v>
      </c>
      <c r="H22" s="16" t="str">
        <f>VLOOKUP($D22,Results!$B$2:$I$398,8,FALSE)</f>
        <v>M10</v>
      </c>
      <c r="I22" s="16" t="str">
        <f>VLOOKUP(H22,Results!$N$2:$O$13,2,FALSE)</f>
        <v>Deadenders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M6</v>
      </c>
      <c r="C23" s="1">
        <v>21</v>
      </c>
      <c r="D23" s="19" t="str">
        <f t="shared" si="3"/>
        <v>21M6</v>
      </c>
      <c r="E23" s="19" t="str">
        <f t="shared" si="4"/>
        <v>21M1</v>
      </c>
      <c r="F23" s="18"/>
      <c r="G23" s="15">
        <f>+Results!D242</f>
        <v>46048</v>
      </c>
      <c r="H23" s="16" t="str">
        <f>VLOOKUP($D23,Results!$B$2:$I$398,8,FALSE)</f>
        <v>M1</v>
      </c>
      <c r="I23" s="16" t="str">
        <f>VLOOKUP(H23,Results!$N$2:$O$13,2,FALSE)</f>
        <v>Titanic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18</v>
      </c>
      <c r="P23" s="74">
        <f t="shared" si="8"/>
        <v>0</v>
      </c>
    </row>
    <row r="24" spans="2:16" x14ac:dyDescent="0.3">
      <c r="B24" t="str">
        <f t="shared" si="2"/>
        <v>M6</v>
      </c>
      <c r="C24" s="1">
        <v>22</v>
      </c>
      <c r="D24" s="19" t="str">
        <f t="shared" si="3"/>
        <v>22M6</v>
      </c>
      <c r="E24" s="19" t="str">
        <f t="shared" si="4"/>
        <v>22M11</v>
      </c>
      <c r="F24" s="18"/>
      <c r="G24" s="17">
        <f>+Results!D254</f>
        <v>46057</v>
      </c>
      <c r="H24" s="16" t="str">
        <f>VLOOKUP($D24,Results!$B$2:$I$398,8,FALSE)</f>
        <v>M11</v>
      </c>
      <c r="I24" s="16" t="str">
        <f>VLOOKUP(H24,Results!$N$2:$O$13,2,FALSE)</f>
        <v>Early Birds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18</v>
      </c>
      <c r="O24" s="71">
        <f>IF($C24&gt;Results!$F$1," ",(VLOOKUP($E24,Results!$C$2:$K$265,9,FALSE)))</f>
        <v>13</v>
      </c>
      <c r="P24" s="74">
        <f t="shared" si="8"/>
        <v>2</v>
      </c>
    </row>
    <row r="25" spans="2:16" x14ac:dyDescent="0.3">
      <c r="B25" t="str">
        <f t="shared" si="2"/>
        <v>M6</v>
      </c>
      <c r="C25" s="1">
        <v>23</v>
      </c>
      <c r="D25" s="19" t="str">
        <f t="shared" si="3"/>
        <v>23M6</v>
      </c>
      <c r="E25" s="19" t="str">
        <f t="shared" si="4"/>
        <v>23M5</v>
      </c>
      <c r="F25" s="18"/>
      <c r="G25" s="17">
        <f>+Results!D266</f>
        <v>46064</v>
      </c>
      <c r="H25" s="16" t="str">
        <f>VLOOKUP($D25,Results!$B$2:$I$398,8,FALSE)</f>
        <v>M5</v>
      </c>
      <c r="I25" s="16" t="str">
        <f>VLOOKUP(H25,Results!$N$2:$O$13,2,FALSE)</f>
        <v>Needles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27</v>
      </c>
      <c r="O25" s="71">
        <f>IF($C25&gt;Results!$F$1," ",(VLOOKUP($E25,Results!$C$2:$K$398,9,FALSE)))</f>
        <v>7</v>
      </c>
      <c r="P25" s="74">
        <f t="shared" si="8"/>
        <v>2</v>
      </c>
    </row>
    <row r="26" spans="2:16" x14ac:dyDescent="0.3">
      <c r="B26" t="str">
        <f t="shared" si="2"/>
        <v>M6</v>
      </c>
      <c r="C26" s="1">
        <v>24</v>
      </c>
      <c r="D26" s="19" t="str">
        <f t="shared" si="3"/>
        <v>24M6</v>
      </c>
      <c r="E26" s="19" t="str">
        <f t="shared" si="4"/>
        <v>24M7</v>
      </c>
      <c r="F26" s="18"/>
      <c r="G26" s="17">
        <f>+Results!D278</f>
        <v>46071</v>
      </c>
      <c r="H26" s="16" t="str">
        <f>VLOOKUP($D26,Results!$B$2:$I$398,8,FALSE)</f>
        <v>M7</v>
      </c>
      <c r="I26" s="16" t="str">
        <f>VLOOKUP(H26,Results!$N$2:$O$13,2,FALSE)</f>
        <v>Rock 'n' Rollers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22</v>
      </c>
      <c r="O26" s="71">
        <f>IF($C26&gt;Results!$F$1," ",(VLOOKUP($E26,Results!$C$2:$K$398,9,FALSE)))</f>
        <v>11</v>
      </c>
      <c r="P26" s="74">
        <f t="shared" si="8"/>
        <v>2</v>
      </c>
    </row>
    <row r="27" spans="2:16" x14ac:dyDescent="0.3">
      <c r="B27" t="str">
        <f t="shared" si="2"/>
        <v>M6</v>
      </c>
      <c r="C27" s="1">
        <v>25</v>
      </c>
      <c r="D27" s="19" t="str">
        <f t="shared" si="3"/>
        <v>25M6</v>
      </c>
      <c r="E27" s="19" t="str">
        <f t="shared" si="4"/>
        <v>25M8</v>
      </c>
      <c r="F27" s="18"/>
      <c r="G27" s="17">
        <f>+Results!D290</f>
        <v>46080</v>
      </c>
      <c r="H27" s="16" t="str">
        <f>VLOOKUP($D27,Results!$B$2:$I$398,8,FALSE)</f>
        <v>M8</v>
      </c>
      <c r="I27" s="16" t="str">
        <f>VLOOKUP(H27,Results!$N$2:$O$13,2,FALSE)</f>
        <v>Hillsiders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M6</v>
      </c>
      <c r="C28" s="1">
        <v>26</v>
      </c>
      <c r="D28" s="19" t="str">
        <f t="shared" si="3"/>
        <v>26M6</v>
      </c>
      <c r="E28" s="19" t="str">
        <f t="shared" si="4"/>
        <v>26M4</v>
      </c>
      <c r="F28" s="18"/>
      <c r="G28" s="17">
        <f>+Results!D302</f>
        <v>46083</v>
      </c>
      <c r="H28" s="16" t="str">
        <f>VLOOKUP($D28,Results!$B$2:$I$398,8,FALSE)</f>
        <v>M4</v>
      </c>
      <c r="I28" s="16" t="str">
        <f>VLOOKUP(H28,Results!$N$2:$O$13,2,FALSE)</f>
        <v>Thistles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M6</v>
      </c>
      <c r="C29" s="1">
        <v>27</v>
      </c>
      <c r="D29" s="19" t="str">
        <f t="shared" si="3"/>
        <v>27M6</v>
      </c>
      <c r="E29" s="19" t="str">
        <f t="shared" si="4"/>
        <v>27M3</v>
      </c>
      <c r="F29" s="18"/>
      <c r="G29" s="17">
        <f>+Results!D314</f>
        <v>46094</v>
      </c>
      <c r="H29" s="16" t="str">
        <f>VLOOKUP($D29,Results!$B$2:$I$398,8,FALSE)</f>
        <v>M3</v>
      </c>
      <c r="I29" s="16" t="str">
        <f>VLOOKUP(H29,Results!$N$2:$O$13,2,FALSE)</f>
        <v>Cream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M6</v>
      </c>
      <c r="C30" s="1">
        <v>28</v>
      </c>
      <c r="D30" s="19" t="str">
        <f t="shared" si="3"/>
        <v>28M6</v>
      </c>
      <c r="E30" s="19" t="str">
        <f t="shared" si="4"/>
        <v>28M9</v>
      </c>
      <c r="F30" s="18"/>
      <c r="G30" s="17">
        <f>+Results!D326</f>
        <v>46099</v>
      </c>
      <c r="H30" s="16" t="str">
        <f>VLOOKUP($D30,Results!$B$2:$I$398,8,FALSE)</f>
        <v>M9</v>
      </c>
      <c r="I30" s="16" t="str">
        <f>VLOOKUP(H30,Results!$N$2:$O$13,2,FALSE)</f>
        <v>Wizards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M6</v>
      </c>
      <c r="C31" s="1">
        <v>29</v>
      </c>
      <c r="D31" s="19" t="str">
        <f t="shared" si="3"/>
        <v>29M6</v>
      </c>
      <c r="E31" s="19" t="str">
        <f t="shared" si="4"/>
        <v>29M2</v>
      </c>
      <c r="F31" s="18"/>
      <c r="G31" s="17">
        <f>+Results!D338</f>
        <v>46104</v>
      </c>
      <c r="H31" s="16" t="str">
        <f>VLOOKUP($D31,Results!$B$2:$I$398,8,FALSE)</f>
        <v>M2</v>
      </c>
      <c r="I31" s="16" t="str">
        <f>VLOOKUP(H31,Results!$N$2:$O$13,2,FALSE)</f>
        <v>Buttercross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M6</v>
      </c>
      <c r="C32" s="1">
        <v>30</v>
      </c>
      <c r="D32" s="19" t="str">
        <f t="shared" si="3"/>
        <v>30M6</v>
      </c>
      <c r="E32" s="19" t="str">
        <f t="shared" si="4"/>
        <v>30M12</v>
      </c>
      <c r="F32" s="18"/>
      <c r="G32" s="17">
        <f>+Results!D350</f>
        <v>46108</v>
      </c>
      <c r="H32" s="16" t="str">
        <f>VLOOKUP($D32,Results!$B$2:$I$398,8,FALSE)</f>
        <v>M12</v>
      </c>
      <c r="I32" s="16" t="str">
        <f>VLOOKUP(H32,Results!$N$2:$O$13,2,FALSE)</f>
        <v>Belton Stags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M6</v>
      </c>
      <c r="C33" s="1">
        <v>31</v>
      </c>
      <c r="D33" s="19" t="str">
        <f t="shared" si="3"/>
        <v>31M6</v>
      </c>
      <c r="E33" s="19" t="str">
        <f t="shared" si="4"/>
        <v>31M10</v>
      </c>
      <c r="F33" s="18"/>
      <c r="G33" s="17">
        <f>+Results!D362</f>
        <v>46113</v>
      </c>
      <c r="H33" s="16" t="str">
        <f>VLOOKUP($D33,Results!$B$2:$I$398,8,FALSE)</f>
        <v>M10</v>
      </c>
      <c r="I33" s="16" t="str">
        <f>VLOOKUP(H33,Results!$N$2:$O$13,2,FALSE)</f>
        <v>Deadenders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M6</v>
      </c>
      <c r="C34" s="1">
        <v>32</v>
      </c>
      <c r="D34" s="19" t="str">
        <f t="shared" si="3"/>
        <v>32M6</v>
      </c>
      <c r="E34" s="19" t="str">
        <f t="shared" si="4"/>
        <v>32M1</v>
      </c>
      <c r="F34" s="18"/>
      <c r="G34" s="17">
        <f>+Results!D374</f>
        <v>46122</v>
      </c>
      <c r="H34" s="16" t="str">
        <f>VLOOKUP($D34,Results!$B$2:$I$398,8,FALSE)</f>
        <v>M1</v>
      </c>
      <c r="I34" s="16" t="str">
        <f>VLOOKUP(H34,Results!$N$2:$O$13,2,FALSE)</f>
        <v>Titanic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M6</v>
      </c>
      <c r="C35" s="1">
        <v>33</v>
      </c>
      <c r="D35" s="19" t="str">
        <f t="shared" si="3"/>
        <v>33M6</v>
      </c>
      <c r="E35" s="19" t="str">
        <f t="shared" si="4"/>
        <v>33M11</v>
      </c>
      <c r="F35" s="18"/>
      <c r="G35" s="17">
        <f>+Results!D386</f>
        <v>46127</v>
      </c>
      <c r="H35" s="16" t="str">
        <f>VLOOKUP($D35,Results!$B$2:$I$398,8,FALSE)</f>
        <v>M11</v>
      </c>
      <c r="I35" s="16" t="str">
        <f>VLOOKUP(H35,Results!$N$2:$O$13,2,FALSE)</f>
        <v>Early Birds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18</v>
      </c>
      <c r="L36" s="66">
        <f t="shared" si="9"/>
        <v>1</v>
      </c>
      <c r="M36" s="67">
        <f t="shared" si="9"/>
        <v>5</v>
      </c>
      <c r="N36" s="72">
        <f t="shared" si="9"/>
        <v>450</v>
      </c>
      <c r="O36" s="73">
        <f t="shared" si="9"/>
        <v>253</v>
      </c>
      <c r="P36" s="75">
        <f t="shared" si="9"/>
        <v>37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2026-02-21T17:52:25Z</dcterms:modified>
</cp:coreProperties>
</file>