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798CBFAD-8DBD-4199-89BC-CDC5D80C537D}" xr6:coauthVersionLast="47" xr6:coauthVersionMax="47" xr10:uidLastSave="{00000000-0000-0000-0000-000000000000}"/>
  <bookViews>
    <workbookView xWindow="-108" yWindow="-108" windowWidth="23256" windowHeight="12456" tabRatio="951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MAP11 BANANA SKINS" sheetId="1" r:id="rId4"/>
    <sheet name="MAP12 R &amp; R" sheetId="18" r:id="rId5"/>
    <sheet name="MAP13 THE SMITES" sheetId="19" r:id="rId6"/>
    <sheet name="MAP14 WIZARDS" sheetId="20" r:id="rId7"/>
    <sheet name="MAP15 F.W.GOLF" sheetId="21" r:id="rId8"/>
    <sheet name="MAP16 DONUTS" sheetId="22" r:id="rId9"/>
    <sheet name="MAP17 DOLLY MIXTURES" sheetId="23" r:id="rId10"/>
  </sheets>
  <calcPr calcId="191029"/>
</workbook>
</file>

<file path=xl/calcChain.xml><?xml version="1.0" encoding="utf-8"?>
<calcChain xmlns="http://schemas.openxmlformats.org/spreadsheetml/2006/main">
  <c r="B23" i="23" l="1"/>
  <c r="D23" i="23" s="1"/>
  <c r="B22" i="23"/>
  <c r="D22" i="23" s="1"/>
  <c r="B21" i="23"/>
  <c r="D21" i="23" s="1"/>
  <c r="B20" i="23"/>
  <c r="D20" i="23" s="1"/>
  <c r="B19" i="23"/>
  <c r="D19" i="23" s="1"/>
  <c r="B18" i="23"/>
  <c r="D18" i="23" s="1"/>
  <c r="B17" i="23"/>
  <c r="D17" i="23" s="1"/>
  <c r="B16" i="23"/>
  <c r="D16" i="23" s="1"/>
  <c r="B15" i="23"/>
  <c r="D15" i="23" s="1"/>
  <c r="B14" i="23"/>
  <c r="D14" i="23" s="1"/>
  <c r="B13" i="23"/>
  <c r="D13" i="23" s="1"/>
  <c r="B12" i="23"/>
  <c r="D12" i="23" s="1"/>
  <c r="B11" i="23"/>
  <c r="D11" i="23" s="1"/>
  <c r="B10" i="23"/>
  <c r="D10" i="23" s="1"/>
  <c r="B9" i="23"/>
  <c r="D9" i="23" s="1"/>
  <c r="B8" i="23"/>
  <c r="D8" i="23" s="1"/>
  <c r="B7" i="23"/>
  <c r="D7" i="23" s="1"/>
  <c r="B6" i="23"/>
  <c r="D6" i="23" s="1"/>
  <c r="B5" i="23"/>
  <c r="D5" i="23" s="1"/>
  <c r="B4" i="23"/>
  <c r="D4" i="23" s="1"/>
  <c r="B3" i="23"/>
  <c r="D3" i="23" s="1"/>
  <c r="B23" i="22"/>
  <c r="D23" i="22" s="1"/>
  <c r="B22" i="22"/>
  <c r="D22" i="22" s="1"/>
  <c r="B21" i="22"/>
  <c r="D21" i="22" s="1"/>
  <c r="B20" i="22"/>
  <c r="D20" i="22" s="1"/>
  <c r="B19" i="22"/>
  <c r="D19" i="22" s="1"/>
  <c r="B18" i="22"/>
  <c r="D18" i="22" s="1"/>
  <c r="B17" i="22"/>
  <c r="D17" i="22" s="1"/>
  <c r="B16" i="22"/>
  <c r="D16" i="22" s="1"/>
  <c r="B15" i="22"/>
  <c r="D15" i="22" s="1"/>
  <c r="B14" i="22"/>
  <c r="D14" i="22" s="1"/>
  <c r="B13" i="22"/>
  <c r="D13" i="22" s="1"/>
  <c r="B12" i="22"/>
  <c r="D12" i="22" s="1"/>
  <c r="B11" i="22"/>
  <c r="D11" i="22" s="1"/>
  <c r="B10" i="22"/>
  <c r="D10" i="22" s="1"/>
  <c r="B9" i="22"/>
  <c r="D9" i="22" s="1"/>
  <c r="B8" i="22"/>
  <c r="D8" i="22" s="1"/>
  <c r="B7" i="22"/>
  <c r="D7" i="22" s="1"/>
  <c r="B6" i="22"/>
  <c r="D6" i="22" s="1"/>
  <c r="B5" i="22"/>
  <c r="D5" i="22" s="1"/>
  <c r="B4" i="22"/>
  <c r="D4" i="22" s="1"/>
  <c r="B3" i="22"/>
  <c r="D3" i="22" s="1"/>
  <c r="B23" i="21"/>
  <c r="D23" i="21" s="1"/>
  <c r="B22" i="21"/>
  <c r="D22" i="21" s="1"/>
  <c r="B21" i="21"/>
  <c r="D21" i="21" s="1"/>
  <c r="B20" i="21"/>
  <c r="D20" i="21" s="1"/>
  <c r="B19" i="21"/>
  <c r="D19" i="21" s="1"/>
  <c r="B18" i="21"/>
  <c r="D18" i="21" s="1"/>
  <c r="B17" i="21"/>
  <c r="D17" i="21" s="1"/>
  <c r="B16" i="21"/>
  <c r="D16" i="21" s="1"/>
  <c r="B15" i="21"/>
  <c r="D15" i="21" s="1"/>
  <c r="B14" i="21"/>
  <c r="D14" i="21" s="1"/>
  <c r="B13" i="21"/>
  <c r="D13" i="21" s="1"/>
  <c r="B12" i="21"/>
  <c r="D12" i="21" s="1"/>
  <c r="B11" i="21"/>
  <c r="D11" i="21" s="1"/>
  <c r="B10" i="21"/>
  <c r="D10" i="21" s="1"/>
  <c r="B9" i="21"/>
  <c r="D9" i="21" s="1"/>
  <c r="B8" i="21"/>
  <c r="D8" i="21" s="1"/>
  <c r="B7" i="21"/>
  <c r="D7" i="21" s="1"/>
  <c r="B6" i="21"/>
  <c r="D6" i="21" s="1"/>
  <c r="B5" i="21"/>
  <c r="D5" i="21" s="1"/>
  <c r="B4" i="21"/>
  <c r="D4" i="21" s="1"/>
  <c r="B3" i="21"/>
  <c r="D3" i="21" s="1"/>
  <c r="B23" i="20"/>
  <c r="D23" i="20" s="1"/>
  <c r="B22" i="20"/>
  <c r="D22" i="20" s="1"/>
  <c r="B21" i="20"/>
  <c r="D21" i="20" s="1"/>
  <c r="B20" i="20"/>
  <c r="D20" i="20" s="1"/>
  <c r="B19" i="20"/>
  <c r="D19" i="20" s="1"/>
  <c r="B18" i="20"/>
  <c r="D18" i="20" s="1"/>
  <c r="B17" i="20"/>
  <c r="D17" i="20" s="1"/>
  <c r="B16" i="20"/>
  <c r="D16" i="20" s="1"/>
  <c r="B15" i="20"/>
  <c r="D15" i="20" s="1"/>
  <c r="B14" i="20"/>
  <c r="D14" i="20" s="1"/>
  <c r="B13" i="20"/>
  <c r="D13" i="20" s="1"/>
  <c r="B12" i="20"/>
  <c r="D12" i="20" s="1"/>
  <c r="B11" i="20"/>
  <c r="D11" i="20" s="1"/>
  <c r="B10" i="20"/>
  <c r="D10" i="20" s="1"/>
  <c r="B9" i="20"/>
  <c r="D9" i="20" s="1"/>
  <c r="B8" i="20"/>
  <c r="D8" i="20" s="1"/>
  <c r="B7" i="20"/>
  <c r="D7" i="20" s="1"/>
  <c r="B6" i="20"/>
  <c r="D6" i="20" s="1"/>
  <c r="B5" i="20"/>
  <c r="D5" i="20" s="1"/>
  <c r="B4" i="20"/>
  <c r="D4" i="20" s="1"/>
  <c r="B3" i="20"/>
  <c r="D3" i="20" s="1"/>
  <c r="B23" i="19"/>
  <c r="D23" i="19" s="1"/>
  <c r="B22" i="19"/>
  <c r="D22" i="19" s="1"/>
  <c r="B21" i="19"/>
  <c r="D21" i="19" s="1"/>
  <c r="B20" i="19"/>
  <c r="D20" i="19" s="1"/>
  <c r="B19" i="19"/>
  <c r="D19" i="19" s="1"/>
  <c r="B18" i="19"/>
  <c r="D18" i="19" s="1"/>
  <c r="B17" i="19"/>
  <c r="D17" i="19" s="1"/>
  <c r="B16" i="19"/>
  <c r="D16" i="19" s="1"/>
  <c r="B15" i="19"/>
  <c r="D15" i="19" s="1"/>
  <c r="B14" i="19"/>
  <c r="D14" i="19" s="1"/>
  <c r="B13" i="19"/>
  <c r="D13" i="19" s="1"/>
  <c r="B12" i="19"/>
  <c r="D12" i="19" s="1"/>
  <c r="B11" i="19"/>
  <c r="D11" i="19" s="1"/>
  <c r="B10" i="19"/>
  <c r="D10" i="19" s="1"/>
  <c r="B9" i="19"/>
  <c r="D9" i="19" s="1"/>
  <c r="B8" i="19"/>
  <c r="D8" i="19" s="1"/>
  <c r="B7" i="19"/>
  <c r="D7" i="19" s="1"/>
  <c r="B6" i="19"/>
  <c r="D6" i="19" s="1"/>
  <c r="B5" i="19"/>
  <c r="D5" i="19" s="1"/>
  <c r="B4" i="19"/>
  <c r="D4" i="19" s="1"/>
  <c r="B3" i="19"/>
  <c r="D3" i="19" s="1"/>
  <c r="B23" i="18"/>
  <c r="D23" i="18" s="1"/>
  <c r="B22" i="18"/>
  <c r="D22" i="18" s="1"/>
  <c r="B21" i="18"/>
  <c r="D21" i="18" s="1"/>
  <c r="B20" i="18"/>
  <c r="D20" i="18" s="1"/>
  <c r="B19" i="18"/>
  <c r="D19" i="18" s="1"/>
  <c r="B18" i="18"/>
  <c r="D18" i="18" s="1"/>
  <c r="B17" i="18"/>
  <c r="D17" i="18" s="1"/>
  <c r="B16" i="18"/>
  <c r="D16" i="18" s="1"/>
  <c r="B15" i="18"/>
  <c r="D15" i="18" s="1"/>
  <c r="B14" i="18"/>
  <c r="D14" i="18" s="1"/>
  <c r="B13" i="18"/>
  <c r="D13" i="18" s="1"/>
  <c r="B12" i="18"/>
  <c r="D12" i="18" s="1"/>
  <c r="B11" i="18"/>
  <c r="D11" i="18" s="1"/>
  <c r="B10" i="18"/>
  <c r="D10" i="18" s="1"/>
  <c r="B9" i="18"/>
  <c r="D9" i="18" s="1"/>
  <c r="B8" i="18"/>
  <c r="D8" i="18" s="1"/>
  <c r="B7" i="18"/>
  <c r="D7" i="18" s="1"/>
  <c r="B6" i="18"/>
  <c r="D6" i="18" s="1"/>
  <c r="B5" i="18"/>
  <c r="D5" i="18" s="1"/>
  <c r="B4" i="18"/>
  <c r="D4" i="18" s="1"/>
  <c r="B3" i="18"/>
  <c r="D3" i="18" s="1"/>
  <c r="D142" i="15"/>
  <c r="G23" i="22" s="1"/>
  <c r="E142" i="15"/>
  <c r="D135" i="15"/>
  <c r="G22" i="23" s="1"/>
  <c r="E135" i="15"/>
  <c r="D128" i="15"/>
  <c r="G21" i="21" s="1"/>
  <c r="E128" i="15"/>
  <c r="D121" i="15"/>
  <c r="G20" i="23" s="1"/>
  <c r="E121" i="15"/>
  <c r="D114" i="15"/>
  <c r="G19" i="18" s="1"/>
  <c r="E114" i="15"/>
  <c r="D107" i="15"/>
  <c r="G18" i="22" s="1"/>
  <c r="E107" i="15"/>
  <c r="D100" i="15"/>
  <c r="G17" i="23" s="1"/>
  <c r="E100" i="15"/>
  <c r="D93" i="15"/>
  <c r="G16" i="23" s="1"/>
  <c r="E93" i="15"/>
  <c r="D86" i="15"/>
  <c r="G15" i="22" s="1"/>
  <c r="E86" i="15"/>
  <c r="D79" i="15"/>
  <c r="G14" i="22" s="1"/>
  <c r="E79" i="15"/>
  <c r="D72" i="15"/>
  <c r="G13" i="20" s="1"/>
  <c r="E72" i="15"/>
  <c r="D65" i="15"/>
  <c r="G12" i="21" s="1"/>
  <c r="E65" i="15"/>
  <c r="D58" i="15"/>
  <c r="G11" i="23" s="1"/>
  <c r="E58" i="15"/>
  <c r="D51" i="15"/>
  <c r="G10" i="20" s="1"/>
  <c r="E51" i="15"/>
  <c r="D44" i="15"/>
  <c r="G9" i="23" s="1"/>
  <c r="E44" i="15"/>
  <c r="D37" i="15"/>
  <c r="G8" i="21" s="1"/>
  <c r="E37" i="15"/>
  <c r="D30" i="15"/>
  <c r="G7" i="21" s="1"/>
  <c r="E30" i="15"/>
  <c r="D23" i="15"/>
  <c r="G6" i="22" s="1"/>
  <c r="E23" i="15"/>
  <c r="D16" i="15"/>
  <c r="G5" i="22" s="1"/>
  <c r="E16" i="15"/>
  <c r="D9" i="15"/>
  <c r="G4" i="21" s="1"/>
  <c r="E9" i="15"/>
  <c r="D2" i="15"/>
  <c r="G3" i="21" s="1"/>
  <c r="E2" i="15"/>
  <c r="G4" i="23" l="1"/>
  <c r="G21" i="19"/>
  <c r="G7" i="20"/>
  <c r="G8" i="22"/>
  <c r="G8" i="18"/>
  <c r="G21" i="18"/>
  <c r="G19" i="19"/>
  <c r="G4" i="18"/>
  <c r="G6" i="20"/>
  <c r="G6" i="23"/>
  <c r="G23" i="19"/>
  <c r="G23" i="18"/>
  <c r="G23" i="20"/>
  <c r="G23" i="23"/>
  <c r="G23" i="21"/>
  <c r="G22" i="22"/>
  <c r="G22" i="20"/>
  <c r="G22" i="18"/>
  <c r="G22" i="19"/>
  <c r="G22" i="21"/>
  <c r="G21" i="22"/>
  <c r="G21" i="23"/>
  <c r="G21" i="20"/>
  <c r="G20" i="18"/>
  <c r="G20" i="22"/>
  <c r="G20" i="19"/>
  <c r="G20" i="20"/>
  <c r="G20" i="21"/>
  <c r="G19" i="20"/>
  <c r="G19" i="23"/>
  <c r="G19" i="21"/>
  <c r="G19" i="22"/>
  <c r="G18" i="19"/>
  <c r="G18" i="21"/>
  <c r="G18" i="23"/>
  <c r="G18" i="18"/>
  <c r="G18" i="20"/>
  <c r="G17" i="21"/>
  <c r="G17" i="22"/>
  <c r="G17" i="20"/>
  <c r="G17" i="18"/>
  <c r="G17" i="19"/>
  <c r="G16" i="21"/>
  <c r="G16" i="18"/>
  <c r="G16" i="22"/>
  <c r="G16" i="19"/>
  <c r="G16" i="20"/>
  <c r="G15" i="19"/>
  <c r="G15" i="20"/>
  <c r="G15" i="23"/>
  <c r="G15" i="21"/>
  <c r="G15" i="18"/>
  <c r="G14" i="20"/>
  <c r="G14" i="21"/>
  <c r="G14" i="19"/>
  <c r="G14" i="23"/>
  <c r="G14" i="18"/>
  <c r="G13" i="21"/>
  <c r="G13" i="18"/>
  <c r="G13" i="19"/>
  <c r="G13" i="22"/>
  <c r="G13" i="23"/>
  <c r="G12" i="22"/>
  <c r="G12" i="18"/>
  <c r="G12" i="19"/>
  <c r="G12" i="20"/>
  <c r="G12" i="23"/>
  <c r="G11" i="18"/>
  <c r="G11" i="19"/>
  <c r="G11" i="22"/>
  <c r="G11" i="20"/>
  <c r="G11" i="21"/>
  <c r="G10" i="23"/>
  <c r="G10" i="18"/>
  <c r="G10" i="19"/>
  <c r="G10" i="21"/>
  <c r="G10" i="22"/>
  <c r="G9" i="18"/>
  <c r="G9" i="20"/>
  <c r="G9" i="21"/>
  <c r="G9" i="19"/>
  <c r="G9" i="22"/>
  <c r="G8" i="23"/>
  <c r="G8" i="19"/>
  <c r="G8" i="20"/>
  <c r="G7" i="19"/>
  <c r="G7" i="22"/>
  <c r="G7" i="18"/>
  <c r="G7" i="23"/>
  <c r="G6" i="19"/>
  <c r="G6" i="18"/>
  <c r="G6" i="21"/>
  <c r="G5" i="18"/>
  <c r="G5" i="21"/>
  <c r="G5" i="23"/>
  <c r="G5" i="19"/>
  <c r="G5" i="20"/>
  <c r="G4" i="22"/>
  <c r="G4" i="19"/>
  <c r="G4" i="20"/>
  <c r="G3" i="19"/>
  <c r="G3" i="18"/>
  <c r="G3" i="20"/>
  <c r="G3" i="22"/>
  <c r="G3" i="23"/>
  <c r="L87" i="26" l="1"/>
  <c r="D148" i="15"/>
  <c r="D147" i="15"/>
  <c r="D146" i="15"/>
  <c r="D145" i="15"/>
  <c r="D144" i="15"/>
  <c r="D143" i="15"/>
  <c r="D141" i="15"/>
  <c r="D140" i="15"/>
  <c r="D139" i="15"/>
  <c r="D138" i="15"/>
  <c r="D137" i="15"/>
  <c r="D136" i="15"/>
  <c r="D134" i="15"/>
  <c r="D133" i="15"/>
  <c r="D132" i="15"/>
  <c r="D131" i="15"/>
  <c r="D130" i="15"/>
  <c r="D129" i="15"/>
  <c r="D127" i="15"/>
  <c r="D126" i="15"/>
  <c r="D125" i="15"/>
  <c r="D124" i="15"/>
  <c r="D123" i="15"/>
  <c r="D122" i="15"/>
  <c r="D120" i="15"/>
  <c r="D119" i="15"/>
  <c r="D118" i="15"/>
  <c r="D117" i="15"/>
  <c r="D116" i="15"/>
  <c r="D115" i="15"/>
  <c r="D113" i="15"/>
  <c r="D112" i="15"/>
  <c r="D111" i="15"/>
  <c r="D110" i="15"/>
  <c r="D109" i="15"/>
  <c r="D108" i="15"/>
  <c r="D106" i="15"/>
  <c r="D105" i="15"/>
  <c r="D104" i="15"/>
  <c r="D103" i="15"/>
  <c r="D102" i="15"/>
  <c r="D101" i="15"/>
  <c r="D99" i="15"/>
  <c r="D98" i="15"/>
  <c r="D97" i="15"/>
  <c r="D96" i="15"/>
  <c r="D95" i="15"/>
  <c r="D94" i="15"/>
  <c r="D92" i="15"/>
  <c r="D91" i="15"/>
  <c r="D90" i="15"/>
  <c r="D89" i="15"/>
  <c r="D88" i="15"/>
  <c r="D87" i="15"/>
  <c r="D85" i="15"/>
  <c r="D84" i="15"/>
  <c r="D83" i="15"/>
  <c r="D82" i="15"/>
  <c r="D81" i="15"/>
  <c r="D80" i="15"/>
  <c r="D78" i="15"/>
  <c r="D77" i="15"/>
  <c r="D76" i="15"/>
  <c r="D75" i="15"/>
  <c r="D74" i="15"/>
  <c r="D73" i="15"/>
  <c r="D71" i="15"/>
  <c r="D70" i="15"/>
  <c r="D69" i="15"/>
  <c r="D68" i="15"/>
  <c r="D67" i="15"/>
  <c r="D66" i="15"/>
  <c r="D64" i="15"/>
  <c r="D63" i="15"/>
  <c r="D62" i="15"/>
  <c r="D61" i="15"/>
  <c r="D60" i="15"/>
  <c r="D59" i="15"/>
  <c r="D57" i="15"/>
  <c r="D56" i="15"/>
  <c r="D55" i="15"/>
  <c r="D54" i="15"/>
  <c r="D53" i="15"/>
  <c r="D52" i="15"/>
  <c r="D50" i="15"/>
  <c r="D49" i="15"/>
  <c r="D48" i="15"/>
  <c r="D47" i="15"/>
  <c r="D46" i="15"/>
  <c r="D45" i="15"/>
  <c r="D43" i="15"/>
  <c r="D42" i="15"/>
  <c r="D41" i="15"/>
  <c r="D40" i="15"/>
  <c r="D39" i="15"/>
  <c r="D38" i="15"/>
  <c r="D36" i="15"/>
  <c r="D35" i="15"/>
  <c r="D34" i="15"/>
  <c r="D33" i="15"/>
  <c r="D32" i="15"/>
  <c r="D31" i="15"/>
  <c r="D29" i="15"/>
  <c r="D28" i="15"/>
  <c r="D27" i="15"/>
  <c r="D26" i="15"/>
  <c r="D25" i="15"/>
  <c r="D24" i="15"/>
  <c r="D22" i="15"/>
  <c r="D21" i="15"/>
  <c r="D20" i="15"/>
  <c r="D19" i="15"/>
  <c r="D18" i="15"/>
  <c r="D17" i="15"/>
  <c r="D15" i="15"/>
  <c r="D14" i="15"/>
  <c r="D13" i="15"/>
  <c r="D12" i="15"/>
  <c r="D11" i="15"/>
  <c r="D10" i="15"/>
  <c r="D8" i="15"/>
  <c r="D7" i="15"/>
  <c r="D6" i="15"/>
  <c r="D5" i="15"/>
  <c r="D4" i="15"/>
  <c r="D3" i="15"/>
  <c r="E148" i="15"/>
  <c r="E147" i="15"/>
  <c r="E146" i="15"/>
  <c r="E145" i="15"/>
  <c r="E144" i="15"/>
  <c r="E143" i="15"/>
  <c r="E141" i="15"/>
  <c r="E140" i="15"/>
  <c r="E139" i="15"/>
  <c r="E138" i="15"/>
  <c r="E137" i="15"/>
  <c r="E136" i="15"/>
  <c r="E134" i="15"/>
  <c r="E133" i="15"/>
  <c r="E132" i="15"/>
  <c r="E131" i="15"/>
  <c r="E130" i="15"/>
  <c r="E129" i="15"/>
  <c r="E127" i="15"/>
  <c r="E126" i="15"/>
  <c r="E125" i="15"/>
  <c r="E124" i="15"/>
  <c r="E123" i="15"/>
  <c r="E122" i="15"/>
  <c r="E120" i="15"/>
  <c r="E119" i="15"/>
  <c r="E118" i="15"/>
  <c r="E117" i="15"/>
  <c r="E116" i="15"/>
  <c r="E115" i="15"/>
  <c r="E113" i="15"/>
  <c r="E112" i="15"/>
  <c r="E111" i="15"/>
  <c r="E110" i="15"/>
  <c r="E109" i="15"/>
  <c r="E108" i="15"/>
  <c r="E106" i="15"/>
  <c r="E105" i="15"/>
  <c r="E104" i="15"/>
  <c r="E103" i="15"/>
  <c r="E102" i="15"/>
  <c r="E101" i="15"/>
  <c r="E99" i="15"/>
  <c r="E98" i="15"/>
  <c r="E97" i="15"/>
  <c r="E96" i="15"/>
  <c r="E95" i="15"/>
  <c r="E94" i="15"/>
  <c r="E92" i="15"/>
  <c r="E91" i="15"/>
  <c r="E90" i="15"/>
  <c r="E89" i="15"/>
  <c r="E88" i="15"/>
  <c r="E87" i="15"/>
  <c r="E85" i="15"/>
  <c r="E84" i="15"/>
  <c r="E83" i="15"/>
  <c r="E82" i="15"/>
  <c r="E81" i="15"/>
  <c r="E80" i="15"/>
  <c r="E78" i="15"/>
  <c r="E77" i="15"/>
  <c r="E76" i="15"/>
  <c r="E75" i="15"/>
  <c r="E74" i="15"/>
  <c r="E73" i="15"/>
  <c r="E71" i="15"/>
  <c r="E70" i="15"/>
  <c r="E69" i="15"/>
  <c r="E68" i="15"/>
  <c r="E67" i="15"/>
  <c r="E66" i="15"/>
  <c r="E64" i="15"/>
  <c r="E63" i="15"/>
  <c r="E62" i="15"/>
  <c r="E61" i="15"/>
  <c r="E60" i="15"/>
  <c r="E59" i="15"/>
  <c r="E57" i="15"/>
  <c r="E56" i="15"/>
  <c r="E55" i="15"/>
  <c r="E54" i="15"/>
  <c r="E53" i="15"/>
  <c r="E52" i="15"/>
  <c r="E50" i="15"/>
  <c r="E49" i="15"/>
  <c r="E48" i="15"/>
  <c r="E47" i="15"/>
  <c r="E46" i="15"/>
  <c r="E45" i="15"/>
  <c r="E43" i="15"/>
  <c r="E42" i="15"/>
  <c r="E41" i="15"/>
  <c r="E40" i="15"/>
  <c r="E39" i="15"/>
  <c r="E38" i="15"/>
  <c r="E36" i="15"/>
  <c r="E35" i="15"/>
  <c r="E34" i="15"/>
  <c r="E33" i="15"/>
  <c r="E32" i="15"/>
  <c r="E31" i="15"/>
  <c r="E29" i="15"/>
  <c r="E28" i="15"/>
  <c r="E27" i="15"/>
  <c r="E26" i="15"/>
  <c r="E25" i="15"/>
  <c r="E24" i="15"/>
  <c r="E22" i="15"/>
  <c r="E21" i="15"/>
  <c r="E20" i="15"/>
  <c r="E19" i="15"/>
  <c r="E18" i="15"/>
  <c r="E17" i="15"/>
  <c r="E15" i="15"/>
  <c r="E14" i="15"/>
  <c r="E13" i="15"/>
  <c r="E12" i="15"/>
  <c r="E11" i="15"/>
  <c r="E10" i="15"/>
  <c r="E8" i="15"/>
  <c r="E7" i="15"/>
  <c r="E6" i="15"/>
  <c r="E5" i="15"/>
  <c r="E4" i="15"/>
  <c r="E3" i="15"/>
  <c r="I145" i="15"/>
  <c r="J145" i="15" s="1"/>
  <c r="H145" i="15"/>
  <c r="K144" i="15"/>
  <c r="I144" i="15"/>
  <c r="J144" i="15" s="1"/>
  <c r="H144" i="15"/>
  <c r="K143" i="15"/>
  <c r="I143" i="15"/>
  <c r="J143" i="15" s="1"/>
  <c r="H143" i="15"/>
  <c r="K142" i="15"/>
  <c r="I142" i="15"/>
  <c r="J142" i="15" s="1"/>
  <c r="H142" i="15"/>
  <c r="I138" i="15"/>
  <c r="J138" i="15" s="1"/>
  <c r="H138" i="15"/>
  <c r="K137" i="15"/>
  <c r="I137" i="15"/>
  <c r="J137" i="15" s="1"/>
  <c r="H137" i="15"/>
  <c r="K136" i="15"/>
  <c r="I136" i="15"/>
  <c r="J136" i="15" s="1"/>
  <c r="H136" i="15"/>
  <c r="K135" i="15"/>
  <c r="I135" i="15"/>
  <c r="J135" i="15" s="1"/>
  <c r="H135" i="15"/>
  <c r="I131" i="15"/>
  <c r="J131" i="15" s="1"/>
  <c r="H131" i="15"/>
  <c r="K130" i="15"/>
  <c r="I130" i="15"/>
  <c r="J130" i="15" s="1"/>
  <c r="H130" i="15"/>
  <c r="K129" i="15"/>
  <c r="I129" i="15"/>
  <c r="J129" i="15" s="1"/>
  <c r="H129" i="15"/>
  <c r="K128" i="15"/>
  <c r="I128" i="15"/>
  <c r="J128" i="15" s="1"/>
  <c r="H128" i="15"/>
  <c r="I124" i="15"/>
  <c r="J124" i="15" s="1"/>
  <c r="H124" i="15"/>
  <c r="K123" i="15"/>
  <c r="I123" i="15"/>
  <c r="J123" i="15" s="1"/>
  <c r="H123" i="15"/>
  <c r="K122" i="15"/>
  <c r="I122" i="15"/>
  <c r="J122" i="15" s="1"/>
  <c r="H122" i="15"/>
  <c r="K121" i="15"/>
  <c r="I121" i="15"/>
  <c r="J121" i="15" s="1"/>
  <c r="H121" i="15"/>
  <c r="I117" i="15"/>
  <c r="J117" i="15" s="1"/>
  <c r="H117" i="15"/>
  <c r="K116" i="15"/>
  <c r="I116" i="15"/>
  <c r="J116" i="15" s="1"/>
  <c r="H116" i="15"/>
  <c r="K115" i="15"/>
  <c r="I115" i="15"/>
  <c r="J115" i="15" s="1"/>
  <c r="H115" i="15"/>
  <c r="K114" i="15"/>
  <c r="I114" i="15"/>
  <c r="J114" i="15" s="1"/>
  <c r="H114" i="15"/>
  <c r="I110" i="15"/>
  <c r="J110" i="15" s="1"/>
  <c r="H110" i="15"/>
  <c r="K109" i="15"/>
  <c r="I109" i="15"/>
  <c r="J109" i="15" s="1"/>
  <c r="H109" i="15"/>
  <c r="K108" i="15"/>
  <c r="I108" i="15"/>
  <c r="J108" i="15" s="1"/>
  <c r="H108" i="15"/>
  <c r="K107" i="15"/>
  <c r="I107" i="15"/>
  <c r="J107" i="15" s="1"/>
  <c r="H107" i="15"/>
  <c r="I103" i="15"/>
  <c r="J103" i="15" s="1"/>
  <c r="H103" i="15"/>
  <c r="K102" i="15"/>
  <c r="I102" i="15"/>
  <c r="J102" i="15" s="1"/>
  <c r="H102" i="15"/>
  <c r="K101" i="15"/>
  <c r="I101" i="15"/>
  <c r="J101" i="15" s="1"/>
  <c r="H101" i="15"/>
  <c r="K100" i="15"/>
  <c r="I100" i="15"/>
  <c r="J100" i="15" s="1"/>
  <c r="H100" i="15"/>
  <c r="I96" i="15"/>
  <c r="J96" i="15" s="1"/>
  <c r="H96" i="15"/>
  <c r="K95" i="15"/>
  <c r="I95" i="15"/>
  <c r="J95" i="15" s="1"/>
  <c r="H95" i="15"/>
  <c r="K94" i="15"/>
  <c r="I94" i="15"/>
  <c r="J94" i="15" s="1"/>
  <c r="H94" i="15"/>
  <c r="K93" i="15"/>
  <c r="I93" i="15"/>
  <c r="J93" i="15" s="1"/>
  <c r="H93" i="15"/>
  <c r="I89" i="15"/>
  <c r="J89" i="15" s="1"/>
  <c r="H89" i="15"/>
  <c r="K88" i="15"/>
  <c r="I88" i="15"/>
  <c r="J88" i="15" s="1"/>
  <c r="H88" i="15"/>
  <c r="K87" i="15"/>
  <c r="I87" i="15"/>
  <c r="J87" i="15" s="1"/>
  <c r="H87" i="15"/>
  <c r="K86" i="15"/>
  <c r="I86" i="15"/>
  <c r="J86" i="15" s="1"/>
  <c r="H86" i="15"/>
  <c r="I82" i="15"/>
  <c r="J82" i="15" s="1"/>
  <c r="H82" i="15"/>
  <c r="K81" i="15"/>
  <c r="I81" i="15"/>
  <c r="J81" i="15" s="1"/>
  <c r="H81" i="15"/>
  <c r="K80" i="15"/>
  <c r="I80" i="15"/>
  <c r="J80" i="15" s="1"/>
  <c r="H80" i="15"/>
  <c r="K79" i="15"/>
  <c r="I79" i="15"/>
  <c r="J79" i="15" s="1"/>
  <c r="H79" i="15"/>
  <c r="I75" i="15"/>
  <c r="J75" i="15" s="1"/>
  <c r="H75" i="15"/>
  <c r="K74" i="15"/>
  <c r="I74" i="15"/>
  <c r="J74" i="15" s="1"/>
  <c r="H74" i="15"/>
  <c r="K73" i="15"/>
  <c r="I73" i="15"/>
  <c r="J73" i="15" s="1"/>
  <c r="H73" i="15"/>
  <c r="K72" i="15"/>
  <c r="I72" i="15"/>
  <c r="J72" i="15" s="1"/>
  <c r="H72" i="15"/>
  <c r="I68" i="15"/>
  <c r="J68" i="15" s="1"/>
  <c r="H68" i="15"/>
  <c r="K67" i="15"/>
  <c r="I67" i="15"/>
  <c r="J67" i="15" s="1"/>
  <c r="H67" i="15"/>
  <c r="K66" i="15"/>
  <c r="I66" i="15"/>
  <c r="J66" i="15" s="1"/>
  <c r="H66" i="15"/>
  <c r="K65" i="15"/>
  <c r="I65" i="15"/>
  <c r="J65" i="15" s="1"/>
  <c r="H65" i="15"/>
  <c r="I61" i="15"/>
  <c r="J61" i="15" s="1"/>
  <c r="H61" i="15"/>
  <c r="K60" i="15"/>
  <c r="I60" i="15"/>
  <c r="J60" i="15" s="1"/>
  <c r="H60" i="15"/>
  <c r="K59" i="15"/>
  <c r="I59" i="15"/>
  <c r="J59" i="15" s="1"/>
  <c r="H59" i="15"/>
  <c r="K58" i="15"/>
  <c r="I58" i="15"/>
  <c r="J58" i="15" s="1"/>
  <c r="H58" i="15"/>
  <c r="I54" i="15"/>
  <c r="J54" i="15" s="1"/>
  <c r="H54" i="15"/>
  <c r="K53" i="15"/>
  <c r="I53" i="15"/>
  <c r="J53" i="15" s="1"/>
  <c r="H53" i="15"/>
  <c r="K52" i="15"/>
  <c r="I52" i="15"/>
  <c r="J52" i="15" s="1"/>
  <c r="H52" i="15"/>
  <c r="K51" i="15"/>
  <c r="I51" i="15"/>
  <c r="J51" i="15" s="1"/>
  <c r="H51" i="15"/>
  <c r="I47" i="15"/>
  <c r="J47" i="15" s="1"/>
  <c r="H47" i="15"/>
  <c r="K46" i="15"/>
  <c r="I46" i="15"/>
  <c r="J46" i="15" s="1"/>
  <c r="H46" i="15"/>
  <c r="K45" i="15"/>
  <c r="I45" i="15"/>
  <c r="J45" i="15" s="1"/>
  <c r="H45" i="15"/>
  <c r="K44" i="15"/>
  <c r="I44" i="15"/>
  <c r="J44" i="15" s="1"/>
  <c r="H44" i="15"/>
  <c r="I40" i="15"/>
  <c r="J40" i="15" s="1"/>
  <c r="H40" i="15"/>
  <c r="K39" i="15"/>
  <c r="I39" i="15"/>
  <c r="J39" i="15" s="1"/>
  <c r="H39" i="15"/>
  <c r="K38" i="15"/>
  <c r="I38" i="15"/>
  <c r="J38" i="15" s="1"/>
  <c r="H38" i="15"/>
  <c r="K37" i="15"/>
  <c r="I37" i="15"/>
  <c r="J37" i="15" s="1"/>
  <c r="H37" i="15"/>
  <c r="I33" i="15"/>
  <c r="J33" i="15" s="1"/>
  <c r="H33" i="15"/>
  <c r="K32" i="15"/>
  <c r="I32" i="15"/>
  <c r="J32" i="15" s="1"/>
  <c r="H32" i="15"/>
  <c r="K31" i="15"/>
  <c r="I31" i="15"/>
  <c r="J31" i="15" s="1"/>
  <c r="H31" i="15"/>
  <c r="K30" i="15"/>
  <c r="I30" i="15"/>
  <c r="J30" i="15" s="1"/>
  <c r="H30" i="15"/>
  <c r="I26" i="15"/>
  <c r="J26" i="15" s="1"/>
  <c r="H26" i="15"/>
  <c r="K25" i="15"/>
  <c r="I25" i="15"/>
  <c r="J25" i="15" s="1"/>
  <c r="H25" i="15"/>
  <c r="K24" i="15"/>
  <c r="I24" i="15"/>
  <c r="J24" i="15" s="1"/>
  <c r="H24" i="15"/>
  <c r="K23" i="15"/>
  <c r="I23" i="15"/>
  <c r="J23" i="15" s="1"/>
  <c r="H23" i="15"/>
  <c r="I19" i="15"/>
  <c r="J19" i="15" s="1"/>
  <c r="H19" i="15"/>
  <c r="K18" i="15"/>
  <c r="I18" i="15"/>
  <c r="J18" i="15" s="1"/>
  <c r="H18" i="15"/>
  <c r="K17" i="15"/>
  <c r="I17" i="15"/>
  <c r="J17" i="15" s="1"/>
  <c r="H17" i="15"/>
  <c r="K16" i="15"/>
  <c r="I16" i="15"/>
  <c r="J16" i="15" s="1"/>
  <c r="H16" i="15"/>
  <c r="I12" i="15"/>
  <c r="J12" i="15" s="1"/>
  <c r="H12" i="15"/>
  <c r="K11" i="15"/>
  <c r="I11" i="15"/>
  <c r="J11" i="15" s="1"/>
  <c r="H11" i="15"/>
  <c r="K10" i="15"/>
  <c r="I10" i="15"/>
  <c r="J10" i="15" s="1"/>
  <c r="H10" i="15"/>
  <c r="K9" i="15"/>
  <c r="I9" i="15"/>
  <c r="J9" i="15" s="1"/>
  <c r="H9" i="15"/>
  <c r="F145" i="15"/>
  <c r="F144" i="15"/>
  <c r="F143" i="15"/>
  <c r="F142" i="15"/>
  <c r="F138" i="15"/>
  <c r="F137" i="15"/>
  <c r="F136" i="15"/>
  <c r="F135" i="15"/>
  <c r="F131" i="15"/>
  <c r="F130" i="15"/>
  <c r="F129" i="15"/>
  <c r="F128" i="15"/>
  <c r="F124" i="15"/>
  <c r="F123" i="15"/>
  <c r="F122" i="15"/>
  <c r="F121" i="15"/>
  <c r="F117" i="15"/>
  <c r="F116" i="15"/>
  <c r="F115" i="15"/>
  <c r="F114" i="15"/>
  <c r="F110" i="15"/>
  <c r="F109" i="15"/>
  <c r="F108" i="15"/>
  <c r="F107" i="15"/>
  <c r="F103" i="15"/>
  <c r="F102" i="15"/>
  <c r="F101" i="15"/>
  <c r="F100" i="15"/>
  <c r="F96" i="15"/>
  <c r="F95" i="15"/>
  <c r="F94" i="15"/>
  <c r="F93" i="15"/>
  <c r="F89" i="15"/>
  <c r="F88" i="15"/>
  <c r="F87" i="15"/>
  <c r="F86" i="15"/>
  <c r="F82" i="15"/>
  <c r="F81" i="15"/>
  <c r="F80" i="15"/>
  <c r="F79" i="15"/>
  <c r="F75" i="15"/>
  <c r="F74" i="15"/>
  <c r="F73" i="15"/>
  <c r="F72" i="15"/>
  <c r="F68" i="15"/>
  <c r="F67" i="15"/>
  <c r="F66" i="15"/>
  <c r="F65" i="15"/>
  <c r="F61" i="15"/>
  <c r="F60" i="15"/>
  <c r="F59" i="15"/>
  <c r="F58" i="15"/>
  <c r="F54" i="15"/>
  <c r="F53" i="15"/>
  <c r="F52" i="15"/>
  <c r="F51" i="15"/>
  <c r="F47" i="15"/>
  <c r="F46" i="15"/>
  <c r="F45" i="15"/>
  <c r="F44" i="15"/>
  <c r="F40" i="15"/>
  <c r="F39" i="15"/>
  <c r="F38" i="15"/>
  <c r="F37" i="15"/>
  <c r="F33" i="15"/>
  <c r="F32" i="15"/>
  <c r="F31" i="15"/>
  <c r="F30" i="15"/>
  <c r="F26" i="15"/>
  <c r="F25" i="15"/>
  <c r="F24" i="15"/>
  <c r="F23" i="15"/>
  <c r="F19" i="15"/>
  <c r="F18" i="15"/>
  <c r="F17" i="15"/>
  <c r="F16" i="15"/>
  <c r="F12" i="15"/>
  <c r="F11" i="15"/>
  <c r="F10" i="15"/>
  <c r="F9" i="15"/>
  <c r="K3" i="15" l="1"/>
  <c r="K4" i="15"/>
  <c r="I3" i="15"/>
  <c r="I4" i="15"/>
  <c r="I5" i="15"/>
  <c r="H3" i="15"/>
  <c r="H4" i="15"/>
  <c r="H5" i="15"/>
  <c r="F3" i="15"/>
  <c r="F4" i="15"/>
  <c r="F5" i="15"/>
  <c r="K3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H3" i="26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4" i="26"/>
  <c r="H85" i="26"/>
  <c r="K2" i="26"/>
  <c r="H2" i="26"/>
  <c r="K2" i="15"/>
  <c r="I2" i="15"/>
  <c r="H2" i="15"/>
  <c r="F2" i="15"/>
  <c r="F1" i="15"/>
  <c r="F85" i="26"/>
  <c r="E85" i="26"/>
  <c r="F84" i="26"/>
  <c r="B84" i="26" s="1"/>
  <c r="E84" i="26"/>
  <c r="F83" i="26"/>
  <c r="B83" i="26" s="1"/>
  <c r="E83" i="26"/>
  <c r="C82" i="26"/>
  <c r="B82" i="26"/>
  <c r="F81" i="26"/>
  <c r="E81" i="26"/>
  <c r="F80" i="26"/>
  <c r="E80" i="26"/>
  <c r="F79" i="26"/>
  <c r="E79" i="26"/>
  <c r="C78" i="26"/>
  <c r="B78" i="26"/>
  <c r="F77" i="26"/>
  <c r="E77" i="26"/>
  <c r="F76" i="26"/>
  <c r="B76" i="26" s="1"/>
  <c r="E76" i="26"/>
  <c r="F75" i="26"/>
  <c r="E75" i="26"/>
  <c r="C74" i="26"/>
  <c r="B74" i="26"/>
  <c r="F73" i="26"/>
  <c r="B73" i="26" s="1"/>
  <c r="E73" i="26"/>
  <c r="F72" i="26"/>
  <c r="E72" i="26"/>
  <c r="F71" i="26"/>
  <c r="B71" i="26" s="1"/>
  <c r="E71" i="26"/>
  <c r="C70" i="26"/>
  <c r="B70" i="26"/>
  <c r="F69" i="26"/>
  <c r="E69" i="26"/>
  <c r="F68" i="26"/>
  <c r="B68" i="26" s="1"/>
  <c r="E68" i="26"/>
  <c r="F67" i="26"/>
  <c r="B67" i="26" s="1"/>
  <c r="E67" i="26"/>
  <c r="C66" i="26"/>
  <c r="B66" i="26"/>
  <c r="F65" i="26"/>
  <c r="B65" i="26" s="1"/>
  <c r="E65" i="26"/>
  <c r="F64" i="26"/>
  <c r="E64" i="26"/>
  <c r="F63" i="26"/>
  <c r="B63" i="26" s="1"/>
  <c r="E63" i="26"/>
  <c r="C62" i="26"/>
  <c r="B62" i="26"/>
  <c r="F61" i="26"/>
  <c r="E61" i="26"/>
  <c r="F60" i="26"/>
  <c r="B60" i="26" s="1"/>
  <c r="E60" i="26"/>
  <c r="F59" i="26"/>
  <c r="C59" i="26" s="1"/>
  <c r="E59" i="26"/>
  <c r="C58" i="26"/>
  <c r="B58" i="26"/>
  <c r="F57" i="26"/>
  <c r="B57" i="26" s="1"/>
  <c r="E57" i="26"/>
  <c r="F56" i="26"/>
  <c r="E56" i="26"/>
  <c r="F55" i="26"/>
  <c r="C55" i="26" s="1"/>
  <c r="E55" i="26"/>
  <c r="C54" i="26"/>
  <c r="B54" i="26"/>
  <c r="F53" i="26"/>
  <c r="B53" i="26" s="1"/>
  <c r="E53" i="26"/>
  <c r="F52" i="26"/>
  <c r="B52" i="26" s="1"/>
  <c r="E52" i="26"/>
  <c r="F51" i="26"/>
  <c r="E51" i="26"/>
  <c r="C50" i="26"/>
  <c r="B50" i="26"/>
  <c r="F49" i="26"/>
  <c r="B49" i="26" s="1"/>
  <c r="E49" i="26"/>
  <c r="F48" i="26"/>
  <c r="B48" i="26" s="1"/>
  <c r="E48" i="26"/>
  <c r="F47" i="26"/>
  <c r="E47" i="26"/>
  <c r="C46" i="26"/>
  <c r="B46" i="26"/>
  <c r="F45" i="26"/>
  <c r="E45" i="26"/>
  <c r="F44" i="26"/>
  <c r="B44" i="26" s="1"/>
  <c r="E44" i="26"/>
  <c r="F43" i="26"/>
  <c r="E43" i="26"/>
  <c r="C42" i="26"/>
  <c r="B42" i="26"/>
  <c r="F41" i="26"/>
  <c r="B41" i="26" s="1"/>
  <c r="E41" i="26"/>
  <c r="F40" i="26"/>
  <c r="E40" i="26"/>
  <c r="F39" i="26"/>
  <c r="E39" i="26"/>
  <c r="C38" i="26"/>
  <c r="B38" i="26"/>
  <c r="F37" i="26"/>
  <c r="B37" i="26" s="1"/>
  <c r="E37" i="26"/>
  <c r="F36" i="26"/>
  <c r="C36" i="26" s="1"/>
  <c r="E36" i="26"/>
  <c r="F35" i="26"/>
  <c r="E35" i="26"/>
  <c r="C34" i="26"/>
  <c r="B34" i="26"/>
  <c r="F33" i="26"/>
  <c r="B33" i="26" s="1"/>
  <c r="E33" i="26"/>
  <c r="F32" i="26"/>
  <c r="B32" i="26" s="1"/>
  <c r="E32" i="26"/>
  <c r="F31" i="26"/>
  <c r="E31" i="26"/>
  <c r="C30" i="26"/>
  <c r="B30" i="26"/>
  <c r="F29" i="26"/>
  <c r="B29" i="26" s="1"/>
  <c r="E29" i="26"/>
  <c r="F28" i="26"/>
  <c r="E28" i="26"/>
  <c r="F27" i="26"/>
  <c r="E27" i="26"/>
  <c r="C26" i="26"/>
  <c r="B26" i="26"/>
  <c r="F25" i="26"/>
  <c r="C25" i="26" s="1"/>
  <c r="E25" i="26"/>
  <c r="F24" i="26"/>
  <c r="E24" i="26"/>
  <c r="F23" i="26"/>
  <c r="E23" i="26"/>
  <c r="C22" i="26"/>
  <c r="B22" i="26"/>
  <c r="F21" i="26"/>
  <c r="B21" i="26" s="1"/>
  <c r="E21" i="26"/>
  <c r="F20" i="26"/>
  <c r="E20" i="26"/>
  <c r="F19" i="26"/>
  <c r="E19" i="26"/>
  <c r="C18" i="26"/>
  <c r="B18" i="26"/>
  <c r="F17" i="26"/>
  <c r="B17" i="26" s="1"/>
  <c r="E17" i="26"/>
  <c r="F16" i="26"/>
  <c r="B16" i="26" s="1"/>
  <c r="E16" i="26"/>
  <c r="F15" i="26"/>
  <c r="E15" i="26"/>
  <c r="C14" i="26"/>
  <c r="B14" i="26"/>
  <c r="F13" i="26"/>
  <c r="B13" i="26" s="1"/>
  <c r="E13" i="26"/>
  <c r="F12" i="26"/>
  <c r="E12" i="26"/>
  <c r="F11" i="26"/>
  <c r="E11" i="26"/>
  <c r="C10" i="26"/>
  <c r="B10" i="26"/>
  <c r="F9" i="26"/>
  <c r="B9" i="26" s="1"/>
  <c r="E9" i="26"/>
  <c r="F8" i="26"/>
  <c r="B8" i="26" s="1"/>
  <c r="E8" i="26"/>
  <c r="F7" i="26"/>
  <c r="E7" i="26"/>
  <c r="C6" i="26"/>
  <c r="B6" i="26"/>
  <c r="F5" i="26"/>
  <c r="B5" i="26" s="1"/>
  <c r="E5" i="26"/>
  <c r="F4" i="26"/>
  <c r="B4" i="26" s="1"/>
  <c r="E4" i="26"/>
  <c r="F3" i="26"/>
  <c r="E3" i="26"/>
  <c r="C2" i="26"/>
  <c r="B2" i="26"/>
  <c r="C52" i="26" l="1"/>
  <c r="C4" i="26"/>
  <c r="C41" i="26"/>
  <c r="B36" i="26"/>
  <c r="C9" i="26"/>
  <c r="B12" i="26"/>
  <c r="C17" i="26"/>
  <c r="B20" i="26"/>
  <c r="B28" i="26"/>
  <c r="C33" i="26"/>
  <c r="B40" i="26"/>
  <c r="C44" i="26"/>
  <c r="C49" i="26"/>
  <c r="B79" i="26"/>
  <c r="C12" i="26"/>
  <c r="C20" i="26"/>
  <c r="B24" i="26"/>
  <c r="C28" i="26"/>
  <c r="B45" i="26"/>
  <c r="B25" i="26"/>
  <c r="B55" i="26"/>
  <c r="B59" i="26"/>
  <c r="C60" i="26"/>
  <c r="C65" i="26"/>
  <c r="C69" i="26"/>
  <c r="C75" i="26"/>
  <c r="B3" i="26"/>
  <c r="C5" i="26"/>
  <c r="C8" i="26"/>
  <c r="B11" i="26"/>
  <c r="C13" i="26"/>
  <c r="C16" i="26"/>
  <c r="B19" i="26"/>
  <c r="C21" i="26"/>
  <c r="C24" i="26"/>
  <c r="B27" i="26"/>
  <c r="C29" i="26"/>
  <c r="C32" i="26"/>
  <c r="C35" i="26"/>
  <c r="C37" i="26"/>
  <c r="C40" i="26"/>
  <c r="B43" i="26"/>
  <c r="C45" i="26"/>
  <c r="C48" i="26"/>
  <c r="B51" i="26"/>
  <c r="C53" i="26"/>
  <c r="C71" i="26"/>
  <c r="C77" i="26"/>
  <c r="C57" i="26"/>
  <c r="C61" i="26"/>
  <c r="C68" i="26"/>
  <c r="C73" i="26"/>
  <c r="B75" i="26"/>
  <c r="B7" i="26"/>
  <c r="B15" i="26"/>
  <c r="C23" i="26"/>
  <c r="C31" i="26"/>
  <c r="C39" i="26"/>
  <c r="B47" i="26"/>
  <c r="C56" i="26"/>
  <c r="C63" i="26"/>
  <c r="C67" i="26"/>
  <c r="C81" i="26"/>
  <c r="C85" i="26"/>
  <c r="C64" i="26"/>
  <c r="C72" i="26"/>
  <c r="C79" i="26"/>
  <c r="C80" i="26"/>
  <c r="C83" i="26"/>
  <c r="C76" i="26"/>
  <c r="B81" i="26"/>
  <c r="C84" i="26"/>
  <c r="B23" i="26"/>
  <c r="B31" i="26"/>
  <c r="B35" i="26"/>
  <c r="B39" i="26"/>
  <c r="C3" i="26"/>
  <c r="C7" i="26"/>
  <c r="C11" i="26"/>
  <c r="C15" i="26"/>
  <c r="C19" i="26"/>
  <c r="C27" i="26"/>
  <c r="C43" i="26"/>
  <c r="C47" i="26"/>
  <c r="C51" i="26"/>
  <c r="B56" i="26"/>
  <c r="B64" i="26"/>
  <c r="B72" i="26"/>
  <c r="B80" i="26"/>
  <c r="I87" i="26"/>
  <c r="I88" i="26" s="1"/>
  <c r="B61" i="26"/>
  <c r="B69" i="26"/>
  <c r="B77" i="26"/>
  <c r="B85" i="26"/>
  <c r="K148" i="15" l="1"/>
  <c r="K147" i="15"/>
  <c r="K146" i="15"/>
  <c r="K141" i="15"/>
  <c r="K140" i="15"/>
  <c r="K139" i="15"/>
  <c r="K134" i="15"/>
  <c r="K133" i="15"/>
  <c r="K132" i="15"/>
  <c r="K127" i="15"/>
  <c r="K126" i="15"/>
  <c r="K125" i="15"/>
  <c r="K120" i="15"/>
  <c r="K119" i="15"/>
  <c r="K118" i="15"/>
  <c r="K113" i="15"/>
  <c r="K112" i="15"/>
  <c r="K111" i="15"/>
  <c r="K106" i="15"/>
  <c r="K105" i="15"/>
  <c r="K104" i="15"/>
  <c r="K99" i="15"/>
  <c r="K98" i="15"/>
  <c r="K97" i="15"/>
  <c r="K92" i="15"/>
  <c r="K91" i="15"/>
  <c r="K90" i="15"/>
  <c r="K85" i="15"/>
  <c r="K84" i="15"/>
  <c r="K83" i="15"/>
  <c r="K78" i="15"/>
  <c r="K77" i="15"/>
  <c r="K76" i="15"/>
  <c r="K71" i="15"/>
  <c r="K70" i="15"/>
  <c r="K69" i="15"/>
  <c r="K64" i="15"/>
  <c r="K63" i="15"/>
  <c r="K62" i="15"/>
  <c r="K57" i="15"/>
  <c r="K56" i="15"/>
  <c r="K55" i="15"/>
  <c r="K50" i="15"/>
  <c r="K49" i="15"/>
  <c r="K48" i="15"/>
  <c r="K43" i="15"/>
  <c r="K42" i="15"/>
  <c r="K41" i="15"/>
  <c r="K36" i="15"/>
  <c r="K35" i="15"/>
  <c r="K34" i="15"/>
  <c r="K29" i="15"/>
  <c r="K28" i="15"/>
  <c r="K27" i="15"/>
  <c r="K22" i="15"/>
  <c r="K21" i="15"/>
  <c r="K20" i="15"/>
  <c r="K15" i="15"/>
  <c r="K14" i="15"/>
  <c r="K13" i="15"/>
  <c r="K8" i="15"/>
  <c r="K7" i="15"/>
  <c r="K6" i="15"/>
  <c r="C9" i="15"/>
  <c r="C16" i="15"/>
  <c r="C23" i="15"/>
  <c r="C30" i="15"/>
  <c r="C37" i="15"/>
  <c r="C44" i="15"/>
  <c r="C51" i="15"/>
  <c r="C58" i="15"/>
  <c r="C65" i="15"/>
  <c r="C72" i="15"/>
  <c r="C79" i="15"/>
  <c r="C86" i="15"/>
  <c r="C93" i="15"/>
  <c r="C100" i="15"/>
  <c r="C107" i="15"/>
  <c r="C114" i="15"/>
  <c r="C121" i="15"/>
  <c r="C128" i="15"/>
  <c r="C135" i="15"/>
  <c r="C142" i="15"/>
  <c r="C2" i="15"/>
  <c r="H6" i="15" l="1"/>
  <c r="B22" i="1"/>
  <c r="C9" i="10" l="1"/>
  <c r="C10" i="10"/>
  <c r="D9" i="10"/>
  <c r="D10" i="10"/>
  <c r="D6" i="10"/>
  <c r="C6" i="10"/>
  <c r="D4" i="10"/>
  <c r="C4" i="10"/>
  <c r="D7" i="10"/>
  <c r="C7" i="10"/>
  <c r="D8" i="10"/>
  <c r="C8" i="10"/>
  <c r="D5" i="10"/>
  <c r="C5" i="10"/>
  <c r="G3" i="1" l="1"/>
  <c r="I148" i="15"/>
  <c r="J148" i="15" s="1"/>
  <c r="I147" i="15"/>
  <c r="J147" i="15" s="1"/>
  <c r="I146" i="15"/>
  <c r="J146" i="15" s="1"/>
  <c r="I141" i="15"/>
  <c r="J141" i="15" s="1"/>
  <c r="I140" i="15"/>
  <c r="J140" i="15" s="1"/>
  <c r="I139" i="15"/>
  <c r="J139" i="15" s="1"/>
  <c r="I134" i="15"/>
  <c r="J134" i="15" s="1"/>
  <c r="I133" i="15"/>
  <c r="J133" i="15" s="1"/>
  <c r="I132" i="15"/>
  <c r="J132" i="15" s="1"/>
  <c r="I127" i="15"/>
  <c r="J127" i="15" s="1"/>
  <c r="I126" i="15"/>
  <c r="J126" i="15" s="1"/>
  <c r="I125" i="15"/>
  <c r="J125" i="15" s="1"/>
  <c r="I120" i="15"/>
  <c r="J120" i="15" s="1"/>
  <c r="I119" i="15"/>
  <c r="J119" i="15" s="1"/>
  <c r="I118" i="15"/>
  <c r="J118" i="15" s="1"/>
  <c r="I113" i="15"/>
  <c r="J113" i="15" s="1"/>
  <c r="I112" i="15"/>
  <c r="J112" i="15" s="1"/>
  <c r="I111" i="15"/>
  <c r="J111" i="15" s="1"/>
  <c r="I106" i="15"/>
  <c r="J106" i="15" s="1"/>
  <c r="I105" i="15"/>
  <c r="J105" i="15" s="1"/>
  <c r="I104" i="15"/>
  <c r="J104" i="15" s="1"/>
  <c r="I99" i="15"/>
  <c r="J99" i="15" s="1"/>
  <c r="I98" i="15"/>
  <c r="J98" i="15" s="1"/>
  <c r="I97" i="15"/>
  <c r="J97" i="15" s="1"/>
  <c r="I92" i="15"/>
  <c r="J92" i="15" s="1"/>
  <c r="I91" i="15"/>
  <c r="J91" i="15" s="1"/>
  <c r="I90" i="15"/>
  <c r="J90" i="15" s="1"/>
  <c r="I85" i="15"/>
  <c r="J85" i="15" s="1"/>
  <c r="I84" i="15"/>
  <c r="J84" i="15" s="1"/>
  <c r="I83" i="15"/>
  <c r="J83" i="15" s="1"/>
  <c r="I78" i="15"/>
  <c r="J78" i="15" s="1"/>
  <c r="I77" i="15"/>
  <c r="J77" i="15" s="1"/>
  <c r="I76" i="15"/>
  <c r="J76" i="15" s="1"/>
  <c r="I71" i="15"/>
  <c r="J71" i="15" s="1"/>
  <c r="I70" i="15"/>
  <c r="J70" i="15" s="1"/>
  <c r="I69" i="15"/>
  <c r="J69" i="15" s="1"/>
  <c r="I64" i="15"/>
  <c r="J64" i="15" s="1"/>
  <c r="I63" i="15"/>
  <c r="J63" i="15" s="1"/>
  <c r="I62" i="15"/>
  <c r="J62" i="15" s="1"/>
  <c r="I57" i="15"/>
  <c r="J57" i="15" s="1"/>
  <c r="I56" i="15"/>
  <c r="J56" i="15" s="1"/>
  <c r="I55" i="15"/>
  <c r="J55" i="15" s="1"/>
  <c r="I50" i="15"/>
  <c r="J50" i="15" s="1"/>
  <c r="I49" i="15"/>
  <c r="J49" i="15" s="1"/>
  <c r="I48" i="15"/>
  <c r="J48" i="15" s="1"/>
  <c r="I43" i="15"/>
  <c r="J43" i="15" s="1"/>
  <c r="I42" i="15"/>
  <c r="J42" i="15" s="1"/>
  <c r="I41" i="15"/>
  <c r="J41" i="15" s="1"/>
  <c r="I36" i="15"/>
  <c r="J36" i="15" s="1"/>
  <c r="I35" i="15"/>
  <c r="J35" i="15" s="1"/>
  <c r="I34" i="15"/>
  <c r="J34" i="15" s="1"/>
  <c r="I29" i="15"/>
  <c r="J29" i="15" s="1"/>
  <c r="I28" i="15"/>
  <c r="J28" i="15" s="1"/>
  <c r="I27" i="15"/>
  <c r="J27" i="15" s="1"/>
  <c r="I22" i="15"/>
  <c r="J22" i="15" s="1"/>
  <c r="I21" i="15"/>
  <c r="J21" i="15" s="1"/>
  <c r="I20" i="15"/>
  <c r="J20" i="15" s="1"/>
  <c r="I15" i="15"/>
  <c r="J15" i="15" s="1"/>
  <c r="I14" i="15"/>
  <c r="J14" i="15" s="1"/>
  <c r="I13" i="15"/>
  <c r="J13" i="15" s="1"/>
  <c r="I7" i="15" l="1"/>
  <c r="J7" i="15" s="1"/>
  <c r="I8" i="15"/>
  <c r="J8" i="15" s="1"/>
  <c r="I6" i="15"/>
  <c r="J6" i="15" s="1"/>
  <c r="G23" i="1" l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3" i="1"/>
  <c r="B3" i="1"/>
  <c r="G82" i="15"/>
  <c r="G81" i="15"/>
  <c r="G80" i="15"/>
  <c r="G79" i="15"/>
  <c r="G72" i="15"/>
  <c r="G136" i="15"/>
  <c r="J5" i="15"/>
  <c r="J4" i="15"/>
  <c r="J3" i="15"/>
  <c r="J2" i="15"/>
  <c r="G145" i="15"/>
  <c r="G144" i="15"/>
  <c r="G143" i="15"/>
  <c r="G142" i="15"/>
  <c r="G138" i="15"/>
  <c r="G137" i="15"/>
  <c r="G135" i="15"/>
  <c r="G131" i="15"/>
  <c r="G130" i="15"/>
  <c r="G129" i="15"/>
  <c r="G128" i="15"/>
  <c r="G124" i="15"/>
  <c r="G123" i="15"/>
  <c r="G122" i="15"/>
  <c r="G121" i="15"/>
  <c r="G117" i="15"/>
  <c r="G116" i="15"/>
  <c r="G115" i="15"/>
  <c r="G114" i="15"/>
  <c r="G110" i="15"/>
  <c r="G109" i="15"/>
  <c r="G108" i="15"/>
  <c r="G107" i="15"/>
  <c r="G103" i="15"/>
  <c r="G102" i="15"/>
  <c r="G101" i="15"/>
  <c r="G100" i="15"/>
  <c r="G96" i="15"/>
  <c r="G95" i="15"/>
  <c r="G94" i="15"/>
  <c r="G93" i="15"/>
  <c r="G89" i="15"/>
  <c r="G88" i="15"/>
  <c r="G87" i="15"/>
  <c r="G86" i="15"/>
  <c r="G75" i="15"/>
  <c r="G74" i="15"/>
  <c r="G73" i="15"/>
  <c r="G68" i="15"/>
  <c r="G67" i="15"/>
  <c r="G66" i="15"/>
  <c r="G65" i="15"/>
  <c r="G61" i="15"/>
  <c r="G60" i="15"/>
  <c r="G59" i="15"/>
  <c r="G58" i="15"/>
  <c r="G54" i="15"/>
  <c r="G53" i="15"/>
  <c r="G52" i="15"/>
  <c r="G51" i="15"/>
  <c r="G47" i="15"/>
  <c r="G46" i="15"/>
  <c r="G45" i="15"/>
  <c r="G44" i="15"/>
  <c r="G40" i="15"/>
  <c r="G39" i="15"/>
  <c r="G38" i="15"/>
  <c r="G37" i="15"/>
  <c r="G33" i="15"/>
  <c r="G32" i="15"/>
  <c r="G31" i="15"/>
  <c r="G30" i="15"/>
  <c r="G26" i="15"/>
  <c r="G25" i="15"/>
  <c r="G24" i="15"/>
  <c r="G23" i="15"/>
  <c r="G19" i="15"/>
  <c r="G18" i="15"/>
  <c r="G17" i="15"/>
  <c r="G16" i="15"/>
  <c r="G12" i="15"/>
  <c r="G11" i="15"/>
  <c r="G10" i="15"/>
  <c r="G9" i="15"/>
  <c r="G5" i="15"/>
  <c r="G4" i="15"/>
  <c r="G3" i="15"/>
  <c r="G2" i="15"/>
  <c r="H148" i="15"/>
  <c r="F148" i="15"/>
  <c r="G148" i="15" s="1"/>
  <c r="H147" i="15"/>
  <c r="F147" i="15"/>
  <c r="G147" i="15" s="1"/>
  <c r="H146" i="15"/>
  <c r="F146" i="15"/>
  <c r="G146" i="15" s="1"/>
  <c r="H141" i="15"/>
  <c r="F141" i="15"/>
  <c r="G141" i="15" s="1"/>
  <c r="H140" i="15"/>
  <c r="F140" i="15"/>
  <c r="G140" i="15" s="1"/>
  <c r="H139" i="15"/>
  <c r="F139" i="15"/>
  <c r="G139" i="15" s="1"/>
  <c r="H134" i="15"/>
  <c r="F134" i="15"/>
  <c r="G134" i="15" s="1"/>
  <c r="H133" i="15"/>
  <c r="F133" i="15"/>
  <c r="G133" i="15" s="1"/>
  <c r="H132" i="15"/>
  <c r="F132" i="15"/>
  <c r="G132" i="15" s="1"/>
  <c r="H127" i="15"/>
  <c r="F127" i="15"/>
  <c r="G127" i="15" s="1"/>
  <c r="H126" i="15"/>
  <c r="F126" i="15"/>
  <c r="G126" i="15" s="1"/>
  <c r="H125" i="15"/>
  <c r="F125" i="15"/>
  <c r="G125" i="15" s="1"/>
  <c r="H120" i="15"/>
  <c r="F120" i="15"/>
  <c r="G120" i="15" s="1"/>
  <c r="H119" i="15"/>
  <c r="F119" i="15"/>
  <c r="G119" i="15" s="1"/>
  <c r="H118" i="15"/>
  <c r="F118" i="15"/>
  <c r="G118" i="15" s="1"/>
  <c r="H113" i="15"/>
  <c r="F113" i="15"/>
  <c r="G113" i="15" s="1"/>
  <c r="H112" i="15"/>
  <c r="F112" i="15"/>
  <c r="G112" i="15" s="1"/>
  <c r="H111" i="15"/>
  <c r="F111" i="15"/>
  <c r="G111" i="15" s="1"/>
  <c r="H106" i="15"/>
  <c r="F106" i="15"/>
  <c r="G106" i="15" s="1"/>
  <c r="H105" i="15"/>
  <c r="F105" i="15"/>
  <c r="G105" i="15" s="1"/>
  <c r="H104" i="15"/>
  <c r="F104" i="15"/>
  <c r="G104" i="15" s="1"/>
  <c r="H99" i="15"/>
  <c r="F99" i="15"/>
  <c r="G99" i="15" s="1"/>
  <c r="H98" i="15"/>
  <c r="F98" i="15"/>
  <c r="G98" i="15" s="1"/>
  <c r="H97" i="15"/>
  <c r="F97" i="15"/>
  <c r="G97" i="15" s="1"/>
  <c r="H92" i="15"/>
  <c r="F92" i="15"/>
  <c r="G92" i="15" s="1"/>
  <c r="H91" i="15"/>
  <c r="F91" i="15"/>
  <c r="G91" i="15" s="1"/>
  <c r="H90" i="15"/>
  <c r="F90" i="15"/>
  <c r="G90" i="15" s="1"/>
  <c r="H85" i="15"/>
  <c r="F85" i="15"/>
  <c r="G85" i="15" s="1"/>
  <c r="H84" i="15"/>
  <c r="F84" i="15"/>
  <c r="G84" i="15" s="1"/>
  <c r="H83" i="15"/>
  <c r="F83" i="15"/>
  <c r="G83" i="15" s="1"/>
  <c r="H78" i="15"/>
  <c r="F78" i="15"/>
  <c r="G78" i="15" s="1"/>
  <c r="H77" i="15"/>
  <c r="F77" i="15"/>
  <c r="G77" i="15" s="1"/>
  <c r="H76" i="15"/>
  <c r="F76" i="15"/>
  <c r="G76" i="15" s="1"/>
  <c r="H71" i="15"/>
  <c r="F71" i="15"/>
  <c r="G71" i="15" s="1"/>
  <c r="H70" i="15"/>
  <c r="F70" i="15"/>
  <c r="G70" i="15" s="1"/>
  <c r="H69" i="15"/>
  <c r="F69" i="15"/>
  <c r="G69" i="15" s="1"/>
  <c r="H64" i="15"/>
  <c r="F64" i="15"/>
  <c r="G64" i="15" s="1"/>
  <c r="H63" i="15"/>
  <c r="F63" i="15"/>
  <c r="G63" i="15" s="1"/>
  <c r="H62" i="15"/>
  <c r="F62" i="15"/>
  <c r="G62" i="15" s="1"/>
  <c r="H57" i="15"/>
  <c r="F57" i="15"/>
  <c r="G57" i="15" s="1"/>
  <c r="H56" i="15"/>
  <c r="F56" i="15"/>
  <c r="G56" i="15" s="1"/>
  <c r="H55" i="15"/>
  <c r="F55" i="15"/>
  <c r="G55" i="15" s="1"/>
  <c r="H50" i="15"/>
  <c r="F50" i="15"/>
  <c r="G50" i="15" s="1"/>
  <c r="H49" i="15"/>
  <c r="F49" i="15"/>
  <c r="G49" i="15" s="1"/>
  <c r="H48" i="15"/>
  <c r="F48" i="15"/>
  <c r="G48" i="15" s="1"/>
  <c r="H43" i="15"/>
  <c r="F43" i="15"/>
  <c r="G43" i="15" s="1"/>
  <c r="H42" i="15"/>
  <c r="F42" i="15"/>
  <c r="G42" i="15" s="1"/>
  <c r="H41" i="15"/>
  <c r="F41" i="15"/>
  <c r="G41" i="15" s="1"/>
  <c r="H36" i="15"/>
  <c r="F36" i="15"/>
  <c r="G36" i="15" s="1"/>
  <c r="H35" i="15"/>
  <c r="F35" i="15"/>
  <c r="G35" i="15" s="1"/>
  <c r="H34" i="15"/>
  <c r="F34" i="15"/>
  <c r="G34" i="15" s="1"/>
  <c r="H29" i="15"/>
  <c r="F29" i="15"/>
  <c r="G29" i="15" s="1"/>
  <c r="H28" i="15"/>
  <c r="F28" i="15"/>
  <c r="G28" i="15" s="1"/>
  <c r="H27" i="15"/>
  <c r="F27" i="15"/>
  <c r="G27" i="15" s="1"/>
  <c r="H22" i="15"/>
  <c r="F22" i="15"/>
  <c r="G22" i="15" s="1"/>
  <c r="H21" i="15"/>
  <c r="F21" i="15"/>
  <c r="G21" i="15" s="1"/>
  <c r="H20" i="15"/>
  <c r="F20" i="15"/>
  <c r="G20" i="15" s="1"/>
  <c r="H15" i="15"/>
  <c r="F15" i="15"/>
  <c r="G15" i="15" s="1"/>
  <c r="H14" i="15"/>
  <c r="F14" i="15"/>
  <c r="G14" i="15" s="1"/>
  <c r="H13" i="15"/>
  <c r="F13" i="15"/>
  <c r="G13" i="15" s="1"/>
  <c r="F7" i="15"/>
  <c r="G7" i="15" s="1"/>
  <c r="H7" i="15"/>
  <c r="F8" i="15"/>
  <c r="G8" i="15" s="1"/>
  <c r="H8" i="15"/>
  <c r="F6" i="15"/>
  <c r="G6" i="15" s="1"/>
  <c r="H150" i="15" l="1"/>
  <c r="D3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B142" i="15"/>
  <c r="B135" i="15"/>
  <c r="B128" i="15"/>
  <c r="B121" i="15"/>
  <c r="B114" i="15"/>
  <c r="B107" i="15"/>
  <c r="B100" i="15"/>
  <c r="B93" i="15"/>
  <c r="B86" i="15"/>
  <c r="B79" i="15"/>
  <c r="B72" i="15"/>
  <c r="B65" i="15"/>
  <c r="B58" i="15"/>
  <c r="B51" i="15"/>
  <c r="B44" i="15"/>
  <c r="B37" i="15"/>
  <c r="B30" i="15"/>
  <c r="B23" i="15"/>
  <c r="B45" i="15" l="1"/>
  <c r="C45" i="15"/>
  <c r="B50" i="15"/>
  <c r="C50" i="15"/>
  <c r="B60" i="15"/>
  <c r="C60" i="15"/>
  <c r="B61" i="15"/>
  <c r="C61" i="15"/>
  <c r="B63" i="15"/>
  <c r="C63" i="15"/>
  <c r="B73" i="15"/>
  <c r="C73" i="15"/>
  <c r="B76" i="15"/>
  <c r="C76" i="15"/>
  <c r="B78" i="15"/>
  <c r="C78" i="15"/>
  <c r="B88" i="15"/>
  <c r="C88" i="15"/>
  <c r="B89" i="15"/>
  <c r="C89" i="15"/>
  <c r="B91" i="15"/>
  <c r="C91" i="15"/>
  <c r="B101" i="15"/>
  <c r="C101" i="15"/>
  <c r="B104" i="15"/>
  <c r="C104" i="15"/>
  <c r="B106" i="15"/>
  <c r="C106" i="15"/>
  <c r="B116" i="15"/>
  <c r="C116" i="15"/>
  <c r="B117" i="15"/>
  <c r="C117" i="15"/>
  <c r="B119" i="15"/>
  <c r="C119" i="15"/>
  <c r="B129" i="15"/>
  <c r="C129" i="15"/>
  <c r="B132" i="15"/>
  <c r="C132" i="15"/>
  <c r="B134" i="15"/>
  <c r="C134" i="15"/>
  <c r="B144" i="15"/>
  <c r="C144" i="15"/>
  <c r="B145" i="15"/>
  <c r="C145" i="15"/>
  <c r="B147" i="15"/>
  <c r="C147" i="15"/>
  <c r="B33" i="15"/>
  <c r="C33" i="15"/>
  <c r="B48" i="15"/>
  <c r="C48" i="15"/>
  <c r="B29" i="15"/>
  <c r="C29" i="15"/>
  <c r="B39" i="15"/>
  <c r="C39" i="15"/>
  <c r="B40" i="15"/>
  <c r="C40" i="15"/>
  <c r="B42" i="15"/>
  <c r="C42" i="15"/>
  <c r="B52" i="15"/>
  <c r="C52" i="15"/>
  <c r="B55" i="15"/>
  <c r="C55" i="15"/>
  <c r="B57" i="15"/>
  <c r="C57" i="15"/>
  <c r="B67" i="15"/>
  <c r="C67" i="15"/>
  <c r="B68" i="15"/>
  <c r="C68" i="15"/>
  <c r="B70" i="15"/>
  <c r="C70" i="15"/>
  <c r="B80" i="15"/>
  <c r="C80" i="15"/>
  <c r="B83" i="15"/>
  <c r="C83" i="15"/>
  <c r="B85" i="15"/>
  <c r="C85" i="15"/>
  <c r="B95" i="15"/>
  <c r="C95" i="15"/>
  <c r="B96" i="15"/>
  <c r="C96" i="15"/>
  <c r="B98" i="15"/>
  <c r="C98" i="15"/>
  <c r="B108" i="15"/>
  <c r="C108" i="15"/>
  <c r="B111" i="15"/>
  <c r="C111" i="15"/>
  <c r="B113" i="15"/>
  <c r="C113" i="15"/>
  <c r="B123" i="15"/>
  <c r="C123" i="15"/>
  <c r="B124" i="15"/>
  <c r="C124" i="15"/>
  <c r="B126" i="15"/>
  <c r="C126" i="15"/>
  <c r="B136" i="15"/>
  <c r="C136" i="15"/>
  <c r="B139" i="15"/>
  <c r="C139" i="15"/>
  <c r="B141" i="15"/>
  <c r="C141" i="15"/>
  <c r="B25" i="15"/>
  <c r="C25" i="15"/>
  <c r="B28" i="15"/>
  <c r="C28" i="15"/>
  <c r="B32" i="15"/>
  <c r="C32" i="15"/>
  <c r="B35" i="15"/>
  <c r="C35" i="15"/>
  <c r="B24" i="15"/>
  <c r="C24" i="15"/>
  <c r="B27" i="15"/>
  <c r="C27" i="15"/>
  <c r="B31" i="15"/>
  <c r="C31" i="15"/>
  <c r="B34" i="15"/>
  <c r="C34" i="15"/>
  <c r="B36" i="15"/>
  <c r="C36" i="15"/>
  <c r="B46" i="15"/>
  <c r="C46" i="15"/>
  <c r="B47" i="15"/>
  <c r="C47" i="15"/>
  <c r="B49" i="15"/>
  <c r="C49" i="15"/>
  <c r="B59" i="15"/>
  <c r="C59" i="15"/>
  <c r="B62" i="15"/>
  <c r="C62" i="15"/>
  <c r="B64" i="15"/>
  <c r="C64" i="15"/>
  <c r="B74" i="15"/>
  <c r="C74" i="15"/>
  <c r="B75" i="15"/>
  <c r="C75" i="15"/>
  <c r="B77" i="15"/>
  <c r="C77" i="15"/>
  <c r="B87" i="15"/>
  <c r="C87" i="15"/>
  <c r="B90" i="15"/>
  <c r="C90" i="15"/>
  <c r="B92" i="15"/>
  <c r="C92" i="15"/>
  <c r="B102" i="15"/>
  <c r="C102" i="15"/>
  <c r="B103" i="15"/>
  <c r="C103" i="15"/>
  <c r="B105" i="15"/>
  <c r="C105" i="15"/>
  <c r="B115" i="15"/>
  <c r="C115" i="15"/>
  <c r="B118" i="15"/>
  <c r="C118" i="15"/>
  <c r="B120" i="15"/>
  <c r="C120" i="15"/>
  <c r="B130" i="15"/>
  <c r="C130" i="15"/>
  <c r="B131" i="15"/>
  <c r="C131" i="15"/>
  <c r="B133" i="15"/>
  <c r="C133" i="15"/>
  <c r="B143" i="15"/>
  <c r="C143" i="15"/>
  <c r="B146" i="15"/>
  <c r="C146" i="15"/>
  <c r="B148" i="15"/>
  <c r="C148" i="15"/>
  <c r="B26" i="15"/>
  <c r="C26" i="15"/>
  <c r="B38" i="15"/>
  <c r="C38" i="15"/>
  <c r="B41" i="15"/>
  <c r="C41" i="15"/>
  <c r="B43" i="15"/>
  <c r="C43" i="15"/>
  <c r="B53" i="15"/>
  <c r="C53" i="15"/>
  <c r="B54" i="15"/>
  <c r="C54" i="15"/>
  <c r="B56" i="15"/>
  <c r="C56" i="15"/>
  <c r="B66" i="15"/>
  <c r="C66" i="15"/>
  <c r="B69" i="15"/>
  <c r="C69" i="15"/>
  <c r="B71" i="15"/>
  <c r="C71" i="15"/>
  <c r="B81" i="15"/>
  <c r="C81" i="15"/>
  <c r="B82" i="15"/>
  <c r="C82" i="15"/>
  <c r="B84" i="15"/>
  <c r="C84" i="15"/>
  <c r="B94" i="15"/>
  <c r="C94" i="15"/>
  <c r="B97" i="15"/>
  <c r="C97" i="15"/>
  <c r="B99" i="15"/>
  <c r="C99" i="15"/>
  <c r="B109" i="15"/>
  <c r="C109" i="15"/>
  <c r="B110" i="15"/>
  <c r="C110" i="15"/>
  <c r="B112" i="15"/>
  <c r="C112" i="15"/>
  <c r="B122" i="15"/>
  <c r="C122" i="15"/>
  <c r="B125" i="15"/>
  <c r="C125" i="15"/>
  <c r="B127" i="15"/>
  <c r="C127" i="15"/>
  <c r="B137" i="15"/>
  <c r="C137" i="15"/>
  <c r="B138" i="15"/>
  <c r="C138" i="15"/>
  <c r="B140" i="15"/>
  <c r="C140" i="15"/>
  <c r="B16" i="15"/>
  <c r="C5" i="15"/>
  <c r="C8" i="15"/>
  <c r="C7" i="15"/>
  <c r="C6" i="15"/>
  <c r="C4" i="15"/>
  <c r="C3" i="15"/>
  <c r="B9" i="15"/>
  <c r="B19" i="15" l="1"/>
  <c r="C19" i="15"/>
  <c r="B10" i="15"/>
  <c r="C10" i="15"/>
  <c r="B13" i="15"/>
  <c r="C13" i="15"/>
  <c r="B15" i="15"/>
  <c r="C15" i="15"/>
  <c r="B18" i="15"/>
  <c r="C18" i="15"/>
  <c r="B21" i="15"/>
  <c r="C21" i="15"/>
  <c r="B17" i="15"/>
  <c r="C17" i="15"/>
  <c r="B20" i="15"/>
  <c r="C20" i="15"/>
  <c r="B22" i="15"/>
  <c r="C22" i="15"/>
  <c r="B11" i="15"/>
  <c r="C11" i="15"/>
  <c r="B12" i="15"/>
  <c r="C12" i="15"/>
  <c r="B14" i="15"/>
  <c r="C14" i="15"/>
  <c r="B5" i="15"/>
  <c r="D4" i="1" l="1"/>
  <c r="D5" i="1"/>
  <c r="D6" i="1"/>
  <c r="B4" i="15"/>
  <c r="B7" i="15"/>
  <c r="B2" i="15"/>
  <c r="B6" i="15" l="1"/>
  <c r="B8" i="15"/>
  <c r="B3" i="15"/>
  <c r="N5" i="23" l="1"/>
  <c r="N10" i="21"/>
  <c r="N20" i="19"/>
  <c r="N3" i="23"/>
  <c r="N9" i="23"/>
  <c r="N21" i="21"/>
  <c r="N22" i="20"/>
  <c r="N13" i="18"/>
  <c r="N9" i="19"/>
  <c r="N14" i="1"/>
  <c r="N17" i="1"/>
  <c r="N16" i="20"/>
  <c r="N15" i="19"/>
  <c r="N23" i="22"/>
  <c r="N6" i="22"/>
  <c r="N4" i="20"/>
  <c r="N19" i="19"/>
  <c r="N18" i="1"/>
  <c r="N11" i="18"/>
  <c r="N15" i="20"/>
  <c r="N17" i="21"/>
  <c r="N21" i="20"/>
  <c r="N22" i="1"/>
  <c r="N22" i="21"/>
  <c r="N22" i="18"/>
  <c r="N4" i="1"/>
  <c r="N15" i="21"/>
  <c r="N17" i="18"/>
  <c r="N15" i="22"/>
  <c r="N6" i="19"/>
  <c r="N5" i="21"/>
  <c r="N11" i="21"/>
  <c r="N23" i="21"/>
  <c r="N21" i="22"/>
  <c r="N20" i="22"/>
  <c r="N23" i="18"/>
  <c r="N21" i="18"/>
  <c r="N13" i="22"/>
  <c r="N3" i="1"/>
  <c r="N4" i="23"/>
  <c r="N7" i="21"/>
  <c r="N16" i="19"/>
  <c r="N3" i="19"/>
  <c r="N15" i="18"/>
  <c r="N15" i="23"/>
  <c r="N20" i="18"/>
  <c r="N23" i="20"/>
  <c r="N19" i="23"/>
  <c r="N19" i="22"/>
  <c r="N7" i="23"/>
  <c r="N6" i="1"/>
  <c r="N7" i="22"/>
  <c r="N19" i="21"/>
  <c r="N8" i="19"/>
  <c r="N10" i="20"/>
  <c r="N8" i="23"/>
  <c r="N10" i="18"/>
  <c r="N23" i="1"/>
  <c r="N23" i="23"/>
  <c r="N22" i="23"/>
  <c r="N21" i="23"/>
  <c r="N20" i="20"/>
  <c r="N20" i="21"/>
  <c r="N14" i="22"/>
  <c r="N6" i="23"/>
  <c r="N20" i="1"/>
  <c r="N21" i="19"/>
  <c r="N18" i="21"/>
  <c r="N3" i="20"/>
  <c r="N21" i="1"/>
  <c r="N19" i="18"/>
  <c r="N22" i="22"/>
  <c r="N4" i="19"/>
  <c r="N5" i="1"/>
  <c r="N9" i="21"/>
  <c r="N8" i="20"/>
  <c r="H3" i="1"/>
  <c r="E3" i="1" s="1"/>
  <c r="O3" i="1" s="1"/>
  <c r="N18" i="22"/>
  <c r="N9" i="18"/>
  <c r="N16" i="21"/>
  <c r="N8" i="22"/>
  <c r="N16" i="1"/>
  <c r="N17" i="22"/>
  <c r="N14" i="23"/>
  <c r="N13" i="19"/>
  <c r="N12" i="19"/>
  <c r="N13" i="23"/>
  <c r="N4" i="18"/>
  <c r="N19" i="1"/>
  <c r="N23" i="19"/>
  <c r="N22" i="19"/>
  <c r="N20" i="23"/>
  <c r="N19" i="20"/>
  <c r="N8" i="1"/>
  <c r="N15" i="1"/>
  <c r="N13" i="21"/>
  <c r="N11" i="23"/>
  <c r="N3" i="22"/>
  <c r="N17" i="19"/>
  <c r="N14" i="18"/>
  <c r="N7" i="20"/>
  <c r="N6" i="18"/>
  <c r="N10" i="23"/>
  <c r="N18" i="23"/>
  <c r="N12" i="18"/>
  <c r="N13" i="20"/>
  <c r="N7" i="19"/>
  <c r="N11" i="1"/>
  <c r="N12" i="1"/>
  <c r="N17" i="20"/>
  <c r="N4" i="21"/>
  <c r="N18" i="18"/>
  <c r="N5" i="18"/>
  <c r="N16" i="23"/>
  <c r="N3" i="18"/>
  <c r="N12" i="23"/>
  <c r="N9" i="20"/>
  <c r="N8" i="18"/>
  <c r="N16" i="18"/>
  <c r="N7" i="18"/>
  <c r="N5" i="22"/>
  <c r="N9" i="1"/>
  <c r="N13" i="1"/>
  <c r="N12" i="22"/>
  <c r="N17" i="23"/>
  <c r="N5" i="19"/>
  <c r="N7" i="1"/>
  <c r="N11" i="20"/>
  <c r="N14" i="21"/>
  <c r="N11" i="22"/>
  <c r="N11" i="19"/>
  <c r="N10" i="22"/>
  <c r="N16" i="22"/>
  <c r="N6" i="21"/>
  <c r="N6" i="20"/>
  <c r="N10" i="1"/>
  <c r="N9" i="22"/>
  <c r="N12" i="20"/>
  <c r="N10" i="19"/>
  <c r="N18" i="19"/>
  <c r="N18" i="20"/>
  <c r="N14" i="19"/>
  <c r="N12" i="21"/>
  <c r="N3" i="21"/>
  <c r="N8" i="21"/>
  <c r="N14" i="20"/>
  <c r="N4" i="22"/>
  <c r="N5" i="20"/>
  <c r="H14" i="22"/>
  <c r="I14" i="22" s="1"/>
  <c r="H3" i="23"/>
  <c r="H16" i="20"/>
  <c r="I16" i="20" s="1"/>
  <c r="H20" i="21"/>
  <c r="I20" i="21" s="1"/>
  <c r="H19" i="19"/>
  <c r="I19" i="19" s="1"/>
  <c r="H16" i="18"/>
  <c r="I16" i="18" s="1"/>
  <c r="H10" i="1"/>
  <c r="I10" i="1" s="1"/>
  <c r="H17" i="19"/>
  <c r="I17" i="19" s="1"/>
  <c r="H9" i="21"/>
  <c r="I9" i="21" s="1"/>
  <c r="H17" i="23"/>
  <c r="H14" i="18"/>
  <c r="I14" i="18" s="1"/>
  <c r="H6" i="20"/>
  <c r="H18" i="23"/>
  <c r="I18" i="23" s="1"/>
  <c r="H22" i="1"/>
  <c r="I22" i="1" s="1"/>
  <c r="H17" i="1"/>
  <c r="I17" i="1" s="1"/>
  <c r="H20" i="20"/>
  <c r="H8" i="21"/>
  <c r="I8" i="21" s="1"/>
  <c r="H12" i="22"/>
  <c r="I12" i="22" s="1"/>
  <c r="H16" i="23"/>
  <c r="I16" i="23" s="1"/>
  <c r="H23" i="18"/>
  <c r="I23" i="18" s="1"/>
  <c r="H3" i="21"/>
  <c r="I3" i="21" s="1"/>
  <c r="H7" i="22"/>
  <c r="I7" i="22" s="1"/>
  <c r="H11" i="23"/>
  <c r="I11" i="23" s="1"/>
  <c r="H8" i="1"/>
  <c r="I8" i="1" s="1"/>
  <c r="H20" i="18"/>
  <c r="I20" i="18" s="1"/>
  <c r="H21" i="1"/>
  <c r="I21" i="1" s="1"/>
  <c r="H5" i="1"/>
  <c r="I5" i="1" s="1"/>
  <c r="H17" i="18"/>
  <c r="I17" i="18" s="1"/>
  <c r="H5" i="19"/>
  <c r="I5" i="19" s="1"/>
  <c r="H21" i="19"/>
  <c r="H9" i="20"/>
  <c r="I9" i="20" s="1"/>
  <c r="H13" i="21"/>
  <c r="I13" i="21" s="1"/>
  <c r="H17" i="22"/>
  <c r="I17" i="22" s="1"/>
  <c r="H5" i="23"/>
  <c r="I5" i="23" s="1"/>
  <c r="H21" i="23"/>
  <c r="I21" i="23" s="1"/>
  <c r="H3" i="20"/>
  <c r="I3" i="20" s="1"/>
  <c r="H7" i="21"/>
  <c r="I7" i="21" s="1"/>
  <c r="H11" i="22"/>
  <c r="H15" i="23"/>
  <c r="I15" i="23" s="1"/>
  <c r="H16" i="1"/>
  <c r="H8" i="19"/>
  <c r="I8" i="19" s="1"/>
  <c r="H20" i="1"/>
  <c r="I20" i="1" s="1"/>
  <c r="H4" i="1"/>
  <c r="I4" i="1" s="1"/>
  <c r="H18" i="18"/>
  <c r="I18" i="18" s="1"/>
  <c r="H6" i="19"/>
  <c r="I6" i="19" s="1"/>
  <c r="H22" i="19"/>
  <c r="I22" i="19" s="1"/>
  <c r="H10" i="20"/>
  <c r="I10" i="20" s="1"/>
  <c r="H14" i="21"/>
  <c r="I14" i="21" s="1"/>
  <c r="H18" i="22"/>
  <c r="H6" i="23"/>
  <c r="I6" i="23" s="1"/>
  <c r="H22" i="23"/>
  <c r="I22" i="23" s="1"/>
  <c r="H14" i="1"/>
  <c r="I14" i="1" s="1"/>
  <c r="H12" i="19"/>
  <c r="I12" i="19" s="1"/>
  <c r="H8" i="22"/>
  <c r="I8" i="22" s="1"/>
  <c r="H12" i="23"/>
  <c r="I12" i="23" s="1"/>
  <c r="H23" i="20"/>
  <c r="I23" i="20" s="1"/>
  <c r="H19" i="1"/>
  <c r="I19" i="1" s="1"/>
  <c r="H21" i="20"/>
  <c r="I21" i="20" s="1"/>
  <c r="H13" i="22"/>
  <c r="I13" i="22" s="1"/>
  <c r="H19" i="18"/>
  <c r="I19" i="18" s="1"/>
  <c r="H3" i="22"/>
  <c r="I3" i="22" s="1"/>
  <c r="H23" i="1"/>
  <c r="H22" i="20"/>
  <c r="I22" i="20" s="1"/>
  <c r="H3" i="18"/>
  <c r="I3" i="18" s="1"/>
  <c r="H7" i="18"/>
  <c r="I7" i="18" s="1"/>
  <c r="H6" i="1"/>
  <c r="I6" i="1" s="1"/>
  <c r="H4" i="20"/>
  <c r="I4" i="20" s="1"/>
  <c r="H12" i="21"/>
  <c r="H16" i="22"/>
  <c r="I16" i="22" s="1"/>
  <c r="H4" i="23"/>
  <c r="I4" i="23" s="1"/>
  <c r="H20" i="23"/>
  <c r="I20" i="23" s="1"/>
  <c r="H3" i="19"/>
  <c r="I3" i="19" s="1"/>
  <c r="H7" i="20"/>
  <c r="I7" i="20" s="1"/>
  <c r="H11" i="21"/>
  <c r="I11" i="21" s="1"/>
  <c r="H15" i="22"/>
  <c r="I15" i="22" s="1"/>
  <c r="H23" i="23"/>
  <c r="I23" i="23" s="1"/>
  <c r="H4" i="18"/>
  <c r="I4" i="18" s="1"/>
  <c r="H12" i="20"/>
  <c r="I12" i="20" s="1"/>
  <c r="H18" i="1"/>
  <c r="I18" i="1" s="1"/>
  <c r="H5" i="18"/>
  <c r="I5" i="18" s="1"/>
  <c r="H21" i="18"/>
  <c r="I21" i="18" s="1"/>
  <c r="H9" i="19"/>
  <c r="I9" i="19" s="1"/>
  <c r="H13" i="20"/>
  <c r="H17" i="21"/>
  <c r="I17" i="21" s="1"/>
  <c r="H5" i="22"/>
  <c r="I5" i="22" s="1"/>
  <c r="H21" i="22"/>
  <c r="I21" i="22" s="1"/>
  <c r="H9" i="23"/>
  <c r="I9" i="23" s="1"/>
  <c r="H7" i="19"/>
  <c r="H11" i="20"/>
  <c r="I11" i="20" s="1"/>
  <c r="H15" i="21"/>
  <c r="I15" i="21" s="1"/>
  <c r="H19" i="22"/>
  <c r="I19" i="22" s="1"/>
  <c r="H19" i="23"/>
  <c r="I19" i="23" s="1"/>
  <c r="H11" i="1"/>
  <c r="I11" i="1" s="1"/>
  <c r="H20" i="19"/>
  <c r="I20" i="19" s="1"/>
  <c r="H15" i="1"/>
  <c r="I15" i="1" s="1"/>
  <c r="H6" i="18"/>
  <c r="I6" i="18" s="1"/>
  <c r="H22" i="18"/>
  <c r="H10" i="19"/>
  <c r="I10" i="19" s="1"/>
  <c r="H14" i="20"/>
  <c r="I14" i="20" s="1"/>
  <c r="H18" i="21"/>
  <c r="I18" i="21" s="1"/>
  <c r="H6" i="22"/>
  <c r="I6" i="22" s="1"/>
  <c r="H22" i="22"/>
  <c r="I22" i="22" s="1"/>
  <c r="H10" i="23"/>
  <c r="H9" i="1"/>
  <c r="H4" i="21"/>
  <c r="I4" i="21" s="1"/>
  <c r="H16" i="19"/>
  <c r="I16" i="19" s="1"/>
  <c r="H13" i="18"/>
  <c r="I13" i="18" s="1"/>
  <c r="H5" i="20"/>
  <c r="I5" i="20" s="1"/>
  <c r="H23" i="19"/>
  <c r="I23" i="19" s="1"/>
  <c r="H7" i="23"/>
  <c r="I7" i="23" s="1"/>
  <c r="H7" i="1"/>
  <c r="I7" i="1" s="1"/>
  <c r="H18" i="19"/>
  <c r="I18" i="19" s="1"/>
  <c r="H10" i="21"/>
  <c r="I10" i="21" s="1"/>
  <c r="H11" i="18"/>
  <c r="I11" i="18" s="1"/>
  <c r="H15" i="18"/>
  <c r="H8" i="20"/>
  <c r="I8" i="20" s="1"/>
  <c r="H16" i="21"/>
  <c r="I16" i="21" s="1"/>
  <c r="H4" i="22"/>
  <c r="H20" i="22"/>
  <c r="I20" i="22" s="1"/>
  <c r="H8" i="23"/>
  <c r="I8" i="23" s="1"/>
  <c r="H11" i="19"/>
  <c r="I11" i="19" s="1"/>
  <c r="H15" i="20"/>
  <c r="I15" i="20" s="1"/>
  <c r="H19" i="21"/>
  <c r="H23" i="22"/>
  <c r="I23" i="22" s="1"/>
  <c r="H12" i="18"/>
  <c r="I12" i="18" s="1"/>
  <c r="H4" i="19"/>
  <c r="I4" i="19" s="1"/>
  <c r="H13" i="1"/>
  <c r="I13" i="1" s="1"/>
  <c r="H9" i="18"/>
  <c r="I9" i="18" s="1"/>
  <c r="H13" i="19"/>
  <c r="I13" i="19" s="1"/>
  <c r="H17" i="20"/>
  <c r="I17" i="20" s="1"/>
  <c r="H5" i="21"/>
  <c r="H21" i="21"/>
  <c r="I21" i="21" s="1"/>
  <c r="H9" i="22"/>
  <c r="I9" i="22" s="1"/>
  <c r="H13" i="23"/>
  <c r="I13" i="23" s="1"/>
  <c r="H15" i="19"/>
  <c r="I15" i="19" s="1"/>
  <c r="H19" i="20"/>
  <c r="I19" i="20" s="1"/>
  <c r="H23" i="21"/>
  <c r="I23" i="21" s="1"/>
  <c r="H8" i="18"/>
  <c r="H12" i="1"/>
  <c r="I12" i="1" s="1"/>
  <c r="H10" i="18"/>
  <c r="I10" i="18" s="1"/>
  <c r="H14" i="19"/>
  <c r="H18" i="20"/>
  <c r="I18" i="20" s="1"/>
  <c r="H6" i="21"/>
  <c r="I6" i="21" s="1"/>
  <c r="H22" i="21"/>
  <c r="I22" i="21" s="1"/>
  <c r="H10" i="22"/>
  <c r="I10" i="22" s="1"/>
  <c r="H14" i="23"/>
  <c r="I14" i="23" s="1"/>
  <c r="I3" i="1"/>
  <c r="L3" i="1" l="1"/>
  <c r="I23" i="1"/>
  <c r="L23" i="1"/>
  <c r="I22" i="18"/>
  <c r="L22" i="18"/>
  <c r="I21" i="19"/>
  <c r="L21" i="19"/>
  <c r="I20" i="20"/>
  <c r="L20" i="20"/>
  <c r="I19" i="21"/>
  <c r="L19" i="21"/>
  <c r="N24" i="20"/>
  <c r="I4" i="10" s="1"/>
  <c r="N24" i="19"/>
  <c r="I7" i="10" s="1"/>
  <c r="N24" i="23"/>
  <c r="I9" i="10" s="1"/>
  <c r="N24" i="21"/>
  <c r="I6" i="10" s="1"/>
  <c r="N24" i="22"/>
  <c r="I10" i="10" s="1"/>
  <c r="N24" i="18"/>
  <c r="I8" i="10" s="1"/>
  <c r="I18" i="22"/>
  <c r="L18" i="22"/>
  <c r="I17" i="23"/>
  <c r="L17" i="23"/>
  <c r="I16" i="1"/>
  <c r="L16" i="1"/>
  <c r="I15" i="18"/>
  <c r="L15" i="18"/>
  <c r="I14" i="19"/>
  <c r="L14" i="19"/>
  <c r="I13" i="20"/>
  <c r="L13" i="20"/>
  <c r="I12" i="21"/>
  <c r="L12" i="21"/>
  <c r="I11" i="22"/>
  <c r="L11" i="22"/>
  <c r="E10" i="1"/>
  <c r="O10" i="1" s="1"/>
  <c r="L10" i="1" s="1"/>
  <c r="I10" i="23"/>
  <c r="L10" i="23"/>
  <c r="I9" i="1"/>
  <c r="L9" i="1"/>
  <c r="E14" i="22"/>
  <c r="O14" i="22" s="1"/>
  <c r="I8" i="18"/>
  <c r="L8" i="18"/>
  <c r="I7" i="19"/>
  <c r="L7" i="19"/>
  <c r="I6" i="20"/>
  <c r="L6" i="20"/>
  <c r="E19" i="1"/>
  <c r="O19" i="1" s="1"/>
  <c r="L19" i="1" s="1"/>
  <c r="E8" i="1"/>
  <c r="O8" i="1" s="1"/>
  <c r="L8" i="1" s="1"/>
  <c r="I5" i="21"/>
  <c r="L5" i="21"/>
  <c r="K19" i="21"/>
  <c r="E4" i="1"/>
  <c r="O4" i="1" s="1"/>
  <c r="L4" i="1" s="1"/>
  <c r="I4" i="22"/>
  <c r="L4" i="22"/>
  <c r="M19" i="21"/>
  <c r="E5" i="23"/>
  <c r="O5" i="23" s="1"/>
  <c r="E11" i="19"/>
  <c r="O11" i="19" s="1"/>
  <c r="E6" i="19"/>
  <c r="O6" i="19" s="1"/>
  <c r="M8" i="18"/>
  <c r="E21" i="1"/>
  <c r="O21" i="1" s="1"/>
  <c r="L21" i="1" s="1"/>
  <c r="K13" i="20"/>
  <c r="E15" i="23"/>
  <c r="O15" i="23" s="1"/>
  <c r="M18" i="22"/>
  <c r="E17" i="1"/>
  <c r="O17" i="1" s="1"/>
  <c r="L17" i="1" s="1"/>
  <c r="E10" i="20"/>
  <c r="O10" i="20" s="1"/>
  <c r="E21" i="18"/>
  <c r="O21" i="18" s="1"/>
  <c r="E9" i="1"/>
  <c r="O9" i="1" s="1"/>
  <c r="E22" i="23"/>
  <c r="O22" i="23" s="1"/>
  <c r="E15" i="1"/>
  <c r="O15" i="1" s="1"/>
  <c r="L15" i="1" s="1"/>
  <c r="E23" i="1"/>
  <c r="O23" i="1" s="1"/>
  <c r="E14" i="19"/>
  <c r="O14" i="19" s="1"/>
  <c r="E20" i="21"/>
  <c r="O20" i="21" s="1"/>
  <c r="K15" i="18"/>
  <c r="E13" i="20"/>
  <c r="O13" i="20" s="1"/>
  <c r="M15" i="18"/>
  <c r="E18" i="22"/>
  <c r="O18" i="22" s="1"/>
  <c r="E16" i="19"/>
  <c r="O16" i="19" s="1"/>
  <c r="E21" i="20"/>
  <c r="O21" i="20" s="1"/>
  <c r="E15" i="18"/>
  <c r="O15" i="18" s="1"/>
  <c r="E16" i="23"/>
  <c r="O16" i="23" s="1"/>
  <c r="K18" i="22"/>
  <c r="I3" i="23"/>
  <c r="L3" i="23"/>
  <c r="E19" i="21"/>
  <c r="O19" i="21" s="1"/>
  <c r="E22" i="21"/>
  <c r="O22" i="21" s="1"/>
  <c r="M13" i="20"/>
  <c r="M14" i="19"/>
  <c r="K14" i="19"/>
  <c r="E11" i="1"/>
  <c r="O11" i="1" s="1"/>
  <c r="E13" i="1"/>
  <c r="O13" i="1" s="1"/>
  <c r="L13" i="1" s="1"/>
  <c r="E20" i="1"/>
  <c r="O20" i="1" s="1"/>
  <c r="L20" i="1" s="1"/>
  <c r="E6" i="1"/>
  <c r="O6" i="1" s="1"/>
  <c r="L6" i="1" s="1"/>
  <c r="M11" i="22"/>
  <c r="E8" i="21"/>
  <c r="O8" i="21" s="1"/>
  <c r="K11" i="22"/>
  <c r="E22" i="1"/>
  <c r="O22" i="1" s="1"/>
  <c r="L22" i="1" s="1"/>
  <c r="E14" i="1"/>
  <c r="O14" i="1" s="1"/>
  <c r="L14" i="1" s="1"/>
  <c r="E18" i="1"/>
  <c r="O18" i="1" s="1"/>
  <c r="L18" i="1" s="1"/>
  <c r="E11" i="22"/>
  <c r="O11" i="22" s="1"/>
  <c r="E3" i="19"/>
  <c r="O3" i="19" s="1"/>
  <c r="K3" i="19" s="1"/>
  <c r="E16" i="1"/>
  <c r="O16" i="1" s="1"/>
  <c r="E7" i="1"/>
  <c r="O7" i="1" s="1"/>
  <c r="E5" i="1"/>
  <c r="O5" i="1" s="1"/>
  <c r="L5" i="1" s="1"/>
  <c r="E8" i="18"/>
  <c r="O8" i="18" s="1"/>
  <c r="E20" i="19"/>
  <c r="O20" i="19" s="1"/>
  <c r="E21" i="21"/>
  <c r="O21" i="21" s="1"/>
  <c r="E4" i="23"/>
  <c r="O4" i="23" s="1"/>
  <c r="E3" i="18"/>
  <c r="O3" i="18" s="1"/>
  <c r="K3" i="18" s="1"/>
  <c r="E15" i="21"/>
  <c r="O15" i="21" s="1"/>
  <c r="E13" i="18"/>
  <c r="O13" i="18" s="1"/>
  <c r="E12" i="1"/>
  <c r="O12" i="1" s="1"/>
  <c r="L12" i="1" s="1"/>
  <c r="K8" i="18"/>
  <c r="E6" i="23"/>
  <c r="O6" i="23" s="1"/>
  <c r="E10" i="19"/>
  <c r="O10" i="19" s="1"/>
  <c r="E19" i="20"/>
  <c r="O19" i="20" s="1"/>
  <c r="E6" i="21"/>
  <c r="O6" i="21" s="1"/>
  <c r="E3" i="20"/>
  <c r="O3" i="20" s="1"/>
  <c r="E8" i="23"/>
  <c r="O8" i="23" s="1"/>
  <c r="E14" i="21"/>
  <c r="O14" i="21" s="1"/>
  <c r="E22" i="22"/>
  <c r="O22" i="22" s="1"/>
  <c r="E18" i="18"/>
  <c r="O18" i="18" s="1"/>
  <c r="E8" i="19"/>
  <c r="O8" i="19" s="1"/>
  <c r="E16" i="21"/>
  <c r="O16" i="21" s="1"/>
  <c r="E9" i="23"/>
  <c r="O9" i="23" s="1"/>
  <c r="E3" i="23"/>
  <c r="O3" i="23" s="1"/>
  <c r="K3" i="23"/>
  <c r="M3" i="23"/>
  <c r="E4" i="21"/>
  <c r="O4" i="21" s="1"/>
  <c r="E20" i="18"/>
  <c r="O20" i="18" s="1"/>
  <c r="E17" i="22"/>
  <c r="O17" i="22" s="1"/>
  <c r="E18" i="21"/>
  <c r="O18" i="21" s="1"/>
  <c r="E23" i="23"/>
  <c r="O23" i="23" s="1"/>
  <c r="E19" i="22"/>
  <c r="O19" i="22" s="1"/>
  <c r="E14" i="18"/>
  <c r="O14" i="18" s="1"/>
  <c r="E9" i="21"/>
  <c r="O9" i="21" s="1"/>
  <c r="L9" i="21" s="1"/>
  <c r="E15" i="19"/>
  <c r="O15" i="19" s="1"/>
  <c r="E15" i="22"/>
  <c r="O15" i="22" s="1"/>
  <c r="E13" i="19"/>
  <c r="O13" i="19" s="1"/>
  <c r="E15" i="20"/>
  <c r="O15" i="20" s="1"/>
  <c r="L15" i="20" s="1"/>
  <c r="E6" i="18"/>
  <c r="O6" i="18" s="1"/>
  <c r="E17" i="18"/>
  <c r="O17" i="18" s="1"/>
  <c r="E13" i="21"/>
  <c r="O13" i="21" s="1"/>
  <c r="E17" i="23"/>
  <c r="O17" i="23" s="1"/>
  <c r="K17" i="23"/>
  <c r="M17" i="23"/>
  <c r="M7" i="19"/>
  <c r="K7" i="19"/>
  <c r="E7" i="19"/>
  <c r="O7" i="19" s="1"/>
  <c r="E9" i="18"/>
  <c r="O9" i="18" s="1"/>
  <c r="L9" i="18" s="1"/>
  <c r="E18" i="23"/>
  <c r="O18" i="23" s="1"/>
  <c r="L18" i="23" s="1"/>
  <c r="E5" i="20"/>
  <c r="O5" i="20" s="1"/>
  <c r="L5" i="20" s="1"/>
  <c r="E18" i="19"/>
  <c r="O18" i="19" s="1"/>
  <c r="L18" i="19" s="1"/>
  <c r="E17" i="20"/>
  <c r="O17" i="20" s="1"/>
  <c r="E9" i="19"/>
  <c r="O9" i="19" s="1"/>
  <c r="L9" i="19" s="1"/>
  <c r="E11" i="23"/>
  <c r="O11" i="23" s="1"/>
  <c r="L11" i="23" s="1"/>
  <c r="E6" i="20"/>
  <c r="O6" i="20" s="1"/>
  <c r="K6" i="20"/>
  <c r="M6" i="20"/>
  <c r="E19" i="18"/>
  <c r="O19" i="18" s="1"/>
  <c r="L19" i="18" s="1"/>
  <c r="E14" i="20"/>
  <c r="O14" i="20" s="1"/>
  <c r="L14" i="20" s="1"/>
  <c r="E23" i="21"/>
  <c r="O23" i="21" s="1"/>
  <c r="L23" i="21" s="1"/>
  <c r="E22" i="18"/>
  <c r="O22" i="18" s="1"/>
  <c r="K22" i="18"/>
  <c r="M22" i="18"/>
  <c r="E7" i="23"/>
  <c r="O7" i="23" s="1"/>
  <c r="E3" i="22"/>
  <c r="O3" i="22" s="1"/>
  <c r="E8" i="20"/>
  <c r="O8" i="20" s="1"/>
  <c r="L8" i="20" s="1"/>
  <c r="E7" i="22"/>
  <c r="O7" i="22" s="1"/>
  <c r="E5" i="22"/>
  <c r="O5" i="22" s="1"/>
  <c r="E17" i="19"/>
  <c r="O17" i="19" s="1"/>
  <c r="E19" i="23"/>
  <c r="O19" i="23" s="1"/>
  <c r="M12" i="21"/>
  <c r="K12" i="21"/>
  <c r="E12" i="21"/>
  <c r="O12" i="21" s="1"/>
  <c r="E12" i="20"/>
  <c r="O12" i="20" s="1"/>
  <c r="L12" i="20" s="1"/>
  <c r="E12" i="18"/>
  <c r="O12" i="18" s="1"/>
  <c r="L12" i="18" s="1"/>
  <c r="E7" i="20"/>
  <c r="O7" i="20" s="1"/>
  <c r="E21" i="19"/>
  <c r="O21" i="19" s="1"/>
  <c r="K21" i="19"/>
  <c r="M21" i="19"/>
  <c r="E10" i="18"/>
  <c r="O10" i="18" s="1"/>
  <c r="L10" i="18" s="1"/>
  <c r="E23" i="22"/>
  <c r="O23" i="22" s="1"/>
  <c r="L23" i="22" s="1"/>
  <c r="E19" i="19"/>
  <c r="O19" i="19" s="1"/>
  <c r="L19" i="19" s="1"/>
  <c r="E23" i="19"/>
  <c r="O23" i="19" s="1"/>
  <c r="L23" i="19" s="1"/>
  <c r="E10" i="22"/>
  <c r="O10" i="22" s="1"/>
  <c r="L10" i="22" s="1"/>
  <c r="E4" i="18"/>
  <c r="O4" i="18" s="1"/>
  <c r="L4" i="18" s="1"/>
  <c r="E16" i="22"/>
  <c r="O16" i="22" s="1"/>
  <c r="L16" i="22" s="1"/>
  <c r="E13" i="23"/>
  <c r="O13" i="23" s="1"/>
  <c r="L13" i="23" s="1"/>
  <c r="E9" i="22"/>
  <c r="O9" i="22" s="1"/>
  <c r="L9" i="22" s="1"/>
  <c r="E11" i="20"/>
  <c r="O11" i="20" s="1"/>
  <c r="L11" i="20" s="1"/>
  <c r="E21" i="23"/>
  <c r="O21" i="23" s="1"/>
  <c r="L21" i="23" s="1"/>
  <c r="E11" i="21"/>
  <c r="O11" i="21" s="1"/>
  <c r="L11" i="21" s="1"/>
  <c r="E12" i="19"/>
  <c r="O12" i="19" s="1"/>
  <c r="L12" i="19" s="1"/>
  <c r="E4" i="19"/>
  <c r="O4" i="19" s="1"/>
  <c r="L4" i="19" s="1"/>
  <c r="M5" i="21"/>
  <c r="E5" i="21"/>
  <c r="O5" i="21" s="1"/>
  <c r="K5" i="21"/>
  <c r="E13" i="22"/>
  <c r="O13" i="22" s="1"/>
  <c r="L13" i="22" s="1"/>
  <c r="E20" i="22"/>
  <c r="O20" i="22" s="1"/>
  <c r="E23" i="20"/>
  <c r="O23" i="20" s="1"/>
  <c r="E22" i="20"/>
  <c r="O22" i="20" s="1"/>
  <c r="E16" i="20"/>
  <c r="O16" i="20" s="1"/>
  <c r="E20" i="23"/>
  <c r="O20" i="23" s="1"/>
  <c r="E21" i="22"/>
  <c r="O21" i="22" s="1"/>
  <c r="L21" i="22" s="1"/>
  <c r="E20" i="20"/>
  <c r="O20" i="20" s="1"/>
  <c r="K20" i="20"/>
  <c r="M20" i="20"/>
  <c r="E12" i="22"/>
  <c r="O12" i="22" s="1"/>
  <c r="E7" i="21"/>
  <c r="O7" i="21" s="1"/>
  <c r="K10" i="23"/>
  <c r="M10" i="23"/>
  <c r="E10" i="23"/>
  <c r="O10" i="23" s="1"/>
  <c r="E10" i="21"/>
  <c r="O10" i="21" s="1"/>
  <c r="E3" i="21"/>
  <c r="O3" i="21" s="1"/>
  <c r="L3" i="21" s="1"/>
  <c r="E23" i="18"/>
  <c r="O23" i="18" s="1"/>
  <c r="L23" i="18" s="1"/>
  <c r="E18" i="20"/>
  <c r="O18" i="20" s="1"/>
  <c r="E4" i="20"/>
  <c r="O4" i="20" s="1"/>
  <c r="L4" i="20" s="1"/>
  <c r="E12" i="23"/>
  <c r="O12" i="23" s="1"/>
  <c r="E7" i="18"/>
  <c r="O7" i="18" s="1"/>
  <c r="L7" i="18" s="1"/>
  <c r="E9" i="20"/>
  <c r="O9" i="20" s="1"/>
  <c r="L9" i="20" s="1"/>
  <c r="E8" i="22"/>
  <c r="O8" i="22" s="1"/>
  <c r="E5" i="18"/>
  <c r="O5" i="18" s="1"/>
  <c r="L5" i="18" s="1"/>
  <c r="E22" i="19"/>
  <c r="O22" i="19" s="1"/>
  <c r="E14" i="23"/>
  <c r="O14" i="23" s="1"/>
  <c r="L14" i="23" s="1"/>
  <c r="E5" i="19"/>
  <c r="O5" i="19" s="1"/>
  <c r="L5" i="19" s="1"/>
  <c r="E6" i="22"/>
  <c r="O6" i="22" s="1"/>
  <c r="L6" i="22" s="1"/>
  <c r="E16" i="18"/>
  <c r="O16" i="18" s="1"/>
  <c r="L16" i="18" s="1"/>
  <c r="E4" i="22"/>
  <c r="O4" i="22" s="1"/>
  <c r="K4" i="22"/>
  <c r="M4" i="22"/>
  <c r="E11" i="18"/>
  <c r="O11" i="18" s="1"/>
  <c r="L11" i="18" s="1"/>
  <c r="E17" i="21"/>
  <c r="O17" i="21" s="1"/>
  <c r="L17" i="21" s="1"/>
  <c r="N24" i="1"/>
  <c r="M23" i="1"/>
  <c r="K23" i="1"/>
  <c r="K3" i="1"/>
  <c r="M3" i="1"/>
  <c r="K23" i="20" l="1"/>
  <c r="L23" i="20"/>
  <c r="K23" i="23"/>
  <c r="L23" i="23"/>
  <c r="M22" i="20"/>
  <c r="L22" i="20"/>
  <c r="M22" i="23"/>
  <c r="L22" i="23"/>
  <c r="M22" i="22"/>
  <c r="L22" i="22"/>
  <c r="M22" i="21"/>
  <c r="L22" i="21"/>
  <c r="M22" i="19"/>
  <c r="L22" i="19"/>
  <c r="M21" i="18"/>
  <c r="L21" i="18"/>
  <c r="M21" i="21"/>
  <c r="L21" i="21"/>
  <c r="M21" i="20"/>
  <c r="L21" i="20"/>
  <c r="M20" i="19"/>
  <c r="L20" i="19"/>
  <c r="M20" i="18"/>
  <c r="L20" i="18"/>
  <c r="K20" i="22"/>
  <c r="L20" i="22"/>
  <c r="K20" i="21"/>
  <c r="L20" i="21"/>
  <c r="K20" i="23"/>
  <c r="L20" i="23"/>
  <c r="K19" i="20"/>
  <c r="L19" i="20"/>
  <c r="K19" i="23"/>
  <c r="L19" i="23"/>
  <c r="K19" i="22"/>
  <c r="L19" i="22"/>
  <c r="K18" i="21"/>
  <c r="L18" i="21"/>
  <c r="K18" i="20"/>
  <c r="L18" i="20"/>
  <c r="K18" i="18"/>
  <c r="L18" i="18"/>
  <c r="K17" i="20"/>
  <c r="L17" i="20"/>
  <c r="K17" i="19"/>
  <c r="L17" i="19"/>
  <c r="K17" i="18"/>
  <c r="L17" i="18"/>
  <c r="M17" i="22"/>
  <c r="L17" i="22"/>
  <c r="M16" i="21"/>
  <c r="L16" i="21"/>
  <c r="M16" i="23"/>
  <c r="L16" i="23"/>
  <c r="M16" i="20"/>
  <c r="L16" i="20"/>
  <c r="M16" i="19"/>
  <c r="L16" i="19"/>
  <c r="K15" i="22"/>
  <c r="L15" i="22"/>
  <c r="M15" i="19"/>
  <c r="L15" i="19"/>
  <c r="M15" i="21"/>
  <c r="L15" i="21"/>
  <c r="K15" i="23"/>
  <c r="L15" i="23"/>
  <c r="M14" i="22"/>
  <c r="L14" i="22"/>
  <c r="M14" i="18"/>
  <c r="L14" i="18"/>
  <c r="K14" i="21"/>
  <c r="L14" i="21"/>
  <c r="M13" i="21"/>
  <c r="L13" i="21"/>
  <c r="M13" i="18"/>
  <c r="L13" i="18"/>
  <c r="K13" i="19"/>
  <c r="L13" i="19"/>
  <c r="M12" i="22"/>
  <c r="L12" i="22"/>
  <c r="K12" i="23"/>
  <c r="L12" i="23"/>
  <c r="K11" i="1"/>
  <c r="L11" i="1"/>
  <c r="K11" i="19"/>
  <c r="L11" i="19"/>
  <c r="K10" i="21"/>
  <c r="L10" i="21"/>
  <c r="M10" i="20"/>
  <c r="L10" i="20"/>
  <c r="M10" i="19"/>
  <c r="L10" i="19"/>
  <c r="K14" i="22"/>
  <c r="K9" i="23"/>
  <c r="L9" i="23"/>
  <c r="K8" i="19"/>
  <c r="L8" i="19"/>
  <c r="M8" i="22"/>
  <c r="L8" i="22"/>
  <c r="M8" i="23"/>
  <c r="L8" i="23"/>
  <c r="K8" i="21"/>
  <c r="L8" i="21"/>
  <c r="M7" i="22"/>
  <c r="L7" i="22"/>
  <c r="M7" i="20"/>
  <c r="L7" i="20"/>
  <c r="M7" i="1"/>
  <c r="L7" i="1"/>
  <c r="K7" i="21"/>
  <c r="L7" i="21"/>
  <c r="K7" i="23"/>
  <c r="L7" i="23"/>
  <c r="J19" i="21"/>
  <c r="P19" i="21" s="1"/>
  <c r="K6" i="18"/>
  <c r="L6" i="18"/>
  <c r="M6" i="21"/>
  <c r="L6" i="21"/>
  <c r="M6" i="23"/>
  <c r="L6" i="23"/>
  <c r="M6" i="19"/>
  <c r="L6" i="19"/>
  <c r="M5" i="22"/>
  <c r="L5" i="22"/>
  <c r="M5" i="23"/>
  <c r="L5" i="23"/>
  <c r="K22" i="21"/>
  <c r="K21" i="20"/>
  <c r="M11" i="19"/>
  <c r="K5" i="23"/>
  <c r="M20" i="21"/>
  <c r="J13" i="20"/>
  <c r="P13" i="20" s="1"/>
  <c r="M4" i="23"/>
  <c r="L4" i="23"/>
  <c r="K4" i="21"/>
  <c r="L4" i="21"/>
  <c r="K21" i="18"/>
  <c r="K6" i="19"/>
  <c r="M11" i="1"/>
  <c r="K22" i="23"/>
  <c r="M15" i="23"/>
  <c r="J18" i="22"/>
  <c r="P18" i="22" s="1"/>
  <c r="J8" i="18"/>
  <c r="P8" i="18" s="1"/>
  <c r="J15" i="18"/>
  <c r="P15" i="18" s="1"/>
  <c r="K10" i="20"/>
  <c r="K6" i="21"/>
  <c r="K21" i="21"/>
  <c r="K7" i="1"/>
  <c r="K16" i="23"/>
  <c r="K10" i="19"/>
  <c r="J14" i="19"/>
  <c r="P14" i="19" s="1"/>
  <c r="K6" i="23"/>
  <c r="K16" i="19"/>
  <c r="J11" i="22"/>
  <c r="P11" i="22" s="1"/>
  <c r="M3" i="22"/>
  <c r="L3" i="22"/>
  <c r="K3" i="20"/>
  <c r="L3" i="20"/>
  <c r="K4" i="23"/>
  <c r="M3" i="19"/>
  <c r="L3" i="19"/>
  <c r="M3" i="18"/>
  <c r="L3" i="18"/>
  <c r="M8" i="21"/>
  <c r="K20" i="19"/>
  <c r="K13" i="18"/>
  <c r="M19" i="20"/>
  <c r="K15" i="21"/>
  <c r="M11" i="18"/>
  <c r="M8" i="19"/>
  <c r="K16" i="20"/>
  <c r="M5" i="18"/>
  <c r="K4" i="20"/>
  <c r="M18" i="23"/>
  <c r="K17" i="21"/>
  <c r="M19" i="22"/>
  <c r="O24" i="1"/>
  <c r="M5" i="20"/>
  <c r="M9" i="18"/>
  <c r="M9" i="23"/>
  <c r="K7" i="22"/>
  <c r="K18" i="19"/>
  <c r="K17" i="22"/>
  <c r="K16" i="18"/>
  <c r="K14" i="23"/>
  <c r="K14" i="18"/>
  <c r="K5" i="19"/>
  <c r="K8" i="22"/>
  <c r="K8" i="20"/>
  <c r="K13" i="21"/>
  <c r="M15" i="22"/>
  <c r="K20" i="18"/>
  <c r="M14" i="21"/>
  <c r="M6" i="22"/>
  <c r="M3" i="20"/>
  <c r="M17" i="21"/>
  <c r="K11" i="18"/>
  <c r="M16" i="18"/>
  <c r="K6" i="22"/>
  <c r="M5" i="19"/>
  <c r="M14" i="23"/>
  <c r="K22" i="19"/>
  <c r="K5" i="18"/>
  <c r="K9" i="20"/>
  <c r="K7" i="18"/>
  <c r="M12" i="23"/>
  <c r="M4" i="20"/>
  <c r="M7" i="21"/>
  <c r="K12" i="18"/>
  <c r="M17" i="20"/>
  <c r="J7" i="19"/>
  <c r="P7" i="19" s="1"/>
  <c r="K9" i="21"/>
  <c r="M18" i="21"/>
  <c r="M9" i="20"/>
  <c r="M7" i="18"/>
  <c r="K22" i="20"/>
  <c r="K7" i="20"/>
  <c r="M12" i="18"/>
  <c r="M8" i="20"/>
  <c r="M15" i="20"/>
  <c r="K15" i="19"/>
  <c r="M23" i="23"/>
  <c r="M23" i="18"/>
  <c r="M21" i="22"/>
  <c r="M21" i="23"/>
  <c r="K21" i="23"/>
  <c r="K9" i="22"/>
  <c r="M9" i="22"/>
  <c r="M10" i="22"/>
  <c r="K10" i="22"/>
  <c r="O24" i="18"/>
  <c r="J8" i="10" s="1"/>
  <c r="M18" i="20"/>
  <c r="K12" i="22"/>
  <c r="K4" i="19"/>
  <c r="M4" i="19"/>
  <c r="K23" i="22"/>
  <c r="M23" i="22"/>
  <c r="M23" i="21"/>
  <c r="K23" i="21"/>
  <c r="M19" i="18"/>
  <c r="K19" i="18"/>
  <c r="M17" i="18"/>
  <c r="M10" i="21"/>
  <c r="M23" i="20"/>
  <c r="M20" i="22"/>
  <c r="K11" i="21"/>
  <c r="M11" i="21"/>
  <c r="M11" i="20"/>
  <c r="K11" i="20"/>
  <c r="M13" i="23"/>
  <c r="K13" i="23"/>
  <c r="M4" i="18"/>
  <c r="K4" i="18"/>
  <c r="M23" i="19"/>
  <c r="K23" i="19"/>
  <c r="K19" i="19"/>
  <c r="M19" i="19"/>
  <c r="M10" i="18"/>
  <c r="K10" i="18"/>
  <c r="M19" i="23"/>
  <c r="M17" i="19"/>
  <c r="K5" i="22"/>
  <c r="O24" i="22"/>
  <c r="J10" i="10" s="1"/>
  <c r="K3" i="22"/>
  <c r="M14" i="20"/>
  <c r="K14" i="20"/>
  <c r="M18" i="18"/>
  <c r="K8" i="23"/>
  <c r="O24" i="19"/>
  <c r="J7" i="10" s="1"/>
  <c r="M20" i="23"/>
  <c r="K16" i="22"/>
  <c r="M16" i="22"/>
  <c r="O24" i="21"/>
  <c r="J6" i="10" s="1"/>
  <c r="M3" i="21"/>
  <c r="K12" i="20"/>
  <c r="M11" i="23"/>
  <c r="K11" i="23"/>
  <c r="M13" i="19"/>
  <c r="K16" i="21"/>
  <c r="K23" i="18"/>
  <c r="K3" i="21"/>
  <c r="K21" i="22"/>
  <c r="K13" i="22"/>
  <c r="M13" i="22"/>
  <c r="K12" i="19"/>
  <c r="M12" i="19"/>
  <c r="M12" i="20"/>
  <c r="M7" i="23"/>
  <c r="M9" i="19"/>
  <c r="K9" i="19"/>
  <c r="M6" i="18"/>
  <c r="M4" i="21"/>
  <c r="K22" i="22"/>
  <c r="O24" i="23"/>
  <c r="J9" i="10" s="1"/>
  <c r="O24" i="20"/>
  <c r="J4" i="10" s="1"/>
  <c r="J12" i="21"/>
  <c r="P12" i="21" s="1"/>
  <c r="M18" i="19"/>
  <c r="K5" i="20"/>
  <c r="K18" i="23"/>
  <c r="K9" i="18"/>
  <c r="K15" i="20"/>
  <c r="M9" i="21"/>
  <c r="J21" i="19"/>
  <c r="P21" i="19" s="1"/>
  <c r="J4" i="22"/>
  <c r="P4" i="22" s="1"/>
  <c r="J20" i="20"/>
  <c r="P20" i="20" s="1"/>
  <c r="J22" i="18"/>
  <c r="P22" i="18" s="1"/>
  <c r="J6" i="20"/>
  <c r="P6" i="20" s="1"/>
  <c r="J17" i="23"/>
  <c r="P17" i="23" s="1"/>
  <c r="J3" i="23"/>
  <c r="J10" i="23"/>
  <c r="P10" i="23" s="1"/>
  <c r="J5" i="21"/>
  <c r="P5" i="21" s="1"/>
  <c r="J23" i="1"/>
  <c r="P23" i="1" s="1"/>
  <c r="M4" i="1"/>
  <c r="M22" i="1"/>
  <c r="K15" i="1"/>
  <c r="M9" i="1"/>
  <c r="M8" i="1"/>
  <c r="K6" i="1"/>
  <c r="M13" i="1"/>
  <c r="K18" i="1"/>
  <c r="K5" i="1"/>
  <c r="K10" i="1"/>
  <c r="K17" i="1"/>
  <c r="M16" i="1"/>
  <c r="M14" i="1"/>
  <c r="M21" i="1"/>
  <c r="K12" i="1"/>
  <c r="K22" i="1"/>
  <c r="K21" i="1"/>
  <c r="M18" i="1"/>
  <c r="K14" i="1"/>
  <c r="M17" i="1"/>
  <c r="K16" i="1"/>
  <c r="M15" i="1"/>
  <c r="K13" i="1"/>
  <c r="M12" i="1"/>
  <c r="K9" i="1"/>
  <c r="M10" i="1"/>
  <c r="K8" i="1"/>
  <c r="M6" i="1"/>
  <c r="M5" i="1"/>
  <c r="I5" i="10"/>
  <c r="J3" i="1"/>
  <c r="P3" i="1" s="1"/>
  <c r="J21" i="21" l="1"/>
  <c r="P21" i="21" s="1"/>
  <c r="J22" i="23"/>
  <c r="P22" i="23" s="1"/>
  <c r="J22" i="21"/>
  <c r="P22" i="21" s="1"/>
  <c r="J19" i="20"/>
  <c r="P19" i="20" s="1"/>
  <c r="J21" i="18"/>
  <c r="P21" i="18" s="1"/>
  <c r="J21" i="20"/>
  <c r="P21" i="20" s="1"/>
  <c r="J20" i="19"/>
  <c r="P20" i="19" s="1"/>
  <c r="J20" i="21"/>
  <c r="P20" i="21" s="1"/>
  <c r="J15" i="23"/>
  <c r="P15" i="23" s="1"/>
  <c r="J16" i="20"/>
  <c r="P16" i="20" s="1"/>
  <c r="J11" i="1"/>
  <c r="P11" i="1" s="1"/>
  <c r="J17" i="20"/>
  <c r="P17" i="20" s="1"/>
  <c r="J14" i="22"/>
  <c r="P14" i="22" s="1"/>
  <c r="J15" i="21"/>
  <c r="P15" i="21" s="1"/>
  <c r="J16" i="19"/>
  <c r="P16" i="19" s="1"/>
  <c r="J16" i="23"/>
  <c r="P16" i="23" s="1"/>
  <c r="J13" i="18"/>
  <c r="P13" i="18" s="1"/>
  <c r="J10" i="19"/>
  <c r="P10" i="19" s="1"/>
  <c r="J11" i="19"/>
  <c r="P11" i="19" s="1"/>
  <c r="J10" i="20"/>
  <c r="P10" i="20" s="1"/>
  <c r="J7" i="1"/>
  <c r="P7" i="1" s="1"/>
  <c r="J8" i="21"/>
  <c r="P8" i="21" s="1"/>
  <c r="J7" i="20"/>
  <c r="P7" i="20" s="1"/>
  <c r="J6" i="23"/>
  <c r="P6" i="23" s="1"/>
  <c r="J6" i="21"/>
  <c r="P6" i="21" s="1"/>
  <c r="J6" i="19"/>
  <c r="P6" i="19" s="1"/>
  <c r="J5" i="23"/>
  <c r="P5" i="23" s="1"/>
  <c r="J4" i="23"/>
  <c r="P4" i="23" s="1"/>
  <c r="J18" i="23"/>
  <c r="P18" i="23" s="1"/>
  <c r="J3" i="18"/>
  <c r="P3" i="18" s="1"/>
  <c r="J3" i="19"/>
  <c r="P3" i="19" s="1"/>
  <c r="J17" i="21"/>
  <c r="P17" i="21" s="1"/>
  <c r="J4" i="20"/>
  <c r="P4" i="20" s="1"/>
  <c r="J11" i="18"/>
  <c r="P11" i="18" s="1"/>
  <c r="J20" i="18"/>
  <c r="P20" i="18" s="1"/>
  <c r="J8" i="19"/>
  <c r="P8" i="19" s="1"/>
  <c r="J5" i="18"/>
  <c r="P5" i="18" s="1"/>
  <c r="J19" i="22"/>
  <c r="P19" i="22" s="1"/>
  <c r="J9" i="20"/>
  <c r="P9" i="20" s="1"/>
  <c r="J9" i="18"/>
  <c r="P9" i="18" s="1"/>
  <c r="J6" i="18"/>
  <c r="P6" i="18" s="1"/>
  <c r="J7" i="22"/>
  <c r="P7" i="22" s="1"/>
  <c r="J17" i="22"/>
  <c r="P17" i="22" s="1"/>
  <c r="J5" i="20"/>
  <c r="P5" i="20" s="1"/>
  <c r="J17" i="18"/>
  <c r="P17" i="18" s="1"/>
  <c r="J9" i="23"/>
  <c r="P9" i="23" s="1"/>
  <c r="J14" i="23"/>
  <c r="P14" i="23" s="1"/>
  <c r="J15" i="22"/>
  <c r="P15" i="22" s="1"/>
  <c r="J18" i="21"/>
  <c r="P18" i="21" s="1"/>
  <c r="J9" i="21"/>
  <c r="P9" i="21" s="1"/>
  <c r="J22" i="19"/>
  <c r="P22" i="19" s="1"/>
  <c r="J6" i="22"/>
  <c r="P6" i="22" s="1"/>
  <c r="J22" i="20"/>
  <c r="P22" i="20" s="1"/>
  <c r="J12" i="23"/>
  <c r="P12" i="23" s="1"/>
  <c r="J3" i="21"/>
  <c r="P3" i="21" s="1"/>
  <c r="J20" i="23"/>
  <c r="P20" i="23" s="1"/>
  <c r="J8" i="23"/>
  <c r="P8" i="23" s="1"/>
  <c r="J17" i="19"/>
  <c r="P17" i="19" s="1"/>
  <c r="J19" i="18"/>
  <c r="P19" i="18" s="1"/>
  <c r="J12" i="22"/>
  <c r="P12" i="22" s="1"/>
  <c r="J10" i="22"/>
  <c r="P10" i="22" s="1"/>
  <c r="J9" i="22"/>
  <c r="P9" i="22" s="1"/>
  <c r="J8" i="22"/>
  <c r="P8" i="22" s="1"/>
  <c r="J14" i="21"/>
  <c r="P14" i="21" s="1"/>
  <c r="J8" i="20"/>
  <c r="P8" i="20" s="1"/>
  <c r="J5" i="19"/>
  <c r="P5" i="19" s="1"/>
  <c r="J13" i="22"/>
  <c r="P13" i="22" s="1"/>
  <c r="J18" i="19"/>
  <c r="P18" i="19" s="1"/>
  <c r="J7" i="23"/>
  <c r="P7" i="23" s="1"/>
  <c r="J12" i="20"/>
  <c r="P12" i="20" s="1"/>
  <c r="K24" i="19"/>
  <c r="F7" i="10" s="1"/>
  <c r="J18" i="20"/>
  <c r="P18" i="20" s="1"/>
  <c r="J21" i="23"/>
  <c r="P21" i="23" s="1"/>
  <c r="J23" i="23"/>
  <c r="P23" i="23" s="1"/>
  <c r="J13" i="21"/>
  <c r="P13" i="21" s="1"/>
  <c r="J14" i="18"/>
  <c r="P14" i="18" s="1"/>
  <c r="J16" i="18"/>
  <c r="P16" i="18" s="1"/>
  <c r="L24" i="18"/>
  <c r="G8" i="10" s="1"/>
  <c r="J9" i="19"/>
  <c r="P9" i="19" s="1"/>
  <c r="J13" i="23"/>
  <c r="P13" i="23" s="1"/>
  <c r="J22" i="22"/>
  <c r="P22" i="22" s="1"/>
  <c r="M24" i="21"/>
  <c r="H6" i="10" s="1"/>
  <c r="J12" i="19"/>
  <c r="P12" i="19" s="1"/>
  <c r="J19" i="19"/>
  <c r="P19" i="19" s="1"/>
  <c r="M24" i="18"/>
  <c r="H8" i="10" s="1"/>
  <c r="K24" i="20"/>
  <c r="F4" i="10" s="1"/>
  <c r="J11" i="21"/>
  <c r="P11" i="21" s="1"/>
  <c r="J18" i="18"/>
  <c r="P18" i="18" s="1"/>
  <c r="K24" i="21"/>
  <c r="F6" i="10" s="1"/>
  <c r="M24" i="22"/>
  <c r="H10" i="10" s="1"/>
  <c r="J21" i="22"/>
  <c r="P21" i="22" s="1"/>
  <c r="J13" i="19"/>
  <c r="P13" i="19" s="1"/>
  <c r="J16" i="22"/>
  <c r="P16" i="22" s="1"/>
  <c r="J7" i="21"/>
  <c r="P7" i="21" s="1"/>
  <c r="J10" i="18"/>
  <c r="P10" i="18" s="1"/>
  <c r="J23" i="19"/>
  <c r="P23" i="19" s="1"/>
  <c r="J4" i="18"/>
  <c r="P4" i="18" s="1"/>
  <c r="J20" i="22"/>
  <c r="P20" i="22" s="1"/>
  <c r="J23" i="20"/>
  <c r="P23" i="20" s="1"/>
  <c r="J10" i="21"/>
  <c r="P10" i="21" s="1"/>
  <c r="J7" i="18"/>
  <c r="P7" i="18" s="1"/>
  <c r="J3" i="22"/>
  <c r="J12" i="18"/>
  <c r="P12" i="18" s="1"/>
  <c r="M24" i="19"/>
  <c r="H7" i="10" s="1"/>
  <c r="J3" i="20"/>
  <c r="P3" i="20" s="1"/>
  <c r="J15" i="19"/>
  <c r="P15" i="19" s="1"/>
  <c r="J5" i="22"/>
  <c r="P5" i="22" s="1"/>
  <c r="M24" i="20"/>
  <c r="H4" i="10" s="1"/>
  <c r="J19" i="23"/>
  <c r="P19" i="23" s="1"/>
  <c r="L24" i="23"/>
  <c r="G9" i="10" s="1"/>
  <c r="K24" i="23"/>
  <c r="F9" i="10" s="1"/>
  <c r="J23" i="21"/>
  <c r="P23" i="21" s="1"/>
  <c r="J23" i="22"/>
  <c r="P23" i="22" s="1"/>
  <c r="J14" i="20"/>
  <c r="P14" i="20" s="1"/>
  <c r="J4" i="19"/>
  <c r="P4" i="19" s="1"/>
  <c r="J15" i="20"/>
  <c r="P15" i="20" s="1"/>
  <c r="J23" i="18"/>
  <c r="P23" i="18" s="1"/>
  <c r="K24" i="22"/>
  <c r="F10" i="10" s="1"/>
  <c r="J4" i="21"/>
  <c r="P4" i="21" s="1"/>
  <c r="J16" i="21"/>
  <c r="P16" i="21" s="1"/>
  <c r="J11" i="20"/>
  <c r="P11" i="20" s="1"/>
  <c r="M24" i="23"/>
  <c r="H9" i="10" s="1"/>
  <c r="J11" i="23"/>
  <c r="P11" i="23" s="1"/>
  <c r="L24" i="20"/>
  <c r="G4" i="10" s="1"/>
  <c r="L24" i="19"/>
  <c r="G7" i="10" s="1"/>
  <c r="L24" i="21"/>
  <c r="G6" i="10" s="1"/>
  <c r="L24" i="22"/>
  <c r="G10" i="10" s="1"/>
  <c r="K24" i="18"/>
  <c r="F8" i="10" s="1"/>
  <c r="P3" i="23"/>
  <c r="K4" i="1"/>
  <c r="J4" i="1" s="1"/>
  <c r="P4" i="1" s="1"/>
  <c r="K19" i="1"/>
  <c r="M19" i="1"/>
  <c r="M20" i="1"/>
  <c r="L24" i="1"/>
  <c r="K20" i="1"/>
  <c r="J8" i="1"/>
  <c r="P8" i="1" s="1"/>
  <c r="J5" i="10"/>
  <c r="J14" i="1"/>
  <c r="P14" i="1" s="1"/>
  <c r="J15" i="1"/>
  <c r="P15" i="1" s="1"/>
  <c r="J9" i="1"/>
  <c r="P9" i="1" s="1"/>
  <c r="J21" i="1"/>
  <c r="P21" i="1" s="1"/>
  <c r="J22" i="1"/>
  <c r="P22" i="1" s="1"/>
  <c r="J16" i="1"/>
  <c r="P16" i="1" s="1"/>
  <c r="J17" i="1"/>
  <c r="P17" i="1" s="1"/>
  <c r="J18" i="1"/>
  <c r="P18" i="1" s="1"/>
  <c r="J13" i="1"/>
  <c r="P13" i="1" s="1"/>
  <c r="J10" i="1"/>
  <c r="P10" i="1" s="1"/>
  <c r="J12" i="1"/>
  <c r="P12" i="1" s="1"/>
  <c r="J5" i="1"/>
  <c r="P5" i="1" s="1"/>
  <c r="J6" i="1"/>
  <c r="P6" i="1" s="1"/>
  <c r="J24" i="20" l="1"/>
  <c r="E4" i="10" s="1"/>
  <c r="J24" i="22"/>
  <c r="E10" i="10" s="1"/>
  <c r="P3" i="22"/>
  <c r="P24" i="22" s="1"/>
  <c r="L10" i="10" s="1"/>
  <c r="J24" i="18"/>
  <c r="E8" i="10" s="1"/>
  <c r="P24" i="23"/>
  <c r="L9" i="10" s="1"/>
  <c r="P24" i="19"/>
  <c r="L7" i="10" s="1"/>
  <c r="P24" i="18"/>
  <c r="L8" i="10" s="1"/>
  <c r="J24" i="19"/>
  <c r="E7" i="10" s="1"/>
  <c r="P24" i="20"/>
  <c r="L4" i="10" s="1"/>
  <c r="J24" i="23"/>
  <c r="E9" i="10" s="1"/>
  <c r="J24" i="21"/>
  <c r="E6" i="10" s="1"/>
  <c r="P24" i="21"/>
  <c r="L6" i="10" s="1"/>
  <c r="M24" i="1"/>
  <c r="H5" i="10" s="1"/>
  <c r="J19" i="1"/>
  <c r="P19" i="1" s="1"/>
  <c r="K24" i="1"/>
  <c r="F5" i="10" s="1"/>
  <c r="J20" i="1"/>
  <c r="P20" i="1" s="1"/>
  <c r="K4" i="10"/>
  <c r="K9" i="10"/>
  <c r="K10" i="10"/>
  <c r="K7" i="10"/>
  <c r="K8" i="10"/>
  <c r="K6" i="10"/>
  <c r="G5" i="10"/>
  <c r="J11" i="10"/>
  <c r="H11" i="10" l="1"/>
  <c r="F11" i="10"/>
  <c r="P24" i="1"/>
  <c r="L5" i="10" s="1"/>
  <c r="J24" i="1"/>
  <c r="E5" i="10" s="1"/>
  <c r="G11" i="10"/>
  <c r="K5" i="10"/>
  <c r="K11" i="10" s="1"/>
  <c r="I11" i="10"/>
  <c r="L11" i="10" l="1"/>
  <c r="E11" i="10"/>
</calcChain>
</file>

<file path=xl/sharedStrings.xml><?xml version="1.0" encoding="utf-8"?>
<sst xmlns="http://schemas.openxmlformats.org/spreadsheetml/2006/main" count="313" uniqueCount="50">
  <si>
    <t>TOTALS</t>
  </si>
  <si>
    <t>Week</t>
  </si>
  <si>
    <t>F</t>
  </si>
  <si>
    <t>A</t>
  </si>
  <si>
    <t>No Match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</si>
  <si>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</si>
  <si>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</si>
  <si>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</si>
  <si>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</si>
  <si>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</si>
  <si>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</si>
  <si>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</si>
  <si>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</si>
  <si>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</si>
  <si>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</si>
  <si>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X</t>
  </si>
  <si>
    <t>Team</t>
  </si>
  <si>
    <t>Shots Diff</t>
  </si>
  <si>
    <t>1st</t>
  </si>
  <si>
    <t>3rd</t>
  </si>
  <si>
    <t>4th</t>
  </si>
  <si>
    <t>6th</t>
  </si>
  <si>
    <t>7th</t>
  </si>
  <si>
    <t>Check</t>
  </si>
  <si>
    <t>2nd</t>
  </si>
  <si>
    <t>5th</t>
  </si>
  <si>
    <t>MORNING AUSSIE PAIRS - DIV B</t>
  </si>
  <si>
    <t>2026 / 2027</t>
  </si>
  <si>
    <t>MAP11</t>
  </si>
  <si>
    <t>MAP12</t>
  </si>
  <si>
    <t>MAP13</t>
  </si>
  <si>
    <t>MAP14</t>
  </si>
  <si>
    <t>MAP15</t>
  </si>
  <si>
    <t>MAP16</t>
  </si>
  <si>
    <t>MAP17</t>
  </si>
  <si>
    <t>Banana Skins</t>
  </si>
  <si>
    <t>R &amp; R</t>
  </si>
  <si>
    <t>The Smites</t>
  </si>
  <si>
    <t>Wizards</t>
  </si>
  <si>
    <t>F.W.Golf</t>
  </si>
  <si>
    <t>Donuts</t>
  </si>
  <si>
    <t>Dolly Mixtures</t>
  </si>
  <si>
    <t>BANANA SKINS</t>
  </si>
  <si>
    <t>THE SMITES</t>
  </si>
  <si>
    <t>WIZARDS</t>
  </si>
  <si>
    <t>F.W.GOLF</t>
  </si>
  <si>
    <t>DONUTS</t>
  </si>
  <si>
    <t>DOLLY MIXTURES</t>
  </si>
  <si>
    <t>N</t>
  </si>
  <si>
    <t>As at 1st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</si>
</sst>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1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58"/>
  <sheetViews>
    <sheetView workbookViewId="0">
      <pane xSplit="2" ySplit="1" topLeftCell="D2" activePane="bottomRight" state="frozen"/>
      <selection pane="topRight" activeCell="B1" sqref="B1"/>
      <selection pane="bottomLeft" activeCell="A2" sqref="A2"/>
      <selection pane="bottomRight" activeCell="E149" sqref="E149:E197"/>
    </sheetView>
  </sheetViews>
  <sheetFormatPr defaultRowHeight="14.4" x14ac:dyDescent="0.3"/>
  <cols>
    <col min="1" max="1" width="2.109375" customWidth="1"/>
    <col min="2" max="3" width="8.109375" hidden="1" customWidth="1"/>
    <col min="4" max="4" width="8.6640625" style="1" customWidth="1"/>
    <col min="5" max="5" width="6.109375" style="1" bestFit="1" customWidth="1"/>
    <col min="6" max="6" width="7.44140625" style="1" customWidth="1"/>
    <col min="7" max="7" width="14" style="1" bestFit="1" customWidth="1"/>
    <col min="8" max="8" width="5.109375" style="1" customWidth="1"/>
    <col min="10" max="10" width="14" bestFit="1" customWidth="1"/>
    <col min="11" max="11" width="8.5546875" customWidth="1"/>
    <col min="14" max="14" width="6.77734375" bestFit="1" customWidth="1"/>
    <col min="15" max="15" width="13.44140625" bestFit="1" customWidth="1"/>
  </cols>
  <sheetData>
    <row r="1" spans="2:15" x14ac:dyDescent="0.3">
      <c r="E1" s="1" t="s">
        <v>1</v>
      </c>
      <c r="F1" s="22">
        <f>+'Results Input'!G1</f>
        <v>3</v>
      </c>
    </row>
    <row r="2" spans="2:15" x14ac:dyDescent="0.3">
      <c r="B2" t="str">
        <f t="shared" ref="B2:B8" si="0">CONCATENATE(E2,F2)</f>
        <v>1MAP11</v>
      </c>
      <c r="C2" t="str">
        <f>CONCATENATE(E2,I2)</f>
        <v>1MAP12</v>
      </c>
      <c r="D2" s="11">
        <f>+'Results Input'!E2</f>
        <v>46282</v>
      </c>
      <c r="E2" s="28">
        <f>+'Results Input'!F2</f>
        <v>1</v>
      </c>
      <c r="F2" s="22" t="str">
        <f>+'Results Input'!G2</f>
        <v>MAP11</v>
      </c>
      <c r="G2" t="str">
        <f>VLOOKUP(F2,Results!$N$2:$O$9,2,FALSE)</f>
        <v>Banana Skins</v>
      </c>
      <c r="H2" s="22">
        <f>+'Results Input'!I2</f>
        <v>13</v>
      </c>
      <c r="I2" s="22" t="str">
        <f>+'Results Input'!J2</f>
        <v>MAP12</v>
      </c>
      <c r="J2" t="str">
        <f>VLOOKUP(I2,Results!$N$2:$O$9,2,FALSE)</f>
        <v>R &amp; R</v>
      </c>
      <c r="K2" s="22">
        <f>+'Results Input'!L2</f>
        <v>12</v>
      </c>
      <c r="N2" t="s">
        <v>28</v>
      </c>
      <c r="O2" t="s">
        <v>35</v>
      </c>
    </row>
    <row r="3" spans="2:15" x14ac:dyDescent="0.3">
      <c r="B3" t="str">
        <f t="shared" si="0"/>
        <v>1MAP15</v>
      </c>
      <c r="C3" t="str">
        <f t="shared" ref="C3:C52" si="1">CONCATENATE(E3,I3)</f>
        <v>1MAP16</v>
      </c>
      <c r="D3" s="11">
        <f>+D2</f>
        <v>46282</v>
      </c>
      <c r="E3" s="29">
        <f>+E2</f>
        <v>1</v>
      </c>
      <c r="F3" s="22" t="str">
        <f>+'Results Input'!G3</f>
        <v>MAP15</v>
      </c>
      <c r="G3" t="str">
        <f>VLOOKUP(F3,Results!$N$2:$O$9,2,FALSE)</f>
        <v>F.W.Golf</v>
      </c>
      <c r="H3" s="22">
        <f>+'Results Input'!I3</f>
        <v>16</v>
      </c>
      <c r="I3" s="22" t="str">
        <f>+'Results Input'!J3</f>
        <v>MAP16</v>
      </c>
      <c r="J3" t="str">
        <f>VLOOKUP(I3,Results!$N$2:$O$9,2,FALSE)</f>
        <v>Donuts</v>
      </c>
      <c r="K3" s="22">
        <f>+'Results Input'!L3</f>
        <v>4</v>
      </c>
      <c r="N3" t="s">
        <v>29</v>
      </c>
      <c r="O3" t="s">
        <v>36</v>
      </c>
    </row>
    <row r="4" spans="2:15" x14ac:dyDescent="0.3">
      <c r="B4" t="str">
        <f t="shared" si="0"/>
        <v>1MAP13</v>
      </c>
      <c r="C4" t="str">
        <f t="shared" si="1"/>
        <v>1MAP14</v>
      </c>
      <c r="D4" s="11">
        <f>+D2</f>
        <v>46282</v>
      </c>
      <c r="E4" s="29">
        <f>+E2</f>
        <v>1</v>
      </c>
      <c r="F4" s="22" t="str">
        <f>+'Results Input'!G4</f>
        <v>MAP13</v>
      </c>
      <c r="G4" t="str">
        <f>VLOOKUP(F4,Results!$N$2:$O$9,2,FALSE)</f>
        <v>The Smites</v>
      </c>
      <c r="H4" s="22">
        <f>+'Results Input'!I4</f>
        <v>8</v>
      </c>
      <c r="I4" s="22" t="str">
        <f>+'Results Input'!J4</f>
        <v>MAP14</v>
      </c>
      <c r="J4" t="str">
        <f>VLOOKUP(I4,Results!$N$2:$O$9,2,FALSE)</f>
        <v>Wizards</v>
      </c>
      <c r="K4" s="22">
        <f>+'Results Input'!L4</f>
        <v>10</v>
      </c>
      <c r="N4" t="s">
        <v>30</v>
      </c>
      <c r="O4" t="s">
        <v>37</v>
      </c>
    </row>
    <row r="5" spans="2:15" x14ac:dyDescent="0.3">
      <c r="B5" t="str">
        <f>CONCATENATE(E5,F5)</f>
        <v>1MAP17</v>
      </c>
      <c r="C5" t="str">
        <f t="shared" si="1"/>
        <v>1X</v>
      </c>
      <c r="D5" s="11">
        <f>+D2</f>
        <v>46282</v>
      </c>
      <c r="E5" s="29">
        <f>+E2</f>
        <v>1</v>
      </c>
      <c r="F5" s="22" t="str">
        <f>+'Results Input'!G5</f>
        <v>MAP17</v>
      </c>
      <c r="G5" t="str">
        <f>VLOOKUP(F5,Results!$N$2:$O$9,2,FALSE)</f>
        <v>Dolly Mixtures</v>
      </c>
      <c r="H5" s="22">
        <f>+'Results Input'!I5</f>
        <v>0</v>
      </c>
      <c r="I5" s="22" t="str">
        <f>+'Results Input'!J5</f>
        <v>X</v>
      </c>
      <c r="J5" t="str">
        <f>VLOOKUP(I5,Results!$N$2:$O$9,2,FALSE)</f>
        <v>No Match</v>
      </c>
      <c r="K5" s="26"/>
      <c r="N5" t="s">
        <v>31</v>
      </c>
      <c r="O5" t="s">
        <v>38</v>
      </c>
    </row>
    <row r="6" spans="2:15" x14ac:dyDescent="0.3">
      <c r="B6" t="str">
        <f t="shared" si="0"/>
        <v>1MAP12</v>
      </c>
      <c r="C6" t="str">
        <f t="shared" si="1"/>
        <v>1MAP11</v>
      </c>
      <c r="D6" s="11">
        <f>+D2</f>
        <v>46282</v>
      </c>
      <c r="E6" s="29">
        <f>+E2</f>
        <v>1</v>
      </c>
      <c r="F6" s="22" t="str">
        <f>+I2</f>
        <v>MAP12</v>
      </c>
      <c r="G6" t="str">
        <f>VLOOKUP(F6,Results!$N$2:$O$9,2,FALSE)</f>
        <v>R &amp; R</v>
      </c>
      <c r="H6" s="22">
        <f>+K2</f>
        <v>12</v>
      </c>
      <c r="I6" s="1" t="str">
        <f>+F2</f>
        <v>MAP11</v>
      </c>
      <c r="J6" t="str">
        <f>VLOOKUP(I6,Results!$N$2:$O$9,2,FALSE)</f>
        <v>Banana Skins</v>
      </c>
      <c r="K6" s="22">
        <f>+H2</f>
        <v>13</v>
      </c>
      <c r="N6" t="s">
        <v>32</v>
      </c>
      <c r="O6" t="s">
        <v>39</v>
      </c>
    </row>
    <row r="7" spans="2:15" x14ac:dyDescent="0.3">
      <c r="B7" t="str">
        <f t="shared" si="0"/>
        <v>1MAP16</v>
      </c>
      <c r="C7" t="str">
        <f t="shared" si="1"/>
        <v>1MAP15</v>
      </c>
      <c r="D7" s="11">
        <f>+D2</f>
        <v>46282</v>
      </c>
      <c r="E7" s="29">
        <f>+E2</f>
        <v>1</v>
      </c>
      <c r="F7" s="22" t="str">
        <f>+I3</f>
        <v>MAP16</v>
      </c>
      <c r="G7" t="str">
        <f>VLOOKUP(F7,Results!$N$2:$O$9,2,FALSE)</f>
        <v>Donuts</v>
      </c>
      <c r="H7" s="22">
        <f>+K3</f>
        <v>4</v>
      </c>
      <c r="I7" s="1" t="str">
        <f>+F3</f>
        <v>MAP15</v>
      </c>
      <c r="J7" t="str">
        <f>VLOOKUP(I7,Results!$N$2:$O$9,2,FALSE)</f>
        <v>F.W.Golf</v>
      </c>
      <c r="K7" s="22">
        <f>+H3</f>
        <v>16</v>
      </c>
      <c r="N7" t="s">
        <v>33</v>
      </c>
      <c r="O7" t="s">
        <v>40</v>
      </c>
    </row>
    <row r="8" spans="2:15" x14ac:dyDescent="0.3">
      <c r="B8" t="str">
        <f t="shared" si="0"/>
        <v>1MAP14</v>
      </c>
      <c r="C8" t="str">
        <f t="shared" si="1"/>
        <v>1MAP13</v>
      </c>
      <c r="D8" s="11">
        <f>+D2</f>
        <v>46282</v>
      </c>
      <c r="E8" s="29">
        <f>+E2</f>
        <v>1</v>
      </c>
      <c r="F8" s="22" t="str">
        <f>+I4</f>
        <v>MAP14</v>
      </c>
      <c r="G8" t="str">
        <f>VLOOKUP(F8,Results!$N$2:$O$9,2,FALSE)</f>
        <v>Wizards</v>
      </c>
      <c r="H8" s="22">
        <f>+K4</f>
        <v>10</v>
      </c>
      <c r="I8" s="1" t="str">
        <f>+F4</f>
        <v>MAP13</v>
      </c>
      <c r="J8" t="str">
        <f>VLOOKUP(I8,Results!$N$2:$O$9,2,FALSE)</f>
        <v>The Smites</v>
      </c>
      <c r="K8" s="22">
        <f>+H4</f>
        <v>8</v>
      </c>
      <c r="N8" t="s">
        <v>34</v>
      </c>
      <c r="O8" t="s">
        <v>41</v>
      </c>
    </row>
    <row r="9" spans="2:15" x14ac:dyDescent="0.3">
      <c r="B9" t="str">
        <f t="shared" ref="B9:B15" si="2">CONCATENATE(E9,F9)</f>
        <v>2MAP14</v>
      </c>
      <c r="C9" t="str">
        <f t="shared" si="1"/>
        <v>2MAP15</v>
      </c>
      <c r="D9" s="11">
        <f>+'Results Input'!E6</f>
        <v>46289</v>
      </c>
      <c r="E9" s="28">
        <f>+'Results Input'!F6</f>
        <v>2</v>
      </c>
      <c r="F9" s="22" t="str">
        <f>+'Results Input'!G6</f>
        <v>MAP14</v>
      </c>
      <c r="G9" t="str">
        <f>VLOOKUP(F9,Results!$N$2:$O$9,2,FALSE)</f>
        <v>Wizards</v>
      </c>
      <c r="H9" s="22">
        <f>+'Results Input'!I6</f>
        <v>13</v>
      </c>
      <c r="I9" s="22" t="str">
        <f>+'Results Input'!J6</f>
        <v>MAP15</v>
      </c>
      <c r="J9" t="str">
        <f>VLOOKUP(I9,Results!$N$2:$O$9,2,FALSE)</f>
        <v>F.W.Golf</v>
      </c>
      <c r="K9" s="22">
        <f>+'Results Input'!L6</f>
        <v>10</v>
      </c>
      <c r="N9" t="s">
        <v>15</v>
      </c>
      <c r="O9" t="s">
        <v>4</v>
      </c>
    </row>
    <row r="10" spans="2:15" x14ac:dyDescent="0.3">
      <c r="B10" t="str">
        <f t="shared" si="2"/>
        <v>2MAP17</v>
      </c>
      <c r="C10" t="str">
        <f t="shared" si="1"/>
        <v>2MAP11</v>
      </c>
      <c r="D10" s="11">
        <f>+D9</f>
        <v>46289</v>
      </c>
      <c r="E10" s="29">
        <f>+E9</f>
        <v>2</v>
      </c>
      <c r="F10" s="22" t="str">
        <f>+'Results Input'!G7</f>
        <v>MAP17</v>
      </c>
      <c r="G10" t="str">
        <f>VLOOKUP(F10,Results!$N$2:$O$9,2,FALSE)</f>
        <v>Dolly Mixtures</v>
      </c>
      <c r="H10" s="22">
        <f>+'Results Input'!I7</f>
        <v>10</v>
      </c>
      <c r="I10" s="22" t="str">
        <f>+'Results Input'!J7</f>
        <v>MAP11</v>
      </c>
      <c r="J10" t="str">
        <f>VLOOKUP(I10,Results!$N$2:$O$9,2,FALSE)</f>
        <v>Banana Skins</v>
      </c>
      <c r="K10" s="22">
        <f>+'Results Input'!L7</f>
        <v>16</v>
      </c>
    </row>
    <row r="11" spans="2:15" x14ac:dyDescent="0.3">
      <c r="B11" t="str">
        <f t="shared" si="2"/>
        <v>2MAP12</v>
      </c>
      <c r="C11" t="str">
        <f t="shared" si="1"/>
        <v>2MAP13</v>
      </c>
      <c r="D11" s="11">
        <f>+D9</f>
        <v>46289</v>
      </c>
      <c r="E11" s="29">
        <f>+E9</f>
        <v>2</v>
      </c>
      <c r="F11" s="22" t="str">
        <f>+'Results Input'!G8</f>
        <v>MAP12</v>
      </c>
      <c r="G11" t="str">
        <f>VLOOKUP(F11,Results!$N$2:$O$9,2,FALSE)</f>
        <v>R &amp; R</v>
      </c>
      <c r="H11" s="22" t="str">
        <f>+'Results Input'!I8</f>
        <v>N</v>
      </c>
      <c r="I11" s="22" t="str">
        <f>+'Results Input'!J8</f>
        <v>MAP13</v>
      </c>
      <c r="J11" t="str">
        <f>VLOOKUP(I11,Results!$N$2:$O$9,2,FALSE)</f>
        <v>The Smites</v>
      </c>
      <c r="K11" s="22" t="str">
        <f>+'Results Input'!L8</f>
        <v>N</v>
      </c>
    </row>
    <row r="12" spans="2:15" x14ac:dyDescent="0.3">
      <c r="B12" t="str">
        <f t="shared" si="2"/>
        <v>2MAP16</v>
      </c>
      <c r="C12" t="str">
        <f t="shared" si="1"/>
        <v>2X</v>
      </c>
      <c r="D12" s="11">
        <f>+D9</f>
        <v>46289</v>
      </c>
      <c r="E12" s="29">
        <f>+E9</f>
        <v>2</v>
      </c>
      <c r="F12" s="22" t="str">
        <f>+'Results Input'!G9</f>
        <v>MAP16</v>
      </c>
      <c r="G12" t="str">
        <f>VLOOKUP(F12,Results!$N$2:$O$9,2,FALSE)</f>
        <v>Donuts</v>
      </c>
      <c r="H12" s="22">
        <f>+'Results Input'!I9</f>
        <v>0</v>
      </c>
      <c r="I12" s="22" t="str">
        <f>+'Results Input'!J9</f>
        <v>X</v>
      </c>
      <c r="J12" t="str">
        <f>VLOOKUP(I12,Results!$N$2:$O$9,2,FALSE)</f>
        <v>No Match</v>
      </c>
      <c r="K12" s="26"/>
    </row>
    <row r="13" spans="2:15" x14ac:dyDescent="0.3">
      <c r="B13" t="str">
        <f t="shared" si="2"/>
        <v>2MAP15</v>
      </c>
      <c r="C13" t="str">
        <f t="shared" si="1"/>
        <v>2MAP14</v>
      </c>
      <c r="D13" s="11">
        <f>+D9</f>
        <v>46289</v>
      </c>
      <c r="E13" s="29">
        <f>+E9</f>
        <v>2</v>
      </c>
      <c r="F13" s="22" t="str">
        <f>+I9</f>
        <v>MAP15</v>
      </c>
      <c r="G13" t="str">
        <f>VLOOKUP(F13,Results!$N$2:$O$9,2,FALSE)</f>
        <v>F.W.Golf</v>
      </c>
      <c r="H13" s="22">
        <f>+K9</f>
        <v>10</v>
      </c>
      <c r="I13" s="1" t="str">
        <f>+F9</f>
        <v>MAP14</v>
      </c>
      <c r="J13" t="str">
        <f>VLOOKUP(I13,Results!$N$2:$O$9,2,FALSE)</f>
        <v>Wizards</v>
      </c>
      <c r="K13" s="22">
        <f>+H9</f>
        <v>13</v>
      </c>
    </row>
    <row r="14" spans="2:15" x14ac:dyDescent="0.3">
      <c r="B14" t="str">
        <f t="shared" si="2"/>
        <v>2MAP11</v>
      </c>
      <c r="C14" t="str">
        <f t="shared" si="1"/>
        <v>2MAP17</v>
      </c>
      <c r="D14" s="11">
        <f>+D9</f>
        <v>46289</v>
      </c>
      <c r="E14" s="29">
        <f>+E9</f>
        <v>2</v>
      </c>
      <c r="F14" s="22" t="str">
        <f>+I10</f>
        <v>MAP11</v>
      </c>
      <c r="G14" t="str">
        <f>VLOOKUP(F14,Results!$N$2:$O$9,2,FALSE)</f>
        <v>Banana Skins</v>
      </c>
      <c r="H14" s="22">
        <f>+K10</f>
        <v>16</v>
      </c>
      <c r="I14" s="1" t="str">
        <f>+F10</f>
        <v>MAP17</v>
      </c>
      <c r="J14" t="str">
        <f>VLOOKUP(I14,Results!$N$2:$O$9,2,FALSE)</f>
        <v>Dolly Mixtures</v>
      </c>
      <c r="K14" s="22">
        <f>+H10</f>
        <v>10</v>
      </c>
    </row>
    <row r="15" spans="2:15" x14ac:dyDescent="0.3">
      <c r="B15" t="str">
        <f t="shared" si="2"/>
        <v>2MAP13</v>
      </c>
      <c r="C15" t="str">
        <f t="shared" si="1"/>
        <v>2MAP12</v>
      </c>
      <c r="D15" s="11">
        <f>+D9</f>
        <v>46289</v>
      </c>
      <c r="E15" s="29">
        <f>+E9</f>
        <v>2</v>
      </c>
      <c r="F15" s="22" t="str">
        <f>+I11</f>
        <v>MAP13</v>
      </c>
      <c r="G15" t="str">
        <f>VLOOKUP(F15,Results!$N$2:$O$9,2,FALSE)</f>
        <v>The Smites</v>
      </c>
      <c r="H15" s="22" t="str">
        <f>+K11</f>
        <v>N</v>
      </c>
      <c r="I15" s="1" t="str">
        <f>+F11</f>
        <v>MAP12</v>
      </c>
      <c r="J15" t="str">
        <f>VLOOKUP(I15,Results!$N$2:$O$9,2,FALSE)</f>
        <v>R &amp; R</v>
      </c>
      <c r="K15" s="22" t="str">
        <f>+H11</f>
        <v>N</v>
      </c>
    </row>
    <row r="16" spans="2:15" x14ac:dyDescent="0.3">
      <c r="B16" t="str">
        <f t="shared" ref="B16:B22" si="3">CONCATENATE(E16,F16)</f>
        <v>3MAP16</v>
      </c>
      <c r="C16" t="str">
        <f t="shared" si="1"/>
        <v>3MAP17</v>
      </c>
      <c r="D16" s="11">
        <f>+'Results Input'!E10</f>
        <v>46296</v>
      </c>
      <c r="E16" s="28">
        <f>+'Results Input'!F10</f>
        <v>3</v>
      </c>
      <c r="F16" s="22" t="str">
        <f>+'Results Input'!G10</f>
        <v>MAP16</v>
      </c>
      <c r="G16" t="str">
        <f>VLOOKUP(F16,Results!$N$2:$O$9,2,FALSE)</f>
        <v>Donuts</v>
      </c>
      <c r="H16" s="22">
        <f>+'Results Input'!I10</f>
        <v>7</v>
      </c>
      <c r="I16" s="22" t="str">
        <f>+'Results Input'!J10</f>
        <v>MAP17</v>
      </c>
      <c r="J16" t="str">
        <f>VLOOKUP(I16,Results!$N$2:$O$9,2,FALSE)</f>
        <v>Dolly Mixtures</v>
      </c>
      <c r="K16" s="22">
        <f>+'Results Input'!L10</f>
        <v>15</v>
      </c>
    </row>
    <row r="17" spans="2:11" x14ac:dyDescent="0.3">
      <c r="B17" t="str">
        <f t="shared" si="3"/>
        <v>3MAP11</v>
      </c>
      <c r="C17" t="str">
        <f t="shared" si="1"/>
        <v>3MAP13</v>
      </c>
      <c r="D17" s="11">
        <f>+D16</f>
        <v>46296</v>
      </c>
      <c r="E17" s="29">
        <f>+E16</f>
        <v>3</v>
      </c>
      <c r="F17" s="22" t="str">
        <f>+'Results Input'!G11</f>
        <v>MAP11</v>
      </c>
      <c r="G17" t="str">
        <f>VLOOKUP(F17,Results!$N$2:$O$9,2,FALSE)</f>
        <v>Banana Skins</v>
      </c>
      <c r="H17" s="22">
        <f>+'Results Input'!I11</f>
        <v>4</v>
      </c>
      <c r="I17" s="22" t="str">
        <f>+'Results Input'!J11</f>
        <v>MAP13</v>
      </c>
      <c r="J17" t="str">
        <f>VLOOKUP(I17,Results!$N$2:$O$9,2,FALSE)</f>
        <v>The Smites</v>
      </c>
      <c r="K17" s="22">
        <f>+'Results Input'!L11</f>
        <v>13</v>
      </c>
    </row>
    <row r="18" spans="2:11" x14ac:dyDescent="0.3">
      <c r="B18" t="str">
        <f t="shared" si="3"/>
        <v>3MAP14</v>
      </c>
      <c r="C18" t="str">
        <f t="shared" si="1"/>
        <v>3MAP12</v>
      </c>
      <c r="D18" s="11">
        <f>+D16</f>
        <v>46296</v>
      </c>
      <c r="E18" s="29">
        <f>+E16</f>
        <v>3</v>
      </c>
      <c r="F18" s="22" t="str">
        <f>+'Results Input'!G12</f>
        <v>MAP14</v>
      </c>
      <c r="G18" t="str">
        <f>VLOOKUP(F18,Results!$N$2:$O$9,2,FALSE)</f>
        <v>Wizards</v>
      </c>
      <c r="H18" s="22">
        <f>+'Results Input'!I12</f>
        <v>10</v>
      </c>
      <c r="I18" s="22" t="str">
        <f>+'Results Input'!J12</f>
        <v>MAP12</v>
      </c>
      <c r="J18" t="str">
        <f>VLOOKUP(I18,Results!$N$2:$O$9,2,FALSE)</f>
        <v>R &amp; R</v>
      </c>
      <c r="K18" s="22">
        <f>+'Results Input'!L12</f>
        <v>13</v>
      </c>
    </row>
    <row r="19" spans="2:11" x14ac:dyDescent="0.3">
      <c r="B19" t="str">
        <f t="shared" si="3"/>
        <v>3MAP15</v>
      </c>
      <c r="C19" t="str">
        <f t="shared" si="1"/>
        <v>3X</v>
      </c>
      <c r="D19" s="11">
        <f>+D16</f>
        <v>46296</v>
      </c>
      <c r="E19" s="29">
        <f>+E16</f>
        <v>3</v>
      </c>
      <c r="F19" s="22" t="str">
        <f>+'Results Input'!G13</f>
        <v>MAP15</v>
      </c>
      <c r="G19" t="str">
        <f>VLOOKUP(F19,Results!$N$2:$O$9,2,FALSE)</f>
        <v>F.W.Golf</v>
      </c>
      <c r="H19" s="22">
        <f>+'Results Input'!I13</f>
        <v>0</v>
      </c>
      <c r="I19" s="22" t="str">
        <f>+'Results Input'!J13</f>
        <v>X</v>
      </c>
      <c r="J19" t="str">
        <f>VLOOKUP(I19,Results!$N$2:$O$9,2,FALSE)</f>
        <v>No Match</v>
      </c>
      <c r="K19" s="26"/>
    </row>
    <row r="20" spans="2:11" x14ac:dyDescent="0.3">
      <c r="B20" t="str">
        <f t="shared" si="3"/>
        <v>3MAP17</v>
      </c>
      <c r="C20" t="str">
        <f t="shared" si="1"/>
        <v>3MAP16</v>
      </c>
      <c r="D20" s="11">
        <f>+D16</f>
        <v>46296</v>
      </c>
      <c r="E20" s="29">
        <f>+E16</f>
        <v>3</v>
      </c>
      <c r="F20" s="22" t="str">
        <f>+I16</f>
        <v>MAP17</v>
      </c>
      <c r="G20" t="str">
        <f>VLOOKUP(F20,Results!$N$2:$O$9,2,FALSE)</f>
        <v>Dolly Mixtures</v>
      </c>
      <c r="H20" s="22">
        <f>+K16</f>
        <v>15</v>
      </c>
      <c r="I20" s="1" t="str">
        <f>+F16</f>
        <v>MAP16</v>
      </c>
      <c r="J20" t="str">
        <f>VLOOKUP(I20,Results!$N$2:$O$9,2,FALSE)</f>
        <v>Donuts</v>
      </c>
      <c r="K20" s="22">
        <f>+H16</f>
        <v>7</v>
      </c>
    </row>
    <row r="21" spans="2:11" x14ac:dyDescent="0.3">
      <c r="B21" t="str">
        <f t="shared" si="3"/>
        <v>3MAP13</v>
      </c>
      <c r="C21" t="str">
        <f t="shared" si="1"/>
        <v>3MAP11</v>
      </c>
      <c r="D21" s="11">
        <f>+D16</f>
        <v>46296</v>
      </c>
      <c r="E21" s="29">
        <f>+E16</f>
        <v>3</v>
      </c>
      <c r="F21" s="22" t="str">
        <f>+I17</f>
        <v>MAP13</v>
      </c>
      <c r="G21" t="str">
        <f>VLOOKUP(F21,Results!$N$2:$O$9,2,FALSE)</f>
        <v>The Smites</v>
      </c>
      <c r="H21" s="22">
        <f>+K17</f>
        <v>13</v>
      </c>
      <c r="I21" s="1" t="str">
        <f>+F17</f>
        <v>MAP11</v>
      </c>
      <c r="J21" t="str">
        <f>VLOOKUP(I21,Results!$N$2:$O$9,2,FALSE)</f>
        <v>Banana Skins</v>
      </c>
      <c r="K21" s="22">
        <f>+H17</f>
        <v>4</v>
      </c>
    </row>
    <row r="22" spans="2:11" x14ac:dyDescent="0.3">
      <c r="B22" t="str">
        <f t="shared" si="3"/>
        <v>3MAP12</v>
      </c>
      <c r="C22" t="str">
        <f t="shared" si="1"/>
        <v>3MAP14</v>
      </c>
      <c r="D22" s="11">
        <f>+D16</f>
        <v>46296</v>
      </c>
      <c r="E22" s="29">
        <f>+E16</f>
        <v>3</v>
      </c>
      <c r="F22" s="22" t="str">
        <f>+I18</f>
        <v>MAP12</v>
      </c>
      <c r="G22" t="str">
        <f>VLOOKUP(F22,Results!$N$2:$O$9,2,FALSE)</f>
        <v>R &amp; R</v>
      </c>
      <c r="H22" s="22">
        <f>+K18</f>
        <v>13</v>
      </c>
      <c r="I22" s="1" t="str">
        <f>+F18</f>
        <v>MAP14</v>
      </c>
      <c r="J22" t="str">
        <f>VLOOKUP(I22,Results!$N$2:$O$9,2,FALSE)</f>
        <v>Wizards</v>
      </c>
      <c r="K22" s="22">
        <f>+H18</f>
        <v>10</v>
      </c>
    </row>
    <row r="23" spans="2:11" x14ac:dyDescent="0.3">
      <c r="B23" t="str">
        <f t="shared" ref="B23:B29" si="4">CONCATENATE(E23,F23)</f>
        <v>4MAP12</v>
      </c>
      <c r="C23" t="str">
        <f t="shared" si="1"/>
        <v>4MAP16</v>
      </c>
      <c r="D23" s="11">
        <f>+'Results Input'!E14</f>
        <v>46303</v>
      </c>
      <c r="E23" s="28">
        <f>+'Results Input'!F14</f>
        <v>4</v>
      </c>
      <c r="F23" s="22" t="str">
        <f>+'Results Input'!G14</f>
        <v>MAP12</v>
      </c>
      <c r="G23" t="str">
        <f>VLOOKUP(F23,Results!$N$2:$O$9,2,FALSE)</f>
        <v>R &amp; R</v>
      </c>
      <c r="H23" s="22">
        <f>+'Results Input'!I14</f>
        <v>0</v>
      </c>
      <c r="I23" s="22" t="str">
        <f>+'Results Input'!J14</f>
        <v>MAP16</v>
      </c>
      <c r="J23" t="str">
        <f>VLOOKUP(I23,Results!$N$2:$O$9,2,FALSE)</f>
        <v>Donuts</v>
      </c>
      <c r="K23" s="22">
        <f>+'Results Input'!L14</f>
        <v>0</v>
      </c>
    </row>
    <row r="24" spans="2:11" x14ac:dyDescent="0.3">
      <c r="B24" t="str">
        <f t="shared" si="4"/>
        <v>4MAP13</v>
      </c>
      <c r="C24" t="str">
        <f t="shared" si="1"/>
        <v>4MAP17</v>
      </c>
      <c r="D24" s="11">
        <f>+D23</f>
        <v>46303</v>
      </c>
      <c r="E24" s="29">
        <f>+E23</f>
        <v>4</v>
      </c>
      <c r="F24" s="22" t="str">
        <f>+'Results Input'!G15</f>
        <v>MAP13</v>
      </c>
      <c r="G24" t="str">
        <f>VLOOKUP(F24,Results!$N$2:$O$9,2,FALSE)</f>
        <v>The Smites</v>
      </c>
      <c r="H24" s="22">
        <f>+'Results Input'!I15</f>
        <v>0</v>
      </c>
      <c r="I24" s="22" t="str">
        <f>+'Results Input'!J15</f>
        <v>MAP17</v>
      </c>
      <c r="J24" t="str">
        <f>VLOOKUP(I24,Results!$N$2:$O$9,2,FALSE)</f>
        <v>Dolly Mixtures</v>
      </c>
      <c r="K24" s="22">
        <f>+'Results Input'!L15</f>
        <v>0</v>
      </c>
    </row>
    <row r="25" spans="2:11" x14ac:dyDescent="0.3">
      <c r="B25" t="str">
        <f t="shared" si="4"/>
        <v>4MAP15</v>
      </c>
      <c r="C25" t="str">
        <f t="shared" si="1"/>
        <v>4MAP11</v>
      </c>
      <c r="D25" s="11">
        <f>+D23</f>
        <v>46303</v>
      </c>
      <c r="E25" s="29">
        <f>+E23</f>
        <v>4</v>
      </c>
      <c r="F25" s="22" t="str">
        <f>+'Results Input'!G16</f>
        <v>MAP15</v>
      </c>
      <c r="G25" t="str">
        <f>VLOOKUP(F25,Results!$N$2:$O$9,2,FALSE)</f>
        <v>F.W.Golf</v>
      </c>
      <c r="H25" s="22">
        <f>+'Results Input'!I16</f>
        <v>0</v>
      </c>
      <c r="I25" s="22" t="str">
        <f>+'Results Input'!J16</f>
        <v>MAP11</v>
      </c>
      <c r="J25" t="str">
        <f>VLOOKUP(I25,Results!$N$2:$O$9,2,FALSE)</f>
        <v>Banana Skins</v>
      </c>
      <c r="K25" s="22">
        <f>+'Results Input'!L16</f>
        <v>0</v>
      </c>
    </row>
    <row r="26" spans="2:11" x14ac:dyDescent="0.3">
      <c r="B26" t="str">
        <f t="shared" si="4"/>
        <v>4MAP14</v>
      </c>
      <c r="C26" t="str">
        <f t="shared" si="1"/>
        <v>4X</v>
      </c>
      <c r="D26" s="11">
        <f>+D23</f>
        <v>46303</v>
      </c>
      <c r="E26" s="29">
        <f>+E23</f>
        <v>4</v>
      </c>
      <c r="F26" s="22" t="str">
        <f>+'Results Input'!G17</f>
        <v>MAP14</v>
      </c>
      <c r="G26" t="str">
        <f>VLOOKUP(F26,Results!$N$2:$O$9,2,FALSE)</f>
        <v>Wizards</v>
      </c>
      <c r="H26" s="22">
        <f>+'Results Input'!I17</f>
        <v>0</v>
      </c>
      <c r="I26" s="22" t="str">
        <f>+'Results Input'!J17</f>
        <v>X</v>
      </c>
      <c r="J26" t="str">
        <f>VLOOKUP(I26,Results!$N$2:$O$9,2,FALSE)</f>
        <v>No Match</v>
      </c>
      <c r="K26" s="26"/>
    </row>
    <row r="27" spans="2:11" x14ac:dyDescent="0.3">
      <c r="B27" t="str">
        <f t="shared" si="4"/>
        <v>4MAP16</v>
      </c>
      <c r="C27" t="str">
        <f t="shared" si="1"/>
        <v>4MAP12</v>
      </c>
      <c r="D27" s="11">
        <f>+D23</f>
        <v>46303</v>
      </c>
      <c r="E27" s="29">
        <f>+E23</f>
        <v>4</v>
      </c>
      <c r="F27" s="22" t="str">
        <f>+I23</f>
        <v>MAP16</v>
      </c>
      <c r="G27" t="str">
        <f>VLOOKUP(F27,Results!$N$2:$O$9,2,FALSE)</f>
        <v>Donuts</v>
      </c>
      <c r="H27" s="22">
        <f>+K23</f>
        <v>0</v>
      </c>
      <c r="I27" s="1" t="str">
        <f>+F23</f>
        <v>MAP12</v>
      </c>
      <c r="J27" t="str">
        <f>VLOOKUP(I27,Results!$N$2:$O$9,2,FALSE)</f>
        <v>R &amp; R</v>
      </c>
      <c r="K27" s="22">
        <f>+H23</f>
        <v>0</v>
      </c>
    </row>
    <row r="28" spans="2:11" x14ac:dyDescent="0.3">
      <c r="B28" t="str">
        <f t="shared" si="4"/>
        <v>4MAP17</v>
      </c>
      <c r="C28" t="str">
        <f t="shared" si="1"/>
        <v>4MAP13</v>
      </c>
      <c r="D28" s="11">
        <f>+D23</f>
        <v>46303</v>
      </c>
      <c r="E28" s="29">
        <f>+E23</f>
        <v>4</v>
      </c>
      <c r="F28" s="22" t="str">
        <f>+I24</f>
        <v>MAP17</v>
      </c>
      <c r="G28" t="str">
        <f>VLOOKUP(F28,Results!$N$2:$O$9,2,FALSE)</f>
        <v>Dolly Mixtures</v>
      </c>
      <c r="H28" s="22">
        <f>+K24</f>
        <v>0</v>
      </c>
      <c r="I28" s="1" t="str">
        <f>+F24</f>
        <v>MAP13</v>
      </c>
      <c r="J28" t="str">
        <f>VLOOKUP(I28,Results!$N$2:$O$9,2,FALSE)</f>
        <v>The Smites</v>
      </c>
      <c r="K28" s="22">
        <f>+H24</f>
        <v>0</v>
      </c>
    </row>
    <row r="29" spans="2:11" x14ac:dyDescent="0.3">
      <c r="B29" t="str">
        <f t="shared" si="4"/>
        <v>4MAP11</v>
      </c>
      <c r="C29" t="str">
        <f t="shared" si="1"/>
        <v>4MAP15</v>
      </c>
      <c r="D29" s="11">
        <f>+D23</f>
        <v>46303</v>
      </c>
      <c r="E29" s="29">
        <f>+E23</f>
        <v>4</v>
      </c>
      <c r="F29" s="22" t="str">
        <f>+I25</f>
        <v>MAP11</v>
      </c>
      <c r="G29" t="str">
        <f>VLOOKUP(F29,Results!$N$2:$O$9,2,FALSE)</f>
        <v>Banana Skins</v>
      </c>
      <c r="H29" s="22">
        <f>+K25</f>
        <v>0</v>
      </c>
      <c r="I29" s="1" t="str">
        <f>+F25</f>
        <v>MAP15</v>
      </c>
      <c r="J29" t="str">
        <f>VLOOKUP(I29,Results!$N$2:$O$9,2,FALSE)</f>
        <v>F.W.Golf</v>
      </c>
      <c r="K29" s="22">
        <f>+H25</f>
        <v>0</v>
      </c>
    </row>
    <row r="30" spans="2:11" x14ac:dyDescent="0.3">
      <c r="B30" t="str">
        <f t="shared" ref="B30:B36" si="5">CONCATENATE(E30,F30)</f>
        <v>5MAP16</v>
      </c>
      <c r="C30" t="str">
        <f t="shared" si="1"/>
        <v>5MAP11</v>
      </c>
      <c r="D30" s="11">
        <f>+'Results Input'!E18</f>
        <v>46317</v>
      </c>
      <c r="E30" s="28">
        <f>+'Results Input'!F18</f>
        <v>5</v>
      </c>
      <c r="F30" s="22" t="str">
        <f>+'Results Input'!G18</f>
        <v>MAP16</v>
      </c>
      <c r="G30" t="str">
        <f>VLOOKUP(F30,Results!$N$2:$O$9,2,FALSE)</f>
        <v>Donuts</v>
      </c>
      <c r="H30" s="22">
        <f>+'Results Input'!I18</f>
        <v>0</v>
      </c>
      <c r="I30" s="22" t="str">
        <f>+'Results Input'!J18</f>
        <v>MAP11</v>
      </c>
      <c r="J30" t="str">
        <f>VLOOKUP(I30,Results!$N$2:$O$9,2,FALSE)</f>
        <v>Banana Skins</v>
      </c>
      <c r="K30" s="22">
        <f>+'Results Input'!L18</f>
        <v>0</v>
      </c>
    </row>
    <row r="31" spans="2:11" x14ac:dyDescent="0.3">
      <c r="B31" t="str">
        <f t="shared" si="5"/>
        <v>5MAP12</v>
      </c>
      <c r="C31" t="str">
        <f t="shared" si="1"/>
        <v>5MAP15</v>
      </c>
      <c r="D31" s="11">
        <f>+D30</f>
        <v>46317</v>
      </c>
      <c r="E31" s="29">
        <f>+E30</f>
        <v>5</v>
      </c>
      <c r="F31" s="22" t="str">
        <f>+'Results Input'!G19</f>
        <v>MAP12</v>
      </c>
      <c r="G31" t="str">
        <f>VLOOKUP(F31,Results!$N$2:$O$9,2,FALSE)</f>
        <v>R &amp; R</v>
      </c>
      <c r="H31" s="22">
        <f>+'Results Input'!I19</f>
        <v>0</v>
      </c>
      <c r="I31" s="22" t="str">
        <f>+'Results Input'!J19</f>
        <v>MAP15</v>
      </c>
      <c r="J31" t="str">
        <f>VLOOKUP(I31,Results!$N$2:$O$9,2,FALSE)</f>
        <v>F.W.Golf</v>
      </c>
      <c r="K31" s="22">
        <f>+'Results Input'!L19</f>
        <v>0</v>
      </c>
    </row>
    <row r="32" spans="2:11" x14ac:dyDescent="0.3">
      <c r="B32" t="str">
        <f t="shared" si="5"/>
        <v>5MAP17</v>
      </c>
      <c r="C32" t="str">
        <f t="shared" si="1"/>
        <v>5MAP14</v>
      </c>
      <c r="D32" s="11">
        <f>+D30</f>
        <v>46317</v>
      </c>
      <c r="E32" s="29">
        <f>+E30</f>
        <v>5</v>
      </c>
      <c r="F32" s="22" t="str">
        <f>+'Results Input'!G20</f>
        <v>MAP17</v>
      </c>
      <c r="G32" t="str">
        <f>VLOOKUP(F32,Results!$N$2:$O$9,2,FALSE)</f>
        <v>Dolly Mixtures</v>
      </c>
      <c r="H32" s="22">
        <f>+'Results Input'!I20</f>
        <v>0</v>
      </c>
      <c r="I32" s="22" t="str">
        <f>+'Results Input'!J20</f>
        <v>MAP14</v>
      </c>
      <c r="J32" t="str">
        <f>VLOOKUP(I32,Results!$N$2:$O$9,2,FALSE)</f>
        <v>Wizards</v>
      </c>
      <c r="K32" s="22">
        <f>+'Results Input'!L20</f>
        <v>0</v>
      </c>
    </row>
    <row r="33" spans="2:11" x14ac:dyDescent="0.3">
      <c r="B33" t="str">
        <f t="shared" si="5"/>
        <v>5MAP13</v>
      </c>
      <c r="C33" t="str">
        <f t="shared" si="1"/>
        <v>5X</v>
      </c>
      <c r="D33" s="11">
        <f>+D30</f>
        <v>46317</v>
      </c>
      <c r="E33" s="29">
        <f>+E30</f>
        <v>5</v>
      </c>
      <c r="F33" s="22" t="str">
        <f>+'Results Input'!G21</f>
        <v>MAP13</v>
      </c>
      <c r="G33" t="str">
        <f>VLOOKUP(F33,Results!$N$2:$O$9,2,FALSE)</f>
        <v>The Smites</v>
      </c>
      <c r="H33" s="22">
        <f>+'Results Input'!I21</f>
        <v>0</v>
      </c>
      <c r="I33" s="22" t="str">
        <f>+'Results Input'!J21</f>
        <v>X</v>
      </c>
      <c r="J33" t="str">
        <f>VLOOKUP(I33,Results!$N$2:$O$9,2,FALSE)</f>
        <v>No Match</v>
      </c>
      <c r="K33" s="26"/>
    </row>
    <row r="34" spans="2:11" x14ac:dyDescent="0.3">
      <c r="B34" t="str">
        <f t="shared" si="5"/>
        <v>5MAP11</v>
      </c>
      <c r="C34" t="str">
        <f t="shared" si="1"/>
        <v>5MAP16</v>
      </c>
      <c r="D34" s="11">
        <f>+D30</f>
        <v>46317</v>
      </c>
      <c r="E34" s="29">
        <f>+E30</f>
        <v>5</v>
      </c>
      <c r="F34" s="22" t="str">
        <f>+I30</f>
        <v>MAP11</v>
      </c>
      <c r="G34" t="str">
        <f>VLOOKUP(F34,Results!$N$2:$O$9,2,FALSE)</f>
        <v>Banana Skins</v>
      </c>
      <c r="H34" s="22">
        <f>+K30</f>
        <v>0</v>
      </c>
      <c r="I34" s="1" t="str">
        <f>+F30</f>
        <v>MAP16</v>
      </c>
      <c r="J34" t="str">
        <f>VLOOKUP(I34,Results!$N$2:$O$9,2,FALSE)</f>
        <v>Donuts</v>
      </c>
      <c r="K34" s="22">
        <f>+H30</f>
        <v>0</v>
      </c>
    </row>
    <row r="35" spans="2:11" x14ac:dyDescent="0.3">
      <c r="B35" t="str">
        <f t="shared" si="5"/>
        <v>5MAP15</v>
      </c>
      <c r="C35" t="str">
        <f t="shared" si="1"/>
        <v>5MAP12</v>
      </c>
      <c r="D35" s="11">
        <f>+D30</f>
        <v>46317</v>
      </c>
      <c r="E35" s="29">
        <f>+E30</f>
        <v>5</v>
      </c>
      <c r="F35" s="22" t="str">
        <f>+I31</f>
        <v>MAP15</v>
      </c>
      <c r="G35" t="str">
        <f>VLOOKUP(F35,Results!$N$2:$O$9,2,FALSE)</f>
        <v>F.W.Golf</v>
      </c>
      <c r="H35" s="22">
        <f>+K31</f>
        <v>0</v>
      </c>
      <c r="I35" s="1" t="str">
        <f>+F31</f>
        <v>MAP12</v>
      </c>
      <c r="J35" t="str">
        <f>VLOOKUP(I35,Results!$N$2:$O$9,2,FALSE)</f>
        <v>R &amp; R</v>
      </c>
      <c r="K35" s="22">
        <f>+H31</f>
        <v>0</v>
      </c>
    </row>
    <row r="36" spans="2:11" x14ac:dyDescent="0.3">
      <c r="B36" t="str">
        <f t="shared" si="5"/>
        <v>5MAP14</v>
      </c>
      <c r="C36" t="str">
        <f t="shared" si="1"/>
        <v>5MAP17</v>
      </c>
      <c r="D36" s="11">
        <f>+D30</f>
        <v>46317</v>
      </c>
      <c r="E36" s="29">
        <f>+E30</f>
        <v>5</v>
      </c>
      <c r="F36" s="22" t="str">
        <f>+I32</f>
        <v>MAP14</v>
      </c>
      <c r="G36" t="str">
        <f>VLOOKUP(F36,Results!$N$2:$O$9,2,FALSE)</f>
        <v>Wizards</v>
      </c>
      <c r="H36" s="22">
        <f>+K32</f>
        <v>0</v>
      </c>
      <c r="I36" s="1" t="str">
        <f>+F32</f>
        <v>MAP17</v>
      </c>
      <c r="J36" t="str">
        <f>VLOOKUP(I36,Results!$N$2:$O$9,2,FALSE)</f>
        <v>Dolly Mixtures</v>
      </c>
      <c r="K36" s="22">
        <f>+H32</f>
        <v>0</v>
      </c>
    </row>
    <row r="37" spans="2:11" x14ac:dyDescent="0.3">
      <c r="B37" t="str">
        <f t="shared" ref="B37:B43" si="6">CONCATENATE(E37,F37)</f>
        <v>6MAP16</v>
      </c>
      <c r="C37" t="str">
        <f t="shared" si="1"/>
        <v>6MAP13</v>
      </c>
      <c r="D37" s="11">
        <f>+'Results Input'!E22</f>
        <v>46324</v>
      </c>
      <c r="E37" s="28">
        <f>+'Results Input'!F22</f>
        <v>6</v>
      </c>
      <c r="F37" s="22" t="str">
        <f>+'Results Input'!G22</f>
        <v>MAP16</v>
      </c>
      <c r="G37" t="str">
        <f>VLOOKUP(F37,Results!$N$2:$O$9,2,FALSE)</f>
        <v>Donuts</v>
      </c>
      <c r="H37" s="22">
        <f>+'Results Input'!I22</f>
        <v>0</v>
      </c>
      <c r="I37" s="22" t="str">
        <f>+'Results Input'!J22</f>
        <v>MAP13</v>
      </c>
      <c r="J37" t="str">
        <f>VLOOKUP(I37,Results!$N$2:$O$9,2,FALSE)</f>
        <v>The Smites</v>
      </c>
      <c r="K37" s="22">
        <f>+'Results Input'!L22</f>
        <v>0</v>
      </c>
    </row>
    <row r="38" spans="2:11" x14ac:dyDescent="0.3">
      <c r="B38" t="str">
        <f t="shared" si="6"/>
        <v>6MAP15</v>
      </c>
      <c r="C38" t="str">
        <f t="shared" si="1"/>
        <v>6MAP17</v>
      </c>
      <c r="D38" s="11">
        <f>+D37</f>
        <v>46324</v>
      </c>
      <c r="E38" s="29">
        <f>+E37</f>
        <v>6</v>
      </c>
      <c r="F38" s="22" t="str">
        <f>+'Results Input'!G23</f>
        <v>MAP15</v>
      </c>
      <c r="G38" t="str">
        <f>VLOOKUP(F38,Results!$N$2:$O$9,2,FALSE)</f>
        <v>F.W.Golf</v>
      </c>
      <c r="H38" s="22">
        <f>+'Results Input'!I23</f>
        <v>0</v>
      </c>
      <c r="I38" s="22" t="str">
        <f>+'Results Input'!J23</f>
        <v>MAP17</v>
      </c>
      <c r="J38" t="str">
        <f>VLOOKUP(I38,Results!$N$2:$O$9,2,FALSE)</f>
        <v>Dolly Mixtures</v>
      </c>
      <c r="K38" s="22">
        <f>+'Results Input'!L23</f>
        <v>0</v>
      </c>
    </row>
    <row r="39" spans="2:11" x14ac:dyDescent="0.3">
      <c r="B39" t="str">
        <f t="shared" si="6"/>
        <v>6MAP11</v>
      </c>
      <c r="C39" t="str">
        <f t="shared" si="1"/>
        <v>6MAP14</v>
      </c>
      <c r="D39" s="11">
        <f>+D37</f>
        <v>46324</v>
      </c>
      <c r="E39" s="29">
        <f>+E37</f>
        <v>6</v>
      </c>
      <c r="F39" s="22" t="str">
        <f>+'Results Input'!G24</f>
        <v>MAP11</v>
      </c>
      <c r="G39" t="str">
        <f>VLOOKUP(F39,Results!$N$2:$O$9,2,FALSE)</f>
        <v>Banana Skins</v>
      </c>
      <c r="H39" s="22">
        <f>+'Results Input'!I24</f>
        <v>0</v>
      </c>
      <c r="I39" s="22" t="str">
        <f>+'Results Input'!J24</f>
        <v>MAP14</v>
      </c>
      <c r="J39" t="str">
        <f>VLOOKUP(I39,Results!$N$2:$O$9,2,FALSE)</f>
        <v>Wizards</v>
      </c>
      <c r="K39" s="22">
        <f>+'Results Input'!L24</f>
        <v>0</v>
      </c>
    </row>
    <row r="40" spans="2:11" x14ac:dyDescent="0.3">
      <c r="B40" t="str">
        <f t="shared" si="6"/>
        <v>6MAP12</v>
      </c>
      <c r="C40" t="str">
        <f t="shared" si="1"/>
        <v>6X</v>
      </c>
      <c r="D40" s="11">
        <f>+D37</f>
        <v>46324</v>
      </c>
      <c r="E40" s="29">
        <f>+E37</f>
        <v>6</v>
      </c>
      <c r="F40" s="22" t="str">
        <f>+'Results Input'!G25</f>
        <v>MAP12</v>
      </c>
      <c r="G40" t="str">
        <f>VLOOKUP(F40,Results!$N$2:$O$9,2,FALSE)</f>
        <v>R &amp; R</v>
      </c>
      <c r="H40" s="22">
        <f>+'Results Input'!I25</f>
        <v>0</v>
      </c>
      <c r="I40" s="22" t="str">
        <f>+'Results Input'!J25</f>
        <v>X</v>
      </c>
      <c r="J40" t="str">
        <f>VLOOKUP(I40,Results!$N$2:$O$9,2,FALSE)</f>
        <v>No Match</v>
      </c>
      <c r="K40" s="26"/>
    </row>
    <row r="41" spans="2:11" x14ac:dyDescent="0.3">
      <c r="B41" t="str">
        <f t="shared" si="6"/>
        <v>6MAP13</v>
      </c>
      <c r="C41" t="str">
        <f t="shared" si="1"/>
        <v>6MAP16</v>
      </c>
      <c r="D41" s="11">
        <f>+D37</f>
        <v>46324</v>
      </c>
      <c r="E41" s="29">
        <f>+E37</f>
        <v>6</v>
      </c>
      <c r="F41" s="22" t="str">
        <f>+I37</f>
        <v>MAP13</v>
      </c>
      <c r="G41" t="str">
        <f>VLOOKUP(F41,Results!$N$2:$O$9,2,FALSE)</f>
        <v>The Smites</v>
      </c>
      <c r="H41" s="22">
        <f>+K37</f>
        <v>0</v>
      </c>
      <c r="I41" s="1" t="str">
        <f>+F37</f>
        <v>MAP16</v>
      </c>
      <c r="J41" t="str">
        <f>VLOOKUP(I41,Results!$N$2:$O$9,2,FALSE)</f>
        <v>Donuts</v>
      </c>
      <c r="K41" s="22">
        <f>+H37</f>
        <v>0</v>
      </c>
    </row>
    <row r="42" spans="2:11" x14ac:dyDescent="0.3">
      <c r="B42" t="str">
        <f t="shared" si="6"/>
        <v>6MAP17</v>
      </c>
      <c r="C42" t="str">
        <f t="shared" si="1"/>
        <v>6MAP15</v>
      </c>
      <c r="D42" s="11">
        <f>+D37</f>
        <v>46324</v>
      </c>
      <c r="E42" s="29">
        <f>+E37</f>
        <v>6</v>
      </c>
      <c r="F42" s="22" t="str">
        <f>+I38</f>
        <v>MAP17</v>
      </c>
      <c r="G42" t="str">
        <f>VLOOKUP(F42,Results!$N$2:$O$9,2,FALSE)</f>
        <v>Dolly Mixtures</v>
      </c>
      <c r="H42" s="22">
        <f>+K38</f>
        <v>0</v>
      </c>
      <c r="I42" s="1" t="str">
        <f>+F38</f>
        <v>MAP15</v>
      </c>
      <c r="J42" t="str">
        <f>VLOOKUP(I42,Results!$N$2:$O$9,2,FALSE)</f>
        <v>F.W.Golf</v>
      </c>
      <c r="K42" s="22">
        <f>+H38</f>
        <v>0</v>
      </c>
    </row>
    <row r="43" spans="2:11" x14ac:dyDescent="0.3">
      <c r="B43" t="str">
        <f t="shared" si="6"/>
        <v>6MAP14</v>
      </c>
      <c r="C43" t="str">
        <f t="shared" si="1"/>
        <v>6MAP11</v>
      </c>
      <c r="D43" s="11">
        <f>+D37</f>
        <v>46324</v>
      </c>
      <c r="E43" s="29">
        <f>+E37</f>
        <v>6</v>
      </c>
      <c r="F43" s="22" t="str">
        <f>+I39</f>
        <v>MAP14</v>
      </c>
      <c r="G43" t="str">
        <f>VLOOKUP(F43,Results!$N$2:$O$9,2,FALSE)</f>
        <v>Wizards</v>
      </c>
      <c r="H43" s="22">
        <f>+K39</f>
        <v>0</v>
      </c>
      <c r="I43" s="1" t="str">
        <f>+F39</f>
        <v>MAP11</v>
      </c>
      <c r="J43" t="str">
        <f>VLOOKUP(I43,Results!$N$2:$O$9,2,FALSE)</f>
        <v>Banana Skins</v>
      </c>
      <c r="K43" s="22">
        <f>+H39</f>
        <v>0</v>
      </c>
    </row>
    <row r="44" spans="2:11" x14ac:dyDescent="0.3">
      <c r="B44" t="str">
        <f t="shared" ref="B44:B50" si="7">CONCATENATE(E44,F44)</f>
        <v>7MAP14</v>
      </c>
      <c r="C44" t="str">
        <f t="shared" si="1"/>
        <v>7MAP16</v>
      </c>
      <c r="D44" s="11">
        <f>+'Results Input'!E26</f>
        <v>46338</v>
      </c>
      <c r="E44" s="28">
        <f>+'Results Input'!F26</f>
        <v>7</v>
      </c>
      <c r="F44" s="22" t="str">
        <f>+'Results Input'!G26</f>
        <v>MAP14</v>
      </c>
      <c r="G44" t="str">
        <f>VLOOKUP(F44,Results!$N$2:$O$9,2,FALSE)</f>
        <v>Wizards</v>
      </c>
      <c r="H44" s="22">
        <f>+'Results Input'!I26</f>
        <v>0</v>
      </c>
      <c r="I44" s="22" t="str">
        <f>+'Results Input'!J26</f>
        <v>MAP16</v>
      </c>
      <c r="J44" t="str">
        <f>VLOOKUP(I44,Results!$N$2:$O$9,2,FALSE)</f>
        <v>Donuts</v>
      </c>
      <c r="K44" s="22">
        <f>+'Results Input'!L26</f>
        <v>0</v>
      </c>
    </row>
    <row r="45" spans="2:11" x14ac:dyDescent="0.3">
      <c r="B45" t="str">
        <f t="shared" si="7"/>
        <v>7MAP15</v>
      </c>
      <c r="C45" t="str">
        <f t="shared" si="1"/>
        <v>7MAP13</v>
      </c>
      <c r="D45" s="11">
        <f>+D44</f>
        <v>46338</v>
      </c>
      <c r="E45" s="29">
        <f>+E44</f>
        <v>7</v>
      </c>
      <c r="F45" s="22" t="str">
        <f>+'Results Input'!G27</f>
        <v>MAP15</v>
      </c>
      <c r="G45" t="str">
        <f>VLOOKUP(F45,Results!$N$2:$O$9,2,FALSE)</f>
        <v>F.W.Golf</v>
      </c>
      <c r="H45" s="22">
        <f>+'Results Input'!I27</f>
        <v>0</v>
      </c>
      <c r="I45" s="22" t="str">
        <f>+'Results Input'!J27</f>
        <v>MAP13</v>
      </c>
      <c r="J45" t="str">
        <f>VLOOKUP(I45,Results!$N$2:$O$9,2,FALSE)</f>
        <v>The Smites</v>
      </c>
      <c r="K45" s="22">
        <f>+'Results Input'!L27</f>
        <v>0</v>
      </c>
    </row>
    <row r="46" spans="2:11" x14ac:dyDescent="0.3">
      <c r="B46" t="str">
        <f t="shared" si="7"/>
        <v>7MAP17</v>
      </c>
      <c r="C46" t="str">
        <f t="shared" si="1"/>
        <v>7MAP12</v>
      </c>
      <c r="D46" s="11">
        <f>+D44</f>
        <v>46338</v>
      </c>
      <c r="E46" s="29">
        <f>+E44</f>
        <v>7</v>
      </c>
      <c r="F46" s="22" t="str">
        <f>+'Results Input'!G28</f>
        <v>MAP17</v>
      </c>
      <c r="G46" t="str">
        <f>VLOOKUP(F46,Results!$N$2:$O$9,2,FALSE)</f>
        <v>Dolly Mixtures</v>
      </c>
      <c r="H46" s="22">
        <f>+'Results Input'!I28</f>
        <v>0</v>
      </c>
      <c r="I46" s="22" t="str">
        <f>+'Results Input'!J28</f>
        <v>MAP12</v>
      </c>
      <c r="J46" t="str">
        <f>VLOOKUP(I46,Results!$N$2:$O$9,2,FALSE)</f>
        <v>R &amp; R</v>
      </c>
      <c r="K46" s="22">
        <f>+'Results Input'!L28</f>
        <v>0</v>
      </c>
    </row>
    <row r="47" spans="2:11" x14ac:dyDescent="0.3">
      <c r="B47" t="str">
        <f t="shared" si="7"/>
        <v>7MAP11</v>
      </c>
      <c r="C47" t="str">
        <f t="shared" si="1"/>
        <v>7X</v>
      </c>
      <c r="D47" s="11">
        <f>+D44</f>
        <v>46338</v>
      </c>
      <c r="E47" s="29">
        <f>+E44</f>
        <v>7</v>
      </c>
      <c r="F47" s="22" t="str">
        <f>+'Results Input'!G29</f>
        <v>MAP11</v>
      </c>
      <c r="G47" t="str">
        <f>VLOOKUP(F47,Results!$N$2:$O$9,2,FALSE)</f>
        <v>Banana Skins</v>
      </c>
      <c r="H47" s="22">
        <f>+'Results Input'!I29</f>
        <v>0</v>
      </c>
      <c r="I47" s="22" t="str">
        <f>+'Results Input'!J29</f>
        <v>X</v>
      </c>
      <c r="J47" t="str">
        <f>VLOOKUP(I47,Results!$N$2:$O$9,2,FALSE)</f>
        <v>No Match</v>
      </c>
      <c r="K47" s="26"/>
    </row>
    <row r="48" spans="2:11" x14ac:dyDescent="0.3">
      <c r="B48" t="str">
        <f t="shared" si="7"/>
        <v>7MAP16</v>
      </c>
      <c r="C48" t="str">
        <f t="shared" si="1"/>
        <v>7MAP14</v>
      </c>
      <c r="D48" s="11">
        <f>+D44</f>
        <v>46338</v>
      </c>
      <c r="E48" s="29">
        <f>+E44</f>
        <v>7</v>
      </c>
      <c r="F48" s="22" t="str">
        <f>+I44</f>
        <v>MAP16</v>
      </c>
      <c r="G48" t="str">
        <f>VLOOKUP(F48,Results!$N$2:$O$9,2,FALSE)</f>
        <v>Donuts</v>
      </c>
      <c r="H48" s="22">
        <f>+K44</f>
        <v>0</v>
      </c>
      <c r="I48" s="1" t="str">
        <f>+F44</f>
        <v>MAP14</v>
      </c>
      <c r="J48" t="str">
        <f>VLOOKUP(I48,Results!$N$2:$O$9,2,FALSE)</f>
        <v>Wizards</v>
      </c>
      <c r="K48" s="22">
        <f>+H44</f>
        <v>0</v>
      </c>
    </row>
    <row r="49" spans="2:11" x14ac:dyDescent="0.3">
      <c r="B49" t="str">
        <f t="shared" si="7"/>
        <v>7MAP13</v>
      </c>
      <c r="C49" t="str">
        <f t="shared" si="1"/>
        <v>7MAP15</v>
      </c>
      <c r="D49" s="11">
        <f>+D44</f>
        <v>46338</v>
      </c>
      <c r="E49" s="29">
        <f>+E44</f>
        <v>7</v>
      </c>
      <c r="F49" s="22" t="str">
        <f>+I45</f>
        <v>MAP13</v>
      </c>
      <c r="G49" t="str">
        <f>VLOOKUP(F49,Results!$N$2:$O$9,2,FALSE)</f>
        <v>The Smites</v>
      </c>
      <c r="H49" s="22">
        <f>+K45</f>
        <v>0</v>
      </c>
      <c r="I49" s="1" t="str">
        <f>+F45</f>
        <v>MAP15</v>
      </c>
      <c r="J49" t="str">
        <f>VLOOKUP(I49,Results!$N$2:$O$9,2,FALSE)</f>
        <v>F.W.Golf</v>
      </c>
      <c r="K49" s="22">
        <f>+H45</f>
        <v>0</v>
      </c>
    </row>
    <row r="50" spans="2:11" x14ac:dyDescent="0.3">
      <c r="B50" t="str">
        <f t="shared" si="7"/>
        <v>7MAP12</v>
      </c>
      <c r="C50" t="str">
        <f t="shared" si="1"/>
        <v>7MAP17</v>
      </c>
      <c r="D50" s="11">
        <f>+D44</f>
        <v>46338</v>
      </c>
      <c r="E50" s="29">
        <f>+E44</f>
        <v>7</v>
      </c>
      <c r="F50" s="22" t="str">
        <f>+I46</f>
        <v>MAP12</v>
      </c>
      <c r="G50" t="str">
        <f>VLOOKUP(F50,Results!$N$2:$O$9,2,FALSE)</f>
        <v>R &amp; R</v>
      </c>
      <c r="H50" s="22">
        <f>+K46</f>
        <v>0</v>
      </c>
      <c r="I50" s="1" t="str">
        <f>+F46</f>
        <v>MAP17</v>
      </c>
      <c r="J50" t="str">
        <f>VLOOKUP(I50,Results!$N$2:$O$9,2,FALSE)</f>
        <v>Dolly Mixtures</v>
      </c>
      <c r="K50" s="22">
        <f>+H46</f>
        <v>0</v>
      </c>
    </row>
    <row r="51" spans="2:11" x14ac:dyDescent="0.3">
      <c r="B51" t="str">
        <f t="shared" ref="B51:B57" si="8">CONCATENATE(E51,F51)</f>
        <v>8MAP14</v>
      </c>
      <c r="C51" t="str">
        <f t="shared" si="1"/>
        <v>8MAP13</v>
      </c>
      <c r="D51" s="11">
        <f>+'Results Input'!E30</f>
        <v>46343</v>
      </c>
      <c r="E51" s="28">
        <f>+'Results Input'!F30</f>
        <v>8</v>
      </c>
      <c r="F51" s="22" t="str">
        <f>+'Results Input'!G30</f>
        <v>MAP14</v>
      </c>
      <c r="G51" t="str">
        <f>VLOOKUP(F51,Results!$N$2:$O$9,2,FALSE)</f>
        <v>Wizards</v>
      </c>
      <c r="H51" s="22">
        <f>+'Results Input'!I30</f>
        <v>0</v>
      </c>
      <c r="I51" s="22" t="str">
        <f>+'Results Input'!J30</f>
        <v>MAP13</v>
      </c>
      <c r="J51" t="str">
        <f>VLOOKUP(I51,Results!$N$2:$O$9,2,FALSE)</f>
        <v>The Smites</v>
      </c>
      <c r="K51" s="22">
        <f>+'Results Input'!L30</f>
        <v>0</v>
      </c>
    </row>
    <row r="52" spans="2:11" x14ac:dyDescent="0.3">
      <c r="B52" t="str">
        <f t="shared" si="8"/>
        <v>8MAP16</v>
      </c>
      <c r="C52" t="str">
        <f t="shared" si="1"/>
        <v>8MAP15</v>
      </c>
      <c r="D52" s="11">
        <f>+D51</f>
        <v>46343</v>
      </c>
      <c r="E52" s="29">
        <f>+E51</f>
        <v>8</v>
      </c>
      <c r="F52" s="22" t="str">
        <f>+'Results Input'!G31</f>
        <v>MAP16</v>
      </c>
      <c r="G52" t="str">
        <f>VLOOKUP(F52,Results!$N$2:$O$9,2,FALSE)</f>
        <v>Donuts</v>
      </c>
      <c r="H52" s="22">
        <f>+'Results Input'!I31</f>
        <v>0</v>
      </c>
      <c r="I52" s="22" t="str">
        <f>+'Results Input'!J31</f>
        <v>MAP15</v>
      </c>
      <c r="J52" t="str">
        <f>VLOOKUP(I52,Results!$N$2:$O$9,2,FALSE)</f>
        <v>F.W.Golf</v>
      </c>
      <c r="K52" s="22">
        <f>+'Results Input'!L31</f>
        <v>0</v>
      </c>
    </row>
    <row r="53" spans="2:11" x14ac:dyDescent="0.3">
      <c r="B53" t="str">
        <f t="shared" si="8"/>
        <v>8MAP12</v>
      </c>
      <c r="C53" t="str">
        <f t="shared" ref="C53:C102" si="9">CONCATENATE(E53,I53)</f>
        <v>8MAP11</v>
      </c>
      <c r="D53" s="11">
        <f>+D51</f>
        <v>46343</v>
      </c>
      <c r="E53" s="29">
        <f>+E51</f>
        <v>8</v>
      </c>
      <c r="F53" s="22" t="str">
        <f>+'Results Input'!G32</f>
        <v>MAP12</v>
      </c>
      <c r="G53" t="str">
        <f>VLOOKUP(F53,Results!$N$2:$O$9,2,FALSE)</f>
        <v>R &amp; R</v>
      </c>
      <c r="H53" s="22">
        <f>+'Results Input'!I32</f>
        <v>0</v>
      </c>
      <c r="I53" s="22" t="str">
        <f>+'Results Input'!J32</f>
        <v>MAP11</v>
      </c>
      <c r="J53" t="str">
        <f>VLOOKUP(I53,Results!$N$2:$O$9,2,FALSE)</f>
        <v>Banana Skins</v>
      </c>
      <c r="K53" s="22">
        <f>+'Results Input'!L32</f>
        <v>0</v>
      </c>
    </row>
    <row r="54" spans="2:11" x14ac:dyDescent="0.3">
      <c r="B54" t="str">
        <f t="shared" si="8"/>
        <v>8MAP17</v>
      </c>
      <c r="C54" t="str">
        <f t="shared" si="9"/>
        <v>8X</v>
      </c>
      <c r="D54" s="11">
        <f>+D51</f>
        <v>46343</v>
      </c>
      <c r="E54" s="29">
        <f>+E51</f>
        <v>8</v>
      </c>
      <c r="F54" s="22" t="str">
        <f>+'Results Input'!G33</f>
        <v>MAP17</v>
      </c>
      <c r="G54" t="str">
        <f>VLOOKUP(F54,Results!$N$2:$O$9,2,FALSE)</f>
        <v>Dolly Mixtures</v>
      </c>
      <c r="H54" s="22">
        <f>+'Results Input'!I33</f>
        <v>0</v>
      </c>
      <c r="I54" s="22" t="str">
        <f>+'Results Input'!J33</f>
        <v>X</v>
      </c>
      <c r="J54" t="str">
        <f>VLOOKUP(I54,Results!$N$2:$O$9,2,FALSE)</f>
        <v>No Match</v>
      </c>
      <c r="K54" s="26"/>
    </row>
    <row r="55" spans="2:11" x14ac:dyDescent="0.3">
      <c r="B55" t="str">
        <f t="shared" si="8"/>
        <v>8MAP13</v>
      </c>
      <c r="C55" t="str">
        <f t="shared" si="9"/>
        <v>8MAP14</v>
      </c>
      <c r="D55" s="11">
        <f>+D51</f>
        <v>46343</v>
      </c>
      <c r="E55" s="29">
        <f>+E51</f>
        <v>8</v>
      </c>
      <c r="F55" s="22" t="str">
        <f>+I51</f>
        <v>MAP13</v>
      </c>
      <c r="G55" t="str">
        <f>VLOOKUP(F55,Results!$N$2:$O$9,2,FALSE)</f>
        <v>The Smites</v>
      </c>
      <c r="H55" s="22">
        <f>+K51</f>
        <v>0</v>
      </c>
      <c r="I55" s="1" t="str">
        <f>+F51</f>
        <v>MAP14</v>
      </c>
      <c r="J55" t="str">
        <f>VLOOKUP(I55,Results!$N$2:$O$9,2,FALSE)</f>
        <v>Wizards</v>
      </c>
      <c r="K55" s="22">
        <f>+H51</f>
        <v>0</v>
      </c>
    </row>
    <row r="56" spans="2:11" x14ac:dyDescent="0.3">
      <c r="B56" t="str">
        <f t="shared" si="8"/>
        <v>8MAP15</v>
      </c>
      <c r="C56" t="str">
        <f t="shared" si="9"/>
        <v>8MAP16</v>
      </c>
      <c r="D56" s="11">
        <f>+D51</f>
        <v>46343</v>
      </c>
      <c r="E56" s="29">
        <f>+E51</f>
        <v>8</v>
      </c>
      <c r="F56" s="22" t="str">
        <f>+I52</f>
        <v>MAP15</v>
      </c>
      <c r="G56" t="str">
        <f>VLOOKUP(F56,Results!$N$2:$O$9,2,FALSE)</f>
        <v>F.W.Golf</v>
      </c>
      <c r="H56" s="22">
        <f>+K52</f>
        <v>0</v>
      </c>
      <c r="I56" s="1" t="str">
        <f>+F52</f>
        <v>MAP16</v>
      </c>
      <c r="J56" t="str">
        <f>VLOOKUP(I56,Results!$N$2:$O$9,2,FALSE)</f>
        <v>Donuts</v>
      </c>
      <c r="K56" s="22">
        <f>+H52</f>
        <v>0</v>
      </c>
    </row>
    <row r="57" spans="2:11" x14ac:dyDescent="0.3">
      <c r="B57" t="str">
        <f t="shared" si="8"/>
        <v>8MAP11</v>
      </c>
      <c r="C57" t="str">
        <f t="shared" si="9"/>
        <v>8MAP12</v>
      </c>
      <c r="D57" s="11">
        <f>+D51</f>
        <v>46343</v>
      </c>
      <c r="E57" s="29">
        <f>+E51</f>
        <v>8</v>
      </c>
      <c r="F57" s="22" t="str">
        <f>+I53</f>
        <v>MAP11</v>
      </c>
      <c r="G57" t="str">
        <f>VLOOKUP(F57,Results!$N$2:$O$9,2,FALSE)</f>
        <v>Banana Skins</v>
      </c>
      <c r="H57" s="22">
        <f>+K53</f>
        <v>0</v>
      </c>
      <c r="I57" s="1" t="str">
        <f>+F53</f>
        <v>MAP12</v>
      </c>
      <c r="J57" t="str">
        <f>VLOOKUP(I57,Results!$N$2:$O$9,2,FALSE)</f>
        <v>R &amp; R</v>
      </c>
      <c r="K57" s="22">
        <f>+H53</f>
        <v>0</v>
      </c>
    </row>
    <row r="58" spans="2:11" x14ac:dyDescent="0.3">
      <c r="B58" t="str">
        <f t="shared" ref="B58:B64" si="10">CONCATENATE(E58,F58)</f>
        <v>9MAP13</v>
      </c>
      <c r="C58" t="str">
        <f t="shared" si="9"/>
        <v>9MAP12</v>
      </c>
      <c r="D58" s="11">
        <f>+'Results Input'!E34</f>
        <v>46359</v>
      </c>
      <c r="E58" s="28">
        <f>+'Results Input'!F34</f>
        <v>9</v>
      </c>
      <c r="F58" s="22" t="str">
        <f>+'Results Input'!G34</f>
        <v>MAP13</v>
      </c>
      <c r="G58" t="str">
        <f>VLOOKUP(F58,Results!$N$2:$O$9,2,FALSE)</f>
        <v>The Smites</v>
      </c>
      <c r="H58" s="22">
        <f>+'Results Input'!I34</f>
        <v>0</v>
      </c>
      <c r="I58" s="22" t="str">
        <f>+'Results Input'!J34</f>
        <v>MAP12</v>
      </c>
      <c r="J58" t="str">
        <f>VLOOKUP(I58,Results!$N$2:$O$9,2,FALSE)</f>
        <v>R &amp; R</v>
      </c>
      <c r="K58" s="22">
        <f>+'Results Input'!L34</f>
        <v>0</v>
      </c>
    </row>
    <row r="59" spans="2:11" x14ac:dyDescent="0.3">
      <c r="B59" t="str">
        <f t="shared" si="10"/>
        <v>9MAP11</v>
      </c>
      <c r="C59" t="str">
        <f t="shared" si="9"/>
        <v>9MAP17</v>
      </c>
      <c r="D59" s="11">
        <f>+D58</f>
        <v>46359</v>
      </c>
      <c r="E59" s="29">
        <f>+E58</f>
        <v>9</v>
      </c>
      <c r="F59" s="22" t="str">
        <f>+'Results Input'!G35</f>
        <v>MAP11</v>
      </c>
      <c r="G59" t="str">
        <f>VLOOKUP(F59,Results!$N$2:$O$9,2,FALSE)</f>
        <v>Banana Skins</v>
      </c>
      <c r="H59" s="22">
        <f>+'Results Input'!I35</f>
        <v>0</v>
      </c>
      <c r="I59" s="22" t="str">
        <f>+'Results Input'!J35</f>
        <v>MAP17</v>
      </c>
      <c r="J59" t="str">
        <f>VLOOKUP(I59,Results!$N$2:$O$9,2,FALSE)</f>
        <v>Dolly Mixtures</v>
      </c>
      <c r="K59" s="22">
        <f>+'Results Input'!L35</f>
        <v>0</v>
      </c>
    </row>
    <row r="60" spans="2:11" x14ac:dyDescent="0.3">
      <c r="B60" t="str">
        <f t="shared" si="10"/>
        <v>9MAP15</v>
      </c>
      <c r="C60" t="str">
        <f t="shared" si="9"/>
        <v>9MAP14</v>
      </c>
      <c r="D60" s="11">
        <f>+D58</f>
        <v>46359</v>
      </c>
      <c r="E60" s="29">
        <f>+E58</f>
        <v>9</v>
      </c>
      <c r="F60" s="22" t="str">
        <f>+'Results Input'!G36</f>
        <v>MAP15</v>
      </c>
      <c r="G60" t="str">
        <f>VLOOKUP(F60,Results!$N$2:$O$9,2,FALSE)</f>
        <v>F.W.Golf</v>
      </c>
      <c r="H60" s="22">
        <f>+'Results Input'!I36</f>
        <v>0</v>
      </c>
      <c r="I60" s="22" t="str">
        <f>+'Results Input'!J36</f>
        <v>MAP14</v>
      </c>
      <c r="J60" t="str">
        <f>VLOOKUP(I60,Results!$N$2:$O$9,2,FALSE)</f>
        <v>Wizards</v>
      </c>
      <c r="K60" s="22">
        <f>+'Results Input'!L36</f>
        <v>0</v>
      </c>
    </row>
    <row r="61" spans="2:11" x14ac:dyDescent="0.3">
      <c r="B61" t="str">
        <f t="shared" si="10"/>
        <v>9MAP16</v>
      </c>
      <c r="C61" t="str">
        <f t="shared" si="9"/>
        <v>9X</v>
      </c>
      <c r="D61" s="11">
        <f>+D58</f>
        <v>46359</v>
      </c>
      <c r="E61" s="29">
        <f>+E58</f>
        <v>9</v>
      </c>
      <c r="F61" s="22" t="str">
        <f>+'Results Input'!G37</f>
        <v>MAP16</v>
      </c>
      <c r="G61" t="str">
        <f>VLOOKUP(F61,Results!$N$2:$O$9,2,FALSE)</f>
        <v>Donuts</v>
      </c>
      <c r="H61" s="22">
        <f>+'Results Input'!I37</f>
        <v>0</v>
      </c>
      <c r="I61" s="22" t="str">
        <f>+'Results Input'!J37</f>
        <v>X</v>
      </c>
      <c r="J61" t="str">
        <f>VLOOKUP(I61,Results!$N$2:$O$9,2,FALSE)</f>
        <v>No Match</v>
      </c>
      <c r="K61" s="26"/>
    </row>
    <row r="62" spans="2:11" x14ac:dyDescent="0.3">
      <c r="B62" t="str">
        <f t="shared" si="10"/>
        <v>9MAP12</v>
      </c>
      <c r="C62" t="str">
        <f t="shared" si="9"/>
        <v>9MAP13</v>
      </c>
      <c r="D62" s="11">
        <f>+D58</f>
        <v>46359</v>
      </c>
      <c r="E62" s="29">
        <f>+E58</f>
        <v>9</v>
      </c>
      <c r="F62" s="22" t="str">
        <f>+I58</f>
        <v>MAP12</v>
      </c>
      <c r="G62" t="str">
        <f>VLOOKUP(F62,Results!$N$2:$O$9,2,FALSE)</f>
        <v>R &amp; R</v>
      </c>
      <c r="H62" s="22">
        <f>+K58</f>
        <v>0</v>
      </c>
      <c r="I62" s="1" t="str">
        <f>+F58</f>
        <v>MAP13</v>
      </c>
      <c r="J62" t="str">
        <f>VLOOKUP(I62,Results!$N$2:$O$9,2,FALSE)</f>
        <v>The Smites</v>
      </c>
      <c r="K62" s="22">
        <f>+H58</f>
        <v>0</v>
      </c>
    </row>
    <row r="63" spans="2:11" x14ac:dyDescent="0.3">
      <c r="B63" t="str">
        <f t="shared" si="10"/>
        <v>9MAP17</v>
      </c>
      <c r="C63" t="str">
        <f t="shared" si="9"/>
        <v>9MAP11</v>
      </c>
      <c r="D63" s="11">
        <f>+D58</f>
        <v>46359</v>
      </c>
      <c r="E63" s="29">
        <f>+E58</f>
        <v>9</v>
      </c>
      <c r="F63" s="22" t="str">
        <f>+I59</f>
        <v>MAP17</v>
      </c>
      <c r="G63" t="str">
        <f>VLOOKUP(F63,Results!$N$2:$O$9,2,FALSE)</f>
        <v>Dolly Mixtures</v>
      </c>
      <c r="H63" s="22">
        <f>+K59</f>
        <v>0</v>
      </c>
      <c r="I63" s="1" t="str">
        <f>+F59</f>
        <v>MAP11</v>
      </c>
      <c r="J63" t="str">
        <f>VLOOKUP(I63,Results!$N$2:$O$9,2,FALSE)</f>
        <v>Banana Skins</v>
      </c>
      <c r="K63" s="22">
        <f>+H59</f>
        <v>0</v>
      </c>
    </row>
    <row r="64" spans="2:11" x14ac:dyDescent="0.3">
      <c r="B64" t="str">
        <f t="shared" si="10"/>
        <v>9MAP14</v>
      </c>
      <c r="C64" t="str">
        <f t="shared" si="9"/>
        <v>9MAP15</v>
      </c>
      <c r="D64" s="11">
        <f>+D58</f>
        <v>46359</v>
      </c>
      <c r="E64" s="29">
        <f>+E58</f>
        <v>9</v>
      </c>
      <c r="F64" s="22" t="str">
        <f>+I60</f>
        <v>MAP14</v>
      </c>
      <c r="G64" t="str">
        <f>VLOOKUP(F64,Results!$N$2:$O$9,2,FALSE)</f>
        <v>Wizards</v>
      </c>
      <c r="H64" s="22">
        <f>+K60</f>
        <v>0</v>
      </c>
      <c r="I64" s="1" t="str">
        <f>+F60</f>
        <v>MAP15</v>
      </c>
      <c r="J64" t="str">
        <f>VLOOKUP(I64,Results!$N$2:$O$9,2,FALSE)</f>
        <v>F.W.Golf</v>
      </c>
      <c r="K64" s="22">
        <f>+H60</f>
        <v>0</v>
      </c>
    </row>
    <row r="65" spans="2:11" x14ac:dyDescent="0.3">
      <c r="B65" t="str">
        <f t="shared" ref="B65:B71" si="11">CONCATENATE(E65,F65)</f>
        <v>10MAP12</v>
      </c>
      <c r="C65" t="str">
        <f t="shared" si="9"/>
        <v>10MAP14</v>
      </c>
      <c r="D65" s="11">
        <f>+'Results Input'!E38</f>
        <v>46373</v>
      </c>
      <c r="E65" s="28">
        <f>+'Results Input'!F38</f>
        <v>10</v>
      </c>
      <c r="F65" s="22" t="str">
        <f>+'Results Input'!G38</f>
        <v>MAP12</v>
      </c>
      <c r="G65" t="str">
        <f>VLOOKUP(F65,Results!$N$2:$O$9,2,FALSE)</f>
        <v>R &amp; R</v>
      </c>
      <c r="H65" s="22">
        <f>+'Results Input'!I38</f>
        <v>0</v>
      </c>
      <c r="I65" s="22" t="str">
        <f>+'Results Input'!J38</f>
        <v>MAP14</v>
      </c>
      <c r="J65" t="str">
        <f>VLOOKUP(I65,Results!$N$2:$O$9,2,FALSE)</f>
        <v>Wizards</v>
      </c>
      <c r="K65" s="22">
        <f>+'Results Input'!L38</f>
        <v>0</v>
      </c>
    </row>
    <row r="66" spans="2:11" x14ac:dyDescent="0.3">
      <c r="B66" t="str">
        <f t="shared" si="11"/>
        <v>10MAP13</v>
      </c>
      <c r="C66" t="str">
        <f t="shared" si="9"/>
        <v>10MAP11</v>
      </c>
      <c r="D66" s="11">
        <f>+D65</f>
        <v>46373</v>
      </c>
      <c r="E66" s="29">
        <f>+E65</f>
        <v>10</v>
      </c>
      <c r="F66" s="22" t="str">
        <f>+'Results Input'!G39</f>
        <v>MAP13</v>
      </c>
      <c r="G66" t="str">
        <f>VLOOKUP(F66,Results!$N$2:$O$9,2,FALSE)</f>
        <v>The Smites</v>
      </c>
      <c r="H66" s="22">
        <f>+'Results Input'!I39</f>
        <v>0</v>
      </c>
      <c r="I66" s="22" t="str">
        <f>+'Results Input'!J39</f>
        <v>MAP11</v>
      </c>
      <c r="J66" t="str">
        <f>VLOOKUP(I66,Results!$N$2:$O$9,2,FALSE)</f>
        <v>Banana Skins</v>
      </c>
      <c r="K66" s="22">
        <f>+'Results Input'!L39</f>
        <v>0</v>
      </c>
    </row>
    <row r="67" spans="2:11" x14ac:dyDescent="0.3">
      <c r="B67" t="str">
        <f t="shared" si="11"/>
        <v>10MAP17</v>
      </c>
      <c r="C67" t="str">
        <f t="shared" si="9"/>
        <v>10MAP16</v>
      </c>
      <c r="D67" s="11">
        <f>+D65</f>
        <v>46373</v>
      </c>
      <c r="E67" s="29">
        <f>+E65</f>
        <v>10</v>
      </c>
      <c r="F67" s="22" t="str">
        <f>+'Results Input'!G40</f>
        <v>MAP17</v>
      </c>
      <c r="G67" t="str">
        <f>VLOOKUP(F67,Results!$N$2:$O$9,2,FALSE)</f>
        <v>Dolly Mixtures</v>
      </c>
      <c r="H67" s="22">
        <f>+'Results Input'!I40</f>
        <v>0</v>
      </c>
      <c r="I67" s="22" t="str">
        <f>+'Results Input'!J40</f>
        <v>MAP16</v>
      </c>
      <c r="J67" t="str">
        <f>VLOOKUP(I67,Results!$N$2:$O$9,2,FALSE)</f>
        <v>Donuts</v>
      </c>
      <c r="K67" s="22">
        <f>+'Results Input'!L40</f>
        <v>0</v>
      </c>
    </row>
    <row r="68" spans="2:11" x14ac:dyDescent="0.3">
      <c r="B68" t="str">
        <f t="shared" si="11"/>
        <v>10MAP15</v>
      </c>
      <c r="C68" t="str">
        <f t="shared" si="9"/>
        <v>10X</v>
      </c>
      <c r="D68" s="11">
        <f>+D65</f>
        <v>46373</v>
      </c>
      <c r="E68" s="29">
        <f>+E65</f>
        <v>10</v>
      </c>
      <c r="F68" s="22" t="str">
        <f>+'Results Input'!G41</f>
        <v>MAP15</v>
      </c>
      <c r="G68" t="str">
        <f>VLOOKUP(F68,Results!$N$2:$O$9,2,FALSE)</f>
        <v>F.W.Golf</v>
      </c>
      <c r="H68" s="22">
        <f>+'Results Input'!I41</f>
        <v>0</v>
      </c>
      <c r="I68" s="22" t="str">
        <f>+'Results Input'!J41</f>
        <v>X</v>
      </c>
      <c r="J68" t="str">
        <f>VLOOKUP(I68,Results!$N$2:$O$9,2,FALSE)</f>
        <v>No Match</v>
      </c>
      <c r="K68" s="26"/>
    </row>
    <row r="69" spans="2:11" x14ac:dyDescent="0.3">
      <c r="B69" t="str">
        <f t="shared" si="11"/>
        <v>10MAP14</v>
      </c>
      <c r="C69" t="str">
        <f t="shared" si="9"/>
        <v>10MAP12</v>
      </c>
      <c r="D69" s="11">
        <f>+D65</f>
        <v>46373</v>
      </c>
      <c r="E69" s="29">
        <f>+E65</f>
        <v>10</v>
      </c>
      <c r="F69" s="22" t="str">
        <f>+I65</f>
        <v>MAP14</v>
      </c>
      <c r="G69" t="str">
        <f>VLOOKUP(F69,Results!$N$2:$O$9,2,FALSE)</f>
        <v>Wizards</v>
      </c>
      <c r="H69" s="22">
        <f>+K65</f>
        <v>0</v>
      </c>
      <c r="I69" s="1" t="str">
        <f>+F65</f>
        <v>MAP12</v>
      </c>
      <c r="J69" t="str">
        <f>VLOOKUP(I69,Results!$N$2:$O$9,2,FALSE)</f>
        <v>R &amp; R</v>
      </c>
      <c r="K69" s="22">
        <f>+H65</f>
        <v>0</v>
      </c>
    </row>
    <row r="70" spans="2:11" x14ac:dyDescent="0.3">
      <c r="B70" t="str">
        <f t="shared" si="11"/>
        <v>10MAP11</v>
      </c>
      <c r="C70" t="str">
        <f t="shared" si="9"/>
        <v>10MAP13</v>
      </c>
      <c r="D70" s="11">
        <f>+D65</f>
        <v>46373</v>
      </c>
      <c r="E70" s="29">
        <f>+E65</f>
        <v>10</v>
      </c>
      <c r="F70" s="22" t="str">
        <f>+I66</f>
        <v>MAP11</v>
      </c>
      <c r="G70" t="str">
        <f>VLOOKUP(F70,Results!$N$2:$O$9,2,FALSE)</f>
        <v>Banana Skins</v>
      </c>
      <c r="H70" s="22">
        <f>+K66</f>
        <v>0</v>
      </c>
      <c r="I70" s="1" t="str">
        <f>+F66</f>
        <v>MAP13</v>
      </c>
      <c r="J70" t="str">
        <f>VLOOKUP(I70,Results!$N$2:$O$9,2,FALSE)</f>
        <v>The Smites</v>
      </c>
      <c r="K70" s="22">
        <f>+H66</f>
        <v>0</v>
      </c>
    </row>
    <row r="71" spans="2:11" x14ac:dyDescent="0.3">
      <c r="B71" t="str">
        <f t="shared" si="11"/>
        <v>10MAP16</v>
      </c>
      <c r="C71" t="str">
        <f t="shared" si="9"/>
        <v>10MAP17</v>
      </c>
      <c r="D71" s="11">
        <f>+D65</f>
        <v>46373</v>
      </c>
      <c r="E71" s="29">
        <f>+E65</f>
        <v>10</v>
      </c>
      <c r="F71" s="22" t="str">
        <f>+I67</f>
        <v>MAP16</v>
      </c>
      <c r="G71" t="str">
        <f>VLOOKUP(F71,Results!$N$2:$O$9,2,FALSE)</f>
        <v>Donuts</v>
      </c>
      <c r="H71" s="22">
        <f>+K67</f>
        <v>0</v>
      </c>
      <c r="I71" s="1" t="str">
        <f>+F67</f>
        <v>MAP17</v>
      </c>
      <c r="J71" t="str">
        <f>VLOOKUP(I71,Results!$N$2:$O$9,2,FALSE)</f>
        <v>Dolly Mixtures</v>
      </c>
      <c r="K71" s="22">
        <f>+H67</f>
        <v>0</v>
      </c>
    </row>
    <row r="72" spans="2:11" x14ac:dyDescent="0.3">
      <c r="B72" t="str">
        <f t="shared" ref="B72:B78" si="12">CONCATENATE(E72,F72)</f>
        <v>11MAP16</v>
      </c>
      <c r="C72" t="str">
        <f t="shared" si="9"/>
        <v>11MAP12</v>
      </c>
      <c r="D72" s="11">
        <f>+'Results Input'!E42</f>
        <v>46394</v>
      </c>
      <c r="E72" s="28">
        <f>+'Results Input'!F42</f>
        <v>11</v>
      </c>
      <c r="F72" s="22" t="str">
        <f>+'Results Input'!G42</f>
        <v>MAP16</v>
      </c>
      <c r="G72" t="str">
        <f>VLOOKUP(F72,Results!$N$2:$O$9,2,FALSE)</f>
        <v>Donuts</v>
      </c>
      <c r="H72" s="22">
        <f>+'Results Input'!I42</f>
        <v>0</v>
      </c>
      <c r="I72" s="22" t="str">
        <f>+'Results Input'!J42</f>
        <v>MAP12</v>
      </c>
      <c r="J72" t="str">
        <f>VLOOKUP(I72,Results!$N$2:$O$9,2,FALSE)</f>
        <v>R &amp; R</v>
      </c>
      <c r="K72" s="22">
        <f>+'Results Input'!L42</f>
        <v>0</v>
      </c>
    </row>
    <row r="73" spans="2:11" x14ac:dyDescent="0.3">
      <c r="B73" t="str">
        <f t="shared" si="12"/>
        <v>11MAP11</v>
      </c>
      <c r="C73" t="str">
        <f t="shared" si="9"/>
        <v>11MAP15</v>
      </c>
      <c r="D73" s="11">
        <f>+D72</f>
        <v>46394</v>
      </c>
      <c r="E73" s="29">
        <f>+E72</f>
        <v>11</v>
      </c>
      <c r="F73" s="22" t="str">
        <f>+'Results Input'!G43</f>
        <v>MAP11</v>
      </c>
      <c r="G73" t="str">
        <f>VLOOKUP(F73,Results!$N$2:$O$9,2,FALSE)</f>
        <v>Banana Skins</v>
      </c>
      <c r="H73" s="22">
        <f>+'Results Input'!I43</f>
        <v>0</v>
      </c>
      <c r="I73" s="22" t="str">
        <f>+'Results Input'!J43</f>
        <v>MAP15</v>
      </c>
      <c r="J73" t="str">
        <f>VLOOKUP(I73,Results!$N$2:$O$9,2,FALSE)</f>
        <v>F.W.Golf</v>
      </c>
      <c r="K73" s="22">
        <f>+'Results Input'!L43</f>
        <v>0</v>
      </c>
    </row>
    <row r="74" spans="2:11" x14ac:dyDescent="0.3">
      <c r="B74" t="str">
        <f t="shared" si="12"/>
        <v>11MAP17</v>
      </c>
      <c r="C74" t="str">
        <f t="shared" si="9"/>
        <v>11MAP13</v>
      </c>
      <c r="D74" s="11">
        <f>+D72</f>
        <v>46394</v>
      </c>
      <c r="E74" s="29">
        <f>+E72</f>
        <v>11</v>
      </c>
      <c r="F74" s="22" t="str">
        <f>+'Results Input'!G44</f>
        <v>MAP17</v>
      </c>
      <c r="G74" t="str">
        <f>VLOOKUP(F74,Results!$N$2:$O$9,2,FALSE)</f>
        <v>Dolly Mixtures</v>
      </c>
      <c r="H74" s="22">
        <f>+'Results Input'!I44</f>
        <v>0</v>
      </c>
      <c r="I74" s="22" t="str">
        <f>+'Results Input'!J44</f>
        <v>MAP13</v>
      </c>
      <c r="J74" t="str">
        <f>VLOOKUP(I74,Results!$N$2:$O$9,2,FALSE)</f>
        <v>The Smites</v>
      </c>
      <c r="K74" s="22">
        <f>+'Results Input'!L44</f>
        <v>0</v>
      </c>
    </row>
    <row r="75" spans="2:11" x14ac:dyDescent="0.3">
      <c r="B75" t="str">
        <f t="shared" si="12"/>
        <v>11MAP14</v>
      </c>
      <c r="C75" t="str">
        <f t="shared" si="9"/>
        <v>11X</v>
      </c>
      <c r="D75" s="11">
        <f>+D72</f>
        <v>46394</v>
      </c>
      <c r="E75" s="29">
        <f>+E72</f>
        <v>11</v>
      </c>
      <c r="F75" s="22" t="str">
        <f>+'Results Input'!G45</f>
        <v>MAP14</v>
      </c>
      <c r="G75" t="str">
        <f>VLOOKUP(F75,Results!$N$2:$O$9,2,FALSE)</f>
        <v>Wizards</v>
      </c>
      <c r="H75" s="22">
        <f>+'Results Input'!I45</f>
        <v>0</v>
      </c>
      <c r="I75" s="22" t="str">
        <f>+'Results Input'!J45</f>
        <v>X</v>
      </c>
      <c r="J75" t="str">
        <f>VLOOKUP(I75,Results!$N$2:$O$9,2,FALSE)</f>
        <v>No Match</v>
      </c>
      <c r="K75" s="26"/>
    </row>
    <row r="76" spans="2:11" x14ac:dyDescent="0.3">
      <c r="B76" t="str">
        <f t="shared" si="12"/>
        <v>11MAP12</v>
      </c>
      <c r="C76" t="str">
        <f t="shared" si="9"/>
        <v>11MAP16</v>
      </c>
      <c r="D76" s="11">
        <f>+D72</f>
        <v>46394</v>
      </c>
      <c r="E76" s="29">
        <f>+E72</f>
        <v>11</v>
      </c>
      <c r="F76" s="22" t="str">
        <f>+I72</f>
        <v>MAP12</v>
      </c>
      <c r="G76" t="str">
        <f>VLOOKUP(F76,Results!$N$2:$O$9,2,FALSE)</f>
        <v>R &amp; R</v>
      </c>
      <c r="H76" s="22">
        <f>+K72</f>
        <v>0</v>
      </c>
      <c r="I76" s="1" t="str">
        <f>+F72</f>
        <v>MAP16</v>
      </c>
      <c r="J76" t="str">
        <f>VLOOKUP(I76,Results!$N$2:$O$9,2,FALSE)</f>
        <v>Donuts</v>
      </c>
      <c r="K76" s="22">
        <f>+H72</f>
        <v>0</v>
      </c>
    </row>
    <row r="77" spans="2:11" x14ac:dyDescent="0.3">
      <c r="B77" t="str">
        <f t="shared" si="12"/>
        <v>11MAP15</v>
      </c>
      <c r="C77" t="str">
        <f t="shared" si="9"/>
        <v>11MAP11</v>
      </c>
      <c r="D77" s="11">
        <f>+D72</f>
        <v>46394</v>
      </c>
      <c r="E77" s="29">
        <f>+E72</f>
        <v>11</v>
      </c>
      <c r="F77" s="22" t="str">
        <f>+I73</f>
        <v>MAP15</v>
      </c>
      <c r="G77" t="str">
        <f>VLOOKUP(F77,Results!$N$2:$O$9,2,FALSE)</f>
        <v>F.W.Golf</v>
      </c>
      <c r="H77" s="22">
        <f>+K73</f>
        <v>0</v>
      </c>
      <c r="I77" s="1" t="str">
        <f>+F73</f>
        <v>MAP11</v>
      </c>
      <c r="J77" t="str">
        <f>VLOOKUP(I77,Results!$N$2:$O$9,2,FALSE)</f>
        <v>Banana Skins</v>
      </c>
      <c r="K77" s="22">
        <f>+H73</f>
        <v>0</v>
      </c>
    </row>
    <row r="78" spans="2:11" x14ac:dyDescent="0.3">
      <c r="B78" t="str">
        <f t="shared" si="12"/>
        <v>11MAP13</v>
      </c>
      <c r="C78" t="str">
        <f t="shared" si="9"/>
        <v>11MAP17</v>
      </c>
      <c r="D78" s="11">
        <f>+D72</f>
        <v>46394</v>
      </c>
      <c r="E78" s="29">
        <f>+E72</f>
        <v>11</v>
      </c>
      <c r="F78" s="22" t="str">
        <f>+I74</f>
        <v>MAP13</v>
      </c>
      <c r="G78" t="str">
        <f>VLOOKUP(F78,Results!$N$2:$O$9,2,FALSE)</f>
        <v>The Smites</v>
      </c>
      <c r="H78" s="22">
        <f>+K74</f>
        <v>0</v>
      </c>
      <c r="I78" s="1" t="str">
        <f>+F74</f>
        <v>MAP17</v>
      </c>
      <c r="J78" t="str">
        <f>VLOOKUP(I78,Results!$N$2:$O$9,2,FALSE)</f>
        <v>Dolly Mixtures</v>
      </c>
      <c r="K78" s="22">
        <f>+H74</f>
        <v>0</v>
      </c>
    </row>
    <row r="79" spans="2:11" x14ac:dyDescent="0.3">
      <c r="B79" t="str">
        <f t="shared" ref="B79:B85" si="13">CONCATENATE(E79,F79)</f>
        <v>12MAP14</v>
      </c>
      <c r="C79" t="str">
        <f t="shared" si="9"/>
        <v>12MAP17</v>
      </c>
      <c r="D79" s="11">
        <f>+'Results Input'!E46</f>
        <v>46401</v>
      </c>
      <c r="E79" s="28">
        <f>+'Results Input'!F46</f>
        <v>12</v>
      </c>
      <c r="F79" s="22" t="str">
        <f>+'Results Input'!G46</f>
        <v>MAP14</v>
      </c>
      <c r="G79" t="str">
        <f>VLOOKUP(F79,Results!$N$2:$O$9,2,FALSE)</f>
        <v>Wizards</v>
      </c>
      <c r="H79" s="22">
        <f>+'Results Input'!I46</f>
        <v>0</v>
      </c>
      <c r="I79" s="22" t="str">
        <f>+'Results Input'!J46</f>
        <v>MAP17</v>
      </c>
      <c r="J79" t="str">
        <f>VLOOKUP(I79,Results!$N$2:$O$9,2,FALSE)</f>
        <v>Dolly Mixtures</v>
      </c>
      <c r="K79" s="22">
        <f>+'Results Input'!L46</f>
        <v>0</v>
      </c>
    </row>
    <row r="80" spans="2:11" x14ac:dyDescent="0.3">
      <c r="B80" t="str">
        <f t="shared" si="13"/>
        <v>12MAP15</v>
      </c>
      <c r="C80" t="str">
        <f t="shared" si="9"/>
        <v>12MAP12</v>
      </c>
      <c r="D80" s="11">
        <f>+D79</f>
        <v>46401</v>
      </c>
      <c r="E80" s="29">
        <f>+E79</f>
        <v>12</v>
      </c>
      <c r="F80" s="22" t="str">
        <f>+'Results Input'!G47</f>
        <v>MAP15</v>
      </c>
      <c r="G80" t="str">
        <f>VLOOKUP(F80,Results!$N$2:$O$9,2,FALSE)</f>
        <v>F.W.Golf</v>
      </c>
      <c r="H80" s="22">
        <f>+'Results Input'!I47</f>
        <v>0</v>
      </c>
      <c r="I80" s="22" t="str">
        <f>+'Results Input'!J47</f>
        <v>MAP12</v>
      </c>
      <c r="J80" t="str">
        <f>VLOOKUP(I80,Results!$N$2:$O$9,2,FALSE)</f>
        <v>R &amp; R</v>
      </c>
      <c r="K80" s="22">
        <f>+'Results Input'!L47</f>
        <v>0</v>
      </c>
    </row>
    <row r="81" spans="2:11" x14ac:dyDescent="0.3">
      <c r="B81" t="str">
        <f t="shared" si="13"/>
        <v>12MAP11</v>
      </c>
      <c r="C81" t="str">
        <f t="shared" si="9"/>
        <v>12MAP16</v>
      </c>
      <c r="D81" s="11">
        <f>+D79</f>
        <v>46401</v>
      </c>
      <c r="E81" s="29">
        <f>+E79</f>
        <v>12</v>
      </c>
      <c r="F81" s="22" t="str">
        <f>+'Results Input'!G48</f>
        <v>MAP11</v>
      </c>
      <c r="G81" t="str">
        <f>VLOOKUP(F81,Results!$N$2:$O$9,2,FALSE)</f>
        <v>Banana Skins</v>
      </c>
      <c r="H81" s="22">
        <f>+'Results Input'!I48</f>
        <v>0</v>
      </c>
      <c r="I81" s="22" t="str">
        <f>+'Results Input'!J48</f>
        <v>MAP16</v>
      </c>
      <c r="J81" t="str">
        <f>VLOOKUP(I81,Results!$N$2:$O$9,2,FALSE)</f>
        <v>Donuts</v>
      </c>
      <c r="K81" s="22">
        <f>+'Results Input'!L48</f>
        <v>0</v>
      </c>
    </row>
    <row r="82" spans="2:11" x14ac:dyDescent="0.3">
      <c r="B82" t="str">
        <f t="shared" si="13"/>
        <v>12MAP13</v>
      </c>
      <c r="C82" t="str">
        <f t="shared" si="9"/>
        <v>12X</v>
      </c>
      <c r="D82" s="11">
        <f>+D79</f>
        <v>46401</v>
      </c>
      <c r="E82" s="29">
        <f>+E79</f>
        <v>12</v>
      </c>
      <c r="F82" s="22" t="str">
        <f>+'Results Input'!G49</f>
        <v>MAP13</v>
      </c>
      <c r="G82" t="str">
        <f>VLOOKUP(F82,Results!$N$2:$O$9,2,FALSE)</f>
        <v>The Smites</v>
      </c>
      <c r="H82" s="22">
        <f>+'Results Input'!I49</f>
        <v>0</v>
      </c>
      <c r="I82" s="22" t="str">
        <f>+'Results Input'!J49</f>
        <v>X</v>
      </c>
      <c r="J82" t="str">
        <f>VLOOKUP(I82,Results!$N$2:$O$9,2,FALSE)</f>
        <v>No Match</v>
      </c>
      <c r="K82" s="26"/>
    </row>
    <row r="83" spans="2:11" x14ac:dyDescent="0.3">
      <c r="B83" t="str">
        <f t="shared" si="13"/>
        <v>12MAP17</v>
      </c>
      <c r="C83" t="str">
        <f t="shared" si="9"/>
        <v>12MAP14</v>
      </c>
      <c r="D83" s="11">
        <f>+D79</f>
        <v>46401</v>
      </c>
      <c r="E83" s="29">
        <f>+E79</f>
        <v>12</v>
      </c>
      <c r="F83" s="22" t="str">
        <f>+I79</f>
        <v>MAP17</v>
      </c>
      <c r="G83" t="str">
        <f>VLOOKUP(F83,Results!$N$2:$O$9,2,FALSE)</f>
        <v>Dolly Mixtures</v>
      </c>
      <c r="H83" s="22">
        <f>+K79</f>
        <v>0</v>
      </c>
      <c r="I83" s="1" t="str">
        <f>+F79</f>
        <v>MAP14</v>
      </c>
      <c r="J83" t="str">
        <f>VLOOKUP(I83,Results!$N$2:$O$9,2,FALSE)</f>
        <v>Wizards</v>
      </c>
      <c r="K83" s="22">
        <f>+H79</f>
        <v>0</v>
      </c>
    </row>
    <row r="84" spans="2:11" x14ac:dyDescent="0.3">
      <c r="B84" t="str">
        <f t="shared" si="13"/>
        <v>12MAP12</v>
      </c>
      <c r="C84" t="str">
        <f t="shared" si="9"/>
        <v>12MAP15</v>
      </c>
      <c r="D84" s="11">
        <f>+D79</f>
        <v>46401</v>
      </c>
      <c r="E84" s="29">
        <f>+E79</f>
        <v>12</v>
      </c>
      <c r="F84" s="22" t="str">
        <f>+I80</f>
        <v>MAP12</v>
      </c>
      <c r="G84" t="str">
        <f>VLOOKUP(F84,Results!$N$2:$O$9,2,FALSE)</f>
        <v>R &amp; R</v>
      </c>
      <c r="H84" s="22">
        <f>+K80</f>
        <v>0</v>
      </c>
      <c r="I84" s="1" t="str">
        <f>+F80</f>
        <v>MAP15</v>
      </c>
      <c r="J84" t="str">
        <f>VLOOKUP(I84,Results!$N$2:$O$9,2,FALSE)</f>
        <v>F.W.Golf</v>
      </c>
      <c r="K84" s="22">
        <f>+H80</f>
        <v>0</v>
      </c>
    </row>
    <row r="85" spans="2:11" x14ac:dyDescent="0.3">
      <c r="B85" t="str">
        <f t="shared" si="13"/>
        <v>12MAP16</v>
      </c>
      <c r="C85" t="str">
        <f t="shared" si="9"/>
        <v>12MAP11</v>
      </c>
      <c r="D85" s="11">
        <f>+D79</f>
        <v>46401</v>
      </c>
      <c r="E85" s="29">
        <f>+E79</f>
        <v>12</v>
      </c>
      <c r="F85" s="22" t="str">
        <f>+I81</f>
        <v>MAP16</v>
      </c>
      <c r="G85" t="str">
        <f>VLOOKUP(F85,Results!$N$2:$O$9,2,FALSE)</f>
        <v>Donuts</v>
      </c>
      <c r="H85" s="22">
        <f>+K81</f>
        <v>0</v>
      </c>
      <c r="I85" s="1" t="str">
        <f>+F81</f>
        <v>MAP11</v>
      </c>
      <c r="J85" t="str">
        <f>VLOOKUP(I85,Results!$N$2:$O$9,2,FALSE)</f>
        <v>Banana Skins</v>
      </c>
      <c r="K85" s="22">
        <f>+H81</f>
        <v>0</v>
      </c>
    </row>
    <row r="86" spans="2:11" x14ac:dyDescent="0.3">
      <c r="B86" t="str">
        <f t="shared" ref="B86:B92" si="14">CONCATENATE(E86,F86)</f>
        <v>13MAP17</v>
      </c>
      <c r="C86" t="str">
        <f t="shared" si="9"/>
        <v>13MAP15</v>
      </c>
      <c r="D86" s="11">
        <f>+'Results Input'!E50</f>
        <v>46408</v>
      </c>
      <c r="E86" s="28">
        <f>+'Results Input'!F50</f>
        <v>13</v>
      </c>
      <c r="F86" s="22" t="str">
        <f>+'Results Input'!G50</f>
        <v>MAP17</v>
      </c>
      <c r="G86" t="str">
        <f>VLOOKUP(F86,Results!$N$2:$O$9,2,FALSE)</f>
        <v>Dolly Mixtures</v>
      </c>
      <c r="H86" s="22">
        <f>+'Results Input'!I50</f>
        <v>0</v>
      </c>
      <c r="I86" s="22" t="str">
        <f>+'Results Input'!J50</f>
        <v>MAP15</v>
      </c>
      <c r="J86" t="str">
        <f>VLOOKUP(I86,Results!$N$2:$O$9,2,FALSE)</f>
        <v>F.W.Golf</v>
      </c>
      <c r="K86" s="22">
        <f>+'Results Input'!L50</f>
        <v>0</v>
      </c>
    </row>
    <row r="87" spans="2:11" x14ac:dyDescent="0.3">
      <c r="B87" t="str">
        <f t="shared" si="14"/>
        <v>13MAP13</v>
      </c>
      <c r="C87" t="str">
        <f t="shared" si="9"/>
        <v>13MAP16</v>
      </c>
      <c r="D87" s="11">
        <f>+D86</f>
        <v>46408</v>
      </c>
      <c r="E87" s="29">
        <f>+E86</f>
        <v>13</v>
      </c>
      <c r="F87" s="22" t="str">
        <f>+'Results Input'!G51</f>
        <v>MAP13</v>
      </c>
      <c r="G87" t="str">
        <f>VLOOKUP(F87,Results!$N$2:$O$9,2,FALSE)</f>
        <v>The Smites</v>
      </c>
      <c r="H87" s="22">
        <f>+'Results Input'!I51</f>
        <v>0</v>
      </c>
      <c r="I87" s="22" t="str">
        <f>+'Results Input'!J51</f>
        <v>MAP16</v>
      </c>
      <c r="J87" t="str">
        <f>VLOOKUP(I87,Results!$N$2:$O$9,2,FALSE)</f>
        <v>Donuts</v>
      </c>
      <c r="K87" s="22">
        <f>+'Results Input'!L51</f>
        <v>0</v>
      </c>
    </row>
    <row r="88" spans="2:11" x14ac:dyDescent="0.3">
      <c r="B88" t="str">
        <f t="shared" si="14"/>
        <v>13MAP14</v>
      </c>
      <c r="C88" t="str">
        <f t="shared" si="9"/>
        <v>13MAP11</v>
      </c>
      <c r="D88" s="11">
        <f>+D86</f>
        <v>46408</v>
      </c>
      <c r="E88" s="29">
        <f>+E86</f>
        <v>13</v>
      </c>
      <c r="F88" s="22" t="str">
        <f>+'Results Input'!G52</f>
        <v>MAP14</v>
      </c>
      <c r="G88" t="str">
        <f>VLOOKUP(F88,Results!$N$2:$O$9,2,FALSE)</f>
        <v>Wizards</v>
      </c>
      <c r="H88" s="22">
        <f>+'Results Input'!I52</f>
        <v>0</v>
      </c>
      <c r="I88" s="22" t="str">
        <f>+'Results Input'!J52</f>
        <v>MAP11</v>
      </c>
      <c r="J88" t="str">
        <f>VLOOKUP(I88,Results!$N$2:$O$9,2,FALSE)</f>
        <v>Banana Skins</v>
      </c>
      <c r="K88" s="22">
        <f>+'Results Input'!L52</f>
        <v>0</v>
      </c>
    </row>
    <row r="89" spans="2:11" x14ac:dyDescent="0.3">
      <c r="B89" t="str">
        <f t="shared" si="14"/>
        <v>13MAP12</v>
      </c>
      <c r="C89" t="str">
        <f t="shared" si="9"/>
        <v>13X</v>
      </c>
      <c r="D89" s="11">
        <f>+D86</f>
        <v>46408</v>
      </c>
      <c r="E89" s="29">
        <f>+E86</f>
        <v>13</v>
      </c>
      <c r="F89" s="22" t="str">
        <f>+'Results Input'!G53</f>
        <v>MAP12</v>
      </c>
      <c r="G89" t="str">
        <f>VLOOKUP(F89,Results!$N$2:$O$9,2,FALSE)</f>
        <v>R &amp; R</v>
      </c>
      <c r="H89" s="22">
        <f>+'Results Input'!I53</f>
        <v>0</v>
      </c>
      <c r="I89" s="22" t="str">
        <f>+'Results Input'!J53</f>
        <v>X</v>
      </c>
      <c r="J89" t="str">
        <f>VLOOKUP(I89,Results!$N$2:$O$9,2,FALSE)</f>
        <v>No Match</v>
      </c>
      <c r="K89" s="26"/>
    </row>
    <row r="90" spans="2:11" x14ac:dyDescent="0.3">
      <c r="B90" t="str">
        <f t="shared" si="14"/>
        <v>13MAP15</v>
      </c>
      <c r="C90" t="str">
        <f t="shared" si="9"/>
        <v>13MAP17</v>
      </c>
      <c r="D90" s="11">
        <f>+D86</f>
        <v>46408</v>
      </c>
      <c r="E90" s="29">
        <f>+E86</f>
        <v>13</v>
      </c>
      <c r="F90" s="22" t="str">
        <f>+I86</f>
        <v>MAP15</v>
      </c>
      <c r="G90" t="str">
        <f>VLOOKUP(F90,Results!$N$2:$O$9,2,FALSE)</f>
        <v>F.W.Golf</v>
      </c>
      <c r="H90" s="22">
        <f>+K86</f>
        <v>0</v>
      </c>
      <c r="I90" s="1" t="str">
        <f>+F86</f>
        <v>MAP17</v>
      </c>
      <c r="J90" t="str">
        <f>VLOOKUP(I90,Results!$N$2:$O$9,2,FALSE)</f>
        <v>Dolly Mixtures</v>
      </c>
      <c r="K90" s="22">
        <f>+H86</f>
        <v>0</v>
      </c>
    </row>
    <row r="91" spans="2:11" x14ac:dyDescent="0.3">
      <c r="B91" t="str">
        <f t="shared" si="14"/>
        <v>13MAP16</v>
      </c>
      <c r="C91" t="str">
        <f t="shared" si="9"/>
        <v>13MAP13</v>
      </c>
      <c r="D91" s="11">
        <f>+D86</f>
        <v>46408</v>
      </c>
      <c r="E91" s="29">
        <f>+E86</f>
        <v>13</v>
      </c>
      <c r="F91" s="22" t="str">
        <f>+I87</f>
        <v>MAP16</v>
      </c>
      <c r="G91" t="str">
        <f>VLOOKUP(F91,Results!$N$2:$O$9,2,FALSE)</f>
        <v>Donuts</v>
      </c>
      <c r="H91" s="22">
        <f>+K87</f>
        <v>0</v>
      </c>
      <c r="I91" s="1" t="str">
        <f>+F87</f>
        <v>MAP13</v>
      </c>
      <c r="J91" t="str">
        <f>VLOOKUP(I91,Results!$N$2:$O$9,2,FALSE)</f>
        <v>The Smites</v>
      </c>
      <c r="K91" s="22">
        <f>+H87</f>
        <v>0</v>
      </c>
    </row>
    <row r="92" spans="2:11" x14ac:dyDescent="0.3">
      <c r="B92" t="str">
        <f t="shared" si="14"/>
        <v>13MAP11</v>
      </c>
      <c r="C92" t="str">
        <f t="shared" si="9"/>
        <v>13MAP14</v>
      </c>
      <c r="D92" s="11">
        <f>+D86</f>
        <v>46408</v>
      </c>
      <c r="E92" s="29">
        <f>+E86</f>
        <v>13</v>
      </c>
      <c r="F92" s="22" t="str">
        <f>+I88</f>
        <v>MAP11</v>
      </c>
      <c r="G92" t="str">
        <f>VLOOKUP(F92,Results!$N$2:$O$9,2,FALSE)</f>
        <v>Banana Skins</v>
      </c>
      <c r="H92" s="22">
        <f>+K88</f>
        <v>0</v>
      </c>
      <c r="I92" s="1" t="str">
        <f>+F88</f>
        <v>MAP14</v>
      </c>
      <c r="J92" t="str">
        <f>VLOOKUP(I92,Results!$N$2:$O$9,2,FALSE)</f>
        <v>Wizards</v>
      </c>
      <c r="K92" s="22">
        <f>+H88</f>
        <v>0</v>
      </c>
    </row>
    <row r="93" spans="2:11" x14ac:dyDescent="0.3">
      <c r="B93" t="str">
        <f t="shared" ref="B93:B99" si="15">CONCATENATE(E93,F93)</f>
        <v>14MAP16</v>
      </c>
      <c r="C93" t="str">
        <f t="shared" si="9"/>
        <v>14MAP14</v>
      </c>
      <c r="D93" s="11">
        <f>+'Results Input'!E54</f>
        <v>46443</v>
      </c>
      <c r="E93" s="28">
        <f>+'Results Input'!F54</f>
        <v>14</v>
      </c>
      <c r="F93" s="22" t="str">
        <f>+'Results Input'!G54</f>
        <v>MAP16</v>
      </c>
      <c r="G93" t="str">
        <f>VLOOKUP(F93,Results!$N$2:$O$9,2,FALSE)</f>
        <v>Donuts</v>
      </c>
      <c r="H93" s="22">
        <f>+'Results Input'!I54</f>
        <v>0</v>
      </c>
      <c r="I93" s="22" t="str">
        <f>+'Results Input'!J54</f>
        <v>MAP14</v>
      </c>
      <c r="J93" t="str">
        <f>VLOOKUP(I93,Results!$N$2:$O$9,2,FALSE)</f>
        <v>Wizards</v>
      </c>
      <c r="K93" s="22">
        <f>+'Results Input'!L54</f>
        <v>0</v>
      </c>
    </row>
    <row r="94" spans="2:11" x14ac:dyDescent="0.3">
      <c r="B94" t="str">
        <f t="shared" si="15"/>
        <v>14MAP12</v>
      </c>
      <c r="C94" t="str">
        <f t="shared" si="9"/>
        <v>14MAP17</v>
      </c>
      <c r="D94" s="11">
        <f>+D93</f>
        <v>46443</v>
      </c>
      <c r="E94" s="29">
        <f>+E93</f>
        <v>14</v>
      </c>
      <c r="F94" s="22" t="str">
        <f>+'Results Input'!G55</f>
        <v>MAP12</v>
      </c>
      <c r="G94" t="str">
        <f>VLOOKUP(F94,Results!$N$2:$O$9,2,FALSE)</f>
        <v>R &amp; R</v>
      </c>
      <c r="H94" s="22">
        <f>+'Results Input'!I55</f>
        <v>0</v>
      </c>
      <c r="I94" s="22" t="str">
        <f>+'Results Input'!J55</f>
        <v>MAP17</v>
      </c>
      <c r="J94" t="str">
        <f>VLOOKUP(I94,Results!$N$2:$O$9,2,FALSE)</f>
        <v>Dolly Mixtures</v>
      </c>
      <c r="K94" s="22">
        <f>+'Results Input'!L55</f>
        <v>0</v>
      </c>
    </row>
    <row r="95" spans="2:11" x14ac:dyDescent="0.3">
      <c r="B95" t="str">
        <f t="shared" si="15"/>
        <v>14MAP15</v>
      </c>
      <c r="C95" t="str">
        <f t="shared" si="9"/>
        <v>14MAP13</v>
      </c>
      <c r="D95" s="11">
        <f>+D93</f>
        <v>46443</v>
      </c>
      <c r="E95" s="29">
        <f>+E93</f>
        <v>14</v>
      </c>
      <c r="F95" s="22" t="str">
        <f>+'Results Input'!G56</f>
        <v>MAP15</v>
      </c>
      <c r="G95" t="str">
        <f>VLOOKUP(F95,Results!$N$2:$O$9,2,FALSE)</f>
        <v>F.W.Golf</v>
      </c>
      <c r="H95" s="22">
        <f>+'Results Input'!I56</f>
        <v>0</v>
      </c>
      <c r="I95" s="22" t="str">
        <f>+'Results Input'!J56</f>
        <v>MAP13</v>
      </c>
      <c r="J95" t="str">
        <f>VLOOKUP(I95,Results!$N$2:$O$9,2,FALSE)</f>
        <v>The Smites</v>
      </c>
      <c r="K95" s="22">
        <f>+'Results Input'!L56</f>
        <v>0</v>
      </c>
    </row>
    <row r="96" spans="2:11" x14ac:dyDescent="0.3">
      <c r="B96" t="str">
        <f t="shared" si="15"/>
        <v>14MAP11</v>
      </c>
      <c r="C96" t="str">
        <f t="shared" si="9"/>
        <v>14X</v>
      </c>
      <c r="D96" s="11">
        <f>+D93</f>
        <v>46443</v>
      </c>
      <c r="E96" s="29">
        <f>+E93</f>
        <v>14</v>
      </c>
      <c r="F96" s="22" t="str">
        <f>+'Results Input'!G57</f>
        <v>MAP11</v>
      </c>
      <c r="G96" t="str">
        <f>VLOOKUP(F96,Results!$N$2:$O$9,2,FALSE)</f>
        <v>Banana Skins</v>
      </c>
      <c r="H96" s="22">
        <f>+'Results Input'!I57</f>
        <v>0</v>
      </c>
      <c r="I96" s="22" t="str">
        <f>+'Results Input'!J57</f>
        <v>X</v>
      </c>
      <c r="J96" t="str">
        <f>VLOOKUP(I96,Results!$N$2:$O$9,2,FALSE)</f>
        <v>No Match</v>
      </c>
      <c r="K96" s="26"/>
    </row>
    <row r="97" spans="2:11" x14ac:dyDescent="0.3">
      <c r="B97" t="str">
        <f t="shared" si="15"/>
        <v>14MAP14</v>
      </c>
      <c r="C97" t="str">
        <f t="shared" si="9"/>
        <v>14MAP16</v>
      </c>
      <c r="D97" s="11">
        <f>+D93</f>
        <v>46443</v>
      </c>
      <c r="E97" s="29">
        <f>+E93</f>
        <v>14</v>
      </c>
      <c r="F97" s="22" t="str">
        <f>+I93</f>
        <v>MAP14</v>
      </c>
      <c r="G97" t="str">
        <f>VLOOKUP(F97,Results!$N$2:$O$9,2,FALSE)</f>
        <v>Wizards</v>
      </c>
      <c r="H97" s="22">
        <f>+K93</f>
        <v>0</v>
      </c>
      <c r="I97" s="1" t="str">
        <f>+F93</f>
        <v>MAP16</v>
      </c>
      <c r="J97" t="str">
        <f>VLOOKUP(I97,Results!$N$2:$O$9,2,FALSE)</f>
        <v>Donuts</v>
      </c>
      <c r="K97" s="22">
        <f>+H93</f>
        <v>0</v>
      </c>
    </row>
    <row r="98" spans="2:11" x14ac:dyDescent="0.3">
      <c r="B98" t="str">
        <f t="shared" si="15"/>
        <v>14MAP17</v>
      </c>
      <c r="C98" t="str">
        <f t="shared" si="9"/>
        <v>14MAP12</v>
      </c>
      <c r="D98" s="11">
        <f>+D93</f>
        <v>46443</v>
      </c>
      <c r="E98" s="29">
        <f>+E93</f>
        <v>14</v>
      </c>
      <c r="F98" s="22" t="str">
        <f>+I94</f>
        <v>MAP17</v>
      </c>
      <c r="G98" t="str">
        <f>VLOOKUP(F98,Results!$N$2:$O$9,2,FALSE)</f>
        <v>Dolly Mixtures</v>
      </c>
      <c r="H98" s="22">
        <f>+K94</f>
        <v>0</v>
      </c>
      <c r="I98" s="1" t="str">
        <f>+F94</f>
        <v>MAP12</v>
      </c>
      <c r="J98" t="str">
        <f>VLOOKUP(I98,Results!$N$2:$O$9,2,FALSE)</f>
        <v>R &amp; R</v>
      </c>
      <c r="K98" s="22">
        <f>+H94</f>
        <v>0</v>
      </c>
    </row>
    <row r="99" spans="2:11" x14ac:dyDescent="0.3">
      <c r="B99" t="str">
        <f t="shared" si="15"/>
        <v>14MAP13</v>
      </c>
      <c r="C99" t="str">
        <f t="shared" si="9"/>
        <v>14MAP15</v>
      </c>
      <c r="D99" s="11">
        <f>+D93</f>
        <v>46443</v>
      </c>
      <c r="E99" s="29">
        <f>+E93</f>
        <v>14</v>
      </c>
      <c r="F99" s="22" t="str">
        <f>+I95</f>
        <v>MAP13</v>
      </c>
      <c r="G99" t="str">
        <f>VLOOKUP(F99,Results!$N$2:$O$9,2,FALSE)</f>
        <v>The Smites</v>
      </c>
      <c r="H99" s="22">
        <f>+K95</f>
        <v>0</v>
      </c>
      <c r="I99" s="1" t="str">
        <f>+F95</f>
        <v>MAP15</v>
      </c>
      <c r="J99" t="str">
        <f>VLOOKUP(I99,Results!$N$2:$O$9,2,FALSE)</f>
        <v>F.W.Golf</v>
      </c>
      <c r="K99" s="22">
        <f>+H95</f>
        <v>0</v>
      </c>
    </row>
    <row r="100" spans="2:11" x14ac:dyDescent="0.3">
      <c r="B100" t="str">
        <f t="shared" ref="B100:B106" si="16">CONCATENATE(E100,F100)</f>
        <v>15MAP15</v>
      </c>
      <c r="C100" t="str">
        <f t="shared" si="9"/>
        <v>15MAP16</v>
      </c>
      <c r="D100" s="11">
        <f>+'Results Input'!E58</f>
        <v>46450</v>
      </c>
      <c r="E100" s="28">
        <f>+'Results Input'!F58</f>
        <v>15</v>
      </c>
      <c r="F100" s="22" t="str">
        <f>+'Results Input'!G58</f>
        <v>MAP15</v>
      </c>
      <c r="G100" t="str">
        <f>VLOOKUP(F100,Results!$N$2:$O$9,2,FALSE)</f>
        <v>F.W.Golf</v>
      </c>
      <c r="H100" s="22">
        <f>+'Results Input'!I58</f>
        <v>0</v>
      </c>
      <c r="I100" s="22" t="str">
        <f>+'Results Input'!J58</f>
        <v>MAP16</v>
      </c>
      <c r="J100" t="str">
        <f>VLOOKUP(I100,Results!$N$2:$O$9,2,FALSE)</f>
        <v>Donuts</v>
      </c>
      <c r="K100" s="22">
        <f>+'Results Input'!L58</f>
        <v>0</v>
      </c>
    </row>
    <row r="101" spans="2:11" x14ac:dyDescent="0.3">
      <c r="B101" t="str">
        <f t="shared" si="16"/>
        <v>15MAP13</v>
      </c>
      <c r="C101" t="str">
        <f t="shared" si="9"/>
        <v>15MAP14</v>
      </c>
      <c r="D101" s="11">
        <f>+D100</f>
        <v>46450</v>
      </c>
      <c r="E101" s="29">
        <f>+E100</f>
        <v>15</v>
      </c>
      <c r="F101" s="22" t="str">
        <f>+'Results Input'!G59</f>
        <v>MAP13</v>
      </c>
      <c r="G101" t="str">
        <f>VLOOKUP(F101,Results!$N$2:$O$9,2,FALSE)</f>
        <v>The Smites</v>
      </c>
      <c r="H101" s="22">
        <f>+'Results Input'!I59</f>
        <v>0</v>
      </c>
      <c r="I101" s="22" t="str">
        <f>+'Results Input'!J59</f>
        <v>MAP14</v>
      </c>
      <c r="J101" t="str">
        <f>VLOOKUP(I101,Results!$N$2:$O$9,2,FALSE)</f>
        <v>Wizards</v>
      </c>
      <c r="K101" s="22">
        <f>+'Results Input'!L59</f>
        <v>0</v>
      </c>
    </row>
    <row r="102" spans="2:11" x14ac:dyDescent="0.3">
      <c r="B102" t="str">
        <f t="shared" si="16"/>
        <v>15MAP11</v>
      </c>
      <c r="C102" t="str">
        <f t="shared" si="9"/>
        <v>15MAP12</v>
      </c>
      <c r="D102" s="11">
        <f>+D100</f>
        <v>46450</v>
      </c>
      <c r="E102" s="29">
        <f>+E100</f>
        <v>15</v>
      </c>
      <c r="F102" s="22" t="str">
        <f>+'Results Input'!G60</f>
        <v>MAP11</v>
      </c>
      <c r="G102" t="str">
        <f>VLOOKUP(F102,Results!$N$2:$O$9,2,FALSE)</f>
        <v>Banana Skins</v>
      </c>
      <c r="H102" s="22">
        <f>+'Results Input'!I60</f>
        <v>0</v>
      </c>
      <c r="I102" s="22" t="str">
        <f>+'Results Input'!J60</f>
        <v>MAP12</v>
      </c>
      <c r="J102" t="str">
        <f>VLOOKUP(I102,Results!$N$2:$O$9,2,FALSE)</f>
        <v>R &amp; R</v>
      </c>
      <c r="K102" s="22">
        <f>+'Results Input'!L60</f>
        <v>0</v>
      </c>
    </row>
    <row r="103" spans="2:11" x14ac:dyDescent="0.3">
      <c r="B103" t="str">
        <f t="shared" si="16"/>
        <v>15MAP17</v>
      </c>
      <c r="C103" t="str">
        <f t="shared" ref="C103:C148" si="17">CONCATENATE(E103,I103)</f>
        <v>15X</v>
      </c>
      <c r="D103" s="11">
        <f>+D100</f>
        <v>46450</v>
      </c>
      <c r="E103" s="29">
        <f>+E100</f>
        <v>15</v>
      </c>
      <c r="F103" s="22" t="str">
        <f>+'Results Input'!G61</f>
        <v>MAP17</v>
      </c>
      <c r="G103" t="str">
        <f>VLOOKUP(F103,Results!$N$2:$O$9,2,FALSE)</f>
        <v>Dolly Mixtures</v>
      </c>
      <c r="H103" s="22">
        <f>+'Results Input'!I61</f>
        <v>0</v>
      </c>
      <c r="I103" s="22" t="str">
        <f>+'Results Input'!J61</f>
        <v>X</v>
      </c>
      <c r="J103" t="str">
        <f>VLOOKUP(I103,Results!$N$2:$O$9,2,FALSE)</f>
        <v>No Match</v>
      </c>
      <c r="K103" s="26"/>
    </row>
    <row r="104" spans="2:11" x14ac:dyDescent="0.3">
      <c r="B104" t="str">
        <f t="shared" si="16"/>
        <v>15MAP16</v>
      </c>
      <c r="C104" t="str">
        <f t="shared" si="17"/>
        <v>15MAP15</v>
      </c>
      <c r="D104" s="11">
        <f>+D100</f>
        <v>46450</v>
      </c>
      <c r="E104" s="29">
        <f>+E100</f>
        <v>15</v>
      </c>
      <c r="F104" s="22" t="str">
        <f>+I100</f>
        <v>MAP16</v>
      </c>
      <c r="G104" t="str">
        <f>VLOOKUP(F104,Results!$N$2:$O$9,2,FALSE)</f>
        <v>Donuts</v>
      </c>
      <c r="H104" s="22">
        <f>+K100</f>
        <v>0</v>
      </c>
      <c r="I104" s="1" t="str">
        <f>+F100</f>
        <v>MAP15</v>
      </c>
      <c r="J104" t="str">
        <f>VLOOKUP(I104,Results!$N$2:$O$9,2,FALSE)</f>
        <v>F.W.Golf</v>
      </c>
      <c r="K104" s="22">
        <f>+H100</f>
        <v>0</v>
      </c>
    </row>
    <row r="105" spans="2:11" x14ac:dyDescent="0.3">
      <c r="B105" t="str">
        <f t="shared" si="16"/>
        <v>15MAP14</v>
      </c>
      <c r="C105" t="str">
        <f t="shared" si="17"/>
        <v>15MAP13</v>
      </c>
      <c r="D105" s="11">
        <f>+D100</f>
        <v>46450</v>
      </c>
      <c r="E105" s="29">
        <f>+E100</f>
        <v>15</v>
      </c>
      <c r="F105" s="22" t="str">
        <f>+I101</f>
        <v>MAP14</v>
      </c>
      <c r="G105" t="str">
        <f>VLOOKUP(F105,Results!$N$2:$O$9,2,FALSE)</f>
        <v>Wizards</v>
      </c>
      <c r="H105" s="22">
        <f>+K101</f>
        <v>0</v>
      </c>
      <c r="I105" s="1" t="str">
        <f>+F101</f>
        <v>MAP13</v>
      </c>
      <c r="J105" t="str">
        <f>VLOOKUP(I105,Results!$N$2:$O$9,2,FALSE)</f>
        <v>The Smites</v>
      </c>
      <c r="K105" s="22">
        <f>+H101</f>
        <v>0</v>
      </c>
    </row>
    <row r="106" spans="2:11" x14ac:dyDescent="0.3">
      <c r="B106" t="str">
        <f t="shared" si="16"/>
        <v>15MAP12</v>
      </c>
      <c r="C106" t="str">
        <f t="shared" si="17"/>
        <v>15MAP11</v>
      </c>
      <c r="D106" s="11">
        <f>+D100</f>
        <v>46450</v>
      </c>
      <c r="E106" s="29">
        <f>+E100</f>
        <v>15</v>
      </c>
      <c r="F106" s="22" t="str">
        <f>+I102</f>
        <v>MAP12</v>
      </c>
      <c r="G106" t="str">
        <f>VLOOKUP(F106,Results!$N$2:$O$9,2,FALSE)</f>
        <v>R &amp; R</v>
      </c>
      <c r="H106" s="22">
        <f>+K102</f>
        <v>0</v>
      </c>
      <c r="I106" s="1" t="str">
        <f>+F102</f>
        <v>MAP11</v>
      </c>
      <c r="J106" t="str">
        <f>VLOOKUP(I106,Results!$N$2:$O$9,2,FALSE)</f>
        <v>Banana Skins</v>
      </c>
      <c r="K106" s="22">
        <f>+H102</f>
        <v>0</v>
      </c>
    </row>
    <row r="107" spans="2:11" x14ac:dyDescent="0.3">
      <c r="B107" t="str">
        <f t="shared" ref="B107:B113" si="18">CONCATENATE(E107,F107)</f>
        <v>16MAP14</v>
      </c>
      <c r="C107" t="str">
        <f t="shared" si="17"/>
        <v>16MAP15</v>
      </c>
      <c r="D107" s="11">
        <f>+'Results Input'!E62</f>
        <v>46457</v>
      </c>
      <c r="E107" s="28">
        <f>+'Results Input'!F62</f>
        <v>16</v>
      </c>
      <c r="F107" s="22" t="str">
        <f>+'Results Input'!G62</f>
        <v>MAP14</v>
      </c>
      <c r="G107" t="str">
        <f>VLOOKUP(F107,Results!$N$2:$O$9,2,FALSE)</f>
        <v>Wizards</v>
      </c>
      <c r="H107" s="22">
        <f>+'Results Input'!I62</f>
        <v>0</v>
      </c>
      <c r="I107" s="22" t="str">
        <f>+'Results Input'!J62</f>
        <v>MAP15</v>
      </c>
      <c r="J107" t="str">
        <f>VLOOKUP(I107,Results!$N$2:$O$9,2,FALSE)</f>
        <v>F.W.Golf</v>
      </c>
      <c r="K107" s="22">
        <f>+'Results Input'!L62</f>
        <v>0</v>
      </c>
    </row>
    <row r="108" spans="2:11" x14ac:dyDescent="0.3">
      <c r="B108" t="str">
        <f t="shared" si="18"/>
        <v>16MAP12</v>
      </c>
      <c r="C108" t="str">
        <f t="shared" si="17"/>
        <v>16MAP13</v>
      </c>
      <c r="D108" s="11">
        <f>+D107</f>
        <v>46457</v>
      </c>
      <c r="E108" s="29">
        <f>+E107</f>
        <v>16</v>
      </c>
      <c r="F108" s="22" t="str">
        <f>+'Results Input'!G63</f>
        <v>MAP12</v>
      </c>
      <c r="G108" t="str">
        <f>VLOOKUP(F108,Results!$N$2:$O$9,2,FALSE)</f>
        <v>R &amp; R</v>
      </c>
      <c r="H108" s="22">
        <f>+'Results Input'!I63</f>
        <v>0</v>
      </c>
      <c r="I108" s="22" t="str">
        <f>+'Results Input'!J63</f>
        <v>MAP13</v>
      </c>
      <c r="J108" t="str">
        <f>VLOOKUP(I108,Results!$N$2:$O$9,2,FALSE)</f>
        <v>The Smites</v>
      </c>
      <c r="K108" s="22">
        <f>+'Results Input'!L63</f>
        <v>0</v>
      </c>
    </row>
    <row r="109" spans="2:11" x14ac:dyDescent="0.3">
      <c r="B109" t="str">
        <f t="shared" si="18"/>
        <v>16MAP17</v>
      </c>
      <c r="C109" t="str">
        <f t="shared" si="17"/>
        <v>16MAP11</v>
      </c>
      <c r="D109" s="11">
        <f>+D107</f>
        <v>46457</v>
      </c>
      <c r="E109" s="29">
        <f>+E107</f>
        <v>16</v>
      </c>
      <c r="F109" s="22" t="str">
        <f>+'Results Input'!G64</f>
        <v>MAP17</v>
      </c>
      <c r="G109" t="str">
        <f>VLOOKUP(F109,Results!$N$2:$O$9,2,FALSE)</f>
        <v>Dolly Mixtures</v>
      </c>
      <c r="H109" s="22">
        <f>+'Results Input'!I64</f>
        <v>0</v>
      </c>
      <c r="I109" s="22" t="str">
        <f>+'Results Input'!J64</f>
        <v>MAP11</v>
      </c>
      <c r="J109" t="str">
        <f>VLOOKUP(I109,Results!$N$2:$O$9,2,FALSE)</f>
        <v>Banana Skins</v>
      </c>
      <c r="K109" s="22">
        <f>+'Results Input'!L64</f>
        <v>0</v>
      </c>
    </row>
    <row r="110" spans="2:11" x14ac:dyDescent="0.3">
      <c r="B110" t="str">
        <f t="shared" si="18"/>
        <v>16MAP16</v>
      </c>
      <c r="C110" t="str">
        <f t="shared" si="17"/>
        <v>16X</v>
      </c>
      <c r="D110" s="11">
        <f>+D107</f>
        <v>46457</v>
      </c>
      <c r="E110" s="29">
        <f>+E107</f>
        <v>16</v>
      </c>
      <c r="F110" s="22" t="str">
        <f>+'Results Input'!G65</f>
        <v>MAP16</v>
      </c>
      <c r="G110" t="str">
        <f>VLOOKUP(F110,Results!$N$2:$O$9,2,FALSE)</f>
        <v>Donuts</v>
      </c>
      <c r="H110" s="22">
        <f>+'Results Input'!I65</f>
        <v>0</v>
      </c>
      <c r="I110" s="22" t="str">
        <f>+'Results Input'!J65</f>
        <v>X</v>
      </c>
      <c r="J110" t="str">
        <f>VLOOKUP(I110,Results!$N$2:$O$9,2,FALSE)</f>
        <v>No Match</v>
      </c>
      <c r="K110" s="26"/>
    </row>
    <row r="111" spans="2:11" x14ac:dyDescent="0.3">
      <c r="B111" t="str">
        <f t="shared" si="18"/>
        <v>16MAP15</v>
      </c>
      <c r="C111" t="str">
        <f t="shared" si="17"/>
        <v>16MAP14</v>
      </c>
      <c r="D111" s="11">
        <f>+D107</f>
        <v>46457</v>
      </c>
      <c r="E111" s="29">
        <f>+E107</f>
        <v>16</v>
      </c>
      <c r="F111" s="22" t="str">
        <f>+I107</f>
        <v>MAP15</v>
      </c>
      <c r="G111" t="str">
        <f>VLOOKUP(F111,Results!$N$2:$O$9,2,FALSE)</f>
        <v>F.W.Golf</v>
      </c>
      <c r="H111" s="22">
        <f>+K107</f>
        <v>0</v>
      </c>
      <c r="I111" s="1" t="str">
        <f>+F107</f>
        <v>MAP14</v>
      </c>
      <c r="J111" t="str">
        <f>VLOOKUP(I111,Results!$N$2:$O$9,2,FALSE)</f>
        <v>Wizards</v>
      </c>
      <c r="K111" s="22">
        <f>+H107</f>
        <v>0</v>
      </c>
    </row>
    <row r="112" spans="2:11" x14ac:dyDescent="0.3">
      <c r="B112" t="str">
        <f t="shared" si="18"/>
        <v>16MAP13</v>
      </c>
      <c r="C112" t="str">
        <f t="shared" si="17"/>
        <v>16MAP12</v>
      </c>
      <c r="D112" s="11">
        <f>+D107</f>
        <v>46457</v>
      </c>
      <c r="E112" s="29">
        <f>+E107</f>
        <v>16</v>
      </c>
      <c r="F112" s="22" t="str">
        <f>+I108</f>
        <v>MAP13</v>
      </c>
      <c r="G112" t="str">
        <f>VLOOKUP(F112,Results!$N$2:$O$9,2,FALSE)</f>
        <v>The Smites</v>
      </c>
      <c r="H112" s="22">
        <f>+K108</f>
        <v>0</v>
      </c>
      <c r="I112" s="1" t="str">
        <f>+F108</f>
        <v>MAP12</v>
      </c>
      <c r="J112" t="str">
        <f>VLOOKUP(I112,Results!$N$2:$O$9,2,FALSE)</f>
        <v>R &amp; R</v>
      </c>
      <c r="K112" s="22">
        <f>+H108</f>
        <v>0</v>
      </c>
    </row>
    <row r="113" spans="2:11" x14ac:dyDescent="0.3">
      <c r="B113" t="str">
        <f t="shared" si="18"/>
        <v>16MAP11</v>
      </c>
      <c r="C113" t="str">
        <f t="shared" si="17"/>
        <v>16MAP17</v>
      </c>
      <c r="D113" s="11">
        <f>+D107</f>
        <v>46457</v>
      </c>
      <c r="E113" s="29">
        <f>+E107</f>
        <v>16</v>
      </c>
      <c r="F113" s="22" t="str">
        <f>+I109</f>
        <v>MAP11</v>
      </c>
      <c r="G113" t="str">
        <f>VLOOKUP(F113,Results!$N$2:$O$9,2,FALSE)</f>
        <v>Banana Skins</v>
      </c>
      <c r="H113" s="22">
        <f>+K109</f>
        <v>0</v>
      </c>
      <c r="I113" s="1" t="str">
        <f>+F109</f>
        <v>MAP17</v>
      </c>
      <c r="J113" t="str">
        <f>VLOOKUP(I113,Results!$N$2:$O$9,2,FALSE)</f>
        <v>Dolly Mixtures</v>
      </c>
      <c r="K113" s="22">
        <f>+H109</f>
        <v>0</v>
      </c>
    </row>
    <row r="114" spans="2:11" x14ac:dyDescent="0.3">
      <c r="B114" t="str">
        <f t="shared" ref="B114:B120" si="19">CONCATENATE(E114,F114)</f>
        <v>17MAP16</v>
      </c>
      <c r="C114" t="str">
        <f t="shared" si="17"/>
        <v>17MAP17</v>
      </c>
      <c r="D114" s="11">
        <f>+'Results Input'!E66</f>
        <v>46464</v>
      </c>
      <c r="E114" s="28">
        <f>+'Results Input'!F66</f>
        <v>17</v>
      </c>
      <c r="F114" s="22" t="str">
        <f>+'Results Input'!G66</f>
        <v>MAP16</v>
      </c>
      <c r="G114" t="str">
        <f>VLOOKUP(F114,Results!$N$2:$O$9,2,FALSE)</f>
        <v>Donuts</v>
      </c>
      <c r="H114" s="22">
        <f>+'Results Input'!I66</f>
        <v>0</v>
      </c>
      <c r="I114" s="22" t="str">
        <f>+'Results Input'!J66</f>
        <v>MAP17</v>
      </c>
      <c r="J114" t="str">
        <f>VLOOKUP(I114,Results!$N$2:$O$9,2,FALSE)</f>
        <v>Dolly Mixtures</v>
      </c>
      <c r="K114" s="22">
        <f>+'Results Input'!L66</f>
        <v>0</v>
      </c>
    </row>
    <row r="115" spans="2:11" x14ac:dyDescent="0.3">
      <c r="B115" t="str">
        <f t="shared" si="19"/>
        <v>17MAP11</v>
      </c>
      <c r="C115" t="str">
        <f t="shared" si="17"/>
        <v>17MAP13</v>
      </c>
      <c r="D115" s="11">
        <f>+D114</f>
        <v>46464</v>
      </c>
      <c r="E115" s="29">
        <f>+E114</f>
        <v>17</v>
      </c>
      <c r="F115" s="22" t="str">
        <f>+'Results Input'!G67</f>
        <v>MAP11</v>
      </c>
      <c r="G115" t="str">
        <f>VLOOKUP(F115,Results!$N$2:$O$9,2,FALSE)</f>
        <v>Banana Skins</v>
      </c>
      <c r="H115" s="22">
        <f>+'Results Input'!I67</f>
        <v>0</v>
      </c>
      <c r="I115" s="22" t="str">
        <f>+'Results Input'!J67</f>
        <v>MAP13</v>
      </c>
      <c r="J115" t="str">
        <f>VLOOKUP(I115,Results!$N$2:$O$9,2,FALSE)</f>
        <v>The Smites</v>
      </c>
      <c r="K115" s="22">
        <f>+'Results Input'!L67</f>
        <v>0</v>
      </c>
    </row>
    <row r="116" spans="2:11" x14ac:dyDescent="0.3">
      <c r="B116" t="str">
        <f t="shared" si="19"/>
        <v>17MAP14</v>
      </c>
      <c r="C116" t="str">
        <f t="shared" si="17"/>
        <v>17MAP12</v>
      </c>
      <c r="D116" s="11">
        <f>+D114</f>
        <v>46464</v>
      </c>
      <c r="E116" s="29">
        <f>+E114</f>
        <v>17</v>
      </c>
      <c r="F116" s="22" t="str">
        <f>+'Results Input'!G68</f>
        <v>MAP14</v>
      </c>
      <c r="G116" t="str">
        <f>VLOOKUP(F116,Results!$N$2:$O$9,2,FALSE)</f>
        <v>Wizards</v>
      </c>
      <c r="H116" s="22">
        <f>+'Results Input'!I68</f>
        <v>0</v>
      </c>
      <c r="I116" s="22" t="str">
        <f>+'Results Input'!J68</f>
        <v>MAP12</v>
      </c>
      <c r="J116" t="str">
        <f>VLOOKUP(I116,Results!$N$2:$O$9,2,FALSE)</f>
        <v>R &amp; R</v>
      </c>
      <c r="K116" s="22">
        <f>+'Results Input'!L68</f>
        <v>0</v>
      </c>
    </row>
    <row r="117" spans="2:11" x14ac:dyDescent="0.3">
      <c r="B117" t="str">
        <f t="shared" si="19"/>
        <v>17MAP15</v>
      </c>
      <c r="C117" t="str">
        <f t="shared" si="17"/>
        <v>17X</v>
      </c>
      <c r="D117" s="11">
        <f>+D114</f>
        <v>46464</v>
      </c>
      <c r="E117" s="29">
        <f>+E114</f>
        <v>17</v>
      </c>
      <c r="F117" s="22" t="str">
        <f>+'Results Input'!G69</f>
        <v>MAP15</v>
      </c>
      <c r="G117" t="str">
        <f>VLOOKUP(F117,Results!$N$2:$O$9,2,FALSE)</f>
        <v>F.W.Golf</v>
      </c>
      <c r="H117" s="22">
        <f>+'Results Input'!I69</f>
        <v>0</v>
      </c>
      <c r="I117" s="22" t="str">
        <f>+'Results Input'!J69</f>
        <v>X</v>
      </c>
      <c r="J117" t="str">
        <f>VLOOKUP(I117,Results!$N$2:$O$9,2,FALSE)</f>
        <v>No Match</v>
      </c>
      <c r="K117" s="26"/>
    </row>
    <row r="118" spans="2:11" x14ac:dyDescent="0.3">
      <c r="B118" t="str">
        <f t="shared" si="19"/>
        <v>17MAP17</v>
      </c>
      <c r="C118" t="str">
        <f t="shared" si="17"/>
        <v>17MAP16</v>
      </c>
      <c r="D118" s="11">
        <f>+D114</f>
        <v>46464</v>
      </c>
      <c r="E118" s="29">
        <f>+E114</f>
        <v>17</v>
      </c>
      <c r="F118" s="22" t="str">
        <f>+I114</f>
        <v>MAP17</v>
      </c>
      <c r="G118" t="str">
        <f>VLOOKUP(F118,Results!$N$2:$O$9,2,FALSE)</f>
        <v>Dolly Mixtures</v>
      </c>
      <c r="H118" s="22">
        <f>+K114</f>
        <v>0</v>
      </c>
      <c r="I118" s="1" t="str">
        <f>+F114</f>
        <v>MAP16</v>
      </c>
      <c r="J118" t="str">
        <f>VLOOKUP(I118,Results!$N$2:$O$9,2,FALSE)</f>
        <v>Donuts</v>
      </c>
      <c r="K118" s="22">
        <f>+H114</f>
        <v>0</v>
      </c>
    </row>
    <row r="119" spans="2:11" x14ac:dyDescent="0.3">
      <c r="B119" t="str">
        <f t="shared" si="19"/>
        <v>17MAP13</v>
      </c>
      <c r="C119" t="str">
        <f t="shared" si="17"/>
        <v>17MAP11</v>
      </c>
      <c r="D119" s="11">
        <f>+D114</f>
        <v>46464</v>
      </c>
      <c r="E119" s="29">
        <f>+E114</f>
        <v>17</v>
      </c>
      <c r="F119" s="22" t="str">
        <f>+I115</f>
        <v>MAP13</v>
      </c>
      <c r="G119" t="str">
        <f>VLOOKUP(F119,Results!$N$2:$O$9,2,FALSE)</f>
        <v>The Smites</v>
      </c>
      <c r="H119" s="22">
        <f>+K115</f>
        <v>0</v>
      </c>
      <c r="I119" s="1" t="str">
        <f>+F115</f>
        <v>MAP11</v>
      </c>
      <c r="J119" t="str">
        <f>VLOOKUP(I119,Results!$N$2:$O$9,2,FALSE)</f>
        <v>Banana Skins</v>
      </c>
      <c r="K119" s="22">
        <f>+H115</f>
        <v>0</v>
      </c>
    </row>
    <row r="120" spans="2:11" x14ac:dyDescent="0.3">
      <c r="B120" t="str">
        <f t="shared" si="19"/>
        <v>17MAP12</v>
      </c>
      <c r="C120" t="str">
        <f t="shared" si="17"/>
        <v>17MAP14</v>
      </c>
      <c r="D120" s="11">
        <f>+D114</f>
        <v>46464</v>
      </c>
      <c r="E120" s="29">
        <f>+E114</f>
        <v>17</v>
      </c>
      <c r="F120" s="22" t="str">
        <f>+I116</f>
        <v>MAP12</v>
      </c>
      <c r="G120" t="str">
        <f>VLOOKUP(F120,Results!$N$2:$O$9,2,FALSE)</f>
        <v>R &amp; R</v>
      </c>
      <c r="H120" s="22">
        <f>+K116</f>
        <v>0</v>
      </c>
      <c r="I120" s="1" t="str">
        <f>+F116</f>
        <v>MAP14</v>
      </c>
      <c r="J120" t="str">
        <f>VLOOKUP(I120,Results!$N$2:$O$9,2,FALSE)</f>
        <v>Wizards</v>
      </c>
      <c r="K120" s="22">
        <f>+H116</f>
        <v>0</v>
      </c>
    </row>
    <row r="121" spans="2:11" x14ac:dyDescent="0.3">
      <c r="B121" t="str">
        <f t="shared" ref="B121:B127" si="20">CONCATENATE(E121,F121)</f>
        <v>18MAP13</v>
      </c>
      <c r="C121" t="str">
        <f t="shared" si="17"/>
        <v>18MAP17</v>
      </c>
      <c r="D121" s="11">
        <f>+'Results Input'!E70</f>
        <v>46471</v>
      </c>
      <c r="E121" s="28">
        <f>+'Results Input'!F70</f>
        <v>18</v>
      </c>
      <c r="F121" s="22" t="str">
        <f>+'Results Input'!G70</f>
        <v>MAP13</v>
      </c>
      <c r="G121" t="str">
        <f>VLOOKUP(F121,Results!$N$2:$O$9,2,FALSE)</f>
        <v>The Smites</v>
      </c>
      <c r="H121" s="22">
        <f>+'Results Input'!I70</f>
        <v>0</v>
      </c>
      <c r="I121" s="22" t="str">
        <f>+'Results Input'!J70</f>
        <v>MAP17</v>
      </c>
      <c r="J121" t="str">
        <f>VLOOKUP(I121,Results!$N$2:$O$9,2,FALSE)</f>
        <v>Dolly Mixtures</v>
      </c>
      <c r="K121" s="22">
        <f>+'Results Input'!L70</f>
        <v>0</v>
      </c>
    </row>
    <row r="122" spans="2:11" x14ac:dyDescent="0.3">
      <c r="B122" t="str">
        <f t="shared" si="20"/>
        <v>18MAP15</v>
      </c>
      <c r="C122" t="str">
        <f t="shared" si="17"/>
        <v>18MAP11</v>
      </c>
      <c r="D122" s="11">
        <f>+D121</f>
        <v>46471</v>
      </c>
      <c r="E122" s="29">
        <f>+E121</f>
        <v>18</v>
      </c>
      <c r="F122" s="22" t="str">
        <f>+'Results Input'!G71</f>
        <v>MAP15</v>
      </c>
      <c r="G122" t="str">
        <f>VLOOKUP(F122,Results!$N$2:$O$9,2,FALSE)</f>
        <v>F.W.Golf</v>
      </c>
      <c r="H122" s="22">
        <f>+'Results Input'!I71</f>
        <v>0</v>
      </c>
      <c r="I122" s="22" t="str">
        <f>+'Results Input'!J71</f>
        <v>MAP11</v>
      </c>
      <c r="J122" t="str">
        <f>VLOOKUP(I122,Results!$N$2:$O$9,2,FALSE)</f>
        <v>Banana Skins</v>
      </c>
      <c r="K122" s="22">
        <f>+'Results Input'!L71</f>
        <v>0</v>
      </c>
    </row>
    <row r="123" spans="2:11" x14ac:dyDescent="0.3">
      <c r="B123" t="str">
        <f t="shared" si="20"/>
        <v>18MAP12</v>
      </c>
      <c r="C123" t="str">
        <f t="shared" si="17"/>
        <v>18MAP16</v>
      </c>
      <c r="D123" s="11">
        <f>+D121</f>
        <v>46471</v>
      </c>
      <c r="E123" s="29">
        <f>+E121</f>
        <v>18</v>
      </c>
      <c r="F123" s="22" t="str">
        <f>+'Results Input'!G72</f>
        <v>MAP12</v>
      </c>
      <c r="G123" t="str">
        <f>VLOOKUP(F123,Results!$N$2:$O$9,2,FALSE)</f>
        <v>R &amp; R</v>
      </c>
      <c r="H123" s="22">
        <f>+'Results Input'!I72</f>
        <v>0</v>
      </c>
      <c r="I123" s="22" t="str">
        <f>+'Results Input'!J72</f>
        <v>MAP16</v>
      </c>
      <c r="J123" t="str">
        <f>VLOOKUP(I123,Results!$N$2:$O$9,2,FALSE)</f>
        <v>Donuts</v>
      </c>
      <c r="K123" s="22">
        <f>+'Results Input'!L72</f>
        <v>0</v>
      </c>
    </row>
    <row r="124" spans="2:11" x14ac:dyDescent="0.3">
      <c r="B124" t="str">
        <f t="shared" si="20"/>
        <v>18MAP14</v>
      </c>
      <c r="C124" t="str">
        <f t="shared" si="17"/>
        <v>18X</v>
      </c>
      <c r="D124" s="11">
        <f>+D121</f>
        <v>46471</v>
      </c>
      <c r="E124" s="29">
        <f>+E121</f>
        <v>18</v>
      </c>
      <c r="F124" s="22" t="str">
        <f>+'Results Input'!G73</f>
        <v>MAP14</v>
      </c>
      <c r="G124" t="str">
        <f>VLOOKUP(F124,Results!$N$2:$O$9,2,FALSE)</f>
        <v>Wizards</v>
      </c>
      <c r="H124" s="22">
        <f>+'Results Input'!I73</f>
        <v>0</v>
      </c>
      <c r="I124" s="22" t="str">
        <f>+'Results Input'!J73</f>
        <v>X</v>
      </c>
      <c r="J124" t="str">
        <f>VLOOKUP(I124,Results!$N$2:$O$9,2,FALSE)</f>
        <v>No Match</v>
      </c>
      <c r="K124" s="26"/>
    </row>
    <row r="125" spans="2:11" x14ac:dyDescent="0.3">
      <c r="B125" t="str">
        <f t="shared" si="20"/>
        <v>18MAP17</v>
      </c>
      <c r="C125" t="str">
        <f t="shared" si="17"/>
        <v>18MAP13</v>
      </c>
      <c r="D125" s="11">
        <f>+D121</f>
        <v>46471</v>
      </c>
      <c r="E125" s="29">
        <f>+E121</f>
        <v>18</v>
      </c>
      <c r="F125" s="22" t="str">
        <f>+I121</f>
        <v>MAP17</v>
      </c>
      <c r="G125" t="str">
        <f>VLOOKUP(F125,Results!$N$2:$O$9,2,FALSE)</f>
        <v>Dolly Mixtures</v>
      </c>
      <c r="H125" s="22">
        <f>+K121</f>
        <v>0</v>
      </c>
      <c r="I125" s="1" t="str">
        <f>+F121</f>
        <v>MAP13</v>
      </c>
      <c r="J125" t="str">
        <f>VLOOKUP(I125,Results!$N$2:$O$9,2,FALSE)</f>
        <v>The Smites</v>
      </c>
      <c r="K125" s="22">
        <f>+H121</f>
        <v>0</v>
      </c>
    </row>
    <row r="126" spans="2:11" x14ac:dyDescent="0.3">
      <c r="B126" t="str">
        <f t="shared" si="20"/>
        <v>18MAP11</v>
      </c>
      <c r="C126" t="str">
        <f t="shared" si="17"/>
        <v>18MAP15</v>
      </c>
      <c r="D126" s="11">
        <f>+D121</f>
        <v>46471</v>
      </c>
      <c r="E126" s="29">
        <f>+E121</f>
        <v>18</v>
      </c>
      <c r="F126" s="22" t="str">
        <f>+I122</f>
        <v>MAP11</v>
      </c>
      <c r="G126" t="str">
        <f>VLOOKUP(F126,Results!$N$2:$O$9,2,FALSE)</f>
        <v>Banana Skins</v>
      </c>
      <c r="H126" s="22">
        <f>+K122</f>
        <v>0</v>
      </c>
      <c r="I126" s="1" t="str">
        <f>+F122</f>
        <v>MAP15</v>
      </c>
      <c r="J126" t="str">
        <f>VLOOKUP(I126,Results!$N$2:$O$9,2,FALSE)</f>
        <v>F.W.Golf</v>
      </c>
      <c r="K126" s="22">
        <f>+H122</f>
        <v>0</v>
      </c>
    </row>
    <row r="127" spans="2:11" x14ac:dyDescent="0.3">
      <c r="B127" t="str">
        <f t="shared" si="20"/>
        <v>18MAP16</v>
      </c>
      <c r="C127" t="str">
        <f t="shared" si="17"/>
        <v>18MAP12</v>
      </c>
      <c r="D127" s="11">
        <f>+D121</f>
        <v>46471</v>
      </c>
      <c r="E127" s="29">
        <f>+E121</f>
        <v>18</v>
      </c>
      <c r="F127" s="22" t="str">
        <f>+I123</f>
        <v>MAP16</v>
      </c>
      <c r="G127" t="str">
        <f>VLOOKUP(F127,Results!$N$2:$O$9,2,FALSE)</f>
        <v>Donuts</v>
      </c>
      <c r="H127" s="22">
        <f>+K123</f>
        <v>0</v>
      </c>
      <c r="I127" s="1" t="str">
        <f>+F123</f>
        <v>MAP12</v>
      </c>
      <c r="J127" t="str">
        <f>VLOOKUP(I127,Results!$N$2:$O$9,2,FALSE)</f>
        <v>R &amp; R</v>
      </c>
      <c r="K127" s="22">
        <f>+H123</f>
        <v>0</v>
      </c>
    </row>
    <row r="128" spans="2:11" x14ac:dyDescent="0.3">
      <c r="B128" t="str">
        <f t="shared" ref="B128:B134" si="21">CONCATENATE(E128,F128)</f>
        <v>19MAP17</v>
      </c>
      <c r="C128" t="str">
        <f t="shared" si="17"/>
        <v>19MAP14</v>
      </c>
      <c r="D128" s="11">
        <f>+'Results Input'!E74</f>
        <v>46478</v>
      </c>
      <c r="E128" s="28">
        <f>+'Results Input'!F74</f>
        <v>19</v>
      </c>
      <c r="F128" s="22" t="str">
        <f>+'Results Input'!G74</f>
        <v>MAP17</v>
      </c>
      <c r="G128" t="str">
        <f>VLOOKUP(F128,Results!$N$2:$O$9,2,FALSE)</f>
        <v>Dolly Mixtures</v>
      </c>
      <c r="H128" s="22">
        <f>+'Results Input'!I74</f>
        <v>0</v>
      </c>
      <c r="I128" s="22" t="str">
        <f>+'Results Input'!J74</f>
        <v>MAP14</v>
      </c>
      <c r="J128" t="str">
        <f>VLOOKUP(I128,Results!$N$2:$O$9,2,FALSE)</f>
        <v>Wizards</v>
      </c>
      <c r="K128" s="22">
        <f>+'Results Input'!L74</f>
        <v>0</v>
      </c>
    </row>
    <row r="129" spans="2:11" x14ac:dyDescent="0.3">
      <c r="B129" t="str">
        <f t="shared" si="21"/>
        <v>19MAP16</v>
      </c>
      <c r="C129" t="str">
        <f t="shared" si="17"/>
        <v>19MAP11</v>
      </c>
      <c r="D129" s="11">
        <f>+D128</f>
        <v>46478</v>
      </c>
      <c r="E129" s="29">
        <f>+E128</f>
        <v>19</v>
      </c>
      <c r="F129" s="22" t="str">
        <f>+'Results Input'!G75</f>
        <v>MAP16</v>
      </c>
      <c r="G129" t="str">
        <f>VLOOKUP(F129,Results!$N$2:$O$9,2,FALSE)</f>
        <v>Donuts</v>
      </c>
      <c r="H129" s="22">
        <f>+'Results Input'!I75</f>
        <v>0</v>
      </c>
      <c r="I129" s="22" t="str">
        <f>+'Results Input'!J75</f>
        <v>MAP11</v>
      </c>
      <c r="J129" t="str">
        <f>VLOOKUP(I129,Results!$N$2:$O$9,2,FALSE)</f>
        <v>Banana Skins</v>
      </c>
      <c r="K129" s="22">
        <f>+'Results Input'!L75</f>
        <v>0</v>
      </c>
    </row>
    <row r="130" spans="2:11" x14ac:dyDescent="0.3">
      <c r="B130" t="str">
        <f t="shared" si="21"/>
        <v>19MAP12</v>
      </c>
      <c r="C130" t="str">
        <f t="shared" si="17"/>
        <v>19MAP15</v>
      </c>
      <c r="D130" s="11">
        <f>+D128</f>
        <v>46478</v>
      </c>
      <c r="E130" s="29">
        <f>+E128</f>
        <v>19</v>
      </c>
      <c r="F130" s="22" t="str">
        <f>+'Results Input'!G76</f>
        <v>MAP12</v>
      </c>
      <c r="G130" t="str">
        <f>VLOOKUP(F130,Results!$N$2:$O$9,2,FALSE)</f>
        <v>R &amp; R</v>
      </c>
      <c r="H130" s="22">
        <f>+'Results Input'!I76</f>
        <v>0</v>
      </c>
      <c r="I130" s="22" t="str">
        <f>+'Results Input'!J76</f>
        <v>MAP15</v>
      </c>
      <c r="J130" t="str">
        <f>VLOOKUP(I130,Results!$N$2:$O$9,2,FALSE)</f>
        <v>F.W.Golf</v>
      </c>
      <c r="K130" s="22">
        <f>+'Results Input'!L76</f>
        <v>0</v>
      </c>
    </row>
    <row r="131" spans="2:11" x14ac:dyDescent="0.3">
      <c r="B131" t="str">
        <f t="shared" si="21"/>
        <v>19MAP13</v>
      </c>
      <c r="C131" t="str">
        <f t="shared" si="17"/>
        <v>19X</v>
      </c>
      <c r="D131" s="11">
        <f>+D128</f>
        <v>46478</v>
      </c>
      <c r="E131" s="29">
        <f>+E128</f>
        <v>19</v>
      </c>
      <c r="F131" s="22" t="str">
        <f>+'Results Input'!G77</f>
        <v>MAP13</v>
      </c>
      <c r="G131" t="str">
        <f>VLOOKUP(F131,Results!$N$2:$O$9,2,FALSE)</f>
        <v>The Smites</v>
      </c>
      <c r="H131" s="22">
        <f>+'Results Input'!I77</f>
        <v>0</v>
      </c>
      <c r="I131" s="22" t="str">
        <f>+'Results Input'!J77</f>
        <v>X</v>
      </c>
      <c r="J131" t="str">
        <f>VLOOKUP(I131,Results!$N$2:$O$9,2,FALSE)</f>
        <v>No Match</v>
      </c>
      <c r="K131" s="26"/>
    </row>
    <row r="132" spans="2:11" x14ac:dyDescent="0.3">
      <c r="B132" t="str">
        <f t="shared" si="21"/>
        <v>19MAP14</v>
      </c>
      <c r="C132" t="str">
        <f t="shared" si="17"/>
        <v>19MAP17</v>
      </c>
      <c r="D132" s="11">
        <f>+D128</f>
        <v>46478</v>
      </c>
      <c r="E132" s="29">
        <f>+E128</f>
        <v>19</v>
      </c>
      <c r="F132" s="22" t="str">
        <f>+I128</f>
        <v>MAP14</v>
      </c>
      <c r="G132" t="str">
        <f>VLOOKUP(F132,Results!$N$2:$O$9,2,FALSE)</f>
        <v>Wizards</v>
      </c>
      <c r="H132" s="22">
        <f>+K128</f>
        <v>0</v>
      </c>
      <c r="I132" s="1" t="str">
        <f>+F128</f>
        <v>MAP17</v>
      </c>
      <c r="J132" t="str">
        <f>VLOOKUP(I132,Results!$N$2:$O$9,2,FALSE)</f>
        <v>Dolly Mixtures</v>
      </c>
      <c r="K132" s="22">
        <f>+H128</f>
        <v>0</v>
      </c>
    </row>
    <row r="133" spans="2:11" x14ac:dyDescent="0.3">
      <c r="B133" t="str">
        <f t="shared" si="21"/>
        <v>19MAP11</v>
      </c>
      <c r="C133" t="str">
        <f t="shared" si="17"/>
        <v>19MAP16</v>
      </c>
      <c r="D133" s="11">
        <f>+D128</f>
        <v>46478</v>
      </c>
      <c r="E133" s="29">
        <f>+E128</f>
        <v>19</v>
      </c>
      <c r="F133" s="22" t="str">
        <f>+I129</f>
        <v>MAP11</v>
      </c>
      <c r="G133" t="str">
        <f>VLOOKUP(F133,Results!$N$2:$O$9,2,FALSE)</f>
        <v>Banana Skins</v>
      </c>
      <c r="H133" s="22">
        <f>+K129</f>
        <v>0</v>
      </c>
      <c r="I133" s="1" t="str">
        <f>+F129</f>
        <v>MAP16</v>
      </c>
      <c r="J133" t="str">
        <f>VLOOKUP(I133,Results!$N$2:$O$9,2,FALSE)</f>
        <v>Donuts</v>
      </c>
      <c r="K133" s="22">
        <f>+H129</f>
        <v>0</v>
      </c>
    </row>
    <row r="134" spans="2:11" x14ac:dyDescent="0.3">
      <c r="B134" t="str">
        <f t="shared" si="21"/>
        <v>19MAP15</v>
      </c>
      <c r="C134" t="str">
        <f t="shared" si="17"/>
        <v>19MAP12</v>
      </c>
      <c r="D134" s="11">
        <f>+D128</f>
        <v>46478</v>
      </c>
      <c r="E134" s="29">
        <f>+E128</f>
        <v>19</v>
      </c>
      <c r="F134" s="22" t="str">
        <f>+I130</f>
        <v>MAP15</v>
      </c>
      <c r="G134" t="str">
        <f>VLOOKUP(F134,Results!$N$2:$O$9,2,FALSE)</f>
        <v>F.W.Golf</v>
      </c>
      <c r="H134" s="22">
        <f>+K130</f>
        <v>0</v>
      </c>
      <c r="I134" s="1" t="str">
        <f>+F130</f>
        <v>MAP12</v>
      </c>
      <c r="J134" t="str">
        <f>VLOOKUP(I134,Results!$N$2:$O$9,2,FALSE)</f>
        <v>R &amp; R</v>
      </c>
      <c r="K134" s="22">
        <f>+H130</f>
        <v>0</v>
      </c>
    </row>
    <row r="135" spans="2:11" x14ac:dyDescent="0.3">
      <c r="B135" t="str">
        <f t="shared" ref="B135:B141" si="22">CONCATENATE(E135,F135)</f>
        <v>20MAP16</v>
      </c>
      <c r="C135" t="str">
        <f t="shared" si="17"/>
        <v>20MAP13</v>
      </c>
      <c r="D135" s="11">
        <f>+'Results Input'!E78</f>
        <v>46485</v>
      </c>
      <c r="E135" s="28">
        <f>+'Results Input'!F78</f>
        <v>20</v>
      </c>
      <c r="F135" s="22" t="str">
        <f>+'Results Input'!G78</f>
        <v>MAP16</v>
      </c>
      <c r="G135" t="str">
        <f>VLOOKUP(F135,Results!$N$2:$O$9,2,FALSE)</f>
        <v>Donuts</v>
      </c>
      <c r="H135" s="22">
        <f>+'Results Input'!I78</f>
        <v>0</v>
      </c>
      <c r="I135" s="22" t="str">
        <f>+'Results Input'!J78</f>
        <v>MAP13</v>
      </c>
      <c r="J135" t="str">
        <f>VLOOKUP(I135,Results!$N$2:$O$9,2,FALSE)</f>
        <v>The Smites</v>
      </c>
      <c r="K135" s="22">
        <f>+'Results Input'!L78</f>
        <v>0</v>
      </c>
    </row>
    <row r="136" spans="2:11" x14ac:dyDescent="0.3">
      <c r="B136" t="str">
        <f t="shared" si="22"/>
        <v>20MAP15</v>
      </c>
      <c r="C136" t="str">
        <f t="shared" si="17"/>
        <v>20MAP17</v>
      </c>
      <c r="D136" s="11">
        <f>+D135</f>
        <v>46485</v>
      </c>
      <c r="E136" s="29">
        <f>+E135</f>
        <v>20</v>
      </c>
      <c r="F136" s="22" t="str">
        <f>+'Results Input'!G79</f>
        <v>MAP15</v>
      </c>
      <c r="G136" t="str">
        <f>VLOOKUP(F136,Results!$N$2:$O$9,2,FALSE)</f>
        <v>F.W.Golf</v>
      </c>
      <c r="H136" s="22">
        <f>+'Results Input'!I79</f>
        <v>0</v>
      </c>
      <c r="I136" s="22" t="str">
        <f>+'Results Input'!J79</f>
        <v>MAP17</v>
      </c>
      <c r="J136" t="str">
        <f>VLOOKUP(I136,Results!$N$2:$O$9,2,FALSE)</f>
        <v>Dolly Mixtures</v>
      </c>
      <c r="K136" s="22">
        <f>+'Results Input'!L79</f>
        <v>0</v>
      </c>
    </row>
    <row r="137" spans="2:11" x14ac:dyDescent="0.3">
      <c r="B137" t="str">
        <f t="shared" si="22"/>
        <v>20MAP11</v>
      </c>
      <c r="C137" t="str">
        <f t="shared" si="17"/>
        <v>20MAP14</v>
      </c>
      <c r="D137" s="11">
        <f>+D135</f>
        <v>46485</v>
      </c>
      <c r="E137" s="29">
        <f>+E135</f>
        <v>20</v>
      </c>
      <c r="F137" s="22" t="str">
        <f>+'Results Input'!G80</f>
        <v>MAP11</v>
      </c>
      <c r="G137" t="str">
        <f>VLOOKUP(F137,Results!$N$2:$O$9,2,FALSE)</f>
        <v>Banana Skins</v>
      </c>
      <c r="H137" s="22">
        <f>+'Results Input'!I80</f>
        <v>0</v>
      </c>
      <c r="I137" s="22" t="str">
        <f>+'Results Input'!J80</f>
        <v>MAP14</v>
      </c>
      <c r="J137" t="str">
        <f>VLOOKUP(I137,Results!$N$2:$O$9,2,FALSE)</f>
        <v>Wizards</v>
      </c>
      <c r="K137" s="22">
        <f>+'Results Input'!L80</f>
        <v>0</v>
      </c>
    </row>
    <row r="138" spans="2:11" x14ac:dyDescent="0.3">
      <c r="B138" t="str">
        <f t="shared" si="22"/>
        <v>20MAP12</v>
      </c>
      <c r="C138" t="str">
        <f t="shared" si="17"/>
        <v>20X</v>
      </c>
      <c r="D138" s="11">
        <f>+D135</f>
        <v>46485</v>
      </c>
      <c r="E138" s="29">
        <f>+E135</f>
        <v>20</v>
      </c>
      <c r="F138" s="22" t="str">
        <f>+'Results Input'!G81</f>
        <v>MAP12</v>
      </c>
      <c r="G138" t="str">
        <f>VLOOKUP(F138,Results!$N$2:$O$9,2,FALSE)</f>
        <v>R &amp; R</v>
      </c>
      <c r="H138" s="22">
        <f>+'Results Input'!I81</f>
        <v>0</v>
      </c>
      <c r="I138" s="22" t="str">
        <f>+'Results Input'!J81</f>
        <v>X</v>
      </c>
      <c r="J138" t="str">
        <f>VLOOKUP(I138,Results!$N$2:$O$9,2,FALSE)</f>
        <v>No Match</v>
      </c>
      <c r="K138" s="26"/>
    </row>
    <row r="139" spans="2:11" x14ac:dyDescent="0.3">
      <c r="B139" t="str">
        <f t="shared" si="22"/>
        <v>20MAP13</v>
      </c>
      <c r="C139" t="str">
        <f t="shared" si="17"/>
        <v>20MAP16</v>
      </c>
      <c r="D139" s="11">
        <f>+D135</f>
        <v>46485</v>
      </c>
      <c r="E139" s="29">
        <f>+E135</f>
        <v>20</v>
      </c>
      <c r="F139" s="22" t="str">
        <f>+I135</f>
        <v>MAP13</v>
      </c>
      <c r="G139" t="str">
        <f>VLOOKUP(F139,Results!$N$2:$O$9,2,FALSE)</f>
        <v>The Smites</v>
      </c>
      <c r="H139" s="22">
        <f>+K135</f>
        <v>0</v>
      </c>
      <c r="I139" s="1" t="str">
        <f>+F135</f>
        <v>MAP16</v>
      </c>
      <c r="J139" t="str">
        <f>VLOOKUP(I139,Results!$N$2:$O$9,2,FALSE)</f>
        <v>Donuts</v>
      </c>
      <c r="K139" s="22">
        <f>+H135</f>
        <v>0</v>
      </c>
    </row>
    <row r="140" spans="2:11" x14ac:dyDescent="0.3">
      <c r="B140" t="str">
        <f t="shared" si="22"/>
        <v>20MAP17</v>
      </c>
      <c r="C140" t="str">
        <f t="shared" si="17"/>
        <v>20MAP15</v>
      </c>
      <c r="D140" s="11">
        <f>+D135</f>
        <v>46485</v>
      </c>
      <c r="E140" s="29">
        <f>+E135</f>
        <v>20</v>
      </c>
      <c r="F140" s="22" t="str">
        <f>+I136</f>
        <v>MAP17</v>
      </c>
      <c r="G140" t="str">
        <f>VLOOKUP(F140,Results!$N$2:$O$9,2,FALSE)</f>
        <v>Dolly Mixtures</v>
      </c>
      <c r="H140" s="22">
        <f>+K136</f>
        <v>0</v>
      </c>
      <c r="I140" s="1" t="str">
        <f>+F136</f>
        <v>MAP15</v>
      </c>
      <c r="J140" t="str">
        <f>VLOOKUP(I140,Results!$N$2:$O$9,2,FALSE)</f>
        <v>F.W.Golf</v>
      </c>
      <c r="K140" s="22">
        <f>+H136</f>
        <v>0</v>
      </c>
    </row>
    <row r="141" spans="2:11" x14ac:dyDescent="0.3">
      <c r="B141" t="str">
        <f t="shared" si="22"/>
        <v>20MAP14</v>
      </c>
      <c r="C141" t="str">
        <f t="shared" si="17"/>
        <v>20MAP11</v>
      </c>
      <c r="D141" s="11">
        <f>+D135</f>
        <v>46485</v>
      </c>
      <c r="E141" s="29">
        <f>+E135</f>
        <v>20</v>
      </c>
      <c r="F141" s="22" t="str">
        <f>+I137</f>
        <v>MAP14</v>
      </c>
      <c r="G141" t="str">
        <f>VLOOKUP(F141,Results!$N$2:$O$9,2,FALSE)</f>
        <v>Wizards</v>
      </c>
      <c r="H141" s="22">
        <f>+K137</f>
        <v>0</v>
      </c>
      <c r="I141" s="1" t="str">
        <f>+F137</f>
        <v>MAP11</v>
      </c>
      <c r="J141" t="str">
        <f>VLOOKUP(I141,Results!$N$2:$O$9,2,FALSE)</f>
        <v>Banana Skins</v>
      </c>
      <c r="K141" s="22">
        <f>+H137</f>
        <v>0</v>
      </c>
    </row>
    <row r="142" spans="2:11" x14ac:dyDescent="0.3">
      <c r="B142" t="str">
        <f t="shared" ref="B142:B148" si="23">CONCATENATE(E142,F142)</f>
        <v>21MAP14</v>
      </c>
      <c r="C142" t="str">
        <f t="shared" si="17"/>
        <v>21MAP16</v>
      </c>
      <c r="D142" s="11">
        <f>+'Results Input'!E82</f>
        <v>46492</v>
      </c>
      <c r="E142" s="28">
        <f>+'Results Input'!F82</f>
        <v>21</v>
      </c>
      <c r="F142" s="22" t="str">
        <f>+'Results Input'!G82</f>
        <v>MAP14</v>
      </c>
      <c r="G142" t="str">
        <f>VLOOKUP(F142,Results!$N$2:$O$9,2,FALSE)</f>
        <v>Wizards</v>
      </c>
      <c r="H142" s="22">
        <f>+'Results Input'!I82</f>
        <v>0</v>
      </c>
      <c r="I142" s="22" t="str">
        <f>+'Results Input'!J82</f>
        <v>MAP16</v>
      </c>
      <c r="J142" t="str">
        <f>VLOOKUP(I142,Results!$N$2:$O$9,2,FALSE)</f>
        <v>Donuts</v>
      </c>
      <c r="K142" s="22">
        <f>+'Results Input'!L82</f>
        <v>0</v>
      </c>
    </row>
    <row r="143" spans="2:11" x14ac:dyDescent="0.3">
      <c r="B143" t="str">
        <f t="shared" si="23"/>
        <v>21MAP17</v>
      </c>
      <c r="C143" t="str">
        <f t="shared" si="17"/>
        <v>21MAP12</v>
      </c>
      <c r="D143" s="11">
        <f>+D142</f>
        <v>46492</v>
      </c>
      <c r="E143" s="29">
        <f>+E142</f>
        <v>21</v>
      </c>
      <c r="F143" s="22" t="str">
        <f>+'Results Input'!G83</f>
        <v>MAP17</v>
      </c>
      <c r="G143" t="str">
        <f>VLOOKUP(F143,Results!$N$2:$O$9,2,FALSE)</f>
        <v>Dolly Mixtures</v>
      </c>
      <c r="H143" s="22">
        <f>+'Results Input'!I83</f>
        <v>0</v>
      </c>
      <c r="I143" s="22" t="str">
        <f>+'Results Input'!J83</f>
        <v>MAP12</v>
      </c>
      <c r="J143" t="str">
        <f>VLOOKUP(I143,Results!$N$2:$O$9,2,FALSE)</f>
        <v>R &amp; R</v>
      </c>
      <c r="K143" s="22">
        <f>+'Results Input'!L83</f>
        <v>0</v>
      </c>
    </row>
    <row r="144" spans="2:11" x14ac:dyDescent="0.3">
      <c r="B144" t="str">
        <f t="shared" si="23"/>
        <v>21MAP13</v>
      </c>
      <c r="C144" t="str">
        <f t="shared" si="17"/>
        <v>21MAP15</v>
      </c>
      <c r="D144" s="11">
        <f>+D142</f>
        <v>46492</v>
      </c>
      <c r="E144" s="29">
        <f>+E142</f>
        <v>21</v>
      </c>
      <c r="F144" s="22" t="str">
        <f>+'Results Input'!G84</f>
        <v>MAP13</v>
      </c>
      <c r="G144" t="str">
        <f>VLOOKUP(F144,Results!$N$2:$O$9,2,FALSE)</f>
        <v>The Smites</v>
      </c>
      <c r="H144" s="22">
        <f>+'Results Input'!I84</f>
        <v>0</v>
      </c>
      <c r="I144" s="22" t="str">
        <f>+'Results Input'!J84</f>
        <v>MAP15</v>
      </c>
      <c r="J144" t="str">
        <f>VLOOKUP(I144,Results!$N$2:$O$9,2,FALSE)</f>
        <v>F.W.Golf</v>
      </c>
      <c r="K144" s="22">
        <f>+'Results Input'!L84</f>
        <v>0</v>
      </c>
    </row>
    <row r="145" spans="2:11" x14ac:dyDescent="0.3">
      <c r="B145" t="str">
        <f t="shared" si="23"/>
        <v>21MAP11</v>
      </c>
      <c r="C145" t="str">
        <f t="shared" si="17"/>
        <v>21X</v>
      </c>
      <c r="D145" s="11">
        <f>+D142</f>
        <v>46492</v>
      </c>
      <c r="E145" s="29">
        <f>+E142</f>
        <v>21</v>
      </c>
      <c r="F145" s="22" t="str">
        <f>+'Results Input'!G85</f>
        <v>MAP11</v>
      </c>
      <c r="G145" t="str">
        <f>VLOOKUP(F145,Results!$N$2:$O$9,2,FALSE)</f>
        <v>Banana Skins</v>
      </c>
      <c r="H145" s="22">
        <f>+'Results Input'!I85</f>
        <v>0</v>
      </c>
      <c r="I145" s="22" t="str">
        <f>+'Results Input'!J85</f>
        <v>X</v>
      </c>
      <c r="J145" t="str">
        <f>VLOOKUP(I145,Results!$N$2:$O$9,2,FALSE)</f>
        <v>No Match</v>
      </c>
      <c r="K145" s="26"/>
    </row>
    <row r="146" spans="2:11" x14ac:dyDescent="0.3">
      <c r="B146" t="str">
        <f t="shared" si="23"/>
        <v>21MAP16</v>
      </c>
      <c r="C146" t="str">
        <f t="shared" si="17"/>
        <v>21MAP14</v>
      </c>
      <c r="D146" s="11">
        <f>+D142</f>
        <v>46492</v>
      </c>
      <c r="E146" s="29">
        <f>+E142</f>
        <v>21</v>
      </c>
      <c r="F146" s="22" t="str">
        <f>+I142</f>
        <v>MAP16</v>
      </c>
      <c r="G146" t="str">
        <f>VLOOKUP(F146,Results!$N$2:$O$9,2,FALSE)</f>
        <v>Donuts</v>
      </c>
      <c r="H146" s="22">
        <f>+K142</f>
        <v>0</v>
      </c>
      <c r="I146" s="1" t="str">
        <f>+F142</f>
        <v>MAP14</v>
      </c>
      <c r="J146" t="str">
        <f>VLOOKUP(I146,Results!$N$2:$O$9,2,FALSE)</f>
        <v>Wizards</v>
      </c>
      <c r="K146" s="22">
        <f>+H142</f>
        <v>0</v>
      </c>
    </row>
    <row r="147" spans="2:11" x14ac:dyDescent="0.3">
      <c r="B147" t="str">
        <f t="shared" si="23"/>
        <v>21MAP12</v>
      </c>
      <c r="C147" t="str">
        <f t="shared" si="17"/>
        <v>21MAP17</v>
      </c>
      <c r="D147" s="11">
        <f>+D142</f>
        <v>46492</v>
      </c>
      <c r="E147" s="29">
        <f>+E142</f>
        <v>21</v>
      </c>
      <c r="F147" s="22" t="str">
        <f>+I143</f>
        <v>MAP12</v>
      </c>
      <c r="G147" t="str">
        <f>VLOOKUP(F147,Results!$N$2:$O$9,2,FALSE)</f>
        <v>R &amp; R</v>
      </c>
      <c r="H147" s="22">
        <f>+K143</f>
        <v>0</v>
      </c>
      <c r="I147" s="1" t="str">
        <f>+F143</f>
        <v>MAP17</v>
      </c>
      <c r="J147" t="str">
        <f>VLOOKUP(I147,Results!$N$2:$O$9,2,FALSE)</f>
        <v>Dolly Mixtures</v>
      </c>
      <c r="K147" s="22">
        <f>+H143</f>
        <v>0</v>
      </c>
    </row>
    <row r="148" spans="2:11" x14ac:dyDescent="0.3">
      <c r="B148" t="str">
        <f t="shared" si="23"/>
        <v>21MAP15</v>
      </c>
      <c r="C148" t="str">
        <f t="shared" si="17"/>
        <v>21MAP13</v>
      </c>
      <c r="D148" s="11">
        <f>+D142</f>
        <v>46492</v>
      </c>
      <c r="E148" s="29">
        <f>+E142</f>
        <v>21</v>
      </c>
      <c r="F148" s="22" t="str">
        <f>+I144</f>
        <v>MAP15</v>
      </c>
      <c r="G148" t="str">
        <f>VLOOKUP(F148,Results!$N$2:$O$9,2,FALSE)</f>
        <v>F.W.Golf</v>
      </c>
      <c r="H148" s="22">
        <f>+K144</f>
        <v>0</v>
      </c>
      <c r="I148" s="1" t="str">
        <f>+F144</f>
        <v>MAP13</v>
      </c>
      <c r="J148" t="str">
        <f>VLOOKUP(I148,Results!$N$2:$O$9,2,FALSE)</f>
        <v>The Smites</v>
      </c>
      <c r="K148" s="22">
        <f>+H144</f>
        <v>0</v>
      </c>
    </row>
    <row r="149" spans="2:11" x14ac:dyDescent="0.3">
      <c r="D149" s="11"/>
      <c r="E149" s="7"/>
      <c r="F149" s="10"/>
      <c r="G149"/>
      <c r="H149" s="10"/>
    </row>
    <row r="150" spans="2:11" x14ac:dyDescent="0.3">
      <c r="D150" s="11"/>
      <c r="E150" s="7"/>
      <c r="F150" s="10"/>
      <c r="G150"/>
      <c r="H150" s="22">
        <f>SUM(H2:H149)</f>
        <v>174</v>
      </c>
    </row>
    <row r="151" spans="2:11" x14ac:dyDescent="0.3">
      <c r="D151" s="11"/>
      <c r="E151" s="7"/>
      <c r="F151" s="10"/>
      <c r="G151"/>
      <c r="H151" s="10"/>
    </row>
    <row r="152" spans="2:11" x14ac:dyDescent="0.3">
      <c r="D152" s="11"/>
      <c r="E152" s="7"/>
      <c r="F152" s="10"/>
      <c r="G152"/>
      <c r="H152" s="10"/>
    </row>
    <row r="153" spans="2:11" x14ac:dyDescent="0.3">
      <c r="D153" s="11"/>
      <c r="E153" s="7"/>
      <c r="F153" s="10"/>
      <c r="G153"/>
      <c r="H153" s="10"/>
    </row>
    <row r="154" spans="2:11" x14ac:dyDescent="0.3">
      <c r="D154" s="11"/>
      <c r="E154" s="7"/>
      <c r="F154" s="10"/>
      <c r="G154"/>
      <c r="H154" s="10"/>
    </row>
    <row r="155" spans="2:11" x14ac:dyDescent="0.3">
      <c r="D155" s="11"/>
      <c r="E155" s="7"/>
      <c r="F155" s="10"/>
      <c r="G155"/>
      <c r="H155" s="10"/>
    </row>
    <row r="156" spans="2:11" x14ac:dyDescent="0.3">
      <c r="D156" s="11"/>
      <c r="E156" s="7"/>
      <c r="F156" s="10"/>
      <c r="G156"/>
      <c r="H156" s="10"/>
    </row>
    <row r="157" spans="2:11" x14ac:dyDescent="0.3">
      <c r="D157" s="11"/>
      <c r="E157" s="7"/>
      <c r="F157" s="10"/>
      <c r="G157"/>
      <c r="H157" s="10"/>
    </row>
    <row r="158" spans="2:11" x14ac:dyDescent="0.3">
      <c r="D158" s="11"/>
      <c r="E158" s="7"/>
      <c r="F158" s="10"/>
      <c r="G158"/>
      <c r="H158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95"/>
  <sheetViews>
    <sheetView workbookViewId="0">
      <pane xSplit="2" ySplit="1" topLeftCell="E2" activePane="bottomRight" state="frozen"/>
      <selection pane="topRight" activeCell="B1" sqref="B1"/>
      <selection pane="bottomLeft" activeCell="A2" sqref="A2"/>
      <selection pane="bottomRight" activeCell="L12" sqref="L12"/>
    </sheetView>
  </sheetViews>
  <sheetFormatPr defaultRowHeight="14.4" x14ac:dyDescent="0.3"/>
  <cols>
    <col min="1" max="1" width="2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7.5546875" style="1" customWidth="1"/>
    <col min="8" max="8" width="14" style="1" bestFit="1" customWidth="1"/>
    <col min="9" max="9" width="5.109375" style="1" customWidth="1"/>
    <col min="11" max="11" width="14" bestFit="1" customWidth="1"/>
    <col min="12" max="12" width="8.5546875" customWidth="1"/>
  </cols>
  <sheetData>
    <row r="1" spans="2:12" x14ac:dyDescent="0.3">
      <c r="F1" s="1" t="s">
        <v>1</v>
      </c>
      <c r="G1" s="26">
        <v>3</v>
      </c>
    </row>
    <row r="2" spans="2:12" x14ac:dyDescent="0.3">
      <c r="B2" t="str">
        <f t="shared" ref="B2:B30" si="0">CONCATENATE(F2,G2)</f>
        <v>1MAP11</v>
      </c>
      <c r="C2" t="str">
        <f>CONCATENATE(F2,J2)</f>
        <v>1MAP12</v>
      </c>
      <c r="E2" s="8">
        <v>46282</v>
      </c>
      <c r="F2" s="9">
        <v>1</v>
      </c>
      <c r="G2" s="10" t="s">
        <v>28</v>
      </c>
      <c r="H2" t="str">
        <f>VLOOKUP(G2,Results!$N$2:$O$9,2,FALSE)</f>
        <v>Banana Skins</v>
      </c>
      <c r="I2" s="26">
        <v>13</v>
      </c>
      <c r="J2" s="10" t="s">
        <v>29</v>
      </c>
      <c r="K2" t="str">
        <f>VLOOKUP(J2,Results!$N$2:$O$9,2,FALSE)</f>
        <v>R &amp; R</v>
      </c>
      <c r="L2" s="26">
        <v>12</v>
      </c>
    </row>
    <row r="3" spans="2:12" x14ac:dyDescent="0.3">
      <c r="B3" t="str">
        <f t="shared" si="0"/>
        <v>1MAP15</v>
      </c>
      <c r="C3" t="str">
        <f t="shared" ref="C3:C31" si="1">CONCATENATE(F3,J3)</f>
        <v>1MAP16</v>
      </c>
      <c r="E3" s="11">
        <f>+E2</f>
        <v>46282</v>
      </c>
      <c r="F3" s="7">
        <f>+F2</f>
        <v>1</v>
      </c>
      <c r="G3" s="10" t="s">
        <v>32</v>
      </c>
      <c r="H3" t="str">
        <f>VLOOKUP(G3,Results!$N$2:$O$9,2,FALSE)</f>
        <v>F.W.Golf</v>
      </c>
      <c r="I3" s="26">
        <v>16</v>
      </c>
      <c r="J3" s="10" t="s">
        <v>33</v>
      </c>
      <c r="K3" t="str">
        <f>VLOOKUP(J3,Results!$N$2:$O$9,2,FALSE)</f>
        <v>Donuts</v>
      </c>
      <c r="L3" s="26">
        <v>4</v>
      </c>
    </row>
    <row r="4" spans="2:12" x14ac:dyDescent="0.3">
      <c r="B4" t="str">
        <f t="shared" si="0"/>
        <v>1MAP13</v>
      </c>
      <c r="C4" t="str">
        <f t="shared" si="1"/>
        <v>1MAP14</v>
      </c>
      <c r="E4" s="11">
        <f>+E2</f>
        <v>46282</v>
      </c>
      <c r="F4" s="7">
        <f>+F2</f>
        <v>1</v>
      </c>
      <c r="G4" s="10" t="s">
        <v>30</v>
      </c>
      <c r="H4" t="str">
        <f>VLOOKUP(G4,Results!$N$2:$O$9,2,FALSE)</f>
        <v>The Smites</v>
      </c>
      <c r="I4" s="26">
        <v>8</v>
      </c>
      <c r="J4" s="10" t="s">
        <v>31</v>
      </c>
      <c r="K4" t="str">
        <f>VLOOKUP(J4,Results!$N$2:$O$9,2,FALSE)</f>
        <v>Wizards</v>
      </c>
      <c r="L4" s="26">
        <v>10</v>
      </c>
    </row>
    <row r="5" spans="2:12" x14ac:dyDescent="0.3">
      <c r="B5" t="str">
        <f>CONCATENATE(F5,G5)</f>
        <v>1MAP17</v>
      </c>
      <c r="C5" t="str">
        <f t="shared" si="1"/>
        <v>1X</v>
      </c>
      <c r="E5" s="11">
        <f>+E2</f>
        <v>46282</v>
      </c>
      <c r="F5" s="7">
        <f>+F2</f>
        <v>1</v>
      </c>
      <c r="G5" s="10" t="s">
        <v>34</v>
      </c>
      <c r="H5" t="str">
        <f>VLOOKUP(G5,Results!$N$2:$O$9,2,FALSE)</f>
        <v>Dolly Mixtures</v>
      </c>
      <c r="I5" s="26"/>
      <c r="J5" s="10" t="s">
        <v>15</v>
      </c>
      <c r="K5" t="str">
        <f>VLOOKUP(J5,Results!$N$2:$O$9,2,FALSE)</f>
        <v>No Match</v>
      </c>
      <c r="L5" s="27"/>
    </row>
    <row r="6" spans="2:12" x14ac:dyDescent="0.3">
      <c r="B6" t="str">
        <f t="shared" si="0"/>
        <v>2MAP14</v>
      </c>
      <c r="C6" t="str">
        <f t="shared" si="1"/>
        <v>2MAP15</v>
      </c>
      <c r="E6" s="8">
        <v>46289</v>
      </c>
      <c r="F6" s="9">
        <v>2</v>
      </c>
      <c r="G6" s="10" t="s">
        <v>31</v>
      </c>
      <c r="H6" t="str">
        <f>VLOOKUP(G6,Results!$N$2:$O$9,2,FALSE)</f>
        <v>Wizards</v>
      </c>
      <c r="I6" s="26">
        <v>13</v>
      </c>
      <c r="J6" s="10" t="s">
        <v>32</v>
      </c>
      <c r="K6" t="str">
        <f>VLOOKUP(J6,Results!$N$2:$O$9,2,FALSE)</f>
        <v>F.W.Golf</v>
      </c>
      <c r="L6" s="26">
        <v>10</v>
      </c>
    </row>
    <row r="7" spans="2:12" x14ac:dyDescent="0.3">
      <c r="B7" t="str">
        <f t="shared" si="0"/>
        <v>2MAP17</v>
      </c>
      <c r="C7" t="str">
        <f t="shared" si="1"/>
        <v>2MAP11</v>
      </c>
      <c r="E7" s="11">
        <f>+E6</f>
        <v>46289</v>
      </c>
      <c r="F7" s="7">
        <f>+F6</f>
        <v>2</v>
      </c>
      <c r="G7" s="10" t="s">
        <v>34</v>
      </c>
      <c r="H7" t="str">
        <f>VLOOKUP(G7,Results!$N$2:$O$9,2,FALSE)</f>
        <v>Dolly Mixtures</v>
      </c>
      <c r="I7" s="26">
        <v>10</v>
      </c>
      <c r="J7" s="10" t="s">
        <v>28</v>
      </c>
      <c r="K7" t="str">
        <f>VLOOKUP(J7,Results!$N$2:$O$9,2,FALSE)</f>
        <v>Banana Skins</v>
      </c>
      <c r="L7" s="26">
        <v>16</v>
      </c>
    </row>
    <row r="8" spans="2:12" x14ac:dyDescent="0.3">
      <c r="B8" t="str">
        <f t="shared" si="0"/>
        <v>2MAP12</v>
      </c>
      <c r="C8" t="str">
        <f t="shared" si="1"/>
        <v>2MAP13</v>
      </c>
      <c r="E8" s="11">
        <f>+E6</f>
        <v>46289</v>
      </c>
      <c r="F8" s="7">
        <f>+F6</f>
        <v>2</v>
      </c>
      <c r="G8" s="10" t="s">
        <v>29</v>
      </c>
      <c r="H8" t="str">
        <f>VLOOKUP(G8,Results!$N$2:$O$9,2,FALSE)</f>
        <v>R &amp; R</v>
      </c>
      <c r="I8" s="26" t="s">
        <v>48</v>
      </c>
      <c r="J8" s="10" t="s">
        <v>30</v>
      </c>
      <c r="K8" t="str">
        <f>VLOOKUP(J8,Results!$N$2:$O$9,2,FALSE)</f>
        <v>The Smites</v>
      </c>
      <c r="L8" s="26" t="s">
        <v>48</v>
      </c>
    </row>
    <row r="9" spans="2:12" x14ac:dyDescent="0.3">
      <c r="B9" t="str">
        <f t="shared" si="0"/>
        <v>2MAP16</v>
      </c>
      <c r="C9" t="str">
        <f t="shared" si="1"/>
        <v>2X</v>
      </c>
      <c r="E9" s="11">
        <f>+E6</f>
        <v>46289</v>
      </c>
      <c r="F9" s="7">
        <f>+F6</f>
        <v>2</v>
      </c>
      <c r="G9" s="10" t="s">
        <v>33</v>
      </c>
      <c r="H9" t="str">
        <f>VLOOKUP(G9,Results!$N$2:$O$9,2,FALSE)</f>
        <v>Donuts</v>
      </c>
      <c r="I9" s="26"/>
      <c r="J9" s="10" t="s">
        <v>15</v>
      </c>
      <c r="K9" t="str">
        <f>VLOOKUP(J9,Results!$N$2:$O$9,2,FALSE)</f>
        <v>No Match</v>
      </c>
      <c r="L9" s="27"/>
    </row>
    <row r="10" spans="2:12" x14ac:dyDescent="0.3">
      <c r="B10" t="str">
        <f t="shared" si="0"/>
        <v>3MAP16</v>
      </c>
      <c r="C10" t="str">
        <f t="shared" si="1"/>
        <v>3MAP17</v>
      </c>
      <c r="E10" s="8">
        <v>46296</v>
      </c>
      <c r="F10" s="9">
        <v>3</v>
      </c>
      <c r="G10" s="10" t="s">
        <v>33</v>
      </c>
      <c r="H10" t="str">
        <f>VLOOKUP(G10,Results!$N$2:$O$9,2,FALSE)</f>
        <v>Donuts</v>
      </c>
      <c r="I10" s="26">
        <v>7</v>
      </c>
      <c r="J10" s="10" t="s">
        <v>34</v>
      </c>
      <c r="K10" t="str">
        <f>VLOOKUP(J10,Results!$N$2:$O$9,2,FALSE)</f>
        <v>Dolly Mixtures</v>
      </c>
      <c r="L10" s="26">
        <v>15</v>
      </c>
    </row>
    <row r="11" spans="2:12" x14ac:dyDescent="0.3">
      <c r="B11" t="str">
        <f t="shared" si="0"/>
        <v>3MAP11</v>
      </c>
      <c r="C11" t="str">
        <f t="shared" si="1"/>
        <v>3MAP13</v>
      </c>
      <c r="E11" s="11">
        <f>+E10</f>
        <v>46296</v>
      </c>
      <c r="F11" s="7">
        <f>+F10</f>
        <v>3</v>
      </c>
      <c r="G11" s="10" t="s">
        <v>28</v>
      </c>
      <c r="H11" t="str">
        <f>VLOOKUP(G11,Results!$N$2:$O$9,2,FALSE)</f>
        <v>Banana Skins</v>
      </c>
      <c r="I11" s="26">
        <v>4</v>
      </c>
      <c r="J11" s="10" t="s">
        <v>30</v>
      </c>
      <c r="K11" t="str">
        <f>VLOOKUP(J11,Results!$N$2:$O$9,2,FALSE)</f>
        <v>The Smites</v>
      </c>
      <c r="L11" s="26">
        <v>13</v>
      </c>
    </row>
    <row r="12" spans="2:12" x14ac:dyDescent="0.3">
      <c r="B12" t="str">
        <f t="shared" si="0"/>
        <v>3MAP14</v>
      </c>
      <c r="C12" t="str">
        <f t="shared" si="1"/>
        <v>3MAP12</v>
      </c>
      <c r="E12" s="11">
        <f>+E10</f>
        <v>46296</v>
      </c>
      <c r="F12" s="7">
        <f>+F10</f>
        <v>3</v>
      </c>
      <c r="G12" s="10" t="s">
        <v>31</v>
      </c>
      <c r="H12" t="str">
        <f>VLOOKUP(G12,Results!$N$2:$O$9,2,FALSE)</f>
        <v>Wizards</v>
      </c>
      <c r="I12" s="26">
        <v>10</v>
      </c>
      <c r="J12" s="10" t="s">
        <v>29</v>
      </c>
      <c r="K12" t="str">
        <f>VLOOKUP(J12,Results!$N$2:$O$9,2,FALSE)</f>
        <v>R &amp; R</v>
      </c>
      <c r="L12" s="26">
        <v>13</v>
      </c>
    </row>
    <row r="13" spans="2:12" x14ac:dyDescent="0.3">
      <c r="B13" t="str">
        <f t="shared" si="0"/>
        <v>3MAP15</v>
      </c>
      <c r="C13" t="str">
        <f t="shared" si="1"/>
        <v>3X</v>
      </c>
      <c r="E13" s="11">
        <f>+E10</f>
        <v>46296</v>
      </c>
      <c r="F13" s="7">
        <f>+F10</f>
        <v>3</v>
      </c>
      <c r="G13" s="10" t="s">
        <v>32</v>
      </c>
      <c r="H13" t="str">
        <f>VLOOKUP(G13,Results!$N$2:$O$9,2,FALSE)</f>
        <v>F.W.Golf</v>
      </c>
      <c r="I13" s="26"/>
      <c r="J13" s="10" t="s">
        <v>15</v>
      </c>
      <c r="K13" t="str">
        <f>VLOOKUP(J13,Results!$N$2:$O$9,2,FALSE)</f>
        <v>No Match</v>
      </c>
      <c r="L13" s="27"/>
    </row>
    <row r="14" spans="2:12" x14ac:dyDescent="0.3">
      <c r="B14" t="str">
        <f t="shared" si="0"/>
        <v>4MAP12</v>
      </c>
      <c r="C14" t="str">
        <f t="shared" si="1"/>
        <v>4MAP16</v>
      </c>
      <c r="E14" s="8">
        <v>46303</v>
      </c>
      <c r="F14" s="9">
        <v>4</v>
      </c>
      <c r="G14" s="10" t="s">
        <v>29</v>
      </c>
      <c r="H14" t="str">
        <f>VLOOKUP(G14,Results!$N$2:$O$9,2,FALSE)</f>
        <v>R &amp; R</v>
      </c>
      <c r="I14" s="26"/>
      <c r="J14" s="10" t="s">
        <v>33</v>
      </c>
      <c r="K14" t="str">
        <f>VLOOKUP(J14,Results!$N$2:$O$9,2,FALSE)</f>
        <v>Donuts</v>
      </c>
      <c r="L14" s="26"/>
    </row>
    <row r="15" spans="2:12" x14ac:dyDescent="0.3">
      <c r="B15" t="str">
        <f t="shared" si="0"/>
        <v>4MAP13</v>
      </c>
      <c r="C15" t="str">
        <f t="shared" si="1"/>
        <v>4MAP17</v>
      </c>
      <c r="E15" s="11">
        <f>+E14</f>
        <v>46303</v>
      </c>
      <c r="F15" s="7">
        <f>+F14</f>
        <v>4</v>
      </c>
      <c r="G15" s="10" t="s">
        <v>30</v>
      </c>
      <c r="H15" t="str">
        <f>VLOOKUP(G15,Results!$N$2:$O$9,2,FALSE)</f>
        <v>The Smites</v>
      </c>
      <c r="I15" s="26"/>
      <c r="J15" s="10" t="s">
        <v>34</v>
      </c>
      <c r="K15" t="str">
        <f>VLOOKUP(J15,Results!$N$2:$O$9,2,FALSE)</f>
        <v>Dolly Mixtures</v>
      </c>
      <c r="L15" s="26"/>
    </row>
    <row r="16" spans="2:12" x14ac:dyDescent="0.3">
      <c r="B16" t="str">
        <f t="shared" si="0"/>
        <v>4MAP15</v>
      </c>
      <c r="C16" t="str">
        <f t="shared" si="1"/>
        <v>4MAP11</v>
      </c>
      <c r="E16" s="11">
        <f>+E14</f>
        <v>46303</v>
      </c>
      <c r="F16" s="7">
        <f>+F14</f>
        <v>4</v>
      </c>
      <c r="G16" s="10" t="s">
        <v>32</v>
      </c>
      <c r="H16" t="str">
        <f>VLOOKUP(G16,Results!$N$2:$O$9,2,FALSE)</f>
        <v>F.W.Golf</v>
      </c>
      <c r="I16" s="26"/>
      <c r="J16" s="10" t="s">
        <v>28</v>
      </c>
      <c r="K16" t="str">
        <f>VLOOKUP(J16,Results!$N$2:$O$9,2,FALSE)</f>
        <v>Banana Skins</v>
      </c>
      <c r="L16" s="26"/>
    </row>
    <row r="17" spans="2:12" x14ac:dyDescent="0.3">
      <c r="B17" t="str">
        <f t="shared" si="0"/>
        <v>4MAP14</v>
      </c>
      <c r="C17" t="str">
        <f t="shared" si="1"/>
        <v>4X</v>
      </c>
      <c r="E17" s="11">
        <f>+E14</f>
        <v>46303</v>
      </c>
      <c r="F17" s="7">
        <f>+F14</f>
        <v>4</v>
      </c>
      <c r="G17" s="10" t="s">
        <v>31</v>
      </c>
      <c r="H17" t="str">
        <f>VLOOKUP(G17,Results!$N$2:$O$9,2,FALSE)</f>
        <v>Wizards</v>
      </c>
      <c r="I17" s="26"/>
      <c r="J17" s="10" t="s">
        <v>15</v>
      </c>
      <c r="K17" t="str">
        <f>VLOOKUP(J17,Results!$N$2:$O$9,2,FALSE)</f>
        <v>No Match</v>
      </c>
      <c r="L17" s="27"/>
    </row>
    <row r="18" spans="2:12" x14ac:dyDescent="0.3">
      <c r="B18" t="str">
        <f t="shared" si="0"/>
        <v>5MAP16</v>
      </c>
      <c r="C18" t="str">
        <f t="shared" si="1"/>
        <v>5MAP11</v>
      </c>
      <c r="E18" s="8">
        <v>46317</v>
      </c>
      <c r="F18" s="9">
        <v>5</v>
      </c>
      <c r="G18" s="10" t="s">
        <v>33</v>
      </c>
      <c r="H18" t="str">
        <f>VLOOKUP(G18,Results!$N$2:$O$9,2,FALSE)</f>
        <v>Donuts</v>
      </c>
      <c r="I18" s="26"/>
      <c r="J18" s="10" t="s">
        <v>28</v>
      </c>
      <c r="K18" t="str">
        <f>VLOOKUP(J18,Results!$N$2:$O$9,2,FALSE)</f>
        <v>Banana Skins</v>
      </c>
      <c r="L18" s="26"/>
    </row>
    <row r="19" spans="2:12" x14ac:dyDescent="0.3">
      <c r="B19" t="str">
        <f t="shared" si="0"/>
        <v>5MAP12</v>
      </c>
      <c r="C19" t="str">
        <f t="shared" si="1"/>
        <v>5MAP15</v>
      </c>
      <c r="E19" s="11">
        <f>+E18</f>
        <v>46317</v>
      </c>
      <c r="F19" s="7">
        <f>+F18</f>
        <v>5</v>
      </c>
      <c r="G19" s="10" t="s">
        <v>29</v>
      </c>
      <c r="H19" t="str">
        <f>VLOOKUP(G19,Results!$N$2:$O$9,2,FALSE)</f>
        <v>R &amp; R</v>
      </c>
      <c r="I19" s="26"/>
      <c r="J19" s="10" t="s">
        <v>32</v>
      </c>
      <c r="K19" t="str">
        <f>VLOOKUP(J19,Results!$N$2:$O$9,2,FALSE)</f>
        <v>F.W.Golf</v>
      </c>
      <c r="L19" s="26"/>
    </row>
    <row r="20" spans="2:12" x14ac:dyDescent="0.3">
      <c r="B20" t="str">
        <f t="shared" si="0"/>
        <v>5MAP17</v>
      </c>
      <c r="C20" t="str">
        <f t="shared" si="1"/>
        <v>5MAP14</v>
      </c>
      <c r="E20" s="11">
        <f>+E18</f>
        <v>46317</v>
      </c>
      <c r="F20" s="7">
        <f>+F18</f>
        <v>5</v>
      </c>
      <c r="G20" s="10" t="s">
        <v>34</v>
      </c>
      <c r="H20" t="str">
        <f>VLOOKUP(G20,Results!$N$2:$O$9,2,FALSE)</f>
        <v>Dolly Mixtures</v>
      </c>
      <c r="I20" s="26"/>
      <c r="J20" s="10" t="s">
        <v>31</v>
      </c>
      <c r="K20" t="str">
        <f>VLOOKUP(J20,Results!$N$2:$O$9,2,FALSE)</f>
        <v>Wizards</v>
      </c>
      <c r="L20" s="26"/>
    </row>
    <row r="21" spans="2:12" x14ac:dyDescent="0.3">
      <c r="B21" t="str">
        <f t="shared" si="0"/>
        <v>5MAP13</v>
      </c>
      <c r="C21" t="str">
        <f t="shared" si="1"/>
        <v>5X</v>
      </c>
      <c r="E21" s="11">
        <f>+E18</f>
        <v>46317</v>
      </c>
      <c r="F21" s="7">
        <f>+F18</f>
        <v>5</v>
      </c>
      <c r="G21" s="10" t="s">
        <v>30</v>
      </c>
      <c r="H21" t="str">
        <f>VLOOKUP(G21,Results!$N$2:$O$9,2,FALSE)</f>
        <v>The Smites</v>
      </c>
      <c r="I21" s="26"/>
      <c r="J21" s="10" t="s">
        <v>15</v>
      </c>
      <c r="K21" t="str">
        <f>VLOOKUP(J21,Results!$N$2:$O$9,2,FALSE)</f>
        <v>No Match</v>
      </c>
      <c r="L21" s="27"/>
    </row>
    <row r="22" spans="2:12" x14ac:dyDescent="0.3">
      <c r="B22" t="str">
        <f t="shared" si="0"/>
        <v>6MAP16</v>
      </c>
      <c r="C22" t="str">
        <f t="shared" si="1"/>
        <v>6MAP13</v>
      </c>
      <c r="E22" s="8">
        <v>46324</v>
      </c>
      <c r="F22" s="9">
        <v>6</v>
      </c>
      <c r="G22" s="10" t="s">
        <v>33</v>
      </c>
      <c r="H22" t="str">
        <f>VLOOKUP(G22,Results!$N$2:$O$9,2,FALSE)</f>
        <v>Donuts</v>
      </c>
      <c r="I22" s="26"/>
      <c r="J22" s="10" t="s">
        <v>30</v>
      </c>
      <c r="K22" t="str">
        <f>VLOOKUP(J22,Results!$N$2:$O$9,2,FALSE)</f>
        <v>The Smites</v>
      </c>
      <c r="L22" s="26"/>
    </row>
    <row r="23" spans="2:12" x14ac:dyDescent="0.3">
      <c r="B23" t="str">
        <f t="shared" si="0"/>
        <v>6MAP15</v>
      </c>
      <c r="C23" t="str">
        <f t="shared" si="1"/>
        <v>6MAP17</v>
      </c>
      <c r="E23" s="11">
        <f>+E22</f>
        <v>46324</v>
      </c>
      <c r="F23" s="7">
        <f>+F22</f>
        <v>6</v>
      </c>
      <c r="G23" s="10" t="s">
        <v>32</v>
      </c>
      <c r="H23" t="str">
        <f>VLOOKUP(G23,Results!$N$2:$O$9,2,FALSE)</f>
        <v>F.W.Golf</v>
      </c>
      <c r="I23" s="26"/>
      <c r="J23" s="10" t="s">
        <v>34</v>
      </c>
      <c r="K23" t="str">
        <f>VLOOKUP(J23,Results!$N$2:$O$9,2,FALSE)</f>
        <v>Dolly Mixtures</v>
      </c>
      <c r="L23" s="26"/>
    </row>
    <row r="24" spans="2:12" x14ac:dyDescent="0.3">
      <c r="B24" t="str">
        <f t="shared" si="0"/>
        <v>6MAP11</v>
      </c>
      <c r="C24" t="str">
        <f t="shared" si="1"/>
        <v>6MAP14</v>
      </c>
      <c r="E24" s="11">
        <f>+E22</f>
        <v>46324</v>
      </c>
      <c r="F24" s="7">
        <f>+F22</f>
        <v>6</v>
      </c>
      <c r="G24" s="10" t="s">
        <v>28</v>
      </c>
      <c r="H24" t="str">
        <f>VLOOKUP(G24,Results!$N$2:$O$9,2,FALSE)</f>
        <v>Banana Skins</v>
      </c>
      <c r="I24" s="26"/>
      <c r="J24" s="10" t="s">
        <v>31</v>
      </c>
      <c r="K24" t="str">
        <f>VLOOKUP(J24,Results!$N$2:$O$9,2,FALSE)</f>
        <v>Wizards</v>
      </c>
      <c r="L24" s="26"/>
    </row>
    <row r="25" spans="2:12" x14ac:dyDescent="0.3">
      <c r="B25" t="str">
        <f t="shared" si="0"/>
        <v>6MAP12</v>
      </c>
      <c r="C25" t="str">
        <f t="shared" si="1"/>
        <v>6X</v>
      </c>
      <c r="E25" s="11">
        <f>+E22</f>
        <v>46324</v>
      </c>
      <c r="F25" s="7">
        <f>+F22</f>
        <v>6</v>
      </c>
      <c r="G25" s="10" t="s">
        <v>29</v>
      </c>
      <c r="H25" t="str">
        <f>VLOOKUP(G25,Results!$N$2:$O$9,2,FALSE)</f>
        <v>R &amp; R</v>
      </c>
      <c r="I25" s="26"/>
      <c r="J25" s="10" t="s">
        <v>15</v>
      </c>
      <c r="K25" t="str">
        <f>VLOOKUP(J25,Results!$N$2:$O$9,2,FALSE)</f>
        <v>No Match</v>
      </c>
      <c r="L25" s="27"/>
    </row>
    <row r="26" spans="2:12" x14ac:dyDescent="0.3">
      <c r="B26" t="str">
        <f t="shared" si="0"/>
        <v>7MAP14</v>
      </c>
      <c r="C26" t="str">
        <f t="shared" si="1"/>
        <v>7MAP16</v>
      </c>
      <c r="E26" s="8">
        <v>46338</v>
      </c>
      <c r="F26" s="9">
        <v>7</v>
      </c>
      <c r="G26" s="10" t="s">
        <v>31</v>
      </c>
      <c r="H26" t="str">
        <f>VLOOKUP(G26,Results!$N$2:$O$9,2,FALSE)</f>
        <v>Wizards</v>
      </c>
      <c r="I26" s="26"/>
      <c r="J26" s="10" t="s">
        <v>33</v>
      </c>
      <c r="K26" t="str">
        <f>VLOOKUP(J26,Results!$N$2:$O$9,2,FALSE)</f>
        <v>Donuts</v>
      </c>
      <c r="L26" s="26"/>
    </row>
    <row r="27" spans="2:12" x14ac:dyDescent="0.3">
      <c r="B27" t="str">
        <f t="shared" si="0"/>
        <v>7MAP15</v>
      </c>
      <c r="C27" t="str">
        <f t="shared" si="1"/>
        <v>7MAP13</v>
      </c>
      <c r="E27" s="11">
        <f>+E26</f>
        <v>46338</v>
      </c>
      <c r="F27" s="7">
        <f>+F26</f>
        <v>7</v>
      </c>
      <c r="G27" s="10" t="s">
        <v>32</v>
      </c>
      <c r="H27" t="str">
        <f>VLOOKUP(G27,Results!$N$2:$O$9,2,FALSE)</f>
        <v>F.W.Golf</v>
      </c>
      <c r="I27" s="26"/>
      <c r="J27" s="10" t="s">
        <v>30</v>
      </c>
      <c r="K27" t="str">
        <f>VLOOKUP(J27,Results!$N$2:$O$9,2,FALSE)</f>
        <v>The Smites</v>
      </c>
      <c r="L27" s="26"/>
    </row>
    <row r="28" spans="2:12" x14ac:dyDescent="0.3">
      <c r="B28" t="str">
        <f t="shared" si="0"/>
        <v>7MAP17</v>
      </c>
      <c r="C28" t="str">
        <f t="shared" si="1"/>
        <v>7MAP12</v>
      </c>
      <c r="E28" s="11">
        <f>+E26</f>
        <v>46338</v>
      </c>
      <c r="F28" s="7">
        <f>+F26</f>
        <v>7</v>
      </c>
      <c r="G28" s="10" t="s">
        <v>34</v>
      </c>
      <c r="H28" t="str">
        <f>VLOOKUP(G28,Results!$N$2:$O$9,2,FALSE)</f>
        <v>Dolly Mixtures</v>
      </c>
      <c r="I28" s="26"/>
      <c r="J28" s="10" t="s">
        <v>29</v>
      </c>
      <c r="K28" t="str">
        <f>VLOOKUP(J28,Results!$N$2:$O$9,2,FALSE)</f>
        <v>R &amp; R</v>
      </c>
      <c r="L28" s="26"/>
    </row>
    <row r="29" spans="2:12" x14ac:dyDescent="0.3">
      <c r="B29" t="str">
        <f t="shared" si="0"/>
        <v>7MAP11</v>
      </c>
      <c r="C29" t="str">
        <f t="shared" si="1"/>
        <v>7X</v>
      </c>
      <c r="E29" s="11">
        <f>+E26</f>
        <v>46338</v>
      </c>
      <c r="F29" s="7">
        <f>+F26</f>
        <v>7</v>
      </c>
      <c r="G29" s="10" t="s">
        <v>28</v>
      </c>
      <c r="H29" t="str">
        <f>VLOOKUP(G29,Results!$N$2:$O$9,2,FALSE)</f>
        <v>Banana Skins</v>
      </c>
      <c r="I29" s="26"/>
      <c r="J29" s="10" t="s">
        <v>15</v>
      </c>
      <c r="K29" t="str">
        <f>VLOOKUP(J29,Results!$N$2:$O$9,2,FALSE)</f>
        <v>No Match</v>
      </c>
      <c r="L29" s="27"/>
    </row>
    <row r="30" spans="2:12" x14ac:dyDescent="0.3">
      <c r="B30" t="str">
        <f t="shared" si="0"/>
        <v>8MAP14</v>
      </c>
      <c r="C30" t="str">
        <f t="shared" si="1"/>
        <v>8MAP13</v>
      </c>
      <c r="E30" s="8">
        <v>46343</v>
      </c>
      <c r="F30" s="9">
        <v>8</v>
      </c>
      <c r="G30" s="10" t="s">
        <v>31</v>
      </c>
      <c r="H30" t="str">
        <f>VLOOKUP(G30,Results!$N$2:$O$9,2,FALSE)</f>
        <v>Wizards</v>
      </c>
      <c r="I30" s="26"/>
      <c r="J30" s="10" t="s">
        <v>30</v>
      </c>
      <c r="K30" t="str">
        <f>VLOOKUP(J30,Results!$N$2:$O$9,2,FALSE)</f>
        <v>The Smites</v>
      </c>
      <c r="L30" s="26"/>
    </row>
    <row r="31" spans="2:12" x14ac:dyDescent="0.3">
      <c r="B31" t="str">
        <f t="shared" ref="B31:B59" si="2">CONCATENATE(F31,G31)</f>
        <v>8MAP16</v>
      </c>
      <c r="C31" t="str">
        <f t="shared" si="1"/>
        <v>8MAP15</v>
      </c>
      <c r="E31" s="11">
        <f>+E30</f>
        <v>46343</v>
      </c>
      <c r="F31" s="7">
        <f>+F30</f>
        <v>8</v>
      </c>
      <c r="G31" s="10" t="s">
        <v>33</v>
      </c>
      <c r="H31" t="str">
        <f>VLOOKUP(G31,Results!$N$2:$O$9,2,FALSE)</f>
        <v>Donuts</v>
      </c>
      <c r="I31" s="26"/>
      <c r="J31" s="10" t="s">
        <v>32</v>
      </c>
      <c r="K31" t="str">
        <f>VLOOKUP(J31,Results!$N$2:$O$9,2,FALSE)</f>
        <v>F.W.Golf</v>
      </c>
      <c r="L31" s="26"/>
    </row>
    <row r="32" spans="2:12" x14ac:dyDescent="0.3">
      <c r="B32" t="str">
        <f t="shared" si="2"/>
        <v>8MAP12</v>
      </c>
      <c r="C32" t="str">
        <f t="shared" ref="C32:C60" si="3">CONCATENATE(F32,J32)</f>
        <v>8MAP11</v>
      </c>
      <c r="E32" s="11">
        <f>+E30</f>
        <v>46343</v>
      </c>
      <c r="F32" s="7">
        <f>+F30</f>
        <v>8</v>
      </c>
      <c r="G32" s="10" t="s">
        <v>29</v>
      </c>
      <c r="H32" t="str">
        <f>VLOOKUP(G32,Results!$N$2:$O$9,2,FALSE)</f>
        <v>R &amp; R</v>
      </c>
      <c r="I32" s="26"/>
      <c r="J32" s="10" t="s">
        <v>28</v>
      </c>
      <c r="K32" t="str">
        <f>VLOOKUP(J32,Results!$N$2:$O$9,2,FALSE)</f>
        <v>Banana Skins</v>
      </c>
      <c r="L32" s="26"/>
    </row>
    <row r="33" spans="2:12" x14ac:dyDescent="0.3">
      <c r="B33" t="str">
        <f t="shared" si="2"/>
        <v>8MAP17</v>
      </c>
      <c r="C33" t="str">
        <f t="shared" si="3"/>
        <v>8X</v>
      </c>
      <c r="E33" s="11">
        <f>+E30</f>
        <v>46343</v>
      </c>
      <c r="F33" s="7">
        <f>+F30</f>
        <v>8</v>
      </c>
      <c r="G33" s="10" t="s">
        <v>34</v>
      </c>
      <c r="H33" t="str">
        <f>VLOOKUP(G33,Results!$N$2:$O$9,2,FALSE)</f>
        <v>Dolly Mixtures</v>
      </c>
      <c r="I33" s="26"/>
      <c r="J33" s="10" t="s">
        <v>15</v>
      </c>
      <c r="K33" t="str">
        <f>VLOOKUP(J33,Results!$N$2:$O$9,2,FALSE)</f>
        <v>No Match</v>
      </c>
      <c r="L33" s="27"/>
    </row>
    <row r="34" spans="2:12" x14ac:dyDescent="0.3">
      <c r="B34" t="str">
        <f t="shared" si="2"/>
        <v>9MAP13</v>
      </c>
      <c r="C34" t="str">
        <f t="shared" si="3"/>
        <v>9MAP12</v>
      </c>
      <c r="E34" s="8">
        <v>46359</v>
      </c>
      <c r="F34" s="9">
        <v>9</v>
      </c>
      <c r="G34" s="10" t="s">
        <v>30</v>
      </c>
      <c r="H34" t="str">
        <f>VLOOKUP(G34,Results!$N$2:$O$9,2,FALSE)</f>
        <v>The Smites</v>
      </c>
      <c r="I34" s="26"/>
      <c r="J34" s="10" t="s">
        <v>29</v>
      </c>
      <c r="K34" t="str">
        <f>VLOOKUP(J34,Results!$N$2:$O$9,2,FALSE)</f>
        <v>R &amp; R</v>
      </c>
      <c r="L34" s="26"/>
    </row>
    <row r="35" spans="2:12" x14ac:dyDescent="0.3">
      <c r="B35" t="str">
        <f t="shared" si="2"/>
        <v>9MAP11</v>
      </c>
      <c r="C35" t="str">
        <f t="shared" si="3"/>
        <v>9MAP17</v>
      </c>
      <c r="E35" s="11">
        <f>+E34</f>
        <v>46359</v>
      </c>
      <c r="F35" s="7">
        <f>+F34</f>
        <v>9</v>
      </c>
      <c r="G35" s="10" t="s">
        <v>28</v>
      </c>
      <c r="H35" t="str">
        <f>VLOOKUP(G35,Results!$N$2:$O$9,2,FALSE)</f>
        <v>Banana Skins</v>
      </c>
      <c r="I35" s="26"/>
      <c r="J35" s="10" t="s">
        <v>34</v>
      </c>
      <c r="K35" t="str">
        <f>VLOOKUP(J35,Results!$N$2:$O$9,2,FALSE)</f>
        <v>Dolly Mixtures</v>
      </c>
      <c r="L35" s="26"/>
    </row>
    <row r="36" spans="2:12" x14ac:dyDescent="0.3">
      <c r="B36" t="str">
        <f t="shared" si="2"/>
        <v>9MAP15</v>
      </c>
      <c r="C36" t="str">
        <f t="shared" si="3"/>
        <v>9MAP14</v>
      </c>
      <c r="E36" s="11">
        <f>+E34</f>
        <v>46359</v>
      </c>
      <c r="F36" s="7">
        <f>+F34</f>
        <v>9</v>
      </c>
      <c r="G36" s="10" t="s">
        <v>32</v>
      </c>
      <c r="H36" t="str">
        <f>VLOOKUP(G36,Results!$N$2:$O$9,2,FALSE)</f>
        <v>F.W.Golf</v>
      </c>
      <c r="I36" s="26"/>
      <c r="J36" s="10" t="s">
        <v>31</v>
      </c>
      <c r="K36" t="str">
        <f>VLOOKUP(J36,Results!$N$2:$O$9,2,FALSE)</f>
        <v>Wizards</v>
      </c>
      <c r="L36" s="26"/>
    </row>
    <row r="37" spans="2:12" x14ac:dyDescent="0.3">
      <c r="B37" t="str">
        <f t="shared" si="2"/>
        <v>9MAP16</v>
      </c>
      <c r="C37" t="str">
        <f t="shared" si="3"/>
        <v>9X</v>
      </c>
      <c r="E37" s="11">
        <f>+E34</f>
        <v>46359</v>
      </c>
      <c r="F37" s="7">
        <f>+F34</f>
        <v>9</v>
      </c>
      <c r="G37" s="10" t="s">
        <v>33</v>
      </c>
      <c r="H37" t="str">
        <f>VLOOKUP(G37,Results!$N$2:$O$9,2,FALSE)</f>
        <v>Donuts</v>
      </c>
      <c r="I37" s="26"/>
      <c r="J37" s="10" t="s">
        <v>15</v>
      </c>
      <c r="K37" t="str">
        <f>VLOOKUP(J37,Results!$N$2:$O$9,2,FALSE)</f>
        <v>No Match</v>
      </c>
      <c r="L37" s="27"/>
    </row>
    <row r="38" spans="2:12" x14ac:dyDescent="0.3">
      <c r="B38" t="str">
        <f t="shared" si="2"/>
        <v>10MAP12</v>
      </c>
      <c r="C38" t="str">
        <f t="shared" si="3"/>
        <v>10MAP14</v>
      </c>
      <c r="E38" s="8">
        <v>46373</v>
      </c>
      <c r="F38" s="9">
        <v>10</v>
      </c>
      <c r="G38" s="10" t="s">
        <v>29</v>
      </c>
      <c r="H38" t="str">
        <f>VLOOKUP(G38,Results!$N$2:$O$9,2,FALSE)</f>
        <v>R &amp; R</v>
      </c>
      <c r="I38" s="26"/>
      <c r="J38" s="10" t="s">
        <v>31</v>
      </c>
      <c r="K38" t="str">
        <f>VLOOKUP(J38,Results!$N$2:$O$9,2,FALSE)</f>
        <v>Wizards</v>
      </c>
      <c r="L38" s="26"/>
    </row>
    <row r="39" spans="2:12" x14ac:dyDescent="0.3">
      <c r="B39" t="str">
        <f t="shared" si="2"/>
        <v>10MAP13</v>
      </c>
      <c r="C39" t="str">
        <f t="shared" si="3"/>
        <v>10MAP11</v>
      </c>
      <c r="E39" s="11">
        <f>+E38</f>
        <v>46373</v>
      </c>
      <c r="F39" s="7">
        <f>+F38</f>
        <v>10</v>
      </c>
      <c r="G39" s="10" t="s">
        <v>30</v>
      </c>
      <c r="H39" t="str">
        <f>VLOOKUP(G39,Results!$N$2:$O$9,2,FALSE)</f>
        <v>The Smites</v>
      </c>
      <c r="I39" s="26"/>
      <c r="J39" s="10" t="s">
        <v>28</v>
      </c>
      <c r="K39" t="str">
        <f>VLOOKUP(J39,Results!$N$2:$O$9,2,FALSE)</f>
        <v>Banana Skins</v>
      </c>
      <c r="L39" s="26"/>
    </row>
    <row r="40" spans="2:12" x14ac:dyDescent="0.3">
      <c r="B40" t="str">
        <f t="shared" si="2"/>
        <v>10MAP17</v>
      </c>
      <c r="C40" t="str">
        <f t="shared" si="3"/>
        <v>10MAP16</v>
      </c>
      <c r="E40" s="11">
        <f>+E38</f>
        <v>46373</v>
      </c>
      <c r="F40" s="7">
        <f>+F38</f>
        <v>10</v>
      </c>
      <c r="G40" s="10" t="s">
        <v>34</v>
      </c>
      <c r="H40" t="str">
        <f>VLOOKUP(G40,Results!$N$2:$O$9,2,FALSE)</f>
        <v>Dolly Mixtures</v>
      </c>
      <c r="I40" s="26"/>
      <c r="J40" s="10" t="s">
        <v>33</v>
      </c>
      <c r="K40" t="str">
        <f>VLOOKUP(J40,Results!$N$2:$O$9,2,FALSE)</f>
        <v>Donuts</v>
      </c>
      <c r="L40" s="26"/>
    </row>
    <row r="41" spans="2:12" x14ac:dyDescent="0.3">
      <c r="B41" t="str">
        <f t="shared" si="2"/>
        <v>10MAP15</v>
      </c>
      <c r="C41" t="str">
        <f t="shared" si="3"/>
        <v>10X</v>
      </c>
      <c r="E41" s="11">
        <f>+E38</f>
        <v>46373</v>
      </c>
      <c r="F41" s="7">
        <f>+F38</f>
        <v>10</v>
      </c>
      <c r="G41" s="10" t="s">
        <v>32</v>
      </c>
      <c r="H41" t="str">
        <f>VLOOKUP(G41,Results!$N$2:$O$9,2,FALSE)</f>
        <v>F.W.Golf</v>
      </c>
      <c r="I41" s="26"/>
      <c r="J41" s="10" t="s">
        <v>15</v>
      </c>
      <c r="K41" t="str">
        <f>VLOOKUP(J41,Results!$N$2:$O$9,2,FALSE)</f>
        <v>No Match</v>
      </c>
      <c r="L41" s="27"/>
    </row>
    <row r="42" spans="2:12" x14ac:dyDescent="0.3">
      <c r="B42" t="str">
        <f t="shared" si="2"/>
        <v>11MAP16</v>
      </c>
      <c r="C42" t="str">
        <f t="shared" si="3"/>
        <v>11MAP12</v>
      </c>
      <c r="E42" s="8">
        <v>46394</v>
      </c>
      <c r="F42" s="9">
        <v>11</v>
      </c>
      <c r="G42" s="10" t="s">
        <v>33</v>
      </c>
      <c r="H42" t="str">
        <f>VLOOKUP(G42,Results!$N$2:$O$9,2,FALSE)</f>
        <v>Donuts</v>
      </c>
      <c r="I42" s="26"/>
      <c r="J42" s="10" t="s">
        <v>29</v>
      </c>
      <c r="K42" t="str">
        <f>VLOOKUP(J42,Results!$N$2:$O$9,2,FALSE)</f>
        <v>R &amp; R</v>
      </c>
      <c r="L42" s="26"/>
    </row>
    <row r="43" spans="2:12" x14ac:dyDescent="0.3">
      <c r="B43" t="str">
        <f t="shared" si="2"/>
        <v>11MAP11</v>
      </c>
      <c r="C43" t="str">
        <f t="shared" si="3"/>
        <v>11MAP15</v>
      </c>
      <c r="E43" s="11">
        <f>+E42</f>
        <v>46394</v>
      </c>
      <c r="F43" s="7">
        <f>+F42</f>
        <v>11</v>
      </c>
      <c r="G43" s="10" t="s">
        <v>28</v>
      </c>
      <c r="H43" t="str">
        <f>VLOOKUP(G43,Results!$N$2:$O$9,2,FALSE)</f>
        <v>Banana Skins</v>
      </c>
      <c r="I43" s="26"/>
      <c r="J43" s="10" t="s">
        <v>32</v>
      </c>
      <c r="K43" t="str">
        <f>VLOOKUP(J43,Results!$N$2:$O$9,2,FALSE)</f>
        <v>F.W.Golf</v>
      </c>
      <c r="L43" s="26"/>
    </row>
    <row r="44" spans="2:12" x14ac:dyDescent="0.3">
      <c r="B44" t="str">
        <f t="shared" si="2"/>
        <v>11MAP17</v>
      </c>
      <c r="C44" t="str">
        <f t="shared" si="3"/>
        <v>11MAP13</v>
      </c>
      <c r="E44" s="11">
        <f>+E42</f>
        <v>46394</v>
      </c>
      <c r="F44" s="7">
        <f>+F42</f>
        <v>11</v>
      </c>
      <c r="G44" s="10" t="s">
        <v>34</v>
      </c>
      <c r="H44" t="str">
        <f>VLOOKUP(G44,Results!$N$2:$O$9,2,FALSE)</f>
        <v>Dolly Mixtures</v>
      </c>
      <c r="I44" s="26"/>
      <c r="J44" s="10" t="s">
        <v>30</v>
      </c>
      <c r="K44" t="str">
        <f>VLOOKUP(J44,Results!$N$2:$O$9,2,FALSE)</f>
        <v>The Smites</v>
      </c>
      <c r="L44" s="26"/>
    </row>
    <row r="45" spans="2:12" x14ac:dyDescent="0.3">
      <c r="B45" t="str">
        <f t="shared" si="2"/>
        <v>11MAP14</v>
      </c>
      <c r="C45" t="str">
        <f t="shared" si="3"/>
        <v>11X</v>
      </c>
      <c r="E45" s="11">
        <f>+E42</f>
        <v>46394</v>
      </c>
      <c r="F45" s="7">
        <f>+F42</f>
        <v>11</v>
      </c>
      <c r="G45" s="10" t="s">
        <v>31</v>
      </c>
      <c r="H45" t="str">
        <f>VLOOKUP(G45,Results!$N$2:$O$9,2,FALSE)</f>
        <v>Wizards</v>
      </c>
      <c r="I45" s="26"/>
      <c r="J45" s="10" t="s">
        <v>15</v>
      </c>
      <c r="K45" t="str">
        <f>VLOOKUP(J45,Results!$N$2:$O$9,2,FALSE)</f>
        <v>No Match</v>
      </c>
      <c r="L45" s="27"/>
    </row>
    <row r="46" spans="2:12" x14ac:dyDescent="0.3">
      <c r="B46" t="str">
        <f t="shared" si="2"/>
        <v>12MAP14</v>
      </c>
      <c r="C46" t="str">
        <f t="shared" si="3"/>
        <v>12MAP17</v>
      </c>
      <c r="E46" s="8">
        <v>46401</v>
      </c>
      <c r="F46" s="9">
        <v>12</v>
      </c>
      <c r="G46" s="10" t="s">
        <v>31</v>
      </c>
      <c r="H46" t="str">
        <f>VLOOKUP(G46,Results!$N$2:$O$9,2,FALSE)</f>
        <v>Wizards</v>
      </c>
      <c r="I46" s="26"/>
      <c r="J46" s="10" t="s">
        <v>34</v>
      </c>
      <c r="K46" t="str">
        <f>VLOOKUP(J46,Results!$N$2:$O$9,2,FALSE)</f>
        <v>Dolly Mixtures</v>
      </c>
      <c r="L46" s="26"/>
    </row>
    <row r="47" spans="2:12" x14ac:dyDescent="0.3">
      <c r="B47" t="str">
        <f t="shared" si="2"/>
        <v>12MAP15</v>
      </c>
      <c r="C47" t="str">
        <f t="shared" si="3"/>
        <v>12MAP12</v>
      </c>
      <c r="E47" s="11">
        <f>+E46</f>
        <v>46401</v>
      </c>
      <c r="F47" s="7">
        <f>+F46</f>
        <v>12</v>
      </c>
      <c r="G47" s="10" t="s">
        <v>32</v>
      </c>
      <c r="H47" t="str">
        <f>VLOOKUP(G47,Results!$N$2:$O$9,2,FALSE)</f>
        <v>F.W.Golf</v>
      </c>
      <c r="I47" s="26"/>
      <c r="J47" s="10" t="s">
        <v>29</v>
      </c>
      <c r="K47" t="str">
        <f>VLOOKUP(J47,Results!$N$2:$O$9,2,FALSE)</f>
        <v>R &amp; R</v>
      </c>
      <c r="L47" s="26"/>
    </row>
    <row r="48" spans="2:12" x14ac:dyDescent="0.3">
      <c r="B48" t="str">
        <f t="shared" si="2"/>
        <v>12MAP11</v>
      </c>
      <c r="C48" t="str">
        <f t="shared" si="3"/>
        <v>12MAP16</v>
      </c>
      <c r="E48" s="11">
        <f>+E46</f>
        <v>46401</v>
      </c>
      <c r="F48" s="7">
        <f>+F46</f>
        <v>12</v>
      </c>
      <c r="G48" s="10" t="s">
        <v>28</v>
      </c>
      <c r="H48" t="str">
        <f>VLOOKUP(G48,Results!$N$2:$O$9,2,FALSE)</f>
        <v>Banana Skins</v>
      </c>
      <c r="I48" s="26"/>
      <c r="J48" s="10" t="s">
        <v>33</v>
      </c>
      <c r="K48" t="str">
        <f>VLOOKUP(J48,Results!$N$2:$O$9,2,FALSE)</f>
        <v>Donuts</v>
      </c>
      <c r="L48" s="26"/>
    </row>
    <row r="49" spans="2:14" x14ac:dyDescent="0.3">
      <c r="B49" t="str">
        <f t="shared" si="2"/>
        <v>12MAP13</v>
      </c>
      <c r="C49" t="str">
        <f t="shared" si="3"/>
        <v>12X</v>
      </c>
      <c r="E49" s="11">
        <f>+E46</f>
        <v>46401</v>
      </c>
      <c r="F49" s="7">
        <f>+F46</f>
        <v>12</v>
      </c>
      <c r="G49" s="10" t="s">
        <v>30</v>
      </c>
      <c r="H49" t="str">
        <f>VLOOKUP(G49,Results!$N$2:$O$9,2,FALSE)</f>
        <v>The Smites</v>
      </c>
      <c r="I49" s="26"/>
      <c r="J49" s="10" t="s">
        <v>15</v>
      </c>
      <c r="K49" t="str">
        <f>VLOOKUP(J49,Results!$N$2:$O$9,2,FALSE)</f>
        <v>No Match</v>
      </c>
      <c r="L49" s="27"/>
    </row>
    <row r="50" spans="2:14" x14ac:dyDescent="0.3">
      <c r="B50" t="str">
        <f t="shared" si="2"/>
        <v>13MAP17</v>
      </c>
      <c r="C50" t="str">
        <f t="shared" si="3"/>
        <v>13MAP15</v>
      </c>
      <c r="E50" s="8">
        <v>46408</v>
      </c>
      <c r="F50" s="9">
        <v>13</v>
      </c>
      <c r="G50" s="10" t="s">
        <v>34</v>
      </c>
      <c r="H50" t="str">
        <f>VLOOKUP(G50,Results!$N$2:$O$9,2,FALSE)</f>
        <v>Dolly Mixtures</v>
      </c>
      <c r="I50" s="26"/>
      <c r="J50" s="10" t="s">
        <v>32</v>
      </c>
      <c r="K50" t="str">
        <f>VLOOKUP(J50,Results!$N$2:$O$9,2,FALSE)</f>
        <v>F.W.Golf</v>
      </c>
      <c r="L50" s="26"/>
    </row>
    <row r="51" spans="2:14" x14ac:dyDescent="0.3">
      <c r="B51" t="str">
        <f t="shared" si="2"/>
        <v>13MAP13</v>
      </c>
      <c r="C51" t="str">
        <f t="shared" si="3"/>
        <v>13MAP16</v>
      </c>
      <c r="E51" s="11">
        <f>+E50</f>
        <v>46408</v>
      </c>
      <c r="F51" s="7">
        <f>+F50</f>
        <v>13</v>
      </c>
      <c r="G51" s="10" t="s">
        <v>30</v>
      </c>
      <c r="H51" t="str">
        <f>VLOOKUP(G51,Results!$N$2:$O$9,2,FALSE)</f>
        <v>The Smites</v>
      </c>
      <c r="I51" s="26"/>
      <c r="J51" s="10" t="s">
        <v>33</v>
      </c>
      <c r="K51" t="str">
        <f>VLOOKUP(J51,Results!$N$2:$O$9,2,FALSE)</f>
        <v>Donuts</v>
      </c>
      <c r="L51" s="26"/>
    </row>
    <row r="52" spans="2:14" x14ac:dyDescent="0.3">
      <c r="B52" t="str">
        <f t="shared" si="2"/>
        <v>13MAP14</v>
      </c>
      <c r="C52" t="str">
        <f t="shared" si="3"/>
        <v>13MAP11</v>
      </c>
      <c r="E52" s="11">
        <f>+E50</f>
        <v>46408</v>
      </c>
      <c r="F52" s="7">
        <f>+F50</f>
        <v>13</v>
      </c>
      <c r="G52" s="10" t="s">
        <v>31</v>
      </c>
      <c r="H52" t="str">
        <f>VLOOKUP(G52,Results!$N$2:$O$9,2,FALSE)</f>
        <v>Wizards</v>
      </c>
      <c r="I52" s="26"/>
      <c r="J52" s="10" t="s">
        <v>28</v>
      </c>
      <c r="K52" t="str">
        <f>VLOOKUP(J52,Results!$N$2:$O$9,2,FALSE)</f>
        <v>Banana Skins</v>
      </c>
      <c r="L52" s="26"/>
    </row>
    <row r="53" spans="2:14" x14ac:dyDescent="0.3">
      <c r="B53" t="str">
        <f t="shared" si="2"/>
        <v>13MAP12</v>
      </c>
      <c r="C53" t="str">
        <f t="shared" si="3"/>
        <v>13X</v>
      </c>
      <c r="E53" s="11">
        <f>+E50</f>
        <v>46408</v>
      </c>
      <c r="F53" s="7">
        <f>+F50</f>
        <v>13</v>
      </c>
      <c r="G53" s="10" t="s">
        <v>29</v>
      </c>
      <c r="H53" t="str">
        <f>VLOOKUP(G53,Results!$N$2:$O$9,2,FALSE)</f>
        <v>R &amp; R</v>
      </c>
      <c r="I53" s="26"/>
      <c r="J53" s="10" t="s">
        <v>15</v>
      </c>
      <c r="K53" t="str">
        <f>VLOOKUP(J53,Results!$N$2:$O$9,2,FALSE)</f>
        <v>No Match</v>
      </c>
      <c r="L53" s="27"/>
    </row>
    <row r="54" spans="2:14" x14ac:dyDescent="0.3">
      <c r="B54" t="str">
        <f t="shared" si="2"/>
        <v>14MAP16</v>
      </c>
      <c r="C54" t="str">
        <f t="shared" si="3"/>
        <v>14MAP14</v>
      </c>
      <c r="E54" s="8">
        <v>46443</v>
      </c>
      <c r="F54" s="9">
        <v>14</v>
      </c>
      <c r="G54" s="10" t="s">
        <v>33</v>
      </c>
      <c r="H54" t="str">
        <f>VLOOKUP(G54,Results!$N$2:$O$9,2,FALSE)</f>
        <v>Donuts</v>
      </c>
      <c r="I54" s="26"/>
      <c r="J54" s="10" t="s">
        <v>31</v>
      </c>
      <c r="K54" t="str">
        <f>VLOOKUP(J54,Results!$N$2:$O$9,2,FALSE)</f>
        <v>Wizards</v>
      </c>
      <c r="L54" s="26"/>
    </row>
    <row r="55" spans="2:14" x14ac:dyDescent="0.3">
      <c r="B55" t="str">
        <f t="shared" si="2"/>
        <v>14MAP12</v>
      </c>
      <c r="C55" t="str">
        <f t="shared" si="3"/>
        <v>14MAP17</v>
      </c>
      <c r="E55" s="11">
        <f>+E54</f>
        <v>46443</v>
      </c>
      <c r="F55" s="7">
        <f>+F54</f>
        <v>14</v>
      </c>
      <c r="G55" s="10" t="s">
        <v>29</v>
      </c>
      <c r="H55" t="str">
        <f>VLOOKUP(G55,Results!$N$2:$O$9,2,FALSE)</f>
        <v>R &amp; R</v>
      </c>
      <c r="I55" s="26"/>
      <c r="J55" s="10" t="s">
        <v>34</v>
      </c>
      <c r="K55" t="str">
        <f>VLOOKUP(J55,Results!$N$2:$O$9,2,FALSE)</f>
        <v>Dolly Mixtures</v>
      </c>
      <c r="L55" s="26"/>
    </row>
    <row r="56" spans="2:14" x14ac:dyDescent="0.3">
      <c r="B56" t="str">
        <f t="shared" si="2"/>
        <v>14MAP15</v>
      </c>
      <c r="C56" t="str">
        <f t="shared" si="3"/>
        <v>14MAP13</v>
      </c>
      <c r="E56" s="11">
        <f>+E54</f>
        <v>46443</v>
      </c>
      <c r="F56" s="7">
        <f>+F54</f>
        <v>14</v>
      </c>
      <c r="G56" s="10" t="s">
        <v>32</v>
      </c>
      <c r="H56" t="str">
        <f>VLOOKUP(G56,Results!$N$2:$O$9,2,FALSE)</f>
        <v>F.W.Golf</v>
      </c>
      <c r="I56" s="26"/>
      <c r="J56" s="10" t="s">
        <v>30</v>
      </c>
      <c r="K56" t="str">
        <f>VLOOKUP(J56,Results!$N$2:$O$9,2,FALSE)</f>
        <v>The Smites</v>
      </c>
      <c r="L56" s="26"/>
    </row>
    <row r="57" spans="2:14" x14ac:dyDescent="0.3">
      <c r="B57" t="str">
        <f t="shared" si="2"/>
        <v>14MAP11</v>
      </c>
      <c r="C57" t="str">
        <f t="shared" si="3"/>
        <v>14X</v>
      </c>
      <c r="E57" s="11">
        <f>+E54</f>
        <v>46443</v>
      </c>
      <c r="F57" s="7">
        <f>+F54</f>
        <v>14</v>
      </c>
      <c r="G57" s="10" t="s">
        <v>28</v>
      </c>
      <c r="H57" t="str">
        <f>VLOOKUP(G57,Results!$N$2:$O$9,2,FALSE)</f>
        <v>Banana Skins</v>
      </c>
      <c r="I57" s="26"/>
      <c r="J57" s="10" t="s">
        <v>15</v>
      </c>
      <c r="K57" t="str">
        <f>VLOOKUP(J57,Results!$N$2:$O$9,2,FALSE)</f>
        <v>No Match</v>
      </c>
      <c r="L57" s="27"/>
    </row>
    <row r="58" spans="2:14" x14ac:dyDescent="0.3">
      <c r="B58" t="str">
        <f t="shared" si="2"/>
        <v>15MAP15</v>
      </c>
      <c r="C58" t="str">
        <f t="shared" si="3"/>
        <v>15MAP16</v>
      </c>
      <c r="E58" s="8">
        <v>46450</v>
      </c>
      <c r="F58" s="9">
        <v>15</v>
      </c>
      <c r="G58" s="10" t="s">
        <v>32</v>
      </c>
      <c r="H58" t="str">
        <f>VLOOKUP(G58,Results!$N$2:$O$9,2,FALSE)</f>
        <v>F.W.Golf</v>
      </c>
      <c r="I58" s="26"/>
      <c r="J58" s="10" t="s">
        <v>33</v>
      </c>
      <c r="K58" t="str">
        <f>VLOOKUP(J58,Results!$N$2:$O$9,2,FALSE)</f>
        <v>Donuts</v>
      </c>
      <c r="L58" s="26"/>
      <c r="N58" s="10"/>
    </row>
    <row r="59" spans="2:14" x14ac:dyDescent="0.3">
      <c r="B59" t="str">
        <f t="shared" si="2"/>
        <v>15MAP13</v>
      </c>
      <c r="C59" t="str">
        <f t="shared" si="3"/>
        <v>15MAP14</v>
      </c>
      <c r="E59" s="11">
        <f>+E58</f>
        <v>46450</v>
      </c>
      <c r="F59" s="7">
        <f>+F58</f>
        <v>15</v>
      </c>
      <c r="G59" s="10" t="s">
        <v>30</v>
      </c>
      <c r="H59" t="str">
        <f>VLOOKUP(G59,Results!$N$2:$O$9,2,FALSE)</f>
        <v>The Smites</v>
      </c>
      <c r="I59" s="26"/>
      <c r="J59" s="10" t="s">
        <v>31</v>
      </c>
      <c r="K59" t="str">
        <f>VLOOKUP(J59,Results!$N$2:$O$9,2,FALSE)</f>
        <v>Wizards</v>
      </c>
      <c r="L59" s="26"/>
      <c r="M59" s="10"/>
      <c r="N59" s="10"/>
    </row>
    <row r="60" spans="2:14" x14ac:dyDescent="0.3">
      <c r="B60" t="str">
        <f t="shared" ref="B60:B85" si="4">CONCATENATE(F60,G60)</f>
        <v>15MAP11</v>
      </c>
      <c r="C60" t="str">
        <f t="shared" si="3"/>
        <v>15MAP12</v>
      </c>
      <c r="E60" s="11">
        <f>+E58</f>
        <v>46450</v>
      </c>
      <c r="F60" s="7">
        <f>+F58</f>
        <v>15</v>
      </c>
      <c r="G60" s="10" t="s">
        <v>28</v>
      </c>
      <c r="H60" t="str">
        <f>VLOOKUP(G60,Results!$N$2:$O$9,2,FALSE)</f>
        <v>Banana Skins</v>
      </c>
      <c r="I60" s="26"/>
      <c r="J60" s="10" t="s">
        <v>29</v>
      </c>
      <c r="K60" t="str">
        <f>VLOOKUP(J60,Results!$N$2:$O$9,2,FALSE)</f>
        <v>R &amp; R</v>
      </c>
      <c r="L60" s="26"/>
      <c r="M60" s="10"/>
      <c r="N60" s="10"/>
    </row>
    <row r="61" spans="2:14" x14ac:dyDescent="0.3">
      <c r="B61" t="str">
        <f t="shared" si="4"/>
        <v>15MAP17</v>
      </c>
      <c r="C61" t="str">
        <f t="shared" ref="C61:C85" si="5">CONCATENATE(F61,J61)</f>
        <v>15X</v>
      </c>
      <c r="E61" s="11">
        <f>+E58</f>
        <v>46450</v>
      </c>
      <c r="F61" s="7">
        <f>+F58</f>
        <v>15</v>
      </c>
      <c r="G61" s="10" t="s">
        <v>34</v>
      </c>
      <c r="H61" t="str">
        <f>VLOOKUP(G61,Results!$N$2:$O$9,2,FALSE)</f>
        <v>Dolly Mixtures</v>
      </c>
      <c r="I61" s="26"/>
      <c r="J61" s="10" t="s">
        <v>15</v>
      </c>
      <c r="K61" t="str">
        <f>VLOOKUP(J61,Results!$N$2:$O$9,2,FALSE)</f>
        <v>No Match</v>
      </c>
      <c r="L61" s="27"/>
      <c r="M61" s="10"/>
      <c r="N61" s="10"/>
    </row>
    <row r="62" spans="2:14" x14ac:dyDescent="0.3">
      <c r="B62" t="str">
        <f t="shared" si="4"/>
        <v>16MAP14</v>
      </c>
      <c r="C62" t="str">
        <f t="shared" si="5"/>
        <v>16MAP15</v>
      </c>
      <c r="E62" s="8">
        <v>46457</v>
      </c>
      <c r="F62" s="9">
        <v>16</v>
      </c>
      <c r="G62" s="10" t="s">
        <v>31</v>
      </c>
      <c r="H62" t="str">
        <f>VLOOKUP(G62,Results!$N$2:$O$9,2,FALSE)</f>
        <v>Wizards</v>
      </c>
      <c r="I62" s="26"/>
      <c r="J62" s="10" t="s">
        <v>32</v>
      </c>
      <c r="K62" t="str">
        <f>VLOOKUP(J62,Results!$N$2:$O$9,2,FALSE)</f>
        <v>F.W.Golf</v>
      </c>
      <c r="L62" s="26"/>
    </row>
    <row r="63" spans="2:14" x14ac:dyDescent="0.3">
      <c r="B63" t="str">
        <f t="shared" si="4"/>
        <v>16MAP12</v>
      </c>
      <c r="C63" t="str">
        <f t="shared" si="5"/>
        <v>16MAP13</v>
      </c>
      <c r="E63" s="11">
        <f>+E62</f>
        <v>46457</v>
      </c>
      <c r="F63" s="7">
        <f>+F62</f>
        <v>16</v>
      </c>
      <c r="G63" s="10" t="s">
        <v>29</v>
      </c>
      <c r="H63" t="str">
        <f>VLOOKUP(G63,Results!$N$2:$O$9,2,FALSE)</f>
        <v>R &amp; R</v>
      </c>
      <c r="I63" s="26"/>
      <c r="J63" s="10" t="s">
        <v>30</v>
      </c>
      <c r="K63" t="str">
        <f>VLOOKUP(J63,Results!$N$2:$O$9,2,FALSE)</f>
        <v>The Smites</v>
      </c>
      <c r="L63" s="26"/>
    </row>
    <row r="64" spans="2:14" x14ac:dyDescent="0.3">
      <c r="B64" t="str">
        <f t="shared" si="4"/>
        <v>16MAP17</v>
      </c>
      <c r="C64" t="str">
        <f t="shared" si="5"/>
        <v>16MAP11</v>
      </c>
      <c r="E64" s="11">
        <f>+E62</f>
        <v>46457</v>
      </c>
      <c r="F64" s="7">
        <f>+F62</f>
        <v>16</v>
      </c>
      <c r="G64" s="10" t="s">
        <v>34</v>
      </c>
      <c r="H64" t="str">
        <f>VLOOKUP(G64,Results!$N$2:$O$9,2,FALSE)</f>
        <v>Dolly Mixtures</v>
      </c>
      <c r="I64" s="26"/>
      <c r="J64" s="10" t="s">
        <v>28</v>
      </c>
      <c r="K64" t="str">
        <f>VLOOKUP(J64,Results!$N$2:$O$9,2,FALSE)</f>
        <v>Banana Skins</v>
      </c>
      <c r="L64" s="26"/>
    </row>
    <row r="65" spans="2:12" x14ac:dyDescent="0.3">
      <c r="B65" t="str">
        <f t="shared" si="4"/>
        <v>16MAP16</v>
      </c>
      <c r="C65" t="str">
        <f t="shared" si="5"/>
        <v>16X</v>
      </c>
      <c r="E65" s="11">
        <f>+E62</f>
        <v>46457</v>
      </c>
      <c r="F65" s="7">
        <f>+F62</f>
        <v>16</v>
      </c>
      <c r="G65" s="10" t="s">
        <v>33</v>
      </c>
      <c r="H65" t="str">
        <f>VLOOKUP(G65,Results!$N$2:$O$9,2,FALSE)</f>
        <v>Donuts</v>
      </c>
      <c r="I65" s="26"/>
      <c r="J65" s="10" t="s">
        <v>15</v>
      </c>
      <c r="K65" t="str">
        <f>VLOOKUP(J65,Results!$N$2:$O$9,2,FALSE)</f>
        <v>No Match</v>
      </c>
      <c r="L65" s="27"/>
    </row>
    <row r="66" spans="2:12" x14ac:dyDescent="0.3">
      <c r="B66" t="str">
        <f t="shared" si="4"/>
        <v>17MAP16</v>
      </c>
      <c r="C66" t="str">
        <f t="shared" si="5"/>
        <v>17MAP17</v>
      </c>
      <c r="E66" s="8">
        <v>46464</v>
      </c>
      <c r="F66" s="9">
        <v>17</v>
      </c>
      <c r="G66" s="10" t="s">
        <v>33</v>
      </c>
      <c r="H66" t="str">
        <f>VLOOKUP(G66,Results!$N$2:$O$9,2,FALSE)</f>
        <v>Donuts</v>
      </c>
      <c r="I66" s="26"/>
      <c r="J66" s="10" t="s">
        <v>34</v>
      </c>
      <c r="K66" t="str">
        <f>VLOOKUP(J66,Results!$N$2:$O$9,2,FALSE)</f>
        <v>Dolly Mixtures</v>
      </c>
      <c r="L66" s="26"/>
    </row>
    <row r="67" spans="2:12" x14ac:dyDescent="0.3">
      <c r="B67" t="str">
        <f t="shared" si="4"/>
        <v>17MAP11</v>
      </c>
      <c r="C67" t="str">
        <f t="shared" si="5"/>
        <v>17MAP13</v>
      </c>
      <c r="E67" s="11">
        <f>+E66</f>
        <v>46464</v>
      </c>
      <c r="F67" s="7">
        <f>+F66</f>
        <v>17</v>
      </c>
      <c r="G67" s="10" t="s">
        <v>28</v>
      </c>
      <c r="H67" t="str">
        <f>VLOOKUP(G67,Results!$N$2:$O$9,2,FALSE)</f>
        <v>Banana Skins</v>
      </c>
      <c r="I67" s="26"/>
      <c r="J67" s="10" t="s">
        <v>30</v>
      </c>
      <c r="K67" t="str">
        <f>VLOOKUP(J67,Results!$N$2:$O$9,2,FALSE)</f>
        <v>The Smites</v>
      </c>
      <c r="L67" s="26"/>
    </row>
    <row r="68" spans="2:12" x14ac:dyDescent="0.3">
      <c r="B68" t="str">
        <f t="shared" si="4"/>
        <v>17MAP14</v>
      </c>
      <c r="C68" t="str">
        <f t="shared" si="5"/>
        <v>17MAP12</v>
      </c>
      <c r="E68" s="11">
        <f>+E66</f>
        <v>46464</v>
      </c>
      <c r="F68" s="7">
        <f>+F66</f>
        <v>17</v>
      </c>
      <c r="G68" s="10" t="s">
        <v>31</v>
      </c>
      <c r="H68" t="str">
        <f>VLOOKUP(G68,Results!$N$2:$O$9,2,FALSE)</f>
        <v>Wizards</v>
      </c>
      <c r="I68" s="26"/>
      <c r="J68" s="10" t="s">
        <v>29</v>
      </c>
      <c r="K68" t="str">
        <f>VLOOKUP(J68,Results!$N$2:$O$9,2,FALSE)</f>
        <v>R &amp; R</v>
      </c>
      <c r="L68" s="26"/>
    </row>
    <row r="69" spans="2:12" x14ac:dyDescent="0.3">
      <c r="B69" t="str">
        <f t="shared" si="4"/>
        <v>17MAP15</v>
      </c>
      <c r="C69" t="str">
        <f t="shared" si="5"/>
        <v>17X</v>
      </c>
      <c r="E69" s="11">
        <f>+E66</f>
        <v>46464</v>
      </c>
      <c r="F69" s="7">
        <f>+F66</f>
        <v>17</v>
      </c>
      <c r="G69" s="10" t="s">
        <v>32</v>
      </c>
      <c r="H69" t="str">
        <f>VLOOKUP(G69,Results!$N$2:$O$9,2,FALSE)</f>
        <v>F.W.Golf</v>
      </c>
      <c r="I69" s="26"/>
      <c r="J69" s="10" t="s">
        <v>15</v>
      </c>
      <c r="K69" t="str">
        <f>VLOOKUP(J69,Results!$N$2:$O$9,2,FALSE)</f>
        <v>No Match</v>
      </c>
      <c r="L69" s="27"/>
    </row>
    <row r="70" spans="2:12" x14ac:dyDescent="0.3">
      <c r="B70" t="str">
        <f t="shared" si="4"/>
        <v>18MAP13</v>
      </c>
      <c r="C70" t="str">
        <f t="shared" si="5"/>
        <v>18MAP17</v>
      </c>
      <c r="E70" s="8">
        <v>46471</v>
      </c>
      <c r="F70" s="9">
        <v>18</v>
      </c>
      <c r="G70" s="10" t="s">
        <v>30</v>
      </c>
      <c r="H70" t="str">
        <f>VLOOKUP(G70,Results!$N$2:$O$9,2,FALSE)</f>
        <v>The Smites</v>
      </c>
      <c r="I70" s="26"/>
      <c r="J70" s="10" t="s">
        <v>34</v>
      </c>
      <c r="K70" t="str">
        <f>VLOOKUP(J70,Results!$N$2:$O$9,2,FALSE)</f>
        <v>Dolly Mixtures</v>
      </c>
      <c r="L70" s="26"/>
    </row>
    <row r="71" spans="2:12" x14ac:dyDescent="0.3">
      <c r="B71" t="str">
        <f t="shared" si="4"/>
        <v>18MAP15</v>
      </c>
      <c r="C71" t="str">
        <f t="shared" si="5"/>
        <v>18MAP11</v>
      </c>
      <c r="E71" s="11">
        <f>+E70</f>
        <v>46471</v>
      </c>
      <c r="F71" s="7">
        <f>+F70</f>
        <v>18</v>
      </c>
      <c r="G71" s="10" t="s">
        <v>32</v>
      </c>
      <c r="H71" t="str">
        <f>VLOOKUP(G71,Results!$N$2:$O$9,2,FALSE)</f>
        <v>F.W.Golf</v>
      </c>
      <c r="I71" s="26"/>
      <c r="J71" s="10" t="s">
        <v>28</v>
      </c>
      <c r="K71" t="str">
        <f>VLOOKUP(J71,Results!$N$2:$O$9,2,FALSE)</f>
        <v>Banana Skins</v>
      </c>
      <c r="L71" s="26"/>
    </row>
    <row r="72" spans="2:12" x14ac:dyDescent="0.3">
      <c r="B72" t="str">
        <f t="shared" si="4"/>
        <v>18MAP12</v>
      </c>
      <c r="C72" t="str">
        <f t="shared" si="5"/>
        <v>18MAP16</v>
      </c>
      <c r="E72" s="11">
        <f>+E70</f>
        <v>46471</v>
      </c>
      <c r="F72" s="7">
        <f>+F70</f>
        <v>18</v>
      </c>
      <c r="G72" s="10" t="s">
        <v>29</v>
      </c>
      <c r="H72" t="str">
        <f>VLOOKUP(G72,Results!$N$2:$O$9,2,FALSE)</f>
        <v>R &amp; R</v>
      </c>
      <c r="I72" s="26"/>
      <c r="J72" s="10" t="s">
        <v>33</v>
      </c>
      <c r="K72" t="str">
        <f>VLOOKUP(J72,Results!$N$2:$O$9,2,FALSE)</f>
        <v>Donuts</v>
      </c>
      <c r="L72" s="26"/>
    </row>
    <row r="73" spans="2:12" x14ac:dyDescent="0.3">
      <c r="B73" t="str">
        <f t="shared" si="4"/>
        <v>18MAP14</v>
      </c>
      <c r="C73" t="str">
        <f t="shared" si="5"/>
        <v>18X</v>
      </c>
      <c r="E73" s="11">
        <f>+E70</f>
        <v>46471</v>
      </c>
      <c r="F73" s="7">
        <f>+F70</f>
        <v>18</v>
      </c>
      <c r="G73" s="10" t="s">
        <v>31</v>
      </c>
      <c r="H73" t="str">
        <f>VLOOKUP(G73,Results!$N$2:$O$9,2,FALSE)</f>
        <v>Wizards</v>
      </c>
      <c r="I73" s="26"/>
      <c r="J73" s="10" t="s">
        <v>15</v>
      </c>
      <c r="K73" t="str">
        <f>VLOOKUP(J73,Results!$N$2:$O$9,2,FALSE)</f>
        <v>No Match</v>
      </c>
      <c r="L73" s="27"/>
    </row>
    <row r="74" spans="2:12" x14ac:dyDescent="0.3">
      <c r="B74" t="str">
        <f t="shared" si="4"/>
        <v>19MAP17</v>
      </c>
      <c r="C74" t="str">
        <f t="shared" si="5"/>
        <v>19MAP14</v>
      </c>
      <c r="E74" s="8">
        <v>46478</v>
      </c>
      <c r="F74" s="9">
        <v>19</v>
      </c>
      <c r="G74" s="10" t="s">
        <v>34</v>
      </c>
      <c r="H74" t="str">
        <f>VLOOKUP(G74,Results!$N$2:$O$9,2,FALSE)</f>
        <v>Dolly Mixtures</v>
      </c>
      <c r="I74" s="26"/>
      <c r="J74" s="10" t="s">
        <v>31</v>
      </c>
      <c r="K74" t="str">
        <f>VLOOKUP(J74,Results!$N$2:$O$9,2,FALSE)</f>
        <v>Wizards</v>
      </c>
      <c r="L74" s="26"/>
    </row>
    <row r="75" spans="2:12" x14ac:dyDescent="0.3">
      <c r="B75" t="str">
        <f t="shared" si="4"/>
        <v>19MAP16</v>
      </c>
      <c r="C75" t="str">
        <f t="shared" si="5"/>
        <v>19MAP11</v>
      </c>
      <c r="E75" s="11">
        <f>+E74</f>
        <v>46478</v>
      </c>
      <c r="F75" s="7">
        <f>+F74</f>
        <v>19</v>
      </c>
      <c r="G75" s="10" t="s">
        <v>33</v>
      </c>
      <c r="H75" t="str">
        <f>VLOOKUP(G75,Results!$N$2:$O$9,2,FALSE)</f>
        <v>Donuts</v>
      </c>
      <c r="I75" s="26"/>
      <c r="J75" s="10" t="s">
        <v>28</v>
      </c>
      <c r="K75" t="str">
        <f>VLOOKUP(J75,Results!$N$2:$O$9,2,FALSE)</f>
        <v>Banana Skins</v>
      </c>
      <c r="L75" s="26"/>
    </row>
    <row r="76" spans="2:12" x14ac:dyDescent="0.3">
      <c r="B76" t="str">
        <f t="shared" si="4"/>
        <v>19MAP12</v>
      </c>
      <c r="C76" t="str">
        <f t="shared" si="5"/>
        <v>19MAP15</v>
      </c>
      <c r="E76" s="11">
        <f>+E74</f>
        <v>46478</v>
      </c>
      <c r="F76" s="7">
        <f>+F74</f>
        <v>19</v>
      </c>
      <c r="G76" s="10" t="s">
        <v>29</v>
      </c>
      <c r="H76" t="str">
        <f>VLOOKUP(G76,Results!$N$2:$O$9,2,FALSE)</f>
        <v>R &amp; R</v>
      </c>
      <c r="I76" s="26"/>
      <c r="J76" s="10" t="s">
        <v>32</v>
      </c>
      <c r="K76" t="str">
        <f>VLOOKUP(J76,Results!$N$2:$O$9,2,FALSE)</f>
        <v>F.W.Golf</v>
      </c>
      <c r="L76" s="26"/>
    </row>
    <row r="77" spans="2:12" x14ac:dyDescent="0.3">
      <c r="B77" t="str">
        <f t="shared" si="4"/>
        <v>19MAP13</v>
      </c>
      <c r="C77" t="str">
        <f t="shared" si="5"/>
        <v>19X</v>
      </c>
      <c r="E77" s="11">
        <f>+E74</f>
        <v>46478</v>
      </c>
      <c r="F77" s="7">
        <f>+F74</f>
        <v>19</v>
      </c>
      <c r="G77" s="10" t="s">
        <v>30</v>
      </c>
      <c r="H77" t="str">
        <f>VLOOKUP(G77,Results!$N$2:$O$9,2,FALSE)</f>
        <v>The Smites</v>
      </c>
      <c r="I77" s="26"/>
      <c r="J77" s="10" t="s">
        <v>15</v>
      </c>
      <c r="K77" t="str">
        <f>VLOOKUP(J77,Results!$N$2:$O$9,2,FALSE)</f>
        <v>No Match</v>
      </c>
      <c r="L77" s="27"/>
    </row>
    <row r="78" spans="2:12" x14ac:dyDescent="0.3">
      <c r="B78" t="str">
        <f t="shared" si="4"/>
        <v>20MAP16</v>
      </c>
      <c r="C78" t="str">
        <f t="shared" si="5"/>
        <v>20MAP13</v>
      </c>
      <c r="E78" s="8">
        <v>46485</v>
      </c>
      <c r="F78" s="9">
        <v>20</v>
      </c>
      <c r="G78" s="10" t="s">
        <v>33</v>
      </c>
      <c r="H78" t="str">
        <f>VLOOKUP(G78,Results!$N$2:$O$9,2,FALSE)</f>
        <v>Donuts</v>
      </c>
      <c r="I78" s="26"/>
      <c r="J78" s="10" t="s">
        <v>30</v>
      </c>
      <c r="K78" t="str">
        <f>VLOOKUP(J78,Results!$N$2:$O$9,2,FALSE)</f>
        <v>The Smites</v>
      </c>
      <c r="L78" s="26"/>
    </row>
    <row r="79" spans="2:12" x14ac:dyDescent="0.3">
      <c r="B79" t="str">
        <f t="shared" si="4"/>
        <v>20MAP15</v>
      </c>
      <c r="C79" t="str">
        <f t="shared" si="5"/>
        <v>20MAP17</v>
      </c>
      <c r="E79" s="11">
        <f>+E78</f>
        <v>46485</v>
      </c>
      <c r="F79" s="7">
        <f>+F78</f>
        <v>20</v>
      </c>
      <c r="G79" s="10" t="s">
        <v>32</v>
      </c>
      <c r="H79" t="str">
        <f>VLOOKUP(G79,Results!$N$2:$O$9,2,FALSE)</f>
        <v>F.W.Golf</v>
      </c>
      <c r="I79" s="26"/>
      <c r="J79" s="10" t="s">
        <v>34</v>
      </c>
      <c r="K79" t="str">
        <f>VLOOKUP(J79,Results!$N$2:$O$9,2,FALSE)</f>
        <v>Dolly Mixtures</v>
      </c>
      <c r="L79" s="26"/>
    </row>
    <row r="80" spans="2:12" x14ac:dyDescent="0.3">
      <c r="B80" t="str">
        <f t="shared" si="4"/>
        <v>20MAP11</v>
      </c>
      <c r="C80" t="str">
        <f t="shared" si="5"/>
        <v>20MAP14</v>
      </c>
      <c r="E80" s="11">
        <f>+E78</f>
        <v>46485</v>
      </c>
      <c r="F80" s="7">
        <f>+F78</f>
        <v>20</v>
      </c>
      <c r="G80" s="10" t="s">
        <v>28</v>
      </c>
      <c r="H80" t="str">
        <f>VLOOKUP(G80,Results!$N$2:$O$9,2,FALSE)</f>
        <v>Banana Skins</v>
      </c>
      <c r="I80" s="26"/>
      <c r="J80" s="10" t="s">
        <v>31</v>
      </c>
      <c r="K80" t="str">
        <f>VLOOKUP(J80,Results!$N$2:$O$9,2,FALSE)</f>
        <v>Wizards</v>
      </c>
      <c r="L80" s="26"/>
    </row>
    <row r="81" spans="2:12" x14ac:dyDescent="0.3">
      <c r="B81" t="str">
        <f t="shared" si="4"/>
        <v>20MAP12</v>
      </c>
      <c r="C81" t="str">
        <f t="shared" si="5"/>
        <v>20X</v>
      </c>
      <c r="E81" s="11">
        <f>+E78</f>
        <v>46485</v>
      </c>
      <c r="F81" s="7">
        <f>+F78</f>
        <v>20</v>
      </c>
      <c r="G81" s="10" t="s">
        <v>29</v>
      </c>
      <c r="H81" t="str">
        <f>VLOOKUP(G81,Results!$N$2:$O$9,2,FALSE)</f>
        <v>R &amp; R</v>
      </c>
      <c r="I81" s="26"/>
      <c r="J81" s="10" t="s">
        <v>15</v>
      </c>
      <c r="K81" t="str">
        <f>VLOOKUP(J81,Results!$N$2:$O$9,2,FALSE)</f>
        <v>No Match</v>
      </c>
      <c r="L81" s="27"/>
    </row>
    <row r="82" spans="2:12" x14ac:dyDescent="0.3">
      <c r="B82" t="str">
        <f t="shared" si="4"/>
        <v>21MAP14</v>
      </c>
      <c r="C82" t="str">
        <f t="shared" si="5"/>
        <v>21MAP16</v>
      </c>
      <c r="E82" s="8">
        <v>46492</v>
      </c>
      <c r="F82" s="9">
        <v>21</v>
      </c>
      <c r="G82" s="10" t="s">
        <v>31</v>
      </c>
      <c r="H82" t="str">
        <f>VLOOKUP(G82,Results!$N$2:$O$9,2,FALSE)</f>
        <v>Wizards</v>
      </c>
      <c r="I82" s="26"/>
      <c r="J82" s="10" t="s">
        <v>33</v>
      </c>
      <c r="K82" t="str">
        <f>VLOOKUP(J82,Results!$N$2:$O$9,2,FALSE)</f>
        <v>Donuts</v>
      </c>
      <c r="L82" s="26"/>
    </row>
    <row r="83" spans="2:12" x14ac:dyDescent="0.3">
      <c r="B83" t="str">
        <f t="shared" si="4"/>
        <v>21MAP17</v>
      </c>
      <c r="C83" t="str">
        <f t="shared" si="5"/>
        <v>21MAP12</v>
      </c>
      <c r="E83" s="11">
        <f>+E82</f>
        <v>46492</v>
      </c>
      <c r="F83" s="7">
        <f>+F82</f>
        <v>21</v>
      </c>
      <c r="G83" s="10" t="s">
        <v>34</v>
      </c>
      <c r="H83" t="str">
        <f>VLOOKUP(G83,Results!$N$2:$O$9,2,FALSE)</f>
        <v>Dolly Mixtures</v>
      </c>
      <c r="I83" s="26"/>
      <c r="J83" s="10" t="s">
        <v>29</v>
      </c>
      <c r="K83" t="str">
        <f>VLOOKUP(J83,Results!$N$2:$O$9,2,FALSE)</f>
        <v>R &amp; R</v>
      </c>
      <c r="L83" s="26"/>
    </row>
    <row r="84" spans="2:12" x14ac:dyDescent="0.3">
      <c r="B84" t="str">
        <f t="shared" si="4"/>
        <v>21MAP13</v>
      </c>
      <c r="C84" t="str">
        <f t="shared" si="5"/>
        <v>21MAP15</v>
      </c>
      <c r="E84" s="11">
        <f>+E82</f>
        <v>46492</v>
      </c>
      <c r="F84" s="7">
        <f>+F82</f>
        <v>21</v>
      </c>
      <c r="G84" s="10" t="s">
        <v>30</v>
      </c>
      <c r="H84" t="str">
        <f>VLOOKUP(G84,Results!$N$2:$O$9,2,FALSE)</f>
        <v>The Smites</v>
      </c>
      <c r="I84" s="26"/>
      <c r="J84" s="10" t="s">
        <v>32</v>
      </c>
      <c r="K84" t="str">
        <f>VLOOKUP(J84,Results!$N$2:$O$9,2,FALSE)</f>
        <v>F.W.Golf</v>
      </c>
      <c r="L84" s="26"/>
    </row>
    <row r="85" spans="2:12" x14ac:dyDescent="0.3">
      <c r="B85" t="str">
        <f t="shared" si="4"/>
        <v>21MAP11</v>
      </c>
      <c r="C85" t="str">
        <f t="shared" si="5"/>
        <v>21X</v>
      </c>
      <c r="E85" s="11">
        <f>+E82</f>
        <v>46492</v>
      </c>
      <c r="F85" s="7">
        <f>+F82</f>
        <v>21</v>
      </c>
      <c r="G85" s="10" t="s">
        <v>28</v>
      </c>
      <c r="H85" t="str">
        <f>VLOOKUP(G85,Results!$N$2:$O$9,2,FALSE)</f>
        <v>Banana Skins</v>
      </c>
      <c r="I85" s="26"/>
      <c r="J85" s="10" t="s">
        <v>15</v>
      </c>
      <c r="K85" t="str">
        <f>VLOOKUP(J85,Results!$N$2:$O$9,2,FALSE)</f>
        <v>No Match</v>
      </c>
      <c r="L85" s="27"/>
    </row>
    <row r="86" spans="2:12" x14ac:dyDescent="0.3">
      <c r="E86" s="11"/>
      <c r="F86" s="7"/>
      <c r="G86" s="10"/>
      <c r="H86"/>
      <c r="I86" s="10"/>
    </row>
    <row r="87" spans="2:12" x14ac:dyDescent="0.3">
      <c r="E87" s="11"/>
      <c r="F87" s="7"/>
      <c r="G87" s="10"/>
      <c r="H87"/>
      <c r="I87" s="22">
        <f>SUM(I2:I86)</f>
        <v>81</v>
      </c>
      <c r="J87" s="30"/>
      <c r="K87" s="30"/>
      <c r="L87" s="22">
        <f>SUM(L2:L86)</f>
        <v>93</v>
      </c>
    </row>
    <row r="88" spans="2:12" x14ac:dyDescent="0.3">
      <c r="E88" s="11"/>
      <c r="F88" s="7"/>
      <c r="G88" s="10"/>
      <c r="H88"/>
      <c r="I88" s="22">
        <f>+I87+L87</f>
        <v>174</v>
      </c>
      <c r="J88" s="30"/>
      <c r="K88" s="30"/>
      <c r="L88" s="30"/>
    </row>
    <row r="89" spans="2:12" x14ac:dyDescent="0.3">
      <c r="E89" s="11"/>
      <c r="F89" s="7"/>
      <c r="G89" s="10"/>
      <c r="H89"/>
      <c r="I89" s="10"/>
    </row>
    <row r="90" spans="2:12" x14ac:dyDescent="0.3">
      <c r="E90" s="11"/>
      <c r="F90" s="7"/>
      <c r="G90" s="10"/>
      <c r="H90"/>
      <c r="I90" s="10"/>
    </row>
    <row r="91" spans="2:12" x14ac:dyDescent="0.3">
      <c r="E91" s="11"/>
      <c r="F91" s="7"/>
      <c r="G91" s="10"/>
      <c r="H91"/>
      <c r="I91" s="10"/>
    </row>
    <row r="92" spans="2:12" x14ac:dyDescent="0.3">
      <c r="E92" s="11"/>
      <c r="F92" s="7"/>
      <c r="G92" s="10"/>
      <c r="H92"/>
      <c r="I92" s="10"/>
    </row>
    <row r="93" spans="2:12" x14ac:dyDescent="0.3">
      <c r="E93" s="11"/>
      <c r="F93" s="7"/>
      <c r="G93" s="10"/>
      <c r="H93"/>
      <c r="I93" s="10"/>
    </row>
    <row r="94" spans="2:12" x14ac:dyDescent="0.3">
      <c r="E94" s="11"/>
      <c r="F94" s="7"/>
      <c r="G94" s="10"/>
      <c r="H94"/>
      <c r="I94" s="10"/>
    </row>
    <row r="95" spans="2:12" x14ac:dyDescent="0.3">
      <c r="E95" s="11"/>
      <c r="F95" s="7"/>
      <c r="G95" s="10"/>
      <c r="H95"/>
      <c r="I95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1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8.88671875" style="3" bestFit="1" customWidth="1"/>
    <col min="4" max="4" width="31.554687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109375" style="4" customWidth="1"/>
    <col min="10" max="10" width="11.109375" style="4" customWidth="1"/>
    <col min="11" max="11" width="9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8" t="s">
        <v>26</v>
      </c>
      <c r="C2" s="89"/>
      <c r="D2" s="89"/>
      <c r="E2" s="89"/>
      <c r="F2" s="89" t="s">
        <v>27</v>
      </c>
      <c r="G2" s="89"/>
      <c r="H2" s="89"/>
      <c r="I2" s="90" t="s">
        <v>49</v>
      </c>
      <c r="J2" s="90"/>
      <c r="K2" s="90"/>
      <c r="L2" s="91"/>
    </row>
    <row r="3" spans="2:12" s="2" customFormat="1" ht="48.75" customHeight="1" x14ac:dyDescent="0.4">
      <c r="B3" s="37"/>
      <c r="C3" s="86" t="s">
        <v>16</v>
      </c>
      <c r="D3" s="87"/>
      <c r="E3" s="79" t="s">
        <v>6</v>
      </c>
      <c r="F3" s="42" t="s">
        <v>7</v>
      </c>
      <c r="G3" s="43" t="s">
        <v>8</v>
      </c>
      <c r="H3" s="44" t="s">
        <v>9</v>
      </c>
      <c r="I3" s="49" t="s">
        <v>10</v>
      </c>
      <c r="J3" s="50" t="s">
        <v>11</v>
      </c>
      <c r="K3" s="51" t="s">
        <v>17</v>
      </c>
      <c r="L3" s="37" t="s">
        <v>12</v>
      </c>
    </row>
    <row r="4" spans="2:12" ht="30" customHeight="1" x14ac:dyDescent="0.4">
      <c r="B4" s="38" t="s">
        <v>18</v>
      </c>
      <c r="C4" s="40" t="str">
        <f>+'MAP14 WIZARDS'!$H$1</f>
        <v>MAP14</v>
      </c>
      <c r="D4" s="84" t="str">
        <f>+'MAP14 WIZARDS'!$I$1</f>
        <v>WIZARDS</v>
      </c>
      <c r="E4" s="80">
        <f>'MAP14 WIZARDS'!$J$24</f>
        <v>3</v>
      </c>
      <c r="F4" s="45">
        <f>'MAP14 WIZARDS'!$K$24</f>
        <v>2</v>
      </c>
      <c r="G4" s="31">
        <f>'MAP14 WIZARDS'!$L$24</f>
        <v>0</v>
      </c>
      <c r="H4" s="46">
        <f>'MAP14 WIZARDS'!$M$24</f>
        <v>1</v>
      </c>
      <c r="I4" s="52">
        <f>'MAP14 WIZARDS'!$N$24</f>
        <v>33</v>
      </c>
      <c r="J4" s="32">
        <f>'MAP14 WIZARDS'!$O$24</f>
        <v>31</v>
      </c>
      <c r="K4" s="53">
        <f>I4-J4</f>
        <v>2</v>
      </c>
      <c r="L4" s="56">
        <f>'MAP14 WIZARDS'!$P$24</f>
        <v>4</v>
      </c>
    </row>
    <row r="5" spans="2:12" ht="30" customHeight="1" x14ac:dyDescent="0.4">
      <c r="B5" s="38" t="s">
        <v>24</v>
      </c>
      <c r="C5" s="40" t="str">
        <f>+'MAP11 BANANA SKINS'!$H$1</f>
        <v>MAP11</v>
      </c>
      <c r="D5" s="84" t="str">
        <f>+'MAP11 BANANA SKINS'!$I$1</f>
        <v>BANANA SKINS</v>
      </c>
      <c r="E5" s="80">
        <f>'MAP11 BANANA SKINS'!$J$24</f>
        <v>3</v>
      </c>
      <c r="F5" s="45">
        <f>'MAP11 BANANA SKINS'!$K$24</f>
        <v>2</v>
      </c>
      <c r="G5" s="31">
        <f>'MAP11 BANANA SKINS'!$L$24</f>
        <v>0</v>
      </c>
      <c r="H5" s="46">
        <f>'MAP11 BANANA SKINS'!$M$24</f>
        <v>1</v>
      </c>
      <c r="I5" s="52">
        <f>'MAP11 BANANA SKINS'!$N$24</f>
        <v>33</v>
      </c>
      <c r="J5" s="32">
        <f>'MAP11 BANANA SKINS'!$O$24</f>
        <v>35</v>
      </c>
      <c r="K5" s="53">
        <f>I5-J5</f>
        <v>-2</v>
      </c>
      <c r="L5" s="56">
        <f>'MAP11 BANANA SKINS'!$P$24</f>
        <v>4</v>
      </c>
    </row>
    <row r="6" spans="2:12" ht="30" customHeight="1" x14ac:dyDescent="0.4">
      <c r="B6" s="38" t="s">
        <v>19</v>
      </c>
      <c r="C6" s="40" t="str">
        <f>+'MAP15 F.W.GOLF'!$H$1</f>
        <v>MAP15</v>
      </c>
      <c r="D6" s="84" t="str">
        <f>+'MAP15 F.W.GOLF'!$I$1</f>
        <v>F.W.GOLF</v>
      </c>
      <c r="E6" s="80">
        <f>'MAP15 F.W.GOLF'!$J$24</f>
        <v>2</v>
      </c>
      <c r="F6" s="45">
        <f>'MAP15 F.W.GOLF'!$K$24</f>
        <v>1</v>
      </c>
      <c r="G6" s="31">
        <f>'MAP15 F.W.GOLF'!$L$24</f>
        <v>0</v>
      </c>
      <c r="H6" s="46">
        <f>'MAP15 F.W.GOLF'!$M$24</f>
        <v>1</v>
      </c>
      <c r="I6" s="52">
        <f>'MAP15 F.W.GOLF'!$N$24</f>
        <v>26</v>
      </c>
      <c r="J6" s="32">
        <f>'MAP15 F.W.GOLF'!$O$24</f>
        <v>17</v>
      </c>
      <c r="K6" s="53">
        <f>I6-J6</f>
        <v>9</v>
      </c>
      <c r="L6" s="56">
        <f>'MAP15 F.W.GOLF'!$P$24</f>
        <v>2</v>
      </c>
    </row>
    <row r="7" spans="2:12" ht="30" customHeight="1" x14ac:dyDescent="0.4">
      <c r="B7" s="38" t="s">
        <v>20</v>
      </c>
      <c r="C7" s="40" t="str">
        <f>+'MAP13 THE SMITES'!$H$1</f>
        <v>MAP13</v>
      </c>
      <c r="D7" s="84" t="str">
        <f>+'MAP13 THE SMITES'!$I$1</f>
        <v>THE SMITES</v>
      </c>
      <c r="E7" s="80">
        <f>'MAP13 THE SMITES'!$J$24</f>
        <v>2</v>
      </c>
      <c r="F7" s="45">
        <f>'MAP13 THE SMITES'!$K$24</f>
        <v>1</v>
      </c>
      <c r="G7" s="31">
        <f>'MAP13 THE SMITES'!$L$24</f>
        <v>0</v>
      </c>
      <c r="H7" s="46">
        <f>'MAP13 THE SMITES'!$M$24</f>
        <v>1</v>
      </c>
      <c r="I7" s="52">
        <f>'MAP13 THE SMITES'!$N$24</f>
        <v>21</v>
      </c>
      <c r="J7" s="32">
        <f>'MAP13 THE SMITES'!$O$24</f>
        <v>14</v>
      </c>
      <c r="K7" s="53">
        <f>I7-J7</f>
        <v>7</v>
      </c>
      <c r="L7" s="56">
        <f>'MAP13 THE SMITES'!$P$24</f>
        <v>2</v>
      </c>
    </row>
    <row r="8" spans="2:12" ht="30" customHeight="1" x14ac:dyDescent="0.4">
      <c r="B8" s="38" t="s">
        <v>25</v>
      </c>
      <c r="C8" s="40" t="str">
        <f>+'MAP12 R &amp; R'!$H$1</f>
        <v>MAP12</v>
      </c>
      <c r="D8" s="84" t="str">
        <f>+'MAP12 R &amp; R'!$I$1</f>
        <v>R &amp; R</v>
      </c>
      <c r="E8" s="80">
        <f>'MAP12 R &amp; R'!$J$24</f>
        <v>2</v>
      </c>
      <c r="F8" s="45">
        <f>'MAP12 R &amp; R'!$K$24</f>
        <v>1</v>
      </c>
      <c r="G8" s="31">
        <f>'MAP12 R &amp; R'!$L$24</f>
        <v>0</v>
      </c>
      <c r="H8" s="46">
        <f>'MAP12 R &amp; R'!$M$24</f>
        <v>1</v>
      </c>
      <c r="I8" s="52">
        <f>'MAP12 R &amp; R'!$N$24</f>
        <v>25</v>
      </c>
      <c r="J8" s="32">
        <f>'MAP12 R &amp; R'!$O$24</f>
        <v>23</v>
      </c>
      <c r="K8" s="53">
        <f>I8-J8</f>
        <v>2</v>
      </c>
      <c r="L8" s="56">
        <f>'MAP12 R &amp; R'!$P$24</f>
        <v>2</v>
      </c>
    </row>
    <row r="9" spans="2:12" ht="30" customHeight="1" x14ac:dyDescent="0.4">
      <c r="B9" s="38" t="s">
        <v>21</v>
      </c>
      <c r="C9" s="40" t="str">
        <f>+'MAP17 DOLLY MIXTURES'!$H$1</f>
        <v>MAP17</v>
      </c>
      <c r="D9" s="84" t="str">
        <f>+'MAP17 DOLLY MIXTURES'!$I$1</f>
        <v>DOLLY MIXTURES</v>
      </c>
      <c r="E9" s="80">
        <f>'MAP17 DOLLY MIXTURES'!$J$24</f>
        <v>2</v>
      </c>
      <c r="F9" s="45">
        <f>'MAP17 DOLLY MIXTURES'!$K$24</f>
        <v>1</v>
      </c>
      <c r="G9" s="31">
        <f>'MAP17 DOLLY MIXTURES'!$L$24</f>
        <v>0</v>
      </c>
      <c r="H9" s="46">
        <f>'MAP17 DOLLY MIXTURES'!$M$24</f>
        <v>1</v>
      </c>
      <c r="I9" s="52">
        <f>'MAP17 DOLLY MIXTURES'!$N$24</f>
        <v>25</v>
      </c>
      <c r="J9" s="32">
        <f>'MAP17 DOLLY MIXTURES'!$O$24</f>
        <v>23</v>
      </c>
      <c r="K9" s="53">
        <f>I9-J9</f>
        <v>2</v>
      </c>
      <c r="L9" s="56">
        <f>'MAP17 DOLLY MIXTURES'!$P$24</f>
        <v>2</v>
      </c>
    </row>
    <row r="10" spans="2:12" ht="35.25" customHeight="1" thickBot="1" x14ac:dyDescent="0.45">
      <c r="B10" s="39" t="s">
        <v>22</v>
      </c>
      <c r="C10" s="41" t="str">
        <f>+'MAP16 DONUTS'!$H$1</f>
        <v>MAP16</v>
      </c>
      <c r="D10" s="85" t="str">
        <f>+'MAP16 DONUTS'!$I$1</f>
        <v>DONUTS</v>
      </c>
      <c r="E10" s="81">
        <f>'MAP16 DONUTS'!$J$24</f>
        <v>2</v>
      </c>
      <c r="F10" s="47">
        <f>'MAP16 DONUTS'!$K$24</f>
        <v>0</v>
      </c>
      <c r="G10" s="35">
        <f>'MAP16 DONUTS'!$L$24</f>
        <v>0</v>
      </c>
      <c r="H10" s="48">
        <f>'MAP16 DONUTS'!$M$24</f>
        <v>2</v>
      </c>
      <c r="I10" s="54">
        <f>'MAP16 DONUTS'!$N$24</f>
        <v>11</v>
      </c>
      <c r="J10" s="36">
        <f>'MAP16 DONUTS'!$O$24</f>
        <v>31</v>
      </c>
      <c r="K10" s="55">
        <f>I10-J10</f>
        <v>-20</v>
      </c>
      <c r="L10" s="57">
        <f>'MAP16 DONUTS'!$P$24</f>
        <v>0</v>
      </c>
    </row>
    <row r="11" spans="2:12" s="6" customFormat="1" ht="30" customHeight="1" x14ac:dyDescent="0.5">
      <c r="B11" s="33"/>
      <c r="C11" s="34"/>
      <c r="D11" s="58" t="s">
        <v>23</v>
      </c>
      <c r="E11" s="59">
        <f t="shared" ref="E11:L11" si="0">SUM(E4:E10)</f>
        <v>16</v>
      </c>
      <c r="F11" s="60">
        <f t="shared" si="0"/>
        <v>8</v>
      </c>
      <c r="G11" s="61">
        <f t="shared" si="0"/>
        <v>0</v>
      </c>
      <c r="H11" s="62">
        <f t="shared" si="0"/>
        <v>8</v>
      </c>
      <c r="I11" s="60">
        <f t="shared" si="0"/>
        <v>174</v>
      </c>
      <c r="J11" s="61">
        <f t="shared" si="0"/>
        <v>174</v>
      </c>
      <c r="K11" s="62">
        <f t="shared" si="0"/>
        <v>0</v>
      </c>
      <c r="L11" s="63">
        <f t="shared" si="0"/>
        <v>16</v>
      </c>
    </row>
  </sheetData>
  <sortState xmlns:xlrd2="http://schemas.microsoft.com/office/spreadsheetml/2017/richdata2" ref="C4:L10">
    <sortCondition descending="1" ref="L4:L10"/>
    <sortCondition descending="1" ref="K4:K10"/>
    <sortCondition descending="1" ref="I4:I10"/>
  </sortState>
  <mergeCells count="4">
    <mergeCell ref="C3:D3"/>
    <mergeCell ref="B2:E2"/>
    <mergeCell ref="F2:H2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2.109375" style="1" customWidth="1"/>
    <col min="7" max="7" width="7" bestFit="1" customWidth="1"/>
    <col min="8" max="8" width="6.6640625" customWidth="1"/>
    <col min="9" max="9" width="13.6640625" customWidth="1"/>
    <col min="10" max="16" width="8.6640625" customWidth="1"/>
    <col min="17" max="17" width="2.33203125" customWidth="1"/>
    <col min="18" max="18" width="14.88671875" bestFit="1" customWidth="1"/>
  </cols>
  <sheetData>
    <row r="1" spans="2:16" ht="18" x14ac:dyDescent="0.35">
      <c r="C1"/>
      <c r="E1"/>
      <c r="F1"/>
      <c r="G1" s="5"/>
      <c r="H1" s="1" t="s">
        <v>28</v>
      </c>
      <c r="I1" s="92" t="s">
        <v>42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MAP11</v>
      </c>
      <c r="C3" s="1">
        <v>1</v>
      </c>
      <c r="D3" s="20" t="str">
        <f t="shared" ref="D3:D23" si="0">CONCATENATE(C3,B3)</f>
        <v>1MAP11</v>
      </c>
      <c r="E3" s="20" t="str">
        <f t="shared" ref="E3:E23" si="1">CONCATENATE(C3,H3)</f>
        <v>1MAP12</v>
      </c>
      <c r="F3" s="19"/>
      <c r="G3" s="15">
        <f>+Results!D2</f>
        <v>46282</v>
      </c>
      <c r="H3" s="16" t="str">
        <f>VLOOKUP($D3,Results!$B$2:$I$148,8,FALSE)</f>
        <v>MAP12</v>
      </c>
      <c r="I3" s="17" t="str">
        <f>VLOOKUP(H3,Results!$N$2:$O$9,2,FALSE)</f>
        <v>R &amp; R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",(VLOOKUP($D3,Results!$B$2:$H$148,7,FALSE)))</f>
        <v>13</v>
      </c>
      <c r="O3" s="74">
        <f>IF($C3&gt;Results!$F$1," ",(VLOOKUP($E3,Results!$C$2:$K$148,9,FALSE)))</f>
        <v>12</v>
      </c>
      <c r="P3" s="77">
        <f>IF(J3=" "," ",SUM(K3*2)+L3*1)</f>
        <v>2</v>
      </c>
    </row>
    <row r="4" spans="2:16" x14ac:dyDescent="0.3">
      <c r="B4" t="str">
        <f t="shared" ref="B4:B23" si="2">+$H$1</f>
        <v>MAP11</v>
      </c>
      <c r="C4" s="1">
        <v>2</v>
      </c>
      <c r="D4" s="20" t="str">
        <f t="shared" si="0"/>
        <v>2MAP11</v>
      </c>
      <c r="E4" s="20" t="str">
        <f t="shared" si="1"/>
        <v>2MAP17</v>
      </c>
      <c r="F4" s="19"/>
      <c r="G4" s="15">
        <f>+Results!D9</f>
        <v>46289</v>
      </c>
      <c r="H4" s="16" t="str">
        <f>VLOOKUP($D4,Results!$B$2:$I$148,8,FALSE)</f>
        <v>MAP17</v>
      </c>
      <c r="I4" s="17" t="str">
        <f>VLOOKUP(H4,Results!$N$2:$O$9,2,FALSE)</f>
        <v>Dolly Mixtures</v>
      </c>
      <c r="J4" s="82">
        <f t="shared" ref="J4:J23" si="3">SUM(K4:M4)</f>
        <v>1</v>
      </c>
      <c r="K4" s="64">
        <f t="shared" ref="K4:K23" si="4">IF(H4="X",0,IF(N4&gt;O4,1,0))</f>
        <v>1</v>
      </c>
      <c r="L4" s="67">
        <f>IF(OR(C4&gt;Results!$F$1,N4="N"),0,IF(H4="X",0,IF(N4=O4,1,0)))</f>
        <v>0</v>
      </c>
      <c r="M4" s="66">
        <f>IF(H4="X",0,IF(N4&lt;O4,1,0))</f>
        <v>0</v>
      </c>
      <c r="N4" s="73">
        <f>IF($C4&gt;Results!$F$1," ",(VLOOKUP($D4,Results!$B$2:$H$148,7,FALSE)))</f>
        <v>16</v>
      </c>
      <c r="O4" s="74">
        <f>IF($C4&gt;Results!$F$1," ",(VLOOKUP($E4,Results!$C$2:$K$148,9,FALSE)))</f>
        <v>10</v>
      </c>
      <c r="P4" s="77">
        <f>IF(J4=" "," ",SUM(K4*2)+L4*1)</f>
        <v>2</v>
      </c>
    </row>
    <row r="5" spans="2:16" x14ac:dyDescent="0.3">
      <c r="B5" t="str">
        <f t="shared" si="2"/>
        <v>MAP11</v>
      </c>
      <c r="C5" s="1">
        <v>3</v>
      </c>
      <c r="D5" s="20" t="str">
        <f t="shared" si="0"/>
        <v>3MAP11</v>
      </c>
      <c r="E5" s="20" t="str">
        <f t="shared" si="1"/>
        <v>3MAP13</v>
      </c>
      <c r="F5" s="19"/>
      <c r="G5" s="15">
        <f>+Results!D16</f>
        <v>46296</v>
      </c>
      <c r="H5" s="16" t="str">
        <f>VLOOKUP($D5,Results!$B$2:$I$148,8,FALSE)</f>
        <v>MAP13</v>
      </c>
      <c r="I5" s="17" t="str">
        <f>VLOOKUP(H5,Results!$N$2:$O$9,2,FALSE)</f>
        <v>The Smites</v>
      </c>
      <c r="J5" s="82">
        <f t="shared" si="3"/>
        <v>1</v>
      </c>
      <c r="K5" s="64">
        <f t="shared" si="4"/>
        <v>0</v>
      </c>
      <c r="L5" s="67">
        <f>IF(OR(C5&gt;Results!$F$1,N5="N"),0,IF(H5="X",0,IF(N5=O5,1,0)))</f>
        <v>0</v>
      </c>
      <c r="M5" s="66">
        <f t="shared" ref="M5:M23" si="5">IF(H5="X",0,IF(N5&lt;O5,1,0))</f>
        <v>1</v>
      </c>
      <c r="N5" s="73">
        <f>IF($C5&gt;Results!$F$1," ",(VLOOKUP($D5,Results!$B$2:$H$148,7,FALSE)))</f>
        <v>4</v>
      </c>
      <c r="O5" s="74">
        <f>IF($C5&gt;Results!$F$1," ",(VLOOKUP($E5,Results!$C$2:$K$148,9,FALSE)))</f>
        <v>13</v>
      </c>
      <c r="P5" s="77">
        <f>IF(J5=" "," ",SUM(K5*2)+L5*1)</f>
        <v>0</v>
      </c>
    </row>
    <row r="6" spans="2:16" x14ac:dyDescent="0.3">
      <c r="B6" t="str">
        <f t="shared" si="2"/>
        <v>MAP11</v>
      </c>
      <c r="C6" s="1">
        <v>4</v>
      </c>
      <c r="D6" s="20" t="str">
        <f t="shared" si="0"/>
        <v>4MAP11</v>
      </c>
      <c r="E6" s="20" t="str">
        <f t="shared" si="1"/>
        <v>4MAP15</v>
      </c>
      <c r="F6" s="19"/>
      <c r="G6" s="15">
        <f>+Results!D23</f>
        <v>46303</v>
      </c>
      <c r="H6" s="16" t="str">
        <f>VLOOKUP($D6,Results!$B$2:$I$148,8,FALSE)</f>
        <v>MAP15</v>
      </c>
      <c r="I6" s="17" t="str">
        <f>VLOOKUP(H6,Results!$N$2:$O$9,2,FALSE)</f>
        <v>F.W.Golf</v>
      </c>
      <c r="J6" s="82">
        <f t="shared" si="3"/>
        <v>0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0</v>
      </c>
      <c r="N6" s="73" t="str">
        <f>IF($C6&gt;Results!$F$1," ",(VLOOKUP($D6,Results!$B$2:$H$148,7,FALSE)))</f>
        <v xml:space="preserve"> </v>
      </c>
      <c r="O6" s="74" t="str">
        <f>IF($C6&gt;Results!$F$1," ",(VLOOKUP($E6,Results!$C$2:$K$148,9,FALSE)))</f>
        <v xml:space="preserve"> </v>
      </c>
      <c r="P6" s="77">
        <f t="shared" ref="P6:P23" si="6">IF(J6=" "," ",SUM(K6*2)+L6*1)</f>
        <v>0</v>
      </c>
    </row>
    <row r="7" spans="2:16" x14ac:dyDescent="0.3">
      <c r="B7" t="str">
        <f t="shared" si="2"/>
        <v>MAP11</v>
      </c>
      <c r="C7" s="1">
        <v>5</v>
      </c>
      <c r="D7" s="20" t="str">
        <f t="shared" si="0"/>
        <v>5MAP11</v>
      </c>
      <c r="E7" s="20" t="str">
        <f t="shared" si="1"/>
        <v>5MAP16</v>
      </c>
      <c r="F7" s="19"/>
      <c r="G7" s="18">
        <f>+Results!D30</f>
        <v>46317</v>
      </c>
      <c r="H7" s="16" t="str">
        <f>VLOOKUP($D7,Results!$B$2:$I$148,8,FALSE)</f>
        <v>MAP16</v>
      </c>
      <c r="I7" s="17" t="str">
        <f>VLOOKUP(H7,Results!$N$2:$O$9,2,FALSE)</f>
        <v>Donuts</v>
      </c>
      <c r="J7" s="82">
        <f t="shared" si="3"/>
        <v>0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0</v>
      </c>
      <c r="N7" s="73" t="str">
        <f>IF($C7&gt;Results!$F$1," ",(VLOOKUP($D7,Results!$B$2:$H$148,7,FALSE)))</f>
        <v xml:space="preserve"> </v>
      </c>
      <c r="O7" s="74" t="str">
        <f>IF($C7&gt;Results!$F$1," ",(VLOOKUP($E7,Results!$C$2:$K$148,9,FALSE)))</f>
        <v xml:space="preserve"> </v>
      </c>
      <c r="P7" s="77">
        <f t="shared" si="6"/>
        <v>0</v>
      </c>
    </row>
    <row r="8" spans="2:16" x14ac:dyDescent="0.3">
      <c r="B8" t="str">
        <f t="shared" si="2"/>
        <v>MAP11</v>
      </c>
      <c r="C8" s="1">
        <v>6</v>
      </c>
      <c r="D8" s="20" t="str">
        <f t="shared" si="0"/>
        <v>6MAP11</v>
      </c>
      <c r="E8" s="20" t="str">
        <f t="shared" si="1"/>
        <v>6MAP14</v>
      </c>
      <c r="F8" s="19"/>
      <c r="G8" s="15">
        <f>+Results!D37</f>
        <v>46324</v>
      </c>
      <c r="H8" s="16" t="str">
        <f>VLOOKUP($D8,Results!$B$2:$I$148,8,FALSE)</f>
        <v>MAP14</v>
      </c>
      <c r="I8" s="17" t="str">
        <f>VLOOKUP(H8,Results!$N$2:$O$9,2,FALSE)</f>
        <v>Wizards</v>
      </c>
      <c r="J8" s="82">
        <f t="shared" si="3"/>
        <v>0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0</v>
      </c>
      <c r="N8" s="73" t="str">
        <f>IF($C8&gt;Results!$F$1," ",(VLOOKUP($D8,Results!$B$2:$H$148,7,FALSE)))</f>
        <v xml:space="preserve"> </v>
      </c>
      <c r="O8" s="74" t="str">
        <f>IF($C8&gt;Results!$F$1," ",(VLOOKUP($E8,Results!$C$2:$K$148,9,FALSE)))</f>
        <v xml:space="preserve"> </v>
      </c>
      <c r="P8" s="77">
        <f t="shared" si="6"/>
        <v>0</v>
      </c>
    </row>
    <row r="9" spans="2:16" x14ac:dyDescent="0.3">
      <c r="B9" t="str">
        <f t="shared" si="2"/>
        <v>MAP11</v>
      </c>
      <c r="C9" s="1">
        <v>7</v>
      </c>
      <c r="D9" s="20" t="str">
        <f t="shared" si="0"/>
        <v>7MAP11</v>
      </c>
      <c r="E9" s="20" t="str">
        <f t="shared" si="1"/>
        <v>7X</v>
      </c>
      <c r="F9" s="19"/>
      <c r="G9" s="15">
        <f>+Results!D44</f>
        <v>46338</v>
      </c>
      <c r="H9" s="16" t="str">
        <f>VLOOKUP($D9,Results!$B$2:$I$148,8,FALSE)</f>
        <v>X</v>
      </c>
      <c r="I9" s="17" t="str">
        <f>VLOOKUP(H9,Results!$N$2:$O$9,2,FALSE)</f>
        <v>No Match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MAP11</v>
      </c>
      <c r="C10" s="1">
        <v>8</v>
      </c>
      <c r="D10" s="20" t="str">
        <f t="shared" si="0"/>
        <v>8MAP11</v>
      </c>
      <c r="E10" s="20" t="str">
        <f t="shared" si="1"/>
        <v>8MAP12</v>
      </c>
      <c r="F10" s="19"/>
      <c r="G10" s="15">
        <f>+Results!D51</f>
        <v>46343</v>
      </c>
      <c r="H10" s="16" t="str">
        <f>VLOOKUP($D10,Results!$B$2:$I$148,8,FALSE)</f>
        <v>MAP12</v>
      </c>
      <c r="I10" s="17" t="str">
        <f>VLOOKUP(H10,Results!$N$2:$O$9,2,FALSE)</f>
        <v>R &amp; R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MAP11</v>
      </c>
      <c r="C11" s="1">
        <v>9</v>
      </c>
      <c r="D11" s="20" t="str">
        <f t="shared" si="0"/>
        <v>9MAP11</v>
      </c>
      <c r="E11" s="20" t="str">
        <f t="shared" si="1"/>
        <v>9MAP17</v>
      </c>
      <c r="F11" s="19"/>
      <c r="G11" s="18">
        <f>+Results!D58</f>
        <v>46359</v>
      </c>
      <c r="H11" s="16" t="str">
        <f>VLOOKUP($D11,Results!$B$2:$I$148,8,FALSE)</f>
        <v>MAP17</v>
      </c>
      <c r="I11" s="17" t="str">
        <f>VLOOKUP(H11,Results!$N$2:$O$9,2,FALSE)</f>
        <v>Dolly Mixtures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MAP11</v>
      </c>
      <c r="C12" s="1">
        <v>10</v>
      </c>
      <c r="D12" s="20" t="str">
        <f t="shared" si="0"/>
        <v>10MAP11</v>
      </c>
      <c r="E12" s="20" t="str">
        <f t="shared" si="1"/>
        <v>10MAP13</v>
      </c>
      <c r="F12" s="19"/>
      <c r="G12" s="18">
        <f>+Results!D65</f>
        <v>46373</v>
      </c>
      <c r="H12" s="16" t="str">
        <f>VLOOKUP($D12,Results!$B$2:$I$148,8,FALSE)</f>
        <v>MAP13</v>
      </c>
      <c r="I12" s="17" t="str">
        <f>VLOOKUP(H12,Results!$N$2:$O$9,2,FALSE)</f>
        <v>The Smites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MAP11</v>
      </c>
      <c r="C13" s="1">
        <v>11</v>
      </c>
      <c r="D13" s="20" t="str">
        <f t="shared" si="0"/>
        <v>11MAP11</v>
      </c>
      <c r="E13" s="20" t="str">
        <f t="shared" si="1"/>
        <v>11MAP15</v>
      </c>
      <c r="F13" s="19"/>
      <c r="G13" s="18">
        <f>+Results!D72</f>
        <v>46394</v>
      </c>
      <c r="H13" s="16" t="str">
        <f>VLOOKUP($D13,Results!$B$2:$I$148,8,FALSE)</f>
        <v>MAP15</v>
      </c>
      <c r="I13" s="17" t="str">
        <f>VLOOKUP(H13,Results!$N$2:$O$9,2,FALSE)</f>
        <v>F.W.Golf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MAP11</v>
      </c>
      <c r="C14" s="1">
        <v>12</v>
      </c>
      <c r="D14" s="20" t="str">
        <f t="shared" si="0"/>
        <v>12MAP11</v>
      </c>
      <c r="E14" s="20" t="str">
        <f t="shared" si="1"/>
        <v>12MAP16</v>
      </c>
      <c r="F14" s="19"/>
      <c r="G14" s="15">
        <f>+Results!D79</f>
        <v>46401</v>
      </c>
      <c r="H14" s="16" t="str">
        <f>VLOOKUP($D14,Results!$B$2:$I$148,8,FALSE)</f>
        <v>MAP16</v>
      </c>
      <c r="I14" s="17" t="str">
        <f>VLOOKUP(H14,Results!$N$2:$O$9,2,FALSE)</f>
        <v>Donuts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MAP11</v>
      </c>
      <c r="C15" s="1">
        <v>13</v>
      </c>
      <c r="D15" s="20" t="str">
        <f t="shared" si="0"/>
        <v>13MAP11</v>
      </c>
      <c r="E15" s="20" t="str">
        <f t="shared" si="1"/>
        <v>13MAP14</v>
      </c>
      <c r="F15" s="19"/>
      <c r="G15" s="15">
        <f>+Results!D86</f>
        <v>46408</v>
      </c>
      <c r="H15" s="16" t="str">
        <f>VLOOKUP($D15,Results!$B$2:$I$148,8,FALSE)</f>
        <v>MAP14</v>
      </c>
      <c r="I15" s="17" t="str">
        <f>VLOOKUP(H15,Results!$N$2:$O$9,2,FALSE)</f>
        <v>Wizards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MAP11</v>
      </c>
      <c r="C16" s="1">
        <v>14</v>
      </c>
      <c r="D16" s="20" t="str">
        <f t="shared" si="0"/>
        <v>14MAP11</v>
      </c>
      <c r="E16" s="20" t="str">
        <f t="shared" si="1"/>
        <v>14X</v>
      </c>
      <c r="F16" s="19"/>
      <c r="G16" s="15">
        <f>+Results!D93</f>
        <v>46443</v>
      </c>
      <c r="H16" s="16" t="str">
        <f>VLOOKUP($D16,Results!$B$2:$I$148,8,FALSE)</f>
        <v>X</v>
      </c>
      <c r="I16" s="17" t="str">
        <f>VLOOKUP(H16,Results!$N$2:$O$9,2,FALSE)</f>
        <v>No Match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MAP11</v>
      </c>
      <c r="C17" s="1">
        <v>15</v>
      </c>
      <c r="D17" s="20" t="str">
        <f t="shared" si="0"/>
        <v>15MAP11</v>
      </c>
      <c r="E17" s="20" t="str">
        <f t="shared" si="1"/>
        <v>15MAP12</v>
      </c>
      <c r="F17" s="19"/>
      <c r="G17" s="15">
        <f>+Results!D100</f>
        <v>46450</v>
      </c>
      <c r="H17" s="16" t="str">
        <f>VLOOKUP($D17,Results!$B$2:$I$148,8,FALSE)</f>
        <v>MAP12</v>
      </c>
      <c r="I17" s="17" t="str">
        <f>VLOOKUP(H17,Results!$N$2:$O$9,2,FALSE)</f>
        <v>R &amp; R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MAP11</v>
      </c>
      <c r="C18" s="1">
        <v>16</v>
      </c>
      <c r="D18" s="20" t="str">
        <f t="shared" si="0"/>
        <v>16MAP11</v>
      </c>
      <c r="E18" s="20" t="str">
        <f t="shared" si="1"/>
        <v>16MAP17</v>
      </c>
      <c r="F18" s="19"/>
      <c r="G18" s="18">
        <f>+Results!D107</f>
        <v>46457</v>
      </c>
      <c r="H18" s="16" t="str">
        <f>VLOOKUP($D18,Results!$B$2:$I$148,8,FALSE)</f>
        <v>MAP17</v>
      </c>
      <c r="I18" s="17" t="str">
        <f>VLOOKUP(H18,Results!$N$2:$O$9,2,FALSE)</f>
        <v>Dolly Mixtures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MAP11</v>
      </c>
      <c r="C19" s="1">
        <v>17</v>
      </c>
      <c r="D19" s="20" t="str">
        <f t="shared" si="0"/>
        <v>17MAP11</v>
      </c>
      <c r="E19" s="20" t="str">
        <f t="shared" si="1"/>
        <v>17MAP13</v>
      </c>
      <c r="F19" s="19"/>
      <c r="G19" s="15">
        <f>+Results!D114</f>
        <v>46464</v>
      </c>
      <c r="H19" s="16" t="str">
        <f>VLOOKUP($D19,Results!$B$2:$I$148,8,FALSE)</f>
        <v>MAP13</v>
      </c>
      <c r="I19" s="17" t="str">
        <f>VLOOKUP(H19,Results!$N$2:$O$9,2,FALSE)</f>
        <v>The Smites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MAP11</v>
      </c>
      <c r="C20" s="1">
        <v>18</v>
      </c>
      <c r="D20" s="20" t="str">
        <f t="shared" si="0"/>
        <v>18MAP11</v>
      </c>
      <c r="E20" s="20" t="str">
        <f t="shared" si="1"/>
        <v>18MAP15</v>
      </c>
      <c r="F20" s="19"/>
      <c r="G20" s="18">
        <f>+Results!D121</f>
        <v>46471</v>
      </c>
      <c r="H20" s="16" t="str">
        <f>VLOOKUP($D20,Results!$B$2:$I$148,8,FALSE)</f>
        <v>MAP15</v>
      </c>
      <c r="I20" s="17" t="str">
        <f>VLOOKUP(H20,Results!$N$2:$O$9,2,FALSE)</f>
        <v>F.W.Golf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MAP11</v>
      </c>
      <c r="C21" s="1">
        <v>19</v>
      </c>
      <c r="D21" s="20" t="str">
        <f t="shared" si="0"/>
        <v>19MAP11</v>
      </c>
      <c r="E21" s="20" t="str">
        <f t="shared" si="1"/>
        <v>19MAP16</v>
      </c>
      <c r="F21" s="19"/>
      <c r="G21" s="15">
        <f>+Results!D128</f>
        <v>46478</v>
      </c>
      <c r="H21" s="16" t="str">
        <f>VLOOKUP($D21,Results!$B$2:$I$148,8,FALSE)</f>
        <v>MAP16</v>
      </c>
      <c r="I21" s="17" t="str">
        <f>VLOOKUP(H21,Results!$N$2:$O$9,2,FALSE)</f>
        <v>Donuts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MAP11</v>
      </c>
      <c r="C22" s="1">
        <v>20</v>
      </c>
      <c r="D22" s="20" t="str">
        <f t="shared" si="0"/>
        <v>20MAP11</v>
      </c>
      <c r="E22" s="20" t="str">
        <f t="shared" si="1"/>
        <v>20MAP14</v>
      </c>
      <c r="F22" s="19"/>
      <c r="G22" s="18">
        <f>+Results!D135</f>
        <v>46485</v>
      </c>
      <c r="H22" s="16" t="str">
        <f>VLOOKUP($D22,Results!$B$2:$I$148,8,FALSE)</f>
        <v>MAP14</v>
      </c>
      <c r="I22" s="17" t="str">
        <f>VLOOKUP(H22,Results!$N$2:$O$9,2,FALSE)</f>
        <v>Wizards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MAP11</v>
      </c>
      <c r="C23" s="1">
        <v>21</v>
      </c>
      <c r="D23" s="20" t="str">
        <f t="shared" si="0"/>
        <v>21MAP11</v>
      </c>
      <c r="E23" s="20" t="str">
        <f t="shared" si="1"/>
        <v>21X</v>
      </c>
      <c r="F23" s="19"/>
      <c r="G23" s="15">
        <f>+Results!D142</f>
        <v>46492</v>
      </c>
      <c r="H23" s="16" t="str">
        <f>VLOOKUP($D23,Results!$B$2:$I$148,8,FALSE)</f>
        <v>X</v>
      </c>
      <c r="I23" s="17" t="str">
        <f>VLOOKUP(H23,Results!$N$2:$O$9,2,FALSE)</f>
        <v>No Match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3</v>
      </c>
      <c r="K24" s="68">
        <f t="shared" si="7"/>
        <v>2</v>
      </c>
      <c r="L24" s="69">
        <f t="shared" si="7"/>
        <v>0</v>
      </c>
      <c r="M24" s="70">
        <f t="shared" si="7"/>
        <v>1</v>
      </c>
      <c r="N24" s="75">
        <f t="shared" si="7"/>
        <v>33</v>
      </c>
      <c r="O24" s="76">
        <f t="shared" si="7"/>
        <v>35</v>
      </c>
      <c r="P24" s="78">
        <f t="shared" si="7"/>
        <v>4</v>
      </c>
    </row>
  </sheetData>
  <mergeCells count="1">
    <mergeCell ref="I1:L1"/>
  </mergeCells>
  <phoneticPr fontId="0" type="noConversion"/>
  <conditionalFormatting sqref="H3:H23">
    <cfRule type="containsText" dxfId="13" priority="2" operator="containsText" text="X">
      <formula>NOT(ISERROR(SEARCH("X",H3)))</formula>
    </cfRule>
  </conditionalFormatting>
  <conditionalFormatting sqref="I3:I23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1.88671875" style="1" customWidth="1"/>
    <col min="7" max="7" width="7" bestFit="1" customWidth="1"/>
    <col min="8" max="8" width="6.77734375" bestFit="1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29</v>
      </c>
      <c r="I1" s="92" t="s">
        <v>36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MAP12</v>
      </c>
      <c r="C3" s="1">
        <v>1</v>
      </c>
      <c r="D3" s="20" t="str">
        <f t="shared" ref="D3:D23" si="0">CONCATENATE(C3,B3)</f>
        <v>1MAP12</v>
      </c>
      <c r="E3" s="20" t="str">
        <f t="shared" ref="E3:E23" si="1">CONCATENATE(C3,H3)</f>
        <v>1MAP11</v>
      </c>
      <c r="F3" s="19"/>
      <c r="G3" s="15">
        <f>+Results!D2</f>
        <v>46282</v>
      </c>
      <c r="H3" s="16" t="str">
        <f>VLOOKUP($D3,Results!$B$2:$I$148,8,FALSE)</f>
        <v>MAP11</v>
      </c>
      <c r="I3" s="17" t="str">
        <f>VLOOKUP(H3,Results!$N$2:$O$9,2,FALSE)</f>
        <v>Banana Skins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",(VLOOKUP($D3,Results!$B$2:$H$148,7,FALSE)))</f>
        <v>12</v>
      </c>
      <c r="O3" s="74">
        <f>IF($C3&gt;Results!$F$1," ",(VLOOKUP($E3,Results!$C$2:$K$148,9,FALSE)))</f>
        <v>13</v>
      </c>
      <c r="P3" s="77">
        <f>IF(J3=" "," ",SUM(K3*2)+L3*1)</f>
        <v>0</v>
      </c>
    </row>
    <row r="4" spans="2:16" x14ac:dyDescent="0.3">
      <c r="B4" t="str">
        <f t="shared" ref="B4:B23" si="2">+$H$1</f>
        <v>MAP12</v>
      </c>
      <c r="C4" s="1">
        <v>2</v>
      </c>
      <c r="D4" s="20" t="str">
        <f t="shared" si="0"/>
        <v>2MAP12</v>
      </c>
      <c r="E4" s="20" t="str">
        <f t="shared" si="1"/>
        <v>2MAP13</v>
      </c>
      <c r="F4" s="19"/>
      <c r="G4" s="15">
        <f>+Results!D9</f>
        <v>46289</v>
      </c>
      <c r="H4" s="16" t="str">
        <f>VLOOKUP($D4,Results!$B$2:$I$148,8,FALSE)</f>
        <v>MAP13</v>
      </c>
      <c r="I4" s="17" t="str">
        <f>VLOOKUP(H4,Results!$N$2:$O$9,2,FALSE)</f>
        <v>The Smites</v>
      </c>
      <c r="J4" s="82">
        <f t="shared" ref="J4:J23" si="3">SUM(K4:M4)</f>
        <v>0</v>
      </c>
      <c r="K4" s="64">
        <f t="shared" ref="K4:K23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0</v>
      </c>
      <c r="N4" s="73" t="str">
        <f>IF($C4&gt;Results!$F$1," ",(VLOOKUP($D4,Results!$B$2:$H$148,7,FALSE)))</f>
        <v>N</v>
      </c>
      <c r="O4" s="74" t="str">
        <f>IF($C4&gt;Results!$F$1," ",(VLOOKUP($E4,Results!$C$2:$K$148,9,FALSE)))</f>
        <v>N</v>
      </c>
      <c r="P4" s="77">
        <f>IF(J4=" "," ",SUM(K4*2)+L4*1)</f>
        <v>0</v>
      </c>
    </row>
    <row r="5" spans="2:16" x14ac:dyDescent="0.3">
      <c r="B5" t="str">
        <f t="shared" si="2"/>
        <v>MAP12</v>
      </c>
      <c r="C5" s="1">
        <v>3</v>
      </c>
      <c r="D5" s="20" t="str">
        <f t="shared" si="0"/>
        <v>3MAP12</v>
      </c>
      <c r="E5" s="20" t="str">
        <f t="shared" si="1"/>
        <v>3MAP14</v>
      </c>
      <c r="F5" s="19"/>
      <c r="G5" s="15">
        <f>+Results!D16</f>
        <v>46296</v>
      </c>
      <c r="H5" s="16" t="str">
        <f>VLOOKUP($D5,Results!$B$2:$I$148,8,FALSE)</f>
        <v>MAP14</v>
      </c>
      <c r="I5" s="17" t="str">
        <f>VLOOKUP(H5,Results!$N$2:$O$9,2,FALSE)</f>
        <v>Wizards</v>
      </c>
      <c r="J5" s="82">
        <f t="shared" si="3"/>
        <v>1</v>
      </c>
      <c r="K5" s="64">
        <f t="shared" si="4"/>
        <v>1</v>
      </c>
      <c r="L5" s="67">
        <f>IF(OR(C5&gt;Results!$F$1,N5="N"),0,IF(H5="X",0,IF(N5=O5,1,0)))</f>
        <v>0</v>
      </c>
      <c r="M5" s="66">
        <f t="shared" ref="M5:M23" si="5">IF(H5="X",0,IF(N5&lt;O5,1,0))</f>
        <v>0</v>
      </c>
      <c r="N5" s="73">
        <f>IF($C5&gt;Results!$F$1," ",(VLOOKUP($D5,Results!$B$2:$H$148,7,FALSE)))</f>
        <v>13</v>
      </c>
      <c r="O5" s="74">
        <f>IF($C5&gt;Results!$F$1," ",(VLOOKUP($E5,Results!$C$2:$K$148,9,FALSE)))</f>
        <v>10</v>
      </c>
      <c r="P5" s="77">
        <f>IF(J5=" "," ",SUM(K5*2)+L5*1)</f>
        <v>2</v>
      </c>
    </row>
    <row r="6" spans="2:16" x14ac:dyDescent="0.3">
      <c r="B6" t="str">
        <f t="shared" si="2"/>
        <v>MAP12</v>
      </c>
      <c r="C6" s="1">
        <v>4</v>
      </c>
      <c r="D6" s="20" t="str">
        <f t="shared" si="0"/>
        <v>4MAP12</v>
      </c>
      <c r="E6" s="20" t="str">
        <f t="shared" si="1"/>
        <v>4MAP16</v>
      </c>
      <c r="F6" s="19"/>
      <c r="G6" s="15">
        <f>+Results!D23</f>
        <v>46303</v>
      </c>
      <c r="H6" s="16" t="str">
        <f>VLOOKUP($D6,Results!$B$2:$I$148,8,FALSE)</f>
        <v>MAP16</v>
      </c>
      <c r="I6" s="17" t="str">
        <f>VLOOKUP(H6,Results!$N$2:$O$9,2,FALSE)</f>
        <v>Donuts</v>
      </c>
      <c r="J6" s="82">
        <f t="shared" si="3"/>
        <v>0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0</v>
      </c>
      <c r="N6" s="73" t="str">
        <f>IF($C6&gt;Results!$F$1," ",(VLOOKUP($D6,Results!$B$2:$H$148,7,FALSE)))</f>
        <v xml:space="preserve"> </v>
      </c>
      <c r="O6" s="74" t="str">
        <f>IF($C6&gt;Results!$F$1," ",(VLOOKUP($E6,Results!$C$2:$K$148,9,FALSE)))</f>
        <v xml:space="preserve"> </v>
      </c>
      <c r="P6" s="77">
        <f t="shared" ref="P6:P23" si="6">IF(J6=" "," ",SUM(K6*2)+L6*1)</f>
        <v>0</v>
      </c>
    </row>
    <row r="7" spans="2:16" x14ac:dyDescent="0.3">
      <c r="B7" t="str">
        <f t="shared" si="2"/>
        <v>MAP12</v>
      </c>
      <c r="C7" s="1">
        <v>5</v>
      </c>
      <c r="D7" s="20" t="str">
        <f t="shared" si="0"/>
        <v>5MAP12</v>
      </c>
      <c r="E7" s="20" t="str">
        <f t="shared" si="1"/>
        <v>5MAP15</v>
      </c>
      <c r="F7" s="19"/>
      <c r="G7" s="18">
        <f>+Results!D30</f>
        <v>46317</v>
      </c>
      <c r="H7" s="16" t="str">
        <f>VLOOKUP($D7,Results!$B$2:$I$148,8,FALSE)</f>
        <v>MAP15</v>
      </c>
      <c r="I7" s="17" t="str">
        <f>VLOOKUP(H7,Results!$N$2:$O$9,2,FALSE)</f>
        <v>F.W.Golf</v>
      </c>
      <c r="J7" s="82">
        <f t="shared" si="3"/>
        <v>0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0</v>
      </c>
      <c r="N7" s="73" t="str">
        <f>IF($C7&gt;Results!$F$1," ",(VLOOKUP($D7,Results!$B$2:$H$148,7,FALSE)))</f>
        <v xml:space="preserve"> </v>
      </c>
      <c r="O7" s="74" t="str">
        <f>IF($C7&gt;Results!$F$1," ",(VLOOKUP($E7,Results!$C$2:$K$148,9,FALSE)))</f>
        <v xml:space="preserve"> </v>
      </c>
      <c r="P7" s="77">
        <f t="shared" si="6"/>
        <v>0</v>
      </c>
    </row>
    <row r="8" spans="2:16" x14ac:dyDescent="0.3">
      <c r="B8" t="str">
        <f t="shared" si="2"/>
        <v>MAP12</v>
      </c>
      <c r="C8" s="1">
        <v>6</v>
      </c>
      <c r="D8" s="20" t="str">
        <f t="shared" si="0"/>
        <v>6MAP12</v>
      </c>
      <c r="E8" s="20" t="str">
        <f t="shared" si="1"/>
        <v>6X</v>
      </c>
      <c r="F8" s="19"/>
      <c r="G8" s="15">
        <f>+Results!D37</f>
        <v>46324</v>
      </c>
      <c r="H8" s="16" t="str">
        <f>VLOOKUP($D8,Results!$B$2:$I$148,8,FALSE)</f>
        <v>X</v>
      </c>
      <c r="I8" s="17" t="str">
        <f>VLOOKUP(H8,Results!$N$2:$O$9,2,FALSE)</f>
        <v>No Match</v>
      </c>
      <c r="J8" s="82">
        <f t="shared" si="3"/>
        <v>0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0</v>
      </c>
      <c r="N8" s="73" t="str">
        <f>IF($C8&gt;Results!$F$1," ",(VLOOKUP($D8,Results!$B$2:$H$148,7,FALSE)))</f>
        <v xml:space="preserve"> </v>
      </c>
      <c r="O8" s="74" t="str">
        <f>IF($C8&gt;Results!$F$1," ",(VLOOKUP($E8,Results!$C$2:$K$148,9,FALSE)))</f>
        <v xml:space="preserve"> </v>
      </c>
      <c r="P8" s="77">
        <f t="shared" si="6"/>
        <v>0</v>
      </c>
    </row>
    <row r="9" spans="2:16" x14ac:dyDescent="0.3">
      <c r="B9" t="str">
        <f t="shared" si="2"/>
        <v>MAP12</v>
      </c>
      <c r="C9" s="1">
        <v>7</v>
      </c>
      <c r="D9" s="20" t="str">
        <f t="shared" si="0"/>
        <v>7MAP12</v>
      </c>
      <c r="E9" s="20" t="str">
        <f t="shared" si="1"/>
        <v>7MAP17</v>
      </c>
      <c r="F9" s="19"/>
      <c r="G9" s="15">
        <f>+Results!D44</f>
        <v>46338</v>
      </c>
      <c r="H9" s="16" t="str">
        <f>VLOOKUP($D9,Results!$B$2:$I$148,8,FALSE)</f>
        <v>MAP17</v>
      </c>
      <c r="I9" s="17" t="str">
        <f>VLOOKUP(H9,Results!$N$2:$O$9,2,FALSE)</f>
        <v>Dolly Mixtures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MAP12</v>
      </c>
      <c r="C10" s="1">
        <v>8</v>
      </c>
      <c r="D10" s="20" t="str">
        <f t="shared" si="0"/>
        <v>8MAP12</v>
      </c>
      <c r="E10" s="20" t="str">
        <f t="shared" si="1"/>
        <v>8MAP11</v>
      </c>
      <c r="F10" s="19"/>
      <c r="G10" s="15">
        <f>+Results!D51</f>
        <v>46343</v>
      </c>
      <c r="H10" s="16" t="str">
        <f>VLOOKUP($D10,Results!$B$2:$I$148,8,FALSE)</f>
        <v>MAP11</v>
      </c>
      <c r="I10" s="17" t="str">
        <f>VLOOKUP(H10,Results!$N$2:$O$9,2,FALSE)</f>
        <v>Banana Skins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MAP12</v>
      </c>
      <c r="C11" s="1">
        <v>9</v>
      </c>
      <c r="D11" s="20" t="str">
        <f t="shared" si="0"/>
        <v>9MAP12</v>
      </c>
      <c r="E11" s="20" t="str">
        <f t="shared" si="1"/>
        <v>9MAP13</v>
      </c>
      <c r="F11" s="19"/>
      <c r="G11" s="18">
        <f>+Results!D58</f>
        <v>46359</v>
      </c>
      <c r="H11" s="16" t="str">
        <f>VLOOKUP($D11,Results!$B$2:$I$148,8,FALSE)</f>
        <v>MAP13</v>
      </c>
      <c r="I11" s="17" t="str">
        <f>VLOOKUP(H11,Results!$N$2:$O$9,2,FALSE)</f>
        <v>The Smites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MAP12</v>
      </c>
      <c r="C12" s="1">
        <v>10</v>
      </c>
      <c r="D12" s="20" t="str">
        <f t="shared" si="0"/>
        <v>10MAP12</v>
      </c>
      <c r="E12" s="20" t="str">
        <f t="shared" si="1"/>
        <v>10MAP14</v>
      </c>
      <c r="F12" s="19"/>
      <c r="G12" s="18">
        <f>+Results!D65</f>
        <v>46373</v>
      </c>
      <c r="H12" s="16" t="str">
        <f>VLOOKUP($D12,Results!$B$2:$I$148,8,FALSE)</f>
        <v>MAP14</v>
      </c>
      <c r="I12" s="17" t="str">
        <f>VLOOKUP(H12,Results!$N$2:$O$9,2,FALSE)</f>
        <v>Wizards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MAP12</v>
      </c>
      <c r="C13" s="1">
        <v>11</v>
      </c>
      <c r="D13" s="20" t="str">
        <f t="shared" si="0"/>
        <v>11MAP12</v>
      </c>
      <c r="E13" s="20" t="str">
        <f t="shared" si="1"/>
        <v>11MAP16</v>
      </c>
      <c r="F13" s="19"/>
      <c r="G13" s="18">
        <f>+Results!D72</f>
        <v>46394</v>
      </c>
      <c r="H13" s="16" t="str">
        <f>VLOOKUP($D13,Results!$B$2:$I$148,8,FALSE)</f>
        <v>MAP16</v>
      </c>
      <c r="I13" s="17" t="str">
        <f>VLOOKUP(H13,Results!$N$2:$O$9,2,FALSE)</f>
        <v>Donuts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MAP12</v>
      </c>
      <c r="C14" s="1">
        <v>12</v>
      </c>
      <c r="D14" s="20" t="str">
        <f t="shared" si="0"/>
        <v>12MAP12</v>
      </c>
      <c r="E14" s="20" t="str">
        <f t="shared" si="1"/>
        <v>12MAP15</v>
      </c>
      <c r="F14" s="19"/>
      <c r="G14" s="15">
        <f>+Results!D79</f>
        <v>46401</v>
      </c>
      <c r="H14" s="16" t="str">
        <f>VLOOKUP($D14,Results!$B$2:$I$148,8,FALSE)</f>
        <v>MAP15</v>
      </c>
      <c r="I14" s="17" t="str">
        <f>VLOOKUP(H14,Results!$N$2:$O$9,2,FALSE)</f>
        <v>F.W.Golf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MAP12</v>
      </c>
      <c r="C15" s="1">
        <v>13</v>
      </c>
      <c r="D15" s="20" t="str">
        <f t="shared" si="0"/>
        <v>13MAP12</v>
      </c>
      <c r="E15" s="20" t="str">
        <f t="shared" si="1"/>
        <v>13X</v>
      </c>
      <c r="F15" s="19"/>
      <c r="G15" s="15">
        <f>+Results!D86</f>
        <v>46408</v>
      </c>
      <c r="H15" s="16" t="str">
        <f>VLOOKUP($D15,Results!$B$2:$I$148,8,FALSE)</f>
        <v>X</v>
      </c>
      <c r="I15" s="17" t="str">
        <f>VLOOKUP(H15,Results!$N$2:$O$9,2,FALSE)</f>
        <v>No Match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MAP12</v>
      </c>
      <c r="C16" s="1">
        <v>14</v>
      </c>
      <c r="D16" s="20" t="str">
        <f t="shared" si="0"/>
        <v>14MAP12</v>
      </c>
      <c r="E16" s="20" t="str">
        <f t="shared" si="1"/>
        <v>14MAP17</v>
      </c>
      <c r="F16" s="19"/>
      <c r="G16" s="15">
        <f>+Results!D93</f>
        <v>46443</v>
      </c>
      <c r="H16" s="16" t="str">
        <f>VLOOKUP($D16,Results!$B$2:$I$148,8,FALSE)</f>
        <v>MAP17</v>
      </c>
      <c r="I16" s="17" t="str">
        <f>VLOOKUP(H16,Results!$N$2:$O$9,2,FALSE)</f>
        <v>Dolly Mixtures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MAP12</v>
      </c>
      <c r="C17" s="1">
        <v>15</v>
      </c>
      <c r="D17" s="20" t="str">
        <f t="shared" si="0"/>
        <v>15MAP12</v>
      </c>
      <c r="E17" s="20" t="str">
        <f t="shared" si="1"/>
        <v>15MAP11</v>
      </c>
      <c r="F17" s="19"/>
      <c r="G17" s="15">
        <f>+Results!D100</f>
        <v>46450</v>
      </c>
      <c r="H17" s="16" t="str">
        <f>VLOOKUP($D17,Results!$B$2:$I$148,8,FALSE)</f>
        <v>MAP11</v>
      </c>
      <c r="I17" s="17" t="str">
        <f>VLOOKUP(H17,Results!$N$2:$O$9,2,FALSE)</f>
        <v>Banana Skins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MAP12</v>
      </c>
      <c r="C18" s="1">
        <v>16</v>
      </c>
      <c r="D18" s="20" t="str">
        <f t="shared" si="0"/>
        <v>16MAP12</v>
      </c>
      <c r="E18" s="20" t="str">
        <f t="shared" si="1"/>
        <v>16MAP13</v>
      </c>
      <c r="F18" s="19"/>
      <c r="G18" s="18">
        <f>+Results!D107</f>
        <v>46457</v>
      </c>
      <c r="H18" s="16" t="str">
        <f>VLOOKUP($D18,Results!$B$2:$I$148,8,FALSE)</f>
        <v>MAP13</v>
      </c>
      <c r="I18" s="17" t="str">
        <f>VLOOKUP(H18,Results!$N$2:$O$9,2,FALSE)</f>
        <v>The Smites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MAP12</v>
      </c>
      <c r="C19" s="1">
        <v>17</v>
      </c>
      <c r="D19" s="20" t="str">
        <f t="shared" si="0"/>
        <v>17MAP12</v>
      </c>
      <c r="E19" s="20" t="str">
        <f t="shared" si="1"/>
        <v>17MAP14</v>
      </c>
      <c r="F19" s="19"/>
      <c r="G19" s="15">
        <f>+Results!D114</f>
        <v>46464</v>
      </c>
      <c r="H19" s="16" t="str">
        <f>VLOOKUP($D19,Results!$B$2:$I$148,8,FALSE)</f>
        <v>MAP14</v>
      </c>
      <c r="I19" s="17" t="str">
        <f>VLOOKUP(H19,Results!$N$2:$O$9,2,FALSE)</f>
        <v>Wizards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MAP12</v>
      </c>
      <c r="C20" s="1">
        <v>18</v>
      </c>
      <c r="D20" s="20" t="str">
        <f t="shared" si="0"/>
        <v>18MAP12</v>
      </c>
      <c r="E20" s="20" t="str">
        <f t="shared" si="1"/>
        <v>18MAP16</v>
      </c>
      <c r="F20" s="19"/>
      <c r="G20" s="18">
        <f>+Results!D121</f>
        <v>46471</v>
      </c>
      <c r="H20" s="16" t="str">
        <f>VLOOKUP($D20,Results!$B$2:$I$148,8,FALSE)</f>
        <v>MAP16</v>
      </c>
      <c r="I20" s="17" t="str">
        <f>VLOOKUP(H20,Results!$N$2:$O$9,2,FALSE)</f>
        <v>Donuts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MAP12</v>
      </c>
      <c r="C21" s="1">
        <v>19</v>
      </c>
      <c r="D21" s="20" t="str">
        <f t="shared" si="0"/>
        <v>19MAP12</v>
      </c>
      <c r="E21" s="20" t="str">
        <f t="shared" si="1"/>
        <v>19MAP15</v>
      </c>
      <c r="F21" s="19"/>
      <c r="G21" s="15">
        <f>+Results!D128</f>
        <v>46478</v>
      </c>
      <c r="H21" s="16" t="str">
        <f>VLOOKUP($D21,Results!$B$2:$I$148,8,FALSE)</f>
        <v>MAP15</v>
      </c>
      <c r="I21" s="17" t="str">
        <f>VLOOKUP(H21,Results!$N$2:$O$9,2,FALSE)</f>
        <v>F.W.Golf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MAP12</v>
      </c>
      <c r="C22" s="1">
        <v>20</v>
      </c>
      <c r="D22" s="20" t="str">
        <f t="shared" si="0"/>
        <v>20MAP12</v>
      </c>
      <c r="E22" s="20" t="str">
        <f t="shared" si="1"/>
        <v>20X</v>
      </c>
      <c r="F22" s="19"/>
      <c r="G22" s="18">
        <f>+Results!D135</f>
        <v>46485</v>
      </c>
      <c r="H22" s="16" t="str">
        <f>VLOOKUP($D22,Results!$B$2:$I$148,8,FALSE)</f>
        <v>X</v>
      </c>
      <c r="I22" s="17" t="str">
        <f>VLOOKUP(H22,Results!$N$2:$O$9,2,FALSE)</f>
        <v>No Match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MAP12</v>
      </c>
      <c r="C23" s="1">
        <v>21</v>
      </c>
      <c r="D23" s="20" t="str">
        <f t="shared" si="0"/>
        <v>21MAP12</v>
      </c>
      <c r="E23" s="20" t="str">
        <f t="shared" si="1"/>
        <v>21MAP17</v>
      </c>
      <c r="F23" s="19"/>
      <c r="G23" s="15">
        <f>+Results!D142</f>
        <v>46492</v>
      </c>
      <c r="H23" s="16" t="str">
        <f>VLOOKUP($D23,Results!$B$2:$I$148,8,FALSE)</f>
        <v>MAP17</v>
      </c>
      <c r="I23" s="17" t="str">
        <f>VLOOKUP(H23,Results!$N$2:$O$9,2,FALSE)</f>
        <v>Dolly Mixtures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2</v>
      </c>
      <c r="K24" s="68">
        <f t="shared" si="7"/>
        <v>1</v>
      </c>
      <c r="L24" s="69">
        <f t="shared" si="7"/>
        <v>0</v>
      </c>
      <c r="M24" s="70">
        <f t="shared" si="7"/>
        <v>1</v>
      </c>
      <c r="N24" s="75">
        <f t="shared" si="7"/>
        <v>25</v>
      </c>
      <c r="O24" s="76">
        <f t="shared" si="7"/>
        <v>23</v>
      </c>
      <c r="P24" s="78">
        <f t="shared" si="7"/>
        <v>2</v>
      </c>
    </row>
  </sheetData>
  <mergeCells count="1">
    <mergeCell ref="I1:L1"/>
  </mergeCells>
  <conditionalFormatting sqref="H3:H23">
    <cfRule type="containsText" dxfId="11" priority="2" operator="containsText" text="X">
      <formula>NOT(ISERROR(SEARCH("X",H3)))</formula>
    </cfRule>
  </conditionalFormatting>
  <conditionalFormatting sqref="I3:I23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1.5546875" style="1" customWidth="1"/>
    <col min="7" max="7" width="7" bestFit="1" customWidth="1"/>
    <col min="8" max="8" width="6.77734375" bestFit="1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30</v>
      </c>
      <c r="I1" s="92" t="s">
        <v>43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MAP13</v>
      </c>
      <c r="C3" s="1">
        <v>1</v>
      </c>
      <c r="D3" s="20" t="str">
        <f t="shared" ref="D3:D23" si="0">CONCATENATE(C3,B3)</f>
        <v>1MAP13</v>
      </c>
      <c r="E3" s="20" t="str">
        <f t="shared" ref="E3:E23" si="1">CONCATENATE(C3,H3)</f>
        <v>1MAP14</v>
      </c>
      <c r="F3" s="19"/>
      <c r="G3" s="15">
        <f>+Results!D2</f>
        <v>46282</v>
      </c>
      <c r="H3" s="16" t="str">
        <f>VLOOKUP($D3,Results!$B$2:$I$148,8,FALSE)</f>
        <v>MAP14</v>
      </c>
      <c r="I3" s="17" t="str">
        <f>VLOOKUP(H3,Results!$N$2:$O$9,2,FALSE)</f>
        <v>Wizards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",(VLOOKUP($D3,Results!$B$2:$H$148,7,FALSE)))</f>
        <v>8</v>
      </c>
      <c r="O3" s="74">
        <f>IF($C3&gt;Results!$F$1," ",(VLOOKUP($E3,Results!$C$2:$K$148,9,FALSE)))</f>
        <v>10</v>
      </c>
      <c r="P3" s="77">
        <f>IF(J3=" "," ",SUM(K3*2)+L3*1)</f>
        <v>0</v>
      </c>
    </row>
    <row r="4" spans="2:16" x14ac:dyDescent="0.3">
      <c r="B4" t="str">
        <f t="shared" ref="B4:B23" si="2">+$H$1</f>
        <v>MAP13</v>
      </c>
      <c r="C4" s="1">
        <v>2</v>
      </c>
      <c r="D4" s="20" t="str">
        <f t="shared" si="0"/>
        <v>2MAP13</v>
      </c>
      <c r="E4" s="20" t="str">
        <f t="shared" si="1"/>
        <v>2MAP12</v>
      </c>
      <c r="F4" s="19"/>
      <c r="G4" s="15">
        <f>+Results!D9</f>
        <v>46289</v>
      </c>
      <c r="H4" s="16" t="str">
        <f>VLOOKUP($D4,Results!$B$2:$I$148,8,FALSE)</f>
        <v>MAP12</v>
      </c>
      <c r="I4" s="17" t="str">
        <f>VLOOKUP(H4,Results!$N$2:$O$9,2,FALSE)</f>
        <v>R &amp; R</v>
      </c>
      <c r="J4" s="82">
        <f t="shared" ref="J4:J23" si="3">SUM(K4:M4)</f>
        <v>0</v>
      </c>
      <c r="K4" s="64">
        <f t="shared" ref="K4:K23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0</v>
      </c>
      <c r="N4" s="73" t="str">
        <f>IF($C4&gt;Results!$F$1," ",(VLOOKUP($D4,Results!$B$2:$H$148,7,FALSE)))</f>
        <v>N</v>
      </c>
      <c r="O4" s="74" t="str">
        <f>IF($C4&gt;Results!$F$1," ",(VLOOKUP($E4,Results!$C$2:$K$148,9,FALSE)))</f>
        <v>N</v>
      </c>
      <c r="P4" s="77">
        <f>IF(J4=" "," ",SUM(K4*2)+L4*1)</f>
        <v>0</v>
      </c>
    </row>
    <row r="5" spans="2:16" x14ac:dyDescent="0.3">
      <c r="B5" t="str">
        <f t="shared" si="2"/>
        <v>MAP13</v>
      </c>
      <c r="C5" s="1">
        <v>3</v>
      </c>
      <c r="D5" s="20" t="str">
        <f t="shared" si="0"/>
        <v>3MAP13</v>
      </c>
      <c r="E5" s="20" t="str">
        <f t="shared" si="1"/>
        <v>3MAP11</v>
      </c>
      <c r="F5" s="19"/>
      <c r="G5" s="15">
        <f>+Results!D16</f>
        <v>46296</v>
      </c>
      <c r="H5" s="16" t="str">
        <f>VLOOKUP($D5,Results!$B$2:$I$148,8,FALSE)</f>
        <v>MAP11</v>
      </c>
      <c r="I5" s="17" t="str">
        <f>VLOOKUP(H5,Results!$N$2:$O$9,2,FALSE)</f>
        <v>Banana Skins</v>
      </c>
      <c r="J5" s="82">
        <f t="shared" si="3"/>
        <v>1</v>
      </c>
      <c r="K5" s="64">
        <f t="shared" si="4"/>
        <v>1</v>
      </c>
      <c r="L5" s="67">
        <f>IF(OR(C5&gt;Results!$F$1,N5="N"),0,IF(H5="X",0,IF(N5=O5,1,0)))</f>
        <v>0</v>
      </c>
      <c r="M5" s="66">
        <f t="shared" ref="M5:M23" si="5">IF(H5="X",0,IF(N5&lt;O5,1,0))</f>
        <v>0</v>
      </c>
      <c r="N5" s="73">
        <f>IF($C5&gt;Results!$F$1," ",(VLOOKUP($D5,Results!$B$2:$H$148,7,FALSE)))</f>
        <v>13</v>
      </c>
      <c r="O5" s="74">
        <f>IF($C5&gt;Results!$F$1," ",(VLOOKUP($E5,Results!$C$2:$K$148,9,FALSE)))</f>
        <v>4</v>
      </c>
      <c r="P5" s="77">
        <f>IF(J5=" "," ",SUM(K5*2)+L5*1)</f>
        <v>2</v>
      </c>
    </row>
    <row r="6" spans="2:16" x14ac:dyDescent="0.3">
      <c r="B6" t="str">
        <f t="shared" si="2"/>
        <v>MAP13</v>
      </c>
      <c r="C6" s="1">
        <v>4</v>
      </c>
      <c r="D6" s="20" t="str">
        <f t="shared" si="0"/>
        <v>4MAP13</v>
      </c>
      <c r="E6" s="20" t="str">
        <f t="shared" si="1"/>
        <v>4MAP17</v>
      </c>
      <c r="F6" s="19"/>
      <c r="G6" s="15">
        <f>+Results!D23</f>
        <v>46303</v>
      </c>
      <c r="H6" s="16" t="str">
        <f>VLOOKUP($D6,Results!$B$2:$I$148,8,FALSE)</f>
        <v>MAP17</v>
      </c>
      <c r="I6" s="17" t="str">
        <f>VLOOKUP(H6,Results!$N$2:$O$9,2,FALSE)</f>
        <v>Dolly Mixtures</v>
      </c>
      <c r="J6" s="82">
        <f t="shared" si="3"/>
        <v>0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0</v>
      </c>
      <c r="N6" s="73" t="str">
        <f>IF($C6&gt;Results!$F$1," ",(VLOOKUP($D6,Results!$B$2:$H$148,7,FALSE)))</f>
        <v xml:space="preserve"> </v>
      </c>
      <c r="O6" s="74" t="str">
        <f>IF($C6&gt;Results!$F$1," ",(VLOOKUP($E6,Results!$C$2:$K$148,9,FALSE)))</f>
        <v xml:space="preserve"> </v>
      </c>
      <c r="P6" s="77">
        <f t="shared" ref="P6:P23" si="6">IF(J6=" "," ",SUM(K6*2)+L6*1)</f>
        <v>0</v>
      </c>
    </row>
    <row r="7" spans="2:16" x14ac:dyDescent="0.3">
      <c r="B7" t="str">
        <f t="shared" si="2"/>
        <v>MAP13</v>
      </c>
      <c r="C7" s="1">
        <v>5</v>
      </c>
      <c r="D7" s="20" t="str">
        <f t="shared" si="0"/>
        <v>5MAP13</v>
      </c>
      <c r="E7" s="20" t="str">
        <f t="shared" si="1"/>
        <v>5X</v>
      </c>
      <c r="F7" s="19"/>
      <c r="G7" s="18">
        <f>+Results!D30</f>
        <v>46317</v>
      </c>
      <c r="H7" s="16" t="str">
        <f>VLOOKUP($D7,Results!$B$2:$I$148,8,FALSE)</f>
        <v>X</v>
      </c>
      <c r="I7" s="17" t="str">
        <f>VLOOKUP(H7,Results!$N$2:$O$9,2,FALSE)</f>
        <v>No Match</v>
      </c>
      <c r="J7" s="82">
        <f t="shared" si="3"/>
        <v>0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0</v>
      </c>
      <c r="N7" s="73" t="str">
        <f>IF($C7&gt;Results!$F$1," ",(VLOOKUP($D7,Results!$B$2:$H$148,7,FALSE)))</f>
        <v xml:space="preserve"> </v>
      </c>
      <c r="O7" s="74" t="str">
        <f>IF($C7&gt;Results!$F$1," ",(VLOOKUP($E7,Results!$C$2:$K$148,9,FALSE)))</f>
        <v xml:space="preserve"> </v>
      </c>
      <c r="P7" s="77">
        <f t="shared" si="6"/>
        <v>0</v>
      </c>
    </row>
    <row r="8" spans="2:16" x14ac:dyDescent="0.3">
      <c r="B8" t="str">
        <f t="shared" si="2"/>
        <v>MAP13</v>
      </c>
      <c r="C8" s="1">
        <v>6</v>
      </c>
      <c r="D8" s="20" t="str">
        <f t="shared" si="0"/>
        <v>6MAP13</v>
      </c>
      <c r="E8" s="20" t="str">
        <f t="shared" si="1"/>
        <v>6MAP16</v>
      </c>
      <c r="F8" s="19"/>
      <c r="G8" s="15">
        <f>+Results!D37</f>
        <v>46324</v>
      </c>
      <c r="H8" s="16" t="str">
        <f>VLOOKUP($D8,Results!$B$2:$I$148,8,FALSE)</f>
        <v>MAP16</v>
      </c>
      <c r="I8" s="17" t="str">
        <f>VLOOKUP(H8,Results!$N$2:$O$9,2,FALSE)</f>
        <v>Donuts</v>
      </c>
      <c r="J8" s="82">
        <f t="shared" si="3"/>
        <v>0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0</v>
      </c>
      <c r="N8" s="73" t="str">
        <f>IF($C8&gt;Results!$F$1," ",(VLOOKUP($D8,Results!$B$2:$H$148,7,FALSE)))</f>
        <v xml:space="preserve"> </v>
      </c>
      <c r="O8" s="74" t="str">
        <f>IF($C8&gt;Results!$F$1," ",(VLOOKUP($E8,Results!$C$2:$K$148,9,FALSE)))</f>
        <v xml:space="preserve"> </v>
      </c>
      <c r="P8" s="77">
        <f t="shared" si="6"/>
        <v>0</v>
      </c>
    </row>
    <row r="9" spans="2:16" x14ac:dyDescent="0.3">
      <c r="B9" t="str">
        <f t="shared" si="2"/>
        <v>MAP13</v>
      </c>
      <c r="C9" s="1">
        <v>7</v>
      </c>
      <c r="D9" s="20" t="str">
        <f t="shared" si="0"/>
        <v>7MAP13</v>
      </c>
      <c r="E9" s="20" t="str">
        <f t="shared" si="1"/>
        <v>7MAP15</v>
      </c>
      <c r="F9" s="19"/>
      <c r="G9" s="15">
        <f>+Results!D44</f>
        <v>46338</v>
      </c>
      <c r="H9" s="16" t="str">
        <f>VLOOKUP($D9,Results!$B$2:$I$148,8,FALSE)</f>
        <v>MAP15</v>
      </c>
      <c r="I9" s="17" t="str">
        <f>VLOOKUP(H9,Results!$N$2:$O$9,2,FALSE)</f>
        <v>F.W.Golf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MAP13</v>
      </c>
      <c r="C10" s="1">
        <v>8</v>
      </c>
      <c r="D10" s="20" t="str">
        <f t="shared" si="0"/>
        <v>8MAP13</v>
      </c>
      <c r="E10" s="20" t="str">
        <f t="shared" si="1"/>
        <v>8MAP14</v>
      </c>
      <c r="F10" s="19"/>
      <c r="G10" s="15">
        <f>+Results!D51</f>
        <v>46343</v>
      </c>
      <c r="H10" s="16" t="str">
        <f>VLOOKUP($D10,Results!$B$2:$I$148,8,FALSE)</f>
        <v>MAP14</v>
      </c>
      <c r="I10" s="17" t="str">
        <f>VLOOKUP(H10,Results!$N$2:$O$9,2,FALSE)</f>
        <v>Wizards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MAP13</v>
      </c>
      <c r="C11" s="1">
        <v>9</v>
      </c>
      <c r="D11" s="20" t="str">
        <f t="shared" si="0"/>
        <v>9MAP13</v>
      </c>
      <c r="E11" s="20" t="str">
        <f t="shared" si="1"/>
        <v>9MAP12</v>
      </c>
      <c r="F11" s="19"/>
      <c r="G11" s="18">
        <f>+Results!D58</f>
        <v>46359</v>
      </c>
      <c r="H11" s="16" t="str">
        <f>VLOOKUP($D11,Results!$B$2:$I$148,8,FALSE)</f>
        <v>MAP12</v>
      </c>
      <c r="I11" s="17" t="str">
        <f>VLOOKUP(H11,Results!$N$2:$O$9,2,FALSE)</f>
        <v>R &amp; R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MAP13</v>
      </c>
      <c r="C12" s="1">
        <v>10</v>
      </c>
      <c r="D12" s="20" t="str">
        <f t="shared" si="0"/>
        <v>10MAP13</v>
      </c>
      <c r="E12" s="20" t="str">
        <f t="shared" si="1"/>
        <v>10MAP11</v>
      </c>
      <c r="F12" s="19"/>
      <c r="G12" s="18">
        <f>+Results!D65</f>
        <v>46373</v>
      </c>
      <c r="H12" s="16" t="str">
        <f>VLOOKUP($D12,Results!$B$2:$I$148,8,FALSE)</f>
        <v>MAP11</v>
      </c>
      <c r="I12" s="17" t="str">
        <f>VLOOKUP(H12,Results!$N$2:$O$9,2,FALSE)</f>
        <v>Banana Skins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MAP13</v>
      </c>
      <c r="C13" s="1">
        <v>11</v>
      </c>
      <c r="D13" s="20" t="str">
        <f t="shared" si="0"/>
        <v>11MAP13</v>
      </c>
      <c r="E13" s="20" t="str">
        <f t="shared" si="1"/>
        <v>11MAP17</v>
      </c>
      <c r="F13" s="19"/>
      <c r="G13" s="18">
        <f>+Results!D72</f>
        <v>46394</v>
      </c>
      <c r="H13" s="16" t="str">
        <f>VLOOKUP($D13,Results!$B$2:$I$148,8,FALSE)</f>
        <v>MAP17</v>
      </c>
      <c r="I13" s="17" t="str">
        <f>VLOOKUP(H13,Results!$N$2:$O$9,2,FALSE)</f>
        <v>Dolly Mixtures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MAP13</v>
      </c>
      <c r="C14" s="1">
        <v>12</v>
      </c>
      <c r="D14" s="20" t="str">
        <f t="shared" si="0"/>
        <v>12MAP13</v>
      </c>
      <c r="E14" s="20" t="str">
        <f t="shared" si="1"/>
        <v>12X</v>
      </c>
      <c r="F14" s="19"/>
      <c r="G14" s="15">
        <f>+Results!D79</f>
        <v>46401</v>
      </c>
      <c r="H14" s="16" t="str">
        <f>VLOOKUP($D14,Results!$B$2:$I$148,8,FALSE)</f>
        <v>X</v>
      </c>
      <c r="I14" s="17" t="str">
        <f>VLOOKUP(H14,Results!$N$2:$O$9,2,FALSE)</f>
        <v>No Match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MAP13</v>
      </c>
      <c r="C15" s="1">
        <v>13</v>
      </c>
      <c r="D15" s="20" t="str">
        <f t="shared" si="0"/>
        <v>13MAP13</v>
      </c>
      <c r="E15" s="20" t="str">
        <f t="shared" si="1"/>
        <v>13MAP16</v>
      </c>
      <c r="F15" s="19"/>
      <c r="G15" s="15">
        <f>+Results!D86</f>
        <v>46408</v>
      </c>
      <c r="H15" s="16" t="str">
        <f>VLOOKUP($D15,Results!$B$2:$I$148,8,FALSE)</f>
        <v>MAP16</v>
      </c>
      <c r="I15" s="17" t="str">
        <f>VLOOKUP(H15,Results!$N$2:$O$9,2,FALSE)</f>
        <v>Donuts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MAP13</v>
      </c>
      <c r="C16" s="1">
        <v>14</v>
      </c>
      <c r="D16" s="20" t="str">
        <f t="shared" si="0"/>
        <v>14MAP13</v>
      </c>
      <c r="E16" s="20" t="str">
        <f t="shared" si="1"/>
        <v>14MAP15</v>
      </c>
      <c r="F16" s="19"/>
      <c r="G16" s="15">
        <f>+Results!D93</f>
        <v>46443</v>
      </c>
      <c r="H16" s="16" t="str">
        <f>VLOOKUP($D16,Results!$B$2:$I$148,8,FALSE)</f>
        <v>MAP15</v>
      </c>
      <c r="I16" s="17" t="str">
        <f>VLOOKUP(H16,Results!$N$2:$O$9,2,FALSE)</f>
        <v>F.W.Golf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MAP13</v>
      </c>
      <c r="C17" s="1">
        <v>15</v>
      </c>
      <c r="D17" s="20" t="str">
        <f t="shared" si="0"/>
        <v>15MAP13</v>
      </c>
      <c r="E17" s="20" t="str">
        <f t="shared" si="1"/>
        <v>15MAP14</v>
      </c>
      <c r="F17" s="19"/>
      <c r="G17" s="15">
        <f>+Results!D100</f>
        <v>46450</v>
      </c>
      <c r="H17" s="16" t="str">
        <f>VLOOKUP($D17,Results!$B$2:$I$148,8,FALSE)</f>
        <v>MAP14</v>
      </c>
      <c r="I17" s="17" t="str">
        <f>VLOOKUP(H17,Results!$N$2:$O$9,2,FALSE)</f>
        <v>Wizards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MAP13</v>
      </c>
      <c r="C18" s="1">
        <v>16</v>
      </c>
      <c r="D18" s="20" t="str">
        <f t="shared" si="0"/>
        <v>16MAP13</v>
      </c>
      <c r="E18" s="20" t="str">
        <f t="shared" si="1"/>
        <v>16MAP12</v>
      </c>
      <c r="F18" s="19"/>
      <c r="G18" s="18">
        <f>+Results!D107</f>
        <v>46457</v>
      </c>
      <c r="H18" s="16" t="str">
        <f>VLOOKUP($D18,Results!$B$2:$I$148,8,FALSE)</f>
        <v>MAP12</v>
      </c>
      <c r="I18" s="17" t="str">
        <f>VLOOKUP(H18,Results!$N$2:$O$9,2,FALSE)</f>
        <v>R &amp; R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MAP13</v>
      </c>
      <c r="C19" s="1">
        <v>17</v>
      </c>
      <c r="D19" s="20" t="str">
        <f t="shared" si="0"/>
        <v>17MAP13</v>
      </c>
      <c r="E19" s="20" t="str">
        <f t="shared" si="1"/>
        <v>17MAP11</v>
      </c>
      <c r="F19" s="19"/>
      <c r="G19" s="15">
        <f>+Results!D114</f>
        <v>46464</v>
      </c>
      <c r="H19" s="16" t="str">
        <f>VLOOKUP($D19,Results!$B$2:$I$148,8,FALSE)</f>
        <v>MAP11</v>
      </c>
      <c r="I19" s="17" t="str">
        <f>VLOOKUP(H19,Results!$N$2:$O$9,2,FALSE)</f>
        <v>Banana Skins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MAP13</v>
      </c>
      <c r="C20" s="1">
        <v>18</v>
      </c>
      <c r="D20" s="20" t="str">
        <f t="shared" si="0"/>
        <v>18MAP13</v>
      </c>
      <c r="E20" s="20" t="str">
        <f t="shared" si="1"/>
        <v>18MAP17</v>
      </c>
      <c r="F20" s="19"/>
      <c r="G20" s="18">
        <f>+Results!D121</f>
        <v>46471</v>
      </c>
      <c r="H20" s="16" t="str">
        <f>VLOOKUP($D20,Results!$B$2:$I$148,8,FALSE)</f>
        <v>MAP17</v>
      </c>
      <c r="I20" s="17" t="str">
        <f>VLOOKUP(H20,Results!$N$2:$O$9,2,FALSE)</f>
        <v>Dolly Mixtures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MAP13</v>
      </c>
      <c r="C21" s="1">
        <v>19</v>
      </c>
      <c r="D21" s="20" t="str">
        <f t="shared" si="0"/>
        <v>19MAP13</v>
      </c>
      <c r="E21" s="20" t="str">
        <f t="shared" si="1"/>
        <v>19X</v>
      </c>
      <c r="F21" s="19"/>
      <c r="G21" s="15">
        <f>+Results!D128</f>
        <v>46478</v>
      </c>
      <c r="H21" s="16" t="str">
        <f>VLOOKUP($D21,Results!$B$2:$I$148,8,FALSE)</f>
        <v>X</v>
      </c>
      <c r="I21" s="17" t="str">
        <f>VLOOKUP(H21,Results!$N$2:$O$9,2,FALSE)</f>
        <v>No Match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MAP13</v>
      </c>
      <c r="C22" s="1">
        <v>20</v>
      </c>
      <c r="D22" s="20" t="str">
        <f t="shared" si="0"/>
        <v>20MAP13</v>
      </c>
      <c r="E22" s="20" t="str">
        <f t="shared" si="1"/>
        <v>20MAP16</v>
      </c>
      <c r="F22" s="19"/>
      <c r="G22" s="18">
        <f>+Results!D135</f>
        <v>46485</v>
      </c>
      <c r="H22" s="16" t="str">
        <f>VLOOKUP($D22,Results!$B$2:$I$148,8,FALSE)</f>
        <v>MAP16</v>
      </c>
      <c r="I22" s="17" t="str">
        <f>VLOOKUP(H22,Results!$N$2:$O$9,2,FALSE)</f>
        <v>Donuts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MAP13</v>
      </c>
      <c r="C23" s="1">
        <v>21</v>
      </c>
      <c r="D23" s="20" t="str">
        <f t="shared" si="0"/>
        <v>21MAP13</v>
      </c>
      <c r="E23" s="20" t="str">
        <f t="shared" si="1"/>
        <v>21MAP15</v>
      </c>
      <c r="F23" s="19"/>
      <c r="G23" s="15">
        <f>+Results!D142</f>
        <v>46492</v>
      </c>
      <c r="H23" s="16" t="str">
        <f>VLOOKUP($D23,Results!$B$2:$I$148,8,FALSE)</f>
        <v>MAP15</v>
      </c>
      <c r="I23" s="17" t="str">
        <f>VLOOKUP(H23,Results!$N$2:$O$9,2,FALSE)</f>
        <v>F.W.Golf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2</v>
      </c>
      <c r="K24" s="68">
        <f t="shared" si="7"/>
        <v>1</v>
      </c>
      <c r="L24" s="69">
        <f t="shared" si="7"/>
        <v>0</v>
      </c>
      <c r="M24" s="70">
        <f t="shared" si="7"/>
        <v>1</v>
      </c>
      <c r="N24" s="75">
        <f t="shared" si="7"/>
        <v>21</v>
      </c>
      <c r="O24" s="76">
        <f t="shared" si="7"/>
        <v>14</v>
      </c>
      <c r="P24" s="78">
        <f t="shared" si="7"/>
        <v>2</v>
      </c>
    </row>
  </sheetData>
  <mergeCells count="1">
    <mergeCell ref="I1:L1"/>
  </mergeCells>
  <conditionalFormatting sqref="H3:H23">
    <cfRule type="containsText" dxfId="9" priority="2" operator="containsText" text="X">
      <formula>NOT(ISERROR(SEARCH("X",H3)))</formula>
    </cfRule>
  </conditionalFormatting>
  <conditionalFormatting sqref="I3:I23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2.109375" style="1" customWidth="1"/>
    <col min="7" max="7" width="7" bestFit="1" customWidth="1"/>
    <col min="8" max="8" width="6.77734375" bestFit="1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31</v>
      </c>
      <c r="I1" s="92" t="s">
        <v>44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MAP14</v>
      </c>
      <c r="C3" s="1">
        <v>1</v>
      </c>
      <c r="D3" s="20" t="str">
        <f t="shared" ref="D3:D23" si="0">CONCATENATE(C3,B3)</f>
        <v>1MAP14</v>
      </c>
      <c r="E3" s="20" t="str">
        <f t="shared" ref="E3:E23" si="1">CONCATENATE(C3,H3)</f>
        <v>1MAP13</v>
      </c>
      <c r="F3" s="19"/>
      <c r="G3" s="15">
        <f>+Results!D2</f>
        <v>46282</v>
      </c>
      <c r="H3" s="16" t="str">
        <f>VLOOKUP($D3,Results!$B$2:$I$148,8,FALSE)</f>
        <v>MAP13</v>
      </c>
      <c r="I3" s="17" t="str">
        <f>VLOOKUP(H3,Results!$N$2:$O$9,2,FALSE)</f>
        <v>The Smites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",(VLOOKUP($D3,Results!$B$2:$H$148,7,FALSE)))</f>
        <v>10</v>
      </c>
      <c r="O3" s="74">
        <f>IF($C3&gt;Results!$F$1," ",(VLOOKUP($E3,Results!$C$2:$K$148,9,FALSE)))</f>
        <v>8</v>
      </c>
      <c r="P3" s="77">
        <f>IF(J3=" "," ",SUM(K3*2)+L3*1)</f>
        <v>2</v>
      </c>
    </row>
    <row r="4" spans="2:16" x14ac:dyDescent="0.3">
      <c r="B4" t="str">
        <f t="shared" ref="B4:B23" si="2">+$H$1</f>
        <v>MAP14</v>
      </c>
      <c r="C4" s="1">
        <v>2</v>
      </c>
      <c r="D4" s="20" t="str">
        <f t="shared" si="0"/>
        <v>2MAP14</v>
      </c>
      <c r="E4" s="20" t="str">
        <f t="shared" si="1"/>
        <v>2MAP15</v>
      </c>
      <c r="F4" s="19"/>
      <c r="G4" s="15">
        <f>+Results!D9</f>
        <v>46289</v>
      </c>
      <c r="H4" s="16" t="str">
        <f>VLOOKUP($D4,Results!$B$2:$I$148,8,FALSE)</f>
        <v>MAP15</v>
      </c>
      <c r="I4" s="17" t="str">
        <f>VLOOKUP(H4,Results!$N$2:$O$9,2,FALSE)</f>
        <v>F.W.Golf</v>
      </c>
      <c r="J4" s="82">
        <f t="shared" ref="J4:J23" si="3">SUM(K4:M4)</f>
        <v>1</v>
      </c>
      <c r="K4" s="64">
        <f t="shared" ref="K4:K23" si="4">IF(H4="X",0,IF(N4&gt;O4,1,0))</f>
        <v>1</v>
      </c>
      <c r="L4" s="67">
        <f>IF(OR(C4&gt;Results!$F$1,N4="N"),0,IF(H4="X",0,IF(N4=O4,1,0)))</f>
        <v>0</v>
      </c>
      <c r="M4" s="66">
        <f>IF(H4="X",0,IF(N4&lt;O4,1,0))</f>
        <v>0</v>
      </c>
      <c r="N4" s="73">
        <f>IF($C4&gt;Results!$F$1," ",(VLOOKUP($D4,Results!$B$2:$H$148,7,FALSE)))</f>
        <v>13</v>
      </c>
      <c r="O4" s="74">
        <f>IF($C4&gt;Results!$F$1," ",(VLOOKUP($E4,Results!$C$2:$K$148,9,FALSE)))</f>
        <v>10</v>
      </c>
      <c r="P4" s="77">
        <f>IF(J4=" "," ",SUM(K4*2)+L4*1)</f>
        <v>2</v>
      </c>
    </row>
    <row r="5" spans="2:16" x14ac:dyDescent="0.3">
      <c r="B5" t="str">
        <f t="shared" si="2"/>
        <v>MAP14</v>
      </c>
      <c r="C5" s="1">
        <v>3</v>
      </c>
      <c r="D5" s="20" t="str">
        <f t="shared" si="0"/>
        <v>3MAP14</v>
      </c>
      <c r="E5" s="20" t="str">
        <f t="shared" si="1"/>
        <v>3MAP12</v>
      </c>
      <c r="F5" s="19"/>
      <c r="G5" s="15">
        <f>+Results!D16</f>
        <v>46296</v>
      </c>
      <c r="H5" s="16" t="str">
        <f>VLOOKUP($D5,Results!$B$2:$I$148,8,FALSE)</f>
        <v>MAP12</v>
      </c>
      <c r="I5" s="17" t="str">
        <f>VLOOKUP(H5,Results!$N$2:$O$9,2,FALSE)</f>
        <v>R &amp; R</v>
      </c>
      <c r="J5" s="82">
        <f t="shared" si="3"/>
        <v>1</v>
      </c>
      <c r="K5" s="64">
        <f t="shared" si="4"/>
        <v>0</v>
      </c>
      <c r="L5" s="67">
        <f>IF(OR(C5&gt;Results!$F$1,N5="N"),0,IF(H5="X",0,IF(N5=O5,1,0)))</f>
        <v>0</v>
      </c>
      <c r="M5" s="66">
        <f t="shared" ref="M5:M23" si="5">IF(H5="X",0,IF(N5&lt;O5,1,0))</f>
        <v>1</v>
      </c>
      <c r="N5" s="73">
        <f>IF($C5&gt;Results!$F$1," ",(VLOOKUP($D5,Results!$B$2:$H$148,7,FALSE)))</f>
        <v>10</v>
      </c>
      <c r="O5" s="74">
        <f>IF($C5&gt;Results!$F$1," ",(VLOOKUP($E5,Results!$C$2:$K$148,9,FALSE)))</f>
        <v>13</v>
      </c>
      <c r="P5" s="77">
        <f>IF(J5=" "," ",SUM(K5*2)+L5*1)</f>
        <v>0</v>
      </c>
    </row>
    <row r="6" spans="2:16" x14ac:dyDescent="0.3">
      <c r="B6" t="str">
        <f t="shared" si="2"/>
        <v>MAP14</v>
      </c>
      <c r="C6" s="1">
        <v>4</v>
      </c>
      <c r="D6" s="20" t="str">
        <f t="shared" si="0"/>
        <v>4MAP14</v>
      </c>
      <c r="E6" s="20" t="str">
        <f t="shared" si="1"/>
        <v>4X</v>
      </c>
      <c r="F6" s="19"/>
      <c r="G6" s="15">
        <f>+Results!D23</f>
        <v>46303</v>
      </c>
      <c r="H6" s="16" t="str">
        <f>VLOOKUP($D6,Results!$B$2:$I$148,8,FALSE)</f>
        <v>X</v>
      </c>
      <c r="I6" s="17" t="str">
        <f>VLOOKUP(H6,Results!$N$2:$O$9,2,FALSE)</f>
        <v>No Match</v>
      </c>
      <c r="J6" s="82">
        <f t="shared" si="3"/>
        <v>0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0</v>
      </c>
      <c r="N6" s="73" t="str">
        <f>IF($C6&gt;Results!$F$1," ",(VLOOKUP($D6,Results!$B$2:$H$148,7,FALSE)))</f>
        <v xml:space="preserve"> </v>
      </c>
      <c r="O6" s="74" t="str">
        <f>IF($C6&gt;Results!$F$1," ",(VLOOKUP($E6,Results!$C$2:$K$148,9,FALSE)))</f>
        <v xml:space="preserve"> </v>
      </c>
      <c r="P6" s="77">
        <f t="shared" ref="P6:P23" si="6">IF(J6=" "," ",SUM(K6*2)+L6*1)</f>
        <v>0</v>
      </c>
    </row>
    <row r="7" spans="2:16" x14ac:dyDescent="0.3">
      <c r="B7" t="str">
        <f t="shared" si="2"/>
        <v>MAP14</v>
      </c>
      <c r="C7" s="1">
        <v>5</v>
      </c>
      <c r="D7" s="20" t="str">
        <f t="shared" si="0"/>
        <v>5MAP14</v>
      </c>
      <c r="E7" s="20" t="str">
        <f t="shared" si="1"/>
        <v>5MAP17</v>
      </c>
      <c r="F7" s="19"/>
      <c r="G7" s="18">
        <f>+Results!D30</f>
        <v>46317</v>
      </c>
      <c r="H7" s="16" t="str">
        <f>VLOOKUP($D7,Results!$B$2:$I$148,8,FALSE)</f>
        <v>MAP17</v>
      </c>
      <c r="I7" s="17" t="str">
        <f>VLOOKUP(H7,Results!$N$2:$O$9,2,FALSE)</f>
        <v>Dolly Mixtures</v>
      </c>
      <c r="J7" s="82">
        <f t="shared" si="3"/>
        <v>0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0</v>
      </c>
      <c r="N7" s="73" t="str">
        <f>IF($C7&gt;Results!$F$1," ",(VLOOKUP($D7,Results!$B$2:$H$148,7,FALSE)))</f>
        <v xml:space="preserve"> </v>
      </c>
      <c r="O7" s="74" t="str">
        <f>IF($C7&gt;Results!$F$1," ",(VLOOKUP($E7,Results!$C$2:$K$148,9,FALSE)))</f>
        <v xml:space="preserve"> </v>
      </c>
      <c r="P7" s="77">
        <f t="shared" si="6"/>
        <v>0</v>
      </c>
    </row>
    <row r="8" spans="2:16" x14ac:dyDescent="0.3">
      <c r="B8" t="str">
        <f t="shared" si="2"/>
        <v>MAP14</v>
      </c>
      <c r="C8" s="1">
        <v>6</v>
      </c>
      <c r="D8" s="20" t="str">
        <f t="shared" si="0"/>
        <v>6MAP14</v>
      </c>
      <c r="E8" s="20" t="str">
        <f t="shared" si="1"/>
        <v>6MAP11</v>
      </c>
      <c r="F8" s="19"/>
      <c r="G8" s="15">
        <f>+Results!D37</f>
        <v>46324</v>
      </c>
      <c r="H8" s="16" t="str">
        <f>VLOOKUP($D8,Results!$B$2:$I$148,8,FALSE)</f>
        <v>MAP11</v>
      </c>
      <c r="I8" s="17" t="str">
        <f>VLOOKUP(H8,Results!$N$2:$O$9,2,FALSE)</f>
        <v>Banana Skins</v>
      </c>
      <c r="J8" s="82">
        <f t="shared" si="3"/>
        <v>0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0</v>
      </c>
      <c r="N8" s="73" t="str">
        <f>IF($C8&gt;Results!$F$1," ",(VLOOKUP($D8,Results!$B$2:$H$148,7,FALSE)))</f>
        <v xml:space="preserve"> </v>
      </c>
      <c r="O8" s="74" t="str">
        <f>IF($C8&gt;Results!$F$1," ",(VLOOKUP($E8,Results!$C$2:$K$148,9,FALSE)))</f>
        <v xml:space="preserve"> </v>
      </c>
      <c r="P8" s="77">
        <f t="shared" si="6"/>
        <v>0</v>
      </c>
    </row>
    <row r="9" spans="2:16" x14ac:dyDescent="0.3">
      <c r="B9" t="str">
        <f t="shared" si="2"/>
        <v>MAP14</v>
      </c>
      <c r="C9" s="1">
        <v>7</v>
      </c>
      <c r="D9" s="20" t="str">
        <f t="shared" si="0"/>
        <v>7MAP14</v>
      </c>
      <c r="E9" s="20" t="str">
        <f t="shared" si="1"/>
        <v>7MAP16</v>
      </c>
      <c r="F9" s="19"/>
      <c r="G9" s="15">
        <f>+Results!D44</f>
        <v>46338</v>
      </c>
      <c r="H9" s="16" t="str">
        <f>VLOOKUP($D9,Results!$B$2:$I$148,8,FALSE)</f>
        <v>MAP16</v>
      </c>
      <c r="I9" s="17" t="str">
        <f>VLOOKUP(H9,Results!$N$2:$O$9,2,FALSE)</f>
        <v>Donuts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MAP14</v>
      </c>
      <c r="C10" s="1">
        <v>8</v>
      </c>
      <c r="D10" s="20" t="str">
        <f t="shared" si="0"/>
        <v>8MAP14</v>
      </c>
      <c r="E10" s="20" t="str">
        <f t="shared" si="1"/>
        <v>8MAP13</v>
      </c>
      <c r="F10" s="19"/>
      <c r="G10" s="15">
        <f>+Results!D51</f>
        <v>46343</v>
      </c>
      <c r="H10" s="16" t="str">
        <f>VLOOKUP($D10,Results!$B$2:$I$148,8,FALSE)</f>
        <v>MAP13</v>
      </c>
      <c r="I10" s="17" t="str">
        <f>VLOOKUP(H10,Results!$N$2:$O$9,2,FALSE)</f>
        <v>The Smites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MAP14</v>
      </c>
      <c r="C11" s="1">
        <v>9</v>
      </c>
      <c r="D11" s="20" t="str">
        <f t="shared" si="0"/>
        <v>9MAP14</v>
      </c>
      <c r="E11" s="20" t="str">
        <f t="shared" si="1"/>
        <v>9MAP15</v>
      </c>
      <c r="F11" s="19"/>
      <c r="G11" s="18">
        <f>+Results!D58</f>
        <v>46359</v>
      </c>
      <c r="H11" s="16" t="str">
        <f>VLOOKUP($D11,Results!$B$2:$I$148,8,FALSE)</f>
        <v>MAP15</v>
      </c>
      <c r="I11" s="17" t="str">
        <f>VLOOKUP(H11,Results!$N$2:$O$9,2,FALSE)</f>
        <v>F.W.Golf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MAP14</v>
      </c>
      <c r="C12" s="1">
        <v>10</v>
      </c>
      <c r="D12" s="20" t="str">
        <f t="shared" si="0"/>
        <v>10MAP14</v>
      </c>
      <c r="E12" s="20" t="str">
        <f t="shared" si="1"/>
        <v>10MAP12</v>
      </c>
      <c r="F12" s="19"/>
      <c r="G12" s="18">
        <f>+Results!D65</f>
        <v>46373</v>
      </c>
      <c r="H12" s="16" t="str">
        <f>VLOOKUP($D12,Results!$B$2:$I$148,8,FALSE)</f>
        <v>MAP12</v>
      </c>
      <c r="I12" s="17" t="str">
        <f>VLOOKUP(H12,Results!$N$2:$O$9,2,FALSE)</f>
        <v>R &amp; R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MAP14</v>
      </c>
      <c r="C13" s="1">
        <v>11</v>
      </c>
      <c r="D13" s="20" t="str">
        <f t="shared" si="0"/>
        <v>11MAP14</v>
      </c>
      <c r="E13" s="20" t="str">
        <f t="shared" si="1"/>
        <v>11X</v>
      </c>
      <c r="F13" s="19"/>
      <c r="G13" s="18">
        <f>+Results!D72</f>
        <v>46394</v>
      </c>
      <c r="H13" s="16" t="str">
        <f>VLOOKUP($D13,Results!$B$2:$I$148,8,FALSE)</f>
        <v>X</v>
      </c>
      <c r="I13" s="17" t="str">
        <f>VLOOKUP(H13,Results!$N$2:$O$9,2,FALSE)</f>
        <v>No Match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MAP14</v>
      </c>
      <c r="C14" s="1">
        <v>12</v>
      </c>
      <c r="D14" s="20" t="str">
        <f t="shared" si="0"/>
        <v>12MAP14</v>
      </c>
      <c r="E14" s="20" t="str">
        <f t="shared" si="1"/>
        <v>12MAP17</v>
      </c>
      <c r="F14" s="19"/>
      <c r="G14" s="15">
        <f>+Results!D79</f>
        <v>46401</v>
      </c>
      <c r="H14" s="16" t="str">
        <f>VLOOKUP($D14,Results!$B$2:$I$148,8,FALSE)</f>
        <v>MAP17</v>
      </c>
      <c r="I14" s="17" t="str">
        <f>VLOOKUP(H14,Results!$N$2:$O$9,2,FALSE)</f>
        <v>Dolly Mixtures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MAP14</v>
      </c>
      <c r="C15" s="1">
        <v>13</v>
      </c>
      <c r="D15" s="20" t="str">
        <f t="shared" si="0"/>
        <v>13MAP14</v>
      </c>
      <c r="E15" s="20" t="str">
        <f t="shared" si="1"/>
        <v>13MAP11</v>
      </c>
      <c r="F15" s="19"/>
      <c r="G15" s="15">
        <f>+Results!D86</f>
        <v>46408</v>
      </c>
      <c r="H15" s="16" t="str">
        <f>VLOOKUP($D15,Results!$B$2:$I$148,8,FALSE)</f>
        <v>MAP11</v>
      </c>
      <c r="I15" s="17" t="str">
        <f>VLOOKUP(H15,Results!$N$2:$O$9,2,FALSE)</f>
        <v>Banana Skins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MAP14</v>
      </c>
      <c r="C16" s="1">
        <v>14</v>
      </c>
      <c r="D16" s="20" t="str">
        <f t="shared" si="0"/>
        <v>14MAP14</v>
      </c>
      <c r="E16" s="20" t="str">
        <f t="shared" si="1"/>
        <v>14MAP16</v>
      </c>
      <c r="F16" s="19"/>
      <c r="G16" s="15">
        <f>+Results!D93</f>
        <v>46443</v>
      </c>
      <c r="H16" s="16" t="str">
        <f>VLOOKUP($D16,Results!$B$2:$I$148,8,FALSE)</f>
        <v>MAP16</v>
      </c>
      <c r="I16" s="17" t="str">
        <f>VLOOKUP(H16,Results!$N$2:$O$9,2,FALSE)</f>
        <v>Donuts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MAP14</v>
      </c>
      <c r="C17" s="1">
        <v>15</v>
      </c>
      <c r="D17" s="20" t="str">
        <f t="shared" si="0"/>
        <v>15MAP14</v>
      </c>
      <c r="E17" s="20" t="str">
        <f t="shared" si="1"/>
        <v>15MAP13</v>
      </c>
      <c r="F17" s="19"/>
      <c r="G17" s="15">
        <f>+Results!D100</f>
        <v>46450</v>
      </c>
      <c r="H17" s="16" t="str">
        <f>VLOOKUP($D17,Results!$B$2:$I$148,8,FALSE)</f>
        <v>MAP13</v>
      </c>
      <c r="I17" s="17" t="str">
        <f>VLOOKUP(H17,Results!$N$2:$O$9,2,FALSE)</f>
        <v>The Smites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MAP14</v>
      </c>
      <c r="C18" s="1">
        <v>16</v>
      </c>
      <c r="D18" s="20" t="str">
        <f t="shared" si="0"/>
        <v>16MAP14</v>
      </c>
      <c r="E18" s="20" t="str">
        <f t="shared" si="1"/>
        <v>16MAP15</v>
      </c>
      <c r="F18" s="19"/>
      <c r="G18" s="18">
        <f>+Results!D107</f>
        <v>46457</v>
      </c>
      <c r="H18" s="16" t="str">
        <f>VLOOKUP($D18,Results!$B$2:$I$148,8,FALSE)</f>
        <v>MAP15</v>
      </c>
      <c r="I18" s="17" t="str">
        <f>VLOOKUP(H18,Results!$N$2:$O$9,2,FALSE)</f>
        <v>F.W.Golf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MAP14</v>
      </c>
      <c r="C19" s="1">
        <v>17</v>
      </c>
      <c r="D19" s="20" t="str">
        <f t="shared" si="0"/>
        <v>17MAP14</v>
      </c>
      <c r="E19" s="20" t="str">
        <f t="shared" si="1"/>
        <v>17MAP12</v>
      </c>
      <c r="F19" s="19"/>
      <c r="G19" s="15">
        <f>+Results!D114</f>
        <v>46464</v>
      </c>
      <c r="H19" s="16" t="str">
        <f>VLOOKUP($D19,Results!$B$2:$I$148,8,FALSE)</f>
        <v>MAP12</v>
      </c>
      <c r="I19" s="17" t="str">
        <f>VLOOKUP(H19,Results!$N$2:$O$9,2,FALSE)</f>
        <v>R &amp; R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MAP14</v>
      </c>
      <c r="C20" s="1">
        <v>18</v>
      </c>
      <c r="D20" s="20" t="str">
        <f t="shared" si="0"/>
        <v>18MAP14</v>
      </c>
      <c r="E20" s="20" t="str">
        <f t="shared" si="1"/>
        <v>18X</v>
      </c>
      <c r="F20" s="19"/>
      <c r="G20" s="18">
        <f>+Results!D121</f>
        <v>46471</v>
      </c>
      <c r="H20" s="16" t="str">
        <f>VLOOKUP($D20,Results!$B$2:$I$148,8,FALSE)</f>
        <v>X</v>
      </c>
      <c r="I20" s="17" t="str">
        <f>VLOOKUP(H20,Results!$N$2:$O$9,2,FALSE)</f>
        <v>No Match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MAP14</v>
      </c>
      <c r="C21" s="1">
        <v>19</v>
      </c>
      <c r="D21" s="20" t="str">
        <f t="shared" si="0"/>
        <v>19MAP14</v>
      </c>
      <c r="E21" s="20" t="str">
        <f t="shared" si="1"/>
        <v>19MAP17</v>
      </c>
      <c r="F21" s="19"/>
      <c r="G21" s="15">
        <f>+Results!D128</f>
        <v>46478</v>
      </c>
      <c r="H21" s="16" t="str">
        <f>VLOOKUP($D21,Results!$B$2:$I$148,8,FALSE)</f>
        <v>MAP17</v>
      </c>
      <c r="I21" s="17" t="str">
        <f>VLOOKUP(H21,Results!$N$2:$O$9,2,FALSE)</f>
        <v>Dolly Mixtures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MAP14</v>
      </c>
      <c r="C22" s="1">
        <v>20</v>
      </c>
      <c r="D22" s="20" t="str">
        <f t="shared" si="0"/>
        <v>20MAP14</v>
      </c>
      <c r="E22" s="20" t="str">
        <f t="shared" si="1"/>
        <v>20MAP11</v>
      </c>
      <c r="F22" s="19"/>
      <c r="G22" s="18">
        <f>+Results!D135</f>
        <v>46485</v>
      </c>
      <c r="H22" s="16" t="str">
        <f>VLOOKUP($D22,Results!$B$2:$I$148,8,FALSE)</f>
        <v>MAP11</v>
      </c>
      <c r="I22" s="17" t="str">
        <f>VLOOKUP(H22,Results!$N$2:$O$9,2,FALSE)</f>
        <v>Banana Skins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MAP14</v>
      </c>
      <c r="C23" s="1">
        <v>21</v>
      </c>
      <c r="D23" s="20" t="str">
        <f t="shared" si="0"/>
        <v>21MAP14</v>
      </c>
      <c r="E23" s="20" t="str">
        <f t="shared" si="1"/>
        <v>21MAP16</v>
      </c>
      <c r="F23" s="19"/>
      <c r="G23" s="15">
        <f>+Results!D142</f>
        <v>46492</v>
      </c>
      <c r="H23" s="16" t="str">
        <f>VLOOKUP($D23,Results!$B$2:$I$148,8,FALSE)</f>
        <v>MAP16</v>
      </c>
      <c r="I23" s="17" t="str">
        <f>VLOOKUP(H23,Results!$N$2:$O$9,2,FALSE)</f>
        <v>Donuts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3</v>
      </c>
      <c r="K24" s="68">
        <f t="shared" si="7"/>
        <v>2</v>
      </c>
      <c r="L24" s="69">
        <f t="shared" si="7"/>
        <v>0</v>
      </c>
      <c r="M24" s="70">
        <f t="shared" si="7"/>
        <v>1</v>
      </c>
      <c r="N24" s="75">
        <f t="shared" si="7"/>
        <v>33</v>
      </c>
      <c r="O24" s="76">
        <f t="shared" si="7"/>
        <v>31</v>
      </c>
      <c r="P24" s="78">
        <f t="shared" si="7"/>
        <v>4</v>
      </c>
    </row>
  </sheetData>
  <mergeCells count="1">
    <mergeCell ref="I1:L1"/>
  </mergeCells>
  <conditionalFormatting sqref="H3:H23">
    <cfRule type="containsText" dxfId="7" priority="2" operator="containsText" text="X">
      <formula>NOT(ISERROR(SEARCH("X",H3)))</formula>
    </cfRule>
  </conditionalFormatting>
  <conditionalFormatting sqref="I3:I23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2.109375" style="1" customWidth="1"/>
    <col min="7" max="7" width="7" bestFit="1" customWidth="1"/>
    <col min="8" max="8" width="6.77734375" bestFit="1" customWidth="1"/>
    <col min="9" max="9" width="13.6640625" customWidth="1"/>
    <col min="10" max="16" width="8.6640625" customWidth="1"/>
    <col min="17" max="17" width="2.33203125" customWidth="1"/>
    <col min="18" max="18" width="14.88671875" bestFit="1" customWidth="1"/>
  </cols>
  <sheetData>
    <row r="1" spans="2:16" ht="18" x14ac:dyDescent="0.35">
      <c r="C1"/>
      <c r="E1"/>
      <c r="F1"/>
      <c r="G1" s="5"/>
      <c r="H1" s="1" t="s">
        <v>32</v>
      </c>
      <c r="I1" s="92" t="s">
        <v>45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MAP15</v>
      </c>
      <c r="C3" s="1">
        <v>1</v>
      </c>
      <c r="D3" s="20" t="str">
        <f t="shared" ref="D3:D23" si="0">CONCATENATE(C3,B3)</f>
        <v>1MAP15</v>
      </c>
      <c r="E3" s="20" t="str">
        <f t="shared" ref="E3:E23" si="1">CONCATENATE(C3,H3)</f>
        <v>1MAP16</v>
      </c>
      <c r="F3" s="19"/>
      <c r="G3" s="15">
        <f>+Results!D2</f>
        <v>46282</v>
      </c>
      <c r="H3" s="16" t="str">
        <f>VLOOKUP($D3,Results!$B$2:$I$148,8,FALSE)</f>
        <v>MAP16</v>
      </c>
      <c r="I3" s="17" t="str">
        <f>VLOOKUP(H3,Results!$N$2:$O$9,2,FALSE)</f>
        <v>Donuts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",(VLOOKUP($D3,Results!$B$2:$H$148,7,FALSE)))</f>
        <v>16</v>
      </c>
      <c r="O3" s="74">
        <f>IF($C3&gt;Results!$F$1," ",(VLOOKUP($E3,Results!$C$2:$K$148,9,FALSE)))</f>
        <v>4</v>
      </c>
      <c r="P3" s="77">
        <f>IF(J3=" "," ",SUM(K3*2)+L3*1)</f>
        <v>2</v>
      </c>
    </row>
    <row r="4" spans="2:16" x14ac:dyDescent="0.3">
      <c r="B4" t="str">
        <f t="shared" ref="B4:B23" si="2">+$H$1</f>
        <v>MAP15</v>
      </c>
      <c r="C4" s="1">
        <v>2</v>
      </c>
      <c r="D4" s="20" t="str">
        <f t="shared" si="0"/>
        <v>2MAP15</v>
      </c>
      <c r="E4" s="20" t="str">
        <f t="shared" si="1"/>
        <v>2MAP14</v>
      </c>
      <c r="F4" s="19"/>
      <c r="G4" s="15">
        <f>+Results!D9</f>
        <v>46289</v>
      </c>
      <c r="H4" s="16" t="str">
        <f>VLOOKUP($D4,Results!$B$2:$I$148,8,FALSE)</f>
        <v>MAP14</v>
      </c>
      <c r="I4" s="17" t="str">
        <f>VLOOKUP(H4,Results!$N$2:$O$9,2,FALSE)</f>
        <v>Wizards</v>
      </c>
      <c r="J4" s="82">
        <f t="shared" ref="J4:J23" si="3">SUM(K4:M4)</f>
        <v>1</v>
      </c>
      <c r="K4" s="64">
        <f t="shared" ref="K4:K23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1</v>
      </c>
      <c r="N4" s="73">
        <f>IF($C4&gt;Results!$F$1," ",(VLOOKUP($D4,Results!$B$2:$H$148,7,FALSE)))</f>
        <v>10</v>
      </c>
      <c r="O4" s="74">
        <f>IF($C4&gt;Results!$F$1," ",(VLOOKUP($E4,Results!$C$2:$K$148,9,FALSE)))</f>
        <v>13</v>
      </c>
      <c r="P4" s="77">
        <f>IF(J4=" "," ",SUM(K4*2)+L4*1)</f>
        <v>0</v>
      </c>
    </row>
    <row r="5" spans="2:16" x14ac:dyDescent="0.3">
      <c r="B5" t="str">
        <f t="shared" si="2"/>
        <v>MAP15</v>
      </c>
      <c r="C5" s="1">
        <v>3</v>
      </c>
      <c r="D5" s="20" t="str">
        <f t="shared" si="0"/>
        <v>3MAP15</v>
      </c>
      <c r="E5" s="20" t="str">
        <f t="shared" si="1"/>
        <v>3X</v>
      </c>
      <c r="F5" s="19"/>
      <c r="G5" s="15">
        <f>+Results!D16</f>
        <v>46296</v>
      </c>
      <c r="H5" s="16" t="str">
        <f>VLOOKUP($D5,Results!$B$2:$I$148,8,FALSE)</f>
        <v>X</v>
      </c>
      <c r="I5" s="17" t="str">
        <f>VLOOKUP(H5,Results!$N$2:$O$9,2,FALSE)</f>
        <v>No Match</v>
      </c>
      <c r="J5" s="82">
        <f t="shared" si="3"/>
        <v>0</v>
      </c>
      <c r="K5" s="64">
        <f t="shared" si="4"/>
        <v>0</v>
      </c>
      <c r="L5" s="67">
        <f>IF(OR(C5&gt;Results!$F$1,N5="N"),0,IF(H5="X",0,IF(N5=O5,1,0)))</f>
        <v>0</v>
      </c>
      <c r="M5" s="66">
        <f t="shared" ref="M5:M23" si="5">IF(H5="X",0,IF(N5&lt;O5,1,0))</f>
        <v>0</v>
      </c>
      <c r="N5" s="73">
        <f>IF($C5&gt;Results!$F$1," ",(VLOOKUP($D5,Results!$B$2:$H$148,7,FALSE)))</f>
        <v>0</v>
      </c>
      <c r="O5" s="74">
        <f>IF($C5&gt;Results!$F$1," ",(VLOOKUP($E5,Results!$C$2:$K$148,9,FALSE)))</f>
        <v>0</v>
      </c>
      <c r="P5" s="77">
        <f>IF(J5=" "," ",SUM(K5*2)+L5*1)</f>
        <v>0</v>
      </c>
    </row>
    <row r="6" spans="2:16" x14ac:dyDescent="0.3">
      <c r="B6" t="str">
        <f t="shared" si="2"/>
        <v>MAP15</v>
      </c>
      <c r="C6" s="1">
        <v>4</v>
      </c>
      <c r="D6" s="20" t="str">
        <f t="shared" si="0"/>
        <v>4MAP15</v>
      </c>
      <c r="E6" s="20" t="str">
        <f t="shared" si="1"/>
        <v>4MAP11</v>
      </c>
      <c r="F6" s="19"/>
      <c r="G6" s="15">
        <f>+Results!D23</f>
        <v>46303</v>
      </c>
      <c r="H6" s="16" t="str">
        <f>VLOOKUP($D6,Results!$B$2:$I$148,8,FALSE)</f>
        <v>MAP11</v>
      </c>
      <c r="I6" s="17" t="str">
        <f>VLOOKUP(H6,Results!$N$2:$O$9,2,FALSE)</f>
        <v>Banana Skins</v>
      </c>
      <c r="J6" s="82">
        <f t="shared" si="3"/>
        <v>0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0</v>
      </c>
      <c r="N6" s="73" t="str">
        <f>IF($C6&gt;Results!$F$1," ",(VLOOKUP($D6,Results!$B$2:$H$148,7,FALSE)))</f>
        <v xml:space="preserve"> </v>
      </c>
      <c r="O6" s="74" t="str">
        <f>IF($C6&gt;Results!$F$1," ",(VLOOKUP($E6,Results!$C$2:$K$148,9,FALSE)))</f>
        <v xml:space="preserve"> </v>
      </c>
      <c r="P6" s="77">
        <f t="shared" ref="P6:P23" si="6">IF(J6=" "," ",SUM(K6*2)+L6*1)</f>
        <v>0</v>
      </c>
    </row>
    <row r="7" spans="2:16" x14ac:dyDescent="0.3">
      <c r="B7" t="str">
        <f t="shared" si="2"/>
        <v>MAP15</v>
      </c>
      <c r="C7" s="1">
        <v>5</v>
      </c>
      <c r="D7" s="20" t="str">
        <f t="shared" si="0"/>
        <v>5MAP15</v>
      </c>
      <c r="E7" s="20" t="str">
        <f t="shared" si="1"/>
        <v>5MAP12</v>
      </c>
      <c r="F7" s="19"/>
      <c r="G7" s="18">
        <f>+Results!D30</f>
        <v>46317</v>
      </c>
      <c r="H7" s="16" t="str">
        <f>VLOOKUP($D7,Results!$B$2:$I$148,8,FALSE)</f>
        <v>MAP12</v>
      </c>
      <c r="I7" s="17" t="str">
        <f>VLOOKUP(H7,Results!$N$2:$O$9,2,FALSE)</f>
        <v>R &amp; R</v>
      </c>
      <c r="J7" s="82">
        <f t="shared" si="3"/>
        <v>0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0</v>
      </c>
      <c r="N7" s="73" t="str">
        <f>IF($C7&gt;Results!$F$1," ",(VLOOKUP($D7,Results!$B$2:$H$148,7,FALSE)))</f>
        <v xml:space="preserve"> </v>
      </c>
      <c r="O7" s="74" t="str">
        <f>IF($C7&gt;Results!$F$1," ",(VLOOKUP($E7,Results!$C$2:$K$148,9,FALSE)))</f>
        <v xml:space="preserve"> </v>
      </c>
      <c r="P7" s="77">
        <f t="shared" si="6"/>
        <v>0</v>
      </c>
    </row>
    <row r="8" spans="2:16" x14ac:dyDescent="0.3">
      <c r="B8" t="str">
        <f t="shared" si="2"/>
        <v>MAP15</v>
      </c>
      <c r="C8" s="1">
        <v>6</v>
      </c>
      <c r="D8" s="20" t="str">
        <f t="shared" si="0"/>
        <v>6MAP15</v>
      </c>
      <c r="E8" s="20" t="str">
        <f t="shared" si="1"/>
        <v>6MAP17</v>
      </c>
      <c r="F8" s="19"/>
      <c r="G8" s="15">
        <f>+Results!D37</f>
        <v>46324</v>
      </c>
      <c r="H8" s="16" t="str">
        <f>VLOOKUP($D8,Results!$B$2:$I$148,8,FALSE)</f>
        <v>MAP17</v>
      </c>
      <c r="I8" s="17" t="str">
        <f>VLOOKUP(H8,Results!$N$2:$O$9,2,FALSE)</f>
        <v>Dolly Mixtures</v>
      </c>
      <c r="J8" s="82">
        <f t="shared" si="3"/>
        <v>0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0</v>
      </c>
      <c r="N8" s="73" t="str">
        <f>IF($C8&gt;Results!$F$1," ",(VLOOKUP($D8,Results!$B$2:$H$148,7,FALSE)))</f>
        <v xml:space="preserve"> </v>
      </c>
      <c r="O8" s="74" t="str">
        <f>IF($C8&gt;Results!$F$1," ",(VLOOKUP($E8,Results!$C$2:$K$148,9,FALSE)))</f>
        <v xml:space="preserve"> </v>
      </c>
      <c r="P8" s="77">
        <f t="shared" si="6"/>
        <v>0</v>
      </c>
    </row>
    <row r="9" spans="2:16" x14ac:dyDescent="0.3">
      <c r="B9" t="str">
        <f t="shared" si="2"/>
        <v>MAP15</v>
      </c>
      <c r="C9" s="1">
        <v>7</v>
      </c>
      <c r="D9" s="20" t="str">
        <f t="shared" si="0"/>
        <v>7MAP15</v>
      </c>
      <c r="E9" s="20" t="str">
        <f t="shared" si="1"/>
        <v>7MAP13</v>
      </c>
      <c r="F9" s="19"/>
      <c r="G9" s="15">
        <f>+Results!D44</f>
        <v>46338</v>
      </c>
      <c r="H9" s="16" t="str">
        <f>VLOOKUP($D9,Results!$B$2:$I$148,8,FALSE)</f>
        <v>MAP13</v>
      </c>
      <c r="I9" s="17" t="str">
        <f>VLOOKUP(H9,Results!$N$2:$O$9,2,FALSE)</f>
        <v>The Smites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MAP15</v>
      </c>
      <c r="C10" s="1">
        <v>8</v>
      </c>
      <c r="D10" s="20" t="str">
        <f t="shared" si="0"/>
        <v>8MAP15</v>
      </c>
      <c r="E10" s="20" t="str">
        <f t="shared" si="1"/>
        <v>8MAP16</v>
      </c>
      <c r="F10" s="19"/>
      <c r="G10" s="15">
        <f>+Results!D51</f>
        <v>46343</v>
      </c>
      <c r="H10" s="16" t="str">
        <f>VLOOKUP($D10,Results!$B$2:$I$148,8,FALSE)</f>
        <v>MAP16</v>
      </c>
      <c r="I10" s="17" t="str">
        <f>VLOOKUP(H10,Results!$N$2:$O$9,2,FALSE)</f>
        <v>Donuts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MAP15</v>
      </c>
      <c r="C11" s="1">
        <v>9</v>
      </c>
      <c r="D11" s="20" t="str">
        <f t="shared" si="0"/>
        <v>9MAP15</v>
      </c>
      <c r="E11" s="20" t="str">
        <f t="shared" si="1"/>
        <v>9MAP14</v>
      </c>
      <c r="F11" s="19"/>
      <c r="G11" s="18">
        <f>+Results!D58</f>
        <v>46359</v>
      </c>
      <c r="H11" s="16" t="str">
        <f>VLOOKUP($D11,Results!$B$2:$I$148,8,FALSE)</f>
        <v>MAP14</v>
      </c>
      <c r="I11" s="17" t="str">
        <f>VLOOKUP(H11,Results!$N$2:$O$9,2,FALSE)</f>
        <v>Wizards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MAP15</v>
      </c>
      <c r="C12" s="1">
        <v>10</v>
      </c>
      <c r="D12" s="20" t="str">
        <f t="shared" si="0"/>
        <v>10MAP15</v>
      </c>
      <c r="E12" s="20" t="str">
        <f t="shared" si="1"/>
        <v>10X</v>
      </c>
      <c r="F12" s="19"/>
      <c r="G12" s="18">
        <f>+Results!D65</f>
        <v>46373</v>
      </c>
      <c r="H12" s="16" t="str">
        <f>VLOOKUP($D12,Results!$B$2:$I$148,8,FALSE)</f>
        <v>X</v>
      </c>
      <c r="I12" s="17" t="str">
        <f>VLOOKUP(H12,Results!$N$2:$O$9,2,FALSE)</f>
        <v>No Match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MAP15</v>
      </c>
      <c r="C13" s="1">
        <v>11</v>
      </c>
      <c r="D13" s="20" t="str">
        <f t="shared" si="0"/>
        <v>11MAP15</v>
      </c>
      <c r="E13" s="20" t="str">
        <f t="shared" si="1"/>
        <v>11MAP11</v>
      </c>
      <c r="F13" s="19"/>
      <c r="G13" s="18">
        <f>+Results!D72</f>
        <v>46394</v>
      </c>
      <c r="H13" s="16" t="str">
        <f>VLOOKUP($D13,Results!$B$2:$I$148,8,FALSE)</f>
        <v>MAP11</v>
      </c>
      <c r="I13" s="17" t="str">
        <f>VLOOKUP(H13,Results!$N$2:$O$9,2,FALSE)</f>
        <v>Banana Skins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MAP15</v>
      </c>
      <c r="C14" s="1">
        <v>12</v>
      </c>
      <c r="D14" s="20" t="str">
        <f t="shared" si="0"/>
        <v>12MAP15</v>
      </c>
      <c r="E14" s="20" t="str">
        <f t="shared" si="1"/>
        <v>12MAP12</v>
      </c>
      <c r="F14" s="19"/>
      <c r="G14" s="15">
        <f>+Results!D79</f>
        <v>46401</v>
      </c>
      <c r="H14" s="16" t="str">
        <f>VLOOKUP($D14,Results!$B$2:$I$148,8,FALSE)</f>
        <v>MAP12</v>
      </c>
      <c r="I14" s="17" t="str">
        <f>VLOOKUP(H14,Results!$N$2:$O$9,2,FALSE)</f>
        <v>R &amp; R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MAP15</v>
      </c>
      <c r="C15" s="1">
        <v>13</v>
      </c>
      <c r="D15" s="20" t="str">
        <f t="shared" si="0"/>
        <v>13MAP15</v>
      </c>
      <c r="E15" s="20" t="str">
        <f t="shared" si="1"/>
        <v>13MAP17</v>
      </c>
      <c r="F15" s="19"/>
      <c r="G15" s="15">
        <f>+Results!D86</f>
        <v>46408</v>
      </c>
      <c r="H15" s="16" t="str">
        <f>VLOOKUP($D15,Results!$B$2:$I$148,8,FALSE)</f>
        <v>MAP17</v>
      </c>
      <c r="I15" s="17" t="str">
        <f>VLOOKUP(H15,Results!$N$2:$O$9,2,FALSE)</f>
        <v>Dolly Mixtures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MAP15</v>
      </c>
      <c r="C16" s="1">
        <v>14</v>
      </c>
      <c r="D16" s="20" t="str">
        <f t="shared" si="0"/>
        <v>14MAP15</v>
      </c>
      <c r="E16" s="20" t="str">
        <f t="shared" si="1"/>
        <v>14MAP13</v>
      </c>
      <c r="F16" s="19"/>
      <c r="G16" s="15">
        <f>+Results!D93</f>
        <v>46443</v>
      </c>
      <c r="H16" s="16" t="str">
        <f>VLOOKUP($D16,Results!$B$2:$I$148,8,FALSE)</f>
        <v>MAP13</v>
      </c>
      <c r="I16" s="17" t="str">
        <f>VLOOKUP(H16,Results!$N$2:$O$9,2,FALSE)</f>
        <v>The Smites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MAP15</v>
      </c>
      <c r="C17" s="1">
        <v>15</v>
      </c>
      <c r="D17" s="20" t="str">
        <f t="shared" si="0"/>
        <v>15MAP15</v>
      </c>
      <c r="E17" s="20" t="str">
        <f t="shared" si="1"/>
        <v>15MAP16</v>
      </c>
      <c r="F17" s="19"/>
      <c r="G17" s="15">
        <f>+Results!D100</f>
        <v>46450</v>
      </c>
      <c r="H17" s="16" t="str">
        <f>VLOOKUP($D17,Results!$B$2:$I$148,8,FALSE)</f>
        <v>MAP16</v>
      </c>
      <c r="I17" s="17" t="str">
        <f>VLOOKUP(H17,Results!$N$2:$O$9,2,FALSE)</f>
        <v>Donuts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MAP15</v>
      </c>
      <c r="C18" s="1">
        <v>16</v>
      </c>
      <c r="D18" s="20" t="str">
        <f t="shared" si="0"/>
        <v>16MAP15</v>
      </c>
      <c r="E18" s="20" t="str">
        <f t="shared" si="1"/>
        <v>16MAP14</v>
      </c>
      <c r="F18" s="19"/>
      <c r="G18" s="18">
        <f>+Results!D107</f>
        <v>46457</v>
      </c>
      <c r="H18" s="16" t="str">
        <f>VLOOKUP($D18,Results!$B$2:$I$148,8,FALSE)</f>
        <v>MAP14</v>
      </c>
      <c r="I18" s="17" t="str">
        <f>VLOOKUP(H18,Results!$N$2:$O$9,2,FALSE)</f>
        <v>Wizards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MAP15</v>
      </c>
      <c r="C19" s="1">
        <v>17</v>
      </c>
      <c r="D19" s="20" t="str">
        <f t="shared" si="0"/>
        <v>17MAP15</v>
      </c>
      <c r="E19" s="20" t="str">
        <f t="shared" si="1"/>
        <v>17X</v>
      </c>
      <c r="F19" s="19"/>
      <c r="G19" s="15">
        <f>+Results!D114</f>
        <v>46464</v>
      </c>
      <c r="H19" s="16" t="str">
        <f>VLOOKUP($D19,Results!$B$2:$I$148,8,FALSE)</f>
        <v>X</v>
      </c>
      <c r="I19" s="17" t="str">
        <f>VLOOKUP(H19,Results!$N$2:$O$9,2,FALSE)</f>
        <v>No Match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MAP15</v>
      </c>
      <c r="C20" s="1">
        <v>18</v>
      </c>
      <c r="D20" s="20" t="str">
        <f t="shared" si="0"/>
        <v>18MAP15</v>
      </c>
      <c r="E20" s="20" t="str">
        <f t="shared" si="1"/>
        <v>18MAP11</v>
      </c>
      <c r="F20" s="19"/>
      <c r="G20" s="18">
        <f>+Results!D121</f>
        <v>46471</v>
      </c>
      <c r="H20" s="16" t="str">
        <f>VLOOKUP($D20,Results!$B$2:$I$148,8,FALSE)</f>
        <v>MAP11</v>
      </c>
      <c r="I20" s="17" t="str">
        <f>VLOOKUP(H20,Results!$N$2:$O$9,2,FALSE)</f>
        <v>Banana Skins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MAP15</v>
      </c>
      <c r="C21" s="1">
        <v>19</v>
      </c>
      <c r="D21" s="20" t="str">
        <f t="shared" si="0"/>
        <v>19MAP15</v>
      </c>
      <c r="E21" s="20" t="str">
        <f t="shared" si="1"/>
        <v>19MAP12</v>
      </c>
      <c r="F21" s="19"/>
      <c r="G21" s="15">
        <f>+Results!D128</f>
        <v>46478</v>
      </c>
      <c r="H21" s="16" t="str">
        <f>VLOOKUP($D21,Results!$B$2:$I$148,8,FALSE)</f>
        <v>MAP12</v>
      </c>
      <c r="I21" s="17" t="str">
        <f>VLOOKUP(H21,Results!$N$2:$O$9,2,FALSE)</f>
        <v>R &amp; R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MAP15</v>
      </c>
      <c r="C22" s="1">
        <v>20</v>
      </c>
      <c r="D22" s="20" t="str">
        <f t="shared" si="0"/>
        <v>20MAP15</v>
      </c>
      <c r="E22" s="20" t="str">
        <f t="shared" si="1"/>
        <v>20MAP17</v>
      </c>
      <c r="F22" s="19"/>
      <c r="G22" s="18">
        <f>+Results!D135</f>
        <v>46485</v>
      </c>
      <c r="H22" s="16" t="str">
        <f>VLOOKUP($D22,Results!$B$2:$I$148,8,FALSE)</f>
        <v>MAP17</v>
      </c>
      <c r="I22" s="17" t="str">
        <f>VLOOKUP(H22,Results!$N$2:$O$9,2,FALSE)</f>
        <v>Dolly Mixtures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MAP15</v>
      </c>
      <c r="C23" s="1">
        <v>21</v>
      </c>
      <c r="D23" s="20" t="str">
        <f t="shared" si="0"/>
        <v>21MAP15</v>
      </c>
      <c r="E23" s="20" t="str">
        <f t="shared" si="1"/>
        <v>21MAP13</v>
      </c>
      <c r="F23" s="19"/>
      <c r="G23" s="15">
        <f>+Results!D142</f>
        <v>46492</v>
      </c>
      <c r="H23" s="16" t="str">
        <f>VLOOKUP($D23,Results!$B$2:$I$148,8,FALSE)</f>
        <v>MAP13</v>
      </c>
      <c r="I23" s="17" t="str">
        <f>VLOOKUP(H23,Results!$N$2:$O$9,2,FALSE)</f>
        <v>The Smites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2</v>
      </c>
      <c r="K24" s="68">
        <f t="shared" si="7"/>
        <v>1</v>
      </c>
      <c r="L24" s="69">
        <f t="shared" si="7"/>
        <v>0</v>
      </c>
      <c r="M24" s="70">
        <f t="shared" si="7"/>
        <v>1</v>
      </c>
      <c r="N24" s="75">
        <f t="shared" si="7"/>
        <v>26</v>
      </c>
      <c r="O24" s="76">
        <f t="shared" si="7"/>
        <v>17</v>
      </c>
      <c r="P24" s="78">
        <f t="shared" si="7"/>
        <v>2</v>
      </c>
    </row>
  </sheetData>
  <mergeCells count="1">
    <mergeCell ref="I1:L1"/>
  </mergeCells>
  <conditionalFormatting sqref="H3:H23">
    <cfRule type="containsText" dxfId="5" priority="2" operator="containsText" text="X">
      <formula>NOT(ISERROR(SEARCH("X",H3)))</formula>
    </cfRule>
  </conditionalFormatting>
  <conditionalFormatting sqref="I3:I23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2.109375" style="1" customWidth="1"/>
    <col min="7" max="7" width="7" bestFit="1" customWidth="1"/>
    <col min="8" max="8" width="6.77734375" bestFit="1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33</v>
      </c>
      <c r="I1" s="92" t="s">
        <v>46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MAP16</v>
      </c>
      <c r="C3" s="1">
        <v>1</v>
      </c>
      <c r="D3" s="20" t="str">
        <f t="shared" ref="D3:D23" si="0">CONCATENATE(C3,B3)</f>
        <v>1MAP16</v>
      </c>
      <c r="E3" s="20" t="str">
        <f t="shared" ref="E3:E23" si="1">CONCATENATE(C3,H3)</f>
        <v>1MAP15</v>
      </c>
      <c r="F3" s="19"/>
      <c r="G3" s="15">
        <f>+Results!D2</f>
        <v>46282</v>
      </c>
      <c r="H3" s="16" t="str">
        <f>VLOOKUP($D3,Results!$B$2:$I$148,8,FALSE)</f>
        <v>MAP15</v>
      </c>
      <c r="I3" s="17" t="str">
        <f>VLOOKUP(H3,Results!$N$2:$O$9,2,FALSE)</f>
        <v>F.W.Golf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",(VLOOKUP($D3,Results!$B$2:$H$148,7,FALSE)))</f>
        <v>4</v>
      </c>
      <c r="O3" s="74">
        <f>IF($C3&gt;Results!$F$1," ",(VLOOKUP($E3,Results!$C$2:$K$148,9,FALSE)))</f>
        <v>16</v>
      </c>
      <c r="P3" s="77">
        <f>IF(J3=" "," ",SUM(K3*2)+L3*1)</f>
        <v>0</v>
      </c>
    </row>
    <row r="4" spans="2:16" x14ac:dyDescent="0.3">
      <c r="B4" t="str">
        <f t="shared" ref="B4:B23" si="2">+$H$1</f>
        <v>MAP16</v>
      </c>
      <c r="C4" s="1">
        <v>2</v>
      </c>
      <c r="D4" s="20" t="str">
        <f t="shared" si="0"/>
        <v>2MAP16</v>
      </c>
      <c r="E4" s="20" t="str">
        <f t="shared" si="1"/>
        <v>2X</v>
      </c>
      <c r="F4" s="19"/>
      <c r="G4" s="15">
        <f>+Results!D9</f>
        <v>46289</v>
      </c>
      <c r="H4" s="16" t="str">
        <f>VLOOKUP($D4,Results!$B$2:$I$148,8,FALSE)</f>
        <v>X</v>
      </c>
      <c r="I4" s="17" t="str">
        <f>VLOOKUP(H4,Results!$N$2:$O$9,2,FALSE)</f>
        <v>No Match</v>
      </c>
      <c r="J4" s="82">
        <f t="shared" ref="J4:J23" si="3">SUM(K4:M4)</f>
        <v>0</v>
      </c>
      <c r="K4" s="64">
        <f t="shared" ref="K4:K23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0</v>
      </c>
      <c r="N4" s="73">
        <f>IF($C4&gt;Results!$F$1," ",(VLOOKUP($D4,Results!$B$2:$H$148,7,FALSE)))</f>
        <v>0</v>
      </c>
      <c r="O4" s="74">
        <f>IF($C4&gt;Results!$F$1," ",(VLOOKUP($E4,Results!$C$2:$K$148,9,FALSE)))</f>
        <v>0</v>
      </c>
      <c r="P4" s="77">
        <f>IF(J4=" "," ",SUM(K4*2)+L4*1)</f>
        <v>0</v>
      </c>
    </row>
    <row r="5" spans="2:16" x14ac:dyDescent="0.3">
      <c r="B5" t="str">
        <f t="shared" si="2"/>
        <v>MAP16</v>
      </c>
      <c r="C5" s="1">
        <v>3</v>
      </c>
      <c r="D5" s="20" t="str">
        <f t="shared" si="0"/>
        <v>3MAP16</v>
      </c>
      <c r="E5" s="20" t="str">
        <f t="shared" si="1"/>
        <v>3MAP17</v>
      </c>
      <c r="F5" s="19"/>
      <c r="G5" s="15">
        <f>+Results!D16</f>
        <v>46296</v>
      </c>
      <c r="H5" s="16" t="str">
        <f>VLOOKUP($D5,Results!$B$2:$I$148,8,FALSE)</f>
        <v>MAP17</v>
      </c>
      <c r="I5" s="17" t="str">
        <f>VLOOKUP(H5,Results!$N$2:$O$9,2,FALSE)</f>
        <v>Dolly Mixtures</v>
      </c>
      <c r="J5" s="82">
        <f t="shared" si="3"/>
        <v>1</v>
      </c>
      <c r="K5" s="64">
        <f t="shared" si="4"/>
        <v>0</v>
      </c>
      <c r="L5" s="67">
        <f>IF(OR(C5&gt;Results!$F$1,N5="N"),0,IF(H5="X",0,IF(N5=O5,1,0)))</f>
        <v>0</v>
      </c>
      <c r="M5" s="66">
        <f t="shared" ref="M5:M23" si="5">IF(H5="X",0,IF(N5&lt;O5,1,0))</f>
        <v>1</v>
      </c>
      <c r="N5" s="73">
        <f>IF($C5&gt;Results!$F$1," ",(VLOOKUP($D5,Results!$B$2:$H$148,7,FALSE)))</f>
        <v>7</v>
      </c>
      <c r="O5" s="74">
        <f>IF($C5&gt;Results!$F$1," ",(VLOOKUP($E5,Results!$C$2:$K$148,9,FALSE)))</f>
        <v>15</v>
      </c>
      <c r="P5" s="77">
        <f>IF(J5=" "," ",SUM(K5*2)+L5*1)</f>
        <v>0</v>
      </c>
    </row>
    <row r="6" spans="2:16" x14ac:dyDescent="0.3">
      <c r="B6" t="str">
        <f t="shared" si="2"/>
        <v>MAP16</v>
      </c>
      <c r="C6" s="1">
        <v>4</v>
      </c>
      <c r="D6" s="20" t="str">
        <f t="shared" si="0"/>
        <v>4MAP16</v>
      </c>
      <c r="E6" s="20" t="str">
        <f t="shared" si="1"/>
        <v>4MAP12</v>
      </c>
      <c r="F6" s="19"/>
      <c r="G6" s="15">
        <f>+Results!D23</f>
        <v>46303</v>
      </c>
      <c r="H6" s="16" t="str">
        <f>VLOOKUP($D6,Results!$B$2:$I$148,8,FALSE)</f>
        <v>MAP12</v>
      </c>
      <c r="I6" s="17" t="str">
        <f>VLOOKUP(H6,Results!$N$2:$O$9,2,FALSE)</f>
        <v>R &amp; R</v>
      </c>
      <c r="J6" s="82">
        <f t="shared" si="3"/>
        <v>0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0</v>
      </c>
      <c r="N6" s="73" t="str">
        <f>IF($C6&gt;Results!$F$1," ",(VLOOKUP($D6,Results!$B$2:$H$148,7,FALSE)))</f>
        <v xml:space="preserve"> </v>
      </c>
      <c r="O6" s="74" t="str">
        <f>IF($C6&gt;Results!$F$1," ",(VLOOKUP($E6,Results!$C$2:$K$148,9,FALSE)))</f>
        <v xml:space="preserve"> </v>
      </c>
      <c r="P6" s="77">
        <f t="shared" ref="P6:P23" si="6">IF(J6=" "," ",SUM(K6*2)+L6*1)</f>
        <v>0</v>
      </c>
    </row>
    <row r="7" spans="2:16" x14ac:dyDescent="0.3">
      <c r="B7" t="str">
        <f t="shared" si="2"/>
        <v>MAP16</v>
      </c>
      <c r="C7" s="1">
        <v>5</v>
      </c>
      <c r="D7" s="20" t="str">
        <f t="shared" si="0"/>
        <v>5MAP16</v>
      </c>
      <c r="E7" s="20" t="str">
        <f t="shared" si="1"/>
        <v>5MAP11</v>
      </c>
      <c r="F7" s="19"/>
      <c r="G7" s="18">
        <f>+Results!D30</f>
        <v>46317</v>
      </c>
      <c r="H7" s="16" t="str">
        <f>VLOOKUP($D7,Results!$B$2:$I$148,8,FALSE)</f>
        <v>MAP11</v>
      </c>
      <c r="I7" s="17" t="str">
        <f>VLOOKUP(H7,Results!$N$2:$O$9,2,FALSE)</f>
        <v>Banana Skins</v>
      </c>
      <c r="J7" s="82">
        <f t="shared" si="3"/>
        <v>0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0</v>
      </c>
      <c r="N7" s="73" t="str">
        <f>IF($C7&gt;Results!$F$1," ",(VLOOKUP($D7,Results!$B$2:$H$148,7,FALSE)))</f>
        <v xml:space="preserve"> </v>
      </c>
      <c r="O7" s="74" t="str">
        <f>IF($C7&gt;Results!$F$1," ",(VLOOKUP($E7,Results!$C$2:$K$148,9,FALSE)))</f>
        <v xml:space="preserve"> </v>
      </c>
      <c r="P7" s="77">
        <f t="shared" si="6"/>
        <v>0</v>
      </c>
    </row>
    <row r="8" spans="2:16" x14ac:dyDescent="0.3">
      <c r="B8" t="str">
        <f t="shared" si="2"/>
        <v>MAP16</v>
      </c>
      <c r="C8" s="1">
        <v>6</v>
      </c>
      <c r="D8" s="20" t="str">
        <f t="shared" si="0"/>
        <v>6MAP16</v>
      </c>
      <c r="E8" s="20" t="str">
        <f t="shared" si="1"/>
        <v>6MAP13</v>
      </c>
      <c r="F8" s="19"/>
      <c r="G8" s="15">
        <f>+Results!D37</f>
        <v>46324</v>
      </c>
      <c r="H8" s="16" t="str">
        <f>VLOOKUP($D8,Results!$B$2:$I$148,8,FALSE)</f>
        <v>MAP13</v>
      </c>
      <c r="I8" s="17" t="str">
        <f>VLOOKUP(H8,Results!$N$2:$O$9,2,FALSE)</f>
        <v>The Smites</v>
      </c>
      <c r="J8" s="82">
        <f t="shared" si="3"/>
        <v>0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0</v>
      </c>
      <c r="N8" s="73" t="str">
        <f>IF($C8&gt;Results!$F$1," ",(VLOOKUP($D8,Results!$B$2:$H$148,7,FALSE)))</f>
        <v xml:space="preserve"> </v>
      </c>
      <c r="O8" s="74" t="str">
        <f>IF($C8&gt;Results!$F$1," ",(VLOOKUP($E8,Results!$C$2:$K$148,9,FALSE)))</f>
        <v xml:space="preserve"> </v>
      </c>
      <c r="P8" s="77">
        <f t="shared" si="6"/>
        <v>0</v>
      </c>
    </row>
    <row r="9" spans="2:16" x14ac:dyDescent="0.3">
      <c r="B9" t="str">
        <f t="shared" si="2"/>
        <v>MAP16</v>
      </c>
      <c r="C9" s="1">
        <v>7</v>
      </c>
      <c r="D9" s="20" t="str">
        <f t="shared" si="0"/>
        <v>7MAP16</v>
      </c>
      <c r="E9" s="20" t="str">
        <f t="shared" si="1"/>
        <v>7MAP14</v>
      </c>
      <c r="F9" s="19"/>
      <c r="G9" s="15">
        <f>+Results!D44</f>
        <v>46338</v>
      </c>
      <c r="H9" s="16" t="str">
        <f>VLOOKUP($D9,Results!$B$2:$I$148,8,FALSE)</f>
        <v>MAP14</v>
      </c>
      <c r="I9" s="17" t="str">
        <f>VLOOKUP(H9,Results!$N$2:$O$9,2,FALSE)</f>
        <v>Wizards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MAP16</v>
      </c>
      <c r="C10" s="1">
        <v>8</v>
      </c>
      <c r="D10" s="20" t="str">
        <f t="shared" si="0"/>
        <v>8MAP16</v>
      </c>
      <c r="E10" s="20" t="str">
        <f t="shared" si="1"/>
        <v>8MAP15</v>
      </c>
      <c r="F10" s="19"/>
      <c r="G10" s="15">
        <f>+Results!D51</f>
        <v>46343</v>
      </c>
      <c r="H10" s="16" t="str">
        <f>VLOOKUP($D10,Results!$B$2:$I$148,8,FALSE)</f>
        <v>MAP15</v>
      </c>
      <c r="I10" s="17" t="str">
        <f>VLOOKUP(H10,Results!$N$2:$O$9,2,FALSE)</f>
        <v>F.W.Golf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MAP16</v>
      </c>
      <c r="C11" s="1">
        <v>9</v>
      </c>
      <c r="D11" s="20" t="str">
        <f t="shared" si="0"/>
        <v>9MAP16</v>
      </c>
      <c r="E11" s="20" t="str">
        <f t="shared" si="1"/>
        <v>9X</v>
      </c>
      <c r="F11" s="19"/>
      <c r="G11" s="18">
        <f>+Results!D58</f>
        <v>46359</v>
      </c>
      <c r="H11" s="16" t="str">
        <f>VLOOKUP($D11,Results!$B$2:$I$148,8,FALSE)</f>
        <v>X</v>
      </c>
      <c r="I11" s="17" t="str">
        <f>VLOOKUP(H11,Results!$N$2:$O$9,2,FALSE)</f>
        <v>No Match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MAP16</v>
      </c>
      <c r="C12" s="1">
        <v>10</v>
      </c>
      <c r="D12" s="20" t="str">
        <f t="shared" si="0"/>
        <v>10MAP16</v>
      </c>
      <c r="E12" s="20" t="str">
        <f t="shared" si="1"/>
        <v>10MAP17</v>
      </c>
      <c r="F12" s="19"/>
      <c r="G12" s="18">
        <f>+Results!D65</f>
        <v>46373</v>
      </c>
      <c r="H12" s="16" t="str">
        <f>VLOOKUP($D12,Results!$B$2:$I$148,8,FALSE)</f>
        <v>MAP17</v>
      </c>
      <c r="I12" s="17" t="str">
        <f>VLOOKUP(H12,Results!$N$2:$O$9,2,FALSE)</f>
        <v>Dolly Mixtures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MAP16</v>
      </c>
      <c r="C13" s="1">
        <v>11</v>
      </c>
      <c r="D13" s="20" t="str">
        <f t="shared" si="0"/>
        <v>11MAP16</v>
      </c>
      <c r="E13" s="20" t="str">
        <f t="shared" si="1"/>
        <v>11MAP12</v>
      </c>
      <c r="F13" s="19"/>
      <c r="G13" s="18">
        <f>+Results!D72</f>
        <v>46394</v>
      </c>
      <c r="H13" s="16" t="str">
        <f>VLOOKUP($D13,Results!$B$2:$I$148,8,FALSE)</f>
        <v>MAP12</v>
      </c>
      <c r="I13" s="17" t="str">
        <f>VLOOKUP(H13,Results!$N$2:$O$9,2,FALSE)</f>
        <v>R &amp; R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MAP16</v>
      </c>
      <c r="C14" s="1">
        <v>12</v>
      </c>
      <c r="D14" s="20" t="str">
        <f t="shared" si="0"/>
        <v>12MAP16</v>
      </c>
      <c r="E14" s="20" t="str">
        <f t="shared" si="1"/>
        <v>12MAP11</v>
      </c>
      <c r="F14" s="19"/>
      <c r="G14" s="15">
        <f>+Results!D79</f>
        <v>46401</v>
      </c>
      <c r="H14" s="16" t="str">
        <f>VLOOKUP($D14,Results!$B$2:$I$148,8,FALSE)</f>
        <v>MAP11</v>
      </c>
      <c r="I14" s="17" t="str">
        <f>VLOOKUP(H14,Results!$N$2:$O$9,2,FALSE)</f>
        <v>Banana Skins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MAP16</v>
      </c>
      <c r="C15" s="1">
        <v>13</v>
      </c>
      <c r="D15" s="20" t="str">
        <f t="shared" si="0"/>
        <v>13MAP16</v>
      </c>
      <c r="E15" s="20" t="str">
        <f t="shared" si="1"/>
        <v>13MAP13</v>
      </c>
      <c r="F15" s="19"/>
      <c r="G15" s="15">
        <f>+Results!D86</f>
        <v>46408</v>
      </c>
      <c r="H15" s="16" t="str">
        <f>VLOOKUP($D15,Results!$B$2:$I$148,8,FALSE)</f>
        <v>MAP13</v>
      </c>
      <c r="I15" s="17" t="str">
        <f>VLOOKUP(H15,Results!$N$2:$O$9,2,FALSE)</f>
        <v>The Smites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MAP16</v>
      </c>
      <c r="C16" s="1">
        <v>14</v>
      </c>
      <c r="D16" s="20" t="str">
        <f t="shared" si="0"/>
        <v>14MAP16</v>
      </c>
      <c r="E16" s="20" t="str">
        <f t="shared" si="1"/>
        <v>14MAP14</v>
      </c>
      <c r="F16" s="19"/>
      <c r="G16" s="15">
        <f>+Results!D93</f>
        <v>46443</v>
      </c>
      <c r="H16" s="16" t="str">
        <f>VLOOKUP($D16,Results!$B$2:$I$148,8,FALSE)</f>
        <v>MAP14</v>
      </c>
      <c r="I16" s="17" t="str">
        <f>VLOOKUP(H16,Results!$N$2:$O$9,2,FALSE)</f>
        <v>Wizards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MAP16</v>
      </c>
      <c r="C17" s="1">
        <v>15</v>
      </c>
      <c r="D17" s="20" t="str">
        <f t="shared" si="0"/>
        <v>15MAP16</v>
      </c>
      <c r="E17" s="20" t="str">
        <f t="shared" si="1"/>
        <v>15MAP15</v>
      </c>
      <c r="F17" s="19"/>
      <c r="G17" s="15">
        <f>+Results!D100</f>
        <v>46450</v>
      </c>
      <c r="H17" s="16" t="str">
        <f>VLOOKUP($D17,Results!$B$2:$I$148,8,FALSE)</f>
        <v>MAP15</v>
      </c>
      <c r="I17" s="17" t="str">
        <f>VLOOKUP(H17,Results!$N$2:$O$9,2,FALSE)</f>
        <v>F.W.Golf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MAP16</v>
      </c>
      <c r="C18" s="1">
        <v>16</v>
      </c>
      <c r="D18" s="20" t="str">
        <f t="shared" si="0"/>
        <v>16MAP16</v>
      </c>
      <c r="E18" s="20" t="str">
        <f t="shared" si="1"/>
        <v>16X</v>
      </c>
      <c r="F18" s="19"/>
      <c r="G18" s="18">
        <f>+Results!D107</f>
        <v>46457</v>
      </c>
      <c r="H18" s="16" t="str">
        <f>VLOOKUP($D18,Results!$B$2:$I$148,8,FALSE)</f>
        <v>X</v>
      </c>
      <c r="I18" s="17" t="str">
        <f>VLOOKUP(H18,Results!$N$2:$O$9,2,FALSE)</f>
        <v>No Match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MAP16</v>
      </c>
      <c r="C19" s="1">
        <v>17</v>
      </c>
      <c r="D19" s="20" t="str">
        <f t="shared" si="0"/>
        <v>17MAP16</v>
      </c>
      <c r="E19" s="20" t="str">
        <f t="shared" si="1"/>
        <v>17MAP17</v>
      </c>
      <c r="F19" s="19"/>
      <c r="G19" s="15">
        <f>+Results!D114</f>
        <v>46464</v>
      </c>
      <c r="H19" s="16" t="str">
        <f>VLOOKUP($D19,Results!$B$2:$I$148,8,FALSE)</f>
        <v>MAP17</v>
      </c>
      <c r="I19" s="17" t="str">
        <f>VLOOKUP(H19,Results!$N$2:$O$9,2,FALSE)</f>
        <v>Dolly Mixtures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MAP16</v>
      </c>
      <c r="C20" s="1">
        <v>18</v>
      </c>
      <c r="D20" s="20" t="str">
        <f t="shared" si="0"/>
        <v>18MAP16</v>
      </c>
      <c r="E20" s="20" t="str">
        <f t="shared" si="1"/>
        <v>18MAP12</v>
      </c>
      <c r="F20" s="19"/>
      <c r="G20" s="18">
        <f>+Results!D121</f>
        <v>46471</v>
      </c>
      <c r="H20" s="16" t="str">
        <f>VLOOKUP($D20,Results!$B$2:$I$148,8,FALSE)</f>
        <v>MAP12</v>
      </c>
      <c r="I20" s="17" t="str">
        <f>VLOOKUP(H20,Results!$N$2:$O$9,2,FALSE)</f>
        <v>R &amp; R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MAP16</v>
      </c>
      <c r="C21" s="1">
        <v>19</v>
      </c>
      <c r="D21" s="20" t="str">
        <f t="shared" si="0"/>
        <v>19MAP16</v>
      </c>
      <c r="E21" s="20" t="str">
        <f t="shared" si="1"/>
        <v>19MAP11</v>
      </c>
      <c r="F21" s="19"/>
      <c r="G21" s="15">
        <f>+Results!D128</f>
        <v>46478</v>
      </c>
      <c r="H21" s="16" t="str">
        <f>VLOOKUP($D21,Results!$B$2:$I$148,8,FALSE)</f>
        <v>MAP11</v>
      </c>
      <c r="I21" s="17" t="str">
        <f>VLOOKUP(H21,Results!$N$2:$O$9,2,FALSE)</f>
        <v>Banana Skins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MAP16</v>
      </c>
      <c r="C22" s="1">
        <v>20</v>
      </c>
      <c r="D22" s="20" t="str">
        <f t="shared" si="0"/>
        <v>20MAP16</v>
      </c>
      <c r="E22" s="20" t="str">
        <f t="shared" si="1"/>
        <v>20MAP13</v>
      </c>
      <c r="F22" s="19"/>
      <c r="G22" s="18">
        <f>+Results!D135</f>
        <v>46485</v>
      </c>
      <c r="H22" s="16" t="str">
        <f>VLOOKUP($D22,Results!$B$2:$I$148,8,FALSE)</f>
        <v>MAP13</v>
      </c>
      <c r="I22" s="17" t="str">
        <f>VLOOKUP(H22,Results!$N$2:$O$9,2,FALSE)</f>
        <v>The Smites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MAP16</v>
      </c>
      <c r="C23" s="1">
        <v>21</v>
      </c>
      <c r="D23" s="20" t="str">
        <f t="shared" si="0"/>
        <v>21MAP16</v>
      </c>
      <c r="E23" s="20" t="str">
        <f t="shared" si="1"/>
        <v>21MAP14</v>
      </c>
      <c r="F23" s="19"/>
      <c r="G23" s="15">
        <f>+Results!D142</f>
        <v>46492</v>
      </c>
      <c r="H23" s="16" t="str">
        <f>VLOOKUP($D23,Results!$B$2:$I$148,8,FALSE)</f>
        <v>MAP14</v>
      </c>
      <c r="I23" s="17" t="str">
        <f>VLOOKUP(H23,Results!$N$2:$O$9,2,FALSE)</f>
        <v>Wizards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2</v>
      </c>
      <c r="K24" s="68">
        <f t="shared" si="7"/>
        <v>0</v>
      </c>
      <c r="L24" s="69">
        <f t="shared" si="7"/>
        <v>0</v>
      </c>
      <c r="M24" s="70">
        <f t="shared" si="7"/>
        <v>2</v>
      </c>
      <c r="N24" s="75">
        <f t="shared" si="7"/>
        <v>11</v>
      </c>
      <c r="O24" s="76">
        <f t="shared" si="7"/>
        <v>31</v>
      </c>
      <c r="P24" s="78">
        <f t="shared" si="7"/>
        <v>0</v>
      </c>
    </row>
  </sheetData>
  <mergeCells count="1">
    <mergeCell ref="I1:L1"/>
  </mergeCells>
  <conditionalFormatting sqref="H3:H23">
    <cfRule type="containsText" dxfId="3" priority="2" operator="containsText" text="X">
      <formula>NOT(ISERROR(SEARCH("X",H3)))</formula>
    </cfRule>
  </conditionalFormatting>
  <conditionalFormatting sqref="I3:I23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2.109375" style="1" customWidth="1"/>
    <col min="7" max="7" width="7" bestFit="1" customWidth="1"/>
    <col min="8" max="8" width="6.77734375" bestFit="1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34</v>
      </c>
      <c r="I1" s="92" t="s">
        <v>47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MAP17</v>
      </c>
      <c r="C3" s="1">
        <v>1</v>
      </c>
      <c r="D3" s="20" t="str">
        <f t="shared" ref="D3:D23" si="0">CONCATENATE(C3,B3)</f>
        <v>1MAP17</v>
      </c>
      <c r="E3" s="20" t="str">
        <f t="shared" ref="E3:E23" si="1">CONCATENATE(C3,H3)</f>
        <v>1X</v>
      </c>
      <c r="F3" s="19"/>
      <c r="G3" s="15">
        <f>+Results!D2</f>
        <v>46282</v>
      </c>
      <c r="H3" s="16" t="str">
        <f>VLOOKUP($D3,Results!$B$2:$I$148,8,FALSE)</f>
        <v>X</v>
      </c>
      <c r="I3" s="17" t="str">
        <f>VLOOKUP(H3,Results!$N$2:$O$9,2,FALSE)</f>
        <v>No Match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",(VLOOKUP($D3,Results!$B$2:$H$148,7,FALSE)))</f>
        <v>0</v>
      </c>
      <c r="O3" s="74">
        <f>IF($C3&gt;Results!$F$1," ",(VLOOKUP($E3,Results!$C$2:$K$148,9,FALSE)))</f>
        <v>0</v>
      </c>
      <c r="P3" s="77">
        <f>IF(J3=" "," ",SUM(K3*2)+L3*1)</f>
        <v>0</v>
      </c>
    </row>
    <row r="4" spans="2:16" x14ac:dyDescent="0.3">
      <c r="B4" t="str">
        <f t="shared" ref="B4:B23" si="2">+$H$1</f>
        <v>MAP17</v>
      </c>
      <c r="C4" s="1">
        <v>2</v>
      </c>
      <c r="D4" s="20" t="str">
        <f t="shared" si="0"/>
        <v>2MAP17</v>
      </c>
      <c r="E4" s="20" t="str">
        <f t="shared" si="1"/>
        <v>2MAP11</v>
      </c>
      <c r="F4" s="19"/>
      <c r="G4" s="15">
        <f>+Results!D9</f>
        <v>46289</v>
      </c>
      <c r="H4" s="16" t="str">
        <f>VLOOKUP($D4,Results!$B$2:$I$148,8,FALSE)</f>
        <v>MAP11</v>
      </c>
      <c r="I4" s="17" t="str">
        <f>VLOOKUP(H4,Results!$N$2:$O$9,2,FALSE)</f>
        <v>Banana Skins</v>
      </c>
      <c r="J4" s="82">
        <f t="shared" ref="J4:J23" si="3">SUM(K4:M4)</f>
        <v>1</v>
      </c>
      <c r="K4" s="64">
        <f t="shared" ref="K4:K23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1</v>
      </c>
      <c r="N4" s="73">
        <f>IF($C4&gt;Results!$F$1," ",(VLOOKUP($D4,Results!$B$2:$H$148,7,FALSE)))</f>
        <v>10</v>
      </c>
      <c r="O4" s="74">
        <f>IF($C4&gt;Results!$F$1," ",(VLOOKUP($E4,Results!$C$2:$K$148,9,FALSE)))</f>
        <v>16</v>
      </c>
      <c r="P4" s="77">
        <f>IF(J4=" "," ",SUM(K4*2)+L4*1)</f>
        <v>0</v>
      </c>
    </row>
    <row r="5" spans="2:16" x14ac:dyDescent="0.3">
      <c r="B5" t="str">
        <f t="shared" si="2"/>
        <v>MAP17</v>
      </c>
      <c r="C5" s="1">
        <v>3</v>
      </c>
      <c r="D5" s="20" t="str">
        <f t="shared" si="0"/>
        <v>3MAP17</v>
      </c>
      <c r="E5" s="20" t="str">
        <f t="shared" si="1"/>
        <v>3MAP16</v>
      </c>
      <c r="F5" s="19"/>
      <c r="G5" s="15">
        <f>+Results!D16</f>
        <v>46296</v>
      </c>
      <c r="H5" s="16" t="str">
        <f>VLOOKUP($D5,Results!$B$2:$I$148,8,FALSE)</f>
        <v>MAP16</v>
      </c>
      <c r="I5" s="17" t="str">
        <f>VLOOKUP(H5,Results!$N$2:$O$9,2,FALSE)</f>
        <v>Donuts</v>
      </c>
      <c r="J5" s="82">
        <f t="shared" si="3"/>
        <v>1</v>
      </c>
      <c r="K5" s="64">
        <f t="shared" si="4"/>
        <v>1</v>
      </c>
      <c r="L5" s="67">
        <f>IF(OR(C5&gt;Results!$F$1,N5="N"),0,IF(H5="X",0,IF(N5=O5,1,0)))</f>
        <v>0</v>
      </c>
      <c r="M5" s="66">
        <f t="shared" ref="M5:M23" si="5">IF(H5="X",0,IF(N5&lt;O5,1,0))</f>
        <v>0</v>
      </c>
      <c r="N5" s="73">
        <f>IF($C5&gt;Results!$F$1," ",(VLOOKUP($D5,Results!$B$2:$H$148,7,FALSE)))</f>
        <v>15</v>
      </c>
      <c r="O5" s="74">
        <f>IF($C5&gt;Results!$F$1," ",(VLOOKUP($E5,Results!$C$2:$K$148,9,FALSE)))</f>
        <v>7</v>
      </c>
      <c r="P5" s="77">
        <f>IF(J5=" "," ",SUM(K5*2)+L5*1)</f>
        <v>2</v>
      </c>
    </row>
    <row r="6" spans="2:16" x14ac:dyDescent="0.3">
      <c r="B6" t="str">
        <f t="shared" si="2"/>
        <v>MAP17</v>
      </c>
      <c r="C6" s="1">
        <v>4</v>
      </c>
      <c r="D6" s="20" t="str">
        <f t="shared" si="0"/>
        <v>4MAP17</v>
      </c>
      <c r="E6" s="20" t="str">
        <f t="shared" si="1"/>
        <v>4MAP13</v>
      </c>
      <c r="F6" s="19"/>
      <c r="G6" s="15">
        <f>+Results!D23</f>
        <v>46303</v>
      </c>
      <c r="H6" s="16" t="str">
        <f>VLOOKUP($D6,Results!$B$2:$I$148,8,FALSE)</f>
        <v>MAP13</v>
      </c>
      <c r="I6" s="17" t="str">
        <f>VLOOKUP(H6,Results!$N$2:$O$9,2,FALSE)</f>
        <v>The Smites</v>
      </c>
      <c r="J6" s="82">
        <f t="shared" si="3"/>
        <v>0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0</v>
      </c>
      <c r="N6" s="73" t="str">
        <f>IF($C6&gt;Results!$F$1," ",(VLOOKUP($D6,Results!$B$2:$H$148,7,FALSE)))</f>
        <v xml:space="preserve"> </v>
      </c>
      <c r="O6" s="74" t="str">
        <f>IF($C6&gt;Results!$F$1," ",(VLOOKUP($E6,Results!$C$2:$K$148,9,FALSE)))</f>
        <v xml:space="preserve"> </v>
      </c>
      <c r="P6" s="77">
        <f t="shared" ref="P6:P23" si="6">IF(J6=" "," ",SUM(K6*2)+L6*1)</f>
        <v>0</v>
      </c>
    </row>
    <row r="7" spans="2:16" x14ac:dyDescent="0.3">
      <c r="B7" t="str">
        <f t="shared" si="2"/>
        <v>MAP17</v>
      </c>
      <c r="C7" s="1">
        <v>5</v>
      </c>
      <c r="D7" s="20" t="str">
        <f t="shared" si="0"/>
        <v>5MAP17</v>
      </c>
      <c r="E7" s="20" t="str">
        <f t="shared" si="1"/>
        <v>5MAP14</v>
      </c>
      <c r="F7" s="19"/>
      <c r="G7" s="18">
        <f>+Results!D30</f>
        <v>46317</v>
      </c>
      <c r="H7" s="16" t="str">
        <f>VLOOKUP($D7,Results!$B$2:$I$148,8,FALSE)</f>
        <v>MAP14</v>
      </c>
      <c r="I7" s="17" t="str">
        <f>VLOOKUP(H7,Results!$N$2:$O$9,2,FALSE)</f>
        <v>Wizards</v>
      </c>
      <c r="J7" s="82">
        <f t="shared" si="3"/>
        <v>0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0</v>
      </c>
      <c r="N7" s="73" t="str">
        <f>IF($C7&gt;Results!$F$1," ",(VLOOKUP($D7,Results!$B$2:$H$148,7,FALSE)))</f>
        <v xml:space="preserve"> </v>
      </c>
      <c r="O7" s="74" t="str">
        <f>IF($C7&gt;Results!$F$1," ",(VLOOKUP($E7,Results!$C$2:$K$148,9,FALSE)))</f>
        <v xml:space="preserve"> </v>
      </c>
      <c r="P7" s="77">
        <f t="shared" si="6"/>
        <v>0</v>
      </c>
    </row>
    <row r="8" spans="2:16" x14ac:dyDescent="0.3">
      <c r="B8" t="str">
        <f t="shared" si="2"/>
        <v>MAP17</v>
      </c>
      <c r="C8" s="1">
        <v>6</v>
      </c>
      <c r="D8" s="20" t="str">
        <f t="shared" si="0"/>
        <v>6MAP17</v>
      </c>
      <c r="E8" s="20" t="str">
        <f t="shared" si="1"/>
        <v>6MAP15</v>
      </c>
      <c r="F8" s="19"/>
      <c r="G8" s="15">
        <f>+Results!D37</f>
        <v>46324</v>
      </c>
      <c r="H8" s="16" t="str">
        <f>VLOOKUP($D8,Results!$B$2:$I$148,8,FALSE)</f>
        <v>MAP15</v>
      </c>
      <c r="I8" s="17" t="str">
        <f>VLOOKUP(H8,Results!$N$2:$O$9,2,FALSE)</f>
        <v>F.W.Golf</v>
      </c>
      <c r="J8" s="82">
        <f t="shared" si="3"/>
        <v>0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0</v>
      </c>
      <c r="N8" s="73" t="str">
        <f>IF($C8&gt;Results!$F$1," ",(VLOOKUP($D8,Results!$B$2:$H$148,7,FALSE)))</f>
        <v xml:space="preserve"> </v>
      </c>
      <c r="O8" s="74" t="str">
        <f>IF($C8&gt;Results!$F$1," ",(VLOOKUP($E8,Results!$C$2:$K$148,9,FALSE)))</f>
        <v xml:space="preserve"> </v>
      </c>
      <c r="P8" s="77">
        <f t="shared" si="6"/>
        <v>0</v>
      </c>
    </row>
    <row r="9" spans="2:16" x14ac:dyDescent="0.3">
      <c r="B9" t="str">
        <f t="shared" si="2"/>
        <v>MAP17</v>
      </c>
      <c r="C9" s="1">
        <v>7</v>
      </c>
      <c r="D9" s="20" t="str">
        <f t="shared" si="0"/>
        <v>7MAP17</v>
      </c>
      <c r="E9" s="20" t="str">
        <f t="shared" si="1"/>
        <v>7MAP12</v>
      </c>
      <c r="F9" s="19"/>
      <c r="G9" s="15">
        <f>+Results!D44</f>
        <v>46338</v>
      </c>
      <c r="H9" s="16" t="str">
        <f>VLOOKUP($D9,Results!$B$2:$I$148,8,FALSE)</f>
        <v>MAP12</v>
      </c>
      <c r="I9" s="17" t="str">
        <f>VLOOKUP(H9,Results!$N$2:$O$9,2,FALSE)</f>
        <v>R &amp; R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MAP17</v>
      </c>
      <c r="C10" s="1">
        <v>8</v>
      </c>
      <c r="D10" s="20" t="str">
        <f t="shared" si="0"/>
        <v>8MAP17</v>
      </c>
      <c r="E10" s="20" t="str">
        <f t="shared" si="1"/>
        <v>8X</v>
      </c>
      <c r="F10" s="19"/>
      <c r="G10" s="15">
        <f>+Results!D51</f>
        <v>46343</v>
      </c>
      <c r="H10" s="16" t="str">
        <f>VLOOKUP($D10,Results!$B$2:$I$148,8,FALSE)</f>
        <v>X</v>
      </c>
      <c r="I10" s="17" t="str">
        <f>VLOOKUP(H10,Results!$N$2:$O$9,2,FALSE)</f>
        <v>No Match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MAP17</v>
      </c>
      <c r="C11" s="1">
        <v>9</v>
      </c>
      <c r="D11" s="20" t="str">
        <f t="shared" si="0"/>
        <v>9MAP17</v>
      </c>
      <c r="E11" s="20" t="str">
        <f t="shared" si="1"/>
        <v>9MAP11</v>
      </c>
      <c r="F11" s="19"/>
      <c r="G11" s="18">
        <f>+Results!D58</f>
        <v>46359</v>
      </c>
      <c r="H11" s="16" t="str">
        <f>VLOOKUP($D11,Results!$B$2:$I$148,8,FALSE)</f>
        <v>MAP11</v>
      </c>
      <c r="I11" s="17" t="str">
        <f>VLOOKUP(H11,Results!$N$2:$O$9,2,FALSE)</f>
        <v>Banana Skins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MAP17</v>
      </c>
      <c r="C12" s="1">
        <v>10</v>
      </c>
      <c r="D12" s="20" t="str">
        <f t="shared" si="0"/>
        <v>10MAP17</v>
      </c>
      <c r="E12" s="20" t="str">
        <f t="shared" si="1"/>
        <v>10MAP16</v>
      </c>
      <c r="F12" s="19"/>
      <c r="G12" s="18">
        <f>+Results!D65</f>
        <v>46373</v>
      </c>
      <c r="H12" s="16" t="str">
        <f>VLOOKUP($D12,Results!$B$2:$I$148,8,FALSE)</f>
        <v>MAP16</v>
      </c>
      <c r="I12" s="17" t="str">
        <f>VLOOKUP(H12,Results!$N$2:$O$9,2,FALSE)</f>
        <v>Donuts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MAP17</v>
      </c>
      <c r="C13" s="1">
        <v>11</v>
      </c>
      <c r="D13" s="20" t="str">
        <f t="shared" si="0"/>
        <v>11MAP17</v>
      </c>
      <c r="E13" s="20" t="str">
        <f t="shared" si="1"/>
        <v>11MAP13</v>
      </c>
      <c r="F13" s="19"/>
      <c r="G13" s="18">
        <f>+Results!D72</f>
        <v>46394</v>
      </c>
      <c r="H13" s="16" t="str">
        <f>VLOOKUP($D13,Results!$B$2:$I$148,8,FALSE)</f>
        <v>MAP13</v>
      </c>
      <c r="I13" s="17" t="str">
        <f>VLOOKUP(H13,Results!$N$2:$O$9,2,FALSE)</f>
        <v>The Smites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MAP17</v>
      </c>
      <c r="C14" s="1">
        <v>12</v>
      </c>
      <c r="D14" s="20" t="str">
        <f t="shared" si="0"/>
        <v>12MAP17</v>
      </c>
      <c r="E14" s="20" t="str">
        <f t="shared" si="1"/>
        <v>12MAP14</v>
      </c>
      <c r="F14" s="19"/>
      <c r="G14" s="15">
        <f>+Results!D79</f>
        <v>46401</v>
      </c>
      <c r="H14" s="16" t="str">
        <f>VLOOKUP($D14,Results!$B$2:$I$148,8,FALSE)</f>
        <v>MAP14</v>
      </c>
      <c r="I14" s="17" t="str">
        <f>VLOOKUP(H14,Results!$N$2:$O$9,2,FALSE)</f>
        <v>Wizards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MAP17</v>
      </c>
      <c r="C15" s="1">
        <v>13</v>
      </c>
      <c r="D15" s="20" t="str">
        <f t="shared" si="0"/>
        <v>13MAP17</v>
      </c>
      <c r="E15" s="20" t="str">
        <f t="shared" si="1"/>
        <v>13MAP15</v>
      </c>
      <c r="F15" s="19"/>
      <c r="G15" s="15">
        <f>+Results!D86</f>
        <v>46408</v>
      </c>
      <c r="H15" s="16" t="str">
        <f>VLOOKUP($D15,Results!$B$2:$I$148,8,FALSE)</f>
        <v>MAP15</v>
      </c>
      <c r="I15" s="17" t="str">
        <f>VLOOKUP(H15,Results!$N$2:$O$9,2,FALSE)</f>
        <v>F.W.Golf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MAP17</v>
      </c>
      <c r="C16" s="1">
        <v>14</v>
      </c>
      <c r="D16" s="20" t="str">
        <f t="shared" si="0"/>
        <v>14MAP17</v>
      </c>
      <c r="E16" s="20" t="str">
        <f t="shared" si="1"/>
        <v>14MAP12</v>
      </c>
      <c r="F16" s="19"/>
      <c r="G16" s="15">
        <f>+Results!D93</f>
        <v>46443</v>
      </c>
      <c r="H16" s="16" t="str">
        <f>VLOOKUP($D16,Results!$B$2:$I$148,8,FALSE)</f>
        <v>MAP12</v>
      </c>
      <c r="I16" s="17" t="str">
        <f>VLOOKUP(H16,Results!$N$2:$O$9,2,FALSE)</f>
        <v>R &amp; R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MAP17</v>
      </c>
      <c r="C17" s="1">
        <v>15</v>
      </c>
      <c r="D17" s="20" t="str">
        <f t="shared" si="0"/>
        <v>15MAP17</v>
      </c>
      <c r="E17" s="20" t="str">
        <f t="shared" si="1"/>
        <v>15X</v>
      </c>
      <c r="F17" s="19"/>
      <c r="G17" s="15">
        <f>+Results!D100</f>
        <v>46450</v>
      </c>
      <c r="H17" s="16" t="str">
        <f>VLOOKUP($D17,Results!$B$2:$I$148,8,FALSE)</f>
        <v>X</v>
      </c>
      <c r="I17" s="17" t="str">
        <f>VLOOKUP(H17,Results!$N$2:$O$9,2,FALSE)</f>
        <v>No Match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MAP17</v>
      </c>
      <c r="C18" s="1">
        <v>16</v>
      </c>
      <c r="D18" s="20" t="str">
        <f t="shared" si="0"/>
        <v>16MAP17</v>
      </c>
      <c r="E18" s="20" t="str">
        <f t="shared" si="1"/>
        <v>16MAP11</v>
      </c>
      <c r="F18" s="19"/>
      <c r="G18" s="18">
        <f>+Results!D107</f>
        <v>46457</v>
      </c>
      <c r="H18" s="16" t="str">
        <f>VLOOKUP($D18,Results!$B$2:$I$148,8,FALSE)</f>
        <v>MAP11</v>
      </c>
      <c r="I18" s="17" t="str">
        <f>VLOOKUP(H18,Results!$N$2:$O$9,2,FALSE)</f>
        <v>Banana Skins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MAP17</v>
      </c>
      <c r="C19" s="1">
        <v>17</v>
      </c>
      <c r="D19" s="20" t="str">
        <f t="shared" si="0"/>
        <v>17MAP17</v>
      </c>
      <c r="E19" s="20" t="str">
        <f t="shared" si="1"/>
        <v>17MAP16</v>
      </c>
      <c r="F19" s="19"/>
      <c r="G19" s="15">
        <f>+Results!D114</f>
        <v>46464</v>
      </c>
      <c r="H19" s="16" t="str">
        <f>VLOOKUP($D19,Results!$B$2:$I$148,8,FALSE)</f>
        <v>MAP16</v>
      </c>
      <c r="I19" s="17" t="str">
        <f>VLOOKUP(H19,Results!$N$2:$O$9,2,FALSE)</f>
        <v>Donuts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MAP17</v>
      </c>
      <c r="C20" s="1">
        <v>18</v>
      </c>
      <c r="D20" s="20" t="str">
        <f t="shared" si="0"/>
        <v>18MAP17</v>
      </c>
      <c r="E20" s="20" t="str">
        <f t="shared" si="1"/>
        <v>18MAP13</v>
      </c>
      <c r="F20" s="19"/>
      <c r="G20" s="18">
        <f>+Results!D121</f>
        <v>46471</v>
      </c>
      <c r="H20" s="16" t="str">
        <f>VLOOKUP($D20,Results!$B$2:$I$148,8,FALSE)</f>
        <v>MAP13</v>
      </c>
      <c r="I20" s="17" t="str">
        <f>VLOOKUP(H20,Results!$N$2:$O$9,2,FALSE)</f>
        <v>The Smites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MAP17</v>
      </c>
      <c r="C21" s="1">
        <v>19</v>
      </c>
      <c r="D21" s="20" t="str">
        <f t="shared" si="0"/>
        <v>19MAP17</v>
      </c>
      <c r="E21" s="20" t="str">
        <f t="shared" si="1"/>
        <v>19MAP14</v>
      </c>
      <c r="F21" s="19"/>
      <c r="G21" s="15">
        <f>+Results!D128</f>
        <v>46478</v>
      </c>
      <c r="H21" s="16" t="str">
        <f>VLOOKUP($D21,Results!$B$2:$I$148,8,FALSE)</f>
        <v>MAP14</v>
      </c>
      <c r="I21" s="17" t="str">
        <f>VLOOKUP(H21,Results!$N$2:$O$9,2,FALSE)</f>
        <v>Wizards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MAP17</v>
      </c>
      <c r="C22" s="1">
        <v>20</v>
      </c>
      <c r="D22" s="20" t="str">
        <f t="shared" si="0"/>
        <v>20MAP17</v>
      </c>
      <c r="E22" s="20" t="str">
        <f t="shared" si="1"/>
        <v>20MAP15</v>
      </c>
      <c r="F22" s="19"/>
      <c r="G22" s="18">
        <f>+Results!D135</f>
        <v>46485</v>
      </c>
      <c r="H22" s="16" t="str">
        <f>VLOOKUP($D22,Results!$B$2:$I$148,8,FALSE)</f>
        <v>MAP15</v>
      </c>
      <c r="I22" s="17" t="str">
        <f>VLOOKUP(H22,Results!$N$2:$O$9,2,FALSE)</f>
        <v>F.W.Golf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MAP17</v>
      </c>
      <c r="C23" s="1">
        <v>21</v>
      </c>
      <c r="D23" s="20" t="str">
        <f t="shared" si="0"/>
        <v>21MAP17</v>
      </c>
      <c r="E23" s="20" t="str">
        <f t="shared" si="1"/>
        <v>21MAP12</v>
      </c>
      <c r="F23" s="19"/>
      <c r="G23" s="15">
        <f>+Results!D142</f>
        <v>46492</v>
      </c>
      <c r="H23" s="16" t="str">
        <f>VLOOKUP($D23,Results!$B$2:$I$148,8,FALSE)</f>
        <v>MAP12</v>
      </c>
      <c r="I23" s="17" t="str">
        <f>VLOOKUP(H23,Results!$N$2:$O$9,2,FALSE)</f>
        <v>R &amp; R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2</v>
      </c>
      <c r="K24" s="68">
        <f t="shared" si="7"/>
        <v>1</v>
      </c>
      <c r="L24" s="69">
        <f t="shared" si="7"/>
        <v>0</v>
      </c>
      <c r="M24" s="70">
        <f t="shared" si="7"/>
        <v>1</v>
      </c>
      <c r="N24" s="75">
        <f t="shared" si="7"/>
        <v>25</v>
      </c>
      <c r="O24" s="76">
        <f t="shared" si="7"/>
        <v>23</v>
      </c>
      <c r="P24" s="78">
        <f t="shared" si="7"/>
        <v>2</v>
      </c>
    </row>
  </sheetData>
  <mergeCells count="1">
    <mergeCell ref="I1:L1"/>
  </mergeCells>
  <conditionalFormatting sqref="H3:H23">
    <cfRule type="containsText" dxfId="1" priority="2" operator="containsText" text="X">
      <formula>NOT(ISERROR(SEARCH("X",H3)))</formula>
    </cfRule>
  </conditionalFormatting>
  <conditionalFormatting sqref="I3:I23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Results</vt:lpstr>
      <vt:lpstr>Results Input</vt:lpstr>
      <vt:lpstr>LEAGUE TABLE</vt:lpstr>
      <vt:lpstr>MAP11 BANANA SKINS</vt:lpstr>
      <vt:lpstr>MAP12 R &amp; R</vt:lpstr>
      <vt:lpstr>MAP13 THE SMITES</vt:lpstr>
      <vt:lpstr>MAP14 WIZARDS</vt:lpstr>
      <vt:lpstr>MAP15 F.W.GOLF</vt:lpstr>
      <vt:lpstr>MAP16 DONUTS</vt:lpstr>
      <vt:lpstr>MAP17 DOLLY MIXTURES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2026-10-07T11:13:57Z</dcterms:modified>
</cp:coreProperties>
</file>