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bookViews>
    <workbookView xWindow="0" yWindow="0" windowWidth="20490" windowHeight="7755" tabRatio="935" firstSheet="1" activeTab="2"/>
  </bookViews>
  <sheets>
    <sheet name="Results" sheetId="15" state="hidden" r:id="rId1"/>
    <sheet name="Results Input" sheetId="26" r:id="rId2"/>
    <sheet name="LEAGUE TABLE" sheetId="10" r:id="rId3"/>
    <sheet name="M21 BUTCHER'S DOG" sheetId="1" r:id="rId4"/>
    <sheet name="M22 ELKS" sheetId="18" r:id="rId5"/>
    <sheet name="M23 AZTECS" sheetId="19" r:id="rId6"/>
    <sheet name="M24 NEWARK NOMADS" sheetId="20" r:id="rId7"/>
    <sheet name="M25 WOODLARK" sheetId="21" r:id="rId8"/>
    <sheet name="M26 WYNSOMES" sheetId="22" r:id="rId9"/>
    <sheet name="M27 CLOCKPELTERS" sheetId="23" r:id="rId10"/>
    <sheet name="M28 PILGRIMS" sheetId="24" r:id="rId11"/>
    <sheet name="M29 PHOENIX" sheetId="25" r:id="rId12"/>
    <sheet name="M30 THE IMPS" sheetId="27" r:id="rId13"/>
    <sheet name="M31 LAZY S" sheetId="28" r:id="rId14"/>
    <sheet name="M32 BINGHAM LIONS" sheetId="29" r:id="rId15"/>
  </sheets>
  <calcPr calcId="152511"/>
</workbook>
</file>

<file path=xl/calcChain.xml><?xml version="1.0" encoding="utf-8"?>
<calcChain xmlns="http://schemas.openxmlformats.org/spreadsheetml/2006/main">
  <c r="B35" i="29" l="1"/>
  <c r="D35" i="29" s="1"/>
  <c r="B34" i="29"/>
  <c r="D34" i="29" s="1"/>
  <c r="B33" i="29"/>
  <c r="D33" i="29" s="1"/>
  <c r="D32" i="29"/>
  <c r="B32" i="29"/>
  <c r="B31" i="29"/>
  <c r="D31" i="29" s="1"/>
  <c r="B30" i="29"/>
  <c r="D30" i="29" s="1"/>
  <c r="D29" i="29"/>
  <c r="B29" i="29"/>
  <c r="B28" i="29"/>
  <c r="D28" i="29" s="1"/>
  <c r="B27" i="29"/>
  <c r="D27" i="29" s="1"/>
  <c r="D26" i="29"/>
  <c r="B26" i="29"/>
  <c r="B25" i="29"/>
  <c r="D25" i="29" s="1"/>
  <c r="B35" i="28"/>
  <c r="D35" i="28" s="1"/>
  <c r="D34" i="28"/>
  <c r="B34" i="28"/>
  <c r="B33" i="28"/>
  <c r="D33" i="28" s="1"/>
  <c r="B32" i="28"/>
  <c r="D32" i="28" s="1"/>
  <c r="B31" i="28"/>
  <c r="D31" i="28" s="1"/>
  <c r="D30" i="28"/>
  <c r="B30" i="28"/>
  <c r="B29" i="28"/>
  <c r="D29" i="28" s="1"/>
  <c r="B28" i="28"/>
  <c r="D28" i="28" s="1"/>
  <c r="B27" i="28"/>
  <c r="D27" i="28" s="1"/>
  <c r="D26" i="28"/>
  <c r="B26" i="28"/>
  <c r="B25" i="28"/>
  <c r="D25" i="28" s="1"/>
  <c r="B35" i="27"/>
  <c r="D35" i="27" s="1"/>
  <c r="D34" i="27"/>
  <c r="B34" i="27"/>
  <c r="B33" i="27"/>
  <c r="D33" i="27" s="1"/>
  <c r="D32" i="27"/>
  <c r="B32" i="27"/>
  <c r="B31" i="27"/>
  <c r="D31" i="27" s="1"/>
  <c r="B30" i="27"/>
  <c r="D30" i="27" s="1"/>
  <c r="D29" i="27"/>
  <c r="B29" i="27"/>
  <c r="B28" i="27"/>
  <c r="D28" i="27" s="1"/>
  <c r="B27" i="27"/>
  <c r="D27" i="27" s="1"/>
  <c r="D26" i="27"/>
  <c r="B26" i="27"/>
  <c r="B25" i="27"/>
  <c r="D25" i="27" s="1"/>
  <c r="B35" i="25"/>
  <c r="D35" i="25" s="1"/>
  <c r="B34" i="25"/>
  <c r="D34" i="25" s="1"/>
  <c r="B33" i="25"/>
  <c r="D33" i="25" s="1"/>
  <c r="B32" i="25"/>
  <c r="D32" i="25" s="1"/>
  <c r="B31" i="25"/>
  <c r="D31" i="25" s="1"/>
  <c r="D30" i="25"/>
  <c r="B30" i="25"/>
  <c r="B29" i="25"/>
  <c r="D29" i="25" s="1"/>
  <c r="D28" i="25"/>
  <c r="B28" i="25"/>
  <c r="B27" i="25"/>
  <c r="D27" i="25" s="1"/>
  <c r="D26" i="25"/>
  <c r="B26" i="25"/>
  <c r="B25" i="25"/>
  <c r="D25" i="25" s="1"/>
  <c r="B35" i="24"/>
  <c r="D35" i="24" s="1"/>
  <c r="B34" i="24"/>
  <c r="D34" i="24" s="1"/>
  <c r="B33" i="24"/>
  <c r="D33" i="24" s="1"/>
  <c r="B32" i="24"/>
  <c r="D32" i="24" s="1"/>
  <c r="B31" i="24"/>
  <c r="D31" i="24" s="1"/>
  <c r="B30" i="24"/>
  <c r="D30" i="24" s="1"/>
  <c r="B29" i="24"/>
  <c r="D29" i="24" s="1"/>
  <c r="B28" i="24"/>
  <c r="D28" i="24" s="1"/>
  <c r="B27" i="24"/>
  <c r="D27" i="24" s="1"/>
  <c r="B26" i="24"/>
  <c r="D26" i="24" s="1"/>
  <c r="B25" i="24"/>
  <c r="D25" i="24" s="1"/>
  <c r="B35" i="23"/>
  <c r="D35" i="23" s="1"/>
  <c r="B34" i="23"/>
  <c r="D34" i="23" s="1"/>
  <c r="B33" i="23"/>
  <c r="D33" i="23" s="1"/>
  <c r="B32" i="23"/>
  <c r="D32" i="23" s="1"/>
  <c r="B31" i="23"/>
  <c r="D31" i="23" s="1"/>
  <c r="D30" i="23"/>
  <c r="B30" i="23"/>
  <c r="B29" i="23"/>
  <c r="D29" i="23" s="1"/>
  <c r="D28" i="23"/>
  <c r="B28" i="23"/>
  <c r="B27" i="23"/>
  <c r="D27" i="23" s="1"/>
  <c r="D26" i="23"/>
  <c r="B26" i="23"/>
  <c r="B25" i="23"/>
  <c r="D25" i="23" s="1"/>
  <c r="B35" i="22"/>
  <c r="D35" i="22" s="1"/>
  <c r="B34" i="22"/>
  <c r="D34" i="22" s="1"/>
  <c r="B33" i="22"/>
  <c r="D33" i="22" s="1"/>
  <c r="B32" i="22"/>
  <c r="D32" i="22" s="1"/>
  <c r="B31" i="22"/>
  <c r="D31" i="22" s="1"/>
  <c r="B30" i="22"/>
  <c r="D30" i="22" s="1"/>
  <c r="B29" i="22"/>
  <c r="D29" i="22" s="1"/>
  <c r="D28" i="22"/>
  <c r="B28" i="22"/>
  <c r="B27" i="22"/>
  <c r="D27" i="22" s="1"/>
  <c r="B26" i="22"/>
  <c r="D26" i="22" s="1"/>
  <c r="B25" i="22"/>
  <c r="D25" i="22" s="1"/>
  <c r="B35" i="21"/>
  <c r="D35" i="21" s="1"/>
  <c r="B34" i="21"/>
  <c r="D34" i="21" s="1"/>
  <c r="B33" i="21"/>
  <c r="D33" i="21" s="1"/>
  <c r="D32" i="21"/>
  <c r="B32" i="21"/>
  <c r="B31" i="21"/>
  <c r="D31" i="21" s="1"/>
  <c r="B30" i="21"/>
  <c r="D30" i="21" s="1"/>
  <c r="B29" i="21"/>
  <c r="D29" i="21" s="1"/>
  <c r="B28" i="21"/>
  <c r="D28" i="21" s="1"/>
  <c r="B27" i="21"/>
  <c r="D27" i="21" s="1"/>
  <c r="B26" i="21"/>
  <c r="D26" i="21" s="1"/>
  <c r="B25" i="21"/>
  <c r="D25" i="21" s="1"/>
  <c r="B35" i="20"/>
  <c r="D35" i="20" s="1"/>
  <c r="D34" i="20"/>
  <c r="B34" i="20"/>
  <c r="B33" i="20"/>
  <c r="D33" i="20" s="1"/>
  <c r="D32" i="20"/>
  <c r="B32" i="20"/>
  <c r="B31" i="20"/>
  <c r="D31" i="20" s="1"/>
  <c r="B30" i="20"/>
  <c r="D30" i="20" s="1"/>
  <c r="D29" i="20"/>
  <c r="B29" i="20"/>
  <c r="B28" i="20"/>
  <c r="D28" i="20" s="1"/>
  <c r="B27" i="20"/>
  <c r="D27" i="20" s="1"/>
  <c r="D26" i="20"/>
  <c r="B26" i="20"/>
  <c r="B25" i="20"/>
  <c r="D25" i="20" s="1"/>
  <c r="B35" i="19"/>
  <c r="D35" i="19" s="1"/>
  <c r="B34" i="19"/>
  <c r="D34" i="19" s="1"/>
  <c r="B33" i="19"/>
  <c r="D33" i="19" s="1"/>
  <c r="D32" i="19"/>
  <c r="B32" i="19"/>
  <c r="B31" i="19"/>
  <c r="D31" i="19" s="1"/>
  <c r="B30" i="19"/>
  <c r="D30" i="19" s="1"/>
  <c r="D29" i="19"/>
  <c r="B29" i="19"/>
  <c r="B28" i="19"/>
  <c r="D28" i="19" s="1"/>
  <c r="B27" i="19"/>
  <c r="D27" i="19" s="1"/>
  <c r="D26" i="19"/>
  <c r="B26" i="19"/>
  <c r="B25" i="19"/>
  <c r="D25" i="19" s="1"/>
  <c r="B35" i="18"/>
  <c r="D35" i="18" s="1"/>
  <c r="B34" i="18"/>
  <c r="D34" i="18" s="1"/>
  <c r="D33" i="18"/>
  <c r="B33" i="18"/>
  <c r="B32" i="18"/>
  <c r="D32" i="18" s="1"/>
  <c r="B31" i="18"/>
  <c r="D31" i="18" s="1"/>
  <c r="D30" i="18"/>
  <c r="B30" i="18"/>
  <c r="B29" i="18"/>
  <c r="D29" i="18" s="1"/>
  <c r="D28" i="18"/>
  <c r="B28" i="18"/>
  <c r="B27" i="18"/>
  <c r="D27" i="18" s="1"/>
  <c r="B26" i="18"/>
  <c r="D26" i="18" s="1"/>
  <c r="B25" i="18"/>
  <c r="D25" i="18" s="1"/>
  <c r="B35" i="1"/>
  <c r="D35" i="1" s="1"/>
  <c r="B34" i="1"/>
  <c r="D34" i="1" s="1"/>
  <c r="B33" i="1"/>
  <c r="D33" i="1" s="1"/>
  <c r="B32" i="1"/>
  <c r="D32" i="1" s="1"/>
  <c r="B31" i="1"/>
  <c r="D31" i="1" s="1"/>
  <c r="B30" i="1"/>
  <c r="D30" i="1" s="1"/>
  <c r="B29" i="1"/>
  <c r="D29" i="1" s="1"/>
  <c r="B28" i="1"/>
  <c r="D28" i="1" s="1"/>
  <c r="B27" i="1"/>
  <c r="D27" i="1" s="1"/>
  <c r="B26" i="1"/>
  <c r="D26" i="1" s="1"/>
  <c r="B25" i="1"/>
  <c r="D25" i="1" s="1"/>
  <c r="B3" i="1"/>
  <c r="D3" i="1" s="1"/>
  <c r="B4" i="1"/>
  <c r="D4" i="1"/>
  <c r="B5" i="1"/>
  <c r="D5" i="1" s="1"/>
  <c r="B6" i="1"/>
  <c r="D6" i="1" s="1"/>
  <c r="B7" i="1"/>
  <c r="D7" i="1" s="1"/>
  <c r="B8" i="1"/>
  <c r="D8" i="1" s="1"/>
  <c r="B9" i="1"/>
  <c r="D9" i="1"/>
  <c r="B10" i="1"/>
  <c r="D10" i="1" s="1"/>
  <c r="B11" i="1"/>
  <c r="D11" i="1" s="1"/>
  <c r="B12" i="1"/>
  <c r="D12" i="1"/>
  <c r="B13" i="1"/>
  <c r="D13" i="1"/>
  <c r="B14" i="1"/>
  <c r="D14" i="1" s="1"/>
  <c r="B15" i="1"/>
  <c r="D15" i="1" s="1"/>
  <c r="B16" i="1"/>
  <c r="D16" i="1" s="1"/>
  <c r="B17" i="1"/>
  <c r="D17" i="1"/>
  <c r="B18" i="1"/>
  <c r="D18" i="1" s="1"/>
  <c r="B19" i="1"/>
  <c r="D19" i="1" s="1"/>
  <c r="B20" i="1"/>
  <c r="D20" i="1"/>
  <c r="B21" i="1"/>
  <c r="D21" i="1"/>
  <c r="B22" i="1"/>
  <c r="D22" i="1" s="1"/>
  <c r="B23" i="1"/>
  <c r="D23" i="1" s="1"/>
  <c r="B24" i="1"/>
  <c r="D24" i="1" s="1"/>
  <c r="F387" i="15"/>
  <c r="G387" i="15" s="1"/>
  <c r="H387" i="15"/>
  <c r="K393" i="15" s="1"/>
  <c r="I387" i="15"/>
  <c r="J387" i="15" s="1"/>
  <c r="K387" i="15"/>
  <c r="H393" i="15" s="1"/>
  <c r="F388" i="15"/>
  <c r="I394" i="15" s="1"/>
  <c r="J394" i="15" s="1"/>
  <c r="H388" i="15"/>
  <c r="K394" i="15" s="1"/>
  <c r="I388" i="15"/>
  <c r="J388" i="15" s="1"/>
  <c r="K388" i="15"/>
  <c r="H394" i="15" s="1"/>
  <c r="F389" i="15"/>
  <c r="G389" i="15" s="1"/>
  <c r="H389" i="15"/>
  <c r="K395" i="15" s="1"/>
  <c r="I389" i="15"/>
  <c r="J389" i="15" s="1"/>
  <c r="K389" i="15"/>
  <c r="H395" i="15" s="1"/>
  <c r="F390" i="15"/>
  <c r="I396" i="15" s="1"/>
  <c r="J396" i="15" s="1"/>
  <c r="H390" i="15"/>
  <c r="K396" i="15" s="1"/>
  <c r="I390" i="15"/>
  <c r="J390" i="15" s="1"/>
  <c r="K390" i="15"/>
  <c r="H396" i="15" s="1"/>
  <c r="F391" i="15"/>
  <c r="G391" i="15" s="1"/>
  <c r="H391" i="15"/>
  <c r="K397" i="15" s="1"/>
  <c r="I391" i="15"/>
  <c r="J391" i="15" s="1"/>
  <c r="K391" i="15"/>
  <c r="K386" i="15"/>
  <c r="I386" i="15"/>
  <c r="J386" i="15" s="1"/>
  <c r="H386" i="15"/>
  <c r="K392" i="15" s="1"/>
  <c r="F386" i="15"/>
  <c r="E386" i="15"/>
  <c r="E394" i="15" s="1"/>
  <c r="D386" i="15"/>
  <c r="G35" i="29" s="1"/>
  <c r="F375" i="15"/>
  <c r="G375" i="15" s="1"/>
  <c r="H375" i="15"/>
  <c r="K381" i="15" s="1"/>
  <c r="I375" i="15"/>
  <c r="J375" i="15" s="1"/>
  <c r="K375" i="15"/>
  <c r="H381" i="15" s="1"/>
  <c r="F376" i="15"/>
  <c r="G376" i="15" s="1"/>
  <c r="H376" i="15"/>
  <c r="K382" i="15" s="1"/>
  <c r="I376" i="15"/>
  <c r="J376" i="15" s="1"/>
  <c r="K376" i="15"/>
  <c r="F377" i="15"/>
  <c r="G377" i="15" s="1"/>
  <c r="H377" i="15"/>
  <c r="K383" i="15" s="1"/>
  <c r="I377" i="15"/>
  <c r="J377" i="15" s="1"/>
  <c r="K377" i="15"/>
  <c r="H383" i="15" s="1"/>
  <c r="F378" i="15"/>
  <c r="G378" i="15" s="1"/>
  <c r="H378" i="15"/>
  <c r="K384" i="15" s="1"/>
  <c r="I378" i="15"/>
  <c r="J378" i="15" s="1"/>
  <c r="K378" i="15"/>
  <c r="H384" i="15" s="1"/>
  <c r="F379" i="15"/>
  <c r="G379" i="15" s="1"/>
  <c r="H379" i="15"/>
  <c r="I379" i="15"/>
  <c r="J379" i="15" s="1"/>
  <c r="K379" i="15"/>
  <c r="H385" i="15" s="1"/>
  <c r="K374" i="15"/>
  <c r="H380" i="15" s="1"/>
  <c r="I374" i="15"/>
  <c r="J374" i="15" s="1"/>
  <c r="H374" i="15"/>
  <c r="K380" i="15" s="1"/>
  <c r="F374" i="15"/>
  <c r="E374" i="15"/>
  <c r="E382" i="15" s="1"/>
  <c r="D374" i="15"/>
  <c r="G34" i="28" s="1"/>
  <c r="F363" i="15"/>
  <c r="G363" i="15" s="1"/>
  <c r="H363" i="15"/>
  <c r="K369" i="15" s="1"/>
  <c r="I363" i="15"/>
  <c r="J363" i="15" s="1"/>
  <c r="K363" i="15"/>
  <c r="F364" i="15"/>
  <c r="G364" i="15" s="1"/>
  <c r="H364" i="15"/>
  <c r="K370" i="15" s="1"/>
  <c r="I364" i="15"/>
  <c r="J364" i="15" s="1"/>
  <c r="K364" i="15"/>
  <c r="H370" i="15" s="1"/>
  <c r="F365" i="15"/>
  <c r="G365" i="15" s="1"/>
  <c r="H365" i="15"/>
  <c r="K371" i="15" s="1"/>
  <c r="I365" i="15"/>
  <c r="J365" i="15" s="1"/>
  <c r="K365" i="15"/>
  <c r="H371" i="15" s="1"/>
  <c r="F366" i="15"/>
  <c r="G366" i="15" s="1"/>
  <c r="H366" i="15"/>
  <c r="I366" i="15"/>
  <c r="J366" i="15" s="1"/>
  <c r="K366" i="15"/>
  <c r="H372" i="15" s="1"/>
  <c r="F367" i="15"/>
  <c r="G367" i="15" s="1"/>
  <c r="H367" i="15"/>
  <c r="K373" i="15" s="1"/>
  <c r="I367" i="15"/>
  <c r="J367" i="15" s="1"/>
  <c r="K367" i="15"/>
  <c r="H373" i="15" s="1"/>
  <c r="K362" i="15"/>
  <c r="I362" i="15"/>
  <c r="H362" i="15"/>
  <c r="K368" i="15" s="1"/>
  <c r="F362" i="15"/>
  <c r="I368" i="15" s="1"/>
  <c r="E362" i="15"/>
  <c r="D362" i="15"/>
  <c r="G33" i="29" s="1"/>
  <c r="F351" i="15"/>
  <c r="G351" i="15" s="1"/>
  <c r="H351" i="15"/>
  <c r="K357" i="15" s="1"/>
  <c r="I351" i="15"/>
  <c r="J351" i="15" s="1"/>
  <c r="K351" i="15"/>
  <c r="F352" i="15"/>
  <c r="G352" i="15" s="1"/>
  <c r="H352" i="15"/>
  <c r="K358" i="15" s="1"/>
  <c r="I352" i="15"/>
  <c r="J352" i="15" s="1"/>
  <c r="K352" i="15"/>
  <c r="H358" i="15" s="1"/>
  <c r="F353" i="15"/>
  <c r="G353" i="15" s="1"/>
  <c r="H353" i="15"/>
  <c r="K359" i="15" s="1"/>
  <c r="I353" i="15"/>
  <c r="J353" i="15" s="1"/>
  <c r="K353" i="15"/>
  <c r="H359" i="15" s="1"/>
  <c r="F354" i="15"/>
  <c r="G354" i="15" s="1"/>
  <c r="H354" i="15"/>
  <c r="K360" i="15" s="1"/>
  <c r="I354" i="15"/>
  <c r="J354" i="15" s="1"/>
  <c r="K354" i="15"/>
  <c r="H360" i="15" s="1"/>
  <c r="F355" i="15"/>
  <c r="G355" i="15" s="1"/>
  <c r="H355" i="15"/>
  <c r="K361" i="15" s="1"/>
  <c r="I355" i="15"/>
  <c r="J355" i="15" s="1"/>
  <c r="K355" i="15"/>
  <c r="H361" i="15" s="1"/>
  <c r="K350" i="15"/>
  <c r="H356" i="15" s="1"/>
  <c r="I350" i="15"/>
  <c r="J350" i="15" s="1"/>
  <c r="H350" i="15"/>
  <c r="K356" i="15" s="1"/>
  <c r="F350" i="15"/>
  <c r="I356" i="15" s="1"/>
  <c r="J356" i="15" s="1"/>
  <c r="E350" i="15"/>
  <c r="E359" i="15" s="1"/>
  <c r="D350" i="15"/>
  <c r="G32" i="25" s="1"/>
  <c r="F339" i="15"/>
  <c r="G339" i="15" s="1"/>
  <c r="H339" i="15"/>
  <c r="K345" i="15" s="1"/>
  <c r="I339" i="15"/>
  <c r="J339" i="15" s="1"/>
  <c r="K339" i="15"/>
  <c r="F340" i="15"/>
  <c r="G340" i="15" s="1"/>
  <c r="H340" i="15"/>
  <c r="K346" i="15" s="1"/>
  <c r="I340" i="15"/>
  <c r="J340" i="15" s="1"/>
  <c r="K340" i="15"/>
  <c r="H346" i="15" s="1"/>
  <c r="F341" i="15"/>
  <c r="G341" i="15" s="1"/>
  <c r="H341" i="15"/>
  <c r="K347" i="15" s="1"/>
  <c r="I341" i="15"/>
  <c r="J341" i="15" s="1"/>
  <c r="K341" i="15"/>
  <c r="H347" i="15" s="1"/>
  <c r="F342" i="15"/>
  <c r="G342" i="15" s="1"/>
  <c r="H342" i="15"/>
  <c r="K348" i="15" s="1"/>
  <c r="I342" i="15"/>
  <c r="J342" i="15" s="1"/>
  <c r="K342" i="15"/>
  <c r="H348" i="15" s="1"/>
  <c r="F343" i="15"/>
  <c r="G343" i="15" s="1"/>
  <c r="H343" i="15"/>
  <c r="K349" i="15" s="1"/>
  <c r="I343" i="15"/>
  <c r="J343" i="15" s="1"/>
  <c r="K343" i="15"/>
  <c r="K338" i="15"/>
  <c r="H344" i="15" s="1"/>
  <c r="I338" i="15"/>
  <c r="H338" i="15"/>
  <c r="K344" i="15" s="1"/>
  <c r="F338" i="15"/>
  <c r="E338" i="15"/>
  <c r="D338" i="15"/>
  <c r="G31" i="20" s="1"/>
  <c r="F327" i="15"/>
  <c r="G327" i="15" s="1"/>
  <c r="H327" i="15"/>
  <c r="I327" i="15"/>
  <c r="J327" i="15" s="1"/>
  <c r="K327" i="15"/>
  <c r="H333" i="15" s="1"/>
  <c r="F328" i="15"/>
  <c r="G328" i="15" s="1"/>
  <c r="H328" i="15"/>
  <c r="I328" i="15"/>
  <c r="J328" i="15" s="1"/>
  <c r="K328" i="15"/>
  <c r="H334" i="15" s="1"/>
  <c r="F329" i="15"/>
  <c r="G329" i="15" s="1"/>
  <c r="H329" i="15"/>
  <c r="K335" i="15" s="1"/>
  <c r="I329" i="15"/>
  <c r="J329" i="15" s="1"/>
  <c r="K329" i="15"/>
  <c r="H335" i="15" s="1"/>
  <c r="F330" i="15"/>
  <c r="G330" i="15" s="1"/>
  <c r="H330" i="15"/>
  <c r="K336" i="15" s="1"/>
  <c r="I330" i="15"/>
  <c r="J330" i="15" s="1"/>
  <c r="K330" i="15"/>
  <c r="H336" i="15" s="1"/>
  <c r="F331" i="15"/>
  <c r="G331" i="15" s="1"/>
  <c r="H331" i="15"/>
  <c r="K337" i="15" s="1"/>
  <c r="I331" i="15"/>
  <c r="J331" i="15" s="1"/>
  <c r="K331" i="15"/>
  <c r="H337" i="15" s="1"/>
  <c r="K326" i="15"/>
  <c r="H332" i="15" s="1"/>
  <c r="I326" i="15"/>
  <c r="H326" i="15"/>
  <c r="K332" i="15" s="1"/>
  <c r="F326" i="15"/>
  <c r="E326" i="15"/>
  <c r="E330" i="15" s="1"/>
  <c r="D326" i="15"/>
  <c r="G30" i="28" s="1"/>
  <c r="F315" i="15"/>
  <c r="G315" i="15" s="1"/>
  <c r="H315" i="15"/>
  <c r="K321" i="15" s="1"/>
  <c r="I315" i="15"/>
  <c r="J315" i="15" s="1"/>
  <c r="K315" i="15"/>
  <c r="H321" i="15" s="1"/>
  <c r="F316" i="15"/>
  <c r="G316" i="15" s="1"/>
  <c r="H316" i="15"/>
  <c r="K322" i="15" s="1"/>
  <c r="I316" i="15"/>
  <c r="J316" i="15" s="1"/>
  <c r="K316" i="15"/>
  <c r="H322" i="15" s="1"/>
  <c r="F317" i="15"/>
  <c r="G317" i="15" s="1"/>
  <c r="H317" i="15"/>
  <c r="K323" i="15" s="1"/>
  <c r="I317" i="15"/>
  <c r="J317" i="15" s="1"/>
  <c r="K317" i="15"/>
  <c r="H323" i="15" s="1"/>
  <c r="F318" i="15"/>
  <c r="G318" i="15" s="1"/>
  <c r="H318" i="15"/>
  <c r="K324" i="15" s="1"/>
  <c r="I318" i="15"/>
  <c r="J318" i="15" s="1"/>
  <c r="K318" i="15"/>
  <c r="H324" i="15" s="1"/>
  <c r="F319" i="15"/>
  <c r="G319" i="15" s="1"/>
  <c r="H319" i="15"/>
  <c r="I319" i="15"/>
  <c r="J319" i="15" s="1"/>
  <c r="K319" i="15"/>
  <c r="H325" i="15" s="1"/>
  <c r="K314" i="15"/>
  <c r="H320" i="15" s="1"/>
  <c r="I314" i="15"/>
  <c r="H314" i="15"/>
  <c r="K320" i="15" s="1"/>
  <c r="F314" i="15"/>
  <c r="I320" i="15" s="1"/>
  <c r="E314" i="15"/>
  <c r="E321" i="15" s="1"/>
  <c r="D314" i="15"/>
  <c r="G29" i="28" s="1"/>
  <c r="F303" i="15"/>
  <c r="G303" i="15" s="1"/>
  <c r="H303" i="15"/>
  <c r="K309" i="15" s="1"/>
  <c r="I303" i="15"/>
  <c r="J303" i="15" s="1"/>
  <c r="K303" i="15"/>
  <c r="H309" i="15" s="1"/>
  <c r="F304" i="15"/>
  <c r="G304" i="15" s="1"/>
  <c r="H304" i="15"/>
  <c r="K310" i="15" s="1"/>
  <c r="I304" i="15"/>
  <c r="J304" i="15" s="1"/>
  <c r="K304" i="15"/>
  <c r="H310" i="15" s="1"/>
  <c r="F305" i="15"/>
  <c r="G305" i="15" s="1"/>
  <c r="H305" i="15"/>
  <c r="K311" i="15" s="1"/>
  <c r="I305" i="15"/>
  <c r="J305" i="15" s="1"/>
  <c r="K305" i="15"/>
  <c r="H311" i="15" s="1"/>
  <c r="F306" i="15"/>
  <c r="G306" i="15" s="1"/>
  <c r="H306" i="15"/>
  <c r="K312" i="15" s="1"/>
  <c r="I306" i="15"/>
  <c r="J306" i="15" s="1"/>
  <c r="K306" i="15"/>
  <c r="H312" i="15" s="1"/>
  <c r="F307" i="15"/>
  <c r="G307" i="15" s="1"/>
  <c r="H307" i="15"/>
  <c r="K313" i="15" s="1"/>
  <c r="I307" i="15"/>
  <c r="J307" i="15" s="1"/>
  <c r="K307" i="15"/>
  <c r="K302" i="15"/>
  <c r="H308" i="15" s="1"/>
  <c r="I302" i="15"/>
  <c r="H302" i="15"/>
  <c r="K308" i="15" s="1"/>
  <c r="F302" i="15"/>
  <c r="E302" i="15"/>
  <c r="E310" i="15" s="1"/>
  <c r="D302" i="15"/>
  <c r="G28" i="29" s="1"/>
  <c r="F291" i="15"/>
  <c r="G291" i="15" s="1"/>
  <c r="H291" i="15"/>
  <c r="K297" i="15" s="1"/>
  <c r="I291" i="15"/>
  <c r="J291" i="15" s="1"/>
  <c r="K291" i="15"/>
  <c r="F292" i="15"/>
  <c r="G292" i="15" s="1"/>
  <c r="H292" i="15"/>
  <c r="K298" i="15" s="1"/>
  <c r="I292" i="15"/>
  <c r="J292" i="15" s="1"/>
  <c r="K292" i="15"/>
  <c r="H298" i="15" s="1"/>
  <c r="F293" i="15"/>
  <c r="G293" i="15" s="1"/>
  <c r="H293" i="15"/>
  <c r="K299" i="15" s="1"/>
  <c r="I293" i="15"/>
  <c r="J293" i="15" s="1"/>
  <c r="K293" i="15"/>
  <c r="H299" i="15" s="1"/>
  <c r="F294" i="15"/>
  <c r="G294" i="15" s="1"/>
  <c r="H294" i="15"/>
  <c r="K300" i="15" s="1"/>
  <c r="I294" i="15"/>
  <c r="J294" i="15" s="1"/>
  <c r="K294" i="15"/>
  <c r="H300" i="15" s="1"/>
  <c r="F295" i="15"/>
  <c r="G295" i="15" s="1"/>
  <c r="H295" i="15"/>
  <c r="K301" i="15" s="1"/>
  <c r="I295" i="15"/>
  <c r="J295" i="15" s="1"/>
  <c r="K295" i="15"/>
  <c r="H301" i="15" s="1"/>
  <c r="K290" i="15"/>
  <c r="H296" i="15" s="1"/>
  <c r="I290" i="15"/>
  <c r="H290" i="15"/>
  <c r="K296" i="15" s="1"/>
  <c r="F290" i="15"/>
  <c r="I296" i="15" s="1"/>
  <c r="E290" i="15"/>
  <c r="E298" i="15" s="1"/>
  <c r="D290" i="15"/>
  <c r="G27" i="24" s="1"/>
  <c r="K283" i="15"/>
  <c r="H289" i="15" s="1"/>
  <c r="I283" i="15"/>
  <c r="J283" i="15" s="1"/>
  <c r="H283" i="15"/>
  <c r="K289" i="15" s="1"/>
  <c r="F283" i="15"/>
  <c r="G283" i="15" s="1"/>
  <c r="K282" i="15"/>
  <c r="H288" i="15" s="1"/>
  <c r="I282" i="15"/>
  <c r="F288" i="15" s="1"/>
  <c r="G288" i="15" s="1"/>
  <c r="H282" i="15"/>
  <c r="K288" i="15" s="1"/>
  <c r="F282" i="15"/>
  <c r="G282" i="15" s="1"/>
  <c r="K281" i="15"/>
  <c r="H287" i="15" s="1"/>
  <c r="I281" i="15"/>
  <c r="J281" i="15" s="1"/>
  <c r="H281" i="15"/>
  <c r="K287" i="15" s="1"/>
  <c r="F281" i="15"/>
  <c r="G281" i="15" s="1"/>
  <c r="K280" i="15"/>
  <c r="H286" i="15" s="1"/>
  <c r="I280" i="15"/>
  <c r="J280" i="15" s="1"/>
  <c r="H280" i="15"/>
  <c r="K286" i="15" s="1"/>
  <c r="F280" i="15"/>
  <c r="G280" i="15" s="1"/>
  <c r="K279" i="15"/>
  <c r="H285" i="15" s="1"/>
  <c r="I279" i="15"/>
  <c r="J279" i="15" s="1"/>
  <c r="H279" i="15"/>
  <c r="K285" i="15" s="1"/>
  <c r="F279" i="15"/>
  <c r="G279" i="15" s="1"/>
  <c r="K278" i="15"/>
  <c r="H284" i="15" s="1"/>
  <c r="I278" i="15"/>
  <c r="F284" i="15" s="1"/>
  <c r="H278" i="15"/>
  <c r="K284" i="15" s="1"/>
  <c r="F278" i="15"/>
  <c r="I284" i="15" s="1"/>
  <c r="E278" i="15"/>
  <c r="E284" i="15" s="1"/>
  <c r="D278" i="15"/>
  <c r="G26" i="29" s="1"/>
  <c r="K271" i="15"/>
  <c r="H277" i="15" s="1"/>
  <c r="I271" i="15"/>
  <c r="J271" i="15" s="1"/>
  <c r="H271" i="15"/>
  <c r="K277" i="15" s="1"/>
  <c r="F271" i="15"/>
  <c r="G271" i="15" s="1"/>
  <c r="K270" i="15"/>
  <c r="H276" i="15" s="1"/>
  <c r="I270" i="15"/>
  <c r="J270" i="15" s="1"/>
  <c r="H270" i="15"/>
  <c r="K276" i="15" s="1"/>
  <c r="F270" i="15"/>
  <c r="G270" i="15" s="1"/>
  <c r="K269" i="15"/>
  <c r="H275" i="15" s="1"/>
  <c r="I269" i="15"/>
  <c r="J269" i="15" s="1"/>
  <c r="H269" i="15"/>
  <c r="K275" i="15" s="1"/>
  <c r="F269" i="15"/>
  <c r="I275" i="15" s="1"/>
  <c r="J275" i="15" s="1"/>
  <c r="K268" i="15"/>
  <c r="H274" i="15" s="1"/>
  <c r="I268" i="15"/>
  <c r="J268" i="15" s="1"/>
  <c r="H268" i="15"/>
  <c r="K274" i="15" s="1"/>
  <c r="F268" i="15"/>
  <c r="G268" i="15" s="1"/>
  <c r="K267" i="15"/>
  <c r="H273" i="15" s="1"/>
  <c r="I267" i="15"/>
  <c r="J267" i="15" s="1"/>
  <c r="H267" i="15"/>
  <c r="K273" i="15" s="1"/>
  <c r="F267" i="15"/>
  <c r="I273" i="15" s="1"/>
  <c r="J273" i="15" s="1"/>
  <c r="H266" i="15"/>
  <c r="K272" i="15" s="1"/>
  <c r="K266" i="15"/>
  <c r="H272" i="15" s="1"/>
  <c r="I266" i="15"/>
  <c r="F272" i="15" s="1"/>
  <c r="G272" i="15" s="1"/>
  <c r="F266" i="15"/>
  <c r="I272" i="15" s="1"/>
  <c r="J272" i="15" s="1"/>
  <c r="E266" i="15"/>
  <c r="E273" i="15" s="1"/>
  <c r="D266" i="15"/>
  <c r="G25" i="28" s="1"/>
  <c r="E254" i="15"/>
  <c r="D254" i="15"/>
  <c r="G24" i="1" s="1"/>
  <c r="E242" i="15"/>
  <c r="E230" i="15"/>
  <c r="E218" i="15"/>
  <c r="E206" i="15"/>
  <c r="E194" i="15"/>
  <c r="E182" i="15"/>
  <c r="E170" i="15"/>
  <c r="E158" i="15"/>
  <c r="E146" i="15"/>
  <c r="E134" i="15"/>
  <c r="E122" i="15"/>
  <c r="E110" i="15"/>
  <c r="E98" i="15"/>
  <c r="E86" i="15"/>
  <c r="E74" i="15"/>
  <c r="E62" i="15"/>
  <c r="E50" i="15"/>
  <c r="E38" i="15"/>
  <c r="E26" i="15"/>
  <c r="E14" i="15"/>
  <c r="E2" i="15"/>
  <c r="H397" i="15"/>
  <c r="E395" i="15"/>
  <c r="D395" i="15"/>
  <c r="E393" i="15"/>
  <c r="E392" i="15"/>
  <c r="E390" i="15"/>
  <c r="E389" i="15"/>
  <c r="D389" i="15"/>
  <c r="E388" i="15"/>
  <c r="E397" i="15" s="1"/>
  <c r="I393" i="15"/>
  <c r="E387" i="15"/>
  <c r="E396" i="15" s="1"/>
  <c r="D387" i="15"/>
  <c r="D396" i="15" s="1"/>
  <c r="H392" i="15"/>
  <c r="I392" i="15"/>
  <c r="J392" i="15" s="1"/>
  <c r="F384" i="15"/>
  <c r="G384" i="15" s="1"/>
  <c r="K385" i="15"/>
  <c r="D377" i="15"/>
  <c r="H382" i="15"/>
  <c r="F381" i="15"/>
  <c r="G381" i="15" s="1"/>
  <c r="I380" i="15"/>
  <c r="K372" i="15"/>
  <c r="I371" i="15"/>
  <c r="J371" i="15" s="1"/>
  <c r="E371" i="15"/>
  <c r="E370" i="15"/>
  <c r="I369" i="15"/>
  <c r="J369" i="15" s="1"/>
  <c r="E369" i="15"/>
  <c r="E368" i="15"/>
  <c r="I372" i="15"/>
  <c r="J372" i="15" s="1"/>
  <c r="E366" i="15"/>
  <c r="E365" i="15"/>
  <c r="B365" i="15" s="1"/>
  <c r="I370" i="15"/>
  <c r="E364" i="15"/>
  <c r="E373" i="15" s="1"/>
  <c r="H369" i="15"/>
  <c r="E363" i="15"/>
  <c r="E372" i="15" s="1"/>
  <c r="H368" i="15"/>
  <c r="C362" i="15"/>
  <c r="D370" i="15"/>
  <c r="F361" i="15"/>
  <c r="G361" i="15" s="1"/>
  <c r="F360" i="15"/>
  <c r="G360" i="15" s="1"/>
  <c r="F359" i="15"/>
  <c r="G359" i="15" s="1"/>
  <c r="F358" i="15"/>
  <c r="G358" i="15" s="1"/>
  <c r="H357" i="15"/>
  <c r="D357" i="15"/>
  <c r="F356" i="15"/>
  <c r="G356" i="15" s="1"/>
  <c r="E356" i="15"/>
  <c r="D354" i="15"/>
  <c r="D351" i="15"/>
  <c r="D360" i="15" s="1"/>
  <c r="H349" i="15"/>
  <c r="E347" i="15"/>
  <c r="D347" i="15"/>
  <c r="E346" i="15"/>
  <c r="H345" i="15"/>
  <c r="E345" i="15"/>
  <c r="D345" i="15"/>
  <c r="F344" i="15"/>
  <c r="G344" i="15" s="1"/>
  <c r="E344" i="15"/>
  <c r="E342" i="15"/>
  <c r="D342" i="15"/>
  <c r="E341" i="15"/>
  <c r="D341" i="15"/>
  <c r="I346" i="15"/>
  <c r="E340" i="15"/>
  <c r="D340" i="15"/>
  <c r="D349" i="15" s="1"/>
  <c r="E339" i="15"/>
  <c r="E348" i="15" s="1"/>
  <c r="D339" i="15"/>
  <c r="D348" i="15" s="1"/>
  <c r="J338" i="15"/>
  <c r="I344" i="15"/>
  <c r="D346" i="15"/>
  <c r="C338" i="15"/>
  <c r="D335" i="15"/>
  <c r="F334" i="15"/>
  <c r="G334" i="15" s="1"/>
  <c r="D333" i="15"/>
  <c r="F332" i="15"/>
  <c r="G332" i="15" s="1"/>
  <c r="I336" i="15"/>
  <c r="J336" i="15" s="1"/>
  <c r="D329" i="15"/>
  <c r="K334" i="15"/>
  <c r="F333" i="15"/>
  <c r="G333" i="15" s="1"/>
  <c r="K333" i="15"/>
  <c r="D327" i="15"/>
  <c r="D336" i="15" s="1"/>
  <c r="J326" i="15"/>
  <c r="I332" i="15"/>
  <c r="D334" i="15"/>
  <c r="E323" i="15"/>
  <c r="D323" i="15"/>
  <c r="E322" i="15"/>
  <c r="D321" i="15"/>
  <c r="F320" i="15"/>
  <c r="E320" i="15"/>
  <c r="K325" i="15"/>
  <c r="I324" i="15"/>
  <c r="J324" i="15" s="1"/>
  <c r="E318" i="15"/>
  <c r="E317" i="15"/>
  <c r="D317" i="15"/>
  <c r="I322" i="15"/>
  <c r="E316" i="15"/>
  <c r="E325" i="15" s="1"/>
  <c r="E315" i="15"/>
  <c r="E324" i="15" s="1"/>
  <c r="D315" i="15"/>
  <c r="D324" i="15" s="1"/>
  <c r="J314" i="15"/>
  <c r="D322" i="15"/>
  <c r="C314" i="15"/>
  <c r="H313" i="15"/>
  <c r="D309" i="15"/>
  <c r="F308" i="15"/>
  <c r="G308" i="15" s="1"/>
  <c r="D306" i="15"/>
  <c r="D304" i="15"/>
  <c r="D313" i="15" s="1"/>
  <c r="D303" i="15"/>
  <c r="D312" i="15" s="1"/>
  <c r="J302" i="15"/>
  <c r="I308" i="15"/>
  <c r="J308" i="15" s="1"/>
  <c r="D310" i="15"/>
  <c r="I299" i="15"/>
  <c r="J299" i="15" s="1"/>
  <c r="D299" i="15"/>
  <c r="I297" i="15"/>
  <c r="J297" i="15" s="1"/>
  <c r="H297" i="15"/>
  <c r="E297" i="15"/>
  <c r="D297" i="15"/>
  <c r="F296" i="15"/>
  <c r="I300" i="15"/>
  <c r="J300" i="15" s="1"/>
  <c r="E293" i="15"/>
  <c r="D293" i="15"/>
  <c r="I298" i="15"/>
  <c r="E291" i="15"/>
  <c r="E300" i="15" s="1"/>
  <c r="D291" i="15"/>
  <c r="D300" i="15" s="1"/>
  <c r="J290" i="15"/>
  <c r="D298" i="15"/>
  <c r="C290" i="15"/>
  <c r="I288" i="15"/>
  <c r="J288" i="15" s="1"/>
  <c r="D275" i="15"/>
  <c r="D273" i="15"/>
  <c r="D270" i="15"/>
  <c r="D269" i="15"/>
  <c r="E268" i="15"/>
  <c r="E277" i="15" s="1"/>
  <c r="D268" i="15"/>
  <c r="D277" i="15" s="1"/>
  <c r="D267" i="15"/>
  <c r="D276" i="15" s="1"/>
  <c r="D274" i="15"/>
  <c r="K199" i="26"/>
  <c r="H199" i="26"/>
  <c r="K198" i="26"/>
  <c r="H198" i="26"/>
  <c r="F198" i="26"/>
  <c r="E198" i="26"/>
  <c r="K197" i="26"/>
  <c r="H197" i="26"/>
  <c r="F197" i="26"/>
  <c r="E197" i="26"/>
  <c r="K196" i="26"/>
  <c r="H196" i="26"/>
  <c r="F196" i="26"/>
  <c r="E196" i="26"/>
  <c r="K195" i="26"/>
  <c r="H195" i="26"/>
  <c r="F195" i="26"/>
  <c r="F199" i="26" s="1"/>
  <c r="E195" i="26"/>
  <c r="E199" i="26" s="1"/>
  <c r="K194" i="26"/>
  <c r="H194" i="26"/>
  <c r="K193" i="26"/>
  <c r="H193" i="26"/>
  <c r="K192" i="26"/>
  <c r="H192" i="26"/>
  <c r="F192" i="26"/>
  <c r="E192" i="26"/>
  <c r="K191" i="26"/>
  <c r="H191" i="26"/>
  <c r="F191" i="26"/>
  <c r="E191" i="26"/>
  <c r="K190" i="26"/>
  <c r="H190" i="26"/>
  <c r="F190" i="26"/>
  <c r="E190" i="26"/>
  <c r="K189" i="26"/>
  <c r="H189" i="26"/>
  <c r="F189" i="26"/>
  <c r="F193" i="26" s="1"/>
  <c r="E189" i="26"/>
  <c r="E193" i="26" s="1"/>
  <c r="K188" i="26"/>
  <c r="H188" i="26"/>
  <c r="K187" i="26"/>
  <c r="H187" i="26"/>
  <c r="K186" i="26"/>
  <c r="H186" i="26"/>
  <c r="F186" i="26"/>
  <c r="E186" i="26"/>
  <c r="K185" i="26"/>
  <c r="H185" i="26"/>
  <c r="F185" i="26"/>
  <c r="E185" i="26"/>
  <c r="K184" i="26"/>
  <c r="H184" i="26"/>
  <c r="F184" i="26"/>
  <c r="E184" i="26"/>
  <c r="K183" i="26"/>
  <c r="H183" i="26"/>
  <c r="F183" i="26"/>
  <c r="F187" i="26" s="1"/>
  <c r="E183" i="26"/>
  <c r="E187" i="26" s="1"/>
  <c r="K182" i="26"/>
  <c r="H182" i="26"/>
  <c r="K181" i="26"/>
  <c r="H181" i="26"/>
  <c r="K180" i="26"/>
  <c r="H180" i="26"/>
  <c r="F180" i="26"/>
  <c r="E180" i="26"/>
  <c r="K179" i="26"/>
  <c r="H179" i="26"/>
  <c r="F179" i="26"/>
  <c r="E179" i="26"/>
  <c r="K178" i="26"/>
  <c r="H178" i="26"/>
  <c r="F178" i="26"/>
  <c r="E178" i="26"/>
  <c r="K177" i="26"/>
  <c r="H177" i="26"/>
  <c r="F177" i="26"/>
  <c r="F181" i="26" s="1"/>
  <c r="E177" i="26"/>
  <c r="E181" i="26" s="1"/>
  <c r="K176" i="26"/>
  <c r="H176" i="26"/>
  <c r="K175" i="26"/>
  <c r="H175" i="26"/>
  <c r="K174" i="26"/>
  <c r="H174" i="26"/>
  <c r="F174" i="26"/>
  <c r="E174" i="26"/>
  <c r="K173" i="26"/>
  <c r="H173" i="26"/>
  <c r="F173" i="26"/>
  <c r="E173" i="26"/>
  <c r="K172" i="26"/>
  <c r="H172" i="26"/>
  <c r="F172" i="26"/>
  <c r="E172" i="26"/>
  <c r="K171" i="26"/>
  <c r="H171" i="26"/>
  <c r="F171" i="26"/>
  <c r="F175" i="26" s="1"/>
  <c r="E171" i="26"/>
  <c r="E175" i="26" s="1"/>
  <c r="K170" i="26"/>
  <c r="H170" i="26"/>
  <c r="K169" i="26"/>
  <c r="H169" i="26"/>
  <c r="K168" i="26"/>
  <c r="H168" i="26"/>
  <c r="F168" i="26"/>
  <c r="E168" i="26"/>
  <c r="K167" i="26"/>
  <c r="H167" i="26"/>
  <c r="F167" i="26"/>
  <c r="E167" i="26"/>
  <c r="K166" i="26"/>
  <c r="H166" i="26"/>
  <c r="F166" i="26"/>
  <c r="E166" i="26"/>
  <c r="K165" i="26"/>
  <c r="H165" i="26"/>
  <c r="F165" i="26"/>
  <c r="F169" i="26" s="1"/>
  <c r="E165" i="26"/>
  <c r="E169" i="26" s="1"/>
  <c r="K164" i="26"/>
  <c r="H164" i="26"/>
  <c r="K163" i="26"/>
  <c r="H163" i="26"/>
  <c r="K162" i="26"/>
  <c r="H162" i="26"/>
  <c r="F162" i="26"/>
  <c r="E162" i="26"/>
  <c r="K161" i="26"/>
  <c r="H161" i="26"/>
  <c r="F161" i="26"/>
  <c r="E161" i="26"/>
  <c r="K160" i="26"/>
  <c r="H160" i="26"/>
  <c r="F160" i="26"/>
  <c r="E160" i="26"/>
  <c r="K159" i="26"/>
  <c r="H159" i="26"/>
  <c r="F159" i="26"/>
  <c r="F163" i="26" s="1"/>
  <c r="E159" i="26"/>
  <c r="E163" i="26" s="1"/>
  <c r="K158" i="26"/>
  <c r="H158" i="26"/>
  <c r="K157" i="26"/>
  <c r="H157" i="26"/>
  <c r="K156" i="26"/>
  <c r="H156" i="26"/>
  <c r="F156" i="26"/>
  <c r="E156" i="26"/>
  <c r="K155" i="26"/>
  <c r="H155" i="26"/>
  <c r="F155" i="26"/>
  <c r="E155" i="26"/>
  <c r="K154" i="26"/>
  <c r="H154" i="26"/>
  <c r="F154" i="26"/>
  <c r="E154" i="26"/>
  <c r="K153" i="26"/>
  <c r="H153" i="26"/>
  <c r="F153" i="26"/>
  <c r="F157" i="26" s="1"/>
  <c r="E153" i="26"/>
  <c r="E157" i="26" s="1"/>
  <c r="K152" i="26"/>
  <c r="H152" i="26"/>
  <c r="K151" i="26"/>
  <c r="H151" i="26"/>
  <c r="K150" i="26"/>
  <c r="H150" i="26"/>
  <c r="F150" i="26"/>
  <c r="E150" i="26"/>
  <c r="K149" i="26"/>
  <c r="H149" i="26"/>
  <c r="F149" i="26"/>
  <c r="E149" i="26"/>
  <c r="K148" i="26"/>
  <c r="H148" i="26"/>
  <c r="F148" i="26"/>
  <c r="E148" i="26"/>
  <c r="K147" i="26"/>
  <c r="H147" i="26"/>
  <c r="F147" i="26"/>
  <c r="F151" i="26" s="1"/>
  <c r="E147" i="26"/>
  <c r="E151" i="26" s="1"/>
  <c r="K146" i="26"/>
  <c r="H146" i="26"/>
  <c r="K145" i="26"/>
  <c r="H145" i="26"/>
  <c r="K144" i="26"/>
  <c r="H144" i="26"/>
  <c r="F144" i="26"/>
  <c r="E144" i="26"/>
  <c r="K143" i="26"/>
  <c r="H143" i="26"/>
  <c r="F143" i="26"/>
  <c r="E143" i="26"/>
  <c r="K142" i="26"/>
  <c r="H142" i="26"/>
  <c r="F142" i="26"/>
  <c r="E142" i="26"/>
  <c r="K141" i="26"/>
  <c r="H141" i="26"/>
  <c r="F141" i="26"/>
  <c r="F145" i="26" s="1"/>
  <c r="E141" i="26"/>
  <c r="E145" i="26" s="1"/>
  <c r="K140" i="26"/>
  <c r="H140" i="26"/>
  <c r="K139" i="26"/>
  <c r="H139" i="26"/>
  <c r="K138" i="26"/>
  <c r="H138" i="26"/>
  <c r="F138" i="26"/>
  <c r="E138" i="26"/>
  <c r="K137" i="26"/>
  <c r="H137" i="26"/>
  <c r="F137" i="26"/>
  <c r="E137" i="26"/>
  <c r="K136" i="26"/>
  <c r="H136" i="26"/>
  <c r="F136" i="26"/>
  <c r="E136" i="26"/>
  <c r="K135" i="26"/>
  <c r="H135" i="26"/>
  <c r="F135" i="26"/>
  <c r="F139" i="26" s="1"/>
  <c r="E135" i="26"/>
  <c r="E139" i="26" s="1"/>
  <c r="K134" i="26"/>
  <c r="H134" i="26"/>
  <c r="J266" i="15" l="1"/>
  <c r="E274" i="15"/>
  <c r="E285" i="15"/>
  <c r="E296" i="15"/>
  <c r="C296" i="15" s="1"/>
  <c r="E299" i="15"/>
  <c r="I384" i="15"/>
  <c r="J384" i="15" s="1"/>
  <c r="E335" i="15"/>
  <c r="E353" i="15"/>
  <c r="C353" i="15" s="1"/>
  <c r="E270" i="15"/>
  <c r="C270" i="15" s="1"/>
  <c r="E281" i="15"/>
  <c r="E292" i="15"/>
  <c r="E294" i="15"/>
  <c r="C294" i="15" s="1"/>
  <c r="E327" i="15"/>
  <c r="E336" i="15" s="1"/>
  <c r="E333" i="15"/>
  <c r="E282" i="15"/>
  <c r="E286" i="15"/>
  <c r="C326" i="15"/>
  <c r="E332" i="15"/>
  <c r="B332" i="15" s="1"/>
  <c r="E334" i="15"/>
  <c r="C340" i="15"/>
  <c r="F347" i="15"/>
  <c r="G347" i="15" s="1"/>
  <c r="F348" i="15"/>
  <c r="G348" i="15" s="1"/>
  <c r="E351" i="15"/>
  <c r="E355" i="15" s="1"/>
  <c r="B355" i="15" s="1"/>
  <c r="E358" i="15"/>
  <c r="C366" i="15"/>
  <c r="E279" i="15"/>
  <c r="E288" i="15" s="1"/>
  <c r="E287" i="15"/>
  <c r="I312" i="15"/>
  <c r="J312" i="15" s="1"/>
  <c r="C317" i="15"/>
  <c r="F324" i="15"/>
  <c r="G324" i="15" s="1"/>
  <c r="E329" i="15"/>
  <c r="B329" i="15" s="1"/>
  <c r="F346" i="15"/>
  <c r="G346" i="15" s="1"/>
  <c r="E352" i="15"/>
  <c r="E361" i="15" s="1"/>
  <c r="B361" i="15" s="1"/>
  <c r="E354" i="15"/>
  <c r="C354" i="15" s="1"/>
  <c r="F394" i="15"/>
  <c r="G394" i="15" s="1"/>
  <c r="E280" i="15"/>
  <c r="E289" i="15" s="1"/>
  <c r="F322" i="15"/>
  <c r="G322" i="15" s="1"/>
  <c r="E328" i="15"/>
  <c r="E337" i="15" s="1"/>
  <c r="F345" i="15"/>
  <c r="G345" i="15" s="1"/>
  <c r="C342" i="15"/>
  <c r="C350" i="15"/>
  <c r="I358" i="15"/>
  <c r="J358" i="15" s="1"/>
  <c r="I360" i="15"/>
  <c r="J360" i="15" s="1"/>
  <c r="E357" i="15"/>
  <c r="F369" i="15"/>
  <c r="G369" i="15" s="1"/>
  <c r="F370" i="15"/>
  <c r="F372" i="15"/>
  <c r="G372" i="15" s="1"/>
  <c r="I383" i="15"/>
  <c r="J383" i="15" s="1"/>
  <c r="C390" i="15"/>
  <c r="D281" i="15"/>
  <c r="G30" i="18"/>
  <c r="G33" i="19"/>
  <c r="G25" i="20"/>
  <c r="G30" i="20"/>
  <c r="G32" i="22"/>
  <c r="J278" i="15"/>
  <c r="D287" i="15"/>
  <c r="C327" i="15"/>
  <c r="G25" i="18"/>
  <c r="G32" i="18"/>
  <c r="G25" i="23"/>
  <c r="G32" i="23"/>
  <c r="G25" i="29"/>
  <c r="G30" i="29"/>
  <c r="F287" i="15"/>
  <c r="G287" i="15" s="1"/>
  <c r="D285" i="15"/>
  <c r="G30" i="21"/>
  <c r="G31" i="22"/>
  <c r="G30" i="23"/>
  <c r="G32" i="24"/>
  <c r="G25" i="27"/>
  <c r="G27" i="18"/>
  <c r="G25" i="19"/>
  <c r="G30" i="19"/>
  <c r="G33" i="21"/>
  <c r="G30" i="24"/>
  <c r="G25" i="25"/>
  <c r="G32" i="28"/>
  <c r="F396" i="15"/>
  <c r="G396" i="15" s="1"/>
  <c r="F392" i="15"/>
  <c r="C386" i="15"/>
  <c r="D393" i="15"/>
  <c r="G35" i="19"/>
  <c r="G35" i="22"/>
  <c r="G35" i="24"/>
  <c r="G35" i="25"/>
  <c r="G35" i="21"/>
  <c r="G35" i="27"/>
  <c r="G35" i="28"/>
  <c r="D394" i="15"/>
  <c r="G35" i="1"/>
  <c r="G35" i="18"/>
  <c r="G35" i="20"/>
  <c r="G35" i="23"/>
  <c r="F382" i="15"/>
  <c r="B382" i="15" s="1"/>
  <c r="F380" i="15"/>
  <c r="G380" i="15" s="1"/>
  <c r="D375" i="15"/>
  <c r="D384" i="15" s="1"/>
  <c r="D381" i="15"/>
  <c r="G34" i="20"/>
  <c r="G34" i="21"/>
  <c r="G34" i="22"/>
  <c r="G34" i="29"/>
  <c r="G34" i="18"/>
  <c r="G34" i="23"/>
  <c r="D382" i="15"/>
  <c r="G34" i="19"/>
  <c r="G34" i="27"/>
  <c r="G34" i="25"/>
  <c r="D383" i="15"/>
  <c r="G34" i="1"/>
  <c r="G34" i="24"/>
  <c r="F371" i="15"/>
  <c r="G371" i="15" s="1"/>
  <c r="G33" i="1"/>
  <c r="G33" i="22"/>
  <c r="G33" i="23"/>
  <c r="G33" i="24"/>
  <c r="G33" i="27"/>
  <c r="G33" i="18"/>
  <c r="G33" i="20"/>
  <c r="G33" i="25"/>
  <c r="G33" i="28"/>
  <c r="B356" i="15"/>
  <c r="G32" i="19"/>
  <c r="G32" i="29"/>
  <c r="D358" i="15"/>
  <c r="D353" i="15"/>
  <c r="D359" i="15"/>
  <c r="G32" i="1"/>
  <c r="G32" i="27"/>
  <c r="G32" i="20"/>
  <c r="D352" i="15"/>
  <c r="D361" i="15" s="1"/>
  <c r="G32" i="21"/>
  <c r="I349" i="15"/>
  <c r="J349" i="15" s="1"/>
  <c r="I345" i="15"/>
  <c r="J345" i="15" s="1"/>
  <c r="G31" i="23"/>
  <c r="G31" i="27"/>
  <c r="G31" i="28"/>
  <c r="G31" i="18"/>
  <c r="G31" i="19"/>
  <c r="G31" i="21"/>
  <c r="G31" i="24"/>
  <c r="G31" i="25"/>
  <c r="G31" i="29"/>
  <c r="G31" i="1"/>
  <c r="I337" i="15"/>
  <c r="J337" i="15" s="1"/>
  <c r="I335" i="15"/>
  <c r="J335" i="15" s="1"/>
  <c r="G30" i="1"/>
  <c r="G30" i="25"/>
  <c r="G30" i="27"/>
  <c r="G30" i="22"/>
  <c r="G29" i="23"/>
  <c r="G29" i="25"/>
  <c r="G29" i="19"/>
  <c r="G29" i="1"/>
  <c r="G29" i="18"/>
  <c r="G29" i="27"/>
  <c r="G29" i="29"/>
  <c r="G29" i="20"/>
  <c r="G29" i="21"/>
  <c r="G29" i="22"/>
  <c r="G29" i="24"/>
  <c r="F312" i="15"/>
  <c r="G312" i="15" s="1"/>
  <c r="F310" i="15"/>
  <c r="G310" i="15" s="1"/>
  <c r="G28" i="28"/>
  <c r="G28" i="20"/>
  <c r="D305" i="15"/>
  <c r="D311" i="15"/>
  <c r="G28" i="19"/>
  <c r="G28" i="23"/>
  <c r="G28" i="24"/>
  <c r="G28" i="27"/>
  <c r="G28" i="1"/>
  <c r="G28" i="21"/>
  <c r="G28" i="18"/>
  <c r="G28" i="22"/>
  <c r="G28" i="25"/>
  <c r="F300" i="15"/>
  <c r="G300" i="15" s="1"/>
  <c r="C293" i="15"/>
  <c r="F298" i="15"/>
  <c r="G298" i="15" s="1"/>
  <c r="C292" i="15"/>
  <c r="C297" i="15"/>
  <c r="G27" i="21"/>
  <c r="G27" i="23"/>
  <c r="G27" i="25"/>
  <c r="G27" i="27"/>
  <c r="G27" i="28"/>
  <c r="G27" i="29"/>
  <c r="G27" i="19"/>
  <c r="G27" i="20"/>
  <c r="G27" i="22"/>
  <c r="G27" i="1"/>
  <c r="C282" i="15"/>
  <c r="J282" i="15"/>
  <c r="C281" i="15"/>
  <c r="F286" i="15"/>
  <c r="G286" i="15" s="1"/>
  <c r="F285" i="15"/>
  <c r="G285" i="15" s="1"/>
  <c r="C278" i="15"/>
  <c r="G26" i="20"/>
  <c r="G26" i="21"/>
  <c r="G26" i="25"/>
  <c r="D286" i="15"/>
  <c r="G26" i="18"/>
  <c r="G26" i="24"/>
  <c r="G26" i="27"/>
  <c r="D280" i="15"/>
  <c r="D289" i="15" s="1"/>
  <c r="G26" i="22"/>
  <c r="G26" i="23"/>
  <c r="G26" i="28"/>
  <c r="D279" i="15"/>
  <c r="D288" i="15" s="1"/>
  <c r="G26" i="1"/>
  <c r="G26" i="19"/>
  <c r="I276" i="15"/>
  <c r="J276" i="15" s="1"/>
  <c r="I274" i="15"/>
  <c r="J274" i="15" s="1"/>
  <c r="G25" i="22"/>
  <c r="G25" i="24"/>
  <c r="G25" i="1"/>
  <c r="G25" i="21"/>
  <c r="E272" i="15"/>
  <c r="B272" i="15" s="1"/>
  <c r="F289" i="15"/>
  <c r="G289" i="15" s="1"/>
  <c r="I301" i="15"/>
  <c r="J301" i="15" s="1"/>
  <c r="E303" i="15"/>
  <c r="E307" i="15" s="1"/>
  <c r="E304" i="15"/>
  <c r="C304" i="15" s="1"/>
  <c r="E306" i="15"/>
  <c r="C306" i="15" s="1"/>
  <c r="E308" i="15"/>
  <c r="E309" i="15"/>
  <c r="C318" i="15"/>
  <c r="F325" i="15"/>
  <c r="G325" i="15" s="1"/>
  <c r="B344" i="15"/>
  <c r="C374" i="15"/>
  <c r="E375" i="15"/>
  <c r="E384" i="15" s="1"/>
  <c r="B384" i="15" s="1"/>
  <c r="E376" i="15"/>
  <c r="E385" i="15" s="1"/>
  <c r="E381" i="15"/>
  <c r="I395" i="15"/>
  <c r="J395" i="15" s="1"/>
  <c r="I277" i="15"/>
  <c r="J277" i="15" s="1"/>
  <c r="G388" i="15"/>
  <c r="C266" i="15"/>
  <c r="E267" i="15"/>
  <c r="E276" i="15" s="1"/>
  <c r="C276" i="15" s="1"/>
  <c r="E269" i="15"/>
  <c r="C269" i="15" s="1"/>
  <c r="E275" i="15"/>
  <c r="C302" i="15"/>
  <c r="I310" i="15"/>
  <c r="J310" i="15" s="1"/>
  <c r="E305" i="15"/>
  <c r="B305" i="15" s="1"/>
  <c r="E311" i="15"/>
  <c r="C330" i="15"/>
  <c r="F336" i="15"/>
  <c r="G336" i="15" s="1"/>
  <c r="I348" i="15"/>
  <c r="J348" i="15" s="1"/>
  <c r="I347" i="15"/>
  <c r="J347" i="15" s="1"/>
  <c r="I373" i="15"/>
  <c r="J373" i="15" s="1"/>
  <c r="I381" i="15"/>
  <c r="J381" i="15" s="1"/>
  <c r="I382" i="15"/>
  <c r="C382" i="15" s="1"/>
  <c r="E377" i="15"/>
  <c r="B377" i="15" s="1"/>
  <c r="E378" i="15"/>
  <c r="E380" i="15"/>
  <c r="B380" i="15" s="1"/>
  <c r="E383" i="15"/>
  <c r="I286" i="15"/>
  <c r="B284" i="15"/>
  <c r="I333" i="15"/>
  <c r="J333" i="15" s="1"/>
  <c r="I334" i="15"/>
  <c r="J334" i="15" s="1"/>
  <c r="F337" i="15"/>
  <c r="G337" i="15" s="1"/>
  <c r="C369" i="15"/>
  <c r="C371" i="15"/>
  <c r="F393" i="15"/>
  <c r="G393" i="15" s="1"/>
  <c r="G390" i="15"/>
  <c r="F395" i="15"/>
  <c r="G395" i="15" s="1"/>
  <c r="C389" i="15"/>
  <c r="F397" i="15"/>
  <c r="G397" i="15" s="1"/>
  <c r="C392" i="15"/>
  <c r="C388" i="15"/>
  <c r="B392" i="15"/>
  <c r="B388" i="15"/>
  <c r="C377" i="15"/>
  <c r="F385" i="15"/>
  <c r="G385" i="15" s="1"/>
  <c r="F383" i="15"/>
  <c r="G383" i="15" s="1"/>
  <c r="C383" i="15"/>
  <c r="F373" i="15"/>
  <c r="G373" i="15" s="1"/>
  <c r="C363" i="15"/>
  <c r="C365" i="15"/>
  <c r="F357" i="15"/>
  <c r="B358" i="15"/>
  <c r="B359" i="15"/>
  <c r="B353" i="15"/>
  <c r="B354" i="15"/>
  <c r="C341" i="15"/>
  <c r="F349" i="15"/>
  <c r="G349" i="15" s="1"/>
  <c r="C345" i="15"/>
  <c r="E349" i="15"/>
  <c r="B342" i="15"/>
  <c r="B340" i="15"/>
  <c r="F335" i="15"/>
  <c r="G335" i="15" s="1"/>
  <c r="B334" i="15"/>
  <c r="F321" i="15"/>
  <c r="G321" i="15" s="1"/>
  <c r="F323" i="15"/>
  <c r="G323" i="15" s="1"/>
  <c r="C316" i="15"/>
  <c r="F311" i="15"/>
  <c r="G311" i="15" s="1"/>
  <c r="F313" i="15"/>
  <c r="G313" i="15" s="1"/>
  <c r="F309" i="15"/>
  <c r="G309" i="15" s="1"/>
  <c r="B308" i="15"/>
  <c r="F299" i="15"/>
  <c r="G299" i="15" s="1"/>
  <c r="F297" i="15"/>
  <c r="G297" i="15" s="1"/>
  <c r="F301" i="15"/>
  <c r="G301" i="15" s="1"/>
  <c r="C299" i="15"/>
  <c r="B294" i="15"/>
  <c r="G267" i="15"/>
  <c r="G269" i="15"/>
  <c r="B269" i="15"/>
  <c r="F276" i="15"/>
  <c r="G276" i="15" s="1"/>
  <c r="F274" i="15"/>
  <c r="F277" i="15"/>
  <c r="G277" i="15" s="1"/>
  <c r="F275" i="15"/>
  <c r="F273" i="15"/>
  <c r="C329" i="15"/>
  <c r="B330" i="15"/>
  <c r="B320" i="15"/>
  <c r="B316" i="15"/>
  <c r="E301" i="15"/>
  <c r="B296" i="15"/>
  <c r="B280" i="15"/>
  <c r="C280" i="15"/>
  <c r="B397" i="15"/>
  <c r="C393" i="15"/>
  <c r="J393" i="15"/>
  <c r="C394" i="15"/>
  <c r="B396" i="15"/>
  <c r="C396" i="15"/>
  <c r="B386" i="15"/>
  <c r="G386" i="15"/>
  <c r="E391" i="15"/>
  <c r="G392" i="15"/>
  <c r="I397" i="15"/>
  <c r="J397" i="15" s="1"/>
  <c r="D391" i="15"/>
  <c r="B387" i="15"/>
  <c r="D388" i="15"/>
  <c r="D397" i="15" s="1"/>
  <c r="B389" i="15"/>
  <c r="D390" i="15"/>
  <c r="D392" i="15"/>
  <c r="B390" i="15"/>
  <c r="C387" i="15"/>
  <c r="J380" i="15"/>
  <c r="J382" i="15"/>
  <c r="B374" i="15"/>
  <c r="G374" i="15"/>
  <c r="G382" i="15"/>
  <c r="I385" i="15"/>
  <c r="J385" i="15" s="1"/>
  <c r="D376" i="15"/>
  <c r="D385" i="15" s="1"/>
  <c r="D378" i="15"/>
  <c r="D380" i="15"/>
  <c r="B381" i="15"/>
  <c r="C368" i="15"/>
  <c r="J368" i="15"/>
  <c r="C370" i="15"/>
  <c r="J370" i="15"/>
  <c r="C372" i="15"/>
  <c r="B372" i="15"/>
  <c r="G370" i="15"/>
  <c r="B370" i="15"/>
  <c r="C373" i="15"/>
  <c r="J362" i="15"/>
  <c r="D363" i="15"/>
  <c r="B364" i="15"/>
  <c r="D365" i="15"/>
  <c r="B366" i="15"/>
  <c r="F368" i="15"/>
  <c r="D369" i="15"/>
  <c r="D371" i="15"/>
  <c r="B362" i="15"/>
  <c r="G362" i="15"/>
  <c r="C364" i="15"/>
  <c r="E367" i="15"/>
  <c r="B363" i="15"/>
  <c r="D364" i="15"/>
  <c r="D373" i="15" s="1"/>
  <c r="D366" i="15"/>
  <c r="D368" i="15"/>
  <c r="B371" i="15"/>
  <c r="C355" i="15"/>
  <c r="C356" i="15"/>
  <c r="C358" i="15"/>
  <c r="D355" i="15"/>
  <c r="B350" i="15"/>
  <c r="G350" i="15"/>
  <c r="I357" i="15"/>
  <c r="I359" i="15"/>
  <c r="I361" i="15"/>
  <c r="J361" i="15" s="1"/>
  <c r="D356" i="15"/>
  <c r="C348" i="15"/>
  <c r="B348" i="15"/>
  <c r="C346" i="15"/>
  <c r="J346" i="15"/>
  <c r="C344" i="15"/>
  <c r="J344" i="15"/>
  <c r="D343" i="15"/>
  <c r="B338" i="15"/>
  <c r="G338" i="15"/>
  <c r="E343" i="15"/>
  <c r="B339" i="15"/>
  <c r="B341" i="15"/>
  <c r="D344" i="15"/>
  <c r="B345" i="15"/>
  <c r="B347" i="15"/>
  <c r="C339" i="15"/>
  <c r="C334" i="15"/>
  <c r="C336" i="15"/>
  <c r="J332" i="15"/>
  <c r="C332" i="15"/>
  <c r="D331" i="15"/>
  <c r="B326" i="15"/>
  <c r="G326" i="15"/>
  <c r="C328" i="15"/>
  <c r="E331" i="15"/>
  <c r="B327" i="15"/>
  <c r="D328" i="15"/>
  <c r="D337" i="15" s="1"/>
  <c r="D330" i="15"/>
  <c r="D332" i="15"/>
  <c r="B333" i="15"/>
  <c r="B328" i="15"/>
  <c r="B324" i="15"/>
  <c r="C324" i="15"/>
  <c r="C322" i="15"/>
  <c r="J322" i="15"/>
  <c r="J320" i="15"/>
  <c r="C320" i="15"/>
  <c r="B314" i="15"/>
  <c r="G314" i="15"/>
  <c r="E319" i="15"/>
  <c r="G320" i="15"/>
  <c r="I321" i="15"/>
  <c r="J321" i="15" s="1"/>
  <c r="I323" i="15"/>
  <c r="J323" i="15" s="1"/>
  <c r="I325" i="15"/>
  <c r="J325" i="15" s="1"/>
  <c r="B318" i="15"/>
  <c r="D319" i="15"/>
  <c r="B315" i="15"/>
  <c r="D316" i="15"/>
  <c r="D325" i="15" s="1"/>
  <c r="B317" i="15"/>
  <c r="D318" i="15"/>
  <c r="D320" i="15"/>
  <c r="B323" i="15"/>
  <c r="C315" i="15"/>
  <c r="C308" i="15"/>
  <c r="D307" i="15"/>
  <c r="B302" i="15"/>
  <c r="G302" i="15"/>
  <c r="I309" i="15"/>
  <c r="I311" i="15"/>
  <c r="I313" i="15"/>
  <c r="J313" i="15" s="1"/>
  <c r="D308" i="15"/>
  <c r="C298" i="15"/>
  <c r="J298" i="15"/>
  <c r="J296" i="15"/>
  <c r="B300" i="15"/>
  <c r="C300" i="15"/>
  <c r="D295" i="15"/>
  <c r="B298" i="15"/>
  <c r="G290" i="15"/>
  <c r="G296" i="15"/>
  <c r="B291" i="15"/>
  <c r="D292" i="15"/>
  <c r="D301" i="15" s="1"/>
  <c r="B293" i="15"/>
  <c r="D294" i="15"/>
  <c r="D296" i="15"/>
  <c r="B292" i="15"/>
  <c r="B290" i="15"/>
  <c r="E295" i="15"/>
  <c r="C291" i="15"/>
  <c r="J284" i="15"/>
  <c r="C284" i="15"/>
  <c r="B288" i="15"/>
  <c r="C288" i="15"/>
  <c r="B282" i="15"/>
  <c r="B278" i="15"/>
  <c r="G278" i="15"/>
  <c r="E283" i="15"/>
  <c r="G284" i="15"/>
  <c r="I285" i="15"/>
  <c r="J285" i="15" s="1"/>
  <c r="I287" i="15"/>
  <c r="J287" i="15" s="1"/>
  <c r="I289" i="15"/>
  <c r="J289" i="15" s="1"/>
  <c r="B279" i="15"/>
  <c r="B281" i="15"/>
  <c r="D282" i="15"/>
  <c r="D284" i="15"/>
  <c r="B285" i="15"/>
  <c r="C279" i="15"/>
  <c r="C274" i="15"/>
  <c r="D271" i="15"/>
  <c r="B266" i="15"/>
  <c r="G266" i="15"/>
  <c r="C268" i="15"/>
  <c r="B270" i="15"/>
  <c r="D272" i="15"/>
  <c r="B268" i="15"/>
  <c r="K133" i="26"/>
  <c r="K132" i="26"/>
  <c r="K131" i="26"/>
  <c r="K130" i="26"/>
  <c r="K129" i="26"/>
  <c r="K128" i="26"/>
  <c r="K127" i="26"/>
  <c r="K126" i="26"/>
  <c r="K125" i="26"/>
  <c r="K124" i="26"/>
  <c r="K123" i="26"/>
  <c r="K122" i="26"/>
  <c r="K121" i="26"/>
  <c r="K120" i="26"/>
  <c r="K119" i="26"/>
  <c r="K118" i="26"/>
  <c r="K117" i="26"/>
  <c r="K116" i="26"/>
  <c r="K115" i="26"/>
  <c r="K114" i="26"/>
  <c r="K113" i="26"/>
  <c r="K112" i="26"/>
  <c r="K111" i="26"/>
  <c r="K110" i="26"/>
  <c r="K109" i="26"/>
  <c r="K108" i="26"/>
  <c r="K107" i="26"/>
  <c r="K106" i="26"/>
  <c r="K105" i="26"/>
  <c r="K104" i="26"/>
  <c r="K103" i="26"/>
  <c r="K102" i="26"/>
  <c r="K101" i="26"/>
  <c r="K100" i="26"/>
  <c r="K99" i="26"/>
  <c r="K98" i="26"/>
  <c r="K97" i="26"/>
  <c r="K96" i="26"/>
  <c r="K95" i="26"/>
  <c r="K94" i="26"/>
  <c r="K93" i="26"/>
  <c r="K92" i="26"/>
  <c r="K91" i="26"/>
  <c r="K90" i="26"/>
  <c r="K89" i="26"/>
  <c r="K88" i="26"/>
  <c r="K87" i="26"/>
  <c r="K86" i="26"/>
  <c r="K85" i="26"/>
  <c r="K84" i="26"/>
  <c r="K83" i="26"/>
  <c r="K82" i="26"/>
  <c r="K81" i="26"/>
  <c r="K80" i="26"/>
  <c r="K79" i="26"/>
  <c r="K78" i="26"/>
  <c r="K77" i="26"/>
  <c r="K76" i="26"/>
  <c r="K75" i="26"/>
  <c r="K74" i="26"/>
  <c r="K73" i="26"/>
  <c r="K72" i="26"/>
  <c r="K71" i="26"/>
  <c r="K70" i="26"/>
  <c r="K69" i="26"/>
  <c r="K68" i="26"/>
  <c r="K67" i="26"/>
  <c r="K66" i="26"/>
  <c r="K65" i="26"/>
  <c r="K64" i="26"/>
  <c r="K63" i="26"/>
  <c r="K62" i="26"/>
  <c r="K61" i="26"/>
  <c r="K60" i="26"/>
  <c r="K59" i="26"/>
  <c r="K58" i="26"/>
  <c r="K57" i="26"/>
  <c r="K56" i="26"/>
  <c r="K55" i="26"/>
  <c r="K54" i="26"/>
  <c r="K53" i="26"/>
  <c r="K52" i="26"/>
  <c r="K51" i="26"/>
  <c r="K50" i="26"/>
  <c r="K49" i="26"/>
  <c r="K48" i="26"/>
  <c r="K47" i="26"/>
  <c r="K46" i="26"/>
  <c r="K45" i="26"/>
  <c r="K44" i="26"/>
  <c r="K43" i="26"/>
  <c r="K42" i="26"/>
  <c r="K41" i="26"/>
  <c r="K40" i="26"/>
  <c r="K39" i="26"/>
  <c r="K38" i="26"/>
  <c r="K37" i="26"/>
  <c r="K36" i="26"/>
  <c r="K35" i="26"/>
  <c r="K34" i="26"/>
  <c r="K33" i="26"/>
  <c r="K32" i="26"/>
  <c r="K31" i="26"/>
  <c r="K30" i="26"/>
  <c r="K29" i="26"/>
  <c r="K28" i="26"/>
  <c r="K27" i="26"/>
  <c r="K26" i="26"/>
  <c r="K25" i="26"/>
  <c r="K24" i="26"/>
  <c r="K23" i="26"/>
  <c r="K22" i="26"/>
  <c r="K21" i="26"/>
  <c r="K20" i="26"/>
  <c r="K19" i="26"/>
  <c r="K18" i="26"/>
  <c r="K17" i="26"/>
  <c r="K16" i="26"/>
  <c r="K15" i="26"/>
  <c r="K14" i="26"/>
  <c r="K13" i="26"/>
  <c r="K12" i="26"/>
  <c r="K11" i="26"/>
  <c r="K10" i="26"/>
  <c r="K9" i="26"/>
  <c r="K8" i="26"/>
  <c r="K7" i="26"/>
  <c r="K6" i="26"/>
  <c r="K5" i="26"/>
  <c r="K4" i="26"/>
  <c r="K3" i="26"/>
  <c r="K2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H2" i="26"/>
  <c r="D4" i="10"/>
  <c r="C4" i="10"/>
  <c r="D11" i="10"/>
  <c r="C11" i="10"/>
  <c r="B24" i="29"/>
  <c r="D24" i="29" s="1"/>
  <c r="B23" i="29"/>
  <c r="D23" i="29" s="1"/>
  <c r="B22" i="29"/>
  <c r="D22" i="29" s="1"/>
  <c r="B21" i="29"/>
  <c r="D21" i="29" s="1"/>
  <c r="B20" i="29"/>
  <c r="D20" i="29" s="1"/>
  <c r="B19" i="29"/>
  <c r="D19" i="29" s="1"/>
  <c r="B18" i="29"/>
  <c r="D18" i="29" s="1"/>
  <c r="B17" i="29"/>
  <c r="D17" i="29" s="1"/>
  <c r="B16" i="29"/>
  <c r="D16" i="29" s="1"/>
  <c r="D15" i="29"/>
  <c r="B15" i="29"/>
  <c r="B14" i="29"/>
  <c r="D14" i="29" s="1"/>
  <c r="B13" i="29"/>
  <c r="D13" i="29" s="1"/>
  <c r="B12" i="29"/>
  <c r="D12" i="29" s="1"/>
  <c r="B11" i="29"/>
  <c r="D11" i="29" s="1"/>
  <c r="B10" i="29"/>
  <c r="D10" i="29" s="1"/>
  <c r="B9" i="29"/>
  <c r="D9" i="29" s="1"/>
  <c r="D8" i="29"/>
  <c r="B8" i="29"/>
  <c r="B7" i="29"/>
  <c r="D7" i="29" s="1"/>
  <c r="B6" i="29"/>
  <c r="D6" i="29" s="1"/>
  <c r="B5" i="29"/>
  <c r="D5" i="29" s="1"/>
  <c r="B4" i="29"/>
  <c r="D4" i="29" s="1"/>
  <c r="B3" i="29"/>
  <c r="D3" i="29" s="1"/>
  <c r="B24" i="28"/>
  <c r="D24" i="28" s="1"/>
  <c r="B23" i="28"/>
  <c r="D23" i="28" s="1"/>
  <c r="B22" i="28"/>
  <c r="D22" i="28" s="1"/>
  <c r="B21" i="28"/>
  <c r="D21" i="28" s="1"/>
  <c r="B20" i="28"/>
  <c r="D20" i="28" s="1"/>
  <c r="B19" i="28"/>
  <c r="D19" i="28" s="1"/>
  <c r="B18" i="28"/>
  <c r="D18" i="28" s="1"/>
  <c r="B17" i="28"/>
  <c r="D17" i="28" s="1"/>
  <c r="B16" i="28"/>
  <c r="D16" i="28" s="1"/>
  <c r="B15" i="28"/>
  <c r="D15" i="28" s="1"/>
  <c r="B14" i="28"/>
  <c r="D14" i="28" s="1"/>
  <c r="B13" i="28"/>
  <c r="D13" i="28" s="1"/>
  <c r="B12" i="28"/>
  <c r="D12" i="28" s="1"/>
  <c r="B11" i="28"/>
  <c r="D11" i="28" s="1"/>
  <c r="B10" i="28"/>
  <c r="D10" i="28" s="1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B3" i="28"/>
  <c r="D3" i="28" s="1"/>
  <c r="F259" i="15"/>
  <c r="G259" i="15" s="1"/>
  <c r="H259" i="15"/>
  <c r="K265" i="15" s="1"/>
  <c r="I259" i="15"/>
  <c r="J259" i="15" s="1"/>
  <c r="K259" i="15"/>
  <c r="H265" i="15" s="1"/>
  <c r="F247" i="15"/>
  <c r="G247" i="15" s="1"/>
  <c r="H247" i="15"/>
  <c r="K253" i="15" s="1"/>
  <c r="I247" i="15"/>
  <c r="J247" i="15" s="1"/>
  <c r="K247" i="15"/>
  <c r="H253" i="15" s="1"/>
  <c r="F235" i="15"/>
  <c r="G235" i="15" s="1"/>
  <c r="H235" i="15"/>
  <c r="K241" i="15" s="1"/>
  <c r="I235" i="15"/>
  <c r="J235" i="15" s="1"/>
  <c r="K235" i="15"/>
  <c r="H241" i="15" s="1"/>
  <c r="F223" i="15"/>
  <c r="G223" i="15" s="1"/>
  <c r="H223" i="15"/>
  <c r="K229" i="15" s="1"/>
  <c r="I223" i="15"/>
  <c r="J223" i="15" s="1"/>
  <c r="K223" i="15"/>
  <c r="H229" i="15" s="1"/>
  <c r="F211" i="15"/>
  <c r="G211" i="15" s="1"/>
  <c r="H211" i="15"/>
  <c r="K217" i="15" s="1"/>
  <c r="I211" i="15"/>
  <c r="J211" i="15" s="1"/>
  <c r="K211" i="15"/>
  <c r="H217" i="15" s="1"/>
  <c r="F199" i="15"/>
  <c r="I205" i="15" s="1"/>
  <c r="J205" i="15" s="1"/>
  <c r="H199" i="15"/>
  <c r="K205" i="15" s="1"/>
  <c r="I199" i="15"/>
  <c r="J199" i="15" s="1"/>
  <c r="K199" i="15"/>
  <c r="H205" i="15" s="1"/>
  <c r="F187" i="15"/>
  <c r="G187" i="15" s="1"/>
  <c r="H187" i="15"/>
  <c r="K193" i="15" s="1"/>
  <c r="I187" i="15"/>
  <c r="J187" i="15" s="1"/>
  <c r="K187" i="15"/>
  <c r="H193" i="15" s="1"/>
  <c r="F175" i="15"/>
  <c r="G175" i="15" s="1"/>
  <c r="H175" i="15"/>
  <c r="K181" i="15" s="1"/>
  <c r="I175" i="15"/>
  <c r="J175" i="15" s="1"/>
  <c r="K175" i="15"/>
  <c r="H181" i="15" s="1"/>
  <c r="F163" i="15"/>
  <c r="G163" i="15" s="1"/>
  <c r="H163" i="15"/>
  <c r="K169" i="15" s="1"/>
  <c r="I163" i="15"/>
  <c r="J163" i="15" s="1"/>
  <c r="K163" i="15"/>
  <c r="H169" i="15" s="1"/>
  <c r="F151" i="15"/>
  <c r="G151" i="15" s="1"/>
  <c r="H151" i="15"/>
  <c r="K157" i="15" s="1"/>
  <c r="I151" i="15"/>
  <c r="J151" i="15" s="1"/>
  <c r="K151" i="15"/>
  <c r="H157" i="15" s="1"/>
  <c r="F139" i="15"/>
  <c r="G139" i="15" s="1"/>
  <c r="H139" i="15"/>
  <c r="K145" i="15" s="1"/>
  <c r="I139" i="15"/>
  <c r="J139" i="15" s="1"/>
  <c r="K139" i="15"/>
  <c r="H145" i="15" s="1"/>
  <c r="F127" i="15"/>
  <c r="I133" i="15" s="1"/>
  <c r="J133" i="15" s="1"/>
  <c r="H127" i="15"/>
  <c r="K133" i="15" s="1"/>
  <c r="I127" i="15"/>
  <c r="F133" i="15" s="1"/>
  <c r="G133" i="15" s="1"/>
  <c r="K127" i="15"/>
  <c r="H133" i="15" s="1"/>
  <c r="F115" i="15"/>
  <c r="G115" i="15" s="1"/>
  <c r="H115" i="15"/>
  <c r="K121" i="15" s="1"/>
  <c r="I115" i="15"/>
  <c r="J115" i="15" s="1"/>
  <c r="K115" i="15"/>
  <c r="H121" i="15" s="1"/>
  <c r="F103" i="15"/>
  <c r="G103" i="15" s="1"/>
  <c r="H103" i="15"/>
  <c r="K109" i="15" s="1"/>
  <c r="I103" i="15"/>
  <c r="J103" i="15" s="1"/>
  <c r="K103" i="15"/>
  <c r="H109" i="15" s="1"/>
  <c r="F91" i="15"/>
  <c r="G91" i="15" s="1"/>
  <c r="H91" i="15"/>
  <c r="K97" i="15" s="1"/>
  <c r="I91" i="15"/>
  <c r="J91" i="15" s="1"/>
  <c r="K91" i="15"/>
  <c r="H97" i="15" s="1"/>
  <c r="F79" i="15"/>
  <c r="G79" i="15" s="1"/>
  <c r="H79" i="15"/>
  <c r="K85" i="15" s="1"/>
  <c r="I79" i="15"/>
  <c r="F85" i="15" s="1"/>
  <c r="G85" i="15" s="1"/>
  <c r="K79" i="15"/>
  <c r="H85" i="15" s="1"/>
  <c r="F67" i="15"/>
  <c r="G67" i="15" s="1"/>
  <c r="H67" i="15"/>
  <c r="K73" i="15" s="1"/>
  <c r="I67" i="15"/>
  <c r="F73" i="15" s="1"/>
  <c r="G73" i="15" s="1"/>
  <c r="K67" i="15"/>
  <c r="H73" i="15" s="1"/>
  <c r="F55" i="15"/>
  <c r="G55" i="15" s="1"/>
  <c r="H55" i="15"/>
  <c r="K61" i="15" s="1"/>
  <c r="I55" i="15"/>
  <c r="J55" i="15" s="1"/>
  <c r="K55" i="15"/>
  <c r="H61" i="15" s="1"/>
  <c r="F43" i="15"/>
  <c r="G43" i="15" s="1"/>
  <c r="H43" i="15"/>
  <c r="K49" i="15" s="1"/>
  <c r="I43" i="15"/>
  <c r="J43" i="15" s="1"/>
  <c r="K43" i="15"/>
  <c r="H49" i="15" s="1"/>
  <c r="F31" i="15"/>
  <c r="G31" i="15" s="1"/>
  <c r="H31" i="15"/>
  <c r="K37" i="15" s="1"/>
  <c r="I31" i="15"/>
  <c r="J31" i="15" s="1"/>
  <c r="K31" i="15"/>
  <c r="H37" i="15" s="1"/>
  <c r="F19" i="15"/>
  <c r="I25" i="15" s="1"/>
  <c r="J25" i="15" s="1"/>
  <c r="H19" i="15"/>
  <c r="K25" i="15" s="1"/>
  <c r="I19" i="15"/>
  <c r="J19" i="15" s="1"/>
  <c r="K19" i="15"/>
  <c r="H25" i="15" s="1"/>
  <c r="F7" i="15"/>
  <c r="G7" i="15" s="1"/>
  <c r="H7" i="15"/>
  <c r="K13" i="15" s="1"/>
  <c r="I7" i="15"/>
  <c r="J7" i="15" s="1"/>
  <c r="K7" i="15"/>
  <c r="H13" i="15" s="1"/>
  <c r="D5" i="10"/>
  <c r="C5" i="10"/>
  <c r="K42" i="15"/>
  <c r="H48" i="15" s="1"/>
  <c r="K258" i="15"/>
  <c r="H264" i="15" s="1"/>
  <c r="K246" i="15"/>
  <c r="H252" i="15" s="1"/>
  <c r="K234" i="15"/>
  <c r="H240" i="15" s="1"/>
  <c r="K222" i="15"/>
  <c r="H228" i="15" s="1"/>
  <c r="K210" i="15"/>
  <c r="H216" i="15" s="1"/>
  <c r="K198" i="15"/>
  <c r="H204" i="15" s="1"/>
  <c r="K186" i="15"/>
  <c r="H192" i="15" s="1"/>
  <c r="K174" i="15"/>
  <c r="H180" i="15" s="1"/>
  <c r="K162" i="15"/>
  <c r="H168" i="15" s="1"/>
  <c r="K150" i="15"/>
  <c r="H156" i="15" s="1"/>
  <c r="K138" i="15"/>
  <c r="H144" i="15" s="1"/>
  <c r="K126" i="15"/>
  <c r="H132" i="15" s="1"/>
  <c r="K114" i="15"/>
  <c r="H120" i="15" s="1"/>
  <c r="K102" i="15"/>
  <c r="H108" i="15" s="1"/>
  <c r="K90" i="15"/>
  <c r="H96" i="15" s="1"/>
  <c r="K78" i="15"/>
  <c r="H84" i="15" s="1"/>
  <c r="K66" i="15"/>
  <c r="H72" i="15" s="1"/>
  <c r="K54" i="15"/>
  <c r="H60" i="15" s="1"/>
  <c r="K30" i="15"/>
  <c r="H36" i="15" s="1"/>
  <c r="K18" i="15"/>
  <c r="H24" i="15" s="1"/>
  <c r="K6" i="15"/>
  <c r="H12" i="15" s="1"/>
  <c r="C272" i="15" l="1"/>
  <c r="B299" i="15"/>
  <c r="B335" i="15"/>
  <c r="E379" i="15"/>
  <c r="C379" i="15" s="1"/>
  <c r="C384" i="15"/>
  <c r="B394" i="15"/>
  <c r="C335" i="15"/>
  <c r="C351" i="15"/>
  <c r="B375" i="15"/>
  <c r="B393" i="15"/>
  <c r="E360" i="15"/>
  <c r="B360" i="15" s="1"/>
  <c r="B351" i="15"/>
  <c r="B346" i="15"/>
  <c r="C305" i="15"/>
  <c r="C375" i="15"/>
  <c r="C286" i="15"/>
  <c r="B287" i="15"/>
  <c r="J286" i="15"/>
  <c r="B369" i="15"/>
  <c r="B310" i="15"/>
  <c r="B286" i="15"/>
  <c r="B352" i="15"/>
  <c r="B337" i="15"/>
  <c r="D379" i="15"/>
  <c r="B306" i="15"/>
  <c r="B322" i="15"/>
  <c r="C349" i="15"/>
  <c r="B325" i="15"/>
  <c r="C337" i="15"/>
  <c r="C352" i="15"/>
  <c r="C376" i="15"/>
  <c r="B376" i="15"/>
  <c r="B303" i="15"/>
  <c r="B349" i="15"/>
  <c r="C360" i="15"/>
  <c r="C267" i="15"/>
  <c r="B395" i="15"/>
  <c r="B385" i="15"/>
  <c r="B373" i="15"/>
  <c r="C347" i="15"/>
  <c r="C310" i="15"/>
  <c r="C301" i="15"/>
  <c r="B297" i="15"/>
  <c r="B289" i="15"/>
  <c r="D283" i="15"/>
  <c r="B276" i="15"/>
  <c r="C333" i="15"/>
  <c r="B383" i="15"/>
  <c r="C380" i="15"/>
  <c r="C378" i="15"/>
  <c r="B378" i="15"/>
  <c r="E312" i="15"/>
  <c r="C303" i="15"/>
  <c r="E271" i="15"/>
  <c r="C271" i="15" s="1"/>
  <c r="B336" i="15"/>
  <c r="B267" i="15"/>
  <c r="B321" i="15"/>
  <c r="C381" i="15"/>
  <c r="C395" i="15"/>
  <c r="E313" i="15"/>
  <c r="B313" i="15" s="1"/>
  <c r="B304" i="15"/>
  <c r="G357" i="15"/>
  <c r="B357" i="15"/>
  <c r="C321" i="15"/>
  <c r="B309" i="15"/>
  <c r="B311" i="15"/>
  <c r="B301" i="15"/>
  <c r="C289" i="15"/>
  <c r="B277" i="15"/>
  <c r="G273" i="15"/>
  <c r="B273" i="15"/>
  <c r="G274" i="15"/>
  <c r="B274" i="15"/>
  <c r="B275" i="15"/>
  <c r="G275" i="15"/>
  <c r="C391" i="15"/>
  <c r="B391" i="15"/>
  <c r="C397" i="15"/>
  <c r="B379" i="15"/>
  <c r="C385" i="15"/>
  <c r="D372" i="15"/>
  <c r="D367" i="15"/>
  <c r="B367" i="15"/>
  <c r="C367" i="15"/>
  <c r="G368" i="15"/>
  <c r="B368" i="15"/>
  <c r="C359" i="15"/>
  <c r="J359" i="15"/>
  <c r="C361" i="15"/>
  <c r="C357" i="15"/>
  <c r="J357" i="15"/>
  <c r="C343" i="15"/>
  <c r="B343" i="15"/>
  <c r="C331" i="15"/>
  <c r="B331" i="15"/>
  <c r="C319" i="15"/>
  <c r="B319" i="15"/>
  <c r="C325" i="15"/>
  <c r="C323" i="15"/>
  <c r="C311" i="15"/>
  <c r="J311" i="15"/>
  <c r="C307" i="15"/>
  <c r="B307" i="15"/>
  <c r="C309" i="15"/>
  <c r="J309" i="15"/>
  <c r="C295" i="15"/>
  <c r="B295" i="15"/>
  <c r="C285" i="15"/>
  <c r="C287" i="15"/>
  <c r="C283" i="15"/>
  <c r="B283" i="15"/>
  <c r="C277" i="15"/>
  <c r="C275" i="15"/>
  <c r="C273" i="15"/>
  <c r="B271" i="15"/>
  <c r="G127" i="15"/>
  <c r="G199" i="15"/>
  <c r="F169" i="15"/>
  <c r="G169" i="15" s="1"/>
  <c r="J127" i="15"/>
  <c r="J79" i="15"/>
  <c r="J67" i="15"/>
  <c r="G19" i="15"/>
  <c r="F241" i="15"/>
  <c r="G241" i="15" s="1"/>
  <c r="F145" i="15"/>
  <c r="G145" i="15" s="1"/>
  <c r="F25" i="15"/>
  <c r="G25" i="15" s="1"/>
  <c r="I37" i="15"/>
  <c r="J37" i="15" s="1"/>
  <c r="I265" i="15"/>
  <c r="J265" i="15" s="1"/>
  <c r="F61" i="15"/>
  <c r="G61" i="15" s="1"/>
  <c r="F49" i="15"/>
  <c r="G49" i="15" s="1"/>
  <c r="I85" i="15"/>
  <c r="J85" i="15" s="1"/>
  <c r="F97" i="15"/>
  <c r="G97" i="15" s="1"/>
  <c r="I145" i="15"/>
  <c r="J145" i="15" s="1"/>
  <c r="F157" i="15"/>
  <c r="G157" i="15" s="1"/>
  <c r="F205" i="15"/>
  <c r="G205" i="15" s="1"/>
  <c r="I241" i="15"/>
  <c r="J241" i="15" s="1"/>
  <c r="F253" i="15"/>
  <c r="G253" i="15" s="1"/>
  <c r="I229" i="15"/>
  <c r="J229" i="15" s="1"/>
  <c r="F109" i="15"/>
  <c r="G109" i="15" s="1"/>
  <c r="I49" i="15"/>
  <c r="J49" i="15" s="1"/>
  <c r="I61" i="15"/>
  <c r="J61" i="15" s="1"/>
  <c r="I73" i="15"/>
  <c r="J73" i="15" s="1"/>
  <c r="I97" i="15"/>
  <c r="J97" i="15" s="1"/>
  <c r="F121" i="15"/>
  <c r="G121" i="15" s="1"/>
  <c r="F181" i="15"/>
  <c r="G181" i="15" s="1"/>
  <c r="F193" i="15"/>
  <c r="G193" i="15" s="1"/>
  <c r="F217" i="15"/>
  <c r="G217" i="15" s="1"/>
  <c r="F229" i="15"/>
  <c r="G229" i="15" s="1"/>
  <c r="I181" i="15"/>
  <c r="J181" i="15" s="1"/>
  <c r="I193" i="15"/>
  <c r="J193" i="15" s="1"/>
  <c r="I217" i="15"/>
  <c r="J217" i="15" s="1"/>
  <c r="I13" i="15"/>
  <c r="J13" i="15" s="1"/>
  <c r="F13" i="15"/>
  <c r="G13" i="15" s="1"/>
  <c r="F37" i="15"/>
  <c r="G37" i="15" s="1"/>
  <c r="I109" i="15"/>
  <c r="J109" i="15" s="1"/>
  <c r="I121" i="15"/>
  <c r="J121" i="15" s="1"/>
  <c r="I157" i="15"/>
  <c r="J157" i="15" s="1"/>
  <c r="I169" i="15"/>
  <c r="J169" i="15" s="1"/>
  <c r="I253" i="15"/>
  <c r="J253" i="15" s="1"/>
  <c r="F265" i="15"/>
  <c r="G265" i="15" s="1"/>
  <c r="D12" i="10"/>
  <c r="C12" i="10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C313" i="15" l="1"/>
  <c r="B312" i="15"/>
  <c r="C312" i="15"/>
  <c r="D242" i="15"/>
  <c r="G23" i="1" s="1"/>
  <c r="D230" i="15"/>
  <c r="G22" i="1" s="1"/>
  <c r="D218" i="15"/>
  <c r="G21" i="1" s="1"/>
  <c r="D206" i="15"/>
  <c r="G20" i="1" s="1"/>
  <c r="D194" i="15"/>
  <c r="G19" i="1" s="1"/>
  <c r="D182" i="15"/>
  <c r="G18" i="1" s="1"/>
  <c r="D170" i="15"/>
  <c r="G17" i="1" s="1"/>
  <c r="D158" i="15"/>
  <c r="G16" i="1" s="1"/>
  <c r="D146" i="15"/>
  <c r="G15" i="1" s="1"/>
  <c r="D134" i="15"/>
  <c r="G14" i="1" s="1"/>
  <c r="D122" i="15"/>
  <c r="G13" i="1" s="1"/>
  <c r="D110" i="15"/>
  <c r="G12" i="1" s="1"/>
  <c r="D98" i="15"/>
  <c r="G11" i="1" s="1"/>
  <c r="D86" i="15"/>
  <c r="G10" i="1" s="1"/>
  <c r="D74" i="15"/>
  <c r="G9" i="1" s="1"/>
  <c r="D62" i="15"/>
  <c r="G8" i="1" s="1"/>
  <c r="D50" i="15"/>
  <c r="G7" i="1" s="1"/>
  <c r="D38" i="15"/>
  <c r="G6" i="1" s="1"/>
  <c r="D26" i="15"/>
  <c r="G5" i="1" s="1"/>
  <c r="D14" i="15"/>
  <c r="G4" i="1" s="1"/>
  <c r="D2" i="15"/>
  <c r="G3" i="1" s="1"/>
  <c r="G24" i="27" l="1"/>
  <c r="G24" i="29"/>
  <c r="G24" i="28"/>
  <c r="G23" i="27"/>
  <c r="G23" i="29"/>
  <c r="G23" i="28"/>
  <c r="G22" i="27"/>
  <c r="G22" i="29"/>
  <c r="G22" i="28"/>
  <c r="G21" i="27"/>
  <c r="G21" i="29"/>
  <c r="G21" i="28"/>
  <c r="G20" i="27"/>
  <c r="G20" i="29"/>
  <c r="G20" i="28"/>
  <c r="G19" i="27"/>
  <c r="G19" i="28"/>
  <c r="G19" i="29"/>
  <c r="G18" i="27"/>
  <c r="G18" i="29"/>
  <c r="G18" i="28"/>
  <c r="G17" i="27"/>
  <c r="G17" i="28"/>
  <c r="G17" i="29"/>
  <c r="G16" i="27"/>
  <c r="G16" i="29"/>
  <c r="G16" i="28"/>
  <c r="G15" i="27"/>
  <c r="G15" i="29"/>
  <c r="G15" i="28"/>
  <c r="G14" i="27"/>
  <c r="G14" i="29"/>
  <c r="G14" i="28"/>
  <c r="G13" i="27"/>
  <c r="G13" i="28"/>
  <c r="G13" i="29"/>
  <c r="G12" i="27"/>
  <c r="G12" i="28"/>
  <c r="G12" i="29"/>
  <c r="G11" i="27"/>
  <c r="G11" i="29"/>
  <c r="G11" i="28"/>
  <c r="G10" i="27"/>
  <c r="G10" i="28"/>
  <c r="G10" i="29"/>
  <c r="G9" i="27"/>
  <c r="G9" i="29"/>
  <c r="G9" i="28"/>
  <c r="G8" i="27"/>
  <c r="G8" i="29"/>
  <c r="G8" i="28"/>
  <c r="G7" i="27"/>
  <c r="G7" i="29"/>
  <c r="G7" i="28"/>
  <c r="G6" i="27"/>
  <c r="G6" i="28"/>
  <c r="G6" i="29"/>
  <c r="G5" i="27"/>
  <c r="G5" i="28"/>
  <c r="G5" i="29"/>
  <c r="G4" i="27"/>
  <c r="G4" i="29"/>
  <c r="G4" i="28"/>
  <c r="G3" i="27"/>
  <c r="G3" i="28"/>
  <c r="G3" i="29"/>
  <c r="L201" i="26"/>
  <c r="D263" i="15"/>
  <c r="D262" i="15"/>
  <c r="D261" i="15"/>
  <c r="D260" i="15"/>
  <c r="D258" i="15"/>
  <c r="D257" i="15"/>
  <c r="D256" i="15"/>
  <c r="D265" i="15" s="1"/>
  <c r="D255" i="15"/>
  <c r="D251" i="15"/>
  <c r="D250" i="15"/>
  <c r="D249" i="15"/>
  <c r="D248" i="15"/>
  <c r="D246" i="15"/>
  <c r="D245" i="15"/>
  <c r="D244" i="15"/>
  <c r="D253" i="15" s="1"/>
  <c r="D243" i="15"/>
  <c r="D239" i="15"/>
  <c r="D238" i="15"/>
  <c r="D237" i="15"/>
  <c r="D236" i="15"/>
  <c r="D234" i="15"/>
  <c r="D233" i="15"/>
  <c r="D232" i="15"/>
  <c r="D241" i="15" s="1"/>
  <c r="D231" i="15"/>
  <c r="D227" i="15"/>
  <c r="D226" i="15"/>
  <c r="D225" i="15"/>
  <c r="D224" i="15"/>
  <c r="D222" i="15"/>
  <c r="D221" i="15"/>
  <c r="D220" i="15"/>
  <c r="D229" i="15" s="1"/>
  <c r="D219" i="15"/>
  <c r="D215" i="15"/>
  <c r="D214" i="15"/>
  <c r="D213" i="15"/>
  <c r="D212" i="15"/>
  <c r="D210" i="15"/>
  <c r="D209" i="15"/>
  <c r="D208" i="15"/>
  <c r="D217" i="15" s="1"/>
  <c r="D207" i="15"/>
  <c r="D203" i="15"/>
  <c r="D202" i="15"/>
  <c r="D201" i="15"/>
  <c r="D200" i="15"/>
  <c r="D198" i="15"/>
  <c r="D197" i="15"/>
  <c r="D196" i="15"/>
  <c r="D205" i="15" s="1"/>
  <c r="D195" i="15"/>
  <c r="D191" i="15"/>
  <c r="D190" i="15"/>
  <c r="D189" i="15"/>
  <c r="D188" i="15"/>
  <c r="D186" i="15"/>
  <c r="D185" i="15"/>
  <c r="D184" i="15"/>
  <c r="D193" i="15" s="1"/>
  <c r="D183" i="15"/>
  <c r="D179" i="15"/>
  <c r="D178" i="15"/>
  <c r="D177" i="15"/>
  <c r="D176" i="15"/>
  <c r="D174" i="15"/>
  <c r="D173" i="15"/>
  <c r="D172" i="15"/>
  <c r="D181" i="15" s="1"/>
  <c r="D171" i="15"/>
  <c r="D167" i="15"/>
  <c r="D166" i="15"/>
  <c r="D165" i="15"/>
  <c r="D164" i="15"/>
  <c r="D162" i="15"/>
  <c r="D161" i="15"/>
  <c r="D160" i="15"/>
  <c r="D169" i="15" s="1"/>
  <c r="D159" i="15"/>
  <c r="D155" i="15"/>
  <c r="D154" i="15"/>
  <c r="D153" i="15"/>
  <c r="D152" i="15"/>
  <c r="D150" i="15"/>
  <c r="D149" i="15"/>
  <c r="D148" i="15"/>
  <c r="D157" i="15" s="1"/>
  <c r="D147" i="15"/>
  <c r="D143" i="15"/>
  <c r="D142" i="15"/>
  <c r="D141" i="15"/>
  <c r="D140" i="15"/>
  <c r="D138" i="15"/>
  <c r="D137" i="15"/>
  <c r="D136" i="15"/>
  <c r="D145" i="15" s="1"/>
  <c r="D135" i="15"/>
  <c r="D131" i="15"/>
  <c r="D130" i="15"/>
  <c r="D129" i="15"/>
  <c r="D128" i="15"/>
  <c r="D126" i="15"/>
  <c r="D125" i="15"/>
  <c r="D124" i="15"/>
  <c r="D133" i="15" s="1"/>
  <c r="D123" i="15"/>
  <c r="D119" i="15"/>
  <c r="D118" i="15"/>
  <c r="D117" i="15"/>
  <c r="D116" i="15"/>
  <c r="D114" i="15"/>
  <c r="D113" i="15"/>
  <c r="D112" i="15"/>
  <c r="D121" i="15" s="1"/>
  <c r="D111" i="15"/>
  <c r="D107" i="15"/>
  <c r="D106" i="15"/>
  <c r="D105" i="15"/>
  <c r="D104" i="15"/>
  <c r="D102" i="15"/>
  <c r="D101" i="15"/>
  <c r="D100" i="15"/>
  <c r="D109" i="15" s="1"/>
  <c r="D99" i="15"/>
  <c r="D95" i="15"/>
  <c r="D94" i="15"/>
  <c r="D93" i="15"/>
  <c r="D92" i="15"/>
  <c r="D90" i="15"/>
  <c r="D89" i="15"/>
  <c r="D88" i="15"/>
  <c r="D97" i="15" s="1"/>
  <c r="D87" i="15"/>
  <c r="D83" i="15"/>
  <c r="D82" i="15"/>
  <c r="D81" i="15"/>
  <c r="D80" i="15"/>
  <c r="D78" i="15"/>
  <c r="D77" i="15"/>
  <c r="D76" i="15"/>
  <c r="D85" i="15" s="1"/>
  <c r="D75" i="15"/>
  <c r="D71" i="15"/>
  <c r="D70" i="15"/>
  <c r="D69" i="15"/>
  <c r="D68" i="15"/>
  <c r="D66" i="15"/>
  <c r="D65" i="15"/>
  <c r="D64" i="15"/>
  <c r="D73" i="15" s="1"/>
  <c r="D63" i="15"/>
  <c r="D59" i="15"/>
  <c r="D58" i="15"/>
  <c r="D57" i="15"/>
  <c r="D56" i="15"/>
  <c r="D54" i="15"/>
  <c r="D53" i="15"/>
  <c r="D52" i="15"/>
  <c r="D61" i="15" s="1"/>
  <c r="D51" i="15"/>
  <c r="D47" i="15"/>
  <c r="D46" i="15"/>
  <c r="D45" i="15"/>
  <c r="D44" i="15"/>
  <c r="D42" i="15"/>
  <c r="D41" i="15"/>
  <c r="D40" i="15"/>
  <c r="D49" i="15" s="1"/>
  <c r="D39" i="15"/>
  <c r="D35" i="15"/>
  <c r="D34" i="15"/>
  <c r="D33" i="15"/>
  <c r="D32" i="15"/>
  <c r="D30" i="15"/>
  <c r="D29" i="15"/>
  <c r="D28" i="15"/>
  <c r="D37" i="15" s="1"/>
  <c r="D27" i="15"/>
  <c r="D23" i="15"/>
  <c r="D22" i="15"/>
  <c r="D21" i="15"/>
  <c r="D20" i="15"/>
  <c r="D18" i="15"/>
  <c r="D17" i="15"/>
  <c r="D16" i="15"/>
  <c r="D25" i="15" s="1"/>
  <c r="D15" i="15"/>
  <c r="D11" i="15"/>
  <c r="D10" i="15"/>
  <c r="D9" i="15"/>
  <c r="D8" i="15"/>
  <c r="D6" i="15"/>
  <c r="D5" i="15"/>
  <c r="D4" i="15"/>
  <c r="D13" i="15" s="1"/>
  <c r="D3" i="15"/>
  <c r="E263" i="15"/>
  <c r="E262" i="15"/>
  <c r="E261" i="15"/>
  <c r="E260" i="15"/>
  <c r="E258" i="15"/>
  <c r="E257" i="15"/>
  <c r="E256" i="15"/>
  <c r="E265" i="15" s="1"/>
  <c r="E255" i="15"/>
  <c r="E251" i="15"/>
  <c r="E250" i="15"/>
  <c r="E249" i="15"/>
  <c r="E248" i="15"/>
  <c r="E246" i="15"/>
  <c r="E245" i="15"/>
  <c r="E244" i="15"/>
  <c r="E253" i="15" s="1"/>
  <c r="E243" i="15"/>
  <c r="E239" i="15"/>
  <c r="E238" i="15"/>
  <c r="E237" i="15"/>
  <c r="E236" i="15"/>
  <c r="E234" i="15"/>
  <c r="E233" i="15"/>
  <c r="E232" i="15"/>
  <c r="E241" i="15" s="1"/>
  <c r="E231" i="15"/>
  <c r="E227" i="15"/>
  <c r="E226" i="15"/>
  <c r="E225" i="15"/>
  <c r="E224" i="15"/>
  <c r="E222" i="15"/>
  <c r="E221" i="15"/>
  <c r="E220" i="15"/>
  <c r="E229" i="15" s="1"/>
  <c r="E219" i="15"/>
  <c r="E215" i="15"/>
  <c r="E214" i="15"/>
  <c r="E213" i="15"/>
  <c r="E212" i="15"/>
  <c r="E210" i="15"/>
  <c r="E209" i="15"/>
  <c r="E208" i="15"/>
  <c r="E217" i="15" s="1"/>
  <c r="E207" i="15"/>
  <c r="E203" i="15"/>
  <c r="E202" i="15"/>
  <c r="E201" i="15"/>
  <c r="E200" i="15"/>
  <c r="E198" i="15"/>
  <c r="E197" i="15"/>
  <c r="E196" i="15"/>
  <c r="E205" i="15" s="1"/>
  <c r="E195" i="15"/>
  <c r="E191" i="15"/>
  <c r="E190" i="15"/>
  <c r="E189" i="15"/>
  <c r="E188" i="15"/>
  <c r="E186" i="15"/>
  <c r="E185" i="15"/>
  <c r="E184" i="15"/>
  <c r="E193" i="15" s="1"/>
  <c r="E183" i="15"/>
  <c r="E179" i="15"/>
  <c r="E178" i="15"/>
  <c r="E177" i="15"/>
  <c r="E176" i="15"/>
  <c r="E174" i="15"/>
  <c r="E173" i="15"/>
  <c r="E172" i="15"/>
  <c r="E181" i="15" s="1"/>
  <c r="E171" i="15"/>
  <c r="E167" i="15"/>
  <c r="E166" i="15"/>
  <c r="E165" i="15"/>
  <c r="E164" i="15"/>
  <c r="E162" i="15"/>
  <c r="E161" i="15"/>
  <c r="E160" i="15"/>
  <c r="E169" i="15" s="1"/>
  <c r="E159" i="15"/>
  <c r="E155" i="15"/>
  <c r="E154" i="15"/>
  <c r="E153" i="15"/>
  <c r="E152" i="15"/>
  <c r="E150" i="15"/>
  <c r="E149" i="15"/>
  <c r="E148" i="15"/>
  <c r="E157" i="15" s="1"/>
  <c r="E147" i="15"/>
  <c r="E143" i="15"/>
  <c r="E142" i="15"/>
  <c r="E141" i="15"/>
  <c r="E140" i="15"/>
  <c r="E138" i="15"/>
  <c r="E137" i="15"/>
  <c r="E136" i="15"/>
  <c r="E145" i="15" s="1"/>
  <c r="E135" i="15"/>
  <c r="E131" i="15"/>
  <c r="E130" i="15"/>
  <c r="E129" i="15"/>
  <c r="E128" i="15"/>
  <c r="E126" i="15"/>
  <c r="E125" i="15"/>
  <c r="E124" i="15"/>
  <c r="E133" i="15" s="1"/>
  <c r="E123" i="15"/>
  <c r="E119" i="15"/>
  <c r="E118" i="15"/>
  <c r="E117" i="15"/>
  <c r="E116" i="15"/>
  <c r="E114" i="15"/>
  <c r="E113" i="15"/>
  <c r="E112" i="15"/>
  <c r="E121" i="15" s="1"/>
  <c r="E111" i="15"/>
  <c r="E107" i="15"/>
  <c r="E106" i="15"/>
  <c r="E105" i="15"/>
  <c r="E104" i="15"/>
  <c r="E102" i="15"/>
  <c r="E101" i="15"/>
  <c r="E100" i="15"/>
  <c r="E109" i="15" s="1"/>
  <c r="E99" i="15"/>
  <c r="E95" i="15"/>
  <c r="E94" i="15"/>
  <c r="E93" i="15"/>
  <c r="E92" i="15"/>
  <c r="E90" i="15"/>
  <c r="E89" i="15"/>
  <c r="E88" i="15"/>
  <c r="E97" i="15" s="1"/>
  <c r="E87" i="15"/>
  <c r="E83" i="15"/>
  <c r="E82" i="15"/>
  <c r="E81" i="15"/>
  <c r="E80" i="15"/>
  <c r="E78" i="15"/>
  <c r="E77" i="15"/>
  <c r="E76" i="15"/>
  <c r="E85" i="15" s="1"/>
  <c r="E75" i="15"/>
  <c r="E71" i="15"/>
  <c r="E70" i="15"/>
  <c r="E69" i="15"/>
  <c r="E68" i="15"/>
  <c r="E66" i="15"/>
  <c r="E65" i="15"/>
  <c r="E64" i="15"/>
  <c r="E73" i="15" s="1"/>
  <c r="E63" i="15"/>
  <c r="E59" i="15"/>
  <c r="E58" i="15"/>
  <c r="E57" i="15"/>
  <c r="E56" i="15"/>
  <c r="E54" i="15"/>
  <c r="E53" i="15"/>
  <c r="E52" i="15"/>
  <c r="E61" i="15" s="1"/>
  <c r="E51" i="15"/>
  <c r="E47" i="15"/>
  <c r="E46" i="15"/>
  <c r="E45" i="15"/>
  <c r="E44" i="15"/>
  <c r="E42" i="15"/>
  <c r="E41" i="15"/>
  <c r="E40" i="15"/>
  <c r="E49" i="15" s="1"/>
  <c r="E39" i="15"/>
  <c r="E35" i="15"/>
  <c r="E34" i="15"/>
  <c r="E33" i="15"/>
  <c r="E32" i="15"/>
  <c r="E30" i="15"/>
  <c r="E29" i="15"/>
  <c r="E28" i="15"/>
  <c r="E37" i="15" s="1"/>
  <c r="E27" i="15"/>
  <c r="E23" i="15"/>
  <c r="E22" i="15"/>
  <c r="E21" i="15"/>
  <c r="E20" i="15"/>
  <c r="E18" i="15"/>
  <c r="E17" i="15"/>
  <c r="E16" i="15"/>
  <c r="E25" i="15" s="1"/>
  <c r="E15" i="15"/>
  <c r="E11" i="15"/>
  <c r="E10" i="15"/>
  <c r="E9" i="15"/>
  <c r="E8" i="15"/>
  <c r="E6" i="15"/>
  <c r="E5" i="15"/>
  <c r="E4" i="15"/>
  <c r="E13" i="15" s="1"/>
  <c r="E3" i="15"/>
  <c r="I258" i="15"/>
  <c r="J258" i="15" s="1"/>
  <c r="H258" i="15"/>
  <c r="K264" i="15" s="1"/>
  <c r="K257" i="15"/>
  <c r="I257" i="15"/>
  <c r="J257" i="15" s="1"/>
  <c r="H257" i="15"/>
  <c r="K256" i="15"/>
  <c r="I256" i="15"/>
  <c r="J256" i="15" s="1"/>
  <c r="H256" i="15"/>
  <c r="K255" i="15"/>
  <c r="I255" i="15"/>
  <c r="J255" i="15" s="1"/>
  <c r="H255" i="15"/>
  <c r="K254" i="15"/>
  <c r="I254" i="15"/>
  <c r="J254" i="15" s="1"/>
  <c r="H254" i="15"/>
  <c r="I246" i="15"/>
  <c r="J246" i="15" s="1"/>
  <c r="H246" i="15"/>
  <c r="K252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4" i="15"/>
  <c r="J234" i="15" s="1"/>
  <c r="H234" i="15"/>
  <c r="K240" i="15" s="1"/>
  <c r="K233" i="15"/>
  <c r="I233" i="15"/>
  <c r="J233" i="15" s="1"/>
  <c r="H233" i="15"/>
  <c r="K232" i="15"/>
  <c r="I232" i="15"/>
  <c r="J232" i="15" s="1"/>
  <c r="H232" i="15"/>
  <c r="K231" i="15"/>
  <c r="I231" i="15"/>
  <c r="J231" i="15" s="1"/>
  <c r="H231" i="15"/>
  <c r="K230" i="15"/>
  <c r="I230" i="15"/>
  <c r="J230" i="15" s="1"/>
  <c r="H230" i="15"/>
  <c r="I222" i="15"/>
  <c r="J222" i="15" s="1"/>
  <c r="H222" i="15"/>
  <c r="K228" i="15" s="1"/>
  <c r="K221" i="15"/>
  <c r="I221" i="15"/>
  <c r="J221" i="15" s="1"/>
  <c r="H221" i="15"/>
  <c r="K220" i="15"/>
  <c r="I220" i="15"/>
  <c r="J220" i="15" s="1"/>
  <c r="H220" i="15"/>
  <c r="K219" i="15"/>
  <c r="I219" i="15"/>
  <c r="J219" i="15" s="1"/>
  <c r="H219" i="15"/>
  <c r="K218" i="15"/>
  <c r="I218" i="15"/>
  <c r="J218" i="15" s="1"/>
  <c r="H218" i="15"/>
  <c r="I210" i="15"/>
  <c r="J210" i="15" s="1"/>
  <c r="H210" i="15"/>
  <c r="K216" i="15" s="1"/>
  <c r="K209" i="15"/>
  <c r="I209" i="15"/>
  <c r="J209" i="15" s="1"/>
  <c r="H209" i="15"/>
  <c r="K208" i="15"/>
  <c r="I208" i="15"/>
  <c r="J208" i="15" s="1"/>
  <c r="H208" i="15"/>
  <c r="K207" i="15"/>
  <c r="I207" i="15"/>
  <c r="J207" i="15" s="1"/>
  <c r="H207" i="15"/>
  <c r="K206" i="15"/>
  <c r="I206" i="15"/>
  <c r="J206" i="15" s="1"/>
  <c r="H206" i="15"/>
  <c r="I198" i="15"/>
  <c r="J198" i="15" s="1"/>
  <c r="H198" i="15"/>
  <c r="K204" i="15" s="1"/>
  <c r="K197" i="15"/>
  <c r="I197" i="15"/>
  <c r="J197" i="15" s="1"/>
  <c r="H197" i="15"/>
  <c r="K196" i="15"/>
  <c r="I196" i="15"/>
  <c r="J196" i="15" s="1"/>
  <c r="H196" i="15"/>
  <c r="K195" i="15"/>
  <c r="I195" i="15"/>
  <c r="J195" i="15" s="1"/>
  <c r="H195" i="15"/>
  <c r="K194" i="15"/>
  <c r="I194" i="15"/>
  <c r="J194" i="15" s="1"/>
  <c r="H194" i="15"/>
  <c r="I186" i="15"/>
  <c r="J186" i="15" s="1"/>
  <c r="H186" i="15"/>
  <c r="K192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4" i="15"/>
  <c r="J174" i="15" s="1"/>
  <c r="H174" i="15"/>
  <c r="K180" i="15" s="1"/>
  <c r="K173" i="15"/>
  <c r="I173" i="15"/>
  <c r="J173" i="15" s="1"/>
  <c r="H173" i="15"/>
  <c r="K172" i="15"/>
  <c r="I172" i="15"/>
  <c r="J172" i="15" s="1"/>
  <c r="H172" i="15"/>
  <c r="K171" i="15"/>
  <c r="I171" i="15"/>
  <c r="J171" i="15" s="1"/>
  <c r="H171" i="15"/>
  <c r="K170" i="15"/>
  <c r="I170" i="15"/>
  <c r="J170" i="15" s="1"/>
  <c r="H170" i="15"/>
  <c r="I162" i="15"/>
  <c r="J162" i="15" s="1"/>
  <c r="H162" i="15"/>
  <c r="K168" i="15" s="1"/>
  <c r="K161" i="15"/>
  <c r="I161" i="15"/>
  <c r="J161" i="15" s="1"/>
  <c r="H161" i="15"/>
  <c r="K160" i="15"/>
  <c r="I160" i="15"/>
  <c r="J160" i="15" s="1"/>
  <c r="H160" i="15"/>
  <c r="K159" i="15"/>
  <c r="I159" i="15"/>
  <c r="J159" i="15" s="1"/>
  <c r="H159" i="15"/>
  <c r="K158" i="15"/>
  <c r="I158" i="15"/>
  <c r="J158" i="15" s="1"/>
  <c r="H158" i="15"/>
  <c r="I150" i="15"/>
  <c r="J150" i="15" s="1"/>
  <c r="H150" i="15"/>
  <c r="K156" i="15" s="1"/>
  <c r="K149" i="15"/>
  <c r="I149" i="15"/>
  <c r="J149" i="15" s="1"/>
  <c r="H149" i="15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I138" i="15"/>
  <c r="J138" i="15" s="1"/>
  <c r="H138" i="15"/>
  <c r="K144" i="15" s="1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K134" i="15"/>
  <c r="I134" i="15"/>
  <c r="J134" i="15" s="1"/>
  <c r="H134" i="15"/>
  <c r="I126" i="15"/>
  <c r="J126" i="15" s="1"/>
  <c r="H126" i="15"/>
  <c r="K132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4" i="15"/>
  <c r="J114" i="15" s="1"/>
  <c r="H114" i="15"/>
  <c r="K120" i="15" s="1"/>
  <c r="K113" i="15"/>
  <c r="I113" i="15"/>
  <c r="J113" i="15" s="1"/>
  <c r="H113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I102" i="15"/>
  <c r="J102" i="15" s="1"/>
  <c r="H102" i="15"/>
  <c r="K108" i="15" s="1"/>
  <c r="K101" i="15"/>
  <c r="I101" i="15"/>
  <c r="J101" i="15" s="1"/>
  <c r="H101" i="15"/>
  <c r="K100" i="15"/>
  <c r="I100" i="15"/>
  <c r="J100" i="15" s="1"/>
  <c r="H100" i="15"/>
  <c r="K99" i="15"/>
  <c r="I99" i="15"/>
  <c r="J99" i="15" s="1"/>
  <c r="H99" i="15"/>
  <c r="K98" i="15"/>
  <c r="I98" i="15"/>
  <c r="J98" i="15" s="1"/>
  <c r="H98" i="15"/>
  <c r="I90" i="15"/>
  <c r="J90" i="15" s="1"/>
  <c r="H90" i="15"/>
  <c r="K96" i="15" s="1"/>
  <c r="K89" i="15"/>
  <c r="I89" i="15"/>
  <c r="J89" i="15" s="1"/>
  <c r="H89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I78" i="15"/>
  <c r="J78" i="15" s="1"/>
  <c r="H78" i="15"/>
  <c r="K84" i="15" s="1"/>
  <c r="K77" i="15"/>
  <c r="I77" i="15"/>
  <c r="J77" i="15" s="1"/>
  <c r="H77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I66" i="15"/>
  <c r="J66" i="15" s="1"/>
  <c r="H66" i="15"/>
  <c r="K72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4" i="15"/>
  <c r="J54" i="15" s="1"/>
  <c r="H54" i="15"/>
  <c r="K60" i="15" s="1"/>
  <c r="K53" i="15"/>
  <c r="I53" i="15"/>
  <c r="J53" i="15" s="1"/>
  <c r="H53" i="15"/>
  <c r="K52" i="15"/>
  <c r="I52" i="15"/>
  <c r="J52" i="15" s="1"/>
  <c r="H52" i="15"/>
  <c r="K51" i="15"/>
  <c r="I51" i="15"/>
  <c r="J51" i="15" s="1"/>
  <c r="H51" i="15"/>
  <c r="K50" i="15"/>
  <c r="I50" i="15"/>
  <c r="J50" i="15" s="1"/>
  <c r="H50" i="15"/>
  <c r="I42" i="15"/>
  <c r="J42" i="15" s="1"/>
  <c r="H42" i="15"/>
  <c r="K48" i="15" s="1"/>
  <c r="K41" i="15"/>
  <c r="I41" i="15"/>
  <c r="J41" i="15" s="1"/>
  <c r="H41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I30" i="15"/>
  <c r="J30" i="15" s="1"/>
  <c r="H30" i="15"/>
  <c r="K36" i="15" s="1"/>
  <c r="K29" i="15"/>
  <c r="I29" i="15"/>
  <c r="J29" i="15" s="1"/>
  <c r="H29" i="15"/>
  <c r="K28" i="15"/>
  <c r="I28" i="15"/>
  <c r="J28" i="15" s="1"/>
  <c r="H28" i="15"/>
  <c r="K27" i="15"/>
  <c r="I27" i="15"/>
  <c r="J27" i="15" s="1"/>
  <c r="H27" i="15"/>
  <c r="K26" i="15"/>
  <c r="I26" i="15"/>
  <c r="J26" i="15" s="1"/>
  <c r="H26" i="15"/>
  <c r="I18" i="15"/>
  <c r="J18" i="15" s="1"/>
  <c r="H18" i="15"/>
  <c r="K24" i="15" s="1"/>
  <c r="K17" i="15"/>
  <c r="I17" i="15"/>
  <c r="J17" i="15" s="1"/>
  <c r="H17" i="15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F258" i="15"/>
  <c r="F257" i="15"/>
  <c r="G257" i="15" s="1"/>
  <c r="F256" i="15"/>
  <c r="G256" i="15" s="1"/>
  <c r="F255" i="15"/>
  <c r="G255" i="15" s="1"/>
  <c r="F254" i="15"/>
  <c r="G254" i="15" s="1"/>
  <c r="F246" i="15"/>
  <c r="F245" i="15"/>
  <c r="G245" i="15" s="1"/>
  <c r="F244" i="15"/>
  <c r="G244" i="15" s="1"/>
  <c r="F243" i="15"/>
  <c r="G243" i="15" s="1"/>
  <c r="F242" i="15"/>
  <c r="G242" i="15" s="1"/>
  <c r="F234" i="15"/>
  <c r="F233" i="15"/>
  <c r="G233" i="15" s="1"/>
  <c r="F232" i="15"/>
  <c r="G232" i="15" s="1"/>
  <c r="F231" i="15"/>
  <c r="G231" i="15" s="1"/>
  <c r="F230" i="15"/>
  <c r="G230" i="15" s="1"/>
  <c r="F222" i="15"/>
  <c r="F221" i="15"/>
  <c r="G221" i="15" s="1"/>
  <c r="F220" i="15"/>
  <c r="G220" i="15" s="1"/>
  <c r="F219" i="15"/>
  <c r="G219" i="15" s="1"/>
  <c r="F218" i="15"/>
  <c r="G218" i="15" s="1"/>
  <c r="F210" i="15"/>
  <c r="F209" i="15"/>
  <c r="G209" i="15" s="1"/>
  <c r="F208" i="15"/>
  <c r="G208" i="15" s="1"/>
  <c r="F207" i="15"/>
  <c r="G207" i="15" s="1"/>
  <c r="F206" i="15"/>
  <c r="G206" i="15" s="1"/>
  <c r="F198" i="15"/>
  <c r="F197" i="15"/>
  <c r="G197" i="15" s="1"/>
  <c r="F196" i="15"/>
  <c r="G196" i="15" s="1"/>
  <c r="F195" i="15"/>
  <c r="G195" i="15" s="1"/>
  <c r="F194" i="15"/>
  <c r="G194" i="15" s="1"/>
  <c r="F186" i="15"/>
  <c r="F185" i="15"/>
  <c r="G185" i="15" s="1"/>
  <c r="F184" i="15"/>
  <c r="G184" i="15" s="1"/>
  <c r="F183" i="15"/>
  <c r="G183" i="15" s="1"/>
  <c r="F182" i="15"/>
  <c r="G182" i="15" s="1"/>
  <c r="F174" i="15"/>
  <c r="F173" i="15"/>
  <c r="G173" i="15" s="1"/>
  <c r="F172" i="15"/>
  <c r="G172" i="15" s="1"/>
  <c r="F171" i="15"/>
  <c r="G171" i="15" s="1"/>
  <c r="F170" i="15"/>
  <c r="G170" i="15" s="1"/>
  <c r="F162" i="15"/>
  <c r="F161" i="15"/>
  <c r="G161" i="15" s="1"/>
  <c r="F160" i="15"/>
  <c r="G160" i="15" s="1"/>
  <c r="F159" i="15"/>
  <c r="G159" i="15" s="1"/>
  <c r="F158" i="15"/>
  <c r="G158" i="15" s="1"/>
  <c r="F150" i="15"/>
  <c r="F149" i="15"/>
  <c r="G149" i="15" s="1"/>
  <c r="F148" i="15"/>
  <c r="G148" i="15" s="1"/>
  <c r="F147" i="15"/>
  <c r="G147" i="15" s="1"/>
  <c r="F146" i="15"/>
  <c r="G146" i="15" s="1"/>
  <c r="F138" i="15"/>
  <c r="F137" i="15"/>
  <c r="G137" i="15" s="1"/>
  <c r="F136" i="15"/>
  <c r="G136" i="15" s="1"/>
  <c r="F135" i="15"/>
  <c r="G135" i="15" s="1"/>
  <c r="F134" i="15"/>
  <c r="G134" i="15" s="1"/>
  <c r="F126" i="15"/>
  <c r="F125" i="15"/>
  <c r="G125" i="15" s="1"/>
  <c r="F124" i="15"/>
  <c r="G124" i="15" s="1"/>
  <c r="F123" i="15"/>
  <c r="G123" i="15" s="1"/>
  <c r="F122" i="15"/>
  <c r="G122" i="15" s="1"/>
  <c r="F114" i="15"/>
  <c r="F113" i="15"/>
  <c r="G113" i="15" s="1"/>
  <c r="F112" i="15"/>
  <c r="G112" i="15" s="1"/>
  <c r="F111" i="15"/>
  <c r="G111" i="15" s="1"/>
  <c r="F110" i="15"/>
  <c r="G110" i="15" s="1"/>
  <c r="F102" i="15"/>
  <c r="F101" i="15"/>
  <c r="G101" i="15" s="1"/>
  <c r="F100" i="15"/>
  <c r="G100" i="15" s="1"/>
  <c r="F99" i="15"/>
  <c r="G99" i="15" s="1"/>
  <c r="F98" i="15"/>
  <c r="G98" i="15" s="1"/>
  <c r="F90" i="15"/>
  <c r="F89" i="15"/>
  <c r="G89" i="15" s="1"/>
  <c r="F88" i="15"/>
  <c r="G88" i="15" s="1"/>
  <c r="F87" i="15"/>
  <c r="G87" i="15" s="1"/>
  <c r="F86" i="15"/>
  <c r="G86" i="15" s="1"/>
  <c r="F78" i="15"/>
  <c r="F77" i="15"/>
  <c r="G77" i="15" s="1"/>
  <c r="F76" i="15"/>
  <c r="G76" i="15" s="1"/>
  <c r="F75" i="15"/>
  <c r="G75" i="15" s="1"/>
  <c r="F74" i="15"/>
  <c r="G74" i="15" s="1"/>
  <c r="F66" i="15"/>
  <c r="F65" i="15"/>
  <c r="G65" i="15" s="1"/>
  <c r="F64" i="15"/>
  <c r="G64" i="15" s="1"/>
  <c r="F63" i="15"/>
  <c r="G63" i="15" s="1"/>
  <c r="F62" i="15"/>
  <c r="G62" i="15" s="1"/>
  <c r="F54" i="15"/>
  <c r="F53" i="15"/>
  <c r="G53" i="15" s="1"/>
  <c r="F52" i="15"/>
  <c r="G52" i="15" s="1"/>
  <c r="F51" i="15"/>
  <c r="G51" i="15" s="1"/>
  <c r="F50" i="15"/>
  <c r="G50" i="15" s="1"/>
  <c r="F42" i="15"/>
  <c r="F41" i="15"/>
  <c r="G41" i="15" s="1"/>
  <c r="F40" i="15"/>
  <c r="G40" i="15" s="1"/>
  <c r="F39" i="15"/>
  <c r="G39" i="15" s="1"/>
  <c r="F38" i="15"/>
  <c r="G38" i="15" s="1"/>
  <c r="F30" i="15"/>
  <c r="F29" i="15"/>
  <c r="G29" i="15" s="1"/>
  <c r="F28" i="15"/>
  <c r="G28" i="15" s="1"/>
  <c r="F27" i="15"/>
  <c r="G27" i="15" s="1"/>
  <c r="F26" i="15"/>
  <c r="G26" i="15" s="1"/>
  <c r="F18" i="15"/>
  <c r="F17" i="15"/>
  <c r="G17" i="15" s="1"/>
  <c r="F16" i="15"/>
  <c r="G16" i="15" s="1"/>
  <c r="F15" i="15"/>
  <c r="G15" i="15" s="1"/>
  <c r="F14" i="15"/>
  <c r="G14" i="15" s="1"/>
  <c r="I264" i="15" l="1"/>
  <c r="J264" i="15" s="1"/>
  <c r="G258" i="15"/>
  <c r="I252" i="15"/>
  <c r="J252" i="15" s="1"/>
  <c r="G246" i="15"/>
  <c r="I240" i="15"/>
  <c r="J240" i="15" s="1"/>
  <c r="G234" i="15"/>
  <c r="I228" i="15"/>
  <c r="J228" i="15" s="1"/>
  <c r="G222" i="15"/>
  <c r="I216" i="15"/>
  <c r="J216" i="15" s="1"/>
  <c r="G210" i="15"/>
  <c r="I204" i="15"/>
  <c r="J204" i="15" s="1"/>
  <c r="G198" i="15"/>
  <c r="I192" i="15"/>
  <c r="J192" i="15" s="1"/>
  <c r="G186" i="15"/>
  <c r="I180" i="15"/>
  <c r="J180" i="15" s="1"/>
  <c r="G174" i="15"/>
  <c r="I168" i="15"/>
  <c r="J168" i="15" s="1"/>
  <c r="G162" i="15"/>
  <c r="I156" i="15"/>
  <c r="J156" i="15" s="1"/>
  <c r="G150" i="15"/>
  <c r="I144" i="15"/>
  <c r="J144" i="15" s="1"/>
  <c r="G138" i="15"/>
  <c r="I132" i="15"/>
  <c r="J132" i="15" s="1"/>
  <c r="G126" i="15"/>
  <c r="I120" i="15"/>
  <c r="J120" i="15" s="1"/>
  <c r="G114" i="15"/>
  <c r="I108" i="15"/>
  <c r="J108" i="15" s="1"/>
  <c r="G102" i="15"/>
  <c r="I96" i="15"/>
  <c r="J96" i="15" s="1"/>
  <c r="G90" i="15"/>
  <c r="I84" i="15"/>
  <c r="J84" i="15" s="1"/>
  <c r="G78" i="15"/>
  <c r="I72" i="15"/>
  <c r="J72" i="15" s="1"/>
  <c r="G66" i="15"/>
  <c r="I60" i="15"/>
  <c r="J60" i="15" s="1"/>
  <c r="G54" i="15"/>
  <c r="I48" i="15"/>
  <c r="J48" i="15" s="1"/>
  <c r="G42" i="15"/>
  <c r="I36" i="15"/>
  <c r="J36" i="15" s="1"/>
  <c r="G30" i="15"/>
  <c r="I24" i="15"/>
  <c r="J24" i="15" s="1"/>
  <c r="G18" i="15"/>
  <c r="C37" i="15"/>
  <c r="B37" i="15"/>
  <c r="B61" i="15"/>
  <c r="C61" i="15"/>
  <c r="B85" i="15"/>
  <c r="C85" i="15"/>
  <c r="B97" i="15"/>
  <c r="C97" i="15"/>
  <c r="B133" i="15"/>
  <c r="C133" i="15"/>
  <c r="B157" i="15"/>
  <c r="C157" i="15"/>
  <c r="B169" i="15"/>
  <c r="C169" i="15"/>
  <c r="C205" i="15"/>
  <c r="B205" i="15"/>
  <c r="C241" i="15"/>
  <c r="B241" i="15"/>
  <c r="B253" i="15"/>
  <c r="C253" i="15"/>
  <c r="B13" i="15"/>
  <c r="C13" i="15"/>
  <c r="C25" i="15"/>
  <c r="B25" i="15"/>
  <c r="B49" i="15"/>
  <c r="C49" i="15"/>
  <c r="B73" i="15"/>
  <c r="C73" i="15"/>
  <c r="B109" i="15"/>
  <c r="C109" i="15"/>
  <c r="B121" i="15"/>
  <c r="C121" i="15"/>
  <c r="C145" i="15"/>
  <c r="B145" i="15"/>
  <c r="B181" i="15"/>
  <c r="C181" i="15"/>
  <c r="B193" i="15"/>
  <c r="C193" i="15"/>
  <c r="B217" i="15"/>
  <c r="C217" i="15"/>
  <c r="B229" i="15"/>
  <c r="C229" i="15"/>
  <c r="B265" i="15"/>
  <c r="C265" i="15"/>
  <c r="E12" i="15"/>
  <c r="E7" i="15"/>
  <c r="E24" i="15"/>
  <c r="C24" i="15" s="1"/>
  <c r="E19" i="15"/>
  <c r="E36" i="15"/>
  <c r="C36" i="15" s="1"/>
  <c r="E31" i="15"/>
  <c r="E48" i="15"/>
  <c r="E43" i="15"/>
  <c r="E60" i="15"/>
  <c r="E55" i="15"/>
  <c r="E72" i="15"/>
  <c r="C72" i="15" s="1"/>
  <c r="E67" i="15"/>
  <c r="E84" i="15"/>
  <c r="E79" i="15"/>
  <c r="E96" i="15"/>
  <c r="E91" i="15"/>
  <c r="E108" i="15"/>
  <c r="C108" i="15" s="1"/>
  <c r="E103" i="15"/>
  <c r="E120" i="15"/>
  <c r="C120" i="15" s="1"/>
  <c r="E115" i="15"/>
  <c r="E132" i="15"/>
  <c r="E127" i="15"/>
  <c r="E144" i="15"/>
  <c r="C144" i="15" s="1"/>
  <c r="E139" i="15"/>
  <c r="E156" i="15"/>
  <c r="E151" i="15"/>
  <c r="E168" i="15"/>
  <c r="C168" i="15" s="1"/>
  <c r="E163" i="15"/>
  <c r="E180" i="15"/>
  <c r="C180" i="15" s="1"/>
  <c r="E175" i="15"/>
  <c r="E192" i="15"/>
  <c r="C192" i="15" s="1"/>
  <c r="E187" i="15"/>
  <c r="E204" i="15"/>
  <c r="C204" i="15" s="1"/>
  <c r="E199" i="15"/>
  <c r="E216" i="15"/>
  <c r="C216" i="15" s="1"/>
  <c r="E211" i="15"/>
  <c r="E228" i="15"/>
  <c r="E223" i="15"/>
  <c r="E240" i="15"/>
  <c r="C240" i="15" s="1"/>
  <c r="E235" i="15"/>
  <c r="E252" i="15"/>
  <c r="E247" i="15"/>
  <c r="E264" i="15"/>
  <c r="C264" i="15" s="1"/>
  <c r="E259" i="15"/>
  <c r="D12" i="15"/>
  <c r="D7" i="15"/>
  <c r="D24" i="15"/>
  <c r="D19" i="15"/>
  <c r="D36" i="15"/>
  <c r="D31" i="15"/>
  <c r="D48" i="15"/>
  <c r="D43" i="15"/>
  <c r="D60" i="15"/>
  <c r="D55" i="15"/>
  <c r="D72" i="15"/>
  <c r="D67" i="15"/>
  <c r="D84" i="15"/>
  <c r="D79" i="15"/>
  <c r="D96" i="15"/>
  <c r="D91" i="15"/>
  <c r="D108" i="15"/>
  <c r="D103" i="15"/>
  <c r="D120" i="15"/>
  <c r="D115" i="15"/>
  <c r="D132" i="15"/>
  <c r="D127" i="15"/>
  <c r="D144" i="15"/>
  <c r="D139" i="15"/>
  <c r="D156" i="15"/>
  <c r="D151" i="15"/>
  <c r="D168" i="15"/>
  <c r="D163" i="15"/>
  <c r="D180" i="15"/>
  <c r="D175" i="15"/>
  <c r="D192" i="15"/>
  <c r="D187" i="15"/>
  <c r="D204" i="15"/>
  <c r="D199" i="15"/>
  <c r="D216" i="15"/>
  <c r="D211" i="15"/>
  <c r="D228" i="15"/>
  <c r="D223" i="15"/>
  <c r="D240" i="15"/>
  <c r="D235" i="15"/>
  <c r="D252" i="15"/>
  <c r="D247" i="15"/>
  <c r="D264" i="15"/>
  <c r="D259" i="15"/>
  <c r="F264" i="15"/>
  <c r="G264" i="15" s="1"/>
  <c r="F252" i="15"/>
  <c r="G252" i="15" s="1"/>
  <c r="F240" i="15"/>
  <c r="G240" i="15" s="1"/>
  <c r="F228" i="15"/>
  <c r="G228" i="15" s="1"/>
  <c r="F216" i="15"/>
  <c r="G216" i="15" s="1"/>
  <c r="F204" i="15"/>
  <c r="G204" i="15" s="1"/>
  <c r="F192" i="15"/>
  <c r="G192" i="15" s="1"/>
  <c r="F180" i="15"/>
  <c r="G180" i="15" s="1"/>
  <c r="F168" i="15"/>
  <c r="G168" i="15" s="1"/>
  <c r="C156" i="15"/>
  <c r="F156" i="15"/>
  <c r="G156" i="15" s="1"/>
  <c r="F144" i="15"/>
  <c r="G144" i="15" s="1"/>
  <c r="F132" i="15"/>
  <c r="G132" i="15" s="1"/>
  <c r="F120" i="15"/>
  <c r="G120" i="15" s="1"/>
  <c r="F108" i="15"/>
  <c r="G108" i="15" s="1"/>
  <c r="F96" i="15"/>
  <c r="G96" i="15" s="1"/>
  <c r="C96" i="15"/>
  <c r="F84" i="15"/>
  <c r="G84" i="15" s="1"/>
  <c r="F72" i="15"/>
  <c r="G72" i="15" s="1"/>
  <c r="F60" i="15"/>
  <c r="G60" i="15" s="1"/>
  <c r="F48" i="15"/>
  <c r="G48" i="15" s="1"/>
  <c r="C48" i="15"/>
  <c r="F36" i="15"/>
  <c r="G36" i="15" s="1"/>
  <c r="F24" i="15"/>
  <c r="G24" i="15" s="1"/>
  <c r="K3" i="15"/>
  <c r="K4" i="15"/>
  <c r="K5" i="15"/>
  <c r="I3" i="15"/>
  <c r="J3" i="15" s="1"/>
  <c r="I4" i="15"/>
  <c r="J4" i="15" s="1"/>
  <c r="I5" i="15"/>
  <c r="J5" i="15" s="1"/>
  <c r="I6" i="15"/>
  <c r="H3" i="15"/>
  <c r="H4" i="15"/>
  <c r="H5" i="15"/>
  <c r="H6" i="15"/>
  <c r="K12" i="15" s="1"/>
  <c r="F3" i="15"/>
  <c r="G3" i="15" s="1"/>
  <c r="F4" i="15"/>
  <c r="G4" i="15" s="1"/>
  <c r="F5" i="15"/>
  <c r="G5" i="15" s="1"/>
  <c r="F6" i="15"/>
  <c r="K2" i="15"/>
  <c r="I2" i="15"/>
  <c r="J2" i="15" s="1"/>
  <c r="H2" i="15"/>
  <c r="F2" i="15"/>
  <c r="G2" i="15" s="1"/>
  <c r="F1" i="15"/>
  <c r="F132" i="26"/>
  <c r="E132" i="26"/>
  <c r="F131" i="26"/>
  <c r="E131" i="26"/>
  <c r="F130" i="26"/>
  <c r="E130" i="26"/>
  <c r="F129" i="26"/>
  <c r="E129" i="26"/>
  <c r="E133" i="26" s="1"/>
  <c r="C128" i="26"/>
  <c r="B128" i="26"/>
  <c r="F126" i="26"/>
  <c r="E126" i="26"/>
  <c r="F125" i="26"/>
  <c r="E125" i="26"/>
  <c r="F124" i="26"/>
  <c r="B124" i="26" s="1"/>
  <c r="E124" i="26"/>
  <c r="F123" i="26"/>
  <c r="E123" i="26"/>
  <c r="E127" i="26" s="1"/>
  <c r="C122" i="26"/>
  <c r="B122" i="26"/>
  <c r="F120" i="26"/>
  <c r="E120" i="26"/>
  <c r="F119" i="26"/>
  <c r="C119" i="26" s="1"/>
  <c r="E119" i="26"/>
  <c r="F118" i="26"/>
  <c r="E118" i="26"/>
  <c r="F117" i="26"/>
  <c r="F121" i="26" s="1"/>
  <c r="E117" i="26"/>
  <c r="E121" i="26" s="1"/>
  <c r="C116" i="26"/>
  <c r="B116" i="26"/>
  <c r="F114" i="26"/>
  <c r="E114" i="26"/>
  <c r="F113" i="26"/>
  <c r="C113" i="26" s="1"/>
  <c r="E113" i="26"/>
  <c r="F112" i="26"/>
  <c r="B112" i="26" s="1"/>
  <c r="E112" i="26"/>
  <c r="F111" i="26"/>
  <c r="F115" i="26" s="1"/>
  <c r="E111" i="26"/>
  <c r="E115" i="26" s="1"/>
  <c r="C110" i="26"/>
  <c r="B110" i="26"/>
  <c r="F108" i="26"/>
  <c r="B108" i="26" s="1"/>
  <c r="E108" i="26"/>
  <c r="F107" i="26"/>
  <c r="B107" i="26" s="1"/>
  <c r="E107" i="26"/>
  <c r="F106" i="26"/>
  <c r="E106" i="26"/>
  <c r="F105" i="26"/>
  <c r="E105" i="26"/>
  <c r="E109" i="26" s="1"/>
  <c r="C104" i="26"/>
  <c r="B104" i="26"/>
  <c r="F102" i="26"/>
  <c r="E102" i="26"/>
  <c r="F101" i="26"/>
  <c r="B101" i="26" s="1"/>
  <c r="E101" i="26"/>
  <c r="F100" i="26"/>
  <c r="B100" i="26" s="1"/>
  <c r="E100" i="26"/>
  <c r="F99" i="26"/>
  <c r="E99" i="26"/>
  <c r="E103" i="26" s="1"/>
  <c r="C98" i="26"/>
  <c r="B98" i="26"/>
  <c r="F96" i="26"/>
  <c r="B96" i="26" s="1"/>
  <c r="E96" i="26"/>
  <c r="F95" i="26"/>
  <c r="B95" i="26" s="1"/>
  <c r="E95" i="26"/>
  <c r="F94" i="26"/>
  <c r="E94" i="26"/>
  <c r="F93" i="26"/>
  <c r="E93" i="26"/>
  <c r="E97" i="26" s="1"/>
  <c r="C92" i="26"/>
  <c r="B92" i="26"/>
  <c r="F90" i="26"/>
  <c r="E90" i="26"/>
  <c r="F89" i="26"/>
  <c r="E89" i="26"/>
  <c r="F88" i="26"/>
  <c r="B88" i="26" s="1"/>
  <c r="E88" i="26"/>
  <c r="F87" i="26"/>
  <c r="E87" i="26"/>
  <c r="E91" i="26" s="1"/>
  <c r="C86" i="26"/>
  <c r="B86" i="26"/>
  <c r="F84" i="26"/>
  <c r="B84" i="26" s="1"/>
  <c r="E84" i="26"/>
  <c r="F83" i="26"/>
  <c r="E83" i="26"/>
  <c r="F82" i="26"/>
  <c r="E82" i="26"/>
  <c r="F81" i="26"/>
  <c r="E81" i="26"/>
  <c r="E85" i="26" s="1"/>
  <c r="C80" i="26"/>
  <c r="B80" i="26"/>
  <c r="F78" i="26"/>
  <c r="B78" i="26" s="1"/>
  <c r="E78" i="26"/>
  <c r="F77" i="26"/>
  <c r="E77" i="26"/>
  <c r="F76" i="26"/>
  <c r="B76" i="26" s="1"/>
  <c r="E76" i="26"/>
  <c r="F75" i="26"/>
  <c r="F79" i="26" s="1"/>
  <c r="E75" i="26"/>
  <c r="E79" i="26" s="1"/>
  <c r="C74" i="26"/>
  <c r="B74" i="26"/>
  <c r="F72" i="26"/>
  <c r="B72" i="26" s="1"/>
  <c r="E72" i="26"/>
  <c r="F71" i="26"/>
  <c r="E71" i="26"/>
  <c r="F70" i="26"/>
  <c r="B70" i="26" s="1"/>
  <c r="E70" i="26"/>
  <c r="F69" i="26"/>
  <c r="F73" i="26" s="1"/>
  <c r="E69" i="26"/>
  <c r="E73" i="26" s="1"/>
  <c r="C68" i="26"/>
  <c r="B68" i="26"/>
  <c r="F66" i="26"/>
  <c r="E66" i="26"/>
  <c r="F65" i="26"/>
  <c r="E65" i="26"/>
  <c r="F64" i="26"/>
  <c r="B64" i="26" s="1"/>
  <c r="E64" i="26"/>
  <c r="F63" i="26"/>
  <c r="F67" i="26" s="1"/>
  <c r="E63" i="26"/>
  <c r="E67" i="26" s="1"/>
  <c r="C62" i="26"/>
  <c r="B62" i="26"/>
  <c r="F60" i="26"/>
  <c r="B60" i="26" s="1"/>
  <c r="E60" i="26"/>
  <c r="F59" i="26"/>
  <c r="E59" i="26"/>
  <c r="F58" i="26"/>
  <c r="E58" i="26"/>
  <c r="F57" i="26"/>
  <c r="F61" i="26" s="1"/>
  <c r="E57" i="26"/>
  <c r="E61" i="26" s="1"/>
  <c r="C56" i="26"/>
  <c r="B56" i="26"/>
  <c r="F54" i="26"/>
  <c r="B54" i="26" s="1"/>
  <c r="E54" i="26"/>
  <c r="F53" i="26"/>
  <c r="E53" i="26"/>
  <c r="F52" i="26"/>
  <c r="C52" i="26" s="1"/>
  <c r="E52" i="26"/>
  <c r="F51" i="26"/>
  <c r="F55" i="26" s="1"/>
  <c r="E51" i="26"/>
  <c r="E55" i="26" s="1"/>
  <c r="C50" i="26"/>
  <c r="B50" i="26"/>
  <c r="F48" i="26"/>
  <c r="B48" i="26" s="1"/>
  <c r="E48" i="26"/>
  <c r="F47" i="26"/>
  <c r="E47" i="26"/>
  <c r="F46" i="26"/>
  <c r="B46" i="26" s="1"/>
  <c r="E46" i="26"/>
  <c r="F45" i="26"/>
  <c r="F49" i="26" s="1"/>
  <c r="E45" i="26"/>
  <c r="E49" i="26" s="1"/>
  <c r="C44" i="26"/>
  <c r="B44" i="26"/>
  <c r="F42" i="26"/>
  <c r="B42" i="26" s="1"/>
  <c r="E42" i="26"/>
  <c r="F41" i="26"/>
  <c r="E41" i="26"/>
  <c r="F40" i="26"/>
  <c r="E40" i="26"/>
  <c r="F39" i="26"/>
  <c r="F43" i="26" s="1"/>
  <c r="E39" i="26"/>
  <c r="E43" i="26" s="1"/>
  <c r="C38" i="26"/>
  <c r="B38" i="26"/>
  <c r="F36" i="26"/>
  <c r="C36" i="26" s="1"/>
  <c r="E36" i="26"/>
  <c r="F35" i="26"/>
  <c r="E35" i="26"/>
  <c r="F34" i="26"/>
  <c r="E34" i="26"/>
  <c r="F33" i="26"/>
  <c r="F37" i="26" s="1"/>
  <c r="E33" i="26"/>
  <c r="E37" i="26" s="1"/>
  <c r="C32" i="26"/>
  <c r="B32" i="26"/>
  <c r="F30" i="26"/>
  <c r="B30" i="26" s="1"/>
  <c r="E30" i="26"/>
  <c r="F29" i="26"/>
  <c r="E29" i="26"/>
  <c r="F28" i="26"/>
  <c r="E28" i="26"/>
  <c r="F27" i="26"/>
  <c r="F31" i="26" s="1"/>
  <c r="E27" i="26"/>
  <c r="E31" i="26" s="1"/>
  <c r="C26" i="26"/>
  <c r="B26" i="26"/>
  <c r="F24" i="26"/>
  <c r="B24" i="26" s="1"/>
  <c r="E24" i="26"/>
  <c r="F23" i="26"/>
  <c r="E23" i="26"/>
  <c r="F22" i="26"/>
  <c r="B22" i="26" s="1"/>
  <c r="E22" i="26"/>
  <c r="F21" i="26"/>
  <c r="F25" i="26" s="1"/>
  <c r="E21" i="26"/>
  <c r="E25" i="26" s="1"/>
  <c r="C20" i="26"/>
  <c r="B20" i="26"/>
  <c r="F18" i="26"/>
  <c r="B18" i="26" s="1"/>
  <c r="E18" i="26"/>
  <c r="F17" i="26"/>
  <c r="E17" i="26"/>
  <c r="F16" i="26"/>
  <c r="E16" i="26"/>
  <c r="F15" i="26"/>
  <c r="F19" i="26" s="1"/>
  <c r="E15" i="26"/>
  <c r="E19" i="26" s="1"/>
  <c r="C14" i="26"/>
  <c r="B14" i="26"/>
  <c r="F12" i="26"/>
  <c r="B12" i="26" s="1"/>
  <c r="E12" i="26"/>
  <c r="F11" i="26"/>
  <c r="E11" i="26"/>
  <c r="F10" i="26"/>
  <c r="B10" i="26" s="1"/>
  <c r="E10" i="26"/>
  <c r="F9" i="26"/>
  <c r="F13" i="26" s="1"/>
  <c r="E9" i="26"/>
  <c r="E13" i="26" s="1"/>
  <c r="C8" i="26"/>
  <c r="B8" i="26"/>
  <c r="F6" i="26"/>
  <c r="B6" i="26" s="1"/>
  <c r="E6" i="26"/>
  <c r="F5" i="26"/>
  <c r="E5" i="26"/>
  <c r="F4" i="26"/>
  <c r="B4" i="26" s="1"/>
  <c r="E4" i="26"/>
  <c r="F3" i="26"/>
  <c r="F7" i="26" s="1"/>
  <c r="E3" i="26"/>
  <c r="E7" i="26" s="1"/>
  <c r="C2" i="26"/>
  <c r="B2" i="26"/>
  <c r="C228" i="15" l="1"/>
  <c r="C132" i="15"/>
  <c r="C84" i="15"/>
  <c r="C60" i="15"/>
  <c r="C87" i="26"/>
  <c r="F91" i="26"/>
  <c r="B99" i="26"/>
  <c r="F103" i="26"/>
  <c r="B123" i="26"/>
  <c r="F127" i="26"/>
  <c r="C81" i="26"/>
  <c r="F85" i="26"/>
  <c r="B93" i="26"/>
  <c r="F97" i="26"/>
  <c r="B105" i="26"/>
  <c r="F109" i="26"/>
  <c r="B129" i="26"/>
  <c r="F133" i="26"/>
  <c r="F12" i="15"/>
  <c r="G12" i="15" s="1"/>
  <c r="J6" i="15"/>
  <c r="I12" i="15"/>
  <c r="J12" i="15" s="1"/>
  <c r="G6" i="15"/>
  <c r="C252" i="15"/>
  <c r="B235" i="15"/>
  <c r="C235" i="15"/>
  <c r="B139" i="15"/>
  <c r="C139" i="15"/>
  <c r="C67" i="15"/>
  <c r="B67" i="15"/>
  <c r="B259" i="15"/>
  <c r="C259" i="15"/>
  <c r="B187" i="15"/>
  <c r="C187" i="15"/>
  <c r="B91" i="15"/>
  <c r="C91" i="15"/>
  <c r="C19" i="15"/>
  <c r="B19" i="15"/>
  <c r="B247" i="15"/>
  <c r="C247" i="15"/>
  <c r="B223" i="15"/>
  <c r="C223" i="15"/>
  <c r="B199" i="15"/>
  <c r="C199" i="15"/>
  <c r="B175" i="15"/>
  <c r="C175" i="15"/>
  <c r="B151" i="15"/>
  <c r="C151" i="15"/>
  <c r="B127" i="15"/>
  <c r="C127" i="15"/>
  <c r="B103" i="15"/>
  <c r="C103" i="15"/>
  <c r="C79" i="15"/>
  <c r="B79" i="15"/>
  <c r="B55" i="15"/>
  <c r="C55" i="15"/>
  <c r="B31" i="15"/>
  <c r="C31" i="15"/>
  <c r="B7" i="15"/>
  <c r="C7" i="15"/>
  <c r="B211" i="15"/>
  <c r="C211" i="15"/>
  <c r="B163" i="15"/>
  <c r="C163" i="15"/>
  <c r="B115" i="15"/>
  <c r="C115" i="15"/>
  <c r="B43" i="15"/>
  <c r="C43" i="15"/>
  <c r="B264" i="15"/>
  <c r="B252" i="15"/>
  <c r="B240" i="15"/>
  <c r="B228" i="15"/>
  <c r="B216" i="15"/>
  <c r="B204" i="15"/>
  <c r="B192" i="15"/>
  <c r="B180" i="15"/>
  <c r="B168" i="15"/>
  <c r="B156" i="15"/>
  <c r="B144" i="15"/>
  <c r="B132" i="15"/>
  <c r="B120" i="15"/>
  <c r="B108" i="15"/>
  <c r="B96" i="15"/>
  <c r="B84" i="15"/>
  <c r="B72" i="15"/>
  <c r="B60" i="15"/>
  <c r="B48" i="15"/>
  <c r="B36" i="15"/>
  <c r="B24" i="15"/>
  <c r="C12" i="15"/>
  <c r="B12" i="15"/>
  <c r="C76" i="26"/>
  <c r="C4" i="26"/>
  <c r="C95" i="26"/>
  <c r="C60" i="26"/>
  <c r="B113" i="26"/>
  <c r="B52" i="26"/>
  <c r="B119" i="26"/>
  <c r="C12" i="26"/>
  <c r="B16" i="26"/>
  <c r="C24" i="26"/>
  <c r="B28" i="26"/>
  <c r="B40" i="26"/>
  <c r="C48" i="26"/>
  <c r="B58" i="26"/>
  <c r="C64" i="26"/>
  <c r="C72" i="26"/>
  <c r="C107" i="26"/>
  <c r="B117" i="26"/>
  <c r="B125" i="26"/>
  <c r="B131" i="26"/>
  <c r="C16" i="26"/>
  <c r="C28" i="26"/>
  <c r="B34" i="26"/>
  <c r="C40" i="26"/>
  <c r="B66" i="26"/>
  <c r="C89" i="26"/>
  <c r="C125" i="26"/>
  <c r="C131" i="26"/>
  <c r="B36" i="26"/>
  <c r="B81" i="26"/>
  <c r="B87" i="26"/>
  <c r="B83" i="26"/>
  <c r="C88" i="26"/>
  <c r="C96" i="26"/>
  <c r="C101" i="26"/>
  <c r="C102" i="26"/>
  <c r="C111" i="26"/>
  <c r="B3" i="26"/>
  <c r="C6" i="26"/>
  <c r="C10" i="26"/>
  <c r="B11" i="26"/>
  <c r="B15" i="26"/>
  <c r="C18" i="26"/>
  <c r="C22" i="26"/>
  <c r="C23" i="26"/>
  <c r="B27" i="26"/>
  <c r="C30" i="26"/>
  <c r="C34" i="26"/>
  <c r="B35" i="26"/>
  <c r="B39" i="26"/>
  <c r="C42" i="26"/>
  <c r="C46" i="26"/>
  <c r="B47" i="26"/>
  <c r="C51" i="26"/>
  <c r="C54" i="26"/>
  <c r="C58" i="26"/>
  <c r="B59" i="26"/>
  <c r="B63" i="26"/>
  <c r="C66" i="26"/>
  <c r="C70" i="26"/>
  <c r="C71" i="26"/>
  <c r="B75" i="26"/>
  <c r="C78" i="26"/>
  <c r="C83" i="26"/>
  <c r="B89" i="26"/>
  <c r="C105" i="26"/>
  <c r="C114" i="26"/>
  <c r="C84" i="26"/>
  <c r="C90" i="26"/>
  <c r="C100" i="26"/>
  <c r="C108" i="26"/>
  <c r="B111" i="26"/>
  <c r="B5" i="26"/>
  <c r="B9" i="26"/>
  <c r="C17" i="26"/>
  <c r="B21" i="26"/>
  <c r="C29" i="26"/>
  <c r="C33" i="26"/>
  <c r="C41" i="26"/>
  <c r="C45" i="26"/>
  <c r="B53" i="26"/>
  <c r="C57" i="26"/>
  <c r="C65" i="26"/>
  <c r="B69" i="26"/>
  <c r="B77" i="26"/>
  <c r="C82" i="26"/>
  <c r="C93" i="26"/>
  <c r="C99" i="26"/>
  <c r="C120" i="26"/>
  <c r="C126" i="26"/>
  <c r="C94" i="26"/>
  <c r="C106" i="26"/>
  <c r="C117" i="26"/>
  <c r="C118" i="26"/>
  <c r="C123" i="26"/>
  <c r="C129" i="26"/>
  <c r="C130" i="26"/>
  <c r="C112" i="26"/>
  <c r="B120" i="26"/>
  <c r="C124" i="26"/>
  <c r="C132" i="26"/>
  <c r="B132" i="26"/>
  <c r="B17" i="26"/>
  <c r="B23" i="26"/>
  <c r="B29" i="26"/>
  <c r="B33" i="26"/>
  <c r="B41" i="26"/>
  <c r="B45" i="26"/>
  <c r="B51" i="26"/>
  <c r="B57" i="26"/>
  <c r="B65" i="26"/>
  <c r="B71" i="26"/>
  <c r="C3" i="26"/>
  <c r="C5" i="26"/>
  <c r="C9" i="26"/>
  <c r="C11" i="26"/>
  <c r="C15" i="26"/>
  <c r="C21" i="26"/>
  <c r="C27" i="26"/>
  <c r="C35" i="26"/>
  <c r="C39" i="26"/>
  <c r="C47" i="26"/>
  <c r="C53" i="26"/>
  <c r="C59" i="26"/>
  <c r="C63" i="26"/>
  <c r="C69" i="26"/>
  <c r="C75" i="26"/>
  <c r="C77" i="26"/>
  <c r="B82" i="26"/>
  <c r="B94" i="26"/>
  <c r="B106" i="26"/>
  <c r="B118" i="26"/>
  <c r="B130" i="26"/>
  <c r="I201" i="26"/>
  <c r="I202" i="26" s="1"/>
  <c r="B90" i="26"/>
  <c r="B102" i="26"/>
  <c r="B114" i="26"/>
  <c r="B126" i="26"/>
  <c r="G3" i="25" l="1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3" i="15"/>
  <c r="K262" i="15"/>
  <c r="K261" i="15"/>
  <c r="K260" i="15"/>
  <c r="K251" i="15"/>
  <c r="K250" i="15"/>
  <c r="K249" i="15"/>
  <c r="K248" i="15"/>
  <c r="K239" i="15"/>
  <c r="K238" i="15"/>
  <c r="K237" i="15"/>
  <c r="K236" i="15"/>
  <c r="K227" i="15"/>
  <c r="K226" i="15"/>
  <c r="K225" i="15"/>
  <c r="K224" i="15"/>
  <c r="K215" i="15"/>
  <c r="K214" i="15"/>
  <c r="K213" i="15"/>
  <c r="K212" i="15"/>
  <c r="K203" i="15"/>
  <c r="K202" i="15"/>
  <c r="K201" i="15"/>
  <c r="K200" i="15"/>
  <c r="K191" i="15"/>
  <c r="K190" i="15"/>
  <c r="K189" i="15"/>
  <c r="K188" i="15"/>
  <c r="K179" i="15"/>
  <c r="K178" i="15"/>
  <c r="K177" i="15"/>
  <c r="K176" i="15"/>
  <c r="K167" i="15"/>
  <c r="K166" i="15"/>
  <c r="K165" i="15"/>
  <c r="K164" i="15"/>
  <c r="K155" i="15"/>
  <c r="K154" i="15"/>
  <c r="K153" i="15"/>
  <c r="K152" i="15"/>
  <c r="K143" i="15"/>
  <c r="K142" i="15"/>
  <c r="K141" i="15"/>
  <c r="K140" i="15"/>
  <c r="K131" i="15"/>
  <c r="K130" i="15"/>
  <c r="K129" i="15"/>
  <c r="K128" i="15"/>
  <c r="K119" i="15"/>
  <c r="K118" i="15"/>
  <c r="K117" i="15"/>
  <c r="K116" i="15"/>
  <c r="K107" i="15"/>
  <c r="K106" i="15"/>
  <c r="K105" i="15"/>
  <c r="K104" i="15"/>
  <c r="K95" i="15"/>
  <c r="K94" i="15"/>
  <c r="K93" i="15"/>
  <c r="K92" i="15"/>
  <c r="K83" i="15"/>
  <c r="K82" i="15"/>
  <c r="K81" i="15"/>
  <c r="K80" i="15"/>
  <c r="K71" i="15"/>
  <c r="K70" i="15"/>
  <c r="K69" i="15"/>
  <c r="K68" i="15"/>
  <c r="K59" i="15"/>
  <c r="K58" i="15"/>
  <c r="K57" i="15"/>
  <c r="K56" i="15"/>
  <c r="K47" i="15"/>
  <c r="K46" i="15"/>
  <c r="K45" i="15"/>
  <c r="K44" i="15"/>
  <c r="K35" i="15"/>
  <c r="K34" i="15"/>
  <c r="K33" i="15"/>
  <c r="K32" i="15"/>
  <c r="K23" i="15"/>
  <c r="K22" i="15"/>
  <c r="K21" i="15"/>
  <c r="K20" i="15"/>
  <c r="K11" i="15"/>
  <c r="K10" i="15"/>
  <c r="K9" i="15"/>
  <c r="K8" i="15"/>
  <c r="C14" i="15"/>
  <c r="C26" i="15"/>
  <c r="C38" i="15"/>
  <c r="C50" i="15"/>
  <c r="C62" i="15"/>
  <c r="C74" i="15"/>
  <c r="C86" i="15"/>
  <c r="C98" i="15"/>
  <c r="C110" i="15"/>
  <c r="C122" i="15"/>
  <c r="C134" i="15"/>
  <c r="C146" i="15"/>
  <c r="C158" i="15"/>
  <c r="C170" i="15"/>
  <c r="C182" i="15"/>
  <c r="C194" i="15"/>
  <c r="C206" i="15"/>
  <c r="C218" i="15"/>
  <c r="C230" i="15"/>
  <c r="C242" i="15"/>
  <c r="C254" i="15"/>
  <c r="C2" i="15"/>
  <c r="H8" i="15" l="1"/>
  <c r="C13" i="10" l="1"/>
  <c r="C9" i="10"/>
  <c r="C6" i="10"/>
  <c r="C14" i="10"/>
  <c r="D13" i="10"/>
  <c r="D9" i="10"/>
  <c r="D6" i="10"/>
  <c r="D14" i="10"/>
  <c r="D7" i="10"/>
  <c r="C7" i="10"/>
  <c r="D15" i="10"/>
  <c r="C15" i="10"/>
  <c r="D10" i="10"/>
  <c r="C10" i="10"/>
  <c r="D8" i="10"/>
  <c r="C8" i="10"/>
  <c r="G24" i="25" l="1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B18" i="25"/>
  <c r="D18" i="25" s="1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I263" i="15" l="1"/>
  <c r="J263" i="15" s="1"/>
  <c r="I262" i="15"/>
  <c r="J262" i="15" s="1"/>
  <c r="I261" i="15"/>
  <c r="J261" i="15" s="1"/>
  <c r="I260" i="15"/>
  <c r="J260" i="15" s="1"/>
  <c r="I251" i="15"/>
  <c r="J251" i="15" s="1"/>
  <c r="I250" i="15"/>
  <c r="J250" i="15" s="1"/>
  <c r="I249" i="15"/>
  <c r="J249" i="15" s="1"/>
  <c r="I248" i="15"/>
  <c r="J248" i="15" s="1"/>
  <c r="I239" i="15"/>
  <c r="J239" i="15" s="1"/>
  <c r="I238" i="15"/>
  <c r="J238" i="15" s="1"/>
  <c r="I237" i="15"/>
  <c r="J237" i="15" s="1"/>
  <c r="I236" i="15"/>
  <c r="J236" i="15" s="1"/>
  <c r="I227" i="15"/>
  <c r="J227" i="15" s="1"/>
  <c r="I226" i="15"/>
  <c r="J226" i="15" s="1"/>
  <c r="I225" i="15"/>
  <c r="J225" i="15" s="1"/>
  <c r="I224" i="15"/>
  <c r="J224" i="15" s="1"/>
  <c r="I215" i="15"/>
  <c r="J215" i="15" s="1"/>
  <c r="I214" i="15"/>
  <c r="J214" i="15" s="1"/>
  <c r="I213" i="15"/>
  <c r="J213" i="15" s="1"/>
  <c r="I212" i="15"/>
  <c r="J212" i="15" s="1"/>
  <c r="I203" i="15"/>
  <c r="J203" i="15" s="1"/>
  <c r="I202" i="15"/>
  <c r="J202" i="15" s="1"/>
  <c r="I201" i="15"/>
  <c r="J201" i="15" s="1"/>
  <c r="I200" i="15"/>
  <c r="J200" i="15" s="1"/>
  <c r="I191" i="15"/>
  <c r="J191" i="15" s="1"/>
  <c r="I190" i="15"/>
  <c r="J190" i="15" s="1"/>
  <c r="I189" i="15"/>
  <c r="J189" i="15" s="1"/>
  <c r="I188" i="15"/>
  <c r="J188" i="15" s="1"/>
  <c r="I179" i="15"/>
  <c r="J179" i="15" s="1"/>
  <c r="I178" i="15"/>
  <c r="J178" i="15" s="1"/>
  <c r="I177" i="15"/>
  <c r="J177" i="15" s="1"/>
  <c r="I176" i="15"/>
  <c r="J176" i="15" s="1"/>
  <c r="I167" i="15"/>
  <c r="J167" i="15" s="1"/>
  <c r="I166" i="15"/>
  <c r="J166" i="15" s="1"/>
  <c r="I165" i="15"/>
  <c r="J165" i="15" s="1"/>
  <c r="I164" i="15"/>
  <c r="J164" i="15" s="1"/>
  <c r="I155" i="15"/>
  <c r="J155" i="15" s="1"/>
  <c r="I154" i="15"/>
  <c r="J154" i="15" s="1"/>
  <c r="I153" i="15"/>
  <c r="J153" i="15" s="1"/>
  <c r="I152" i="15"/>
  <c r="J152" i="15" s="1"/>
  <c r="I143" i="15"/>
  <c r="J143" i="15" s="1"/>
  <c r="I142" i="15"/>
  <c r="J142" i="15" s="1"/>
  <c r="I141" i="15"/>
  <c r="J141" i="15" s="1"/>
  <c r="I140" i="15"/>
  <c r="J140" i="15" s="1"/>
  <c r="I131" i="15"/>
  <c r="J131" i="15" s="1"/>
  <c r="I130" i="15"/>
  <c r="J130" i="15" s="1"/>
  <c r="I129" i="15"/>
  <c r="J129" i="15" s="1"/>
  <c r="I128" i="15"/>
  <c r="J128" i="15" s="1"/>
  <c r="I119" i="15"/>
  <c r="J119" i="15" s="1"/>
  <c r="I118" i="15"/>
  <c r="J118" i="15" s="1"/>
  <c r="I117" i="15"/>
  <c r="J117" i="15" s="1"/>
  <c r="I116" i="15"/>
  <c r="J116" i="15" s="1"/>
  <c r="I107" i="15"/>
  <c r="J107" i="15" s="1"/>
  <c r="I106" i="15"/>
  <c r="J106" i="15" s="1"/>
  <c r="I105" i="15"/>
  <c r="J105" i="15" s="1"/>
  <c r="I104" i="15"/>
  <c r="J104" i="15" s="1"/>
  <c r="I95" i="15"/>
  <c r="J95" i="15" s="1"/>
  <c r="I94" i="15"/>
  <c r="J94" i="15" s="1"/>
  <c r="I93" i="15"/>
  <c r="J93" i="15" s="1"/>
  <c r="I92" i="15"/>
  <c r="J92" i="15" s="1"/>
  <c r="I83" i="15"/>
  <c r="J83" i="15" s="1"/>
  <c r="I82" i="15"/>
  <c r="J82" i="15" s="1"/>
  <c r="I81" i="15"/>
  <c r="J81" i="15" s="1"/>
  <c r="I80" i="15"/>
  <c r="J80" i="15" s="1"/>
  <c r="I71" i="15"/>
  <c r="J71" i="15" s="1"/>
  <c r="I70" i="15"/>
  <c r="J70" i="15" s="1"/>
  <c r="I69" i="15"/>
  <c r="J69" i="15" s="1"/>
  <c r="I68" i="15"/>
  <c r="J68" i="15" s="1"/>
  <c r="I59" i="15"/>
  <c r="J59" i="15" s="1"/>
  <c r="I58" i="15"/>
  <c r="J58" i="15" s="1"/>
  <c r="I57" i="15"/>
  <c r="J57" i="15" s="1"/>
  <c r="I56" i="15"/>
  <c r="J56" i="15" s="1"/>
  <c r="I47" i="15"/>
  <c r="J47" i="15" s="1"/>
  <c r="I46" i="15"/>
  <c r="J46" i="15" s="1"/>
  <c r="I45" i="15"/>
  <c r="J45" i="15" s="1"/>
  <c r="I44" i="15"/>
  <c r="J44" i="15" s="1"/>
  <c r="I35" i="15"/>
  <c r="J35" i="15" s="1"/>
  <c r="I34" i="15"/>
  <c r="J34" i="15" s="1"/>
  <c r="I33" i="15"/>
  <c r="J33" i="15" s="1"/>
  <c r="I32" i="15"/>
  <c r="J32" i="15" s="1"/>
  <c r="I23" i="15"/>
  <c r="J23" i="15" s="1"/>
  <c r="I22" i="15"/>
  <c r="J22" i="15" s="1"/>
  <c r="I21" i="15"/>
  <c r="J21" i="15" s="1"/>
  <c r="I20" i="15"/>
  <c r="J20" i="15" s="1"/>
  <c r="I9" i="15" l="1"/>
  <c r="J9" i="15" s="1"/>
  <c r="I10" i="15"/>
  <c r="J10" i="15" s="1"/>
  <c r="I11" i="15"/>
  <c r="J11" i="15" s="1"/>
  <c r="I8" i="15"/>
  <c r="J8" i="15" s="1"/>
  <c r="H263" i="15" l="1"/>
  <c r="F263" i="15"/>
  <c r="G263" i="15" s="1"/>
  <c r="H262" i="15"/>
  <c r="F262" i="15"/>
  <c r="G262" i="15" s="1"/>
  <c r="H261" i="15"/>
  <c r="F261" i="15"/>
  <c r="G261" i="15" s="1"/>
  <c r="H260" i="15"/>
  <c r="F260" i="15"/>
  <c r="G260" i="15" s="1"/>
  <c r="H251" i="15"/>
  <c r="F251" i="15"/>
  <c r="G251" i="15" s="1"/>
  <c r="H250" i="15"/>
  <c r="F250" i="15"/>
  <c r="G250" i="15" s="1"/>
  <c r="H249" i="15"/>
  <c r="F249" i="15"/>
  <c r="G249" i="15" s="1"/>
  <c r="H248" i="15"/>
  <c r="F248" i="15"/>
  <c r="G248" i="15" s="1"/>
  <c r="H239" i="15"/>
  <c r="F239" i="15"/>
  <c r="G239" i="15" s="1"/>
  <c r="H238" i="15"/>
  <c r="F238" i="15"/>
  <c r="G238" i="15" s="1"/>
  <c r="H237" i="15"/>
  <c r="F237" i="15"/>
  <c r="G237" i="15" s="1"/>
  <c r="H236" i="15"/>
  <c r="F236" i="15"/>
  <c r="G236" i="15" s="1"/>
  <c r="H227" i="15"/>
  <c r="F227" i="15"/>
  <c r="G227" i="15" s="1"/>
  <c r="H226" i="15"/>
  <c r="F226" i="15"/>
  <c r="G226" i="15" s="1"/>
  <c r="H225" i="15"/>
  <c r="F225" i="15"/>
  <c r="G225" i="15" s="1"/>
  <c r="H224" i="15"/>
  <c r="F224" i="15"/>
  <c r="G224" i="15" s="1"/>
  <c r="H215" i="15"/>
  <c r="F215" i="15"/>
  <c r="G215" i="15" s="1"/>
  <c r="H214" i="15"/>
  <c r="F214" i="15"/>
  <c r="G214" i="15" s="1"/>
  <c r="H213" i="15"/>
  <c r="F213" i="15"/>
  <c r="G213" i="15" s="1"/>
  <c r="H212" i="15"/>
  <c r="F212" i="15"/>
  <c r="G212" i="15" s="1"/>
  <c r="H203" i="15"/>
  <c r="F203" i="15"/>
  <c r="G203" i="15" s="1"/>
  <c r="H202" i="15"/>
  <c r="F202" i="15"/>
  <c r="G202" i="15" s="1"/>
  <c r="H201" i="15"/>
  <c r="F201" i="15"/>
  <c r="G201" i="15" s="1"/>
  <c r="H200" i="15"/>
  <c r="F200" i="15"/>
  <c r="G200" i="15" s="1"/>
  <c r="H191" i="15"/>
  <c r="F191" i="15"/>
  <c r="G191" i="15" s="1"/>
  <c r="H190" i="15"/>
  <c r="F190" i="15"/>
  <c r="G190" i="15" s="1"/>
  <c r="H189" i="15"/>
  <c r="F189" i="15"/>
  <c r="G189" i="15" s="1"/>
  <c r="H188" i="15"/>
  <c r="F188" i="15"/>
  <c r="G188" i="15" s="1"/>
  <c r="H179" i="15"/>
  <c r="F179" i="15"/>
  <c r="G179" i="15" s="1"/>
  <c r="H178" i="15"/>
  <c r="F178" i="15"/>
  <c r="G178" i="15" s="1"/>
  <c r="H177" i="15"/>
  <c r="F177" i="15"/>
  <c r="G177" i="15" s="1"/>
  <c r="H176" i="15"/>
  <c r="F176" i="15"/>
  <c r="G176" i="15" s="1"/>
  <c r="H167" i="15"/>
  <c r="F167" i="15"/>
  <c r="G167" i="15" s="1"/>
  <c r="H166" i="15"/>
  <c r="F166" i="15"/>
  <c r="G166" i="15" s="1"/>
  <c r="H165" i="15"/>
  <c r="F165" i="15"/>
  <c r="G165" i="15" s="1"/>
  <c r="H164" i="15"/>
  <c r="F164" i="15"/>
  <c r="G164" i="15" s="1"/>
  <c r="H155" i="15"/>
  <c r="F155" i="15"/>
  <c r="G155" i="15" s="1"/>
  <c r="H154" i="15"/>
  <c r="F154" i="15"/>
  <c r="G154" i="15" s="1"/>
  <c r="H153" i="15"/>
  <c r="F153" i="15"/>
  <c r="G153" i="15" s="1"/>
  <c r="H152" i="15"/>
  <c r="F152" i="15"/>
  <c r="G152" i="15" s="1"/>
  <c r="H143" i="15"/>
  <c r="F143" i="15"/>
  <c r="G143" i="15" s="1"/>
  <c r="H142" i="15"/>
  <c r="F142" i="15"/>
  <c r="G142" i="15" s="1"/>
  <c r="H141" i="15"/>
  <c r="F141" i="15"/>
  <c r="G141" i="15" s="1"/>
  <c r="H140" i="15"/>
  <c r="F140" i="15"/>
  <c r="G140" i="15" s="1"/>
  <c r="H131" i="15"/>
  <c r="F131" i="15"/>
  <c r="G131" i="15" s="1"/>
  <c r="H130" i="15"/>
  <c r="F130" i="15"/>
  <c r="G130" i="15" s="1"/>
  <c r="H129" i="15"/>
  <c r="F129" i="15"/>
  <c r="G129" i="15" s="1"/>
  <c r="H128" i="15"/>
  <c r="F128" i="15"/>
  <c r="G128" i="15" s="1"/>
  <c r="H119" i="15"/>
  <c r="F119" i="15"/>
  <c r="G119" i="15" s="1"/>
  <c r="H118" i="15"/>
  <c r="F118" i="15"/>
  <c r="G118" i="15" s="1"/>
  <c r="H117" i="15"/>
  <c r="F117" i="15"/>
  <c r="G117" i="15" s="1"/>
  <c r="H116" i="15"/>
  <c r="F116" i="15"/>
  <c r="G116" i="15" s="1"/>
  <c r="H107" i="15"/>
  <c r="F107" i="15"/>
  <c r="G107" i="15" s="1"/>
  <c r="H106" i="15"/>
  <c r="F106" i="15"/>
  <c r="G106" i="15" s="1"/>
  <c r="H105" i="15"/>
  <c r="F105" i="15"/>
  <c r="G105" i="15" s="1"/>
  <c r="H104" i="15"/>
  <c r="F104" i="15"/>
  <c r="G104" i="15" s="1"/>
  <c r="H95" i="15"/>
  <c r="F95" i="15"/>
  <c r="G95" i="15" s="1"/>
  <c r="H94" i="15"/>
  <c r="F94" i="15"/>
  <c r="G94" i="15" s="1"/>
  <c r="H93" i="15"/>
  <c r="F93" i="15"/>
  <c r="G93" i="15" s="1"/>
  <c r="H92" i="15"/>
  <c r="F92" i="15"/>
  <c r="G92" i="15" s="1"/>
  <c r="H83" i="15"/>
  <c r="F83" i="15"/>
  <c r="G83" i="15" s="1"/>
  <c r="H82" i="15"/>
  <c r="F82" i="15"/>
  <c r="G82" i="15" s="1"/>
  <c r="H81" i="15"/>
  <c r="F81" i="15"/>
  <c r="G81" i="15" s="1"/>
  <c r="H80" i="15"/>
  <c r="F80" i="15"/>
  <c r="G80" i="15" s="1"/>
  <c r="H71" i="15"/>
  <c r="F71" i="15"/>
  <c r="G71" i="15" s="1"/>
  <c r="H70" i="15"/>
  <c r="F70" i="15"/>
  <c r="G70" i="15" s="1"/>
  <c r="H69" i="15"/>
  <c r="F69" i="15"/>
  <c r="G69" i="15" s="1"/>
  <c r="H68" i="15"/>
  <c r="F68" i="15"/>
  <c r="G68" i="15" s="1"/>
  <c r="H59" i="15"/>
  <c r="F59" i="15"/>
  <c r="G59" i="15" s="1"/>
  <c r="H58" i="15"/>
  <c r="F58" i="15"/>
  <c r="G58" i="15" s="1"/>
  <c r="H57" i="15"/>
  <c r="F57" i="15"/>
  <c r="G57" i="15" s="1"/>
  <c r="H56" i="15"/>
  <c r="F56" i="15"/>
  <c r="G56" i="15" s="1"/>
  <c r="H47" i="15"/>
  <c r="F47" i="15"/>
  <c r="G47" i="15" s="1"/>
  <c r="H46" i="15"/>
  <c r="F46" i="15"/>
  <c r="G46" i="15" s="1"/>
  <c r="H45" i="15"/>
  <c r="F45" i="15"/>
  <c r="G45" i="15" s="1"/>
  <c r="H44" i="15"/>
  <c r="F44" i="15"/>
  <c r="G44" i="15" s="1"/>
  <c r="H35" i="15"/>
  <c r="F35" i="15"/>
  <c r="G35" i="15" s="1"/>
  <c r="H34" i="15"/>
  <c r="F34" i="15"/>
  <c r="G34" i="15" s="1"/>
  <c r="H33" i="15"/>
  <c r="F33" i="15"/>
  <c r="G33" i="15" s="1"/>
  <c r="H32" i="15"/>
  <c r="F32" i="15"/>
  <c r="G32" i="15" s="1"/>
  <c r="H23" i="15"/>
  <c r="F23" i="15"/>
  <c r="G23" i="15" s="1"/>
  <c r="H22" i="15"/>
  <c r="F22" i="15"/>
  <c r="G22" i="15" s="1"/>
  <c r="H21" i="15"/>
  <c r="F21" i="15"/>
  <c r="G21" i="15" s="1"/>
  <c r="H20" i="15"/>
  <c r="F20" i="15"/>
  <c r="G20" i="15" s="1"/>
  <c r="F9" i="15"/>
  <c r="G9" i="15" s="1"/>
  <c r="H9" i="15"/>
  <c r="F10" i="15"/>
  <c r="G10" i="15" s="1"/>
  <c r="H10" i="15"/>
  <c r="F11" i="15"/>
  <c r="G11" i="15" s="1"/>
  <c r="H11" i="15"/>
  <c r="F8" i="15"/>
  <c r="G8" i="15" s="1"/>
  <c r="H399" i="15" l="1"/>
  <c r="B254" i="15"/>
  <c r="B242" i="15"/>
  <c r="B230" i="15"/>
  <c r="B218" i="15"/>
  <c r="B206" i="15"/>
  <c r="B194" i="15"/>
  <c r="B182" i="15"/>
  <c r="B170" i="15"/>
  <c r="B158" i="15"/>
  <c r="B146" i="15"/>
  <c r="B134" i="15"/>
  <c r="B122" i="15"/>
  <c r="B110" i="15"/>
  <c r="B98" i="15"/>
  <c r="B86" i="15"/>
  <c r="B74" i="15"/>
  <c r="B62" i="15"/>
  <c r="B50" i="15"/>
  <c r="B38" i="15"/>
  <c r="B59" i="15" l="1"/>
  <c r="C59" i="15"/>
  <c r="B75" i="15"/>
  <c r="C75" i="15"/>
  <c r="B82" i="15"/>
  <c r="C82" i="15"/>
  <c r="B100" i="15"/>
  <c r="C100" i="15"/>
  <c r="B102" i="15"/>
  <c r="C102" i="15"/>
  <c r="B105" i="15"/>
  <c r="C105" i="15"/>
  <c r="B107" i="15"/>
  <c r="C107" i="15"/>
  <c r="B123" i="15"/>
  <c r="C123" i="15"/>
  <c r="B125" i="15"/>
  <c r="C125" i="15"/>
  <c r="B128" i="15"/>
  <c r="C128" i="15"/>
  <c r="B130" i="15"/>
  <c r="C130" i="15"/>
  <c r="B148" i="15"/>
  <c r="C148" i="15"/>
  <c r="B150" i="15"/>
  <c r="C150" i="15"/>
  <c r="B153" i="15"/>
  <c r="C153" i="15"/>
  <c r="B155" i="15"/>
  <c r="C155" i="15"/>
  <c r="B171" i="15"/>
  <c r="C171" i="15"/>
  <c r="B173" i="15"/>
  <c r="C173" i="15"/>
  <c r="B176" i="15"/>
  <c r="C176" i="15"/>
  <c r="B178" i="15"/>
  <c r="C178" i="15"/>
  <c r="B196" i="15"/>
  <c r="C196" i="15"/>
  <c r="B198" i="15"/>
  <c r="C198" i="15"/>
  <c r="B201" i="15"/>
  <c r="C201" i="15"/>
  <c r="B203" i="15"/>
  <c r="C203" i="15"/>
  <c r="B219" i="15"/>
  <c r="C219" i="15"/>
  <c r="B221" i="15"/>
  <c r="C221" i="15"/>
  <c r="B224" i="15"/>
  <c r="C224" i="15"/>
  <c r="B226" i="15"/>
  <c r="C226" i="15"/>
  <c r="B244" i="15"/>
  <c r="C244" i="15"/>
  <c r="B246" i="15"/>
  <c r="C246" i="15"/>
  <c r="B249" i="15"/>
  <c r="C249" i="15"/>
  <c r="B251" i="15"/>
  <c r="C251" i="15"/>
  <c r="B47" i="15"/>
  <c r="C47" i="15"/>
  <c r="B54" i="15"/>
  <c r="C54" i="15"/>
  <c r="B80" i="15"/>
  <c r="C80" i="15"/>
  <c r="B41" i="15"/>
  <c r="C41" i="15"/>
  <c r="B46" i="15"/>
  <c r="C46" i="15"/>
  <c r="B64" i="15"/>
  <c r="C64" i="15"/>
  <c r="B66" i="15"/>
  <c r="C66" i="15"/>
  <c r="B69" i="15"/>
  <c r="C69" i="15"/>
  <c r="B71" i="15"/>
  <c r="C71" i="15"/>
  <c r="B87" i="15"/>
  <c r="C87" i="15"/>
  <c r="B89" i="15"/>
  <c r="C89" i="15"/>
  <c r="B92" i="15"/>
  <c r="C92" i="15"/>
  <c r="B94" i="15"/>
  <c r="C94" i="15"/>
  <c r="B112" i="15"/>
  <c r="C112" i="15"/>
  <c r="B114" i="15"/>
  <c r="C114" i="15"/>
  <c r="B117" i="15"/>
  <c r="C117" i="15"/>
  <c r="B119" i="15"/>
  <c r="C119" i="15"/>
  <c r="B135" i="15"/>
  <c r="C135" i="15"/>
  <c r="B137" i="15"/>
  <c r="C137" i="15"/>
  <c r="B140" i="15"/>
  <c r="C140" i="15"/>
  <c r="B142" i="15"/>
  <c r="C142" i="15"/>
  <c r="B160" i="15"/>
  <c r="C160" i="15"/>
  <c r="B162" i="15"/>
  <c r="C162" i="15"/>
  <c r="B165" i="15"/>
  <c r="C165" i="15"/>
  <c r="B167" i="15"/>
  <c r="C167" i="15"/>
  <c r="B183" i="15"/>
  <c r="C183" i="15"/>
  <c r="B185" i="15"/>
  <c r="C185" i="15"/>
  <c r="B188" i="15"/>
  <c r="C188" i="15"/>
  <c r="B190" i="15"/>
  <c r="C190" i="15"/>
  <c r="B208" i="15"/>
  <c r="C208" i="15"/>
  <c r="B210" i="15"/>
  <c r="C210" i="15"/>
  <c r="B213" i="15"/>
  <c r="C213" i="15"/>
  <c r="B215" i="15"/>
  <c r="C215" i="15"/>
  <c r="B231" i="15"/>
  <c r="C231" i="15"/>
  <c r="B233" i="15"/>
  <c r="C233" i="15"/>
  <c r="B236" i="15"/>
  <c r="C236" i="15"/>
  <c r="B238" i="15"/>
  <c r="C238" i="15"/>
  <c r="B256" i="15"/>
  <c r="C256" i="15"/>
  <c r="B258" i="15"/>
  <c r="C258" i="15"/>
  <c r="B261" i="15"/>
  <c r="C261" i="15"/>
  <c r="B263" i="15"/>
  <c r="C263" i="15"/>
  <c r="B40" i="15"/>
  <c r="C40" i="15"/>
  <c r="B45" i="15"/>
  <c r="C45" i="15"/>
  <c r="B52" i="15"/>
  <c r="C52" i="15"/>
  <c r="B57" i="15"/>
  <c r="C57" i="15"/>
  <c r="B77" i="15"/>
  <c r="C77" i="15"/>
  <c r="B39" i="15"/>
  <c r="C39" i="15"/>
  <c r="B44" i="15"/>
  <c r="C44" i="15"/>
  <c r="B51" i="15"/>
  <c r="C51" i="15"/>
  <c r="B53" i="15"/>
  <c r="C53" i="15"/>
  <c r="B56" i="15"/>
  <c r="C56" i="15"/>
  <c r="B58" i="15"/>
  <c r="C58" i="15"/>
  <c r="B76" i="15"/>
  <c r="C76" i="15"/>
  <c r="B78" i="15"/>
  <c r="C78" i="15"/>
  <c r="B81" i="15"/>
  <c r="C81" i="15"/>
  <c r="B83" i="15"/>
  <c r="C83" i="15"/>
  <c r="B99" i="15"/>
  <c r="C99" i="15"/>
  <c r="B101" i="15"/>
  <c r="C101" i="15"/>
  <c r="B104" i="15"/>
  <c r="C104" i="15"/>
  <c r="B106" i="15"/>
  <c r="C106" i="15"/>
  <c r="B124" i="15"/>
  <c r="C124" i="15"/>
  <c r="B126" i="15"/>
  <c r="C126" i="15"/>
  <c r="B129" i="15"/>
  <c r="C129" i="15"/>
  <c r="B131" i="15"/>
  <c r="C131" i="15"/>
  <c r="B147" i="15"/>
  <c r="C147" i="15"/>
  <c r="B149" i="15"/>
  <c r="C149" i="15"/>
  <c r="B152" i="15"/>
  <c r="C152" i="15"/>
  <c r="B154" i="15"/>
  <c r="C154" i="15"/>
  <c r="B172" i="15"/>
  <c r="C172" i="15"/>
  <c r="B174" i="15"/>
  <c r="C174" i="15"/>
  <c r="B177" i="15"/>
  <c r="C177" i="15"/>
  <c r="B179" i="15"/>
  <c r="C179" i="15"/>
  <c r="B195" i="15"/>
  <c r="C195" i="15"/>
  <c r="B197" i="15"/>
  <c r="C197" i="15"/>
  <c r="B200" i="15"/>
  <c r="C200" i="15"/>
  <c r="B202" i="15"/>
  <c r="C202" i="15"/>
  <c r="B220" i="15"/>
  <c r="C220" i="15"/>
  <c r="B222" i="15"/>
  <c r="C222" i="15"/>
  <c r="B225" i="15"/>
  <c r="C225" i="15"/>
  <c r="B227" i="15"/>
  <c r="C227" i="15"/>
  <c r="B243" i="15"/>
  <c r="C243" i="15"/>
  <c r="B245" i="15"/>
  <c r="C245" i="15"/>
  <c r="B248" i="15"/>
  <c r="C248" i="15"/>
  <c r="B250" i="15"/>
  <c r="C250" i="15"/>
  <c r="B42" i="15"/>
  <c r="C42" i="15"/>
  <c r="B63" i="15"/>
  <c r="C63" i="15"/>
  <c r="B65" i="15"/>
  <c r="C65" i="15"/>
  <c r="B68" i="15"/>
  <c r="C68" i="15"/>
  <c r="B70" i="15"/>
  <c r="C70" i="15"/>
  <c r="B88" i="15"/>
  <c r="C88" i="15"/>
  <c r="B90" i="15"/>
  <c r="C90" i="15"/>
  <c r="B93" i="15"/>
  <c r="C93" i="15"/>
  <c r="B95" i="15"/>
  <c r="C95" i="15"/>
  <c r="B111" i="15"/>
  <c r="C111" i="15"/>
  <c r="B113" i="15"/>
  <c r="C113" i="15"/>
  <c r="B116" i="15"/>
  <c r="C116" i="15"/>
  <c r="B118" i="15"/>
  <c r="C118" i="15"/>
  <c r="B136" i="15"/>
  <c r="C136" i="15"/>
  <c r="B138" i="15"/>
  <c r="C138" i="15"/>
  <c r="B141" i="15"/>
  <c r="C141" i="15"/>
  <c r="B143" i="15"/>
  <c r="C143" i="15"/>
  <c r="B159" i="15"/>
  <c r="C159" i="15"/>
  <c r="B161" i="15"/>
  <c r="C161" i="15"/>
  <c r="B164" i="15"/>
  <c r="C164" i="15"/>
  <c r="B166" i="15"/>
  <c r="C166" i="15"/>
  <c r="B184" i="15"/>
  <c r="C184" i="15"/>
  <c r="B186" i="15"/>
  <c r="C186" i="15"/>
  <c r="B189" i="15"/>
  <c r="C189" i="15"/>
  <c r="B191" i="15"/>
  <c r="C191" i="15"/>
  <c r="B207" i="15"/>
  <c r="C207" i="15"/>
  <c r="B209" i="15"/>
  <c r="C209" i="15"/>
  <c r="B212" i="15"/>
  <c r="C212" i="15"/>
  <c r="B214" i="15"/>
  <c r="C214" i="15"/>
  <c r="B232" i="15"/>
  <c r="C232" i="15"/>
  <c r="B234" i="15"/>
  <c r="C234" i="15"/>
  <c r="B237" i="15"/>
  <c r="C237" i="15"/>
  <c r="B239" i="15"/>
  <c r="C239" i="15"/>
  <c r="B255" i="15"/>
  <c r="C255" i="15"/>
  <c r="B257" i="15"/>
  <c r="C257" i="15"/>
  <c r="B260" i="15"/>
  <c r="C260" i="15"/>
  <c r="B262" i="15"/>
  <c r="C262" i="15"/>
  <c r="B26" i="15"/>
  <c r="C6" i="15"/>
  <c r="C11" i="15"/>
  <c r="C10" i="15"/>
  <c r="C9" i="15"/>
  <c r="C8" i="15"/>
  <c r="C5" i="15"/>
  <c r="C4" i="15"/>
  <c r="C3" i="15"/>
  <c r="B14" i="15"/>
  <c r="B30" i="15" l="1"/>
  <c r="C30" i="15"/>
  <c r="B15" i="15"/>
  <c r="C15" i="15"/>
  <c r="B17" i="15"/>
  <c r="C17" i="15"/>
  <c r="B20" i="15"/>
  <c r="C20" i="15"/>
  <c r="B22" i="15"/>
  <c r="C22" i="15"/>
  <c r="B28" i="15"/>
  <c r="C28" i="15"/>
  <c r="B33" i="15"/>
  <c r="C33" i="15"/>
  <c r="B27" i="15"/>
  <c r="C27" i="15"/>
  <c r="B29" i="15"/>
  <c r="C29" i="15"/>
  <c r="B32" i="15"/>
  <c r="C32" i="15"/>
  <c r="B34" i="15"/>
  <c r="C34" i="15"/>
  <c r="B16" i="15"/>
  <c r="C16" i="15"/>
  <c r="B18" i="15"/>
  <c r="C18" i="15"/>
  <c r="B21" i="15"/>
  <c r="C21" i="15"/>
  <c r="B23" i="15"/>
  <c r="C23" i="15"/>
  <c r="B35" i="15"/>
  <c r="C35" i="15"/>
  <c r="B6" i="15"/>
  <c r="B4" i="15" l="1"/>
  <c r="B9" i="15"/>
  <c r="B11" i="15"/>
  <c r="B2" i="15"/>
  <c r="H3" i="28" l="1"/>
  <c r="I3" i="28" s="1"/>
  <c r="N3" i="28"/>
  <c r="B8" i="15"/>
  <c r="B10" i="15"/>
  <c r="B5" i="15"/>
  <c r="B3" i="15"/>
  <c r="H24" i="28" l="1"/>
  <c r="I24" i="28" s="1"/>
  <c r="H21" i="28"/>
  <c r="I21" i="28" s="1"/>
  <c r="H13" i="18"/>
  <c r="I13" i="18" s="1"/>
  <c r="H30" i="22"/>
  <c r="I30" i="22" s="1"/>
  <c r="H24" i="29"/>
  <c r="I24" i="29" s="1"/>
  <c r="H15" i="1"/>
  <c r="I15" i="1" s="1"/>
  <c r="H31" i="25"/>
  <c r="I31" i="25" s="1"/>
  <c r="H3" i="18"/>
  <c r="I3" i="18" s="1"/>
  <c r="H4" i="21"/>
  <c r="I4" i="21" s="1"/>
  <c r="H31" i="27"/>
  <c r="I31" i="27" s="1"/>
  <c r="H16" i="22"/>
  <c r="I16" i="22" s="1"/>
  <c r="H27" i="28"/>
  <c r="I27" i="28" s="1"/>
  <c r="H16" i="19"/>
  <c r="I16" i="19" s="1"/>
  <c r="H12" i="23"/>
  <c r="I12" i="23" s="1"/>
  <c r="H8" i="28"/>
  <c r="I8" i="28" s="1"/>
  <c r="H35" i="1"/>
  <c r="I35" i="1" s="1"/>
  <c r="H16" i="18"/>
  <c r="I16" i="18" s="1"/>
  <c r="H25" i="23"/>
  <c r="I25" i="23" s="1"/>
  <c r="H4" i="29"/>
  <c r="I4" i="29" s="1"/>
  <c r="H21" i="1"/>
  <c r="I21" i="1" s="1"/>
  <c r="H5" i="1"/>
  <c r="I5" i="1" s="1"/>
  <c r="H17" i="18"/>
  <c r="I17" i="18" s="1"/>
  <c r="H17" i="19"/>
  <c r="I17" i="19" s="1"/>
  <c r="H15" i="21"/>
  <c r="I15" i="21" s="1"/>
  <c r="H13" i="23"/>
  <c r="I13" i="23" s="1"/>
  <c r="H11" i="25"/>
  <c r="I11" i="25" s="1"/>
  <c r="H9" i="28"/>
  <c r="I9" i="28" s="1"/>
  <c r="H32" i="1"/>
  <c r="I32" i="1" s="1"/>
  <c r="H20" i="18"/>
  <c r="I20" i="18" s="1"/>
  <c r="H5" i="28"/>
  <c r="I5" i="28" s="1"/>
  <c r="H7" i="1"/>
  <c r="I7" i="1" s="1"/>
  <c r="H5" i="19"/>
  <c r="I5" i="19" s="1"/>
  <c r="H34" i="22"/>
  <c r="I34" i="22" s="1"/>
  <c r="H30" i="27"/>
  <c r="I30" i="27" s="1"/>
  <c r="H24" i="18"/>
  <c r="I24" i="18" s="1"/>
  <c r="H25" i="1"/>
  <c r="I25" i="1" s="1"/>
  <c r="H11" i="18"/>
  <c r="I11" i="18" s="1"/>
  <c r="H24" i="20"/>
  <c r="I24" i="20" s="1"/>
  <c r="H20" i="24"/>
  <c r="I20" i="24" s="1"/>
  <c r="H22" i="19"/>
  <c r="I22" i="19" s="1"/>
  <c r="H20" i="21"/>
  <c r="I20" i="21" s="1"/>
  <c r="H18" i="23"/>
  <c r="I18" i="23" s="1"/>
  <c r="H16" i="25"/>
  <c r="I16" i="25" s="1"/>
  <c r="H14" i="28"/>
  <c r="I14" i="28" s="1"/>
  <c r="H3" i="19"/>
  <c r="I3" i="19" s="1"/>
  <c r="H34" i="20"/>
  <c r="I34" i="20" s="1"/>
  <c r="H32" i="22"/>
  <c r="I32" i="22" s="1"/>
  <c r="H30" i="24"/>
  <c r="I30" i="24" s="1"/>
  <c r="H28" i="27"/>
  <c r="I28" i="27" s="1"/>
  <c r="H10" i="29"/>
  <c r="I10" i="29" s="1"/>
  <c r="H32" i="19"/>
  <c r="I32" i="19" s="1"/>
  <c r="H30" i="21"/>
  <c r="I30" i="21" s="1"/>
  <c r="H28" i="23"/>
  <c r="I28" i="23" s="1"/>
  <c r="H26" i="25"/>
  <c r="I26" i="25" s="1"/>
  <c r="H35" i="29"/>
  <c r="I35" i="29" s="1"/>
  <c r="H19" i="29"/>
  <c r="I19" i="29" s="1"/>
  <c r="H3" i="29"/>
  <c r="I3" i="29" s="1"/>
  <c r="H20" i="28"/>
  <c r="I20" i="28" s="1"/>
  <c r="H4" i="28"/>
  <c r="I4" i="28" s="1"/>
  <c r="H21" i="27"/>
  <c r="I21" i="27" s="1"/>
  <c r="H5" i="27"/>
  <c r="I5" i="27" s="1"/>
  <c r="H22" i="25"/>
  <c r="I22" i="25" s="1"/>
  <c r="H6" i="25"/>
  <c r="I6" i="25" s="1"/>
  <c r="H23" i="24"/>
  <c r="I23" i="24" s="1"/>
  <c r="H7" i="24"/>
  <c r="I7" i="24" s="1"/>
  <c r="H24" i="23"/>
  <c r="I24" i="23" s="1"/>
  <c r="H8" i="23"/>
  <c r="I8" i="23" s="1"/>
  <c r="H25" i="22"/>
  <c r="I25" i="22" s="1"/>
  <c r="H9" i="22"/>
  <c r="I9" i="22" s="1"/>
  <c r="H26" i="21"/>
  <c r="I26" i="21" s="1"/>
  <c r="H10" i="21"/>
  <c r="I10" i="21" s="1"/>
  <c r="H27" i="20"/>
  <c r="I27" i="20" s="1"/>
  <c r="H11" i="20"/>
  <c r="I11" i="20" s="1"/>
  <c r="H28" i="19"/>
  <c r="I28" i="19" s="1"/>
  <c r="H12" i="19"/>
  <c r="I12" i="19" s="1"/>
  <c r="H29" i="18"/>
  <c r="I29" i="18" s="1"/>
  <c r="H22" i="29"/>
  <c r="I22" i="29" s="1"/>
  <c r="H6" i="29"/>
  <c r="I6" i="29" s="1"/>
  <c r="H23" i="28"/>
  <c r="I23" i="28" s="1"/>
  <c r="H7" i="28"/>
  <c r="I7" i="28" s="1"/>
  <c r="H24" i="27"/>
  <c r="I24" i="27" s="1"/>
  <c r="H8" i="27"/>
  <c r="I8" i="27" s="1"/>
  <c r="H25" i="25"/>
  <c r="I25" i="25" s="1"/>
  <c r="H9" i="25"/>
  <c r="I9" i="25" s="1"/>
  <c r="H26" i="24"/>
  <c r="I26" i="24" s="1"/>
  <c r="H10" i="24"/>
  <c r="I10" i="24" s="1"/>
  <c r="H27" i="23"/>
  <c r="I27" i="23" s="1"/>
  <c r="H11" i="23"/>
  <c r="I11" i="23" s="1"/>
  <c r="H28" i="22"/>
  <c r="I28" i="22" s="1"/>
  <c r="H12" i="22"/>
  <c r="I12" i="22" s="1"/>
  <c r="H29" i="21"/>
  <c r="I29" i="21" s="1"/>
  <c r="H13" i="21"/>
  <c r="I13" i="21" s="1"/>
  <c r="H30" i="20"/>
  <c r="I30" i="20" s="1"/>
  <c r="H14" i="20"/>
  <c r="I14" i="20" s="1"/>
  <c r="H31" i="19"/>
  <c r="I31" i="19" s="1"/>
  <c r="H15" i="19"/>
  <c r="I15" i="19" s="1"/>
  <c r="H32" i="18"/>
  <c r="I32" i="18" s="1"/>
  <c r="H25" i="29"/>
  <c r="I25" i="29" s="1"/>
  <c r="H9" i="29"/>
  <c r="I9" i="29" s="1"/>
  <c r="H26" i="28"/>
  <c r="I26" i="28" s="1"/>
  <c r="H10" i="28"/>
  <c r="I10" i="28" s="1"/>
  <c r="H27" i="27"/>
  <c r="I27" i="27" s="1"/>
  <c r="H11" i="27"/>
  <c r="I11" i="27" s="1"/>
  <c r="H28" i="25"/>
  <c r="I28" i="25" s="1"/>
  <c r="H12" i="25"/>
  <c r="I12" i="25" s="1"/>
  <c r="H29" i="24"/>
  <c r="I29" i="24" s="1"/>
  <c r="H13" i="24"/>
  <c r="I13" i="24" s="1"/>
  <c r="H30" i="23"/>
  <c r="I30" i="23" s="1"/>
  <c r="H14" i="23"/>
  <c r="I14" i="23" s="1"/>
  <c r="H31" i="22"/>
  <c r="I31" i="22" s="1"/>
  <c r="H15" i="22"/>
  <c r="I15" i="22" s="1"/>
  <c r="H32" i="21"/>
  <c r="I32" i="21" s="1"/>
  <c r="H16" i="21"/>
  <c r="I16" i="21" s="1"/>
  <c r="H33" i="20"/>
  <c r="I33" i="20" s="1"/>
  <c r="H17" i="20"/>
  <c r="I17" i="20" s="1"/>
  <c r="H34" i="19"/>
  <c r="I34" i="19" s="1"/>
  <c r="H18" i="19"/>
  <c r="I18" i="19" s="1"/>
  <c r="H35" i="18"/>
  <c r="I35" i="18" s="1"/>
  <c r="H33" i="28"/>
  <c r="I33" i="28" s="1"/>
  <c r="H35" i="25"/>
  <c r="I35" i="25" s="1"/>
  <c r="H4" i="24"/>
  <c r="I4" i="24" s="1"/>
  <c r="H6" i="22"/>
  <c r="I6" i="22" s="1"/>
  <c r="H8" i="20"/>
  <c r="I8" i="20" s="1"/>
  <c r="H23" i="18"/>
  <c r="I23" i="18" s="1"/>
  <c r="H7" i="18"/>
  <c r="I7" i="18" s="1"/>
  <c r="H14" i="1"/>
  <c r="I14" i="1" s="1"/>
  <c r="H30" i="1"/>
  <c r="I30" i="1" s="1"/>
  <c r="H26" i="22"/>
  <c r="I26" i="22" s="1"/>
  <c r="H12" i="18"/>
  <c r="I12" i="18" s="1"/>
  <c r="H12" i="29"/>
  <c r="I12" i="29" s="1"/>
  <c r="H14" i="27"/>
  <c r="I14" i="27" s="1"/>
  <c r="H16" i="24"/>
  <c r="I16" i="24" s="1"/>
  <c r="H18" i="22"/>
  <c r="I18" i="22" s="1"/>
  <c r="H20" i="20"/>
  <c r="I20" i="20" s="1"/>
  <c r="H26" i="18"/>
  <c r="I26" i="18" s="1"/>
  <c r="H10" i="18"/>
  <c r="I10" i="18" s="1"/>
  <c r="H12" i="1"/>
  <c r="I12" i="1" s="1"/>
  <c r="H28" i="1"/>
  <c r="I28" i="1" s="1"/>
  <c r="H23" i="25"/>
  <c r="I23" i="25" s="1"/>
  <c r="H12" i="20"/>
  <c r="I12" i="20" s="1"/>
  <c r="H31" i="29"/>
  <c r="I31" i="29" s="1"/>
  <c r="H15" i="29"/>
  <c r="I15" i="29" s="1"/>
  <c r="H32" i="28"/>
  <c r="I32" i="28" s="1"/>
  <c r="H16" i="28"/>
  <c r="I16" i="28" s="1"/>
  <c r="H33" i="27"/>
  <c r="I33" i="27" s="1"/>
  <c r="H17" i="27"/>
  <c r="I17" i="27" s="1"/>
  <c r="H34" i="25"/>
  <c r="I34" i="25" s="1"/>
  <c r="H18" i="25"/>
  <c r="I18" i="25" s="1"/>
  <c r="H35" i="24"/>
  <c r="I35" i="24" s="1"/>
  <c r="H19" i="24"/>
  <c r="I19" i="24" s="1"/>
  <c r="H3" i="24"/>
  <c r="I3" i="24" s="1"/>
  <c r="H20" i="23"/>
  <c r="I20" i="23" s="1"/>
  <c r="H4" i="23"/>
  <c r="I4" i="23" s="1"/>
  <c r="H21" i="22"/>
  <c r="I21" i="22" s="1"/>
  <c r="H5" i="22"/>
  <c r="I5" i="22" s="1"/>
  <c r="H22" i="21"/>
  <c r="I22" i="21" s="1"/>
  <c r="H6" i="21"/>
  <c r="I6" i="21" s="1"/>
  <c r="H23" i="20"/>
  <c r="I23" i="20" s="1"/>
  <c r="H7" i="20"/>
  <c r="I7" i="20" s="1"/>
  <c r="H24" i="19"/>
  <c r="I24" i="19" s="1"/>
  <c r="H8" i="19"/>
  <c r="I8" i="19" s="1"/>
  <c r="H34" i="29"/>
  <c r="I34" i="29" s="1"/>
  <c r="H18" i="29"/>
  <c r="I18" i="29" s="1"/>
  <c r="H35" i="28"/>
  <c r="I35" i="28" s="1"/>
  <c r="H19" i="28"/>
  <c r="I19" i="28" s="1"/>
  <c r="H20" i="27"/>
  <c r="I20" i="27" s="1"/>
  <c r="H4" i="27"/>
  <c r="I4" i="27" s="1"/>
  <c r="H21" i="25"/>
  <c r="I21" i="25" s="1"/>
  <c r="H5" i="25"/>
  <c r="I5" i="25" s="1"/>
  <c r="H22" i="24"/>
  <c r="I22" i="24" s="1"/>
  <c r="H6" i="24"/>
  <c r="I6" i="24" s="1"/>
  <c r="H23" i="23"/>
  <c r="I23" i="23" s="1"/>
  <c r="H7" i="23"/>
  <c r="I7" i="23" s="1"/>
  <c r="H24" i="22"/>
  <c r="I24" i="22" s="1"/>
  <c r="H8" i="22"/>
  <c r="I8" i="22" s="1"/>
  <c r="H25" i="21"/>
  <c r="I25" i="21" s="1"/>
  <c r="H9" i="21"/>
  <c r="I9" i="21" s="1"/>
  <c r="H26" i="20"/>
  <c r="I26" i="20" s="1"/>
  <c r="H10" i="20"/>
  <c r="I10" i="20" s="1"/>
  <c r="H27" i="19"/>
  <c r="I27" i="19" s="1"/>
  <c r="H11" i="19"/>
  <c r="I11" i="19" s="1"/>
  <c r="H28" i="18"/>
  <c r="I28" i="18" s="1"/>
  <c r="H21" i="29"/>
  <c r="I21" i="29" s="1"/>
  <c r="H5" i="29"/>
  <c r="I5" i="29" s="1"/>
  <c r="H22" i="28"/>
  <c r="I22" i="28" s="1"/>
  <c r="H6" i="28"/>
  <c r="I6" i="28" s="1"/>
  <c r="H23" i="27"/>
  <c r="I23" i="27" s="1"/>
  <c r="H7" i="27"/>
  <c r="I7" i="27" s="1"/>
  <c r="H24" i="25"/>
  <c r="I24" i="25" s="1"/>
  <c r="H8" i="25"/>
  <c r="I8" i="25" s="1"/>
  <c r="H25" i="24"/>
  <c r="I25" i="24" s="1"/>
  <c r="H9" i="24"/>
  <c r="I9" i="24" s="1"/>
  <c r="H26" i="23"/>
  <c r="I26" i="23" s="1"/>
  <c r="H10" i="23"/>
  <c r="I10" i="23" s="1"/>
  <c r="H27" i="22"/>
  <c r="I27" i="22" s="1"/>
  <c r="H11" i="22"/>
  <c r="I11" i="22" s="1"/>
  <c r="H28" i="21"/>
  <c r="I28" i="21" s="1"/>
  <c r="H12" i="21"/>
  <c r="I12" i="21" s="1"/>
  <c r="H29" i="20"/>
  <c r="I29" i="20" s="1"/>
  <c r="H13" i="20"/>
  <c r="I13" i="20" s="1"/>
  <c r="H30" i="19"/>
  <c r="I30" i="19" s="1"/>
  <c r="H14" i="19"/>
  <c r="I14" i="19" s="1"/>
  <c r="H31" i="18"/>
  <c r="I31" i="18" s="1"/>
  <c r="H17" i="28"/>
  <c r="I17" i="28" s="1"/>
  <c r="H19" i="25"/>
  <c r="I19" i="25" s="1"/>
  <c r="H27" i="29"/>
  <c r="I27" i="29" s="1"/>
  <c r="H11" i="29"/>
  <c r="I11" i="29" s="1"/>
  <c r="H28" i="28"/>
  <c r="I28" i="28" s="1"/>
  <c r="H12" i="28"/>
  <c r="I12" i="28" s="1"/>
  <c r="H29" i="27"/>
  <c r="I29" i="27" s="1"/>
  <c r="H13" i="27"/>
  <c r="I13" i="27" s="1"/>
  <c r="H30" i="25"/>
  <c r="I30" i="25" s="1"/>
  <c r="H14" i="25"/>
  <c r="I14" i="25" s="1"/>
  <c r="H31" i="24"/>
  <c r="I31" i="24" s="1"/>
  <c r="H15" i="24"/>
  <c r="I15" i="24" s="1"/>
  <c r="H32" i="23"/>
  <c r="I32" i="23" s="1"/>
  <c r="H16" i="23"/>
  <c r="I16" i="23" s="1"/>
  <c r="H33" i="22"/>
  <c r="I33" i="22" s="1"/>
  <c r="H17" i="22"/>
  <c r="I17" i="22" s="1"/>
  <c r="H34" i="21"/>
  <c r="I34" i="21" s="1"/>
  <c r="H18" i="21"/>
  <c r="I18" i="21" s="1"/>
  <c r="H35" i="20"/>
  <c r="I35" i="20" s="1"/>
  <c r="H19" i="20"/>
  <c r="I19" i="20" s="1"/>
  <c r="H3" i="20"/>
  <c r="I3" i="20" s="1"/>
  <c r="H20" i="19"/>
  <c r="I20" i="19" s="1"/>
  <c r="H4" i="19"/>
  <c r="I4" i="19" s="1"/>
  <c r="H30" i="29"/>
  <c r="I30" i="29" s="1"/>
  <c r="H14" i="29"/>
  <c r="I14" i="29" s="1"/>
  <c r="H31" i="28"/>
  <c r="I31" i="28" s="1"/>
  <c r="H15" i="28"/>
  <c r="I15" i="28" s="1"/>
  <c r="H32" i="27"/>
  <c r="I32" i="27" s="1"/>
  <c r="H16" i="27"/>
  <c r="I16" i="27" s="1"/>
  <c r="H33" i="25"/>
  <c r="I33" i="25" s="1"/>
  <c r="H17" i="25"/>
  <c r="I17" i="25" s="1"/>
  <c r="H34" i="24"/>
  <c r="I34" i="24" s="1"/>
  <c r="H18" i="24"/>
  <c r="I18" i="24" s="1"/>
  <c r="H35" i="23"/>
  <c r="I35" i="23" s="1"/>
  <c r="H19" i="23"/>
  <c r="I19" i="23" s="1"/>
  <c r="H3" i="23"/>
  <c r="I3" i="23" s="1"/>
  <c r="H20" i="22"/>
  <c r="I20" i="22" s="1"/>
  <c r="H4" i="22"/>
  <c r="I4" i="22" s="1"/>
  <c r="H21" i="21"/>
  <c r="I21" i="21" s="1"/>
  <c r="H5" i="21"/>
  <c r="I5" i="21" s="1"/>
  <c r="H22" i="20"/>
  <c r="I22" i="20" s="1"/>
  <c r="H6" i="20"/>
  <c r="I6" i="20" s="1"/>
  <c r="H23" i="19"/>
  <c r="I23" i="19" s="1"/>
  <c r="H7" i="19"/>
  <c r="I7" i="19" s="1"/>
  <c r="H33" i="29"/>
  <c r="I33" i="29" s="1"/>
  <c r="H17" i="29"/>
  <c r="I17" i="29" s="1"/>
  <c r="H34" i="28"/>
  <c r="I34" i="28" s="1"/>
  <c r="H18" i="28"/>
  <c r="I18" i="28" s="1"/>
  <c r="H35" i="27"/>
  <c r="I35" i="27" s="1"/>
  <c r="H19" i="27"/>
  <c r="I19" i="27" s="1"/>
  <c r="H3" i="27"/>
  <c r="I3" i="27" s="1"/>
  <c r="H20" i="25"/>
  <c r="I20" i="25" s="1"/>
  <c r="H4" i="25"/>
  <c r="I4" i="25" s="1"/>
  <c r="H21" i="24"/>
  <c r="I21" i="24" s="1"/>
  <c r="H5" i="24"/>
  <c r="I5" i="24" s="1"/>
  <c r="H22" i="23"/>
  <c r="I22" i="23" s="1"/>
  <c r="H6" i="23"/>
  <c r="I6" i="23" s="1"/>
  <c r="H23" i="22"/>
  <c r="I23" i="22" s="1"/>
  <c r="H7" i="22"/>
  <c r="I7" i="22" s="1"/>
  <c r="H24" i="21"/>
  <c r="I24" i="21" s="1"/>
  <c r="H8" i="21"/>
  <c r="I8" i="21" s="1"/>
  <c r="H25" i="20"/>
  <c r="I25" i="20" s="1"/>
  <c r="H9" i="20"/>
  <c r="I9" i="20" s="1"/>
  <c r="H26" i="19"/>
  <c r="I26" i="19" s="1"/>
  <c r="H10" i="19"/>
  <c r="I10" i="19" s="1"/>
  <c r="H32" i="29"/>
  <c r="I32" i="29" s="1"/>
  <c r="H34" i="27"/>
  <c r="I34" i="27" s="1"/>
  <c r="H3" i="25"/>
  <c r="I3" i="25" s="1"/>
  <c r="H5" i="23"/>
  <c r="I5" i="23" s="1"/>
  <c r="H7" i="21"/>
  <c r="I7" i="21" s="1"/>
  <c r="H9" i="19"/>
  <c r="I9" i="19" s="1"/>
  <c r="H15" i="18"/>
  <c r="I15" i="18" s="1"/>
  <c r="H6" i="1"/>
  <c r="I6" i="1" s="1"/>
  <c r="H22" i="1"/>
  <c r="I22" i="1" s="1"/>
  <c r="H22" i="27"/>
  <c r="I22" i="27" s="1"/>
  <c r="H29" i="19"/>
  <c r="I29" i="19" s="1"/>
  <c r="H27" i="1"/>
  <c r="I27" i="1" s="1"/>
  <c r="H13" i="28"/>
  <c r="I13" i="28" s="1"/>
  <c r="H15" i="25"/>
  <c r="I15" i="25" s="1"/>
  <c r="H17" i="23"/>
  <c r="I17" i="23" s="1"/>
  <c r="H19" i="21"/>
  <c r="I19" i="21" s="1"/>
  <c r="H21" i="19"/>
  <c r="I21" i="19" s="1"/>
  <c r="H18" i="18"/>
  <c r="I18" i="18" s="1"/>
  <c r="H4" i="1"/>
  <c r="I4" i="1" s="1"/>
  <c r="H20" i="1"/>
  <c r="I20" i="1" s="1"/>
  <c r="H20" i="29"/>
  <c r="I20" i="29" s="1"/>
  <c r="H9" i="23"/>
  <c r="I9" i="23" s="1"/>
  <c r="H10" i="22"/>
  <c r="I10" i="22" s="1"/>
  <c r="H10" i="1"/>
  <c r="I10" i="1" s="1"/>
  <c r="H32" i="20"/>
  <c r="I32" i="20" s="1"/>
  <c r="H26" i="27"/>
  <c r="I26" i="27" s="1"/>
  <c r="H24" i="24"/>
  <c r="I24" i="24" s="1"/>
  <c r="H35" i="21"/>
  <c r="I35" i="21" s="1"/>
  <c r="H33" i="1"/>
  <c r="I33" i="1" s="1"/>
  <c r="H21" i="23"/>
  <c r="I21" i="23" s="1"/>
  <c r="H33" i="24"/>
  <c r="I33" i="24" s="1"/>
  <c r="H18" i="20"/>
  <c r="I18" i="20" s="1"/>
  <c r="H12" i="27"/>
  <c r="I12" i="27" s="1"/>
  <c r="H10" i="25"/>
  <c r="I10" i="25" s="1"/>
  <c r="H24" i="1"/>
  <c r="I24" i="1" s="1"/>
  <c r="H7" i="25"/>
  <c r="I7" i="25" s="1"/>
  <c r="H34" i="1"/>
  <c r="I34" i="1" s="1"/>
  <c r="H18" i="1"/>
  <c r="I18" i="1" s="1"/>
  <c r="H5" i="18"/>
  <c r="I5" i="18" s="1"/>
  <c r="H21" i="18"/>
  <c r="I21" i="18" s="1"/>
  <c r="H33" i="19"/>
  <c r="I33" i="19" s="1"/>
  <c r="H31" i="21"/>
  <c r="I31" i="21" s="1"/>
  <c r="H29" i="23"/>
  <c r="I29" i="23" s="1"/>
  <c r="H27" i="25"/>
  <c r="I27" i="25" s="1"/>
  <c r="H25" i="28"/>
  <c r="I25" i="28" s="1"/>
  <c r="H19" i="1"/>
  <c r="I19" i="1" s="1"/>
  <c r="H30" i="18"/>
  <c r="I30" i="18" s="1"/>
  <c r="H31" i="1"/>
  <c r="I31" i="1" s="1"/>
  <c r="H6" i="18"/>
  <c r="I6" i="18" s="1"/>
  <c r="H4" i="20"/>
  <c r="I4" i="20" s="1"/>
  <c r="H33" i="23"/>
  <c r="I33" i="23" s="1"/>
  <c r="H29" i="28"/>
  <c r="I29" i="28" s="1"/>
  <c r="H11" i="21"/>
  <c r="I11" i="21" s="1"/>
  <c r="H17" i="1"/>
  <c r="I17" i="1" s="1"/>
  <c r="H19" i="18"/>
  <c r="I19" i="18" s="1"/>
  <c r="H23" i="21"/>
  <c r="I23" i="21" s="1"/>
  <c r="H18" i="27"/>
  <c r="I18" i="27" s="1"/>
  <c r="H5" i="20"/>
  <c r="I5" i="20" s="1"/>
  <c r="H3" i="22"/>
  <c r="I3" i="22" s="1"/>
  <c r="H34" i="23"/>
  <c r="I34" i="23" s="1"/>
  <c r="H32" i="25"/>
  <c r="I32" i="25" s="1"/>
  <c r="H30" i="28"/>
  <c r="I30" i="28" s="1"/>
  <c r="H19" i="19"/>
  <c r="I19" i="19" s="1"/>
  <c r="H17" i="21"/>
  <c r="I17" i="21" s="1"/>
  <c r="H15" i="23"/>
  <c r="I15" i="23" s="1"/>
  <c r="H13" i="25"/>
  <c r="I13" i="25" s="1"/>
  <c r="H26" i="29"/>
  <c r="I26" i="29" s="1"/>
  <c r="H15" i="20"/>
  <c r="I15" i="20" s="1"/>
  <c r="H13" i="22"/>
  <c r="I13" i="22" s="1"/>
  <c r="H11" i="24"/>
  <c r="I11" i="24" s="1"/>
  <c r="H9" i="27"/>
  <c r="I9" i="27" s="1"/>
  <c r="H7" i="29"/>
  <c r="I7" i="29" s="1"/>
  <c r="H4" i="18"/>
  <c r="I4" i="18" s="1"/>
  <c r="H26" i="1"/>
  <c r="I26" i="1" s="1"/>
  <c r="H34" i="18"/>
  <c r="I34" i="18" s="1"/>
  <c r="H28" i="24"/>
  <c r="I28" i="24" s="1"/>
  <c r="H8" i="18"/>
  <c r="I8" i="18" s="1"/>
  <c r="H22" i="18"/>
  <c r="I22" i="18" s="1"/>
  <c r="H11" i="1"/>
  <c r="I11" i="1" s="1"/>
  <c r="H25" i="19"/>
  <c r="I25" i="19" s="1"/>
  <c r="H6" i="19"/>
  <c r="I6" i="19" s="1"/>
  <c r="H35" i="22"/>
  <c r="I35" i="22" s="1"/>
  <c r="H29" i="29"/>
  <c r="I29" i="29" s="1"/>
  <c r="H14" i="24"/>
  <c r="I14" i="24" s="1"/>
  <c r="H14" i="21"/>
  <c r="I14" i="21" s="1"/>
  <c r="H13" i="19"/>
  <c r="I13" i="19" s="1"/>
  <c r="H16" i="1"/>
  <c r="I16" i="1" s="1"/>
  <c r="H28" i="20"/>
  <c r="I28" i="20" s="1"/>
  <c r="H6" i="27"/>
  <c r="I6" i="27" s="1"/>
  <c r="H29" i="1"/>
  <c r="I29" i="1" s="1"/>
  <c r="H13" i="1"/>
  <c r="I13" i="1" s="1"/>
  <c r="H9" i="18"/>
  <c r="I9" i="18" s="1"/>
  <c r="H25" i="18"/>
  <c r="I25" i="18" s="1"/>
  <c r="H16" i="20"/>
  <c r="I16" i="20" s="1"/>
  <c r="H14" i="22"/>
  <c r="I14" i="22" s="1"/>
  <c r="H12" i="24"/>
  <c r="I12" i="24" s="1"/>
  <c r="H10" i="27"/>
  <c r="I10" i="27" s="1"/>
  <c r="H8" i="29"/>
  <c r="I8" i="29" s="1"/>
  <c r="H8" i="1"/>
  <c r="I8" i="1" s="1"/>
  <c r="H27" i="21"/>
  <c r="I27" i="21" s="1"/>
  <c r="H23" i="1"/>
  <c r="I23" i="1" s="1"/>
  <c r="H14" i="18"/>
  <c r="I14" i="18" s="1"/>
  <c r="H3" i="21"/>
  <c r="I3" i="21" s="1"/>
  <c r="H32" i="24"/>
  <c r="I32" i="24" s="1"/>
  <c r="H28" i="29"/>
  <c r="I28" i="29" s="1"/>
  <c r="H8" i="24"/>
  <c r="I8" i="24" s="1"/>
  <c r="H9" i="1"/>
  <c r="I9" i="1" s="1"/>
  <c r="H27" i="18"/>
  <c r="I27" i="18" s="1"/>
  <c r="H22" i="22"/>
  <c r="I22" i="22" s="1"/>
  <c r="H16" i="29"/>
  <c r="I16" i="29" s="1"/>
  <c r="H21" i="20"/>
  <c r="I21" i="20" s="1"/>
  <c r="H19" i="22"/>
  <c r="I19" i="22" s="1"/>
  <c r="H17" i="24"/>
  <c r="I17" i="24" s="1"/>
  <c r="H15" i="27"/>
  <c r="I15" i="27" s="1"/>
  <c r="H13" i="29"/>
  <c r="I13" i="29" s="1"/>
  <c r="H35" i="19"/>
  <c r="I35" i="19" s="1"/>
  <c r="H33" i="21"/>
  <c r="I33" i="21" s="1"/>
  <c r="H31" i="23"/>
  <c r="I31" i="23" s="1"/>
  <c r="H29" i="25"/>
  <c r="I29" i="25" s="1"/>
  <c r="H11" i="28"/>
  <c r="I11" i="28" s="1"/>
  <c r="H33" i="18"/>
  <c r="I33" i="18" s="1"/>
  <c r="H31" i="20"/>
  <c r="I31" i="20" s="1"/>
  <c r="H29" i="22"/>
  <c r="I29" i="22" s="1"/>
  <c r="H27" i="24"/>
  <c r="I27" i="24" s="1"/>
  <c r="H25" i="27"/>
  <c r="I25" i="27" s="1"/>
  <c r="H23" i="29"/>
  <c r="I23" i="29" s="1"/>
  <c r="N23" i="1"/>
  <c r="L23" i="1" s="1"/>
  <c r="N27" i="23"/>
  <c r="L27" i="23" s="1"/>
  <c r="N27" i="29"/>
  <c r="L27" i="29" s="1"/>
  <c r="N29" i="22"/>
  <c r="L29" i="22" s="1"/>
  <c r="N31" i="27"/>
  <c r="L31" i="27" s="1"/>
  <c r="N32" i="20"/>
  <c r="L32" i="20" s="1"/>
  <c r="N29" i="25"/>
  <c r="L29" i="25" s="1"/>
  <c r="N27" i="20"/>
  <c r="L27" i="20" s="1"/>
  <c r="N29" i="19"/>
  <c r="L29" i="19" s="1"/>
  <c r="N34" i="1"/>
  <c r="L34" i="1" s="1"/>
  <c r="N21" i="28"/>
  <c r="L21" i="28" s="1"/>
  <c r="N20" i="27"/>
  <c r="L20" i="27" s="1"/>
  <c r="N32" i="28"/>
  <c r="L32" i="28" s="1"/>
  <c r="N34" i="18"/>
  <c r="L34" i="18" s="1"/>
  <c r="N11" i="29"/>
  <c r="N19" i="28"/>
  <c r="L19" i="28" s="1"/>
  <c r="N25" i="27"/>
  <c r="L25" i="27" s="1"/>
  <c r="N24" i="1"/>
  <c r="L24" i="1" s="1"/>
  <c r="N25" i="25"/>
  <c r="L25" i="25" s="1"/>
  <c r="N13" i="1"/>
  <c r="N28" i="23"/>
  <c r="L28" i="23" s="1"/>
  <c r="N35" i="23"/>
  <c r="L35" i="23" s="1"/>
  <c r="N4" i="1"/>
  <c r="N26" i="23"/>
  <c r="L26" i="23" s="1"/>
  <c r="N27" i="28"/>
  <c r="L27" i="28" s="1"/>
  <c r="N27" i="21"/>
  <c r="L27" i="21" s="1"/>
  <c r="N28" i="27"/>
  <c r="L28" i="27" s="1"/>
  <c r="N26" i="21"/>
  <c r="L26" i="21" s="1"/>
  <c r="N28" i="18"/>
  <c r="L28" i="18" s="1"/>
  <c r="N32" i="1"/>
  <c r="L32" i="1" s="1"/>
  <c r="N11" i="28"/>
  <c r="N18" i="28"/>
  <c r="L18" i="28" s="1"/>
  <c r="N34" i="29"/>
  <c r="L34" i="29" s="1"/>
  <c r="N27" i="22"/>
  <c r="L27" i="22" s="1"/>
  <c r="N28" i="28"/>
  <c r="L28" i="28" s="1"/>
  <c r="N31" i="21"/>
  <c r="L31" i="21" s="1"/>
  <c r="N32" i="25"/>
  <c r="L32" i="25" s="1"/>
  <c r="N10" i="1"/>
  <c r="N31" i="24"/>
  <c r="L31" i="24" s="1"/>
  <c r="N26" i="19"/>
  <c r="L26" i="19" s="1"/>
  <c r="N32" i="19"/>
  <c r="L32" i="19" s="1"/>
  <c r="N25" i="18"/>
  <c r="L25" i="18" s="1"/>
  <c r="N24" i="28"/>
  <c r="L24" i="28" s="1"/>
  <c r="N22" i="27"/>
  <c r="L22" i="27" s="1"/>
  <c r="N35" i="29"/>
  <c r="L35" i="29" s="1"/>
  <c r="N26" i="20"/>
  <c r="L26" i="20" s="1"/>
  <c r="N4" i="28"/>
  <c r="N9" i="29"/>
  <c r="N14" i="28"/>
  <c r="N11" i="1"/>
  <c r="N5" i="29"/>
  <c r="N17" i="29"/>
  <c r="N3" i="27"/>
  <c r="N17" i="28"/>
  <c r="N21" i="29"/>
  <c r="L21" i="29" s="1"/>
  <c r="N20" i="29"/>
  <c r="L20" i="29" s="1"/>
  <c r="N33" i="22"/>
  <c r="L33" i="22" s="1"/>
  <c r="N6" i="29"/>
  <c r="N35" i="22"/>
  <c r="L35" i="22" s="1"/>
  <c r="N26" i="22"/>
  <c r="L26" i="22" s="1"/>
  <c r="N31" i="28"/>
  <c r="L31" i="28" s="1"/>
  <c r="N28" i="20"/>
  <c r="L28" i="20" s="1"/>
  <c r="N30" i="29"/>
  <c r="L30" i="29" s="1"/>
  <c r="N27" i="18"/>
  <c r="L27" i="18" s="1"/>
  <c r="N9" i="28"/>
  <c r="N16" i="1"/>
  <c r="N28" i="22"/>
  <c r="L28" i="22" s="1"/>
  <c r="N25" i="22"/>
  <c r="L25" i="22" s="1"/>
  <c r="N10" i="28"/>
  <c r="N25" i="24"/>
  <c r="L25" i="24" s="1"/>
  <c r="N19" i="27"/>
  <c r="L19" i="27" s="1"/>
  <c r="N9" i="1"/>
  <c r="N7" i="27"/>
  <c r="N21" i="27"/>
  <c r="L21" i="27" s="1"/>
  <c r="N34" i="23"/>
  <c r="L34" i="23" s="1"/>
  <c r="N35" i="27"/>
  <c r="L35" i="27" s="1"/>
  <c r="N28" i="19"/>
  <c r="L28" i="19" s="1"/>
  <c r="N22" i="1"/>
  <c r="L22" i="1" s="1"/>
  <c r="N20" i="28"/>
  <c r="L20" i="28" s="1"/>
  <c r="N29" i="27"/>
  <c r="L29" i="27" s="1"/>
  <c r="N20" i="1"/>
  <c r="L20" i="1" s="1"/>
  <c r="N29" i="28"/>
  <c r="L29" i="28" s="1"/>
  <c r="N10" i="29"/>
  <c r="N29" i="29"/>
  <c r="L29" i="29" s="1"/>
  <c r="N34" i="20"/>
  <c r="L34" i="20" s="1"/>
  <c r="N32" i="29"/>
  <c r="L32" i="29" s="1"/>
  <c r="N35" i="21"/>
  <c r="L35" i="21" s="1"/>
  <c r="N25" i="28"/>
  <c r="L25" i="28" s="1"/>
  <c r="N35" i="20"/>
  <c r="L35" i="20" s="1"/>
  <c r="N27" i="25"/>
  <c r="L27" i="25" s="1"/>
  <c r="N6" i="1"/>
  <c r="N28" i="24"/>
  <c r="L28" i="24" s="1"/>
  <c r="N35" i="18"/>
  <c r="L35" i="18" s="1"/>
  <c r="N25" i="19"/>
  <c r="L25" i="19" s="1"/>
  <c r="N12" i="29"/>
  <c r="N5" i="28"/>
  <c r="N14" i="27"/>
  <c r="N26" i="25"/>
  <c r="L26" i="25" s="1"/>
  <c r="N33" i="18"/>
  <c r="L33" i="18" s="1"/>
  <c r="N15" i="29"/>
  <c r="N12" i="27"/>
  <c r="N27" i="24"/>
  <c r="L27" i="24" s="1"/>
  <c r="N8" i="1"/>
  <c r="N29" i="23"/>
  <c r="L29" i="23" s="1"/>
  <c r="N35" i="28"/>
  <c r="L35" i="28" s="1"/>
  <c r="N7" i="1"/>
  <c r="N32" i="22"/>
  <c r="L32" i="22" s="1"/>
  <c r="N30" i="28"/>
  <c r="L30" i="28" s="1"/>
  <c r="N34" i="21"/>
  <c r="L34" i="21" s="1"/>
  <c r="N35" i="25"/>
  <c r="L35" i="25" s="1"/>
  <c r="N14" i="1"/>
  <c r="N34" i="24"/>
  <c r="L34" i="24" s="1"/>
  <c r="N31" i="19"/>
  <c r="L31" i="19" s="1"/>
  <c r="N34" i="19"/>
  <c r="L34" i="19" s="1"/>
  <c r="N27" i="19"/>
  <c r="L27" i="19" s="1"/>
  <c r="N3" i="29"/>
  <c r="N19" i="29"/>
  <c r="L19" i="29" s="1"/>
  <c r="N34" i="27"/>
  <c r="L34" i="27" s="1"/>
  <c r="N33" i="20"/>
  <c r="L33" i="20" s="1"/>
  <c r="N33" i="25"/>
  <c r="L33" i="25" s="1"/>
  <c r="N21" i="1"/>
  <c r="L21" i="1" s="1"/>
  <c r="N29" i="24"/>
  <c r="L29" i="24" s="1"/>
  <c r="N28" i="29"/>
  <c r="L28" i="29" s="1"/>
  <c r="N30" i="23"/>
  <c r="L30" i="23" s="1"/>
  <c r="N25" i="20"/>
  <c r="L25" i="20" s="1"/>
  <c r="N26" i="18"/>
  <c r="L26" i="18" s="1"/>
  <c r="N13" i="29"/>
  <c r="N6" i="28"/>
  <c r="N4" i="27"/>
  <c r="N30" i="27"/>
  <c r="L30" i="27" s="1"/>
  <c r="N31" i="18"/>
  <c r="L31" i="18" s="1"/>
  <c r="N12" i="28"/>
  <c r="N16" i="27"/>
  <c r="N24" i="27"/>
  <c r="L24" i="27" s="1"/>
  <c r="N4" i="29"/>
  <c r="N18" i="27"/>
  <c r="L18" i="27" s="1"/>
  <c r="N22" i="28"/>
  <c r="L22" i="28" s="1"/>
  <c r="N13" i="28"/>
  <c r="N23" i="27"/>
  <c r="L23" i="27" s="1"/>
  <c r="N11" i="27"/>
  <c r="N18" i="29"/>
  <c r="L18" i="29" s="1"/>
  <c r="N8" i="27"/>
  <c r="N15" i="1"/>
  <c r="N33" i="28"/>
  <c r="L33" i="28" s="1"/>
  <c r="N26" i="27"/>
  <c r="L26" i="27" s="1"/>
  <c r="N25" i="21"/>
  <c r="L25" i="21" s="1"/>
  <c r="N32" i="24"/>
  <c r="L32" i="24" s="1"/>
  <c r="N33" i="23"/>
  <c r="L33" i="23" s="1"/>
  <c r="N14" i="29"/>
  <c r="N28" i="25"/>
  <c r="L28" i="25" s="1"/>
  <c r="N26" i="24"/>
  <c r="L26" i="24" s="1"/>
  <c r="N26" i="28"/>
  <c r="L26" i="28" s="1"/>
  <c r="N29" i="1"/>
  <c r="L29" i="1" s="1"/>
  <c r="N23" i="29"/>
  <c r="L23" i="29" s="1"/>
  <c r="N27" i="1"/>
  <c r="L27" i="1" s="1"/>
  <c r="N22" i="29"/>
  <c r="L22" i="29" s="1"/>
  <c r="N7" i="28"/>
  <c r="N8" i="28"/>
  <c r="N30" i="1"/>
  <c r="L30" i="1" s="1"/>
  <c r="N29" i="21"/>
  <c r="L29" i="21" s="1"/>
  <c r="N28" i="21"/>
  <c r="L28" i="21" s="1"/>
  <c r="N31" i="25"/>
  <c r="L31" i="25" s="1"/>
  <c r="N31" i="22"/>
  <c r="L31" i="22" s="1"/>
  <c r="N28" i="1"/>
  <c r="L28" i="1" s="1"/>
  <c r="N32" i="23"/>
  <c r="L32" i="23" s="1"/>
  <c r="N33" i="27"/>
  <c r="L33" i="27" s="1"/>
  <c r="N29" i="20"/>
  <c r="L29" i="20" s="1"/>
  <c r="N32" i="27"/>
  <c r="L32" i="27" s="1"/>
  <c r="N31" i="20"/>
  <c r="L31" i="20" s="1"/>
  <c r="N30" i="25"/>
  <c r="L30" i="25" s="1"/>
  <c r="N17" i="1"/>
  <c r="N31" i="23"/>
  <c r="L31" i="23" s="1"/>
  <c r="N34" i="28"/>
  <c r="L34" i="28" s="1"/>
  <c r="N25" i="23"/>
  <c r="L25" i="23" s="1"/>
  <c r="N30" i="18"/>
  <c r="L30" i="18" s="1"/>
  <c r="N26" i="1"/>
  <c r="L26" i="1" s="1"/>
  <c r="N32" i="18"/>
  <c r="L32" i="18" s="1"/>
  <c r="N27" i="27"/>
  <c r="L27" i="27" s="1"/>
  <c r="N29" i="18"/>
  <c r="L29" i="18" s="1"/>
  <c r="N17" i="27"/>
  <c r="N31" i="29"/>
  <c r="L31" i="29" s="1"/>
  <c r="N30" i="19"/>
  <c r="L30" i="19" s="1"/>
  <c r="N9" i="27"/>
  <c r="N18" i="1"/>
  <c r="L18" i="1" s="1"/>
  <c r="N8" i="29"/>
  <c r="N26" i="29"/>
  <c r="L26" i="29" s="1"/>
  <c r="N15" i="28"/>
  <c r="N25" i="29"/>
  <c r="L25" i="29" s="1"/>
  <c r="N35" i="24"/>
  <c r="L35" i="24" s="1"/>
  <c r="N33" i="24"/>
  <c r="L33" i="24" s="1"/>
  <c r="N30" i="22"/>
  <c r="L30" i="22" s="1"/>
  <c r="N30" i="24"/>
  <c r="L30" i="24" s="1"/>
  <c r="N12" i="1"/>
  <c r="N33" i="21"/>
  <c r="L33" i="21" s="1"/>
  <c r="N32" i="21"/>
  <c r="L32" i="21" s="1"/>
  <c r="N7" i="29"/>
  <c r="N35" i="1"/>
  <c r="L35" i="1" s="1"/>
  <c r="N30" i="20"/>
  <c r="L30" i="20" s="1"/>
  <c r="N33" i="29"/>
  <c r="L33" i="29" s="1"/>
  <c r="N35" i="19"/>
  <c r="L35" i="19" s="1"/>
  <c r="N6" i="27"/>
  <c r="N34" i="22"/>
  <c r="L34" i="22" s="1"/>
  <c r="N34" i="25"/>
  <c r="L34" i="25" s="1"/>
  <c r="N3" i="1"/>
  <c r="N31" i="1"/>
  <c r="L31" i="1" s="1"/>
  <c r="N24" i="29"/>
  <c r="L24" i="29" s="1"/>
  <c r="N15" i="27"/>
  <c r="N19" i="1"/>
  <c r="L19" i="1" s="1"/>
  <c r="N13" i="27"/>
  <c r="N33" i="19"/>
  <c r="L33" i="19" s="1"/>
  <c r="N33" i="1"/>
  <c r="L33" i="1" s="1"/>
  <c r="N23" i="28"/>
  <c r="L23" i="28" s="1"/>
  <c r="N16" i="29"/>
  <c r="N5" i="1"/>
  <c r="N30" i="21"/>
  <c r="L30" i="21" s="1"/>
  <c r="N25" i="1"/>
  <c r="L25" i="1" s="1"/>
  <c r="N10" i="27"/>
  <c r="N5" i="27"/>
  <c r="N16" i="28"/>
  <c r="H3" i="1"/>
  <c r="N11" i="25"/>
  <c r="N3" i="18"/>
  <c r="N3" i="19"/>
  <c r="N23" i="18"/>
  <c r="L23" i="18" s="1"/>
  <c r="N11" i="18"/>
  <c r="N20" i="19"/>
  <c r="L20" i="19" s="1"/>
  <c r="N6" i="19"/>
  <c r="N15" i="20"/>
  <c r="N14" i="21"/>
  <c r="N13" i="22"/>
  <c r="N6" i="18"/>
  <c r="N15" i="19"/>
  <c r="N23" i="20"/>
  <c r="L23" i="20" s="1"/>
  <c r="N13" i="20"/>
  <c r="N18" i="21"/>
  <c r="L18" i="21" s="1"/>
  <c r="N17" i="22"/>
  <c r="N16" i="18"/>
  <c r="N9" i="19"/>
  <c r="N23" i="21"/>
  <c r="L23" i="21" s="1"/>
  <c r="N9" i="21"/>
  <c r="N23" i="22"/>
  <c r="L23" i="22" s="1"/>
  <c r="N3" i="23"/>
  <c r="N9" i="18"/>
  <c r="N24" i="20"/>
  <c r="L24" i="20" s="1"/>
  <c r="N14" i="20"/>
  <c r="N21" i="21"/>
  <c r="L21" i="21" s="1"/>
  <c r="N4" i="21"/>
  <c r="N14" i="22"/>
  <c r="N4" i="22"/>
  <c r="N10" i="23"/>
  <c r="N19" i="24"/>
  <c r="L19" i="24" s="1"/>
  <c r="N4" i="24"/>
  <c r="N13" i="25"/>
  <c r="N24" i="22"/>
  <c r="L24" i="22" s="1"/>
  <c r="N20" i="23"/>
  <c r="L20" i="23" s="1"/>
  <c r="N23" i="24"/>
  <c r="L23" i="24" s="1"/>
  <c r="N5" i="24"/>
  <c r="N20" i="25"/>
  <c r="L20" i="25" s="1"/>
  <c r="N5" i="22"/>
  <c r="N11" i="23"/>
  <c r="N21" i="24"/>
  <c r="L21" i="24" s="1"/>
  <c r="N6" i="24"/>
  <c r="N14" i="25"/>
  <c r="N6" i="25"/>
  <c r="N15" i="23"/>
  <c r="N11" i="24"/>
  <c r="N19" i="25"/>
  <c r="L19" i="25" s="1"/>
  <c r="N3" i="20"/>
  <c r="N3" i="22"/>
  <c r="N3" i="25"/>
  <c r="N17" i="18"/>
  <c r="N18" i="19"/>
  <c r="L18" i="19" s="1"/>
  <c r="N4" i="19"/>
  <c r="N7" i="20"/>
  <c r="N12" i="21"/>
  <c r="N21" i="18"/>
  <c r="L21" i="18" s="1"/>
  <c r="N4" i="18"/>
  <c r="N13" i="19"/>
  <c r="N21" i="20"/>
  <c r="L21" i="20" s="1"/>
  <c r="N11" i="20"/>
  <c r="N16" i="21"/>
  <c r="N11" i="22"/>
  <c r="N14" i="18"/>
  <c r="N23" i="19"/>
  <c r="L23" i="19" s="1"/>
  <c r="N7" i="19"/>
  <c r="N16" i="20"/>
  <c r="N15" i="21"/>
  <c r="N7" i="21"/>
  <c r="N19" i="22"/>
  <c r="L19" i="22" s="1"/>
  <c r="N7" i="18"/>
  <c r="N16" i="19"/>
  <c r="N22" i="20"/>
  <c r="L22" i="20" s="1"/>
  <c r="N12" i="20"/>
  <c r="N19" i="21"/>
  <c r="L19" i="21" s="1"/>
  <c r="N12" i="22"/>
  <c r="N8" i="23"/>
  <c r="N15" i="24"/>
  <c r="N9" i="25"/>
  <c r="N18" i="22"/>
  <c r="L18" i="22" s="1"/>
  <c r="N18" i="23"/>
  <c r="L18" i="23" s="1"/>
  <c r="N20" i="24"/>
  <c r="L20" i="24" s="1"/>
  <c r="N18" i="25"/>
  <c r="L18" i="25" s="1"/>
  <c r="N9" i="23"/>
  <c r="N17" i="24"/>
  <c r="N12" i="25"/>
  <c r="N4" i="25"/>
  <c r="N21" i="23"/>
  <c r="L21" i="23" s="1"/>
  <c r="N4" i="23"/>
  <c r="N7" i="24"/>
  <c r="N17" i="25"/>
  <c r="N3" i="24"/>
  <c r="N15" i="18"/>
  <c r="N24" i="19"/>
  <c r="L24" i="19" s="1"/>
  <c r="N10" i="19"/>
  <c r="N5" i="20"/>
  <c r="N10" i="21"/>
  <c r="N19" i="18"/>
  <c r="L19" i="18" s="1"/>
  <c r="N11" i="19"/>
  <c r="N19" i="20"/>
  <c r="L19" i="20" s="1"/>
  <c r="N9" i="20"/>
  <c r="N22" i="21"/>
  <c r="L22" i="21" s="1"/>
  <c r="N5" i="21"/>
  <c r="N24" i="18"/>
  <c r="L24" i="18" s="1"/>
  <c r="N12" i="18"/>
  <c r="N21" i="19"/>
  <c r="L21" i="19" s="1"/>
  <c r="N5" i="19"/>
  <c r="N6" i="20"/>
  <c r="N13" i="21"/>
  <c r="N9" i="22"/>
  <c r="N22" i="18"/>
  <c r="L22" i="18" s="1"/>
  <c r="N5" i="18"/>
  <c r="N14" i="19"/>
  <c r="N20" i="20"/>
  <c r="L20" i="20" s="1"/>
  <c r="N10" i="20"/>
  <c r="N17" i="21"/>
  <c r="N22" i="22"/>
  <c r="L22" i="22" s="1"/>
  <c r="N10" i="22"/>
  <c r="N23" i="23"/>
  <c r="L23" i="23" s="1"/>
  <c r="N6" i="23"/>
  <c r="N12" i="24"/>
  <c r="N23" i="25"/>
  <c r="L23" i="25" s="1"/>
  <c r="N7" i="25"/>
  <c r="N16" i="22"/>
  <c r="N16" i="23"/>
  <c r="N16" i="24"/>
  <c r="N16" i="25"/>
  <c r="N24" i="23"/>
  <c r="L24" i="23" s="1"/>
  <c r="N7" i="23"/>
  <c r="N13" i="24"/>
  <c r="N24" i="25"/>
  <c r="L24" i="25" s="1"/>
  <c r="N10" i="25"/>
  <c r="N15" i="22"/>
  <c r="N19" i="23"/>
  <c r="L19" i="23" s="1"/>
  <c r="N18" i="24"/>
  <c r="L18" i="24" s="1"/>
  <c r="N15" i="25"/>
  <c r="N13" i="18"/>
  <c r="N22" i="19"/>
  <c r="L22" i="19" s="1"/>
  <c r="N8" i="19"/>
  <c r="N24" i="21"/>
  <c r="L24" i="21" s="1"/>
  <c r="N8" i="21"/>
  <c r="N21" i="22"/>
  <c r="L21" i="22" s="1"/>
  <c r="N8" i="18"/>
  <c r="N17" i="19"/>
  <c r="N17" i="20"/>
  <c r="N20" i="21"/>
  <c r="L20" i="21" s="1"/>
  <c r="N18" i="18"/>
  <c r="L18" i="18" s="1"/>
  <c r="N10" i="18"/>
  <c r="N19" i="19"/>
  <c r="L19" i="19" s="1"/>
  <c r="N4" i="20"/>
  <c r="N11" i="21"/>
  <c r="N3" i="21"/>
  <c r="N20" i="18"/>
  <c r="L20" i="18" s="1"/>
  <c r="N12" i="19"/>
  <c r="N18" i="20"/>
  <c r="L18" i="20" s="1"/>
  <c r="N8" i="20"/>
  <c r="N6" i="21"/>
  <c r="N20" i="22"/>
  <c r="L20" i="22" s="1"/>
  <c r="N8" i="22"/>
  <c r="N12" i="23"/>
  <c r="N22" i="24"/>
  <c r="L22" i="24" s="1"/>
  <c r="N8" i="24"/>
  <c r="N21" i="25"/>
  <c r="L21" i="25" s="1"/>
  <c r="N5" i="25"/>
  <c r="N6" i="22"/>
  <c r="N22" i="23"/>
  <c r="L22" i="23" s="1"/>
  <c r="N14" i="23"/>
  <c r="N9" i="24"/>
  <c r="N7" i="22"/>
  <c r="N13" i="23"/>
  <c r="N5" i="23"/>
  <c r="N24" i="24"/>
  <c r="L24" i="24" s="1"/>
  <c r="N10" i="24"/>
  <c r="N22" i="25"/>
  <c r="L22" i="25" s="1"/>
  <c r="N8" i="25"/>
  <c r="N17" i="23"/>
  <c r="N14" i="24"/>
  <c r="E28" i="21" l="1"/>
  <c r="O28" i="21" s="1"/>
  <c r="K28" i="21" s="1"/>
  <c r="E32" i="29"/>
  <c r="O32" i="29" s="1"/>
  <c r="K32" i="29" s="1"/>
  <c r="E31" i="19"/>
  <c r="O31" i="19" s="1"/>
  <c r="M31" i="19" s="1"/>
  <c r="E14" i="28"/>
  <c r="O14" i="28" s="1"/>
  <c r="K14" i="28" s="1"/>
  <c r="E29" i="18"/>
  <c r="O29" i="18" s="1"/>
  <c r="K29" i="18" s="1"/>
  <c r="E33" i="29"/>
  <c r="O33" i="29" s="1"/>
  <c r="K33" i="29" s="1"/>
  <c r="E25" i="27"/>
  <c r="O25" i="27" s="1"/>
  <c r="M25" i="27" s="1"/>
  <c r="E31" i="28"/>
  <c r="O31" i="28" s="1"/>
  <c r="K31" i="28" s="1"/>
  <c r="E32" i="22"/>
  <c r="O32" i="22" s="1"/>
  <c r="N36" i="28"/>
  <c r="I11" i="10" s="1"/>
  <c r="N36" i="1"/>
  <c r="N36" i="29"/>
  <c r="I4" i="10" s="1"/>
  <c r="N36" i="27"/>
  <c r="I5" i="10" s="1"/>
  <c r="E7" i="1"/>
  <c r="O7" i="1" s="1"/>
  <c r="L7" i="1" s="1"/>
  <c r="E30" i="23"/>
  <c r="O30" i="23" s="1"/>
  <c r="E26" i="27"/>
  <c r="O26" i="27" s="1"/>
  <c r="K26" i="27" s="1"/>
  <c r="E30" i="22"/>
  <c r="O30" i="22" s="1"/>
  <c r="E27" i="21"/>
  <c r="O27" i="21" s="1"/>
  <c r="E34" i="28"/>
  <c r="O34" i="28" s="1"/>
  <c r="E6" i="1"/>
  <c r="O6" i="1" s="1"/>
  <c r="L6" i="1" s="1"/>
  <c r="E19" i="1"/>
  <c r="O19" i="1" s="1"/>
  <c r="E25" i="23"/>
  <c r="O25" i="23" s="1"/>
  <c r="E33" i="1"/>
  <c r="O33" i="1" s="1"/>
  <c r="E35" i="19"/>
  <c r="O35" i="19" s="1"/>
  <c r="E27" i="1"/>
  <c r="O27" i="1" s="1"/>
  <c r="E35" i="20"/>
  <c r="O35" i="20" s="1"/>
  <c r="E27" i="27"/>
  <c r="O27" i="27" s="1"/>
  <c r="E26" i="28"/>
  <c r="O26" i="28" s="1"/>
  <c r="E27" i="18"/>
  <c r="O27" i="18" s="1"/>
  <c r="E8" i="1"/>
  <c r="O8" i="1" s="1"/>
  <c r="L8" i="1" s="1"/>
  <c r="E33" i="22"/>
  <c r="O33" i="22" s="1"/>
  <c r="E26" i="24"/>
  <c r="O26" i="24" s="1"/>
  <c r="M26" i="24" s="1"/>
  <c r="E28" i="29"/>
  <c r="O28" i="29" s="1"/>
  <c r="E33" i="20"/>
  <c r="O33" i="20" s="1"/>
  <c r="I3" i="1"/>
  <c r="E22" i="1"/>
  <c r="O22" i="1" s="1"/>
  <c r="K22" i="1" s="1"/>
  <c r="E17" i="1"/>
  <c r="O17" i="1" s="1"/>
  <c r="L17" i="1" s="1"/>
  <c r="E12" i="1"/>
  <c r="O12" i="1" s="1"/>
  <c r="L12" i="1" s="1"/>
  <c r="E29" i="21"/>
  <c r="O29" i="21" s="1"/>
  <c r="E29" i="22"/>
  <c r="O29" i="22" s="1"/>
  <c r="E30" i="21"/>
  <c r="O30" i="21" s="1"/>
  <c r="E29" i="19"/>
  <c r="O29" i="19" s="1"/>
  <c r="E29" i="28"/>
  <c r="O29" i="28" s="1"/>
  <c r="M29" i="28" s="1"/>
  <c r="E25" i="19"/>
  <c r="O25" i="19" s="1"/>
  <c r="E31" i="22"/>
  <c r="O31" i="22" s="1"/>
  <c r="E32" i="23"/>
  <c r="O32" i="23" s="1"/>
  <c r="E26" i="1"/>
  <c r="O26" i="1" s="1"/>
  <c r="E31" i="27"/>
  <c r="O31" i="27" s="1"/>
  <c r="E15" i="1"/>
  <c r="O15" i="1" s="1"/>
  <c r="L15" i="1" s="1"/>
  <c r="E26" i="25"/>
  <c r="O26" i="25" s="1"/>
  <c r="E28" i="24"/>
  <c r="O28" i="24" s="1"/>
  <c r="E28" i="19"/>
  <c r="O28" i="19" s="1"/>
  <c r="E30" i="25"/>
  <c r="O30" i="25" s="1"/>
  <c r="E5" i="1"/>
  <c r="O5" i="1" s="1"/>
  <c r="L5" i="1" s="1"/>
  <c r="E27" i="22"/>
  <c r="O27" i="22" s="1"/>
  <c r="E28" i="23"/>
  <c r="O28" i="23" s="1"/>
  <c r="E28" i="18"/>
  <c r="O28" i="18" s="1"/>
  <c r="E28" i="1"/>
  <c r="O28" i="1" s="1"/>
  <c r="E30" i="27"/>
  <c r="O30" i="27" s="1"/>
  <c r="E34" i="21"/>
  <c r="O34" i="21" s="1"/>
  <c r="E35" i="18"/>
  <c r="O35" i="18" s="1"/>
  <c r="E35" i="22"/>
  <c r="O35" i="22" s="1"/>
  <c r="M35" i="22" s="1"/>
  <c r="E33" i="27"/>
  <c r="O33" i="27" s="1"/>
  <c r="M33" i="27" s="1"/>
  <c r="E29" i="27"/>
  <c r="O29" i="27" s="1"/>
  <c r="K29" i="27" s="1"/>
  <c r="E27" i="24"/>
  <c r="O27" i="24" s="1"/>
  <c r="K27" i="24" s="1"/>
  <c r="E26" i="20"/>
  <c r="O26" i="20" s="1"/>
  <c r="M26" i="20" s="1"/>
  <c r="E34" i="24"/>
  <c r="O34" i="24" s="1"/>
  <c r="E33" i="21"/>
  <c r="O33" i="21" s="1"/>
  <c r="E27" i="23"/>
  <c r="O27" i="23" s="1"/>
  <c r="E34" i="27"/>
  <c r="O34" i="27" s="1"/>
  <c r="E31" i="24"/>
  <c r="O31" i="24" s="1"/>
  <c r="E28" i="27"/>
  <c r="O28" i="27" s="1"/>
  <c r="E29" i="24"/>
  <c r="O29" i="24" s="1"/>
  <c r="M29" i="24" s="1"/>
  <c r="E3" i="1"/>
  <c r="O3" i="1" s="1"/>
  <c r="L3" i="1" s="1"/>
  <c r="E35" i="25"/>
  <c r="O35" i="25" s="1"/>
  <c r="E14" i="1"/>
  <c r="O14" i="1" s="1"/>
  <c r="M14" i="1" s="1"/>
  <c r="E27" i="28"/>
  <c r="O27" i="28" s="1"/>
  <c r="K27" i="28" s="1"/>
  <c r="E32" i="19"/>
  <c r="O32" i="19" s="1"/>
  <c r="E25" i="25"/>
  <c r="O25" i="25" s="1"/>
  <c r="E30" i="28"/>
  <c r="O30" i="28" s="1"/>
  <c r="E34" i="19"/>
  <c r="O34" i="19" s="1"/>
  <c r="E13" i="1"/>
  <c r="O13" i="1" s="1"/>
  <c r="L13" i="1" s="1"/>
  <c r="E31" i="18"/>
  <c r="O31" i="18" s="1"/>
  <c r="E33" i="18"/>
  <c r="O33" i="18" s="1"/>
  <c r="M33" i="18" s="1"/>
  <c r="E11" i="1"/>
  <c r="O11" i="1" s="1"/>
  <c r="L11" i="1" s="1"/>
  <c r="M32" i="29"/>
  <c r="E35" i="28"/>
  <c r="O35" i="28" s="1"/>
  <c r="K35" i="28" s="1"/>
  <c r="E29" i="23"/>
  <c r="O29" i="23" s="1"/>
  <c r="E26" i="23"/>
  <c r="O26" i="23" s="1"/>
  <c r="M26" i="23" s="1"/>
  <c r="E30" i="1"/>
  <c r="O30" i="1" s="1"/>
  <c r="E29" i="25"/>
  <c r="O29" i="25" s="1"/>
  <c r="E18" i="1"/>
  <c r="O18" i="1" s="1"/>
  <c r="E34" i="18"/>
  <c r="O34" i="18" s="1"/>
  <c r="E29" i="1"/>
  <c r="O29" i="1" s="1"/>
  <c r="M29" i="1" s="1"/>
  <c r="E35" i="21"/>
  <c r="O35" i="21" s="1"/>
  <c r="M35" i="21" s="1"/>
  <c r="E21" i="1"/>
  <c r="O21" i="1" s="1"/>
  <c r="E29" i="29"/>
  <c r="O29" i="29" s="1"/>
  <c r="E27" i="19"/>
  <c r="O27" i="19" s="1"/>
  <c r="E30" i="29"/>
  <c r="O30" i="29" s="1"/>
  <c r="M30" i="29" s="1"/>
  <c r="E27" i="20"/>
  <c r="O27" i="20" s="1"/>
  <c r="M27" i="20" s="1"/>
  <c r="E32" i="21"/>
  <c r="O32" i="21" s="1"/>
  <c r="E28" i="22"/>
  <c r="O28" i="22" s="1"/>
  <c r="E35" i="23"/>
  <c r="O35" i="23" s="1"/>
  <c r="E4" i="1"/>
  <c r="O4" i="1" s="1"/>
  <c r="L4" i="1" s="1"/>
  <c r="E35" i="24"/>
  <c r="O35" i="24" s="1"/>
  <c r="E31" i="20"/>
  <c r="O31" i="20" s="1"/>
  <c r="K31" i="20" s="1"/>
  <c r="E35" i="27"/>
  <c r="O35" i="27" s="1"/>
  <c r="E31" i="1"/>
  <c r="O31" i="1" s="1"/>
  <c r="E25" i="28"/>
  <c r="O25" i="28" s="1"/>
  <c r="E35" i="1"/>
  <c r="O35" i="1" s="1"/>
  <c r="E29" i="20"/>
  <c r="O29" i="20" s="1"/>
  <c r="K29" i="20" s="1"/>
  <c r="E25" i="29"/>
  <c r="O25" i="29" s="1"/>
  <c r="E23" i="1"/>
  <c r="O23" i="1" s="1"/>
  <c r="M23" i="1" s="1"/>
  <c r="E25" i="20"/>
  <c r="O25" i="20" s="1"/>
  <c r="E32" i="27"/>
  <c r="O32" i="27" s="1"/>
  <c r="E32" i="18"/>
  <c r="O32" i="18" s="1"/>
  <c r="E20" i="1"/>
  <c r="O20" i="1" s="1"/>
  <c r="E27" i="25"/>
  <c r="O27" i="25" s="1"/>
  <c r="K27" i="25" s="1"/>
  <c r="E31" i="29"/>
  <c r="O31" i="29" s="1"/>
  <c r="E34" i="23"/>
  <c r="O34" i="23" s="1"/>
  <c r="E31" i="21"/>
  <c r="O31" i="21" s="1"/>
  <c r="E32" i="25"/>
  <c r="O32" i="25" s="1"/>
  <c r="E30" i="18"/>
  <c r="O30" i="18" s="1"/>
  <c r="E24" i="1"/>
  <c r="O24" i="1" s="1"/>
  <c r="E30" i="24"/>
  <c r="O30" i="24" s="1"/>
  <c r="K30" i="24" s="1"/>
  <c r="E32" i="24"/>
  <c r="O32" i="24" s="1"/>
  <c r="K32" i="24" s="1"/>
  <c r="E25" i="1"/>
  <c r="O25" i="1" s="1"/>
  <c r="E34" i="1"/>
  <c r="O34" i="1" s="1"/>
  <c r="E30" i="19"/>
  <c r="O30" i="19" s="1"/>
  <c r="K30" i="19" s="1"/>
  <c r="E34" i="25"/>
  <c r="O34" i="25" s="1"/>
  <c r="E35" i="29"/>
  <c r="O35" i="29" s="1"/>
  <c r="E26" i="29"/>
  <c r="O26" i="29" s="1"/>
  <c r="M26" i="29" s="1"/>
  <c r="E25" i="24"/>
  <c r="O25" i="24" s="1"/>
  <c r="E9" i="1"/>
  <c r="O9" i="1" s="1"/>
  <c r="L9" i="1" s="1"/>
  <c r="E26" i="19"/>
  <c r="O26" i="19" s="1"/>
  <c r="E25" i="22"/>
  <c r="O25" i="22" s="1"/>
  <c r="E16" i="1"/>
  <c r="O16" i="1" s="1"/>
  <c r="L16" i="1" s="1"/>
  <c r="E33" i="25"/>
  <c r="O33" i="25" s="1"/>
  <c r="K33" i="25" s="1"/>
  <c r="E34" i="22"/>
  <c r="O34" i="22" s="1"/>
  <c r="E34" i="20"/>
  <c r="O34" i="20" s="1"/>
  <c r="E31" i="23"/>
  <c r="O31" i="23" s="1"/>
  <c r="E27" i="29"/>
  <c r="O27" i="29" s="1"/>
  <c r="M27" i="29" s="1"/>
  <c r="E28" i="28"/>
  <c r="O28" i="28" s="1"/>
  <c r="E34" i="29"/>
  <c r="O34" i="29" s="1"/>
  <c r="E28" i="20"/>
  <c r="O28" i="20" s="1"/>
  <c r="E32" i="20"/>
  <c r="O32" i="20" s="1"/>
  <c r="M32" i="20" s="1"/>
  <c r="E26" i="21"/>
  <c r="O26" i="21" s="1"/>
  <c r="E32" i="28"/>
  <c r="O32" i="28" s="1"/>
  <c r="E28" i="25"/>
  <c r="O28" i="25" s="1"/>
  <c r="K28" i="25" s="1"/>
  <c r="E31" i="25"/>
  <c r="O31" i="25" s="1"/>
  <c r="E32" i="1"/>
  <c r="O32" i="1" s="1"/>
  <c r="E26" i="18"/>
  <c r="O26" i="18" s="1"/>
  <c r="E25" i="21"/>
  <c r="O25" i="21" s="1"/>
  <c r="E10" i="1"/>
  <c r="O10" i="1" s="1"/>
  <c r="L10" i="1" s="1"/>
  <c r="E26" i="22"/>
  <c r="O26" i="22" s="1"/>
  <c r="E33" i="19"/>
  <c r="O33" i="19" s="1"/>
  <c r="E33" i="24"/>
  <c r="O33" i="24" s="1"/>
  <c r="E25" i="18"/>
  <c r="O25" i="18" s="1"/>
  <c r="E33" i="23"/>
  <c r="O33" i="23" s="1"/>
  <c r="E30" i="20"/>
  <c r="O30" i="20" s="1"/>
  <c r="E33" i="28"/>
  <c r="O33" i="28" s="1"/>
  <c r="N36" i="24"/>
  <c r="I9" i="10" s="1"/>
  <c r="N36" i="23"/>
  <c r="I6" i="10" s="1"/>
  <c r="N36" i="19"/>
  <c r="I10" i="10" s="1"/>
  <c r="N36" i="21"/>
  <c r="I7" i="10" s="1"/>
  <c r="N36" i="25"/>
  <c r="I13" i="10" s="1"/>
  <c r="N36" i="22"/>
  <c r="I14" i="10" s="1"/>
  <c r="N36" i="20"/>
  <c r="I15" i="10" s="1"/>
  <c r="N36" i="18"/>
  <c r="I12" i="10" s="1"/>
  <c r="E9" i="28"/>
  <c r="O9" i="28" s="1"/>
  <c r="L9" i="28" s="1"/>
  <c r="E14" i="20"/>
  <c r="O14" i="20" s="1"/>
  <c r="L14" i="20" s="1"/>
  <c r="E16" i="19"/>
  <c r="O16" i="19" s="1"/>
  <c r="K16" i="19" s="1"/>
  <c r="E7" i="23"/>
  <c r="O7" i="23" s="1"/>
  <c r="L7" i="23" s="1"/>
  <c r="E9" i="19"/>
  <c r="O9" i="19" s="1"/>
  <c r="K9" i="19" s="1"/>
  <c r="E4" i="29"/>
  <c r="O4" i="29" s="1"/>
  <c r="L4" i="29" s="1"/>
  <c r="E10" i="24"/>
  <c r="O10" i="24" s="1"/>
  <c r="L10" i="24" s="1"/>
  <c r="E24" i="25"/>
  <c r="O24" i="25" s="1"/>
  <c r="M24" i="25" s="1"/>
  <c r="E6" i="25"/>
  <c r="O6" i="25" s="1"/>
  <c r="L6" i="25" s="1"/>
  <c r="E17" i="24"/>
  <c r="O17" i="24" s="1"/>
  <c r="L17" i="24" s="1"/>
  <c r="E22" i="22"/>
  <c r="O22" i="22" s="1"/>
  <c r="E8" i="20"/>
  <c r="O8" i="20" s="1"/>
  <c r="K8" i="20" s="1"/>
  <c r="E23" i="24"/>
  <c r="O23" i="24" s="1"/>
  <c r="E5" i="24"/>
  <c r="O5" i="24" s="1"/>
  <c r="L5" i="24" s="1"/>
  <c r="E14" i="22"/>
  <c r="O14" i="22" s="1"/>
  <c r="L14" i="22" s="1"/>
  <c r="E7" i="21"/>
  <c r="O7" i="21" s="1"/>
  <c r="M7" i="21" s="1"/>
  <c r="E6" i="28"/>
  <c r="O6" i="28" s="1"/>
  <c r="L6" i="28" s="1"/>
  <c r="E21" i="28"/>
  <c r="O21" i="28" s="1"/>
  <c r="E18" i="28"/>
  <c r="O18" i="28" s="1"/>
  <c r="E18" i="29"/>
  <c r="O18" i="29" s="1"/>
  <c r="E22" i="28"/>
  <c r="O22" i="28" s="1"/>
  <c r="E16" i="28"/>
  <c r="O16" i="28" s="1"/>
  <c r="K16" i="28" s="1"/>
  <c r="E8" i="25"/>
  <c r="O8" i="25" s="1"/>
  <c r="L8" i="25" s="1"/>
  <c r="E9" i="21"/>
  <c r="O9" i="21" s="1"/>
  <c r="L9" i="21" s="1"/>
  <c r="E17" i="21"/>
  <c r="O17" i="21" s="1"/>
  <c r="L17" i="21" s="1"/>
  <c r="E8" i="24"/>
  <c r="O8" i="24" s="1"/>
  <c r="L8" i="24" s="1"/>
  <c r="E21" i="24"/>
  <c r="O21" i="24" s="1"/>
  <c r="E18" i="24"/>
  <c r="O18" i="24" s="1"/>
  <c r="E14" i="25"/>
  <c r="O14" i="25" s="1"/>
  <c r="L14" i="25" s="1"/>
  <c r="E3" i="19"/>
  <c r="O3" i="19" s="1"/>
  <c r="L3" i="19" s="1"/>
  <c r="E7" i="28"/>
  <c r="O7" i="28" s="1"/>
  <c r="L7" i="28" s="1"/>
  <c r="E7" i="29"/>
  <c r="O7" i="29" s="1"/>
  <c r="L7" i="29" s="1"/>
  <c r="E15" i="22"/>
  <c r="O15" i="22" s="1"/>
  <c r="M15" i="22" s="1"/>
  <c r="E11" i="25"/>
  <c r="O11" i="25" s="1"/>
  <c r="L11" i="25" s="1"/>
  <c r="E9" i="25"/>
  <c r="O9" i="25" s="1"/>
  <c r="L9" i="25" s="1"/>
  <c r="E20" i="24"/>
  <c r="O20" i="24" s="1"/>
  <c r="E24" i="20"/>
  <c r="O24" i="20" s="1"/>
  <c r="E17" i="23"/>
  <c r="O17" i="23" s="1"/>
  <c r="L17" i="23" s="1"/>
  <c r="E13" i="24"/>
  <c r="O13" i="24" s="1"/>
  <c r="K13" i="24" s="1"/>
  <c r="E11" i="21"/>
  <c r="O11" i="21" s="1"/>
  <c r="K11" i="21" s="1"/>
  <c r="E4" i="20"/>
  <c r="O4" i="20" s="1"/>
  <c r="M4" i="20" s="1"/>
  <c r="E11" i="22"/>
  <c r="O11" i="22" s="1"/>
  <c r="K11" i="22" s="1"/>
  <c r="E5" i="22"/>
  <c r="O5" i="22" s="1"/>
  <c r="K5" i="22" s="1"/>
  <c r="E15" i="25"/>
  <c r="O15" i="25" s="1"/>
  <c r="L15" i="25" s="1"/>
  <c r="E20" i="22"/>
  <c r="O20" i="22" s="1"/>
  <c r="E24" i="22"/>
  <c r="O24" i="22" s="1"/>
  <c r="K24" i="22" s="1"/>
  <c r="E17" i="29"/>
  <c r="O17" i="29" s="1"/>
  <c r="L17" i="29" s="1"/>
  <c r="E19" i="29"/>
  <c r="O19" i="29" s="1"/>
  <c r="E17" i="28"/>
  <c r="O17" i="28" s="1"/>
  <c r="L17" i="28" s="1"/>
  <c r="E10" i="28"/>
  <c r="O10" i="28" s="1"/>
  <c r="L10" i="28" s="1"/>
  <c r="E8" i="28"/>
  <c r="O8" i="28" s="1"/>
  <c r="K8" i="28" s="1"/>
  <c r="E3" i="28"/>
  <c r="O3" i="28" s="1"/>
  <c r="L3" i="28" s="1"/>
  <c r="E16" i="29"/>
  <c r="O16" i="29" s="1"/>
  <c r="L16" i="29" s="1"/>
  <c r="E8" i="29"/>
  <c r="O8" i="29" s="1"/>
  <c r="L8" i="29" s="1"/>
  <c r="E5" i="28"/>
  <c r="O5" i="28" s="1"/>
  <c r="L5" i="28" s="1"/>
  <c r="E3" i="29"/>
  <c r="O3" i="29" s="1"/>
  <c r="L3" i="29" s="1"/>
  <c r="E12" i="28"/>
  <c r="O12" i="28" s="1"/>
  <c r="L12" i="28" s="1"/>
  <c r="E11" i="29"/>
  <c r="O11" i="29" s="1"/>
  <c r="K11" i="29" s="1"/>
  <c r="E13" i="29"/>
  <c r="O13" i="29" s="1"/>
  <c r="L13" i="29" s="1"/>
  <c r="E9" i="29"/>
  <c r="O9" i="29" s="1"/>
  <c r="M9" i="29" s="1"/>
  <c r="E21" i="29"/>
  <c r="O21" i="29" s="1"/>
  <c r="E24" i="29"/>
  <c r="O24" i="29" s="1"/>
  <c r="E14" i="29"/>
  <c r="O14" i="29" s="1"/>
  <c r="K14" i="29" s="1"/>
  <c r="E10" i="29"/>
  <c r="O10" i="29" s="1"/>
  <c r="K10" i="29" s="1"/>
  <c r="E4" i="28"/>
  <c r="O4" i="28" s="1"/>
  <c r="M4" i="28" s="1"/>
  <c r="E23" i="29"/>
  <c r="O23" i="29" s="1"/>
  <c r="M23" i="29" s="1"/>
  <c r="E22" i="29"/>
  <c r="O22" i="29" s="1"/>
  <c r="K22" i="29" s="1"/>
  <c r="E15" i="28"/>
  <c r="O15" i="28" s="1"/>
  <c r="L15" i="28" s="1"/>
  <c r="E6" i="29"/>
  <c r="O6" i="29" s="1"/>
  <c r="L6" i="29" s="1"/>
  <c r="E23" i="28"/>
  <c r="O23" i="28" s="1"/>
  <c r="E20" i="29"/>
  <c r="O20" i="29" s="1"/>
  <c r="K20" i="29" s="1"/>
  <c r="E13" i="28"/>
  <c r="O13" i="28" s="1"/>
  <c r="K13" i="28" s="1"/>
  <c r="E19" i="28"/>
  <c r="O19" i="28" s="1"/>
  <c r="E15" i="29"/>
  <c r="O15" i="29" s="1"/>
  <c r="K15" i="29" s="1"/>
  <c r="E5" i="29"/>
  <c r="O5" i="29" s="1"/>
  <c r="K5" i="29" s="1"/>
  <c r="E12" i="29"/>
  <c r="O12" i="29" s="1"/>
  <c r="L12" i="29" s="1"/>
  <c r="E24" i="28"/>
  <c r="O24" i="28" s="1"/>
  <c r="K24" i="28" s="1"/>
  <c r="E11" i="28"/>
  <c r="O11" i="28" s="1"/>
  <c r="L11" i="28" s="1"/>
  <c r="E20" i="28"/>
  <c r="O20" i="28" s="1"/>
  <c r="M20" i="28" s="1"/>
  <c r="E7" i="27"/>
  <c r="O7" i="27" s="1"/>
  <c r="L7" i="27" s="1"/>
  <c r="E15" i="27"/>
  <c r="O15" i="27" s="1"/>
  <c r="L15" i="27" s="1"/>
  <c r="E18" i="27"/>
  <c r="O18" i="27" s="1"/>
  <c r="E9" i="27"/>
  <c r="O9" i="27" s="1"/>
  <c r="L9" i="27" s="1"/>
  <c r="E14" i="27"/>
  <c r="O14" i="27" s="1"/>
  <c r="L14" i="27" s="1"/>
  <c r="E6" i="27"/>
  <c r="O6" i="27" s="1"/>
  <c r="L6" i="27" s="1"/>
  <c r="E11" i="27"/>
  <c r="O11" i="27" s="1"/>
  <c r="L11" i="27" s="1"/>
  <c r="E4" i="27"/>
  <c r="O4" i="27" s="1"/>
  <c r="M4" i="27" s="1"/>
  <c r="E23" i="27"/>
  <c r="O23" i="27" s="1"/>
  <c r="K23" i="27" s="1"/>
  <c r="E13" i="27"/>
  <c r="O13" i="27" s="1"/>
  <c r="L13" i="27" s="1"/>
  <c r="E22" i="27"/>
  <c r="O22" i="27" s="1"/>
  <c r="M22" i="27" s="1"/>
  <c r="E21" i="27"/>
  <c r="O21" i="27" s="1"/>
  <c r="M21" i="27" s="1"/>
  <c r="E16" i="27"/>
  <c r="O16" i="27" s="1"/>
  <c r="L16" i="27" s="1"/>
  <c r="E8" i="27"/>
  <c r="O8" i="27" s="1"/>
  <c r="L8" i="27" s="1"/>
  <c r="E17" i="27"/>
  <c r="O17" i="27" s="1"/>
  <c r="M17" i="27" s="1"/>
  <c r="E5" i="27"/>
  <c r="O5" i="27" s="1"/>
  <c r="L5" i="27" s="1"/>
  <c r="E20" i="27"/>
  <c r="O20" i="27" s="1"/>
  <c r="K20" i="27" s="1"/>
  <c r="E19" i="27"/>
  <c r="O19" i="27" s="1"/>
  <c r="E3" i="27"/>
  <c r="O3" i="27" s="1"/>
  <c r="L3" i="27" s="1"/>
  <c r="E10" i="27"/>
  <c r="O10" i="27" s="1"/>
  <c r="M10" i="27" s="1"/>
  <c r="E12" i="27"/>
  <c r="O12" i="27" s="1"/>
  <c r="L12" i="27" s="1"/>
  <c r="E24" i="27"/>
  <c r="O24" i="27" s="1"/>
  <c r="M24" i="27" s="1"/>
  <c r="E18" i="18"/>
  <c r="O18" i="18" s="1"/>
  <c r="K18" i="18" s="1"/>
  <c r="E3" i="25"/>
  <c r="O3" i="25" s="1"/>
  <c r="L3" i="25" s="1"/>
  <c r="E7" i="18"/>
  <c r="O7" i="18" s="1"/>
  <c r="L7" i="18" s="1"/>
  <c r="E20" i="18"/>
  <c r="O20" i="18" s="1"/>
  <c r="K20" i="18" s="1"/>
  <c r="E8" i="18"/>
  <c r="O8" i="18" s="1"/>
  <c r="M8" i="18" s="1"/>
  <c r="E13" i="18"/>
  <c r="O13" i="18" s="1"/>
  <c r="M13" i="18" s="1"/>
  <c r="E12" i="18"/>
  <c r="O12" i="18" s="1"/>
  <c r="L12" i="18" s="1"/>
  <c r="E17" i="18"/>
  <c r="O17" i="18" s="1"/>
  <c r="M17" i="18" s="1"/>
  <c r="E3" i="20"/>
  <c r="O3" i="20" s="1"/>
  <c r="L3" i="20" s="1"/>
  <c r="E6" i="18"/>
  <c r="O6" i="18" s="1"/>
  <c r="L6" i="18" s="1"/>
  <c r="E23" i="18"/>
  <c r="O23" i="18" s="1"/>
  <c r="M23" i="18" s="1"/>
  <c r="E24" i="18"/>
  <c r="O24" i="18" s="1"/>
  <c r="E22" i="18"/>
  <c r="O22" i="18" s="1"/>
  <c r="E5" i="18"/>
  <c r="O5" i="18" s="1"/>
  <c r="L5" i="18" s="1"/>
  <c r="E3" i="21"/>
  <c r="O3" i="21" s="1"/>
  <c r="L3" i="21" s="1"/>
  <c r="E11" i="18"/>
  <c r="O11" i="18" s="1"/>
  <c r="L11" i="18" s="1"/>
  <c r="E3" i="23"/>
  <c r="O3" i="23" s="1"/>
  <c r="L3" i="23" s="1"/>
  <c r="E15" i="18"/>
  <c r="O15" i="18" s="1"/>
  <c r="K15" i="18" s="1"/>
  <c r="E22" i="24"/>
  <c r="E19" i="18"/>
  <c r="O19" i="18" s="1"/>
  <c r="K19" i="18" s="1"/>
  <c r="E16" i="18"/>
  <c r="O16" i="18" s="1"/>
  <c r="L16" i="18" s="1"/>
  <c r="E21" i="18"/>
  <c r="O21" i="18" s="1"/>
  <c r="K21" i="18" s="1"/>
  <c r="E3" i="24"/>
  <c r="O3" i="24" s="1"/>
  <c r="L3" i="24" s="1"/>
  <c r="E10" i="18"/>
  <c r="O10" i="18" s="1"/>
  <c r="M10" i="18" s="1"/>
  <c r="E4" i="18"/>
  <c r="O4" i="18" s="1"/>
  <c r="L4" i="18" s="1"/>
  <c r="E9" i="18"/>
  <c r="O9" i="18" s="1"/>
  <c r="K9" i="18" s="1"/>
  <c r="E3" i="18"/>
  <c r="O3" i="18" s="1"/>
  <c r="L3" i="18" s="1"/>
  <c r="E14" i="18"/>
  <c r="O14" i="18" s="1"/>
  <c r="L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L16" i="22" s="1"/>
  <c r="E10" i="20"/>
  <c r="O10" i="20" s="1"/>
  <c r="L10" i="20" s="1"/>
  <c r="E20" i="25"/>
  <c r="O20" i="25" s="1"/>
  <c r="M20" i="25" s="1"/>
  <c r="E23" i="20"/>
  <c r="E4" i="21"/>
  <c r="O4" i="21" s="1"/>
  <c r="M4" i="21" s="1"/>
  <c r="E8" i="23"/>
  <c r="O8" i="23" s="1"/>
  <c r="M8" i="23" s="1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6" i="24"/>
  <c r="O6" i="24" s="1"/>
  <c r="K6" i="24" s="1"/>
  <c r="E17" i="22"/>
  <c r="O17" i="22" s="1"/>
  <c r="M17" i="22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0" i="19"/>
  <c r="E15" i="20"/>
  <c r="O15" i="20" s="1"/>
  <c r="M15" i="20" s="1"/>
  <c r="E18" i="21"/>
  <c r="E4" i="23"/>
  <c r="O4" i="23" s="1"/>
  <c r="K4" i="23" s="1"/>
  <c r="E6" i="21"/>
  <c r="E23" i="21"/>
  <c r="O23" i="21" s="1"/>
  <c r="E4" i="24"/>
  <c r="E19" i="24"/>
  <c r="E21" i="19"/>
  <c r="O21" i="19" s="1"/>
  <c r="M21" i="19" s="1"/>
  <c r="E18" i="23"/>
  <c r="E19" i="20"/>
  <c r="O19" i="20" s="1"/>
  <c r="E21" i="21"/>
  <c r="E12" i="22"/>
  <c r="E14" i="21"/>
  <c r="E19" i="21"/>
  <c r="E9" i="24"/>
  <c r="E14" i="24"/>
  <c r="O14" i="24" s="1"/>
  <c r="L14" i="24" s="1"/>
  <c r="E12" i="24"/>
  <c r="E18" i="22"/>
  <c r="E19" i="22"/>
  <c r="E13" i="23"/>
  <c r="E8" i="22"/>
  <c r="O8" i="22" s="1"/>
  <c r="L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L15" i="21" s="1"/>
  <c r="E22" i="23"/>
  <c r="O22" i="23" s="1"/>
  <c r="E24" i="19"/>
  <c r="O24" i="19" s="1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16" i="25"/>
  <c r="O16" i="25" s="1"/>
  <c r="K16" i="25" s="1"/>
  <c r="E11" i="19"/>
  <c r="O11" i="19" s="1"/>
  <c r="M11" i="19" s="1"/>
  <c r="E22" i="25"/>
  <c r="O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0" i="21"/>
  <c r="E16" i="21"/>
  <c r="E18" i="25"/>
  <c r="O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L14" i="19" s="1"/>
  <c r="E24" i="21"/>
  <c r="O24" i="21" s="1"/>
  <c r="K24" i="21" s="1"/>
  <c r="E15" i="24"/>
  <c r="O15" i="24" s="1"/>
  <c r="L15" i="24" s="1"/>
  <c r="E4" i="22"/>
  <c r="E12" i="23"/>
  <c r="E24" i="24"/>
  <c r="O24" i="24" s="1"/>
  <c r="M24" i="24" s="1"/>
  <c r="E19" i="23"/>
  <c r="O19" i="23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E11" i="23"/>
  <c r="O11" i="23" s="1"/>
  <c r="L11" i="23" s="1"/>
  <c r="E15" i="19"/>
  <c r="O15" i="19" s="1"/>
  <c r="L15" i="19" s="1"/>
  <c r="E13" i="19"/>
  <c r="O13" i="19" s="1"/>
  <c r="K13" i="19" s="1"/>
  <c r="E20" i="23"/>
  <c r="O20" i="23" s="1"/>
  <c r="E18" i="19"/>
  <c r="E19" i="19"/>
  <c r="O19" i="19" s="1"/>
  <c r="E13" i="21"/>
  <c r="O13" i="21" s="1"/>
  <c r="M13" i="21" s="1"/>
  <c r="E6" i="20"/>
  <c r="O6" i="20" s="1"/>
  <c r="L6" i="20" s="1"/>
  <c r="E23" i="19"/>
  <c r="O23" i="19" s="1"/>
  <c r="E10" i="25"/>
  <c r="O10" i="25" s="1"/>
  <c r="L10" i="25" s="1"/>
  <c r="E18" i="20"/>
  <c r="O18" i="20" s="1"/>
  <c r="E23" i="25"/>
  <c r="O23" i="25" s="1"/>
  <c r="E15" i="23"/>
  <c r="O15" i="23" s="1"/>
  <c r="L15" i="23" s="1"/>
  <c r="E7" i="22"/>
  <c r="O7" i="22" s="1"/>
  <c r="M7" i="22" s="1"/>
  <c r="E6" i="19"/>
  <c r="O6" i="19" s="1"/>
  <c r="K6" i="19" s="1"/>
  <c r="E5" i="23"/>
  <c r="O5" i="23" s="1"/>
  <c r="K5" i="23" s="1"/>
  <c r="L17" i="18" l="1"/>
  <c r="L17" i="27"/>
  <c r="L17" i="19"/>
  <c r="L17" i="22"/>
  <c r="L17" i="25"/>
  <c r="L16" i="20"/>
  <c r="L16" i="19"/>
  <c r="L16" i="25"/>
  <c r="L16" i="28"/>
  <c r="L16" i="23"/>
  <c r="L15" i="18"/>
  <c r="L15" i="29"/>
  <c r="L15" i="22"/>
  <c r="L15" i="20"/>
  <c r="L14" i="28"/>
  <c r="L14" i="1"/>
  <c r="L14" i="29"/>
  <c r="L13" i="24"/>
  <c r="L13" i="21"/>
  <c r="L13" i="28"/>
  <c r="L13" i="18"/>
  <c r="L13" i="19"/>
  <c r="L12" i="25"/>
  <c r="L12" i="19"/>
  <c r="L12" i="20"/>
  <c r="L11" i="29"/>
  <c r="L11" i="24"/>
  <c r="L11" i="22"/>
  <c r="L11" i="20"/>
  <c r="L11" i="19"/>
  <c r="L11" i="21"/>
  <c r="L10" i="29"/>
  <c r="L10" i="18"/>
  <c r="L10" i="27"/>
  <c r="L10" i="19"/>
  <c r="L10" i="21"/>
  <c r="L9" i="18"/>
  <c r="L9" i="29"/>
  <c r="L9" i="19"/>
  <c r="M28" i="21"/>
  <c r="J28" i="21" s="1"/>
  <c r="P28" i="21" s="1"/>
  <c r="L8" i="19"/>
  <c r="L8" i="20"/>
  <c r="L8" i="18"/>
  <c r="L8" i="21"/>
  <c r="L8" i="23"/>
  <c r="L8" i="28"/>
  <c r="M29" i="18"/>
  <c r="J29" i="18" s="1"/>
  <c r="P29" i="18" s="1"/>
  <c r="L7" i="22"/>
  <c r="L7" i="19"/>
  <c r="L7" i="21"/>
  <c r="L6" i="24"/>
  <c r="L6" i="22"/>
  <c r="L6" i="19"/>
  <c r="K31" i="19"/>
  <c r="J31" i="19" s="1"/>
  <c r="P31" i="19" s="1"/>
  <c r="L5" i="25"/>
  <c r="L5" i="23"/>
  <c r="L5" i="22"/>
  <c r="L5" i="20"/>
  <c r="L5" i="19"/>
  <c r="L5" i="21"/>
  <c r="L5" i="29"/>
  <c r="M14" i="28"/>
  <c r="L4" i="20"/>
  <c r="L4" i="21"/>
  <c r="L4" i="23"/>
  <c r="L4" i="27"/>
  <c r="L4" i="28"/>
  <c r="M33" i="29"/>
  <c r="J33" i="29" s="1"/>
  <c r="P33" i="29" s="1"/>
  <c r="K25" i="27"/>
  <c r="J25" i="27" s="1"/>
  <c r="P25" i="27" s="1"/>
  <c r="M31" i="28"/>
  <c r="J31" i="28" s="1"/>
  <c r="P31" i="28" s="1"/>
  <c r="M26" i="25"/>
  <c r="M32" i="22"/>
  <c r="K32" i="22"/>
  <c r="K33" i="1"/>
  <c r="K33" i="22"/>
  <c r="M33" i="22"/>
  <c r="K28" i="29"/>
  <c r="K27" i="21"/>
  <c r="M25" i="23"/>
  <c r="M27" i="21"/>
  <c r="M28" i="29"/>
  <c r="K35" i="18"/>
  <c r="M28" i="23"/>
  <c r="M28" i="1"/>
  <c r="M32" i="23"/>
  <c r="K34" i="19"/>
  <c r="M30" i="27"/>
  <c r="M28" i="19"/>
  <c r="K27" i="22"/>
  <c r="K26" i="25"/>
  <c r="M27" i="22"/>
  <c r="K28" i="1"/>
  <c r="J28" i="1" s="1"/>
  <c r="P28" i="1" s="1"/>
  <c r="K29" i="21"/>
  <c r="K30" i="23"/>
  <c r="K34" i="28"/>
  <c r="M35" i="18"/>
  <c r="M29" i="21"/>
  <c r="M30" i="23"/>
  <c r="M27" i="27"/>
  <c r="M8" i="1"/>
  <c r="K27" i="27"/>
  <c r="M34" i="28"/>
  <c r="K32" i="23"/>
  <c r="K28" i="19"/>
  <c r="K8" i="1"/>
  <c r="K31" i="24"/>
  <c r="K28" i="27"/>
  <c r="M25" i="19"/>
  <c r="M5" i="1"/>
  <c r="M26" i="19"/>
  <c r="M30" i="21"/>
  <c r="K26" i="19"/>
  <c r="K30" i="21"/>
  <c r="M28" i="28"/>
  <c r="M28" i="27"/>
  <c r="M35" i="25"/>
  <c r="M35" i="24"/>
  <c r="O36" i="1"/>
  <c r="M28" i="22"/>
  <c r="K19" i="1"/>
  <c r="K35" i="25"/>
  <c r="M29" i="25"/>
  <c r="M32" i="21"/>
  <c r="M31" i="22"/>
  <c r="M28" i="24"/>
  <c r="K29" i="28"/>
  <c r="M17" i="1"/>
  <c r="M3" i="1"/>
  <c r="M33" i="25"/>
  <c r="K35" i="22"/>
  <c r="M25" i="22"/>
  <c r="K17" i="1"/>
  <c r="K35" i="19"/>
  <c r="M35" i="20"/>
  <c r="M26" i="18"/>
  <c r="M25" i="18"/>
  <c r="K31" i="27"/>
  <c r="M31" i="27"/>
  <c r="M33" i="28"/>
  <c r="M35" i="19"/>
  <c r="K20" i="1"/>
  <c r="K28" i="24"/>
  <c r="K28" i="23"/>
  <c r="K15" i="1"/>
  <c r="M26" i="1"/>
  <c r="K30" i="25"/>
  <c r="M19" i="1"/>
  <c r="M26" i="21"/>
  <c r="M33" i="24"/>
  <c r="M29" i="19"/>
  <c r="K33" i="20"/>
  <c r="M31" i="24"/>
  <c r="M33" i="20"/>
  <c r="K12" i="1"/>
  <c r="K35" i="20"/>
  <c r="M30" i="1"/>
  <c r="M27" i="24"/>
  <c r="M33" i="23"/>
  <c r="M32" i="1"/>
  <c r="M29" i="27"/>
  <c r="M30" i="25"/>
  <c r="K31" i="22"/>
  <c r="M12" i="1"/>
  <c r="M29" i="22"/>
  <c r="K30" i="27"/>
  <c r="M15" i="1"/>
  <c r="K6" i="1"/>
  <c r="M6" i="1"/>
  <c r="K29" i="19"/>
  <c r="K26" i="1"/>
  <c r="K25" i="22"/>
  <c r="K29" i="22"/>
  <c r="M22" i="1"/>
  <c r="M26" i="28"/>
  <c r="K25" i="18"/>
  <c r="K28" i="18"/>
  <c r="M10" i="1"/>
  <c r="K26" i="18"/>
  <c r="M34" i="22"/>
  <c r="K27" i="29"/>
  <c r="K25" i="23"/>
  <c r="K7" i="1"/>
  <c r="K27" i="19"/>
  <c r="M35" i="23"/>
  <c r="K35" i="27"/>
  <c r="K30" i="22"/>
  <c r="K34" i="27"/>
  <c r="M35" i="1"/>
  <c r="K32" i="19"/>
  <c r="K34" i="24"/>
  <c r="M34" i="27"/>
  <c r="K30" i="1"/>
  <c r="M34" i="19"/>
  <c r="M26" i="22"/>
  <c r="M25" i="21"/>
  <c r="K26" i="22"/>
  <c r="K25" i="21"/>
  <c r="K5" i="1"/>
  <c r="M7" i="1"/>
  <c r="M34" i="29"/>
  <c r="M28" i="18"/>
  <c r="K34" i="22"/>
  <c r="M35" i="27"/>
  <c r="K35" i="23"/>
  <c r="M27" i="19"/>
  <c r="K29" i="29"/>
  <c r="K25" i="24"/>
  <c r="M27" i="18"/>
  <c r="K33" i="28"/>
  <c r="K10" i="1"/>
  <c r="M31" i="23"/>
  <c r="K32" i="20"/>
  <c r="K31" i="23"/>
  <c r="K33" i="23"/>
  <c r="M33" i="1"/>
  <c r="K35" i="24"/>
  <c r="M20" i="1"/>
  <c r="K32" i="21"/>
  <c r="J32" i="29"/>
  <c r="P32" i="29" s="1"/>
  <c r="K27" i="18"/>
  <c r="K25" i="25"/>
  <c r="M27" i="25"/>
  <c r="K35" i="1"/>
  <c r="M30" i="22"/>
  <c r="K26" i="20"/>
  <c r="J26" i="20" s="1"/>
  <c r="P26" i="20" s="1"/>
  <c r="M16" i="1"/>
  <c r="K16" i="1"/>
  <c r="M31" i="21"/>
  <c r="K31" i="29"/>
  <c r="M31" i="29"/>
  <c r="K25" i="29"/>
  <c r="M25" i="29"/>
  <c r="K31" i="1"/>
  <c r="M4" i="1"/>
  <c r="M34" i="20"/>
  <c r="K35" i="21"/>
  <c r="M34" i="18"/>
  <c r="M33" i="21"/>
  <c r="K24" i="1"/>
  <c r="K26" i="24"/>
  <c r="K27" i="1"/>
  <c r="K34" i="18"/>
  <c r="M34" i="21"/>
  <c r="K33" i="24"/>
  <c r="M33" i="19"/>
  <c r="K33" i="19"/>
  <c r="M30" i="20"/>
  <c r="M31" i="25"/>
  <c r="K28" i="20"/>
  <c r="K28" i="22"/>
  <c r="M28" i="20"/>
  <c r="M30" i="19"/>
  <c r="M27" i="23"/>
  <c r="M32" i="27"/>
  <c r="K27" i="23"/>
  <c r="M29" i="20"/>
  <c r="M25" i="1"/>
  <c r="M32" i="24"/>
  <c r="M25" i="24"/>
  <c r="K30" i="29"/>
  <c r="K9" i="1"/>
  <c r="K31" i="18"/>
  <c r="M27" i="1"/>
  <c r="K13" i="1"/>
  <c r="M13" i="1"/>
  <c r="K14" i="1"/>
  <c r="M24" i="1"/>
  <c r="J24" i="1" s="1"/>
  <c r="P24" i="1" s="1"/>
  <c r="K33" i="27"/>
  <c r="M32" i="18"/>
  <c r="M34" i="24"/>
  <c r="M26" i="27"/>
  <c r="K25" i="1"/>
  <c r="K27" i="20"/>
  <c r="K33" i="18"/>
  <c r="K30" i="20"/>
  <c r="K32" i="1"/>
  <c r="M35" i="28"/>
  <c r="M28" i="25"/>
  <c r="M32" i="28"/>
  <c r="K26" i="29"/>
  <c r="M34" i="1"/>
  <c r="K34" i="1"/>
  <c r="K26" i="21"/>
  <c r="M30" i="18"/>
  <c r="K30" i="18"/>
  <c r="K34" i="23"/>
  <c r="M34" i="23"/>
  <c r="M25" i="20"/>
  <c r="K23" i="1"/>
  <c r="K4" i="1"/>
  <c r="K34" i="25"/>
  <c r="K32" i="28"/>
  <c r="K29" i="1"/>
  <c r="K18" i="1"/>
  <c r="M18" i="1"/>
  <c r="K33" i="21"/>
  <c r="K30" i="28"/>
  <c r="K26" i="23"/>
  <c r="K29" i="23"/>
  <c r="M29" i="23"/>
  <c r="M31" i="18"/>
  <c r="K32" i="27"/>
  <c r="M30" i="28"/>
  <c r="M32" i="19"/>
  <c r="K31" i="21"/>
  <c r="K25" i="20"/>
  <c r="K32" i="25"/>
  <c r="K34" i="29"/>
  <c r="M32" i="25"/>
  <c r="M31" i="1"/>
  <c r="K29" i="25"/>
  <c r="M25" i="25"/>
  <c r="K34" i="20"/>
  <c r="K34" i="21"/>
  <c r="K31" i="25"/>
  <c r="M30" i="24"/>
  <c r="K29" i="24"/>
  <c r="K26" i="28"/>
  <c r="K25" i="28"/>
  <c r="M31" i="20"/>
  <c r="K32" i="18"/>
  <c r="M9" i="1"/>
  <c r="M21" i="1"/>
  <c r="K21" i="1"/>
  <c r="M35" i="29"/>
  <c r="M11" i="1"/>
  <c r="K11" i="1"/>
  <c r="M25" i="28"/>
  <c r="M27" i="28"/>
  <c r="K3" i="1"/>
  <c r="K28" i="28"/>
  <c r="K35" i="29"/>
  <c r="M34" i="25"/>
  <c r="K25" i="19"/>
  <c r="M29" i="29"/>
  <c r="O36" i="27"/>
  <c r="J5" i="10" s="1"/>
  <c r="M3" i="18"/>
  <c r="O36" i="18"/>
  <c r="J12" i="10" s="1"/>
  <c r="M3" i="20"/>
  <c r="O36" i="29"/>
  <c r="J4" i="10" s="1"/>
  <c r="K4" i="10" s="1"/>
  <c r="O36" i="28"/>
  <c r="J11" i="10" s="1"/>
  <c r="K11" i="10" s="1"/>
  <c r="K3" i="19"/>
  <c r="M3" i="25"/>
  <c r="M21" i="28"/>
  <c r="K10" i="28"/>
  <c r="K17" i="29"/>
  <c r="K21" i="28"/>
  <c r="M18" i="29"/>
  <c r="M17" i="28"/>
  <c r="K4" i="29"/>
  <c r="K9" i="28"/>
  <c r="M8" i="28"/>
  <c r="M4" i="29"/>
  <c r="M16" i="28"/>
  <c r="K18" i="29"/>
  <c r="K6" i="29"/>
  <c r="M22" i="29"/>
  <c r="M6" i="28"/>
  <c r="M17" i="29"/>
  <c r="M7" i="29"/>
  <c r="M5" i="29"/>
  <c r="M10" i="28"/>
  <c r="K4" i="28"/>
  <c r="K6" i="28"/>
  <c r="K22" i="28"/>
  <c r="K7" i="29"/>
  <c r="K3" i="28"/>
  <c r="K9" i="29"/>
  <c r="M19" i="29"/>
  <c r="M6" i="29"/>
  <c r="K3" i="29"/>
  <c r="M18" i="28"/>
  <c r="M3" i="28"/>
  <c r="K19" i="29"/>
  <c r="K11" i="28"/>
  <c r="K19" i="28"/>
  <c r="M15" i="28"/>
  <c r="K18" i="28"/>
  <c r="M3" i="29"/>
  <c r="M19" i="28"/>
  <c r="M23" i="28"/>
  <c r="M5" i="28"/>
  <c r="K12" i="29"/>
  <c r="M13" i="28"/>
  <c r="M11" i="29"/>
  <c r="K16" i="29"/>
  <c r="M15" i="29"/>
  <c r="K15" i="28"/>
  <c r="M13" i="29"/>
  <c r="K24" i="29"/>
  <c r="M20" i="29"/>
  <c r="K23" i="28"/>
  <c r="M24" i="28"/>
  <c r="K17" i="28"/>
  <c r="K20" i="28"/>
  <c r="K7" i="28"/>
  <c r="K8" i="29"/>
  <c r="K23" i="29"/>
  <c r="M12" i="29"/>
  <c r="K13" i="29"/>
  <c r="M11" i="28"/>
  <c r="M22" i="28"/>
  <c r="K21" i="29"/>
  <c r="M16" i="29"/>
  <c r="M21" i="29"/>
  <c r="M12" i="28"/>
  <c r="M7" i="28"/>
  <c r="M24" i="29"/>
  <c r="M14" i="29"/>
  <c r="M10" i="29"/>
  <c r="K12" i="28"/>
  <c r="M9" i="28"/>
  <c r="K5" i="28"/>
  <c r="M8" i="29"/>
  <c r="K24" i="25"/>
  <c r="M24" i="22"/>
  <c r="K15" i="22"/>
  <c r="M9" i="19"/>
  <c r="M3" i="19"/>
  <c r="K9" i="27"/>
  <c r="M9" i="27"/>
  <c r="K21" i="27"/>
  <c r="M23" i="27"/>
  <c r="M16" i="27"/>
  <c r="M7" i="27"/>
  <c r="K7" i="27"/>
  <c r="K11" i="27"/>
  <c r="M5" i="27"/>
  <c r="M13" i="27"/>
  <c r="K6" i="27"/>
  <c r="K19" i="27"/>
  <c r="K12" i="27"/>
  <c r="M6" i="27"/>
  <c r="K4" i="27"/>
  <c r="M14" i="27"/>
  <c r="M15" i="27"/>
  <c r="M12" i="27"/>
  <c r="K14" i="27"/>
  <c r="K22" i="27"/>
  <c r="K15" i="27"/>
  <c r="M19" i="27"/>
  <c r="K13" i="27"/>
  <c r="M11" i="27"/>
  <c r="M8" i="27"/>
  <c r="K8" i="27"/>
  <c r="M3" i="27"/>
  <c r="K24" i="27"/>
  <c r="M20" i="27"/>
  <c r="K17" i="27"/>
  <c r="K10" i="27"/>
  <c r="K16" i="27"/>
  <c r="K3" i="27"/>
  <c r="M18" i="27"/>
  <c r="K18" i="27"/>
  <c r="K5" i="27"/>
  <c r="M13" i="24"/>
  <c r="K21" i="25"/>
  <c r="M19" i="18"/>
  <c r="K12" i="25"/>
  <c r="K10" i="18"/>
  <c r="M8" i="20"/>
  <c r="K7" i="21"/>
  <c r="M5" i="23"/>
  <c r="K6" i="22"/>
  <c r="K3" i="25"/>
  <c r="M8" i="24"/>
  <c r="M23" i="24"/>
  <c r="M24" i="20"/>
  <c r="M22" i="22"/>
  <c r="K21" i="24"/>
  <c r="M9" i="21"/>
  <c r="K17" i="21"/>
  <c r="K9" i="25"/>
  <c r="M17" i="21"/>
  <c r="K9" i="21"/>
  <c r="M20" i="22"/>
  <c r="M8" i="25"/>
  <c r="M9" i="25"/>
  <c r="K8" i="25"/>
  <c r="M16" i="19"/>
  <c r="K14" i="22"/>
  <c r="K20" i="24"/>
  <c r="K7" i="23"/>
  <c r="M17" i="24"/>
  <c r="M14" i="25"/>
  <c r="M21" i="24"/>
  <c r="K5" i="24"/>
  <c r="K23" i="24"/>
  <c r="K14" i="25"/>
  <c r="M20" i="24"/>
  <c r="K17" i="24"/>
  <c r="M14" i="22"/>
  <c r="M7" i="23"/>
  <c r="K24" i="20"/>
  <c r="K20" i="22"/>
  <c r="M15" i="18"/>
  <c r="M3" i="22"/>
  <c r="K3" i="18"/>
  <c r="K6" i="25"/>
  <c r="K12" i="18"/>
  <c r="M20" i="18"/>
  <c r="M5" i="24"/>
  <c r="K11" i="18"/>
  <c r="K17" i="18"/>
  <c r="M6" i="25"/>
  <c r="K8" i="18"/>
  <c r="M14" i="20"/>
  <c r="K16" i="22"/>
  <c r="K11" i="25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O17" i="20"/>
  <c r="L17" i="20" s="1"/>
  <c r="O9" i="24"/>
  <c r="L9" i="24" s="1"/>
  <c r="O21" i="21"/>
  <c r="O6" i="21"/>
  <c r="L6" i="21" s="1"/>
  <c r="O23" i="20"/>
  <c r="O13" i="25"/>
  <c r="L13" i="25" s="1"/>
  <c r="O12" i="21"/>
  <c r="L12" i="21" s="1"/>
  <c r="K14" i="18"/>
  <c r="M9" i="18"/>
  <c r="M4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12" i="19"/>
  <c r="K6" i="23"/>
  <c r="M12" i="18"/>
  <c r="M18" i="25"/>
  <c r="K23" i="21"/>
  <c r="M8" i="22"/>
  <c r="K18" i="24"/>
  <c r="K15" i="20"/>
  <c r="M10" i="25"/>
  <c r="K14" i="24"/>
  <c r="M7" i="18"/>
  <c r="M14" i="19"/>
  <c r="K5" i="21"/>
  <c r="K17" i="23"/>
  <c r="M6" i="24"/>
  <c r="K15" i="24"/>
  <c r="M4" i="25"/>
  <c r="O21" i="22"/>
  <c r="O14" i="23"/>
  <c r="L14" i="23" s="1"/>
  <c r="O13" i="23"/>
  <c r="L13" i="23" s="1"/>
  <c r="O18" i="22"/>
  <c r="O12" i="24"/>
  <c r="L12" i="24" s="1"/>
  <c r="O19" i="21"/>
  <c r="O18" i="23"/>
  <c r="O19" i="24"/>
  <c r="O18" i="21"/>
  <c r="M16" i="25"/>
  <c r="K4" i="18"/>
  <c r="K10" i="23"/>
  <c r="K9" i="23"/>
  <c r="M19" i="23"/>
  <c r="M3" i="24"/>
  <c r="M21" i="18"/>
  <c r="M15" i="19"/>
  <c r="K8" i="19"/>
  <c r="K5" i="20"/>
  <c r="K17" i="22"/>
  <c r="K20" i="23"/>
  <c r="O22" i="24"/>
  <c r="K4" i="19"/>
  <c r="K16" i="23"/>
  <c r="M3" i="23"/>
  <c r="K22" i="21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K10" i="20"/>
  <c r="K10" i="25"/>
  <c r="M14" i="24"/>
  <c r="K22" i="20"/>
  <c r="M5" i="22"/>
  <c r="M11" i="22"/>
  <c r="K8" i="23"/>
  <c r="M24" i="19"/>
  <c r="M21" i="20"/>
  <c r="M11" i="21"/>
  <c r="M15" i="24"/>
  <c r="K4" i="25"/>
  <c r="O4" i="22"/>
  <c r="L4" i="22" s="1"/>
  <c r="O18" i="19"/>
  <c r="O12" i="23"/>
  <c r="L12" i="23" s="1"/>
  <c r="O9" i="20"/>
  <c r="L9" i="20" s="1"/>
  <c r="O16" i="21"/>
  <c r="L16" i="21" s="1"/>
  <c r="O16" i="24"/>
  <c r="L16" i="24" s="1"/>
  <c r="O14" i="21"/>
  <c r="L14" i="21" s="1"/>
  <c r="O4" i="24"/>
  <c r="L4" i="24" s="1"/>
  <c r="O20" i="19"/>
  <c r="O13" i="22"/>
  <c r="L13" i="22" s="1"/>
  <c r="O7" i="24"/>
  <c r="L7" i="24" s="1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K15" i="25"/>
  <c r="K23" i="18"/>
  <c r="K6" i="18"/>
  <c r="M15" i="23"/>
  <c r="K3" i="20"/>
  <c r="K11" i="19"/>
  <c r="M20" i="20"/>
  <c r="K7" i="19"/>
  <c r="M10" i="20"/>
  <c r="K12" i="20"/>
  <c r="K24" i="19"/>
  <c r="M17" i="23"/>
  <c r="K20" i="25"/>
  <c r="O20" i="21"/>
  <c r="O19" i="22"/>
  <c r="O12" i="22"/>
  <c r="L12" i="22" s="1"/>
  <c r="O13" i="20"/>
  <c r="L13" i="20" s="1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I8" i="10"/>
  <c r="J14" i="28" l="1"/>
  <c r="P14" i="28" s="1"/>
  <c r="J25" i="1"/>
  <c r="P25" i="1" s="1"/>
  <c r="J13" i="29"/>
  <c r="P13" i="29" s="1"/>
  <c r="J34" i="20"/>
  <c r="P34" i="20" s="1"/>
  <c r="J26" i="25"/>
  <c r="P26" i="25" s="1"/>
  <c r="J33" i="1"/>
  <c r="P33" i="1" s="1"/>
  <c r="J32" i="22"/>
  <c r="P32" i="22" s="1"/>
  <c r="J25" i="23"/>
  <c r="P25" i="23" s="1"/>
  <c r="J27" i="21"/>
  <c r="P27" i="21" s="1"/>
  <c r="J28" i="23"/>
  <c r="P28" i="23" s="1"/>
  <c r="J33" i="22"/>
  <c r="P33" i="22" s="1"/>
  <c r="J31" i="24"/>
  <c r="P31" i="24" s="1"/>
  <c r="J34" i="24"/>
  <c r="P34" i="24" s="1"/>
  <c r="J32" i="23"/>
  <c r="P32" i="23" s="1"/>
  <c r="J30" i="27"/>
  <c r="P30" i="27" s="1"/>
  <c r="J19" i="1"/>
  <c r="P19" i="1" s="1"/>
  <c r="J30" i="23"/>
  <c r="P30" i="23" s="1"/>
  <c r="J32" i="21"/>
  <c r="P32" i="21" s="1"/>
  <c r="J33" i="23"/>
  <c r="P33" i="23" s="1"/>
  <c r="J25" i="19"/>
  <c r="P25" i="19" s="1"/>
  <c r="J26" i="18"/>
  <c r="P26" i="18" s="1"/>
  <c r="J25" i="22"/>
  <c r="P25" i="22" s="1"/>
  <c r="J35" i="18"/>
  <c r="P35" i="18" s="1"/>
  <c r="J34" i="19"/>
  <c r="P34" i="19" s="1"/>
  <c r="J34" i="27"/>
  <c r="P34" i="27" s="1"/>
  <c r="J29" i="21"/>
  <c r="P29" i="21" s="1"/>
  <c r="J28" i="29"/>
  <c r="P28" i="29" s="1"/>
  <c r="J6" i="1"/>
  <c r="P6" i="1" s="1"/>
  <c r="J28" i="19"/>
  <c r="P28" i="19" s="1"/>
  <c r="J27" i="22"/>
  <c r="P27" i="22" s="1"/>
  <c r="J33" i="28"/>
  <c r="P33" i="28" s="1"/>
  <c r="J30" i="25"/>
  <c r="P30" i="25" s="1"/>
  <c r="J29" i="28"/>
  <c r="P29" i="28" s="1"/>
  <c r="J28" i="27"/>
  <c r="P28" i="27" s="1"/>
  <c r="J26" i="1"/>
  <c r="P26" i="1" s="1"/>
  <c r="J27" i="24"/>
  <c r="P27" i="24" s="1"/>
  <c r="J22" i="1"/>
  <c r="P22" i="1" s="1"/>
  <c r="J28" i="22"/>
  <c r="P28" i="22" s="1"/>
  <c r="J5" i="1"/>
  <c r="P5" i="1" s="1"/>
  <c r="J8" i="1"/>
  <c r="P8" i="1" s="1"/>
  <c r="J29" i="19"/>
  <c r="P29" i="19" s="1"/>
  <c r="J35" i="20"/>
  <c r="P35" i="20" s="1"/>
  <c r="J33" i="20"/>
  <c r="P33" i="20" s="1"/>
  <c r="J30" i="21"/>
  <c r="P30" i="21" s="1"/>
  <c r="J35" i="22"/>
  <c r="P35" i="22" s="1"/>
  <c r="J27" i="27"/>
  <c r="P27" i="27" s="1"/>
  <c r="J34" i="28"/>
  <c r="P34" i="28" s="1"/>
  <c r="J29" i="22"/>
  <c r="P29" i="22" s="1"/>
  <c r="J3" i="1"/>
  <c r="P3" i="1" s="1"/>
  <c r="J26" i="21"/>
  <c r="P26" i="21" s="1"/>
  <c r="J29" i="20"/>
  <c r="P29" i="20" s="1"/>
  <c r="J10" i="1"/>
  <c r="P10" i="1" s="1"/>
  <c r="J26" i="19"/>
  <c r="P26" i="19" s="1"/>
  <c r="J17" i="1"/>
  <c r="P17" i="1" s="1"/>
  <c r="J35" i="25"/>
  <c r="P35" i="25" s="1"/>
  <c r="J32" i="28"/>
  <c r="P32" i="28" s="1"/>
  <c r="J25" i="25"/>
  <c r="P25" i="25" s="1"/>
  <c r="J28" i="28"/>
  <c r="P28" i="28" s="1"/>
  <c r="J26" i="28"/>
  <c r="P26" i="28" s="1"/>
  <c r="J29" i="25"/>
  <c r="P29" i="25" s="1"/>
  <c r="J27" i="20"/>
  <c r="P27" i="20" s="1"/>
  <c r="J27" i="23"/>
  <c r="P27" i="23" s="1"/>
  <c r="J33" i="19"/>
  <c r="P33" i="19" s="1"/>
  <c r="J25" i="21"/>
  <c r="P25" i="21" s="1"/>
  <c r="J7" i="1"/>
  <c r="P7" i="1" s="1"/>
  <c r="J25" i="18"/>
  <c r="P25" i="18" s="1"/>
  <c r="J29" i="29"/>
  <c r="P29" i="29" s="1"/>
  <c r="J33" i="25"/>
  <c r="P33" i="25" s="1"/>
  <c r="J27" i="29"/>
  <c r="P27" i="29" s="1"/>
  <c r="J31" i="23"/>
  <c r="P31" i="23" s="1"/>
  <c r="J25" i="24"/>
  <c r="P25" i="24" s="1"/>
  <c r="J31" i="22"/>
  <c r="P31" i="22" s="1"/>
  <c r="J30" i="28"/>
  <c r="P30" i="28" s="1"/>
  <c r="J35" i="24"/>
  <c r="P35" i="24" s="1"/>
  <c r="J35" i="28"/>
  <c r="P35" i="28" s="1"/>
  <c r="J28" i="20"/>
  <c r="P28" i="20" s="1"/>
  <c r="J27" i="1"/>
  <c r="P27" i="1" s="1"/>
  <c r="J35" i="1"/>
  <c r="P35" i="1" s="1"/>
  <c r="J32" i="20"/>
  <c r="P32" i="20" s="1"/>
  <c r="J27" i="18"/>
  <c r="P27" i="18" s="1"/>
  <c r="J35" i="23"/>
  <c r="P35" i="23" s="1"/>
  <c r="J30" i="22"/>
  <c r="P30" i="22" s="1"/>
  <c r="J34" i="22"/>
  <c r="P34" i="22" s="1"/>
  <c r="J12" i="1"/>
  <c r="P12" i="1" s="1"/>
  <c r="J30" i="1"/>
  <c r="P30" i="1" s="1"/>
  <c r="J20" i="1"/>
  <c r="P20" i="1" s="1"/>
  <c r="J31" i="27"/>
  <c r="P31" i="27" s="1"/>
  <c r="J35" i="19"/>
  <c r="P35" i="19" s="1"/>
  <c r="J27" i="25"/>
  <c r="P27" i="25" s="1"/>
  <c r="J28" i="24"/>
  <c r="P28" i="24" s="1"/>
  <c r="J26" i="22"/>
  <c r="P26" i="22" s="1"/>
  <c r="J35" i="27"/>
  <c r="P35" i="27" s="1"/>
  <c r="J15" i="1"/>
  <c r="P15" i="1" s="1"/>
  <c r="J32" i="18"/>
  <c r="P32" i="18" s="1"/>
  <c r="J4" i="1"/>
  <c r="P4" i="1" s="1"/>
  <c r="J26" i="29"/>
  <c r="P26" i="29" s="1"/>
  <c r="J32" i="1"/>
  <c r="P32" i="1" s="1"/>
  <c r="J33" i="18"/>
  <c r="P33" i="18" s="1"/>
  <c r="J29" i="27"/>
  <c r="P29" i="27" s="1"/>
  <c r="J14" i="1"/>
  <c r="P14" i="1" s="1"/>
  <c r="J30" i="29"/>
  <c r="P30" i="29" s="1"/>
  <c r="J25" i="28"/>
  <c r="P25" i="28" s="1"/>
  <c r="J33" i="24"/>
  <c r="P33" i="24" s="1"/>
  <c r="J27" i="28"/>
  <c r="P27" i="28" s="1"/>
  <c r="J31" i="20"/>
  <c r="P31" i="20" s="1"/>
  <c r="J26" i="23"/>
  <c r="P26" i="23" s="1"/>
  <c r="J13" i="1"/>
  <c r="P13" i="1" s="1"/>
  <c r="J28" i="25"/>
  <c r="P28" i="25" s="1"/>
  <c r="J31" i="25"/>
  <c r="P31" i="25" s="1"/>
  <c r="J34" i="29"/>
  <c r="P34" i="29" s="1"/>
  <c r="J31" i="21"/>
  <c r="P31" i="21" s="1"/>
  <c r="J30" i="18"/>
  <c r="P30" i="18" s="1"/>
  <c r="J34" i="1"/>
  <c r="P34" i="1" s="1"/>
  <c r="J9" i="1"/>
  <c r="P9" i="1" s="1"/>
  <c r="J32" i="24"/>
  <c r="P32" i="24" s="1"/>
  <c r="J27" i="19"/>
  <c r="P27" i="19" s="1"/>
  <c r="K36" i="1"/>
  <c r="J32" i="19"/>
  <c r="P32" i="19" s="1"/>
  <c r="J29" i="23"/>
  <c r="P29" i="23" s="1"/>
  <c r="J18" i="1"/>
  <c r="P18" i="1" s="1"/>
  <c r="J29" i="1"/>
  <c r="P29" i="1" s="1"/>
  <c r="J23" i="1"/>
  <c r="P23" i="1" s="1"/>
  <c r="J26" i="27"/>
  <c r="P26" i="27" s="1"/>
  <c r="J33" i="27"/>
  <c r="P33" i="27" s="1"/>
  <c r="J30" i="19"/>
  <c r="P30" i="19" s="1"/>
  <c r="J35" i="21"/>
  <c r="P35" i="21" s="1"/>
  <c r="M36" i="1"/>
  <c r="J28" i="18"/>
  <c r="P28" i="18" s="1"/>
  <c r="J30" i="20"/>
  <c r="P30" i="20" s="1"/>
  <c r="J34" i="21"/>
  <c r="P34" i="21" s="1"/>
  <c r="J26" i="24"/>
  <c r="P26" i="24" s="1"/>
  <c r="J31" i="1"/>
  <c r="P31" i="1" s="1"/>
  <c r="J35" i="29"/>
  <c r="P35" i="29" s="1"/>
  <c r="J29" i="24"/>
  <c r="P29" i="24" s="1"/>
  <c r="J32" i="25"/>
  <c r="P32" i="25" s="1"/>
  <c r="L36" i="1"/>
  <c r="J34" i="23"/>
  <c r="P34" i="23" s="1"/>
  <c r="J31" i="18"/>
  <c r="P31" i="18" s="1"/>
  <c r="J34" i="18"/>
  <c r="P34" i="18" s="1"/>
  <c r="J31" i="29"/>
  <c r="P31" i="29" s="1"/>
  <c r="J16" i="1"/>
  <c r="P16" i="1" s="1"/>
  <c r="J11" i="1"/>
  <c r="P11" i="1" s="1"/>
  <c r="J21" i="1"/>
  <c r="P21" i="1" s="1"/>
  <c r="J30" i="24"/>
  <c r="P30" i="24" s="1"/>
  <c r="J25" i="20"/>
  <c r="P25" i="20" s="1"/>
  <c r="J32" i="27"/>
  <c r="P32" i="27" s="1"/>
  <c r="J33" i="21"/>
  <c r="P33" i="21" s="1"/>
  <c r="J34" i="25"/>
  <c r="P34" i="25" s="1"/>
  <c r="J25" i="29"/>
  <c r="P25" i="29" s="1"/>
  <c r="J11" i="29"/>
  <c r="P11" i="29" s="1"/>
  <c r="O36" i="25"/>
  <c r="J13" i="10" s="1"/>
  <c r="J21" i="28"/>
  <c r="P21" i="28" s="1"/>
  <c r="J15" i="29"/>
  <c r="P15" i="29" s="1"/>
  <c r="J24" i="28"/>
  <c r="P24" i="28" s="1"/>
  <c r="O36" i="20"/>
  <c r="J15" i="10" s="1"/>
  <c r="O36" i="22"/>
  <c r="J14" i="10" s="1"/>
  <c r="O36" i="21"/>
  <c r="J7" i="10" s="1"/>
  <c r="O36" i="23"/>
  <c r="J6" i="10" s="1"/>
  <c r="J14" i="29"/>
  <c r="P14" i="29" s="1"/>
  <c r="M36" i="29"/>
  <c r="H4" i="10" s="1"/>
  <c r="K36" i="29"/>
  <c r="F4" i="10" s="1"/>
  <c r="L36" i="28"/>
  <c r="G11" i="10" s="1"/>
  <c r="M36" i="18"/>
  <c r="H12" i="10" s="1"/>
  <c r="K36" i="18"/>
  <c r="F12" i="10" s="1"/>
  <c r="K36" i="27"/>
  <c r="F5" i="10" s="1"/>
  <c r="L36" i="27"/>
  <c r="G5" i="10" s="1"/>
  <c r="J18" i="29"/>
  <c r="P18" i="29" s="1"/>
  <c r="O36" i="19"/>
  <c r="J10" i="10" s="1"/>
  <c r="L36" i="18"/>
  <c r="G12" i="10" s="1"/>
  <c r="M36" i="27"/>
  <c r="H5" i="10" s="1"/>
  <c r="M36" i="28"/>
  <c r="H11" i="10" s="1"/>
  <c r="K36" i="28"/>
  <c r="F11" i="10" s="1"/>
  <c r="L36" i="29"/>
  <c r="G4" i="10" s="1"/>
  <c r="O36" i="24"/>
  <c r="J9" i="10" s="1"/>
  <c r="J23" i="29"/>
  <c r="P23" i="29" s="1"/>
  <c r="J6" i="28"/>
  <c r="P6" i="28" s="1"/>
  <c r="J10" i="28"/>
  <c r="P10" i="28" s="1"/>
  <c r="J17" i="29"/>
  <c r="P17" i="29" s="1"/>
  <c r="J17" i="28"/>
  <c r="P17" i="28" s="1"/>
  <c r="J9" i="28"/>
  <c r="P9" i="28" s="1"/>
  <c r="J22" i="28"/>
  <c r="P22" i="28" s="1"/>
  <c r="J9" i="19"/>
  <c r="P9" i="19" s="1"/>
  <c r="J15" i="28"/>
  <c r="P15" i="28" s="1"/>
  <c r="J3" i="19"/>
  <c r="J19" i="29"/>
  <c r="P19" i="29" s="1"/>
  <c r="J3" i="29"/>
  <c r="J8" i="28"/>
  <c r="P8" i="28" s="1"/>
  <c r="J12" i="29"/>
  <c r="P12" i="29" s="1"/>
  <c r="J19" i="28"/>
  <c r="P19" i="28" s="1"/>
  <c r="J5" i="29"/>
  <c r="P5" i="29" s="1"/>
  <c r="J4" i="29"/>
  <c r="P4" i="29" s="1"/>
  <c r="J16" i="28"/>
  <c r="P16" i="28" s="1"/>
  <c r="J11" i="28"/>
  <c r="P11" i="28" s="1"/>
  <c r="J8" i="29"/>
  <c r="P8" i="29" s="1"/>
  <c r="J24" i="29"/>
  <c r="P24" i="29" s="1"/>
  <c r="J16" i="29"/>
  <c r="P16" i="29" s="1"/>
  <c r="J6" i="29"/>
  <c r="P6" i="29" s="1"/>
  <c r="J9" i="29"/>
  <c r="P9" i="29" s="1"/>
  <c r="J7" i="21"/>
  <c r="P7" i="21" s="1"/>
  <c r="J20" i="28"/>
  <c r="P20" i="28" s="1"/>
  <c r="J24" i="22"/>
  <c r="P24" i="22" s="1"/>
  <c r="J12" i="28"/>
  <c r="P12" i="28" s="1"/>
  <c r="J21" i="29"/>
  <c r="P21" i="29" s="1"/>
  <c r="J13" i="28"/>
  <c r="P13" i="28" s="1"/>
  <c r="J5" i="28"/>
  <c r="P5" i="28" s="1"/>
  <c r="J18" i="28"/>
  <c r="P18" i="28" s="1"/>
  <c r="J7" i="29"/>
  <c r="P7" i="29" s="1"/>
  <c r="J10" i="29"/>
  <c r="P10" i="29" s="1"/>
  <c r="J7" i="28"/>
  <c r="P7" i="28" s="1"/>
  <c r="J23" i="28"/>
  <c r="P23" i="28" s="1"/>
  <c r="J4" i="28"/>
  <c r="P4" i="28" s="1"/>
  <c r="J22" i="29"/>
  <c r="P22" i="29" s="1"/>
  <c r="J3" i="28"/>
  <c r="J20" i="29"/>
  <c r="P20" i="29" s="1"/>
  <c r="J15" i="22"/>
  <c r="P15" i="22" s="1"/>
  <c r="J10" i="27"/>
  <c r="P10" i="27" s="1"/>
  <c r="J24" i="25"/>
  <c r="P24" i="25" s="1"/>
  <c r="J23" i="27"/>
  <c r="P23" i="27" s="1"/>
  <c r="J17" i="27"/>
  <c r="P17" i="27" s="1"/>
  <c r="J9" i="27"/>
  <c r="P9" i="27" s="1"/>
  <c r="J16" i="27"/>
  <c r="P16" i="27" s="1"/>
  <c r="J21" i="27"/>
  <c r="P21" i="27" s="1"/>
  <c r="J7" i="27"/>
  <c r="P7" i="27" s="1"/>
  <c r="J5" i="23"/>
  <c r="P5" i="23" s="1"/>
  <c r="J21" i="25"/>
  <c r="P21" i="25" s="1"/>
  <c r="J13" i="24"/>
  <c r="P13" i="24" s="1"/>
  <c r="J6" i="27"/>
  <c r="P6" i="27" s="1"/>
  <c r="J11" i="27"/>
  <c r="P11" i="27" s="1"/>
  <c r="J24" i="27"/>
  <c r="P24" i="27" s="1"/>
  <c r="J4" i="27"/>
  <c r="P4" i="27" s="1"/>
  <c r="J15" i="27"/>
  <c r="P15" i="27" s="1"/>
  <c r="J22" i="27"/>
  <c r="P22" i="27" s="1"/>
  <c r="J8" i="20"/>
  <c r="P8" i="20" s="1"/>
  <c r="J5" i="27"/>
  <c r="P5" i="27" s="1"/>
  <c r="J13" i="27"/>
  <c r="P13" i="27" s="1"/>
  <c r="J10" i="18"/>
  <c r="P10" i="18" s="1"/>
  <c r="J18" i="27"/>
  <c r="P18" i="27" s="1"/>
  <c r="J20" i="27"/>
  <c r="P20" i="27" s="1"/>
  <c r="J14" i="27"/>
  <c r="P14" i="27" s="1"/>
  <c r="J3" i="27"/>
  <c r="J12" i="25"/>
  <c r="P12" i="25" s="1"/>
  <c r="J19" i="18"/>
  <c r="P19" i="18" s="1"/>
  <c r="J6" i="22"/>
  <c r="P6" i="22" s="1"/>
  <c r="J19" i="27"/>
  <c r="P19" i="27" s="1"/>
  <c r="J12" i="27"/>
  <c r="P12" i="27" s="1"/>
  <c r="J8" i="27"/>
  <c r="P8" i="27" s="1"/>
  <c r="J3" i="25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12" i="10"/>
  <c r="J17" i="18"/>
  <c r="P17" i="18" s="1"/>
  <c r="J17" i="25"/>
  <c r="P17" i="25" s="1"/>
  <c r="J8" i="24"/>
  <c r="P8" i="24" s="1"/>
  <c r="J24" i="23"/>
  <c r="P24" i="23" s="1"/>
  <c r="J24" i="20"/>
  <c r="P24" i="20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0" i="18"/>
  <c r="P20" i="18" s="1"/>
  <c r="J6" i="25"/>
  <c r="P6" i="25" s="1"/>
  <c r="J3" i="18"/>
  <c r="J20" i="22"/>
  <c r="P20" i="22" s="1"/>
  <c r="J11" i="21"/>
  <c r="P11" i="21" s="1"/>
  <c r="J5" i="21"/>
  <c r="P5" i="21" s="1"/>
  <c r="J3" i="20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J10" i="25"/>
  <c r="P10" i="25" s="1"/>
  <c r="J7" i="18"/>
  <c r="P7" i="18" s="1"/>
  <c r="J11" i="25"/>
  <c r="P11" i="25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J11" i="19"/>
  <c r="P11" i="19" s="1"/>
  <c r="J4" i="19"/>
  <c r="P4" i="19" s="1"/>
  <c r="J5" i="24"/>
  <c r="P5" i="24" s="1"/>
  <c r="J20" i="20"/>
  <c r="P20" i="20" s="1"/>
  <c r="J5" i="25"/>
  <c r="P5" i="25" s="1"/>
  <c r="J6" i="19"/>
  <c r="P6" i="19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3" i="24"/>
  <c r="J20" i="25"/>
  <c r="P20" i="25" s="1"/>
  <c r="J18" i="20"/>
  <c r="P18" i="20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J22" i="18"/>
  <c r="P22" i="18" s="1"/>
  <c r="J22" i="23"/>
  <c r="P22" i="23" s="1"/>
  <c r="J10" i="22"/>
  <c r="P10" i="22" s="1"/>
  <c r="J16" i="25"/>
  <c r="P16" i="25" s="1"/>
  <c r="J15" i="24"/>
  <c r="P15" i="24" s="1"/>
  <c r="J17" i="23"/>
  <c r="P17" i="23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1" i="23"/>
  <c r="P21" i="23" s="1"/>
  <c r="J20" i="23"/>
  <c r="P20" i="23" s="1"/>
  <c r="J11" i="20"/>
  <c r="P11" i="20" s="1"/>
  <c r="M7" i="20"/>
  <c r="K7" i="20"/>
  <c r="K13" i="20"/>
  <c r="M13" i="20"/>
  <c r="K12" i="22"/>
  <c r="M12" i="22"/>
  <c r="K20" i="21"/>
  <c r="M20" i="21"/>
  <c r="K7" i="24"/>
  <c r="M7" i="24"/>
  <c r="K20" i="19"/>
  <c r="L36" i="19"/>
  <c r="G10" i="10" s="1"/>
  <c r="M20" i="19"/>
  <c r="J24" i="18"/>
  <c r="P24" i="18" s="1"/>
  <c r="J22" i="20"/>
  <c r="P22" i="20" s="1"/>
  <c r="J10" i="20"/>
  <c r="P10" i="20" s="1"/>
  <c r="J15" i="23"/>
  <c r="P15" i="23" s="1"/>
  <c r="J21" i="20"/>
  <c r="P21" i="20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M21" i="21"/>
  <c r="K21" i="21"/>
  <c r="K7" i="25"/>
  <c r="M7" i="25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18" i="22"/>
  <c r="K18" i="22"/>
  <c r="J15" i="20"/>
  <c r="P15" i="20" s="1"/>
  <c r="J5" i="19"/>
  <c r="P5" i="19" s="1"/>
  <c r="J10" i="24"/>
  <c r="P10" i="24" s="1"/>
  <c r="J3" i="23"/>
  <c r="J13" i="21"/>
  <c r="P13" i="21" s="1"/>
  <c r="J17" i="22"/>
  <c r="P17" i="22" s="1"/>
  <c r="J15" i="19"/>
  <c r="P15" i="19" s="1"/>
  <c r="J19" i="23"/>
  <c r="P19" i="23" s="1"/>
  <c r="J8" i="10"/>
  <c r="P36" i="1" l="1"/>
  <c r="J36" i="1"/>
  <c r="M36" i="25"/>
  <c r="H13" i="10" s="1"/>
  <c r="L36" i="22"/>
  <c r="G14" i="10" s="1"/>
  <c r="K36" i="23"/>
  <c r="F6" i="10" s="1"/>
  <c r="K36" i="20"/>
  <c r="F15" i="10" s="1"/>
  <c r="M36" i="22"/>
  <c r="H14" i="10" s="1"/>
  <c r="L36" i="23"/>
  <c r="G6" i="10" s="1"/>
  <c r="K36" i="25"/>
  <c r="F13" i="10" s="1"/>
  <c r="L36" i="25"/>
  <c r="G13" i="10" s="1"/>
  <c r="M36" i="20"/>
  <c r="H15" i="10" s="1"/>
  <c r="M36" i="19"/>
  <c r="H10" i="10" s="1"/>
  <c r="M36" i="23"/>
  <c r="H6" i="10" s="1"/>
  <c r="K36" i="21"/>
  <c r="F7" i="10" s="1"/>
  <c r="K36" i="24"/>
  <c r="F9" i="10" s="1"/>
  <c r="K36" i="22"/>
  <c r="F14" i="10" s="1"/>
  <c r="L36" i="20"/>
  <c r="G15" i="10" s="1"/>
  <c r="M36" i="24"/>
  <c r="H9" i="10" s="1"/>
  <c r="K36" i="19"/>
  <c r="F10" i="10" s="1"/>
  <c r="M36" i="21"/>
  <c r="H7" i="10" s="1"/>
  <c r="L36" i="24"/>
  <c r="G9" i="10" s="1"/>
  <c r="L36" i="21"/>
  <c r="G7" i="10" s="1"/>
  <c r="P3" i="28"/>
  <c r="P36" i="28" s="1"/>
  <c r="L11" i="10" s="1"/>
  <c r="J36" i="28"/>
  <c r="E11" i="10" s="1"/>
  <c r="P3" i="25"/>
  <c r="P3" i="19"/>
  <c r="P3" i="21"/>
  <c r="J36" i="29"/>
  <c r="E4" i="10" s="1"/>
  <c r="P3" i="22"/>
  <c r="P3" i="27"/>
  <c r="P36" i="27" s="1"/>
  <c r="L5" i="10" s="1"/>
  <c r="J36" i="27"/>
  <c r="E5" i="10" s="1"/>
  <c r="P3" i="29"/>
  <c r="P36" i="29" s="1"/>
  <c r="L4" i="10" s="1"/>
  <c r="P3" i="23"/>
  <c r="P3" i="24"/>
  <c r="P3" i="20"/>
  <c r="P3" i="18"/>
  <c r="P36" i="18" s="1"/>
  <c r="L12" i="10" s="1"/>
  <c r="J36" i="18"/>
  <c r="E12" i="1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J18" i="22"/>
  <c r="P18" i="22" s="1"/>
  <c r="J21" i="21"/>
  <c r="P21" i="21" s="1"/>
  <c r="J20" i="19"/>
  <c r="P20" i="19" s="1"/>
  <c r="J23" i="20"/>
  <c r="P23" i="20" s="1"/>
  <c r="J7" i="25"/>
  <c r="P7" i="25" s="1"/>
  <c r="J12" i="21"/>
  <c r="P12" i="21" s="1"/>
  <c r="J7" i="24"/>
  <c r="P7" i="24" s="1"/>
  <c r="J19" i="21"/>
  <c r="P19" i="21" s="1"/>
  <c r="J6" i="21"/>
  <c r="P6" i="21" s="1"/>
  <c r="J4" i="22"/>
  <c r="P4" i="22" s="1"/>
  <c r="J14" i="21"/>
  <c r="P14" i="21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H8" i="10"/>
  <c r="F8" i="10"/>
  <c r="K15" i="10"/>
  <c r="K6" i="10"/>
  <c r="K14" i="10"/>
  <c r="K10" i="10"/>
  <c r="K13" i="10"/>
  <c r="K9" i="10"/>
  <c r="K5" i="10"/>
  <c r="K7" i="10"/>
  <c r="G8" i="10"/>
  <c r="J16" i="10"/>
  <c r="J36" i="25" l="1"/>
  <c r="E13" i="10" s="1"/>
  <c r="J36" i="20"/>
  <c r="E15" i="10" s="1"/>
  <c r="P36" i="25"/>
  <c r="L13" i="10" s="1"/>
  <c r="J36" i="21"/>
  <c r="E7" i="10" s="1"/>
  <c r="P36" i="23"/>
  <c r="L6" i="10" s="1"/>
  <c r="J36" i="22"/>
  <c r="E14" i="10" s="1"/>
  <c r="P36" i="21"/>
  <c r="L7" i="10" s="1"/>
  <c r="J36" i="24"/>
  <c r="E9" i="10" s="1"/>
  <c r="P36" i="22"/>
  <c r="L14" i="10" s="1"/>
  <c r="J36" i="19"/>
  <c r="E10" i="10" s="1"/>
  <c r="J36" i="23"/>
  <c r="E6" i="10" s="1"/>
  <c r="P36" i="20"/>
  <c r="L15" i="10" s="1"/>
  <c r="P36" i="24"/>
  <c r="L9" i="10" s="1"/>
  <c r="P36" i="19"/>
  <c r="L10" i="10" s="1"/>
  <c r="H16" i="10"/>
  <c r="F16" i="10"/>
  <c r="L8" i="10"/>
  <c r="E8" i="10"/>
  <c r="G16" i="10"/>
  <c r="K8" i="10"/>
  <c r="K16" i="10" s="1"/>
  <c r="I16" i="10"/>
  <c r="L16" i="10" l="1"/>
  <c r="E16" i="10"/>
</calcChain>
</file>

<file path=xl/sharedStrings.xml><?xml version="1.0" encoding="utf-8"?>
<sst xmlns="http://schemas.openxmlformats.org/spreadsheetml/2006/main" count="638" uniqueCount="70">
  <si>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</si>
  <si>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</si>
  <si>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</si>
  <si>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</si>
  <si>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</si>
  <si>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</si>
  <si>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</si>
  <si>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</si>
  <si>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</si>
  <si>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</si>
  <si>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</si>
  <si>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</si>
  <si>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</si>
  <si>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</si>
  <si>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</si>
  <si>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</si>
  <si>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</si>
  <si>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</si>
  <si>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</si>
  <si>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</si>
  <si>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</si>
  <si>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</si>
  <si>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</si>
  <si>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</si>
  <si>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</si>
  <si>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</si>
  <si>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</si>
  <si>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</si>
  <si>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11th</t>
  </si>
  <si>
    <t>12th</t>
  </si>
  <si>
    <t>M21</t>
  </si>
  <si>
    <t>Butcher's Dog</t>
  </si>
  <si>
    <t>M22</t>
  </si>
  <si>
    <t>Elks</t>
  </si>
  <si>
    <t>M23</t>
  </si>
  <si>
    <t>Aztecs</t>
  </si>
  <si>
    <t>M24</t>
  </si>
  <si>
    <t>Newark Nomads</t>
  </si>
  <si>
    <t>M25</t>
  </si>
  <si>
    <t>Woodlark</t>
  </si>
  <si>
    <t>M26</t>
  </si>
  <si>
    <t>Wynsomes</t>
  </si>
  <si>
    <t>M27</t>
  </si>
  <si>
    <t>Clockpelters</t>
  </si>
  <si>
    <t>M28</t>
  </si>
  <si>
    <t>M29</t>
  </si>
  <si>
    <t>Phoenix</t>
  </si>
  <si>
    <t>M30</t>
  </si>
  <si>
    <t>The Imps</t>
  </si>
  <si>
    <t>M31</t>
  </si>
  <si>
    <t>Lazy S</t>
  </si>
  <si>
    <t>M32</t>
  </si>
  <si>
    <t>Bingham Lions</t>
  </si>
  <si>
    <t>BUTCHER'S DOG</t>
  </si>
  <si>
    <t>ELKS</t>
  </si>
  <si>
    <t>AZTECS</t>
  </si>
  <si>
    <t>NEWARK NOMADS</t>
  </si>
  <si>
    <t>WOODLARK</t>
  </si>
  <si>
    <t>WYNSOMES</t>
  </si>
  <si>
    <t>CLOCKPELTERS</t>
  </si>
  <si>
    <t>PILGRIMS</t>
  </si>
  <si>
    <t>PHOENIX</t>
  </si>
  <si>
    <t>THE IMPS</t>
  </si>
  <si>
    <t>LAZY S</t>
  </si>
  <si>
    <t>BINGHAM LIONS</t>
  </si>
  <si>
    <t>Pilgrims</t>
  </si>
  <si>
    <t>N</t>
  </si>
  <si>
    <t>MORNING TRIPLES - DIV 2</t>
  </si>
  <si>
    <t>Played 18th Nov</t>
  </si>
  <si>
    <t>As at 12th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</si>
</sst>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Font="1" applyFill="1" applyBorder="1"/>
    <xf numFmtId="16" fontId="1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9" fillId="0" borderId="0" xfId="0" quotePrefix="1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7" fillId="0" borderId="0" xfId="0" applyNumberFormat="1" applyFont="1" applyBorder="1" applyAlignment="1">
      <alignment horizontal="center"/>
    </xf>
    <xf numFmtId="2" fontId="11" fillId="0" borderId="0" xfId="0" applyNumberFormat="1" applyFont="1" applyAlignment="1">
      <alignment horizontal="center"/>
    </xf>
    <xf numFmtId="0" fontId="8" fillId="0" borderId="0" xfId="0" applyNumberFormat="1" applyFont="1" applyBorder="1" applyAlignment="1">
      <alignment horizontal="center"/>
    </xf>
    <xf numFmtId="1" fontId="11" fillId="0" borderId="0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07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sqref="A1:A1048576"/>
    </sheetView>
  </sheetViews>
  <sheetFormatPr defaultRowHeight="15" x14ac:dyDescent="0.25"/>
  <cols>
    <col min="1" max="1" width="2" customWidth="1"/>
    <col min="2" max="3" width="9.140625" bestFit="1" customWidth="1"/>
    <col min="4" max="4" width="8.7109375" style="1" customWidth="1"/>
    <col min="5" max="5" width="6.140625" style="1" bestFit="1" customWidth="1"/>
    <col min="6" max="6" width="7.85546875" style="1" customWidth="1"/>
    <col min="7" max="7" width="15.7109375" style="1" bestFit="1" customWidth="1"/>
    <col min="8" max="8" width="6" style="1" bestFit="1" customWidth="1"/>
    <col min="10" max="10" width="15.7109375" bestFit="1" customWidth="1"/>
    <col min="11" max="11" width="8.5703125" customWidth="1"/>
    <col min="14" max="14" width="7.140625" bestFit="1" customWidth="1"/>
    <col min="15" max="15" width="15.7109375" bestFit="1" customWidth="1"/>
  </cols>
  <sheetData>
    <row r="1" spans="2:15" x14ac:dyDescent="0.25">
      <c r="E1" s="1" t="s">
        <v>1</v>
      </c>
      <c r="F1" s="26">
        <f>+'Results Input'!G1</f>
        <v>15</v>
      </c>
    </row>
    <row r="2" spans="2:15" x14ac:dyDescent="0.25">
      <c r="B2" t="str">
        <f t="shared" ref="B2:B11" si="0">CONCATENATE(E2,F2)</f>
        <v>1M31</v>
      </c>
      <c r="C2" t="str">
        <f>CONCATENATE(E2,I2)</f>
        <v>1M29</v>
      </c>
      <c r="D2" s="14">
        <f>+'Results Input'!E2</f>
        <v>45912</v>
      </c>
      <c r="E2" s="98">
        <f>+'Results Input'!F2</f>
        <v>1</v>
      </c>
      <c r="F2" s="26" t="str">
        <f>+'Results Input'!G2</f>
        <v>M31</v>
      </c>
      <c r="G2" s="8" t="str">
        <f>VLOOKUP(F2,Results!$N$2:$O$13,2,FALSE)</f>
        <v>Lazy S</v>
      </c>
      <c r="H2" s="27">
        <f>+'Results Input'!I2</f>
        <v>12</v>
      </c>
      <c r="I2" s="26" t="str">
        <f>+'Results Input'!J2</f>
        <v>M29</v>
      </c>
      <c r="J2" s="8" t="str">
        <f>VLOOKUP(I2,Results!$N$2:$O$13,2,FALSE)</f>
        <v>Phoenix</v>
      </c>
      <c r="K2" s="27">
        <f>+'Results Input'!L2</f>
        <v>13</v>
      </c>
      <c r="N2" s="7" t="s">
        <v>30</v>
      </c>
      <c r="O2" t="s">
        <v>31</v>
      </c>
    </row>
    <row r="3" spans="2:15" x14ac:dyDescent="0.25">
      <c r="B3" t="str">
        <f t="shared" si="0"/>
        <v>1M28</v>
      </c>
      <c r="C3" t="str">
        <f t="shared" ref="C3:C87" si="1">CONCATENATE(E3,I3)</f>
        <v>1M26</v>
      </c>
      <c r="D3" s="14">
        <f>+D2</f>
        <v>45912</v>
      </c>
      <c r="E3" s="36">
        <f>+E2</f>
        <v>1</v>
      </c>
      <c r="F3" s="26" t="str">
        <f>+'Results Input'!G3</f>
        <v>M28</v>
      </c>
      <c r="G3" s="8" t="str">
        <f>VLOOKUP(F3,Results!$N$2:$O$13,2,FALSE)</f>
        <v>Pilgrims</v>
      </c>
      <c r="H3" s="27">
        <f>+'Results Input'!I3</f>
        <v>14</v>
      </c>
      <c r="I3" s="26" t="str">
        <f>+'Results Input'!J3</f>
        <v>M26</v>
      </c>
      <c r="J3" s="8" t="str">
        <f>VLOOKUP(I3,Results!$N$2:$O$13,2,FALSE)</f>
        <v>Wynsomes</v>
      </c>
      <c r="K3" s="27">
        <f>+'Results Input'!L3</f>
        <v>11</v>
      </c>
      <c r="N3" s="7" t="s">
        <v>32</v>
      </c>
      <c r="O3" t="s">
        <v>33</v>
      </c>
    </row>
    <row r="4" spans="2:15" x14ac:dyDescent="0.25">
      <c r="B4" t="str">
        <f t="shared" si="0"/>
        <v>1M32</v>
      </c>
      <c r="C4" t="str">
        <f t="shared" si="1"/>
        <v>1M30</v>
      </c>
      <c r="D4" s="14">
        <f>+D2</f>
        <v>45912</v>
      </c>
      <c r="E4" s="36">
        <f>+E2</f>
        <v>1</v>
      </c>
      <c r="F4" s="26" t="str">
        <f>+'Results Input'!G4</f>
        <v>M32</v>
      </c>
      <c r="G4" s="8" t="str">
        <f>VLOOKUP(F4,Results!$N$2:$O$13,2,FALSE)</f>
        <v>Bingham Lions</v>
      </c>
      <c r="H4" s="27">
        <f>+'Results Input'!I4</f>
        <v>13</v>
      </c>
      <c r="I4" s="26" t="str">
        <f>+'Results Input'!J4</f>
        <v>M30</v>
      </c>
      <c r="J4" s="8" t="str">
        <f>VLOOKUP(I4,Results!$N$2:$O$13,2,FALSE)</f>
        <v>The Imps</v>
      </c>
      <c r="K4" s="27">
        <f>+'Results Input'!L4</f>
        <v>12</v>
      </c>
      <c r="N4" s="7" t="s">
        <v>34</v>
      </c>
      <c r="O4" t="s">
        <v>35</v>
      </c>
    </row>
    <row r="5" spans="2:15" x14ac:dyDescent="0.25">
      <c r="B5" t="str">
        <f t="shared" si="0"/>
        <v>1M23</v>
      </c>
      <c r="C5" t="str">
        <f t="shared" si="1"/>
        <v>1M21</v>
      </c>
      <c r="D5" s="14">
        <f>+D2</f>
        <v>45912</v>
      </c>
      <c r="E5" s="36">
        <f>+E2</f>
        <v>1</v>
      </c>
      <c r="F5" s="26" t="str">
        <f>+'Results Input'!G5</f>
        <v>M23</v>
      </c>
      <c r="G5" s="8" t="str">
        <f>VLOOKUP(F5,Results!$N$2:$O$13,2,FALSE)</f>
        <v>Aztecs</v>
      </c>
      <c r="H5" s="27">
        <f>+'Results Input'!I5</f>
        <v>12</v>
      </c>
      <c r="I5" s="26" t="str">
        <f>+'Results Input'!J5</f>
        <v>M21</v>
      </c>
      <c r="J5" s="8" t="str">
        <f>VLOOKUP(I5,Results!$N$2:$O$13,2,FALSE)</f>
        <v>Butcher's Dog</v>
      </c>
      <c r="K5" s="27">
        <f>+'Results Input'!L5</f>
        <v>14</v>
      </c>
      <c r="N5" s="7" t="s">
        <v>36</v>
      </c>
      <c r="O5" t="s">
        <v>37</v>
      </c>
    </row>
    <row r="6" spans="2:15" x14ac:dyDescent="0.25">
      <c r="B6" t="str">
        <f>CONCATENATE(E6,F6)</f>
        <v>1M24</v>
      </c>
      <c r="C6" t="str">
        <f t="shared" si="1"/>
        <v>1M22</v>
      </c>
      <c r="D6" s="14">
        <f>+D2</f>
        <v>45912</v>
      </c>
      <c r="E6" s="36">
        <f>+E2</f>
        <v>1</v>
      </c>
      <c r="F6" s="26" t="str">
        <f>+'Results Input'!G6</f>
        <v>M24</v>
      </c>
      <c r="G6" s="8" t="str">
        <f>VLOOKUP(F6,Results!$N$2:$O$13,2,FALSE)</f>
        <v>Newark Nomads</v>
      </c>
      <c r="H6" s="27" t="str">
        <f>+'Results Input'!I6</f>
        <v>N</v>
      </c>
      <c r="I6" s="26" t="str">
        <f>+'Results Input'!J6</f>
        <v>M22</v>
      </c>
      <c r="J6" s="28" t="str">
        <f>VLOOKUP(I6,Results!$N$2:$O$13,2,FALSE)</f>
        <v>Elks</v>
      </c>
      <c r="K6" s="27" t="str">
        <f>+'Results Input'!L6</f>
        <v>N</v>
      </c>
      <c r="N6" s="7" t="s">
        <v>38</v>
      </c>
      <c r="O6" t="s">
        <v>39</v>
      </c>
    </row>
    <row r="7" spans="2:15" x14ac:dyDescent="0.25">
      <c r="B7" t="str">
        <f>CONCATENATE(E7,F7)</f>
        <v>1M27</v>
      </c>
      <c r="C7" t="str">
        <f t="shared" ref="C7" si="2">CONCATENATE(E7,I7)</f>
        <v>1M25</v>
      </c>
      <c r="D7" s="14">
        <f>+D3</f>
        <v>45912</v>
      </c>
      <c r="E7" s="36">
        <f>+E3</f>
        <v>1</v>
      </c>
      <c r="F7" s="26" t="str">
        <f>+'Results Input'!G7</f>
        <v>M27</v>
      </c>
      <c r="G7" s="8" t="str">
        <f>VLOOKUP(F7,Results!$N$2:$O$13,2,FALSE)</f>
        <v>Clockpelters</v>
      </c>
      <c r="H7" s="27">
        <f>+'Results Input'!I7</f>
        <v>10</v>
      </c>
      <c r="I7" s="26" t="str">
        <f>+'Results Input'!J7</f>
        <v>M25</v>
      </c>
      <c r="J7" s="28" t="str">
        <f>VLOOKUP(I7,Results!$N$2:$O$13,2,FALSE)</f>
        <v>Woodlark</v>
      </c>
      <c r="K7" s="27">
        <f>+'Results Input'!L7</f>
        <v>17</v>
      </c>
      <c r="N7" s="7" t="s">
        <v>40</v>
      </c>
      <c r="O7" t="s">
        <v>41</v>
      </c>
    </row>
    <row r="8" spans="2:15" x14ac:dyDescent="0.25">
      <c r="B8" t="str">
        <f t="shared" si="0"/>
        <v>1M29</v>
      </c>
      <c r="C8" t="str">
        <f t="shared" si="1"/>
        <v>1M31</v>
      </c>
      <c r="D8" s="14">
        <f>+D2</f>
        <v>45912</v>
      </c>
      <c r="E8" s="36">
        <f>+E2</f>
        <v>1</v>
      </c>
      <c r="F8" s="26" t="str">
        <f t="shared" ref="F8:F13" si="3">+I2</f>
        <v>M29</v>
      </c>
      <c r="G8" s="8" t="str">
        <f>VLOOKUP(F8,Results!$N$2:$O$13,2,FALSE)</f>
        <v>Phoenix</v>
      </c>
      <c r="H8" s="27">
        <f t="shared" ref="H8:H13" si="4">+K2</f>
        <v>13</v>
      </c>
      <c r="I8" s="1" t="str">
        <f t="shared" ref="I8:I13" si="5">+F2</f>
        <v>M31</v>
      </c>
      <c r="J8" s="28" t="str">
        <f>VLOOKUP(I8,Results!$N$2:$O$13,2,FALSE)</f>
        <v>Lazy S</v>
      </c>
      <c r="K8" s="26">
        <f>+H2</f>
        <v>12</v>
      </c>
      <c r="N8" s="7" t="s">
        <v>42</v>
      </c>
      <c r="O8" t="s">
        <v>43</v>
      </c>
    </row>
    <row r="9" spans="2:15" x14ac:dyDescent="0.25">
      <c r="B9" t="str">
        <f t="shared" si="0"/>
        <v>1M26</v>
      </c>
      <c r="C9" t="str">
        <f t="shared" si="1"/>
        <v>1M28</v>
      </c>
      <c r="D9" s="14">
        <f>+D2</f>
        <v>45912</v>
      </c>
      <c r="E9" s="36">
        <f>+E2</f>
        <v>1</v>
      </c>
      <c r="F9" s="26" t="str">
        <f t="shared" si="3"/>
        <v>M26</v>
      </c>
      <c r="G9" s="8" t="str">
        <f>VLOOKUP(F9,Results!$N$2:$O$13,2,FALSE)</f>
        <v>Wynsomes</v>
      </c>
      <c r="H9" s="27">
        <f t="shared" si="4"/>
        <v>11</v>
      </c>
      <c r="I9" s="1" t="str">
        <f t="shared" si="5"/>
        <v>M28</v>
      </c>
      <c r="J9" s="28" t="str">
        <f>VLOOKUP(I9,Results!$N$2:$O$13,2,FALSE)</f>
        <v>Pilgrims</v>
      </c>
      <c r="K9" s="26">
        <f>+H3</f>
        <v>14</v>
      </c>
      <c r="N9" s="7" t="s">
        <v>44</v>
      </c>
      <c r="O9" t="s">
        <v>65</v>
      </c>
    </row>
    <row r="10" spans="2:15" x14ac:dyDescent="0.25">
      <c r="B10" t="str">
        <f t="shared" si="0"/>
        <v>1M30</v>
      </c>
      <c r="C10" t="str">
        <f t="shared" si="1"/>
        <v>1M32</v>
      </c>
      <c r="D10" s="14">
        <f>+D2</f>
        <v>45912</v>
      </c>
      <c r="E10" s="36">
        <f>+E2</f>
        <v>1</v>
      </c>
      <c r="F10" s="26" t="str">
        <f t="shared" si="3"/>
        <v>M30</v>
      </c>
      <c r="G10" s="8" t="str">
        <f>VLOOKUP(F10,Results!$N$2:$O$13,2,FALSE)</f>
        <v>The Imps</v>
      </c>
      <c r="H10" s="27">
        <f t="shared" si="4"/>
        <v>12</v>
      </c>
      <c r="I10" s="1" t="str">
        <f t="shared" si="5"/>
        <v>M32</v>
      </c>
      <c r="J10" s="28" t="str">
        <f>VLOOKUP(I10,Results!$N$2:$O$13,2,FALSE)</f>
        <v>Bingham Lions</v>
      </c>
      <c r="K10" s="26">
        <f>+H4</f>
        <v>13</v>
      </c>
      <c r="N10" s="7" t="s">
        <v>45</v>
      </c>
      <c r="O10" t="s">
        <v>46</v>
      </c>
    </row>
    <row r="11" spans="2:15" x14ac:dyDescent="0.25">
      <c r="B11" t="str">
        <f t="shared" si="0"/>
        <v>1M21</v>
      </c>
      <c r="C11" t="str">
        <f t="shared" si="1"/>
        <v>1M23</v>
      </c>
      <c r="D11" s="14">
        <f t="shared" ref="D11:E13" si="6">+D2</f>
        <v>45912</v>
      </c>
      <c r="E11" s="36">
        <f t="shared" si="6"/>
        <v>1</v>
      </c>
      <c r="F11" s="26" t="str">
        <f t="shared" si="3"/>
        <v>M21</v>
      </c>
      <c r="G11" s="8" t="str">
        <f>VLOOKUP(F11,Results!$N$2:$O$13,2,FALSE)</f>
        <v>Butcher's Dog</v>
      </c>
      <c r="H11" s="27">
        <f t="shared" si="4"/>
        <v>14</v>
      </c>
      <c r="I11" s="1" t="str">
        <f t="shared" si="5"/>
        <v>M23</v>
      </c>
      <c r="J11" s="28" t="str">
        <f>VLOOKUP(I11,Results!$N$2:$O$13,2,FALSE)</f>
        <v>Aztecs</v>
      </c>
      <c r="K11" s="26">
        <f>+H5</f>
        <v>12</v>
      </c>
      <c r="N11" s="7" t="s">
        <v>47</v>
      </c>
      <c r="O11" t="s">
        <v>48</v>
      </c>
    </row>
    <row r="12" spans="2:15" x14ac:dyDescent="0.25">
      <c r="B12" t="str">
        <f t="shared" ref="B12" si="7">CONCATENATE(E12,F12)</f>
        <v>1M22</v>
      </c>
      <c r="C12" t="str">
        <f t="shared" ref="C12" si="8">CONCATENATE(E12,I12)</f>
        <v>1M24</v>
      </c>
      <c r="D12" s="14">
        <f t="shared" si="6"/>
        <v>45912</v>
      </c>
      <c r="E12" s="36">
        <f t="shared" si="6"/>
        <v>1</v>
      </c>
      <c r="F12" s="26" t="str">
        <f t="shared" si="3"/>
        <v>M22</v>
      </c>
      <c r="G12" s="8" t="str">
        <f>VLOOKUP(F12,Results!$N$2:$O$13,2,FALSE)</f>
        <v>Elks</v>
      </c>
      <c r="H12" s="27" t="str">
        <f t="shared" si="4"/>
        <v>N</v>
      </c>
      <c r="I12" s="1" t="str">
        <f t="shared" si="5"/>
        <v>M24</v>
      </c>
      <c r="J12" s="28" t="str">
        <f>VLOOKUP(I12,Results!$N$2:$O$13,2,FALSE)</f>
        <v>Newark Nomads</v>
      </c>
      <c r="K12" s="26" t="str">
        <f t="shared" ref="K12" si="9">+H6</f>
        <v>N</v>
      </c>
      <c r="N12" s="7" t="s">
        <v>49</v>
      </c>
      <c r="O12" t="s">
        <v>50</v>
      </c>
    </row>
    <row r="13" spans="2:15" x14ac:dyDescent="0.25">
      <c r="B13" t="str">
        <f t="shared" ref="B13" si="10">CONCATENATE(E13,F13)</f>
        <v>1M25</v>
      </c>
      <c r="C13" t="str">
        <f t="shared" ref="C13" si="11">CONCATENATE(E13,I13)</f>
        <v>1M27</v>
      </c>
      <c r="D13" s="14">
        <f t="shared" si="6"/>
        <v>45912</v>
      </c>
      <c r="E13" s="36">
        <f t="shared" si="6"/>
        <v>1</v>
      </c>
      <c r="F13" s="26" t="str">
        <f t="shared" si="3"/>
        <v>M25</v>
      </c>
      <c r="G13" s="8" t="str">
        <f>VLOOKUP(F13,Results!$N$2:$O$13,2,FALSE)</f>
        <v>Woodlark</v>
      </c>
      <c r="H13" s="27">
        <f t="shared" si="4"/>
        <v>17</v>
      </c>
      <c r="I13" s="1" t="str">
        <f t="shared" si="5"/>
        <v>M27</v>
      </c>
      <c r="J13" s="28" t="str">
        <f>VLOOKUP(I13,Results!$N$2:$O$13,2,FALSE)</f>
        <v>Clockpelters</v>
      </c>
      <c r="K13" s="26">
        <f t="shared" ref="K13" si="12">+H7</f>
        <v>10</v>
      </c>
      <c r="N13" s="7" t="s">
        <v>51</v>
      </c>
      <c r="O13" t="s">
        <v>52</v>
      </c>
    </row>
    <row r="14" spans="2:15" x14ac:dyDescent="0.25">
      <c r="B14" t="str">
        <f t="shared" ref="B14:B23" si="13">CONCATENATE(E14,F14)</f>
        <v>2M21</v>
      </c>
      <c r="C14" t="str">
        <f t="shared" si="1"/>
        <v>2M22</v>
      </c>
      <c r="D14" s="14">
        <f>+'Results Input'!E8</f>
        <v>45919</v>
      </c>
      <c r="E14" s="35">
        <f>+'Results Input'!F8</f>
        <v>2</v>
      </c>
      <c r="F14" s="26" t="str">
        <f>+'Results Input'!G8</f>
        <v>M21</v>
      </c>
      <c r="G14" s="8" t="str">
        <f>VLOOKUP(F14,Results!$N$2:$O$13,2,FALSE)</f>
        <v>Butcher's Dog</v>
      </c>
      <c r="H14" s="27">
        <f>+'Results Input'!I8</f>
        <v>17</v>
      </c>
      <c r="I14" s="26" t="str">
        <f>+'Results Input'!J8</f>
        <v>M22</v>
      </c>
      <c r="J14" s="8" t="str">
        <f>VLOOKUP(I14,Results!$N$2:$O$13,2,FALSE)</f>
        <v>Elks</v>
      </c>
      <c r="K14" s="27">
        <f>+'Results Input'!L8</f>
        <v>4</v>
      </c>
    </row>
    <row r="15" spans="2:15" x14ac:dyDescent="0.25">
      <c r="B15" t="str">
        <f t="shared" si="13"/>
        <v>2M23</v>
      </c>
      <c r="C15" t="str">
        <f t="shared" si="1"/>
        <v>2M24</v>
      </c>
      <c r="D15" s="14">
        <f>+D14</f>
        <v>45919</v>
      </c>
      <c r="E15" s="36">
        <f>+E14</f>
        <v>2</v>
      </c>
      <c r="F15" s="26" t="str">
        <f>+'Results Input'!G9</f>
        <v>M23</v>
      </c>
      <c r="G15" s="8" t="str">
        <f>VLOOKUP(F15,Results!$N$2:$O$13,2,FALSE)</f>
        <v>Aztecs</v>
      </c>
      <c r="H15" s="27">
        <f>+'Results Input'!I9</f>
        <v>14</v>
      </c>
      <c r="I15" s="26" t="str">
        <f>+'Results Input'!J9</f>
        <v>M24</v>
      </c>
      <c r="J15" s="8" t="str">
        <f>VLOOKUP(I15,Results!$N$2:$O$13,2,FALSE)</f>
        <v>Newark Nomads</v>
      </c>
      <c r="K15" s="27">
        <f>+'Results Input'!L9</f>
        <v>7</v>
      </c>
    </row>
    <row r="16" spans="2:15" x14ac:dyDescent="0.25">
      <c r="B16" t="str">
        <f t="shared" si="13"/>
        <v>2M25</v>
      </c>
      <c r="C16" t="str">
        <f t="shared" si="1"/>
        <v>2M26</v>
      </c>
      <c r="D16" s="14">
        <f>+D14</f>
        <v>45919</v>
      </c>
      <c r="E16" s="36">
        <f>+E14</f>
        <v>2</v>
      </c>
      <c r="F16" s="26" t="str">
        <f>+'Results Input'!G10</f>
        <v>M25</v>
      </c>
      <c r="G16" s="8" t="str">
        <f>VLOOKUP(F16,Results!$N$2:$O$13,2,FALSE)</f>
        <v>Woodlark</v>
      </c>
      <c r="H16" s="27">
        <f>+'Results Input'!I10</f>
        <v>9</v>
      </c>
      <c r="I16" s="26" t="str">
        <f>+'Results Input'!J10</f>
        <v>M26</v>
      </c>
      <c r="J16" s="8" t="str">
        <f>VLOOKUP(I16,Results!$N$2:$O$13,2,FALSE)</f>
        <v>Wynsomes</v>
      </c>
      <c r="K16" s="27">
        <f>+'Results Input'!L10</f>
        <v>8</v>
      </c>
    </row>
    <row r="17" spans="2:11" x14ac:dyDescent="0.25">
      <c r="B17" t="str">
        <f t="shared" si="13"/>
        <v>2M27</v>
      </c>
      <c r="C17" t="str">
        <f t="shared" si="1"/>
        <v>2M28</v>
      </c>
      <c r="D17" s="14">
        <f>+D14</f>
        <v>45919</v>
      </c>
      <c r="E17" s="36">
        <f>+E14</f>
        <v>2</v>
      </c>
      <c r="F17" s="26" t="str">
        <f>+'Results Input'!G11</f>
        <v>M27</v>
      </c>
      <c r="G17" s="8" t="str">
        <f>VLOOKUP(F17,Results!$N$2:$O$13,2,FALSE)</f>
        <v>Clockpelters</v>
      </c>
      <c r="H17" s="27">
        <f>+'Results Input'!I11</f>
        <v>11</v>
      </c>
      <c r="I17" s="26" t="str">
        <f>+'Results Input'!J11</f>
        <v>M28</v>
      </c>
      <c r="J17" s="8" t="str">
        <f>VLOOKUP(I17,Results!$N$2:$O$13,2,FALSE)</f>
        <v>Pilgrims</v>
      </c>
      <c r="K17" s="27">
        <f>+'Results Input'!L11</f>
        <v>9</v>
      </c>
    </row>
    <row r="18" spans="2:11" x14ac:dyDescent="0.25">
      <c r="B18" t="str">
        <f t="shared" si="13"/>
        <v>2M31</v>
      </c>
      <c r="C18" t="str">
        <f t="shared" si="1"/>
        <v>2M32</v>
      </c>
      <c r="D18" s="14">
        <f>+D14</f>
        <v>45919</v>
      </c>
      <c r="E18" s="36">
        <f>+E14</f>
        <v>2</v>
      </c>
      <c r="F18" s="26" t="str">
        <f>+'Results Input'!G12</f>
        <v>M31</v>
      </c>
      <c r="G18" s="8" t="str">
        <f>VLOOKUP(F18,Results!$N$2:$O$13,2,FALSE)</f>
        <v>Lazy S</v>
      </c>
      <c r="H18" s="27" t="str">
        <f>+'Results Input'!I12</f>
        <v>N</v>
      </c>
      <c r="I18" s="26" t="str">
        <f>+'Results Input'!J12</f>
        <v>M32</v>
      </c>
      <c r="J18" s="28" t="str">
        <f>VLOOKUP(I18,Results!$N$2:$O$13,2,FALSE)</f>
        <v>Bingham Lions</v>
      </c>
      <c r="K18" s="27" t="str">
        <f>+'Results Input'!L12</f>
        <v>N</v>
      </c>
    </row>
    <row r="19" spans="2:11" x14ac:dyDescent="0.25">
      <c r="B19" t="str">
        <f t="shared" ref="B19" si="14">CONCATENATE(E19,F19)</f>
        <v>2M29</v>
      </c>
      <c r="C19" t="str">
        <f t="shared" ref="C19" si="15">CONCATENATE(E19,I19)</f>
        <v>2M30</v>
      </c>
      <c r="D19" s="14">
        <f>+D15</f>
        <v>45919</v>
      </c>
      <c r="E19" s="36">
        <f>+E15</f>
        <v>2</v>
      </c>
      <c r="F19" s="26" t="str">
        <f>+'Results Input'!G13</f>
        <v>M29</v>
      </c>
      <c r="G19" s="8" t="str">
        <f>VLOOKUP(F19,Results!$N$2:$O$13,2,FALSE)</f>
        <v>Phoenix</v>
      </c>
      <c r="H19" s="27">
        <f>+'Results Input'!I13</f>
        <v>7</v>
      </c>
      <c r="I19" s="26" t="str">
        <f>+'Results Input'!J13</f>
        <v>M30</v>
      </c>
      <c r="J19" s="28" t="str">
        <f>VLOOKUP(I19,Results!$N$2:$O$13,2,FALSE)</f>
        <v>The Imps</v>
      </c>
      <c r="K19" s="27">
        <f>+'Results Input'!L13</f>
        <v>19</v>
      </c>
    </row>
    <row r="20" spans="2:11" x14ac:dyDescent="0.25">
      <c r="B20" t="str">
        <f t="shared" si="13"/>
        <v>2M22</v>
      </c>
      <c r="C20" t="str">
        <f t="shared" si="1"/>
        <v>2M21</v>
      </c>
      <c r="D20" s="14">
        <f>+D14</f>
        <v>45919</v>
      </c>
      <c r="E20" s="36">
        <f>+E14</f>
        <v>2</v>
      </c>
      <c r="F20" s="26" t="str">
        <f t="shared" ref="F20:F25" si="16">+I14</f>
        <v>M22</v>
      </c>
      <c r="G20" s="8" t="str">
        <f>VLOOKUP(F20,Results!$N$2:$O$13,2,FALSE)</f>
        <v>Elks</v>
      </c>
      <c r="H20" s="27">
        <f t="shared" ref="H20:H25" si="17">+K14</f>
        <v>4</v>
      </c>
      <c r="I20" s="1" t="str">
        <f t="shared" ref="I20:I25" si="18">+F14</f>
        <v>M21</v>
      </c>
      <c r="J20" s="28" t="str">
        <f>VLOOKUP(I20,Results!$N$2:$O$13,2,FALSE)</f>
        <v>Butcher's Dog</v>
      </c>
      <c r="K20" s="26">
        <f>+H14</f>
        <v>17</v>
      </c>
    </row>
    <row r="21" spans="2:11" x14ac:dyDescent="0.25">
      <c r="B21" t="str">
        <f t="shared" si="13"/>
        <v>2M24</v>
      </c>
      <c r="C21" t="str">
        <f t="shared" si="1"/>
        <v>2M23</v>
      </c>
      <c r="D21" s="14">
        <f>+D14</f>
        <v>45919</v>
      </c>
      <c r="E21" s="36">
        <f>+E14</f>
        <v>2</v>
      </c>
      <c r="F21" s="26" t="str">
        <f t="shared" si="16"/>
        <v>M24</v>
      </c>
      <c r="G21" s="8" t="str">
        <f>VLOOKUP(F21,Results!$N$2:$O$13,2,FALSE)</f>
        <v>Newark Nomads</v>
      </c>
      <c r="H21" s="27">
        <f t="shared" si="17"/>
        <v>7</v>
      </c>
      <c r="I21" s="1" t="str">
        <f t="shared" si="18"/>
        <v>M23</v>
      </c>
      <c r="J21" s="28" t="str">
        <f>VLOOKUP(I21,Results!$N$2:$O$13,2,FALSE)</f>
        <v>Aztecs</v>
      </c>
      <c r="K21" s="26">
        <f>+H15</f>
        <v>14</v>
      </c>
    </row>
    <row r="22" spans="2:11" x14ac:dyDescent="0.25">
      <c r="B22" t="str">
        <f t="shared" si="13"/>
        <v>2M26</v>
      </c>
      <c r="C22" t="str">
        <f t="shared" si="1"/>
        <v>2M25</v>
      </c>
      <c r="D22" s="14">
        <f>+D14</f>
        <v>45919</v>
      </c>
      <c r="E22" s="36">
        <f>+E14</f>
        <v>2</v>
      </c>
      <c r="F22" s="26" t="str">
        <f t="shared" si="16"/>
        <v>M26</v>
      </c>
      <c r="G22" s="8" t="str">
        <f>VLOOKUP(F22,Results!$N$2:$O$13,2,FALSE)</f>
        <v>Wynsomes</v>
      </c>
      <c r="H22" s="27">
        <f t="shared" si="17"/>
        <v>8</v>
      </c>
      <c r="I22" s="1" t="str">
        <f t="shared" si="18"/>
        <v>M25</v>
      </c>
      <c r="J22" s="28" t="str">
        <f>VLOOKUP(I22,Results!$N$2:$O$13,2,FALSE)</f>
        <v>Woodlark</v>
      </c>
      <c r="K22" s="26">
        <f>+H16</f>
        <v>9</v>
      </c>
    </row>
    <row r="23" spans="2:11" x14ac:dyDescent="0.25">
      <c r="B23" t="str">
        <f t="shared" si="13"/>
        <v>2M28</v>
      </c>
      <c r="C23" t="str">
        <f t="shared" si="1"/>
        <v>2M27</v>
      </c>
      <c r="D23" s="14">
        <f t="shared" ref="D23:E25" si="19">+D14</f>
        <v>45919</v>
      </c>
      <c r="E23" s="36">
        <f t="shared" si="19"/>
        <v>2</v>
      </c>
      <c r="F23" s="26" t="str">
        <f t="shared" si="16"/>
        <v>M28</v>
      </c>
      <c r="G23" s="8" t="str">
        <f>VLOOKUP(F23,Results!$N$2:$O$13,2,FALSE)</f>
        <v>Pilgrims</v>
      </c>
      <c r="H23" s="27">
        <f t="shared" si="17"/>
        <v>9</v>
      </c>
      <c r="I23" s="1" t="str">
        <f t="shared" si="18"/>
        <v>M27</v>
      </c>
      <c r="J23" s="28" t="str">
        <f>VLOOKUP(I23,Results!$N$2:$O$13,2,FALSE)</f>
        <v>Clockpelters</v>
      </c>
      <c r="K23" s="26">
        <f>+H17</f>
        <v>11</v>
      </c>
    </row>
    <row r="24" spans="2:11" x14ac:dyDescent="0.25">
      <c r="B24" t="str">
        <f t="shared" ref="B24" si="20">CONCATENATE(E24,F24)</f>
        <v>2M32</v>
      </c>
      <c r="C24" t="str">
        <f t="shared" ref="C24" si="21">CONCATENATE(E24,I24)</f>
        <v>2M31</v>
      </c>
      <c r="D24" s="14">
        <f t="shared" si="19"/>
        <v>45919</v>
      </c>
      <c r="E24" s="36">
        <f t="shared" si="19"/>
        <v>2</v>
      </c>
      <c r="F24" s="26" t="str">
        <f t="shared" si="16"/>
        <v>M32</v>
      </c>
      <c r="G24" s="8" t="str">
        <f>VLOOKUP(F24,Results!$N$2:$O$13,2,FALSE)</f>
        <v>Bingham Lions</v>
      </c>
      <c r="H24" s="27" t="str">
        <f t="shared" si="17"/>
        <v>N</v>
      </c>
      <c r="I24" s="1" t="str">
        <f t="shared" si="18"/>
        <v>M31</v>
      </c>
      <c r="J24" s="28" t="str">
        <f>VLOOKUP(I24,Results!$N$2:$O$13,2,FALSE)</f>
        <v>Lazy S</v>
      </c>
      <c r="K24" s="26" t="str">
        <f t="shared" ref="K24" si="22">+H18</f>
        <v>N</v>
      </c>
    </row>
    <row r="25" spans="2:11" x14ac:dyDescent="0.25">
      <c r="B25" t="str">
        <f t="shared" ref="B25" si="23">CONCATENATE(E25,F25)</f>
        <v>2M30</v>
      </c>
      <c r="C25" t="str">
        <f t="shared" ref="C25" si="24">CONCATENATE(E25,I25)</f>
        <v>2M29</v>
      </c>
      <c r="D25" s="14">
        <f t="shared" si="19"/>
        <v>45919</v>
      </c>
      <c r="E25" s="36">
        <f t="shared" si="19"/>
        <v>2</v>
      </c>
      <c r="F25" s="26" t="str">
        <f t="shared" si="16"/>
        <v>M30</v>
      </c>
      <c r="G25" s="8" t="str">
        <f>VLOOKUP(F25,Results!$N$2:$O$13,2,FALSE)</f>
        <v>The Imps</v>
      </c>
      <c r="H25" s="27">
        <f t="shared" si="17"/>
        <v>19</v>
      </c>
      <c r="I25" s="1" t="str">
        <f t="shared" si="18"/>
        <v>M29</v>
      </c>
      <c r="J25" s="28" t="str">
        <f>VLOOKUP(I25,Results!$N$2:$O$13,2,FALSE)</f>
        <v>Phoenix</v>
      </c>
      <c r="K25" s="26">
        <f t="shared" ref="K25" si="25">+H19</f>
        <v>7</v>
      </c>
    </row>
    <row r="26" spans="2:11" x14ac:dyDescent="0.25">
      <c r="B26" t="str">
        <f t="shared" ref="B26:B35" si="26">CONCATENATE(E26,F26)</f>
        <v>3M26</v>
      </c>
      <c r="C26" t="str">
        <f t="shared" si="1"/>
        <v>3M27</v>
      </c>
      <c r="D26" s="14">
        <f>+'Results Input'!E14</f>
        <v>45922</v>
      </c>
      <c r="E26" s="35">
        <f>+'Results Input'!F14</f>
        <v>3</v>
      </c>
      <c r="F26" s="26" t="str">
        <f>+'Results Input'!G14</f>
        <v>M26</v>
      </c>
      <c r="G26" s="8" t="str">
        <f>VLOOKUP(F26,Results!$N$2:$O$13,2,FALSE)</f>
        <v>Wynsomes</v>
      </c>
      <c r="H26" s="27">
        <f>+'Results Input'!I14</f>
        <v>5</v>
      </c>
      <c r="I26" s="26" t="str">
        <f>+'Results Input'!J14</f>
        <v>M27</v>
      </c>
      <c r="J26" s="8" t="str">
        <f>VLOOKUP(I26,Results!$N$2:$O$13,2,FALSE)</f>
        <v>Clockpelters</v>
      </c>
      <c r="K26" s="27">
        <f>+'Results Input'!L14</f>
        <v>13</v>
      </c>
    </row>
    <row r="27" spans="2:11" x14ac:dyDescent="0.25">
      <c r="B27" t="str">
        <f t="shared" si="26"/>
        <v>3M21</v>
      </c>
      <c r="C27" t="str">
        <f t="shared" si="1"/>
        <v>3M32</v>
      </c>
      <c r="D27" s="14">
        <f>+D26</f>
        <v>45922</v>
      </c>
      <c r="E27" s="36">
        <f>+E26</f>
        <v>3</v>
      </c>
      <c r="F27" s="26" t="str">
        <f>+'Results Input'!G15</f>
        <v>M21</v>
      </c>
      <c r="G27" s="8" t="str">
        <f>VLOOKUP(F27,Results!$N$2:$O$13,2,FALSE)</f>
        <v>Butcher's Dog</v>
      </c>
      <c r="H27" s="27">
        <f>+'Results Input'!I15</f>
        <v>10</v>
      </c>
      <c r="I27" s="26" t="str">
        <f>+'Results Input'!J15</f>
        <v>M32</v>
      </c>
      <c r="J27" s="8" t="str">
        <f>VLOOKUP(I27,Results!$N$2:$O$13,2,FALSE)</f>
        <v>Bingham Lions</v>
      </c>
      <c r="K27" s="27">
        <f>+'Results Input'!L15</f>
        <v>18</v>
      </c>
    </row>
    <row r="28" spans="2:11" x14ac:dyDescent="0.25">
      <c r="B28" t="str">
        <f t="shared" si="26"/>
        <v>3M28</v>
      </c>
      <c r="C28" t="str">
        <f t="shared" si="1"/>
        <v>3M29</v>
      </c>
      <c r="D28" s="14">
        <f>+D26</f>
        <v>45922</v>
      </c>
      <c r="E28" s="36">
        <f>+E26</f>
        <v>3</v>
      </c>
      <c r="F28" s="26" t="str">
        <f>+'Results Input'!G16</f>
        <v>M28</v>
      </c>
      <c r="G28" s="8" t="str">
        <f>VLOOKUP(F28,Results!$N$2:$O$13,2,FALSE)</f>
        <v>Pilgrims</v>
      </c>
      <c r="H28" s="27">
        <f>+'Results Input'!I16</f>
        <v>5</v>
      </c>
      <c r="I28" s="26" t="str">
        <f>+'Results Input'!J16</f>
        <v>M29</v>
      </c>
      <c r="J28" s="8" t="str">
        <f>VLOOKUP(I28,Results!$N$2:$O$13,2,FALSE)</f>
        <v>Phoenix</v>
      </c>
      <c r="K28" s="27">
        <f>+'Results Input'!L16</f>
        <v>14</v>
      </c>
    </row>
    <row r="29" spans="2:11" x14ac:dyDescent="0.25">
      <c r="B29" t="str">
        <f t="shared" si="26"/>
        <v>3M24</v>
      </c>
      <c r="C29" t="str">
        <f t="shared" si="1"/>
        <v>3M25</v>
      </c>
      <c r="D29" s="14">
        <f>+D26</f>
        <v>45922</v>
      </c>
      <c r="E29" s="36">
        <f>+E26</f>
        <v>3</v>
      </c>
      <c r="F29" s="26" t="str">
        <f>+'Results Input'!G17</f>
        <v>M24</v>
      </c>
      <c r="G29" s="8" t="str">
        <f>VLOOKUP(F29,Results!$N$2:$O$13,2,FALSE)</f>
        <v>Newark Nomads</v>
      </c>
      <c r="H29" s="27">
        <f>+'Results Input'!I17</f>
        <v>3</v>
      </c>
      <c r="I29" s="26" t="str">
        <f>+'Results Input'!J17</f>
        <v>M25</v>
      </c>
      <c r="J29" s="8" t="str">
        <f>VLOOKUP(I29,Results!$N$2:$O$13,2,FALSE)</f>
        <v>Woodlark</v>
      </c>
      <c r="K29" s="27">
        <f>+'Results Input'!L17</f>
        <v>26</v>
      </c>
    </row>
    <row r="30" spans="2:11" x14ac:dyDescent="0.25">
      <c r="B30" t="str">
        <f t="shared" si="26"/>
        <v>3M30</v>
      </c>
      <c r="C30" t="str">
        <f t="shared" si="1"/>
        <v>3M31</v>
      </c>
      <c r="D30" s="14">
        <f>+D26</f>
        <v>45922</v>
      </c>
      <c r="E30" s="36">
        <f>+E26</f>
        <v>3</v>
      </c>
      <c r="F30" s="26" t="str">
        <f>+'Results Input'!G18</f>
        <v>M30</v>
      </c>
      <c r="G30" s="8" t="str">
        <f>VLOOKUP(F30,Results!$N$2:$O$13,2,FALSE)</f>
        <v>The Imps</v>
      </c>
      <c r="H30" s="27">
        <f>+'Results Input'!I18</f>
        <v>17</v>
      </c>
      <c r="I30" s="26" t="str">
        <f>+'Results Input'!J18</f>
        <v>M31</v>
      </c>
      <c r="J30" s="28" t="str">
        <f>VLOOKUP(I30,Results!$N$2:$O$13,2,FALSE)</f>
        <v>Lazy S</v>
      </c>
      <c r="K30" s="27">
        <f>+'Results Input'!L18</f>
        <v>6</v>
      </c>
    </row>
    <row r="31" spans="2:11" x14ac:dyDescent="0.25">
      <c r="B31" t="str">
        <f t="shared" ref="B31" si="27">CONCATENATE(E31,F31)</f>
        <v>3M22</v>
      </c>
      <c r="C31" t="str">
        <f t="shared" ref="C31" si="28">CONCATENATE(E31,I31)</f>
        <v>3M23</v>
      </c>
      <c r="D31" s="14">
        <f>+D27</f>
        <v>45922</v>
      </c>
      <c r="E31" s="36">
        <f>+E27</f>
        <v>3</v>
      </c>
      <c r="F31" s="26" t="str">
        <f>+'Results Input'!G19</f>
        <v>M22</v>
      </c>
      <c r="G31" s="8" t="str">
        <f>VLOOKUP(F31,Results!$N$2:$O$13,2,FALSE)</f>
        <v>Elks</v>
      </c>
      <c r="H31" s="27">
        <f>+'Results Input'!I19</f>
        <v>11</v>
      </c>
      <c r="I31" s="26" t="str">
        <f>+'Results Input'!J19</f>
        <v>M23</v>
      </c>
      <c r="J31" s="28" t="str">
        <f>VLOOKUP(I31,Results!$N$2:$O$13,2,FALSE)</f>
        <v>Aztecs</v>
      </c>
      <c r="K31" s="27">
        <f>+'Results Input'!L19</f>
        <v>6</v>
      </c>
    </row>
    <row r="32" spans="2:11" x14ac:dyDescent="0.25">
      <c r="B32" t="str">
        <f t="shared" si="26"/>
        <v>3M27</v>
      </c>
      <c r="C32" t="str">
        <f t="shared" si="1"/>
        <v>3M26</v>
      </c>
      <c r="D32" s="14">
        <f>+D26</f>
        <v>45922</v>
      </c>
      <c r="E32" s="36">
        <f>+E26</f>
        <v>3</v>
      </c>
      <c r="F32" s="26" t="str">
        <f t="shared" ref="F32:F37" si="29">+I26</f>
        <v>M27</v>
      </c>
      <c r="G32" s="8" t="str">
        <f>VLOOKUP(F32,Results!$N$2:$O$13,2,FALSE)</f>
        <v>Clockpelters</v>
      </c>
      <c r="H32" s="27">
        <f t="shared" ref="H32:H37" si="30">+K26</f>
        <v>13</v>
      </c>
      <c r="I32" s="1" t="str">
        <f t="shared" ref="I32:I37" si="31">+F26</f>
        <v>M26</v>
      </c>
      <c r="J32" s="28" t="str">
        <f>VLOOKUP(I32,Results!$N$2:$O$13,2,FALSE)</f>
        <v>Wynsomes</v>
      </c>
      <c r="K32" s="26">
        <f>+H26</f>
        <v>5</v>
      </c>
    </row>
    <row r="33" spans="2:11" x14ac:dyDescent="0.25">
      <c r="B33" t="str">
        <f t="shared" si="26"/>
        <v>3M32</v>
      </c>
      <c r="C33" t="str">
        <f t="shared" si="1"/>
        <v>3M21</v>
      </c>
      <c r="D33" s="14">
        <f>+D26</f>
        <v>45922</v>
      </c>
      <c r="E33" s="36">
        <f>+E26</f>
        <v>3</v>
      </c>
      <c r="F33" s="26" t="str">
        <f t="shared" si="29"/>
        <v>M32</v>
      </c>
      <c r="G33" s="8" t="str">
        <f>VLOOKUP(F33,Results!$N$2:$O$13,2,FALSE)</f>
        <v>Bingham Lions</v>
      </c>
      <c r="H33" s="27">
        <f t="shared" si="30"/>
        <v>18</v>
      </c>
      <c r="I33" s="1" t="str">
        <f t="shared" si="31"/>
        <v>M21</v>
      </c>
      <c r="J33" s="28" t="str">
        <f>VLOOKUP(I33,Results!$N$2:$O$13,2,FALSE)</f>
        <v>Butcher's Dog</v>
      </c>
      <c r="K33" s="26">
        <f>+H27</f>
        <v>10</v>
      </c>
    </row>
    <row r="34" spans="2:11" x14ac:dyDescent="0.25">
      <c r="B34" t="str">
        <f t="shared" si="26"/>
        <v>3M29</v>
      </c>
      <c r="C34" t="str">
        <f t="shared" si="1"/>
        <v>3M28</v>
      </c>
      <c r="D34" s="14">
        <f>+D26</f>
        <v>45922</v>
      </c>
      <c r="E34" s="36">
        <f>+E26</f>
        <v>3</v>
      </c>
      <c r="F34" s="26" t="str">
        <f t="shared" si="29"/>
        <v>M29</v>
      </c>
      <c r="G34" s="8" t="str">
        <f>VLOOKUP(F34,Results!$N$2:$O$13,2,FALSE)</f>
        <v>Phoenix</v>
      </c>
      <c r="H34" s="27">
        <f t="shared" si="30"/>
        <v>14</v>
      </c>
      <c r="I34" s="1" t="str">
        <f t="shared" si="31"/>
        <v>M28</v>
      </c>
      <c r="J34" s="28" t="str">
        <f>VLOOKUP(I34,Results!$N$2:$O$13,2,FALSE)</f>
        <v>Pilgrims</v>
      </c>
      <c r="K34" s="26">
        <f>+H28</f>
        <v>5</v>
      </c>
    </row>
    <row r="35" spans="2:11" x14ac:dyDescent="0.25">
      <c r="B35" t="str">
        <f t="shared" si="26"/>
        <v>3M25</v>
      </c>
      <c r="C35" t="str">
        <f t="shared" si="1"/>
        <v>3M24</v>
      </c>
      <c r="D35" s="14">
        <f t="shared" ref="D35:E37" si="32">+D26</f>
        <v>45922</v>
      </c>
      <c r="E35" s="36">
        <f t="shared" si="32"/>
        <v>3</v>
      </c>
      <c r="F35" s="26" t="str">
        <f t="shared" si="29"/>
        <v>M25</v>
      </c>
      <c r="G35" s="8" t="str">
        <f>VLOOKUP(F35,Results!$N$2:$O$13,2,FALSE)</f>
        <v>Woodlark</v>
      </c>
      <c r="H35" s="27">
        <f t="shared" si="30"/>
        <v>26</v>
      </c>
      <c r="I35" s="1" t="str">
        <f t="shared" si="31"/>
        <v>M24</v>
      </c>
      <c r="J35" s="28" t="str">
        <f>VLOOKUP(I35,Results!$N$2:$O$13,2,FALSE)</f>
        <v>Newark Nomads</v>
      </c>
      <c r="K35" s="26">
        <f>+H29</f>
        <v>3</v>
      </c>
    </row>
    <row r="36" spans="2:11" x14ac:dyDescent="0.25">
      <c r="B36" t="str">
        <f t="shared" ref="B36" si="33">CONCATENATE(E36,F36)</f>
        <v>3M31</v>
      </c>
      <c r="C36" t="str">
        <f t="shared" ref="C36" si="34">CONCATENATE(E36,I36)</f>
        <v>3M30</v>
      </c>
      <c r="D36" s="14">
        <f t="shared" si="32"/>
        <v>45922</v>
      </c>
      <c r="E36" s="36">
        <f t="shared" si="32"/>
        <v>3</v>
      </c>
      <c r="F36" s="26" t="str">
        <f t="shared" si="29"/>
        <v>M31</v>
      </c>
      <c r="G36" s="8" t="str">
        <f>VLOOKUP(F36,Results!$N$2:$O$13,2,FALSE)</f>
        <v>Lazy S</v>
      </c>
      <c r="H36" s="27">
        <f t="shared" si="30"/>
        <v>6</v>
      </c>
      <c r="I36" s="1" t="str">
        <f t="shared" si="31"/>
        <v>M30</v>
      </c>
      <c r="J36" s="28" t="str">
        <f>VLOOKUP(I36,Results!$N$2:$O$13,2,FALSE)</f>
        <v>The Imps</v>
      </c>
      <c r="K36" s="26">
        <f t="shared" ref="K36" si="35">+H30</f>
        <v>17</v>
      </c>
    </row>
    <row r="37" spans="2:11" x14ac:dyDescent="0.25">
      <c r="B37" t="str">
        <f t="shared" ref="B37" si="36">CONCATENATE(E37,F37)</f>
        <v>3M23</v>
      </c>
      <c r="C37" t="str">
        <f t="shared" ref="C37" si="37">CONCATENATE(E37,I37)</f>
        <v>3M22</v>
      </c>
      <c r="D37" s="14">
        <f t="shared" si="32"/>
        <v>45922</v>
      </c>
      <c r="E37" s="36">
        <f t="shared" si="32"/>
        <v>3</v>
      </c>
      <c r="F37" s="26" t="str">
        <f t="shared" si="29"/>
        <v>M23</v>
      </c>
      <c r="G37" s="8" t="str">
        <f>VLOOKUP(F37,Results!$N$2:$O$13,2,FALSE)</f>
        <v>Aztecs</v>
      </c>
      <c r="H37" s="27">
        <f t="shared" si="30"/>
        <v>6</v>
      </c>
      <c r="I37" s="1" t="str">
        <f t="shared" si="31"/>
        <v>M22</v>
      </c>
      <c r="J37" s="28" t="str">
        <f>VLOOKUP(I37,Results!$N$2:$O$13,2,FALSE)</f>
        <v>Elks</v>
      </c>
      <c r="K37" s="26">
        <f t="shared" ref="K37" si="38">+H31</f>
        <v>11</v>
      </c>
    </row>
    <row r="38" spans="2:11" x14ac:dyDescent="0.25">
      <c r="B38" t="str">
        <f t="shared" ref="B38:B47" si="39">CONCATENATE(E38,F38)</f>
        <v>4M25</v>
      </c>
      <c r="C38" t="str">
        <f t="shared" si="1"/>
        <v>4M23</v>
      </c>
      <c r="D38" s="14">
        <f>+'Results Input'!E20</f>
        <v>45933</v>
      </c>
      <c r="E38" s="35">
        <f>+'Results Input'!F20</f>
        <v>4</v>
      </c>
      <c r="F38" s="26" t="str">
        <f>+'Results Input'!G20</f>
        <v>M25</v>
      </c>
      <c r="G38" s="8" t="str">
        <f>VLOOKUP(F38,Results!$N$2:$O$13,2,FALSE)</f>
        <v>Woodlark</v>
      </c>
      <c r="H38" s="27">
        <f>+'Results Input'!I20</f>
        <v>11</v>
      </c>
      <c r="I38" s="26" t="str">
        <f>+'Results Input'!J20</f>
        <v>M23</v>
      </c>
      <c r="J38" s="8" t="str">
        <f>VLOOKUP(I38,Results!$N$2:$O$13,2,FALSE)</f>
        <v>Aztecs</v>
      </c>
      <c r="K38" s="27">
        <f>+'Results Input'!L20</f>
        <v>6</v>
      </c>
    </row>
    <row r="39" spans="2:11" x14ac:dyDescent="0.25">
      <c r="B39" t="str">
        <f t="shared" si="39"/>
        <v>4M30</v>
      </c>
      <c r="C39" t="str">
        <f t="shared" si="1"/>
        <v>4M28</v>
      </c>
      <c r="D39" s="14">
        <f>+D38</f>
        <v>45933</v>
      </c>
      <c r="E39" s="36">
        <f>+E38</f>
        <v>4</v>
      </c>
      <c r="F39" s="26" t="str">
        <f>+'Results Input'!G21</f>
        <v>M30</v>
      </c>
      <c r="G39" s="8" t="str">
        <f>VLOOKUP(F39,Results!$N$2:$O$13,2,FALSE)</f>
        <v>The Imps</v>
      </c>
      <c r="H39" s="27">
        <f>+'Results Input'!I21</f>
        <v>21</v>
      </c>
      <c r="I39" s="26" t="str">
        <f>+'Results Input'!J21</f>
        <v>M28</v>
      </c>
      <c r="J39" s="8" t="str">
        <f>VLOOKUP(I39,Results!$N$2:$O$13,2,FALSE)</f>
        <v>Pilgrims</v>
      </c>
      <c r="K39" s="27">
        <f>+'Results Input'!L21</f>
        <v>8</v>
      </c>
    </row>
    <row r="40" spans="2:11" x14ac:dyDescent="0.25">
      <c r="B40" t="str">
        <f t="shared" si="39"/>
        <v>4M29</v>
      </c>
      <c r="C40" t="str">
        <f t="shared" si="1"/>
        <v>4M27</v>
      </c>
      <c r="D40" s="14">
        <f>+D38</f>
        <v>45933</v>
      </c>
      <c r="E40" s="36">
        <f>+E38</f>
        <v>4</v>
      </c>
      <c r="F40" s="26" t="str">
        <f>+'Results Input'!G22</f>
        <v>M29</v>
      </c>
      <c r="G40" s="8" t="str">
        <f>VLOOKUP(F40,Results!$N$2:$O$13,2,FALSE)</f>
        <v>Phoenix</v>
      </c>
      <c r="H40" s="27">
        <f>+'Results Input'!I22</f>
        <v>4</v>
      </c>
      <c r="I40" s="26" t="str">
        <f>+'Results Input'!J22</f>
        <v>M27</v>
      </c>
      <c r="J40" s="8" t="str">
        <f>VLOOKUP(I40,Results!$N$2:$O$13,2,FALSE)</f>
        <v>Clockpelters</v>
      </c>
      <c r="K40" s="27">
        <f>+'Results Input'!L22</f>
        <v>17</v>
      </c>
    </row>
    <row r="41" spans="2:11" x14ac:dyDescent="0.25">
      <c r="B41" t="str">
        <f t="shared" si="39"/>
        <v>4M32</v>
      </c>
      <c r="C41" t="str">
        <f t="shared" si="1"/>
        <v>4M22</v>
      </c>
      <c r="D41" s="14">
        <f>+D38</f>
        <v>45933</v>
      </c>
      <c r="E41" s="36">
        <f>+E38</f>
        <v>4</v>
      </c>
      <c r="F41" s="26" t="str">
        <f>+'Results Input'!G23</f>
        <v>M32</v>
      </c>
      <c r="G41" s="8" t="str">
        <f>VLOOKUP(F41,Results!$N$2:$O$13,2,FALSE)</f>
        <v>Bingham Lions</v>
      </c>
      <c r="H41" s="27">
        <f>+'Results Input'!I23</f>
        <v>25</v>
      </c>
      <c r="I41" s="26" t="str">
        <f>+'Results Input'!J23</f>
        <v>M22</v>
      </c>
      <c r="J41" s="8" t="str">
        <f>VLOOKUP(I41,Results!$N$2:$O$13,2,FALSE)</f>
        <v>Elks</v>
      </c>
      <c r="K41" s="27">
        <f>+'Results Input'!L23</f>
        <v>3</v>
      </c>
    </row>
    <row r="42" spans="2:11" x14ac:dyDescent="0.25">
      <c r="B42" t="str">
        <f t="shared" si="39"/>
        <v>4M31</v>
      </c>
      <c r="C42" t="str">
        <f t="shared" si="1"/>
        <v>4M21</v>
      </c>
      <c r="D42" s="14">
        <f>+D38</f>
        <v>45933</v>
      </c>
      <c r="E42" s="36">
        <f>+E38</f>
        <v>4</v>
      </c>
      <c r="F42" s="26" t="str">
        <f>+'Results Input'!G24</f>
        <v>M31</v>
      </c>
      <c r="G42" s="8" t="str">
        <f>VLOOKUP(F42,Results!$N$2:$O$13,2,FALSE)</f>
        <v>Lazy S</v>
      </c>
      <c r="H42" s="27">
        <f>+'Results Input'!I24</f>
        <v>15</v>
      </c>
      <c r="I42" s="26" t="str">
        <f>+'Results Input'!J24</f>
        <v>M21</v>
      </c>
      <c r="J42" s="28" t="str">
        <f>VLOOKUP(I42,Results!$N$2:$O$13,2,FALSE)</f>
        <v>Butcher's Dog</v>
      </c>
      <c r="K42" s="27">
        <f>+'Results Input'!L24</f>
        <v>9</v>
      </c>
    </row>
    <row r="43" spans="2:11" x14ac:dyDescent="0.25">
      <c r="B43" t="str">
        <f t="shared" ref="B43" si="40">CONCATENATE(E43,F43)</f>
        <v>4M26</v>
      </c>
      <c r="C43" t="str">
        <f t="shared" ref="C43" si="41">CONCATENATE(E43,I43)</f>
        <v>4M24</v>
      </c>
      <c r="D43" s="14">
        <f>+D39</f>
        <v>45933</v>
      </c>
      <c r="E43" s="36">
        <f>+E39</f>
        <v>4</v>
      </c>
      <c r="F43" s="26" t="str">
        <f>+'Results Input'!G25</f>
        <v>M26</v>
      </c>
      <c r="G43" s="8" t="str">
        <f>VLOOKUP(F43,Results!$N$2:$O$13,2,FALSE)</f>
        <v>Wynsomes</v>
      </c>
      <c r="H43" s="27">
        <f>+'Results Input'!I25</f>
        <v>13</v>
      </c>
      <c r="I43" s="26" t="str">
        <f>+'Results Input'!J25</f>
        <v>M24</v>
      </c>
      <c r="J43" s="28" t="str">
        <f>VLOOKUP(I43,Results!$N$2:$O$13,2,FALSE)</f>
        <v>Newark Nomads</v>
      </c>
      <c r="K43" s="27">
        <f>+'Results Input'!L25</f>
        <v>5</v>
      </c>
    </row>
    <row r="44" spans="2:11" x14ac:dyDescent="0.25">
      <c r="B44" t="str">
        <f t="shared" si="39"/>
        <v>4M23</v>
      </c>
      <c r="C44" t="str">
        <f t="shared" si="1"/>
        <v>4M25</v>
      </c>
      <c r="D44" s="14">
        <f>+D38</f>
        <v>45933</v>
      </c>
      <c r="E44" s="36">
        <f>+E38</f>
        <v>4</v>
      </c>
      <c r="F44" s="26" t="str">
        <f t="shared" ref="F44:F49" si="42">+I38</f>
        <v>M23</v>
      </c>
      <c r="G44" s="8" t="str">
        <f>VLOOKUP(F44,Results!$N$2:$O$13,2,FALSE)</f>
        <v>Aztecs</v>
      </c>
      <c r="H44" s="27">
        <f t="shared" ref="H44:H49" si="43">+K38</f>
        <v>6</v>
      </c>
      <c r="I44" s="1" t="str">
        <f t="shared" ref="I44:I49" si="44">+F38</f>
        <v>M25</v>
      </c>
      <c r="J44" s="28" t="str">
        <f>VLOOKUP(I44,Results!$N$2:$O$13,2,FALSE)</f>
        <v>Woodlark</v>
      </c>
      <c r="K44" s="26">
        <f>+H38</f>
        <v>11</v>
      </c>
    </row>
    <row r="45" spans="2:11" x14ac:dyDescent="0.25">
      <c r="B45" t="str">
        <f t="shared" si="39"/>
        <v>4M28</v>
      </c>
      <c r="C45" t="str">
        <f t="shared" si="1"/>
        <v>4M30</v>
      </c>
      <c r="D45" s="14">
        <f>+D38</f>
        <v>45933</v>
      </c>
      <c r="E45" s="36">
        <f>+E38</f>
        <v>4</v>
      </c>
      <c r="F45" s="26" t="str">
        <f t="shared" si="42"/>
        <v>M28</v>
      </c>
      <c r="G45" s="8" t="str">
        <f>VLOOKUP(F45,Results!$N$2:$O$13,2,FALSE)</f>
        <v>Pilgrims</v>
      </c>
      <c r="H45" s="27">
        <f t="shared" si="43"/>
        <v>8</v>
      </c>
      <c r="I45" s="1" t="str">
        <f t="shared" si="44"/>
        <v>M30</v>
      </c>
      <c r="J45" s="28" t="str">
        <f>VLOOKUP(I45,Results!$N$2:$O$13,2,FALSE)</f>
        <v>The Imps</v>
      </c>
      <c r="K45" s="26">
        <f>+H39</f>
        <v>21</v>
      </c>
    </row>
    <row r="46" spans="2:11" x14ac:dyDescent="0.25">
      <c r="B46" t="str">
        <f t="shared" si="39"/>
        <v>4M27</v>
      </c>
      <c r="C46" t="str">
        <f t="shared" si="1"/>
        <v>4M29</v>
      </c>
      <c r="D46" s="14">
        <f>+D38</f>
        <v>45933</v>
      </c>
      <c r="E46" s="36">
        <f>+E38</f>
        <v>4</v>
      </c>
      <c r="F46" s="26" t="str">
        <f t="shared" si="42"/>
        <v>M27</v>
      </c>
      <c r="G46" s="8" t="str">
        <f>VLOOKUP(F46,Results!$N$2:$O$13,2,FALSE)</f>
        <v>Clockpelters</v>
      </c>
      <c r="H46" s="27">
        <f t="shared" si="43"/>
        <v>17</v>
      </c>
      <c r="I46" s="1" t="str">
        <f t="shared" si="44"/>
        <v>M29</v>
      </c>
      <c r="J46" s="28" t="str">
        <f>VLOOKUP(I46,Results!$N$2:$O$13,2,FALSE)</f>
        <v>Phoenix</v>
      </c>
      <c r="K46" s="26">
        <f>+H40</f>
        <v>4</v>
      </c>
    </row>
    <row r="47" spans="2:11" x14ac:dyDescent="0.25">
      <c r="B47" t="str">
        <f t="shared" si="39"/>
        <v>4M22</v>
      </c>
      <c r="C47" t="str">
        <f t="shared" si="1"/>
        <v>4M32</v>
      </c>
      <c r="D47" s="14">
        <f t="shared" ref="D47:E49" si="45">+D38</f>
        <v>45933</v>
      </c>
      <c r="E47" s="36">
        <f t="shared" si="45"/>
        <v>4</v>
      </c>
      <c r="F47" s="26" t="str">
        <f t="shared" si="42"/>
        <v>M22</v>
      </c>
      <c r="G47" s="8" t="str">
        <f>VLOOKUP(F47,Results!$N$2:$O$13,2,FALSE)</f>
        <v>Elks</v>
      </c>
      <c r="H47" s="27">
        <f t="shared" si="43"/>
        <v>3</v>
      </c>
      <c r="I47" s="1" t="str">
        <f t="shared" si="44"/>
        <v>M32</v>
      </c>
      <c r="J47" s="28" t="str">
        <f>VLOOKUP(I47,Results!$N$2:$O$13,2,FALSE)</f>
        <v>Bingham Lions</v>
      </c>
      <c r="K47" s="26">
        <f>+H41</f>
        <v>25</v>
      </c>
    </row>
    <row r="48" spans="2:11" x14ac:dyDescent="0.25">
      <c r="B48" t="str">
        <f t="shared" ref="B48" si="46">CONCATENATE(E48,F48)</f>
        <v>4M21</v>
      </c>
      <c r="C48" t="str">
        <f t="shared" ref="C48" si="47">CONCATENATE(E48,I48)</f>
        <v>4M31</v>
      </c>
      <c r="D48" s="14">
        <f t="shared" si="45"/>
        <v>45933</v>
      </c>
      <c r="E48" s="36">
        <f t="shared" si="45"/>
        <v>4</v>
      </c>
      <c r="F48" s="26" t="str">
        <f t="shared" si="42"/>
        <v>M21</v>
      </c>
      <c r="G48" s="8" t="str">
        <f>VLOOKUP(F48,Results!$N$2:$O$13,2,FALSE)</f>
        <v>Butcher's Dog</v>
      </c>
      <c r="H48" s="27">
        <f t="shared" si="43"/>
        <v>9</v>
      </c>
      <c r="I48" s="1" t="str">
        <f t="shared" si="44"/>
        <v>M31</v>
      </c>
      <c r="J48" s="28" t="str">
        <f>VLOOKUP(I48,Results!$N$2:$O$13,2,FALSE)</f>
        <v>Lazy S</v>
      </c>
      <c r="K48" s="26">
        <f t="shared" ref="K48" si="48">+H42</f>
        <v>15</v>
      </c>
    </row>
    <row r="49" spans="2:11" x14ac:dyDescent="0.25">
      <c r="B49" t="str">
        <f t="shared" ref="B49" si="49">CONCATENATE(E49,F49)</f>
        <v>4M24</v>
      </c>
      <c r="C49" t="str">
        <f t="shared" ref="C49" si="50">CONCATENATE(E49,I49)</f>
        <v>4M26</v>
      </c>
      <c r="D49" s="14">
        <f t="shared" si="45"/>
        <v>45933</v>
      </c>
      <c r="E49" s="36">
        <f t="shared" si="45"/>
        <v>4</v>
      </c>
      <c r="F49" s="26" t="str">
        <f t="shared" si="42"/>
        <v>M24</v>
      </c>
      <c r="G49" s="8" t="str">
        <f>VLOOKUP(F49,Results!$N$2:$O$13,2,FALSE)</f>
        <v>Newark Nomads</v>
      </c>
      <c r="H49" s="27">
        <f t="shared" si="43"/>
        <v>5</v>
      </c>
      <c r="I49" s="1" t="str">
        <f t="shared" si="44"/>
        <v>M26</v>
      </c>
      <c r="J49" s="28" t="str">
        <f>VLOOKUP(I49,Results!$N$2:$O$13,2,FALSE)</f>
        <v>Wynsomes</v>
      </c>
      <c r="K49" s="26">
        <f t="shared" ref="K49" si="51">+H43</f>
        <v>13</v>
      </c>
    </row>
    <row r="50" spans="2:11" x14ac:dyDescent="0.25">
      <c r="B50" t="str">
        <f t="shared" ref="B50:B59" si="52">CONCATENATE(E50,F50)</f>
        <v>5M28</v>
      </c>
      <c r="C50" t="str">
        <f t="shared" si="1"/>
        <v>5M31</v>
      </c>
      <c r="D50" s="14">
        <f>+'Results Input'!E26</f>
        <v>45938</v>
      </c>
      <c r="E50" s="35">
        <f>+'Results Input'!F26</f>
        <v>5</v>
      </c>
      <c r="F50" s="26" t="str">
        <f>+'Results Input'!G26</f>
        <v>M28</v>
      </c>
      <c r="G50" s="8" t="str">
        <f>VLOOKUP(F50,Results!$N$2:$O$13,2,FALSE)</f>
        <v>Pilgrims</v>
      </c>
      <c r="H50" s="27">
        <f>+'Results Input'!I26</f>
        <v>13</v>
      </c>
      <c r="I50" s="26" t="str">
        <f>+'Results Input'!J26</f>
        <v>M31</v>
      </c>
      <c r="J50" s="8" t="str">
        <f>VLOOKUP(I50,Results!$N$2:$O$13,2,FALSE)</f>
        <v>Lazy S</v>
      </c>
      <c r="K50" s="27">
        <f>+'Results Input'!L26</f>
        <v>13</v>
      </c>
    </row>
    <row r="51" spans="2:11" x14ac:dyDescent="0.25">
      <c r="B51" t="str">
        <f t="shared" si="52"/>
        <v>5M22</v>
      </c>
      <c r="C51" t="str">
        <f t="shared" si="1"/>
        <v>5M25</v>
      </c>
      <c r="D51" s="14">
        <f>+D50</f>
        <v>45938</v>
      </c>
      <c r="E51" s="36">
        <f>+E50</f>
        <v>5</v>
      </c>
      <c r="F51" s="26" t="str">
        <f>+'Results Input'!G27</f>
        <v>M22</v>
      </c>
      <c r="G51" s="8" t="str">
        <f>VLOOKUP(F51,Results!$N$2:$O$13,2,FALSE)</f>
        <v>Elks</v>
      </c>
      <c r="H51" s="27">
        <f>+'Results Input'!I27</f>
        <v>16</v>
      </c>
      <c r="I51" s="26" t="str">
        <f>+'Results Input'!J27</f>
        <v>M25</v>
      </c>
      <c r="J51" s="8" t="str">
        <f>VLOOKUP(I51,Results!$N$2:$O$13,2,FALSE)</f>
        <v>Woodlark</v>
      </c>
      <c r="K51" s="27">
        <f>+'Results Input'!L27</f>
        <v>14</v>
      </c>
    </row>
    <row r="52" spans="2:11" x14ac:dyDescent="0.25">
      <c r="B52" t="str">
        <f t="shared" si="52"/>
        <v>5M21</v>
      </c>
      <c r="C52" t="str">
        <f t="shared" si="1"/>
        <v>5M24</v>
      </c>
      <c r="D52" s="14">
        <f>+D50</f>
        <v>45938</v>
      </c>
      <c r="E52" s="36">
        <f>+E50</f>
        <v>5</v>
      </c>
      <c r="F52" s="26" t="str">
        <f>+'Results Input'!G28</f>
        <v>M21</v>
      </c>
      <c r="G52" s="8" t="str">
        <f>VLOOKUP(F52,Results!$N$2:$O$13,2,FALSE)</f>
        <v>Butcher's Dog</v>
      </c>
      <c r="H52" s="27">
        <f>+'Results Input'!I28</f>
        <v>17</v>
      </c>
      <c r="I52" s="26" t="str">
        <f>+'Results Input'!J28</f>
        <v>M24</v>
      </c>
      <c r="J52" s="8" t="str">
        <f>VLOOKUP(I52,Results!$N$2:$O$13,2,FALSE)</f>
        <v>Newark Nomads</v>
      </c>
      <c r="K52" s="27">
        <f>+'Results Input'!L28</f>
        <v>9</v>
      </c>
    </row>
    <row r="53" spans="2:11" x14ac:dyDescent="0.25">
      <c r="B53" t="str">
        <f t="shared" si="52"/>
        <v>5M27</v>
      </c>
      <c r="C53" t="str">
        <f t="shared" si="1"/>
        <v>5M30</v>
      </c>
      <c r="D53" s="14">
        <f>+D50</f>
        <v>45938</v>
      </c>
      <c r="E53" s="36">
        <f>+E50</f>
        <v>5</v>
      </c>
      <c r="F53" s="26" t="str">
        <f>+'Results Input'!G29</f>
        <v>M27</v>
      </c>
      <c r="G53" s="8" t="str">
        <f>VLOOKUP(F53,Results!$N$2:$O$13,2,FALSE)</f>
        <v>Clockpelters</v>
      </c>
      <c r="H53" s="27">
        <f>+'Results Input'!I29</f>
        <v>8</v>
      </c>
      <c r="I53" s="26" t="str">
        <f>+'Results Input'!J29</f>
        <v>M30</v>
      </c>
      <c r="J53" s="8" t="str">
        <f>VLOOKUP(I53,Results!$N$2:$O$13,2,FALSE)</f>
        <v>The Imps</v>
      </c>
      <c r="K53" s="27">
        <f>+'Results Input'!L29</f>
        <v>8</v>
      </c>
    </row>
    <row r="54" spans="2:11" x14ac:dyDescent="0.25">
      <c r="B54" t="str">
        <f t="shared" si="52"/>
        <v>5M23</v>
      </c>
      <c r="C54" t="str">
        <f t="shared" si="1"/>
        <v>5M26</v>
      </c>
      <c r="D54" s="14">
        <f>+D50</f>
        <v>45938</v>
      </c>
      <c r="E54" s="36">
        <f>+E50</f>
        <v>5</v>
      </c>
      <c r="F54" s="26" t="str">
        <f>+'Results Input'!G30</f>
        <v>M23</v>
      </c>
      <c r="G54" s="8" t="str">
        <f>VLOOKUP(F54,Results!$N$2:$O$13,2,FALSE)</f>
        <v>Aztecs</v>
      </c>
      <c r="H54" s="27">
        <f>+'Results Input'!I30</f>
        <v>9</v>
      </c>
      <c r="I54" s="26" t="str">
        <f>+'Results Input'!J30</f>
        <v>M26</v>
      </c>
      <c r="J54" s="28" t="str">
        <f>VLOOKUP(I54,Results!$N$2:$O$13,2,FALSE)</f>
        <v>Wynsomes</v>
      </c>
      <c r="K54" s="27">
        <f>+'Results Input'!L30</f>
        <v>15</v>
      </c>
    </row>
    <row r="55" spans="2:11" x14ac:dyDescent="0.25">
      <c r="B55" t="str">
        <f t="shared" ref="B55" si="53">CONCATENATE(E55,F55)</f>
        <v>5M29</v>
      </c>
      <c r="C55" t="str">
        <f t="shared" ref="C55" si="54">CONCATENATE(E55,I55)</f>
        <v>5M32</v>
      </c>
      <c r="D55" s="14">
        <f>+D51</f>
        <v>45938</v>
      </c>
      <c r="E55" s="36">
        <f>+E51</f>
        <v>5</v>
      </c>
      <c r="F55" s="26" t="str">
        <f>+'Results Input'!G31</f>
        <v>M29</v>
      </c>
      <c r="G55" s="8" t="str">
        <f>VLOOKUP(F55,Results!$N$2:$O$13,2,FALSE)</f>
        <v>Phoenix</v>
      </c>
      <c r="H55" s="27">
        <f>+'Results Input'!I31</f>
        <v>12</v>
      </c>
      <c r="I55" s="26" t="str">
        <f>+'Results Input'!J31</f>
        <v>M32</v>
      </c>
      <c r="J55" s="28" t="str">
        <f>VLOOKUP(I55,Results!$N$2:$O$13,2,FALSE)</f>
        <v>Bingham Lions</v>
      </c>
      <c r="K55" s="27">
        <f>+'Results Input'!L31</f>
        <v>11</v>
      </c>
    </row>
    <row r="56" spans="2:11" x14ac:dyDescent="0.25">
      <c r="B56" t="str">
        <f t="shared" si="52"/>
        <v>5M31</v>
      </c>
      <c r="C56" t="str">
        <f t="shared" si="1"/>
        <v>5M28</v>
      </c>
      <c r="D56" s="14">
        <f>+D50</f>
        <v>45938</v>
      </c>
      <c r="E56" s="36">
        <f>+E50</f>
        <v>5</v>
      </c>
      <c r="F56" s="26" t="str">
        <f t="shared" ref="F56:F61" si="55">+I50</f>
        <v>M31</v>
      </c>
      <c r="G56" s="8" t="str">
        <f>VLOOKUP(F56,Results!$N$2:$O$13,2,FALSE)</f>
        <v>Lazy S</v>
      </c>
      <c r="H56" s="27">
        <f t="shared" ref="H56:H61" si="56">+K50</f>
        <v>13</v>
      </c>
      <c r="I56" s="1" t="str">
        <f t="shared" ref="I56:I61" si="57">+F50</f>
        <v>M28</v>
      </c>
      <c r="J56" s="28" t="str">
        <f>VLOOKUP(I56,Results!$N$2:$O$13,2,FALSE)</f>
        <v>Pilgrims</v>
      </c>
      <c r="K56" s="26">
        <f>+H50</f>
        <v>13</v>
      </c>
    </row>
    <row r="57" spans="2:11" x14ac:dyDescent="0.25">
      <c r="B57" t="str">
        <f t="shared" si="52"/>
        <v>5M25</v>
      </c>
      <c r="C57" t="str">
        <f t="shared" si="1"/>
        <v>5M22</v>
      </c>
      <c r="D57" s="14">
        <f>+D50</f>
        <v>45938</v>
      </c>
      <c r="E57" s="36">
        <f>+E50</f>
        <v>5</v>
      </c>
      <c r="F57" s="26" t="str">
        <f t="shared" si="55"/>
        <v>M25</v>
      </c>
      <c r="G57" s="8" t="str">
        <f>VLOOKUP(F57,Results!$N$2:$O$13,2,FALSE)</f>
        <v>Woodlark</v>
      </c>
      <c r="H57" s="27">
        <f t="shared" si="56"/>
        <v>14</v>
      </c>
      <c r="I57" s="1" t="str">
        <f t="shared" si="57"/>
        <v>M22</v>
      </c>
      <c r="J57" s="28" t="str">
        <f>VLOOKUP(I57,Results!$N$2:$O$13,2,FALSE)</f>
        <v>Elks</v>
      </c>
      <c r="K57" s="26">
        <f>+H51</f>
        <v>16</v>
      </c>
    </row>
    <row r="58" spans="2:11" x14ac:dyDescent="0.25">
      <c r="B58" t="str">
        <f t="shared" si="52"/>
        <v>5M24</v>
      </c>
      <c r="C58" t="str">
        <f t="shared" si="1"/>
        <v>5M21</v>
      </c>
      <c r="D58" s="14">
        <f>+D50</f>
        <v>45938</v>
      </c>
      <c r="E58" s="36">
        <f>+E50</f>
        <v>5</v>
      </c>
      <c r="F58" s="26" t="str">
        <f t="shared" si="55"/>
        <v>M24</v>
      </c>
      <c r="G58" s="8" t="str">
        <f>VLOOKUP(F58,Results!$N$2:$O$13,2,FALSE)</f>
        <v>Newark Nomads</v>
      </c>
      <c r="H58" s="27">
        <f t="shared" si="56"/>
        <v>9</v>
      </c>
      <c r="I58" s="1" t="str">
        <f t="shared" si="57"/>
        <v>M21</v>
      </c>
      <c r="J58" s="28" t="str">
        <f>VLOOKUP(I58,Results!$N$2:$O$13,2,FALSE)</f>
        <v>Butcher's Dog</v>
      </c>
      <c r="K58" s="26">
        <f>+H52</f>
        <v>17</v>
      </c>
    </row>
    <row r="59" spans="2:11" x14ac:dyDescent="0.25">
      <c r="B59" t="str">
        <f t="shared" si="52"/>
        <v>5M30</v>
      </c>
      <c r="C59" t="str">
        <f t="shared" si="1"/>
        <v>5M27</v>
      </c>
      <c r="D59" s="14">
        <f t="shared" ref="D59:E61" si="58">+D50</f>
        <v>45938</v>
      </c>
      <c r="E59" s="36">
        <f t="shared" si="58"/>
        <v>5</v>
      </c>
      <c r="F59" s="26" t="str">
        <f t="shared" si="55"/>
        <v>M30</v>
      </c>
      <c r="G59" s="8" t="str">
        <f>VLOOKUP(F59,Results!$N$2:$O$13,2,FALSE)</f>
        <v>The Imps</v>
      </c>
      <c r="H59" s="27">
        <f t="shared" si="56"/>
        <v>8</v>
      </c>
      <c r="I59" s="1" t="str">
        <f t="shared" si="57"/>
        <v>M27</v>
      </c>
      <c r="J59" s="28" t="str">
        <f>VLOOKUP(I59,Results!$N$2:$O$13,2,FALSE)</f>
        <v>Clockpelters</v>
      </c>
      <c r="K59" s="26">
        <f>+H53</f>
        <v>8</v>
      </c>
    </row>
    <row r="60" spans="2:11" x14ac:dyDescent="0.25">
      <c r="B60" t="str">
        <f t="shared" ref="B60" si="59">CONCATENATE(E60,F60)</f>
        <v>5M26</v>
      </c>
      <c r="C60" t="str">
        <f t="shared" ref="C60" si="60">CONCATENATE(E60,I60)</f>
        <v>5M23</v>
      </c>
      <c r="D60" s="14">
        <f t="shared" si="58"/>
        <v>45938</v>
      </c>
      <c r="E60" s="36">
        <f t="shared" si="58"/>
        <v>5</v>
      </c>
      <c r="F60" s="26" t="str">
        <f t="shared" si="55"/>
        <v>M26</v>
      </c>
      <c r="G60" s="8" t="str">
        <f>VLOOKUP(F60,Results!$N$2:$O$13,2,FALSE)</f>
        <v>Wynsomes</v>
      </c>
      <c r="H60" s="27">
        <f t="shared" si="56"/>
        <v>15</v>
      </c>
      <c r="I60" s="1" t="str">
        <f t="shared" si="57"/>
        <v>M23</v>
      </c>
      <c r="J60" s="28" t="str">
        <f>VLOOKUP(I60,Results!$N$2:$O$13,2,FALSE)</f>
        <v>Aztecs</v>
      </c>
      <c r="K60" s="26">
        <f t="shared" ref="K60" si="61">+H54</f>
        <v>9</v>
      </c>
    </row>
    <row r="61" spans="2:11" x14ac:dyDescent="0.25">
      <c r="B61" t="str">
        <f t="shared" ref="B61" si="62">CONCATENATE(E61,F61)</f>
        <v>5M32</v>
      </c>
      <c r="C61" t="str">
        <f t="shared" ref="C61" si="63">CONCATENATE(E61,I61)</f>
        <v>5M29</v>
      </c>
      <c r="D61" s="14">
        <f t="shared" si="58"/>
        <v>45938</v>
      </c>
      <c r="E61" s="36">
        <f t="shared" si="58"/>
        <v>5</v>
      </c>
      <c r="F61" s="26" t="str">
        <f t="shared" si="55"/>
        <v>M32</v>
      </c>
      <c r="G61" s="8" t="str">
        <f>VLOOKUP(F61,Results!$N$2:$O$13,2,FALSE)</f>
        <v>Bingham Lions</v>
      </c>
      <c r="H61" s="27">
        <f t="shared" si="56"/>
        <v>11</v>
      </c>
      <c r="I61" s="1" t="str">
        <f t="shared" si="57"/>
        <v>M29</v>
      </c>
      <c r="J61" s="28" t="str">
        <f>VLOOKUP(I61,Results!$N$2:$O$13,2,FALSE)</f>
        <v>Phoenix</v>
      </c>
      <c r="K61" s="26">
        <f t="shared" ref="K61" si="64">+H55</f>
        <v>12</v>
      </c>
    </row>
    <row r="62" spans="2:11" x14ac:dyDescent="0.25">
      <c r="B62" t="str">
        <f t="shared" ref="B62:B71" si="65">CONCATENATE(E62,F62)</f>
        <v>6M23</v>
      </c>
      <c r="C62" t="str">
        <f t="shared" si="1"/>
        <v>6M32</v>
      </c>
      <c r="D62" s="14">
        <f>+'Results Input'!E32</f>
        <v>45947</v>
      </c>
      <c r="E62" s="35">
        <f>+'Results Input'!F32</f>
        <v>6</v>
      </c>
      <c r="F62" s="26" t="str">
        <f>+'Results Input'!G32</f>
        <v>M23</v>
      </c>
      <c r="G62" s="8" t="str">
        <f>VLOOKUP(F62,Results!$N$2:$O$13,2,FALSE)</f>
        <v>Aztecs</v>
      </c>
      <c r="H62" s="27">
        <f>+'Results Input'!I32</f>
        <v>5</v>
      </c>
      <c r="I62" s="26" t="str">
        <f>+'Results Input'!J32</f>
        <v>M32</v>
      </c>
      <c r="J62" s="8" t="str">
        <f>VLOOKUP(I62,Results!$N$2:$O$13,2,FALSE)</f>
        <v>Bingham Lions</v>
      </c>
      <c r="K62" s="27">
        <f>+'Results Input'!L32</f>
        <v>26</v>
      </c>
    </row>
    <row r="63" spans="2:11" x14ac:dyDescent="0.25">
      <c r="B63" t="str">
        <f t="shared" si="65"/>
        <v>6M24</v>
      </c>
      <c r="C63" t="str">
        <f t="shared" si="1"/>
        <v>6M27</v>
      </c>
      <c r="D63" s="14">
        <f>+D62</f>
        <v>45947</v>
      </c>
      <c r="E63" s="36">
        <f>+E62</f>
        <v>6</v>
      </c>
      <c r="F63" s="26" t="str">
        <f>+'Results Input'!G33</f>
        <v>M24</v>
      </c>
      <c r="G63" s="8" t="str">
        <f>VLOOKUP(F63,Results!$N$2:$O$13,2,FALSE)</f>
        <v>Newark Nomads</v>
      </c>
      <c r="H63" s="27">
        <f>+'Results Input'!I33</f>
        <v>3</v>
      </c>
      <c r="I63" s="26" t="str">
        <f>+'Results Input'!J33</f>
        <v>M27</v>
      </c>
      <c r="J63" s="8" t="str">
        <f>VLOOKUP(I63,Results!$N$2:$O$13,2,FALSE)</f>
        <v>Clockpelters</v>
      </c>
      <c r="K63" s="27">
        <f>+'Results Input'!L33</f>
        <v>27</v>
      </c>
    </row>
    <row r="64" spans="2:11" x14ac:dyDescent="0.25">
      <c r="B64" t="str">
        <f t="shared" si="65"/>
        <v>6M22</v>
      </c>
      <c r="C64" t="str">
        <f t="shared" si="1"/>
        <v>6M31</v>
      </c>
      <c r="D64" s="14">
        <f>+D62</f>
        <v>45947</v>
      </c>
      <c r="E64" s="36">
        <f>+E62</f>
        <v>6</v>
      </c>
      <c r="F64" s="26" t="str">
        <f>+'Results Input'!G34</f>
        <v>M22</v>
      </c>
      <c r="G64" s="8" t="str">
        <f>VLOOKUP(F64,Results!$N$2:$O$13,2,FALSE)</f>
        <v>Elks</v>
      </c>
      <c r="H64" s="27">
        <f>+'Results Input'!I34</f>
        <v>14</v>
      </c>
      <c r="I64" s="26" t="str">
        <f>+'Results Input'!J34</f>
        <v>M31</v>
      </c>
      <c r="J64" s="8" t="str">
        <f>VLOOKUP(I64,Results!$N$2:$O$13,2,FALSE)</f>
        <v>Lazy S</v>
      </c>
      <c r="K64" s="27">
        <f>+'Results Input'!L34</f>
        <v>12</v>
      </c>
    </row>
    <row r="65" spans="2:11" x14ac:dyDescent="0.25">
      <c r="B65" t="str">
        <f t="shared" si="65"/>
        <v>6M26</v>
      </c>
      <c r="C65" t="str">
        <f t="shared" si="1"/>
        <v>6M29</v>
      </c>
      <c r="D65" s="14">
        <f>+D62</f>
        <v>45947</v>
      </c>
      <c r="E65" s="36">
        <f>+E62</f>
        <v>6</v>
      </c>
      <c r="F65" s="26" t="str">
        <f>+'Results Input'!G35</f>
        <v>M26</v>
      </c>
      <c r="G65" s="8" t="str">
        <f>VLOOKUP(F65,Results!$N$2:$O$13,2,FALSE)</f>
        <v>Wynsomes</v>
      </c>
      <c r="H65" s="27">
        <f>+'Results Input'!I35</f>
        <v>7</v>
      </c>
      <c r="I65" s="26" t="str">
        <f>+'Results Input'!J35</f>
        <v>M29</v>
      </c>
      <c r="J65" s="8" t="str">
        <f>VLOOKUP(I65,Results!$N$2:$O$13,2,FALSE)</f>
        <v>Phoenix</v>
      </c>
      <c r="K65" s="27">
        <f>+'Results Input'!L35</f>
        <v>11</v>
      </c>
    </row>
    <row r="66" spans="2:11" x14ac:dyDescent="0.25">
      <c r="B66" t="str">
        <f t="shared" si="65"/>
        <v>6M25</v>
      </c>
      <c r="C66" t="str">
        <f t="shared" si="1"/>
        <v>6M28</v>
      </c>
      <c r="D66" s="14">
        <f>+D62</f>
        <v>45947</v>
      </c>
      <c r="E66" s="36">
        <f>+E62</f>
        <v>6</v>
      </c>
      <c r="F66" s="26" t="str">
        <f>+'Results Input'!G36</f>
        <v>M25</v>
      </c>
      <c r="G66" s="8" t="str">
        <f>VLOOKUP(F66,Results!$N$2:$O$13,2,FALSE)</f>
        <v>Woodlark</v>
      </c>
      <c r="H66" s="27">
        <f>+'Results Input'!I36</f>
        <v>7</v>
      </c>
      <c r="I66" s="26" t="str">
        <f>+'Results Input'!J36</f>
        <v>M28</v>
      </c>
      <c r="J66" s="28" t="str">
        <f>VLOOKUP(I66,Results!$N$2:$O$13,2,FALSE)</f>
        <v>Pilgrims</v>
      </c>
      <c r="K66" s="27">
        <f>+'Results Input'!L36</f>
        <v>13</v>
      </c>
    </row>
    <row r="67" spans="2:11" x14ac:dyDescent="0.25">
      <c r="B67" t="str">
        <f t="shared" ref="B67" si="66">CONCATENATE(E67,F67)</f>
        <v>6M21</v>
      </c>
      <c r="C67" t="str">
        <f t="shared" ref="C67" si="67">CONCATENATE(E67,I67)</f>
        <v>6M30</v>
      </c>
      <c r="D67" s="14">
        <f>+D63</f>
        <v>45947</v>
      </c>
      <c r="E67" s="36">
        <f>+E63</f>
        <v>6</v>
      </c>
      <c r="F67" s="26" t="str">
        <f>+'Results Input'!G37</f>
        <v>M21</v>
      </c>
      <c r="G67" s="8" t="str">
        <f>VLOOKUP(F67,Results!$N$2:$O$13,2,FALSE)</f>
        <v>Butcher's Dog</v>
      </c>
      <c r="H67" s="27">
        <f>+'Results Input'!I37</f>
        <v>6</v>
      </c>
      <c r="I67" s="26" t="str">
        <f>+'Results Input'!J37</f>
        <v>M30</v>
      </c>
      <c r="J67" s="28" t="str">
        <f>VLOOKUP(I67,Results!$N$2:$O$13,2,FALSE)</f>
        <v>The Imps</v>
      </c>
      <c r="K67" s="27">
        <f>+'Results Input'!L37</f>
        <v>12</v>
      </c>
    </row>
    <row r="68" spans="2:11" x14ac:dyDescent="0.25">
      <c r="B68" t="str">
        <f t="shared" si="65"/>
        <v>6M32</v>
      </c>
      <c r="C68" t="str">
        <f t="shared" si="1"/>
        <v>6M23</v>
      </c>
      <c r="D68" s="14">
        <f>+D62</f>
        <v>45947</v>
      </c>
      <c r="E68" s="36">
        <f>+E62</f>
        <v>6</v>
      </c>
      <c r="F68" s="26" t="str">
        <f t="shared" ref="F68:F73" si="68">+I62</f>
        <v>M32</v>
      </c>
      <c r="G68" s="8" t="str">
        <f>VLOOKUP(F68,Results!$N$2:$O$13,2,FALSE)</f>
        <v>Bingham Lions</v>
      </c>
      <c r="H68" s="27">
        <f t="shared" ref="H68:H73" si="69">+K62</f>
        <v>26</v>
      </c>
      <c r="I68" s="1" t="str">
        <f t="shared" ref="I68:I73" si="70">+F62</f>
        <v>M23</v>
      </c>
      <c r="J68" s="28" t="str">
        <f>VLOOKUP(I68,Results!$N$2:$O$13,2,FALSE)</f>
        <v>Aztecs</v>
      </c>
      <c r="K68" s="26">
        <f>+H62</f>
        <v>5</v>
      </c>
    </row>
    <row r="69" spans="2:11" x14ac:dyDescent="0.25">
      <c r="B69" t="str">
        <f t="shared" si="65"/>
        <v>6M27</v>
      </c>
      <c r="C69" t="str">
        <f t="shared" si="1"/>
        <v>6M24</v>
      </c>
      <c r="D69" s="14">
        <f>+D62</f>
        <v>45947</v>
      </c>
      <c r="E69" s="36">
        <f>+E62</f>
        <v>6</v>
      </c>
      <c r="F69" s="26" t="str">
        <f t="shared" si="68"/>
        <v>M27</v>
      </c>
      <c r="G69" s="8" t="str">
        <f>VLOOKUP(F69,Results!$N$2:$O$13,2,FALSE)</f>
        <v>Clockpelters</v>
      </c>
      <c r="H69" s="27">
        <f t="shared" si="69"/>
        <v>27</v>
      </c>
      <c r="I69" s="1" t="str">
        <f t="shared" si="70"/>
        <v>M24</v>
      </c>
      <c r="J69" s="28" t="str">
        <f>VLOOKUP(I69,Results!$N$2:$O$13,2,FALSE)</f>
        <v>Newark Nomads</v>
      </c>
      <c r="K69" s="26">
        <f>+H63</f>
        <v>3</v>
      </c>
    </row>
    <row r="70" spans="2:11" x14ac:dyDescent="0.25">
      <c r="B70" t="str">
        <f t="shared" si="65"/>
        <v>6M31</v>
      </c>
      <c r="C70" t="str">
        <f t="shared" si="1"/>
        <v>6M22</v>
      </c>
      <c r="D70" s="14">
        <f>+D62</f>
        <v>45947</v>
      </c>
      <c r="E70" s="36">
        <f>+E62</f>
        <v>6</v>
      </c>
      <c r="F70" s="26" t="str">
        <f t="shared" si="68"/>
        <v>M31</v>
      </c>
      <c r="G70" s="8" t="str">
        <f>VLOOKUP(F70,Results!$N$2:$O$13,2,FALSE)</f>
        <v>Lazy S</v>
      </c>
      <c r="H70" s="27">
        <f t="shared" si="69"/>
        <v>12</v>
      </c>
      <c r="I70" s="1" t="str">
        <f t="shared" si="70"/>
        <v>M22</v>
      </c>
      <c r="J70" s="28" t="str">
        <f>VLOOKUP(I70,Results!$N$2:$O$13,2,FALSE)</f>
        <v>Elks</v>
      </c>
      <c r="K70" s="26">
        <f>+H64</f>
        <v>14</v>
      </c>
    </row>
    <row r="71" spans="2:11" x14ac:dyDescent="0.25">
      <c r="B71" t="str">
        <f t="shared" si="65"/>
        <v>6M29</v>
      </c>
      <c r="C71" t="str">
        <f t="shared" si="1"/>
        <v>6M26</v>
      </c>
      <c r="D71" s="14">
        <f t="shared" ref="D71:E73" si="71">+D62</f>
        <v>45947</v>
      </c>
      <c r="E71" s="36">
        <f t="shared" si="71"/>
        <v>6</v>
      </c>
      <c r="F71" s="26" t="str">
        <f t="shared" si="68"/>
        <v>M29</v>
      </c>
      <c r="G71" s="8" t="str">
        <f>VLOOKUP(F71,Results!$N$2:$O$13,2,FALSE)</f>
        <v>Phoenix</v>
      </c>
      <c r="H71" s="27">
        <f t="shared" si="69"/>
        <v>11</v>
      </c>
      <c r="I71" s="1" t="str">
        <f t="shared" si="70"/>
        <v>M26</v>
      </c>
      <c r="J71" s="28" t="str">
        <f>VLOOKUP(I71,Results!$N$2:$O$13,2,FALSE)</f>
        <v>Wynsomes</v>
      </c>
      <c r="K71" s="26">
        <f>+H65</f>
        <v>7</v>
      </c>
    </row>
    <row r="72" spans="2:11" x14ac:dyDescent="0.25">
      <c r="B72" t="str">
        <f t="shared" ref="B72" si="72">CONCATENATE(E72,F72)</f>
        <v>6M28</v>
      </c>
      <c r="C72" t="str">
        <f t="shared" ref="C72" si="73">CONCATENATE(E72,I72)</f>
        <v>6M25</v>
      </c>
      <c r="D72" s="14">
        <f t="shared" si="71"/>
        <v>45947</v>
      </c>
      <c r="E72" s="36">
        <f t="shared" si="71"/>
        <v>6</v>
      </c>
      <c r="F72" s="26" t="str">
        <f t="shared" si="68"/>
        <v>M28</v>
      </c>
      <c r="G72" s="8" t="str">
        <f>VLOOKUP(F72,Results!$N$2:$O$13,2,FALSE)</f>
        <v>Pilgrims</v>
      </c>
      <c r="H72" s="27">
        <f t="shared" si="69"/>
        <v>13</v>
      </c>
      <c r="I72" s="1" t="str">
        <f t="shared" si="70"/>
        <v>M25</v>
      </c>
      <c r="J72" s="28" t="str">
        <f>VLOOKUP(I72,Results!$N$2:$O$13,2,FALSE)</f>
        <v>Woodlark</v>
      </c>
      <c r="K72" s="26">
        <f t="shared" ref="K72" si="74">+H66</f>
        <v>7</v>
      </c>
    </row>
    <row r="73" spans="2:11" x14ac:dyDescent="0.25">
      <c r="B73" t="str">
        <f t="shared" ref="B73" si="75">CONCATENATE(E73,F73)</f>
        <v>6M30</v>
      </c>
      <c r="C73" t="str">
        <f t="shared" ref="C73" si="76">CONCATENATE(E73,I73)</f>
        <v>6M21</v>
      </c>
      <c r="D73" s="14">
        <f t="shared" si="71"/>
        <v>45947</v>
      </c>
      <c r="E73" s="36">
        <f t="shared" si="71"/>
        <v>6</v>
      </c>
      <c r="F73" s="26" t="str">
        <f t="shared" si="68"/>
        <v>M30</v>
      </c>
      <c r="G73" s="8" t="str">
        <f>VLOOKUP(F73,Results!$N$2:$O$13,2,FALSE)</f>
        <v>The Imps</v>
      </c>
      <c r="H73" s="27">
        <f t="shared" si="69"/>
        <v>12</v>
      </c>
      <c r="I73" s="1" t="str">
        <f t="shared" si="70"/>
        <v>M21</v>
      </c>
      <c r="J73" s="28" t="str">
        <f>VLOOKUP(I73,Results!$N$2:$O$13,2,FALSE)</f>
        <v>Butcher's Dog</v>
      </c>
      <c r="K73" s="26">
        <f t="shared" ref="K73" si="77">+H67</f>
        <v>6</v>
      </c>
    </row>
    <row r="74" spans="2:11" x14ac:dyDescent="0.25">
      <c r="B74" t="str">
        <f t="shared" ref="B74:B83" si="78">CONCATENATE(E74,F74)</f>
        <v>7M28</v>
      </c>
      <c r="C74" t="str">
        <f t="shared" si="1"/>
        <v>7M24</v>
      </c>
      <c r="D74" s="14">
        <f>+'Results Input'!E38</f>
        <v>45950</v>
      </c>
      <c r="E74" s="35">
        <f>+'Results Input'!F38</f>
        <v>7</v>
      </c>
      <c r="F74" s="26" t="str">
        <f>+'Results Input'!G38</f>
        <v>M28</v>
      </c>
      <c r="G74" s="8" t="str">
        <f>VLOOKUP(F74,Results!$N$2:$O$13,2,FALSE)</f>
        <v>Pilgrims</v>
      </c>
      <c r="H74" s="27">
        <f>+'Results Input'!I38</f>
        <v>14</v>
      </c>
      <c r="I74" s="26" t="str">
        <f>+'Results Input'!J38</f>
        <v>M24</v>
      </c>
      <c r="J74" s="8" t="str">
        <f>VLOOKUP(I74,Results!$N$2:$O$13,2,FALSE)</f>
        <v>Newark Nomads</v>
      </c>
      <c r="K74" s="27">
        <f>+'Results Input'!L38</f>
        <v>5</v>
      </c>
    </row>
    <row r="75" spans="2:11" x14ac:dyDescent="0.25">
      <c r="B75" t="str">
        <f t="shared" si="78"/>
        <v>7M31</v>
      </c>
      <c r="C75" t="str">
        <f t="shared" si="1"/>
        <v>7M27</v>
      </c>
      <c r="D75" s="14">
        <f>+D74</f>
        <v>45950</v>
      </c>
      <c r="E75" s="36">
        <f>+E74</f>
        <v>7</v>
      </c>
      <c r="F75" s="26" t="str">
        <f>+'Results Input'!G39</f>
        <v>M31</v>
      </c>
      <c r="G75" s="8" t="str">
        <f>VLOOKUP(F75,Results!$N$2:$O$13,2,FALSE)</f>
        <v>Lazy S</v>
      </c>
      <c r="H75" s="27">
        <f>+'Results Input'!I39</f>
        <v>19</v>
      </c>
      <c r="I75" s="26" t="str">
        <f>+'Results Input'!J39</f>
        <v>M27</v>
      </c>
      <c r="J75" s="8" t="str">
        <f>VLOOKUP(I75,Results!$N$2:$O$13,2,FALSE)</f>
        <v>Clockpelters</v>
      </c>
      <c r="K75" s="27">
        <f>+'Results Input'!L39</f>
        <v>5</v>
      </c>
    </row>
    <row r="76" spans="2:11" x14ac:dyDescent="0.25">
      <c r="B76" t="str">
        <f t="shared" si="78"/>
        <v>7M25</v>
      </c>
      <c r="C76" t="str">
        <f t="shared" si="1"/>
        <v>7M32</v>
      </c>
      <c r="D76" s="14">
        <f>+D74</f>
        <v>45950</v>
      </c>
      <c r="E76" s="36">
        <f>+E74</f>
        <v>7</v>
      </c>
      <c r="F76" s="26" t="str">
        <f>+'Results Input'!G40</f>
        <v>M25</v>
      </c>
      <c r="G76" s="8" t="str">
        <f>VLOOKUP(F76,Results!$N$2:$O$13,2,FALSE)</f>
        <v>Woodlark</v>
      </c>
      <c r="H76" s="27">
        <f>+'Results Input'!I40</f>
        <v>9</v>
      </c>
      <c r="I76" s="26" t="str">
        <f>+'Results Input'!J40</f>
        <v>M32</v>
      </c>
      <c r="J76" s="8" t="str">
        <f>VLOOKUP(I76,Results!$N$2:$O$13,2,FALSE)</f>
        <v>Bingham Lions</v>
      </c>
      <c r="K76" s="27">
        <f>+'Results Input'!L40</f>
        <v>16</v>
      </c>
    </row>
    <row r="77" spans="2:11" x14ac:dyDescent="0.25">
      <c r="B77" t="str">
        <f t="shared" si="78"/>
        <v>7M29</v>
      </c>
      <c r="C77" t="str">
        <f t="shared" si="1"/>
        <v>7M21</v>
      </c>
      <c r="D77" s="14">
        <f>+D74</f>
        <v>45950</v>
      </c>
      <c r="E77" s="36">
        <f>+E74</f>
        <v>7</v>
      </c>
      <c r="F77" s="26" t="str">
        <f>+'Results Input'!G41</f>
        <v>M29</v>
      </c>
      <c r="G77" s="8" t="str">
        <f>VLOOKUP(F77,Results!$N$2:$O$13,2,FALSE)</f>
        <v>Phoenix</v>
      </c>
      <c r="H77" s="27">
        <f>+'Results Input'!I41</f>
        <v>4</v>
      </c>
      <c r="I77" s="26" t="str">
        <f>+'Results Input'!J41</f>
        <v>M21</v>
      </c>
      <c r="J77" s="8" t="str">
        <f>VLOOKUP(I77,Results!$N$2:$O$13,2,FALSE)</f>
        <v>Butcher's Dog</v>
      </c>
      <c r="K77" s="27">
        <f>+'Results Input'!L41</f>
        <v>21</v>
      </c>
    </row>
    <row r="78" spans="2:11" x14ac:dyDescent="0.25">
      <c r="B78" t="str">
        <f t="shared" si="78"/>
        <v>7M23</v>
      </c>
      <c r="C78" t="str">
        <f t="shared" si="1"/>
        <v>7M30</v>
      </c>
      <c r="D78" s="14">
        <f>+D74</f>
        <v>45950</v>
      </c>
      <c r="E78" s="36">
        <f>+E74</f>
        <v>7</v>
      </c>
      <c r="F78" s="26" t="str">
        <f>+'Results Input'!G42</f>
        <v>M23</v>
      </c>
      <c r="G78" s="8" t="str">
        <f>VLOOKUP(F78,Results!$N$2:$O$13,2,FALSE)</f>
        <v>Aztecs</v>
      </c>
      <c r="H78" s="27">
        <f>+'Results Input'!I42</f>
        <v>12</v>
      </c>
      <c r="I78" s="26" t="str">
        <f>+'Results Input'!J42</f>
        <v>M30</v>
      </c>
      <c r="J78" s="28" t="str">
        <f>VLOOKUP(I78,Results!$N$2:$O$13,2,FALSE)</f>
        <v>The Imps</v>
      </c>
      <c r="K78" s="27">
        <f>+'Results Input'!L42</f>
        <v>8</v>
      </c>
    </row>
    <row r="79" spans="2:11" x14ac:dyDescent="0.25">
      <c r="B79" t="str">
        <f t="shared" ref="B79" si="79">CONCATENATE(E79,F79)</f>
        <v>7M26</v>
      </c>
      <c r="C79" t="str">
        <f t="shared" ref="C79" si="80">CONCATENATE(E79,I79)</f>
        <v>7M22</v>
      </c>
      <c r="D79" s="14">
        <f>+D75</f>
        <v>45950</v>
      </c>
      <c r="E79" s="36">
        <f>+E75</f>
        <v>7</v>
      </c>
      <c r="F79" s="26" t="str">
        <f>+'Results Input'!G43</f>
        <v>M26</v>
      </c>
      <c r="G79" s="8" t="str">
        <f>VLOOKUP(F79,Results!$N$2:$O$13,2,FALSE)</f>
        <v>Wynsomes</v>
      </c>
      <c r="H79" s="27">
        <f>+'Results Input'!I43</f>
        <v>15</v>
      </c>
      <c r="I79" s="26" t="str">
        <f>+'Results Input'!J43</f>
        <v>M22</v>
      </c>
      <c r="J79" s="28" t="str">
        <f>VLOOKUP(I79,Results!$N$2:$O$13,2,FALSE)</f>
        <v>Elks</v>
      </c>
      <c r="K79" s="27">
        <f>+'Results Input'!L43</f>
        <v>5</v>
      </c>
    </row>
    <row r="80" spans="2:11" x14ac:dyDescent="0.25">
      <c r="B80" t="str">
        <f t="shared" si="78"/>
        <v>7M24</v>
      </c>
      <c r="C80" t="str">
        <f t="shared" si="1"/>
        <v>7M28</v>
      </c>
      <c r="D80" s="14">
        <f>+D74</f>
        <v>45950</v>
      </c>
      <c r="E80" s="36">
        <f>+E74</f>
        <v>7</v>
      </c>
      <c r="F80" s="26" t="str">
        <f t="shared" ref="F80:F85" si="81">+I74</f>
        <v>M24</v>
      </c>
      <c r="G80" s="8" t="str">
        <f>VLOOKUP(F80,Results!$N$2:$O$13,2,FALSE)</f>
        <v>Newark Nomads</v>
      </c>
      <c r="H80" s="27">
        <f t="shared" ref="H80:H85" si="82">+K74</f>
        <v>5</v>
      </c>
      <c r="I80" s="1" t="str">
        <f t="shared" ref="I80:I85" si="83">+F74</f>
        <v>M28</v>
      </c>
      <c r="J80" s="28" t="str">
        <f>VLOOKUP(I80,Results!$N$2:$O$13,2,FALSE)</f>
        <v>Pilgrims</v>
      </c>
      <c r="K80" s="26">
        <f>+H74</f>
        <v>14</v>
      </c>
    </row>
    <row r="81" spans="2:11" x14ac:dyDescent="0.25">
      <c r="B81" t="str">
        <f t="shared" si="78"/>
        <v>7M27</v>
      </c>
      <c r="C81" t="str">
        <f t="shared" si="1"/>
        <v>7M31</v>
      </c>
      <c r="D81" s="14">
        <f>+D74</f>
        <v>45950</v>
      </c>
      <c r="E81" s="36">
        <f>+E74</f>
        <v>7</v>
      </c>
      <c r="F81" s="26" t="str">
        <f t="shared" si="81"/>
        <v>M27</v>
      </c>
      <c r="G81" s="8" t="str">
        <f>VLOOKUP(F81,Results!$N$2:$O$13,2,FALSE)</f>
        <v>Clockpelters</v>
      </c>
      <c r="H81" s="27">
        <f t="shared" si="82"/>
        <v>5</v>
      </c>
      <c r="I81" s="1" t="str">
        <f t="shared" si="83"/>
        <v>M31</v>
      </c>
      <c r="J81" s="28" t="str">
        <f>VLOOKUP(I81,Results!$N$2:$O$13,2,FALSE)</f>
        <v>Lazy S</v>
      </c>
      <c r="K81" s="26">
        <f>+H75</f>
        <v>19</v>
      </c>
    </row>
    <row r="82" spans="2:11" x14ac:dyDescent="0.25">
      <c r="B82" t="str">
        <f t="shared" si="78"/>
        <v>7M32</v>
      </c>
      <c r="C82" t="str">
        <f t="shared" si="1"/>
        <v>7M25</v>
      </c>
      <c r="D82" s="14">
        <f>+D74</f>
        <v>45950</v>
      </c>
      <c r="E82" s="36">
        <f>+E74</f>
        <v>7</v>
      </c>
      <c r="F82" s="26" t="str">
        <f t="shared" si="81"/>
        <v>M32</v>
      </c>
      <c r="G82" s="8" t="str">
        <f>VLOOKUP(F82,Results!$N$2:$O$13,2,FALSE)</f>
        <v>Bingham Lions</v>
      </c>
      <c r="H82" s="27">
        <f t="shared" si="82"/>
        <v>16</v>
      </c>
      <c r="I82" s="1" t="str">
        <f t="shared" si="83"/>
        <v>M25</v>
      </c>
      <c r="J82" s="28" t="str">
        <f>VLOOKUP(I82,Results!$N$2:$O$13,2,FALSE)</f>
        <v>Woodlark</v>
      </c>
      <c r="K82" s="26">
        <f>+H76</f>
        <v>9</v>
      </c>
    </row>
    <row r="83" spans="2:11" x14ac:dyDescent="0.25">
      <c r="B83" t="str">
        <f t="shared" si="78"/>
        <v>7M21</v>
      </c>
      <c r="C83" t="str">
        <f t="shared" si="1"/>
        <v>7M29</v>
      </c>
      <c r="D83" s="14">
        <f t="shared" ref="D83:E85" si="84">+D74</f>
        <v>45950</v>
      </c>
      <c r="E83" s="36">
        <f t="shared" si="84"/>
        <v>7</v>
      </c>
      <c r="F83" s="26" t="str">
        <f t="shared" si="81"/>
        <v>M21</v>
      </c>
      <c r="G83" s="8" t="str">
        <f>VLOOKUP(F83,Results!$N$2:$O$13,2,FALSE)</f>
        <v>Butcher's Dog</v>
      </c>
      <c r="H83" s="27">
        <f t="shared" si="82"/>
        <v>21</v>
      </c>
      <c r="I83" s="1" t="str">
        <f t="shared" si="83"/>
        <v>M29</v>
      </c>
      <c r="J83" s="28" t="str">
        <f>VLOOKUP(I83,Results!$N$2:$O$13,2,FALSE)</f>
        <v>Phoenix</v>
      </c>
      <c r="K83" s="26">
        <f>+H77</f>
        <v>4</v>
      </c>
    </row>
    <row r="84" spans="2:11" x14ac:dyDescent="0.25">
      <c r="B84" t="str">
        <f t="shared" ref="B84" si="85">CONCATENATE(E84,F84)</f>
        <v>7M30</v>
      </c>
      <c r="C84" t="str">
        <f t="shared" ref="C84" si="86">CONCATENATE(E84,I84)</f>
        <v>7M23</v>
      </c>
      <c r="D84" s="14">
        <f t="shared" si="84"/>
        <v>45950</v>
      </c>
      <c r="E84" s="36">
        <f t="shared" si="84"/>
        <v>7</v>
      </c>
      <c r="F84" s="26" t="str">
        <f t="shared" si="81"/>
        <v>M30</v>
      </c>
      <c r="G84" s="8" t="str">
        <f>VLOOKUP(F84,Results!$N$2:$O$13,2,FALSE)</f>
        <v>The Imps</v>
      </c>
      <c r="H84" s="27">
        <f t="shared" si="82"/>
        <v>8</v>
      </c>
      <c r="I84" s="1" t="str">
        <f t="shared" si="83"/>
        <v>M23</v>
      </c>
      <c r="J84" s="28" t="str">
        <f>VLOOKUP(I84,Results!$N$2:$O$13,2,FALSE)</f>
        <v>Aztecs</v>
      </c>
      <c r="K84" s="26">
        <f t="shared" ref="K84" si="87">+H78</f>
        <v>12</v>
      </c>
    </row>
    <row r="85" spans="2:11" x14ac:dyDescent="0.25">
      <c r="B85" t="str">
        <f t="shared" ref="B85" si="88">CONCATENATE(E85,F85)</f>
        <v>7M22</v>
      </c>
      <c r="C85" t="str">
        <f t="shared" ref="C85" si="89">CONCATENATE(E85,I85)</f>
        <v>7M26</v>
      </c>
      <c r="D85" s="14">
        <f t="shared" si="84"/>
        <v>45950</v>
      </c>
      <c r="E85" s="36">
        <f t="shared" si="84"/>
        <v>7</v>
      </c>
      <c r="F85" s="26" t="str">
        <f t="shared" si="81"/>
        <v>M22</v>
      </c>
      <c r="G85" s="8" t="str">
        <f>VLOOKUP(F85,Results!$N$2:$O$13,2,FALSE)</f>
        <v>Elks</v>
      </c>
      <c r="H85" s="27">
        <f t="shared" si="82"/>
        <v>5</v>
      </c>
      <c r="I85" s="1" t="str">
        <f t="shared" si="83"/>
        <v>M26</v>
      </c>
      <c r="J85" s="28" t="str">
        <f>VLOOKUP(I85,Results!$N$2:$O$13,2,FALSE)</f>
        <v>Wynsomes</v>
      </c>
      <c r="K85" s="26">
        <f t="shared" ref="K85" si="90">+H79</f>
        <v>15</v>
      </c>
    </row>
    <row r="86" spans="2:11" x14ac:dyDescent="0.25">
      <c r="B86" t="str">
        <f t="shared" ref="B86:B95" si="91">CONCATENATE(E86,F86)</f>
        <v>8M25</v>
      </c>
      <c r="C86" t="str">
        <f t="shared" si="1"/>
        <v>8M30</v>
      </c>
      <c r="D86" s="14">
        <f>+'Results Input'!E44</f>
        <v>45957</v>
      </c>
      <c r="E86" s="35">
        <f>+'Results Input'!F44</f>
        <v>8</v>
      </c>
      <c r="F86" s="26" t="str">
        <f>+'Results Input'!G44</f>
        <v>M25</v>
      </c>
      <c r="G86" s="8" t="str">
        <f>VLOOKUP(F86,Results!$N$2:$O$13,2,FALSE)</f>
        <v>Woodlark</v>
      </c>
      <c r="H86" s="27">
        <f>+'Results Input'!I44</f>
        <v>8</v>
      </c>
      <c r="I86" s="26" t="str">
        <f>+'Results Input'!J44</f>
        <v>M30</v>
      </c>
      <c r="J86" s="8" t="str">
        <f>VLOOKUP(I86,Results!$N$2:$O$13,2,FALSE)</f>
        <v>The Imps</v>
      </c>
      <c r="K86" s="27">
        <f>+'Results Input'!L44</f>
        <v>18</v>
      </c>
    </row>
    <row r="87" spans="2:11" x14ac:dyDescent="0.25">
      <c r="B87" t="str">
        <f t="shared" si="91"/>
        <v>8M21</v>
      </c>
      <c r="C87" t="str">
        <f t="shared" si="1"/>
        <v>8M28</v>
      </c>
      <c r="D87" s="14">
        <f>+D86</f>
        <v>45957</v>
      </c>
      <c r="E87" s="36">
        <f>+E86</f>
        <v>8</v>
      </c>
      <c r="F87" s="26" t="str">
        <f>+'Results Input'!G45</f>
        <v>M21</v>
      </c>
      <c r="G87" s="8" t="str">
        <f>VLOOKUP(F87,Results!$N$2:$O$13,2,FALSE)</f>
        <v>Butcher's Dog</v>
      </c>
      <c r="H87" s="27">
        <f>+'Results Input'!I45</f>
        <v>10</v>
      </c>
      <c r="I87" s="26" t="str">
        <f>+'Results Input'!J45</f>
        <v>M28</v>
      </c>
      <c r="J87" s="8" t="str">
        <f>VLOOKUP(I87,Results!$N$2:$O$13,2,FALSE)</f>
        <v>Pilgrims</v>
      </c>
      <c r="K87" s="27">
        <f>+'Results Input'!L45</f>
        <v>15</v>
      </c>
    </row>
    <row r="88" spans="2:11" x14ac:dyDescent="0.25">
      <c r="B88" t="str">
        <f t="shared" si="91"/>
        <v>8M27</v>
      </c>
      <c r="C88" t="str">
        <f t="shared" ref="C88:C172" si="92">CONCATENATE(E88,I88)</f>
        <v>8M23</v>
      </c>
      <c r="D88" s="14">
        <f>+D86</f>
        <v>45957</v>
      </c>
      <c r="E88" s="36">
        <f>+E86</f>
        <v>8</v>
      </c>
      <c r="F88" s="26" t="str">
        <f>+'Results Input'!G46</f>
        <v>M27</v>
      </c>
      <c r="G88" s="8" t="str">
        <f>VLOOKUP(F88,Results!$N$2:$O$13,2,FALSE)</f>
        <v>Clockpelters</v>
      </c>
      <c r="H88" s="27">
        <f>+'Results Input'!I46</f>
        <v>13</v>
      </c>
      <c r="I88" s="26" t="str">
        <f>+'Results Input'!J46</f>
        <v>M23</v>
      </c>
      <c r="J88" s="8" t="str">
        <f>VLOOKUP(I88,Results!$N$2:$O$13,2,FALSE)</f>
        <v>Aztecs</v>
      </c>
      <c r="K88" s="27">
        <f>+'Results Input'!L46</f>
        <v>15</v>
      </c>
    </row>
    <row r="89" spans="2:11" x14ac:dyDescent="0.25">
      <c r="B89" t="str">
        <f t="shared" si="91"/>
        <v>8M32</v>
      </c>
      <c r="C89" t="str">
        <f t="shared" si="92"/>
        <v>8M26</v>
      </c>
      <c r="D89" s="14">
        <f>+D86</f>
        <v>45957</v>
      </c>
      <c r="E89" s="36">
        <f>+E86</f>
        <v>8</v>
      </c>
      <c r="F89" s="26" t="str">
        <f>+'Results Input'!G47</f>
        <v>M32</v>
      </c>
      <c r="G89" s="8" t="str">
        <f>VLOOKUP(F89,Results!$N$2:$O$13,2,FALSE)</f>
        <v>Bingham Lions</v>
      </c>
      <c r="H89" s="27">
        <f>+'Results Input'!I47</f>
        <v>18</v>
      </c>
      <c r="I89" s="26" t="str">
        <f>+'Results Input'!J47</f>
        <v>M26</v>
      </c>
      <c r="J89" s="8" t="str">
        <f>VLOOKUP(I89,Results!$N$2:$O$13,2,FALSE)</f>
        <v>Wynsomes</v>
      </c>
      <c r="K89" s="27">
        <f>+'Results Input'!L47</f>
        <v>5</v>
      </c>
    </row>
    <row r="90" spans="2:11" x14ac:dyDescent="0.25">
      <c r="B90" t="str">
        <f t="shared" si="91"/>
        <v>8M22</v>
      </c>
      <c r="C90" t="str">
        <f t="shared" si="92"/>
        <v>8M29</v>
      </c>
      <c r="D90" s="14">
        <f>+D86</f>
        <v>45957</v>
      </c>
      <c r="E90" s="36">
        <f>+E86</f>
        <v>8</v>
      </c>
      <c r="F90" s="26" t="str">
        <f>+'Results Input'!G48</f>
        <v>M22</v>
      </c>
      <c r="G90" s="8" t="str">
        <f>VLOOKUP(F90,Results!$N$2:$O$13,2,FALSE)</f>
        <v>Elks</v>
      </c>
      <c r="H90" s="27">
        <f>+'Results Input'!I48</f>
        <v>9</v>
      </c>
      <c r="I90" s="26" t="str">
        <f>+'Results Input'!J48</f>
        <v>M29</v>
      </c>
      <c r="J90" s="28" t="str">
        <f>VLOOKUP(I90,Results!$N$2:$O$13,2,FALSE)</f>
        <v>Phoenix</v>
      </c>
      <c r="K90" s="27">
        <f>+'Results Input'!L48</f>
        <v>6</v>
      </c>
    </row>
    <row r="91" spans="2:11" x14ac:dyDescent="0.25">
      <c r="B91" t="str">
        <f t="shared" ref="B91" si="93">CONCATENATE(E91,F91)</f>
        <v>8M24</v>
      </c>
      <c r="C91" t="str">
        <f t="shared" ref="C91" si="94">CONCATENATE(E91,I91)</f>
        <v>8M31</v>
      </c>
      <c r="D91" s="14">
        <f>+D87</f>
        <v>45957</v>
      </c>
      <c r="E91" s="36">
        <f>+E87</f>
        <v>8</v>
      </c>
      <c r="F91" s="26" t="str">
        <f>+'Results Input'!G49</f>
        <v>M24</v>
      </c>
      <c r="G91" s="8" t="str">
        <f>VLOOKUP(F91,Results!$N$2:$O$13,2,FALSE)</f>
        <v>Newark Nomads</v>
      </c>
      <c r="H91" s="27">
        <f>+'Results Input'!I49</f>
        <v>8</v>
      </c>
      <c r="I91" s="26" t="str">
        <f>+'Results Input'!J49</f>
        <v>M31</v>
      </c>
      <c r="J91" s="28" t="str">
        <f>VLOOKUP(I91,Results!$N$2:$O$13,2,FALSE)</f>
        <v>Lazy S</v>
      </c>
      <c r="K91" s="27">
        <f>+'Results Input'!L49</f>
        <v>13</v>
      </c>
    </row>
    <row r="92" spans="2:11" x14ac:dyDescent="0.25">
      <c r="B92" t="str">
        <f t="shared" si="91"/>
        <v>8M30</v>
      </c>
      <c r="C92" t="str">
        <f t="shared" si="92"/>
        <v>8M25</v>
      </c>
      <c r="D92" s="14">
        <f>+D86</f>
        <v>45957</v>
      </c>
      <c r="E92" s="36">
        <f>+E86</f>
        <v>8</v>
      </c>
      <c r="F92" s="26" t="str">
        <f t="shared" ref="F92:F97" si="95">+I86</f>
        <v>M30</v>
      </c>
      <c r="G92" s="8" t="str">
        <f>VLOOKUP(F92,Results!$N$2:$O$13,2,FALSE)</f>
        <v>The Imps</v>
      </c>
      <c r="H92" s="27">
        <f t="shared" ref="H92:H97" si="96">+K86</f>
        <v>18</v>
      </c>
      <c r="I92" s="1" t="str">
        <f t="shared" ref="I92:I97" si="97">+F86</f>
        <v>M25</v>
      </c>
      <c r="J92" s="28" t="str">
        <f>VLOOKUP(I92,Results!$N$2:$O$13,2,FALSE)</f>
        <v>Woodlark</v>
      </c>
      <c r="K92" s="26">
        <f>+H86</f>
        <v>8</v>
      </c>
    </row>
    <row r="93" spans="2:11" x14ac:dyDescent="0.25">
      <c r="B93" t="str">
        <f t="shared" si="91"/>
        <v>8M28</v>
      </c>
      <c r="C93" t="str">
        <f t="shared" si="92"/>
        <v>8M21</v>
      </c>
      <c r="D93" s="14">
        <f>+D86</f>
        <v>45957</v>
      </c>
      <c r="E93" s="36">
        <f>+E86</f>
        <v>8</v>
      </c>
      <c r="F93" s="26" t="str">
        <f t="shared" si="95"/>
        <v>M28</v>
      </c>
      <c r="G93" s="8" t="str">
        <f>VLOOKUP(F93,Results!$N$2:$O$13,2,FALSE)</f>
        <v>Pilgrims</v>
      </c>
      <c r="H93" s="27">
        <f t="shared" si="96"/>
        <v>15</v>
      </c>
      <c r="I93" s="1" t="str">
        <f t="shared" si="97"/>
        <v>M21</v>
      </c>
      <c r="J93" s="28" t="str">
        <f>VLOOKUP(I93,Results!$N$2:$O$13,2,FALSE)</f>
        <v>Butcher's Dog</v>
      </c>
      <c r="K93" s="26">
        <f>+H87</f>
        <v>10</v>
      </c>
    </row>
    <row r="94" spans="2:11" x14ac:dyDescent="0.25">
      <c r="B94" t="str">
        <f t="shared" si="91"/>
        <v>8M23</v>
      </c>
      <c r="C94" t="str">
        <f t="shared" si="92"/>
        <v>8M27</v>
      </c>
      <c r="D94" s="14">
        <f>+D86</f>
        <v>45957</v>
      </c>
      <c r="E94" s="36">
        <f>+E86</f>
        <v>8</v>
      </c>
      <c r="F94" s="26" t="str">
        <f t="shared" si="95"/>
        <v>M23</v>
      </c>
      <c r="G94" s="8" t="str">
        <f>VLOOKUP(F94,Results!$N$2:$O$13,2,FALSE)</f>
        <v>Aztecs</v>
      </c>
      <c r="H94" s="27">
        <f t="shared" si="96"/>
        <v>15</v>
      </c>
      <c r="I94" s="1" t="str">
        <f t="shared" si="97"/>
        <v>M27</v>
      </c>
      <c r="J94" s="28" t="str">
        <f>VLOOKUP(I94,Results!$N$2:$O$13,2,FALSE)</f>
        <v>Clockpelters</v>
      </c>
      <c r="K94" s="26">
        <f>+H88</f>
        <v>13</v>
      </c>
    </row>
    <row r="95" spans="2:11" x14ac:dyDescent="0.25">
      <c r="B95" t="str">
        <f t="shared" si="91"/>
        <v>8M26</v>
      </c>
      <c r="C95" t="str">
        <f t="shared" si="92"/>
        <v>8M32</v>
      </c>
      <c r="D95" s="14">
        <f t="shared" ref="D95:E97" si="98">+D86</f>
        <v>45957</v>
      </c>
      <c r="E95" s="36">
        <f t="shared" si="98"/>
        <v>8</v>
      </c>
      <c r="F95" s="26" t="str">
        <f t="shared" si="95"/>
        <v>M26</v>
      </c>
      <c r="G95" s="8" t="str">
        <f>VLOOKUP(F95,Results!$N$2:$O$13,2,FALSE)</f>
        <v>Wynsomes</v>
      </c>
      <c r="H95" s="27">
        <f t="shared" si="96"/>
        <v>5</v>
      </c>
      <c r="I95" s="1" t="str">
        <f t="shared" si="97"/>
        <v>M32</v>
      </c>
      <c r="J95" s="28" t="str">
        <f>VLOOKUP(I95,Results!$N$2:$O$13,2,FALSE)</f>
        <v>Bingham Lions</v>
      </c>
      <c r="K95" s="26">
        <f>+H89</f>
        <v>18</v>
      </c>
    </row>
    <row r="96" spans="2:11" x14ac:dyDescent="0.25">
      <c r="B96" t="str">
        <f t="shared" ref="B96" si="99">CONCATENATE(E96,F96)</f>
        <v>8M29</v>
      </c>
      <c r="C96" t="str">
        <f t="shared" ref="C96" si="100">CONCATENATE(E96,I96)</f>
        <v>8M22</v>
      </c>
      <c r="D96" s="14">
        <f t="shared" si="98"/>
        <v>45957</v>
      </c>
      <c r="E96" s="36">
        <f t="shared" si="98"/>
        <v>8</v>
      </c>
      <c r="F96" s="26" t="str">
        <f t="shared" si="95"/>
        <v>M29</v>
      </c>
      <c r="G96" s="8" t="str">
        <f>VLOOKUP(F96,Results!$N$2:$O$13,2,FALSE)</f>
        <v>Phoenix</v>
      </c>
      <c r="H96" s="27">
        <f t="shared" si="96"/>
        <v>6</v>
      </c>
      <c r="I96" s="1" t="str">
        <f t="shared" si="97"/>
        <v>M22</v>
      </c>
      <c r="J96" s="28" t="str">
        <f>VLOOKUP(I96,Results!$N$2:$O$13,2,FALSE)</f>
        <v>Elks</v>
      </c>
      <c r="K96" s="26">
        <f t="shared" ref="K96" si="101">+H90</f>
        <v>9</v>
      </c>
    </row>
    <row r="97" spans="2:11" x14ac:dyDescent="0.25">
      <c r="B97" t="str">
        <f t="shared" ref="B97" si="102">CONCATENATE(E97,F97)</f>
        <v>8M31</v>
      </c>
      <c r="C97" t="str">
        <f t="shared" ref="C97" si="103">CONCATENATE(E97,I97)</f>
        <v>8M24</v>
      </c>
      <c r="D97" s="14">
        <f t="shared" si="98"/>
        <v>45957</v>
      </c>
      <c r="E97" s="36">
        <f t="shared" si="98"/>
        <v>8</v>
      </c>
      <c r="F97" s="26" t="str">
        <f t="shared" si="95"/>
        <v>M31</v>
      </c>
      <c r="G97" s="8" t="str">
        <f>VLOOKUP(F97,Results!$N$2:$O$13,2,FALSE)</f>
        <v>Lazy S</v>
      </c>
      <c r="H97" s="27">
        <f t="shared" si="96"/>
        <v>13</v>
      </c>
      <c r="I97" s="1" t="str">
        <f t="shared" si="97"/>
        <v>M24</v>
      </c>
      <c r="J97" s="28" t="str">
        <f>VLOOKUP(I97,Results!$N$2:$O$13,2,FALSE)</f>
        <v>Newark Nomads</v>
      </c>
      <c r="K97" s="26">
        <f t="shared" ref="K97" si="104">+H91</f>
        <v>8</v>
      </c>
    </row>
    <row r="98" spans="2:11" x14ac:dyDescent="0.25">
      <c r="B98" t="str">
        <f t="shared" ref="B98:B107" si="105">CONCATENATE(E98,F98)</f>
        <v>9M22</v>
      </c>
      <c r="C98" t="str">
        <f t="shared" si="92"/>
        <v>9M27</v>
      </c>
      <c r="D98" s="14">
        <f>+'Results Input'!E50</f>
        <v>45961</v>
      </c>
      <c r="E98" s="35">
        <f>+'Results Input'!F50</f>
        <v>9</v>
      </c>
      <c r="F98" s="26" t="str">
        <f>+'Results Input'!G50</f>
        <v>M22</v>
      </c>
      <c r="G98" s="8" t="str">
        <f>VLOOKUP(F98,Results!$N$2:$O$13,2,FALSE)</f>
        <v>Elks</v>
      </c>
      <c r="H98" s="27">
        <f>+'Results Input'!I50</f>
        <v>5</v>
      </c>
      <c r="I98" s="26" t="str">
        <f>+'Results Input'!J50</f>
        <v>M27</v>
      </c>
      <c r="J98" s="8" t="str">
        <f>VLOOKUP(I98,Results!$N$2:$O$13,2,FALSE)</f>
        <v>Clockpelters</v>
      </c>
      <c r="K98" s="27">
        <f>+'Results Input'!L50</f>
        <v>20</v>
      </c>
    </row>
    <row r="99" spans="2:11" x14ac:dyDescent="0.25">
      <c r="B99" t="str">
        <f t="shared" si="105"/>
        <v>9M30</v>
      </c>
      <c r="C99" t="str">
        <f t="shared" si="92"/>
        <v>9M26</v>
      </c>
      <c r="D99" s="14">
        <f>+D98</f>
        <v>45961</v>
      </c>
      <c r="E99" s="36">
        <f>+E98</f>
        <v>9</v>
      </c>
      <c r="F99" s="26" t="str">
        <f>+'Results Input'!G51</f>
        <v>M30</v>
      </c>
      <c r="G99" s="8" t="str">
        <f>VLOOKUP(F99,Results!$N$2:$O$13,2,FALSE)</f>
        <v>The Imps</v>
      </c>
      <c r="H99" s="27">
        <f>+'Results Input'!I51</f>
        <v>13</v>
      </c>
      <c r="I99" s="26" t="str">
        <f>+'Results Input'!J51</f>
        <v>M26</v>
      </c>
      <c r="J99" s="8" t="str">
        <f>VLOOKUP(I99,Results!$N$2:$O$13,2,FALSE)</f>
        <v>Wynsomes</v>
      </c>
      <c r="K99" s="27">
        <f>+'Results Input'!L51</f>
        <v>6</v>
      </c>
    </row>
    <row r="100" spans="2:11" x14ac:dyDescent="0.25">
      <c r="B100" t="str">
        <f t="shared" si="105"/>
        <v>9M25</v>
      </c>
      <c r="C100" t="str">
        <f t="shared" si="92"/>
        <v>9M21</v>
      </c>
      <c r="D100" s="14">
        <f>+D98</f>
        <v>45961</v>
      </c>
      <c r="E100" s="36">
        <f>+E98</f>
        <v>9</v>
      </c>
      <c r="F100" s="26" t="str">
        <f>+'Results Input'!G52</f>
        <v>M25</v>
      </c>
      <c r="G100" s="8" t="str">
        <f>VLOOKUP(F100,Results!$N$2:$O$13,2,FALSE)</f>
        <v>Woodlark</v>
      </c>
      <c r="H100" s="27">
        <f>+'Results Input'!I52</f>
        <v>7</v>
      </c>
      <c r="I100" s="26" t="str">
        <f>+'Results Input'!J52</f>
        <v>M21</v>
      </c>
      <c r="J100" s="8" t="str">
        <f>VLOOKUP(I100,Results!$N$2:$O$13,2,FALSE)</f>
        <v>Butcher's Dog</v>
      </c>
      <c r="K100" s="27">
        <f>+'Results Input'!L52</f>
        <v>10</v>
      </c>
    </row>
    <row r="101" spans="2:11" x14ac:dyDescent="0.25">
      <c r="B101" t="str">
        <f t="shared" si="105"/>
        <v>9M31</v>
      </c>
      <c r="C101" t="str">
        <f t="shared" si="92"/>
        <v>9M23</v>
      </c>
      <c r="D101" s="14">
        <f>+D98</f>
        <v>45961</v>
      </c>
      <c r="E101" s="36">
        <f>+E98</f>
        <v>9</v>
      </c>
      <c r="F101" s="26" t="str">
        <f>+'Results Input'!G53</f>
        <v>M31</v>
      </c>
      <c r="G101" s="8" t="str">
        <f>VLOOKUP(F101,Results!$N$2:$O$13,2,FALSE)</f>
        <v>Lazy S</v>
      </c>
      <c r="H101" s="27">
        <f>+'Results Input'!I53</f>
        <v>12</v>
      </c>
      <c r="I101" s="26" t="str">
        <f>+'Results Input'!J53</f>
        <v>M23</v>
      </c>
      <c r="J101" s="8" t="str">
        <f>VLOOKUP(I101,Results!$N$2:$O$13,2,FALSE)</f>
        <v>Aztecs</v>
      </c>
      <c r="K101" s="27">
        <f>+'Results Input'!L53</f>
        <v>7</v>
      </c>
    </row>
    <row r="102" spans="2:11" x14ac:dyDescent="0.25">
      <c r="B102" t="str">
        <f t="shared" si="105"/>
        <v>9M24</v>
      </c>
      <c r="C102" t="str">
        <f t="shared" si="92"/>
        <v>9M29</v>
      </c>
      <c r="D102" s="14">
        <f>+D98</f>
        <v>45961</v>
      </c>
      <c r="E102" s="36">
        <f>+E98</f>
        <v>9</v>
      </c>
      <c r="F102" s="26" t="str">
        <f>+'Results Input'!G54</f>
        <v>M24</v>
      </c>
      <c r="G102" s="8" t="str">
        <f>VLOOKUP(F102,Results!$N$2:$O$13,2,FALSE)</f>
        <v>Newark Nomads</v>
      </c>
      <c r="H102" s="27">
        <f>+'Results Input'!I54</f>
        <v>2</v>
      </c>
      <c r="I102" s="26" t="str">
        <f>+'Results Input'!J54</f>
        <v>M29</v>
      </c>
      <c r="J102" s="28" t="str">
        <f>VLOOKUP(I102,Results!$N$2:$O$13,2,FALSE)</f>
        <v>Phoenix</v>
      </c>
      <c r="K102" s="27">
        <f>+'Results Input'!L54</f>
        <v>13</v>
      </c>
    </row>
    <row r="103" spans="2:11" x14ac:dyDescent="0.25">
      <c r="B103" t="str">
        <f t="shared" ref="B103" si="106">CONCATENATE(E103,F103)</f>
        <v>9M32</v>
      </c>
      <c r="C103" t="str">
        <f t="shared" ref="C103" si="107">CONCATENATE(E103,I103)</f>
        <v>9M28</v>
      </c>
      <c r="D103" s="14">
        <f>+D99</f>
        <v>45961</v>
      </c>
      <c r="E103" s="36">
        <f>+E99</f>
        <v>9</v>
      </c>
      <c r="F103" s="26" t="str">
        <f>+'Results Input'!G55</f>
        <v>M32</v>
      </c>
      <c r="G103" s="8" t="str">
        <f>VLOOKUP(F103,Results!$N$2:$O$13,2,FALSE)</f>
        <v>Bingham Lions</v>
      </c>
      <c r="H103" s="27">
        <f>+'Results Input'!I55</f>
        <v>25</v>
      </c>
      <c r="I103" s="26" t="str">
        <f>+'Results Input'!J55</f>
        <v>M28</v>
      </c>
      <c r="J103" s="28" t="str">
        <f>VLOOKUP(I103,Results!$N$2:$O$13,2,FALSE)</f>
        <v>Pilgrims</v>
      </c>
      <c r="K103" s="27">
        <f>+'Results Input'!L55</f>
        <v>8</v>
      </c>
    </row>
    <row r="104" spans="2:11" x14ac:dyDescent="0.25">
      <c r="B104" t="str">
        <f t="shared" si="105"/>
        <v>9M27</v>
      </c>
      <c r="C104" t="str">
        <f t="shared" si="92"/>
        <v>9M22</v>
      </c>
      <c r="D104" s="14">
        <f>+D98</f>
        <v>45961</v>
      </c>
      <c r="E104" s="36">
        <f>+E98</f>
        <v>9</v>
      </c>
      <c r="F104" s="26" t="str">
        <f t="shared" ref="F104:F109" si="108">+I98</f>
        <v>M27</v>
      </c>
      <c r="G104" s="8" t="str">
        <f>VLOOKUP(F104,Results!$N$2:$O$13,2,FALSE)</f>
        <v>Clockpelters</v>
      </c>
      <c r="H104" s="27">
        <f t="shared" ref="H104:H109" si="109">+K98</f>
        <v>20</v>
      </c>
      <c r="I104" s="1" t="str">
        <f t="shared" ref="I104:I109" si="110">+F98</f>
        <v>M22</v>
      </c>
      <c r="J104" s="28" t="str">
        <f>VLOOKUP(I104,Results!$N$2:$O$13,2,FALSE)</f>
        <v>Elks</v>
      </c>
      <c r="K104" s="26">
        <f>+H98</f>
        <v>5</v>
      </c>
    </row>
    <row r="105" spans="2:11" x14ac:dyDescent="0.25">
      <c r="B105" t="str">
        <f t="shared" si="105"/>
        <v>9M26</v>
      </c>
      <c r="C105" t="str">
        <f t="shared" si="92"/>
        <v>9M30</v>
      </c>
      <c r="D105" s="14">
        <f>+D98</f>
        <v>45961</v>
      </c>
      <c r="E105" s="36">
        <f>+E98</f>
        <v>9</v>
      </c>
      <c r="F105" s="26" t="str">
        <f t="shared" si="108"/>
        <v>M26</v>
      </c>
      <c r="G105" s="8" t="str">
        <f>VLOOKUP(F105,Results!$N$2:$O$13,2,FALSE)</f>
        <v>Wynsomes</v>
      </c>
      <c r="H105" s="27">
        <f t="shared" si="109"/>
        <v>6</v>
      </c>
      <c r="I105" s="1" t="str">
        <f t="shared" si="110"/>
        <v>M30</v>
      </c>
      <c r="J105" s="28" t="str">
        <f>VLOOKUP(I105,Results!$N$2:$O$13,2,FALSE)</f>
        <v>The Imps</v>
      </c>
      <c r="K105" s="26">
        <f>+H99</f>
        <v>13</v>
      </c>
    </row>
    <row r="106" spans="2:11" x14ac:dyDescent="0.25">
      <c r="B106" t="str">
        <f t="shared" si="105"/>
        <v>9M21</v>
      </c>
      <c r="C106" t="str">
        <f t="shared" si="92"/>
        <v>9M25</v>
      </c>
      <c r="D106" s="14">
        <f>+D98</f>
        <v>45961</v>
      </c>
      <c r="E106" s="36">
        <f>+E98</f>
        <v>9</v>
      </c>
      <c r="F106" s="26" t="str">
        <f t="shared" si="108"/>
        <v>M21</v>
      </c>
      <c r="G106" s="8" t="str">
        <f>VLOOKUP(F106,Results!$N$2:$O$13,2,FALSE)</f>
        <v>Butcher's Dog</v>
      </c>
      <c r="H106" s="27">
        <f t="shared" si="109"/>
        <v>10</v>
      </c>
      <c r="I106" s="1" t="str">
        <f t="shared" si="110"/>
        <v>M25</v>
      </c>
      <c r="J106" s="28" t="str">
        <f>VLOOKUP(I106,Results!$N$2:$O$13,2,FALSE)</f>
        <v>Woodlark</v>
      </c>
      <c r="K106" s="26">
        <f>+H100</f>
        <v>7</v>
      </c>
    </row>
    <row r="107" spans="2:11" x14ac:dyDescent="0.25">
      <c r="B107" t="str">
        <f t="shared" si="105"/>
        <v>9M23</v>
      </c>
      <c r="C107" t="str">
        <f t="shared" si="92"/>
        <v>9M31</v>
      </c>
      <c r="D107" s="14">
        <f t="shared" ref="D107:E109" si="111">+D98</f>
        <v>45961</v>
      </c>
      <c r="E107" s="36">
        <f t="shared" si="111"/>
        <v>9</v>
      </c>
      <c r="F107" s="26" t="str">
        <f t="shared" si="108"/>
        <v>M23</v>
      </c>
      <c r="G107" s="8" t="str">
        <f>VLOOKUP(F107,Results!$N$2:$O$13,2,FALSE)</f>
        <v>Aztecs</v>
      </c>
      <c r="H107" s="27">
        <f t="shared" si="109"/>
        <v>7</v>
      </c>
      <c r="I107" s="1" t="str">
        <f t="shared" si="110"/>
        <v>M31</v>
      </c>
      <c r="J107" s="28" t="str">
        <f>VLOOKUP(I107,Results!$N$2:$O$13,2,FALSE)</f>
        <v>Lazy S</v>
      </c>
      <c r="K107" s="26">
        <f>+H101</f>
        <v>12</v>
      </c>
    </row>
    <row r="108" spans="2:11" x14ac:dyDescent="0.25">
      <c r="B108" t="str">
        <f t="shared" ref="B108" si="112">CONCATENATE(E108,F108)</f>
        <v>9M29</v>
      </c>
      <c r="C108" t="str">
        <f t="shared" ref="C108" si="113">CONCATENATE(E108,I108)</f>
        <v>9M24</v>
      </c>
      <c r="D108" s="14">
        <f t="shared" si="111"/>
        <v>45961</v>
      </c>
      <c r="E108" s="36">
        <f t="shared" si="111"/>
        <v>9</v>
      </c>
      <c r="F108" s="26" t="str">
        <f t="shared" si="108"/>
        <v>M29</v>
      </c>
      <c r="G108" s="8" t="str">
        <f>VLOOKUP(F108,Results!$N$2:$O$13,2,FALSE)</f>
        <v>Phoenix</v>
      </c>
      <c r="H108" s="27">
        <f t="shared" si="109"/>
        <v>13</v>
      </c>
      <c r="I108" s="1" t="str">
        <f t="shared" si="110"/>
        <v>M24</v>
      </c>
      <c r="J108" s="28" t="str">
        <f>VLOOKUP(I108,Results!$N$2:$O$13,2,FALSE)</f>
        <v>Newark Nomads</v>
      </c>
      <c r="K108" s="26">
        <f t="shared" ref="K108" si="114">+H102</f>
        <v>2</v>
      </c>
    </row>
    <row r="109" spans="2:11" x14ac:dyDescent="0.25">
      <c r="B109" t="str">
        <f t="shared" ref="B109" si="115">CONCATENATE(E109,F109)</f>
        <v>9M28</v>
      </c>
      <c r="C109" t="str">
        <f t="shared" ref="C109" si="116">CONCATENATE(E109,I109)</f>
        <v>9M32</v>
      </c>
      <c r="D109" s="14">
        <f t="shared" si="111"/>
        <v>45961</v>
      </c>
      <c r="E109" s="36">
        <f t="shared" si="111"/>
        <v>9</v>
      </c>
      <c r="F109" s="26" t="str">
        <f t="shared" si="108"/>
        <v>M28</v>
      </c>
      <c r="G109" s="8" t="str">
        <f>VLOOKUP(F109,Results!$N$2:$O$13,2,FALSE)</f>
        <v>Pilgrims</v>
      </c>
      <c r="H109" s="27">
        <f t="shared" si="109"/>
        <v>8</v>
      </c>
      <c r="I109" s="1" t="str">
        <f t="shared" si="110"/>
        <v>M32</v>
      </c>
      <c r="J109" s="28" t="str">
        <f>VLOOKUP(I109,Results!$N$2:$O$13,2,FALSE)</f>
        <v>Bingham Lions</v>
      </c>
      <c r="K109" s="26">
        <f t="shared" ref="K109" si="117">+H103</f>
        <v>25</v>
      </c>
    </row>
    <row r="110" spans="2:11" x14ac:dyDescent="0.25">
      <c r="B110" t="str">
        <f t="shared" ref="B110:B119" si="118">CONCATENATE(E110,F110)</f>
        <v>10M21</v>
      </c>
      <c r="C110" t="str">
        <f t="shared" si="92"/>
        <v>10M26</v>
      </c>
      <c r="D110" s="14">
        <f>+'Results Input'!E56</f>
        <v>45966</v>
      </c>
      <c r="E110" s="35">
        <f>+'Results Input'!F56</f>
        <v>10</v>
      </c>
      <c r="F110" s="26" t="str">
        <f>+'Results Input'!G56</f>
        <v>M21</v>
      </c>
      <c r="G110" s="8" t="str">
        <f>VLOOKUP(F110,Results!$N$2:$O$13,2,FALSE)</f>
        <v>Butcher's Dog</v>
      </c>
      <c r="H110" s="27" t="str">
        <f>+'Results Input'!I56</f>
        <v>N</v>
      </c>
      <c r="I110" s="26" t="str">
        <f>+'Results Input'!J56</f>
        <v>M26</v>
      </c>
      <c r="J110" s="8" t="str">
        <f>VLOOKUP(I110,Results!$N$2:$O$13,2,FALSE)</f>
        <v>Wynsomes</v>
      </c>
      <c r="K110" s="27" t="str">
        <f>+'Results Input'!L56</f>
        <v>N</v>
      </c>
    </row>
    <row r="111" spans="2:11" x14ac:dyDescent="0.25">
      <c r="B111" t="str">
        <f t="shared" si="118"/>
        <v>10M29</v>
      </c>
      <c r="C111" t="str">
        <f t="shared" si="92"/>
        <v>10M23</v>
      </c>
      <c r="D111" s="14">
        <f>+D110</f>
        <v>45966</v>
      </c>
      <c r="E111" s="36">
        <f>+E110</f>
        <v>10</v>
      </c>
      <c r="F111" s="26" t="str">
        <f>+'Results Input'!G57</f>
        <v>M29</v>
      </c>
      <c r="G111" s="8" t="str">
        <f>VLOOKUP(F111,Results!$N$2:$O$13,2,FALSE)</f>
        <v>Phoenix</v>
      </c>
      <c r="H111" s="27">
        <f>+'Results Input'!I57</f>
        <v>7</v>
      </c>
      <c r="I111" s="26" t="str">
        <f>+'Results Input'!J57</f>
        <v>M23</v>
      </c>
      <c r="J111" s="8" t="str">
        <f>VLOOKUP(I111,Results!$N$2:$O$13,2,FALSE)</f>
        <v>Aztecs</v>
      </c>
      <c r="K111" s="27">
        <f>+'Results Input'!L57</f>
        <v>14</v>
      </c>
    </row>
    <row r="112" spans="2:11" x14ac:dyDescent="0.25">
      <c r="B112" t="str">
        <f t="shared" si="118"/>
        <v>10M28</v>
      </c>
      <c r="C112" t="str">
        <f t="shared" si="92"/>
        <v>10M22</v>
      </c>
      <c r="D112" s="14">
        <f>+D110</f>
        <v>45966</v>
      </c>
      <c r="E112" s="36">
        <f>+E110</f>
        <v>10</v>
      </c>
      <c r="F112" s="26" t="str">
        <f>+'Results Input'!G58</f>
        <v>M28</v>
      </c>
      <c r="G112" s="8" t="str">
        <f>VLOOKUP(F112,Results!$N$2:$O$13,2,FALSE)</f>
        <v>Pilgrims</v>
      </c>
      <c r="H112" s="27">
        <f>+'Results Input'!I58</f>
        <v>11</v>
      </c>
      <c r="I112" s="26" t="str">
        <f>+'Results Input'!J58</f>
        <v>M22</v>
      </c>
      <c r="J112" s="8" t="str">
        <f>VLOOKUP(I112,Results!$N$2:$O$13,2,FALSE)</f>
        <v>Elks</v>
      </c>
      <c r="K112" s="27">
        <f>+'Results Input'!L58</f>
        <v>12</v>
      </c>
    </row>
    <row r="113" spans="2:11" x14ac:dyDescent="0.25">
      <c r="B113" t="str">
        <f t="shared" si="118"/>
        <v>10M30</v>
      </c>
      <c r="C113" t="str">
        <f t="shared" si="92"/>
        <v>10M24</v>
      </c>
      <c r="D113" s="14">
        <f>+D110</f>
        <v>45966</v>
      </c>
      <c r="E113" s="36">
        <f>+E110</f>
        <v>10</v>
      </c>
      <c r="F113" s="26" t="str">
        <f>+'Results Input'!G59</f>
        <v>M30</v>
      </c>
      <c r="G113" s="8" t="str">
        <f>VLOOKUP(F113,Results!$N$2:$O$13,2,FALSE)</f>
        <v>The Imps</v>
      </c>
      <c r="H113" s="27">
        <f>+'Results Input'!I59</f>
        <v>13</v>
      </c>
      <c r="I113" s="26" t="str">
        <f>+'Results Input'!J59</f>
        <v>M24</v>
      </c>
      <c r="J113" s="8" t="str">
        <f>VLOOKUP(I113,Results!$N$2:$O$13,2,FALSE)</f>
        <v>Newark Nomads</v>
      </c>
      <c r="K113" s="27">
        <f>+'Results Input'!L59</f>
        <v>13</v>
      </c>
    </row>
    <row r="114" spans="2:11" x14ac:dyDescent="0.25">
      <c r="B114" t="str">
        <f t="shared" si="118"/>
        <v>10M27</v>
      </c>
      <c r="C114" t="str">
        <f t="shared" si="92"/>
        <v>10M32</v>
      </c>
      <c r="D114" s="14">
        <f>+D110</f>
        <v>45966</v>
      </c>
      <c r="E114" s="36">
        <f>+E110</f>
        <v>10</v>
      </c>
      <c r="F114" s="26" t="str">
        <f>+'Results Input'!G60</f>
        <v>M27</v>
      </c>
      <c r="G114" s="8" t="str">
        <f>VLOOKUP(F114,Results!$N$2:$O$13,2,FALSE)</f>
        <v>Clockpelters</v>
      </c>
      <c r="H114" s="27">
        <f>+'Results Input'!I60</f>
        <v>13</v>
      </c>
      <c r="I114" s="26" t="str">
        <f>+'Results Input'!J60</f>
        <v>M32</v>
      </c>
      <c r="J114" s="28" t="str">
        <f>VLOOKUP(I114,Results!$N$2:$O$13,2,FALSE)</f>
        <v>Bingham Lions</v>
      </c>
      <c r="K114" s="27">
        <f>+'Results Input'!L60</f>
        <v>11</v>
      </c>
    </row>
    <row r="115" spans="2:11" x14ac:dyDescent="0.25">
      <c r="B115" t="str">
        <f t="shared" ref="B115" si="119">CONCATENATE(E115,F115)</f>
        <v>10M31</v>
      </c>
      <c r="C115" t="str">
        <f t="shared" ref="C115" si="120">CONCATENATE(E115,I115)</f>
        <v>10M25</v>
      </c>
      <c r="D115" s="14">
        <f>+D111</f>
        <v>45966</v>
      </c>
      <c r="E115" s="36">
        <f>+E111</f>
        <v>10</v>
      </c>
      <c r="F115" s="26" t="str">
        <f>+'Results Input'!G61</f>
        <v>M31</v>
      </c>
      <c r="G115" s="8" t="str">
        <f>VLOOKUP(F115,Results!$N$2:$O$13,2,FALSE)</f>
        <v>Lazy S</v>
      </c>
      <c r="H115" s="27">
        <f>+'Results Input'!I61</f>
        <v>11</v>
      </c>
      <c r="I115" s="26" t="str">
        <f>+'Results Input'!J61</f>
        <v>M25</v>
      </c>
      <c r="J115" s="28" t="str">
        <f>VLOOKUP(I115,Results!$N$2:$O$13,2,FALSE)</f>
        <v>Woodlark</v>
      </c>
      <c r="K115" s="27">
        <f>+'Results Input'!L61</f>
        <v>13</v>
      </c>
    </row>
    <row r="116" spans="2:11" x14ac:dyDescent="0.25">
      <c r="B116" t="str">
        <f t="shared" si="118"/>
        <v>10M26</v>
      </c>
      <c r="C116" t="str">
        <f t="shared" si="92"/>
        <v>10M21</v>
      </c>
      <c r="D116" s="14">
        <f>+D110</f>
        <v>45966</v>
      </c>
      <c r="E116" s="36">
        <f>+E110</f>
        <v>10</v>
      </c>
      <c r="F116" s="26" t="str">
        <f t="shared" ref="F116:F121" si="121">+I110</f>
        <v>M26</v>
      </c>
      <c r="G116" s="8" t="str">
        <f>VLOOKUP(F116,Results!$N$2:$O$13,2,FALSE)</f>
        <v>Wynsomes</v>
      </c>
      <c r="H116" s="27" t="str">
        <f t="shared" ref="H116:H121" si="122">+K110</f>
        <v>N</v>
      </c>
      <c r="I116" s="1" t="str">
        <f t="shared" ref="I116:I121" si="123">+F110</f>
        <v>M21</v>
      </c>
      <c r="J116" s="28" t="str">
        <f>VLOOKUP(I116,Results!$N$2:$O$13,2,FALSE)</f>
        <v>Butcher's Dog</v>
      </c>
      <c r="K116" s="26" t="str">
        <f>+H110</f>
        <v>N</v>
      </c>
    </row>
    <row r="117" spans="2:11" x14ac:dyDescent="0.25">
      <c r="B117" t="str">
        <f t="shared" si="118"/>
        <v>10M23</v>
      </c>
      <c r="C117" t="str">
        <f t="shared" si="92"/>
        <v>10M29</v>
      </c>
      <c r="D117" s="14">
        <f>+D110</f>
        <v>45966</v>
      </c>
      <c r="E117" s="36">
        <f>+E110</f>
        <v>10</v>
      </c>
      <c r="F117" s="26" t="str">
        <f t="shared" si="121"/>
        <v>M23</v>
      </c>
      <c r="G117" s="8" t="str">
        <f>VLOOKUP(F117,Results!$N$2:$O$13,2,FALSE)</f>
        <v>Aztecs</v>
      </c>
      <c r="H117" s="27">
        <f t="shared" si="122"/>
        <v>14</v>
      </c>
      <c r="I117" s="1" t="str">
        <f t="shared" si="123"/>
        <v>M29</v>
      </c>
      <c r="J117" s="28" t="str">
        <f>VLOOKUP(I117,Results!$N$2:$O$13,2,FALSE)</f>
        <v>Phoenix</v>
      </c>
      <c r="K117" s="26">
        <f>+H111</f>
        <v>7</v>
      </c>
    </row>
    <row r="118" spans="2:11" x14ac:dyDescent="0.25">
      <c r="B118" t="str">
        <f t="shared" si="118"/>
        <v>10M22</v>
      </c>
      <c r="C118" t="str">
        <f t="shared" si="92"/>
        <v>10M28</v>
      </c>
      <c r="D118" s="14">
        <f>+D110</f>
        <v>45966</v>
      </c>
      <c r="E118" s="36">
        <f>+E110</f>
        <v>10</v>
      </c>
      <c r="F118" s="26" t="str">
        <f t="shared" si="121"/>
        <v>M22</v>
      </c>
      <c r="G118" s="8" t="str">
        <f>VLOOKUP(F118,Results!$N$2:$O$13,2,FALSE)</f>
        <v>Elks</v>
      </c>
      <c r="H118" s="27">
        <f t="shared" si="122"/>
        <v>12</v>
      </c>
      <c r="I118" s="1" t="str">
        <f t="shared" si="123"/>
        <v>M28</v>
      </c>
      <c r="J118" s="28" t="str">
        <f>VLOOKUP(I118,Results!$N$2:$O$13,2,FALSE)</f>
        <v>Pilgrims</v>
      </c>
      <c r="K118" s="26">
        <f>+H112</f>
        <v>11</v>
      </c>
    </row>
    <row r="119" spans="2:11" x14ac:dyDescent="0.25">
      <c r="B119" t="str">
        <f t="shared" si="118"/>
        <v>10M24</v>
      </c>
      <c r="C119" t="str">
        <f t="shared" si="92"/>
        <v>10M30</v>
      </c>
      <c r="D119" s="14">
        <f t="shared" ref="D119:E121" si="124">+D110</f>
        <v>45966</v>
      </c>
      <c r="E119" s="36">
        <f t="shared" si="124"/>
        <v>10</v>
      </c>
      <c r="F119" s="26" t="str">
        <f t="shared" si="121"/>
        <v>M24</v>
      </c>
      <c r="G119" s="8" t="str">
        <f>VLOOKUP(F119,Results!$N$2:$O$13,2,FALSE)</f>
        <v>Newark Nomads</v>
      </c>
      <c r="H119" s="27">
        <f t="shared" si="122"/>
        <v>13</v>
      </c>
      <c r="I119" s="1" t="str">
        <f t="shared" si="123"/>
        <v>M30</v>
      </c>
      <c r="J119" s="28" t="str">
        <f>VLOOKUP(I119,Results!$N$2:$O$13,2,FALSE)</f>
        <v>The Imps</v>
      </c>
      <c r="K119" s="26">
        <f>+H113</f>
        <v>13</v>
      </c>
    </row>
    <row r="120" spans="2:11" x14ac:dyDescent="0.25">
      <c r="B120" t="str">
        <f t="shared" ref="B120" si="125">CONCATENATE(E120,F120)</f>
        <v>10M32</v>
      </c>
      <c r="C120" t="str">
        <f t="shared" ref="C120" si="126">CONCATENATE(E120,I120)</f>
        <v>10M27</v>
      </c>
      <c r="D120" s="14">
        <f t="shared" si="124"/>
        <v>45966</v>
      </c>
      <c r="E120" s="36">
        <f t="shared" si="124"/>
        <v>10</v>
      </c>
      <c r="F120" s="26" t="str">
        <f t="shared" si="121"/>
        <v>M32</v>
      </c>
      <c r="G120" s="8" t="str">
        <f>VLOOKUP(F120,Results!$N$2:$O$13,2,FALSE)</f>
        <v>Bingham Lions</v>
      </c>
      <c r="H120" s="27">
        <f t="shared" si="122"/>
        <v>11</v>
      </c>
      <c r="I120" s="1" t="str">
        <f t="shared" si="123"/>
        <v>M27</v>
      </c>
      <c r="J120" s="28" t="str">
        <f>VLOOKUP(I120,Results!$N$2:$O$13,2,FALSE)</f>
        <v>Clockpelters</v>
      </c>
      <c r="K120" s="26">
        <f t="shared" ref="K120" si="127">+H114</f>
        <v>13</v>
      </c>
    </row>
    <row r="121" spans="2:11" x14ac:dyDescent="0.25">
      <c r="B121" t="str">
        <f t="shared" ref="B121" si="128">CONCATENATE(E121,F121)</f>
        <v>10M25</v>
      </c>
      <c r="C121" t="str">
        <f t="shared" ref="C121" si="129">CONCATENATE(E121,I121)</f>
        <v>10M31</v>
      </c>
      <c r="D121" s="14">
        <f t="shared" si="124"/>
        <v>45966</v>
      </c>
      <c r="E121" s="36">
        <f t="shared" si="124"/>
        <v>10</v>
      </c>
      <c r="F121" s="26" t="str">
        <f t="shared" si="121"/>
        <v>M25</v>
      </c>
      <c r="G121" s="8" t="str">
        <f>VLOOKUP(F121,Results!$N$2:$O$13,2,FALSE)</f>
        <v>Woodlark</v>
      </c>
      <c r="H121" s="27">
        <f t="shared" si="122"/>
        <v>13</v>
      </c>
      <c r="I121" s="1" t="str">
        <f t="shared" si="123"/>
        <v>M31</v>
      </c>
      <c r="J121" s="28" t="str">
        <f>VLOOKUP(I121,Results!$N$2:$O$13,2,FALSE)</f>
        <v>Lazy S</v>
      </c>
      <c r="K121" s="26">
        <f t="shared" ref="K121" si="130">+H115</f>
        <v>11</v>
      </c>
    </row>
    <row r="122" spans="2:11" x14ac:dyDescent="0.25">
      <c r="B122" t="str">
        <f t="shared" ref="B122:B131" si="131">CONCATENATE(E122,F122)</f>
        <v>11M32</v>
      </c>
      <c r="C122" t="str">
        <f t="shared" si="92"/>
        <v>11M24</v>
      </c>
      <c r="D122" s="14">
        <f>+'Results Input'!E62</f>
        <v>45971</v>
      </c>
      <c r="E122" s="35">
        <f>+'Results Input'!F62</f>
        <v>11</v>
      </c>
      <c r="F122" s="26" t="str">
        <f>+'Results Input'!G62</f>
        <v>M32</v>
      </c>
      <c r="G122" s="8" t="str">
        <f>VLOOKUP(F122,Results!$N$2:$O$13,2,FALSE)</f>
        <v>Bingham Lions</v>
      </c>
      <c r="H122" s="27">
        <f>+'Results Input'!I62</f>
        <v>28</v>
      </c>
      <c r="I122" s="26" t="str">
        <f>+'Results Input'!J62</f>
        <v>M24</v>
      </c>
      <c r="J122" s="8" t="str">
        <f>VLOOKUP(I122,Results!$N$2:$O$13,2,FALSE)</f>
        <v>Newark Nomads</v>
      </c>
      <c r="K122" s="27">
        <f>+'Results Input'!L62</f>
        <v>3</v>
      </c>
    </row>
    <row r="123" spans="2:11" x14ac:dyDescent="0.25">
      <c r="B123" t="str">
        <f t="shared" si="131"/>
        <v>11M26</v>
      </c>
      <c r="C123" t="str">
        <f t="shared" si="92"/>
        <v>11M31</v>
      </c>
      <c r="D123" s="14">
        <f>+D122</f>
        <v>45971</v>
      </c>
      <c r="E123" s="36">
        <f>+E122</f>
        <v>11</v>
      </c>
      <c r="F123" s="26" t="str">
        <f>+'Results Input'!G63</f>
        <v>M26</v>
      </c>
      <c r="G123" s="8" t="str">
        <f>VLOOKUP(F123,Results!$N$2:$O$13,2,FALSE)</f>
        <v>Wynsomes</v>
      </c>
      <c r="H123" s="27">
        <f>+'Results Input'!I63</f>
        <v>8</v>
      </c>
      <c r="I123" s="26" t="str">
        <f>+'Results Input'!J63</f>
        <v>M31</v>
      </c>
      <c r="J123" s="8" t="str">
        <f>VLOOKUP(I123,Results!$N$2:$O$13,2,FALSE)</f>
        <v>Lazy S</v>
      </c>
      <c r="K123" s="27">
        <f>+'Results Input'!L63</f>
        <v>11</v>
      </c>
    </row>
    <row r="124" spans="2:11" x14ac:dyDescent="0.25">
      <c r="B124" t="str">
        <f t="shared" si="131"/>
        <v>11M30</v>
      </c>
      <c r="C124" t="str">
        <f t="shared" si="92"/>
        <v>11M22</v>
      </c>
      <c r="D124" s="14">
        <f>+D122</f>
        <v>45971</v>
      </c>
      <c r="E124" s="36">
        <f>+E122</f>
        <v>11</v>
      </c>
      <c r="F124" s="26" t="str">
        <f>+'Results Input'!G64</f>
        <v>M30</v>
      </c>
      <c r="G124" s="8" t="str">
        <f>VLOOKUP(F124,Results!$N$2:$O$13,2,FALSE)</f>
        <v>The Imps</v>
      </c>
      <c r="H124" s="27">
        <f>+'Results Input'!I64</f>
        <v>18</v>
      </c>
      <c r="I124" s="26" t="str">
        <f>+'Results Input'!J64</f>
        <v>M22</v>
      </c>
      <c r="J124" s="8" t="str">
        <f>VLOOKUP(I124,Results!$N$2:$O$13,2,FALSE)</f>
        <v>Elks</v>
      </c>
      <c r="K124" s="27">
        <f>+'Results Input'!L64</f>
        <v>4</v>
      </c>
    </row>
    <row r="125" spans="2:11" x14ac:dyDescent="0.25">
      <c r="B125" t="str">
        <f t="shared" si="131"/>
        <v>11M29</v>
      </c>
      <c r="C125" t="str">
        <f t="shared" si="92"/>
        <v>11M25</v>
      </c>
      <c r="D125" s="14">
        <f>+D122</f>
        <v>45971</v>
      </c>
      <c r="E125" s="36">
        <f>+E122</f>
        <v>11</v>
      </c>
      <c r="F125" s="26" t="str">
        <f>+'Results Input'!G65</f>
        <v>M29</v>
      </c>
      <c r="G125" s="8" t="str">
        <f>VLOOKUP(F125,Results!$N$2:$O$13,2,FALSE)</f>
        <v>Phoenix</v>
      </c>
      <c r="H125" s="27">
        <f>+'Results Input'!I65</f>
        <v>8</v>
      </c>
      <c r="I125" s="26" t="str">
        <f>+'Results Input'!J65</f>
        <v>M25</v>
      </c>
      <c r="J125" s="8" t="str">
        <f>VLOOKUP(I125,Results!$N$2:$O$13,2,FALSE)</f>
        <v>Woodlark</v>
      </c>
      <c r="K125" s="27">
        <f>+'Results Input'!L65</f>
        <v>16</v>
      </c>
    </row>
    <row r="126" spans="2:11" x14ac:dyDescent="0.25">
      <c r="B126" t="str">
        <f t="shared" si="131"/>
        <v>11M23</v>
      </c>
      <c r="C126" t="str">
        <f t="shared" si="92"/>
        <v>11M28</v>
      </c>
      <c r="D126" s="14">
        <f>+D122</f>
        <v>45971</v>
      </c>
      <c r="E126" s="36">
        <f>+E122</f>
        <v>11</v>
      </c>
      <c r="F126" s="26" t="str">
        <f>+'Results Input'!G66</f>
        <v>M23</v>
      </c>
      <c r="G126" s="8" t="str">
        <f>VLOOKUP(F126,Results!$N$2:$O$13,2,FALSE)</f>
        <v>Aztecs</v>
      </c>
      <c r="H126" s="27">
        <f>+'Results Input'!I66</f>
        <v>12</v>
      </c>
      <c r="I126" s="26" t="str">
        <f>+'Results Input'!J66</f>
        <v>M28</v>
      </c>
      <c r="J126" s="28" t="str">
        <f>VLOOKUP(I126,Results!$N$2:$O$13,2,FALSE)</f>
        <v>Pilgrims</v>
      </c>
      <c r="K126" s="27">
        <f>+'Results Input'!L66</f>
        <v>18</v>
      </c>
    </row>
    <row r="127" spans="2:11" x14ac:dyDescent="0.25">
      <c r="B127" t="str">
        <f t="shared" ref="B127" si="132">CONCATENATE(E127,F127)</f>
        <v>11M27</v>
      </c>
      <c r="C127" t="str">
        <f t="shared" ref="C127" si="133">CONCATENATE(E127,I127)</f>
        <v>11M21</v>
      </c>
      <c r="D127" s="14">
        <f>+D123</f>
        <v>45971</v>
      </c>
      <c r="E127" s="36">
        <f>+E123</f>
        <v>11</v>
      </c>
      <c r="F127" s="26" t="str">
        <f>+'Results Input'!G67</f>
        <v>M27</v>
      </c>
      <c r="G127" s="8" t="str">
        <f>VLOOKUP(F127,Results!$N$2:$O$13,2,FALSE)</f>
        <v>Clockpelters</v>
      </c>
      <c r="H127" s="27">
        <f>+'Results Input'!I67</f>
        <v>9</v>
      </c>
      <c r="I127" s="26" t="str">
        <f>+'Results Input'!J67</f>
        <v>M21</v>
      </c>
      <c r="J127" s="28" t="str">
        <f>VLOOKUP(I127,Results!$N$2:$O$13,2,FALSE)</f>
        <v>Butcher's Dog</v>
      </c>
      <c r="K127" s="27">
        <f>+'Results Input'!L67</f>
        <v>14</v>
      </c>
    </row>
    <row r="128" spans="2:11" x14ac:dyDescent="0.25">
      <c r="B128" t="str">
        <f t="shared" si="131"/>
        <v>11M24</v>
      </c>
      <c r="C128" t="str">
        <f t="shared" si="92"/>
        <v>11M32</v>
      </c>
      <c r="D128" s="14">
        <f>+D122</f>
        <v>45971</v>
      </c>
      <c r="E128" s="36">
        <f>+E122</f>
        <v>11</v>
      </c>
      <c r="F128" s="26" t="str">
        <f t="shared" ref="F128:F133" si="134">+I122</f>
        <v>M24</v>
      </c>
      <c r="G128" s="8" t="str">
        <f>VLOOKUP(F128,Results!$N$2:$O$13,2,FALSE)</f>
        <v>Newark Nomads</v>
      </c>
      <c r="H128" s="27">
        <f t="shared" ref="H128:H133" si="135">+K122</f>
        <v>3</v>
      </c>
      <c r="I128" s="1" t="str">
        <f t="shared" ref="I128:I133" si="136">+F122</f>
        <v>M32</v>
      </c>
      <c r="J128" s="28" t="str">
        <f>VLOOKUP(I128,Results!$N$2:$O$13,2,FALSE)</f>
        <v>Bingham Lions</v>
      </c>
      <c r="K128" s="26">
        <f>+H122</f>
        <v>28</v>
      </c>
    </row>
    <row r="129" spans="2:11" x14ac:dyDescent="0.25">
      <c r="B129" t="str">
        <f t="shared" si="131"/>
        <v>11M31</v>
      </c>
      <c r="C129" t="str">
        <f t="shared" si="92"/>
        <v>11M26</v>
      </c>
      <c r="D129" s="14">
        <f>+D122</f>
        <v>45971</v>
      </c>
      <c r="E129" s="36">
        <f>+E122</f>
        <v>11</v>
      </c>
      <c r="F129" s="26" t="str">
        <f t="shared" si="134"/>
        <v>M31</v>
      </c>
      <c r="G129" s="8" t="str">
        <f>VLOOKUP(F129,Results!$N$2:$O$13,2,FALSE)</f>
        <v>Lazy S</v>
      </c>
      <c r="H129" s="27">
        <f t="shared" si="135"/>
        <v>11</v>
      </c>
      <c r="I129" s="1" t="str">
        <f t="shared" si="136"/>
        <v>M26</v>
      </c>
      <c r="J129" s="28" t="str">
        <f>VLOOKUP(I129,Results!$N$2:$O$13,2,FALSE)</f>
        <v>Wynsomes</v>
      </c>
      <c r="K129" s="26">
        <f>+H123</f>
        <v>8</v>
      </c>
    </row>
    <row r="130" spans="2:11" x14ac:dyDescent="0.25">
      <c r="B130" t="str">
        <f t="shared" si="131"/>
        <v>11M22</v>
      </c>
      <c r="C130" t="str">
        <f t="shared" si="92"/>
        <v>11M30</v>
      </c>
      <c r="D130" s="14">
        <f>+D122</f>
        <v>45971</v>
      </c>
      <c r="E130" s="36">
        <f>+E122</f>
        <v>11</v>
      </c>
      <c r="F130" s="26" t="str">
        <f t="shared" si="134"/>
        <v>M22</v>
      </c>
      <c r="G130" s="8" t="str">
        <f>VLOOKUP(F130,Results!$N$2:$O$13,2,FALSE)</f>
        <v>Elks</v>
      </c>
      <c r="H130" s="27">
        <f t="shared" si="135"/>
        <v>4</v>
      </c>
      <c r="I130" s="1" t="str">
        <f t="shared" si="136"/>
        <v>M30</v>
      </c>
      <c r="J130" s="28" t="str">
        <f>VLOOKUP(I130,Results!$N$2:$O$13,2,FALSE)</f>
        <v>The Imps</v>
      </c>
      <c r="K130" s="26">
        <f>+H124</f>
        <v>18</v>
      </c>
    </row>
    <row r="131" spans="2:11" x14ac:dyDescent="0.25">
      <c r="B131" t="str">
        <f t="shared" si="131"/>
        <v>11M25</v>
      </c>
      <c r="C131" t="str">
        <f t="shared" si="92"/>
        <v>11M29</v>
      </c>
      <c r="D131" s="14">
        <f t="shared" ref="D131:E133" si="137">+D122</f>
        <v>45971</v>
      </c>
      <c r="E131" s="36">
        <f t="shared" si="137"/>
        <v>11</v>
      </c>
      <c r="F131" s="26" t="str">
        <f t="shared" si="134"/>
        <v>M25</v>
      </c>
      <c r="G131" s="8" t="str">
        <f>VLOOKUP(F131,Results!$N$2:$O$13,2,FALSE)</f>
        <v>Woodlark</v>
      </c>
      <c r="H131" s="27">
        <f t="shared" si="135"/>
        <v>16</v>
      </c>
      <c r="I131" s="1" t="str">
        <f t="shared" si="136"/>
        <v>M29</v>
      </c>
      <c r="J131" s="28" t="str">
        <f>VLOOKUP(I131,Results!$N$2:$O$13,2,FALSE)</f>
        <v>Phoenix</v>
      </c>
      <c r="K131" s="26">
        <f>+H125</f>
        <v>8</v>
      </c>
    </row>
    <row r="132" spans="2:11" x14ac:dyDescent="0.25">
      <c r="B132" t="str">
        <f t="shared" ref="B132" si="138">CONCATENATE(E132,F132)</f>
        <v>11M28</v>
      </c>
      <c r="C132" t="str">
        <f t="shared" ref="C132" si="139">CONCATENATE(E132,I132)</f>
        <v>11M23</v>
      </c>
      <c r="D132" s="14">
        <f t="shared" si="137"/>
        <v>45971</v>
      </c>
      <c r="E132" s="36">
        <f t="shared" si="137"/>
        <v>11</v>
      </c>
      <c r="F132" s="26" t="str">
        <f t="shared" si="134"/>
        <v>M28</v>
      </c>
      <c r="G132" s="8" t="str">
        <f>VLOOKUP(F132,Results!$N$2:$O$13,2,FALSE)</f>
        <v>Pilgrims</v>
      </c>
      <c r="H132" s="27">
        <f t="shared" si="135"/>
        <v>18</v>
      </c>
      <c r="I132" s="1" t="str">
        <f t="shared" si="136"/>
        <v>M23</v>
      </c>
      <c r="J132" s="28" t="str">
        <f>VLOOKUP(I132,Results!$N$2:$O$13,2,FALSE)</f>
        <v>Aztecs</v>
      </c>
      <c r="K132" s="26">
        <f t="shared" ref="K132" si="140">+H126</f>
        <v>12</v>
      </c>
    </row>
    <row r="133" spans="2:11" x14ac:dyDescent="0.25">
      <c r="B133" t="str">
        <f t="shared" ref="B133" si="141">CONCATENATE(E133,F133)</f>
        <v>11M21</v>
      </c>
      <c r="C133" t="str">
        <f t="shared" ref="C133" si="142">CONCATENATE(E133,I133)</f>
        <v>11M27</v>
      </c>
      <c r="D133" s="14">
        <f t="shared" si="137"/>
        <v>45971</v>
      </c>
      <c r="E133" s="36">
        <f t="shared" si="137"/>
        <v>11</v>
      </c>
      <c r="F133" s="26" t="str">
        <f t="shared" si="134"/>
        <v>M21</v>
      </c>
      <c r="G133" s="8" t="str">
        <f>VLOOKUP(F133,Results!$N$2:$O$13,2,FALSE)</f>
        <v>Butcher's Dog</v>
      </c>
      <c r="H133" s="27">
        <f t="shared" si="135"/>
        <v>14</v>
      </c>
      <c r="I133" s="1" t="str">
        <f t="shared" si="136"/>
        <v>M27</v>
      </c>
      <c r="J133" s="28" t="str">
        <f>VLOOKUP(I133,Results!$N$2:$O$13,2,FALSE)</f>
        <v>Clockpelters</v>
      </c>
      <c r="K133" s="26">
        <f t="shared" ref="K133" si="143">+H127</f>
        <v>9</v>
      </c>
    </row>
    <row r="134" spans="2:11" x14ac:dyDescent="0.25">
      <c r="B134" t="str">
        <f t="shared" ref="B134:B143" si="144">CONCATENATE(E134,F134)</f>
        <v>12M30</v>
      </c>
      <c r="C134" t="str">
        <f t="shared" si="92"/>
        <v>12M29</v>
      </c>
      <c r="D134" s="14">
        <f>+'Results Input'!E68</f>
        <v>45978</v>
      </c>
      <c r="E134" s="35">
        <f>+'Results Input'!F68</f>
        <v>12</v>
      </c>
      <c r="F134" s="26" t="str">
        <f>+'Results Input'!G68</f>
        <v>M30</v>
      </c>
      <c r="G134" s="8" t="str">
        <f>VLOOKUP(F134,Results!$N$2:$O$13,2,FALSE)</f>
        <v>The Imps</v>
      </c>
      <c r="H134" s="27">
        <f>+'Results Input'!I68</f>
        <v>9</v>
      </c>
      <c r="I134" s="26" t="str">
        <f>+'Results Input'!J68</f>
        <v>M29</v>
      </c>
      <c r="J134" s="8" t="str">
        <f>VLOOKUP(I134,Results!$N$2:$O$13,2,FALSE)</f>
        <v>Phoenix</v>
      </c>
      <c r="K134" s="27">
        <f>+'Results Input'!L68</f>
        <v>11</v>
      </c>
    </row>
    <row r="135" spans="2:11" x14ac:dyDescent="0.25">
      <c r="B135" t="str">
        <f t="shared" si="144"/>
        <v>12M32</v>
      </c>
      <c r="C135" t="str">
        <f t="shared" si="92"/>
        <v>12M31</v>
      </c>
      <c r="D135" s="14">
        <f>+D134</f>
        <v>45978</v>
      </c>
      <c r="E135" s="36">
        <f>+E134</f>
        <v>12</v>
      </c>
      <c r="F135" s="26" t="str">
        <f>+'Results Input'!G69</f>
        <v>M32</v>
      </c>
      <c r="G135" s="8" t="str">
        <f>VLOOKUP(F135,Results!$N$2:$O$13,2,FALSE)</f>
        <v>Bingham Lions</v>
      </c>
      <c r="H135" s="27">
        <f>+'Results Input'!I69</f>
        <v>29</v>
      </c>
      <c r="I135" s="26" t="str">
        <f>+'Results Input'!J69</f>
        <v>M31</v>
      </c>
      <c r="J135" s="8" t="str">
        <f>VLOOKUP(I135,Results!$N$2:$O$13,2,FALSE)</f>
        <v>Lazy S</v>
      </c>
      <c r="K135" s="27">
        <f>+'Results Input'!L69</f>
        <v>12</v>
      </c>
    </row>
    <row r="136" spans="2:11" x14ac:dyDescent="0.25">
      <c r="B136" t="str">
        <f t="shared" si="144"/>
        <v>12M28</v>
      </c>
      <c r="C136" t="str">
        <f t="shared" si="92"/>
        <v>12M27</v>
      </c>
      <c r="D136" s="14">
        <f>+D134</f>
        <v>45978</v>
      </c>
      <c r="E136" s="36">
        <f>+E134</f>
        <v>12</v>
      </c>
      <c r="F136" s="26" t="str">
        <f>+'Results Input'!G70</f>
        <v>M28</v>
      </c>
      <c r="G136" s="8" t="str">
        <f>VLOOKUP(F136,Results!$N$2:$O$13,2,FALSE)</f>
        <v>Pilgrims</v>
      </c>
      <c r="H136" s="27">
        <f>+'Results Input'!I70</f>
        <v>17</v>
      </c>
      <c r="I136" s="26" t="str">
        <f>+'Results Input'!J70</f>
        <v>M27</v>
      </c>
      <c r="J136" s="8" t="str">
        <f>VLOOKUP(I136,Results!$N$2:$O$13,2,FALSE)</f>
        <v>Clockpelters</v>
      </c>
      <c r="K136" s="27">
        <f>+'Results Input'!L70</f>
        <v>10</v>
      </c>
    </row>
    <row r="137" spans="2:11" x14ac:dyDescent="0.25">
      <c r="B137" t="str">
        <f t="shared" si="144"/>
        <v>12M26</v>
      </c>
      <c r="C137" t="str">
        <f t="shared" si="92"/>
        <v>12M25</v>
      </c>
      <c r="D137" s="14">
        <f>+D134</f>
        <v>45978</v>
      </c>
      <c r="E137" s="36">
        <f>+E134</f>
        <v>12</v>
      </c>
      <c r="F137" s="26" t="str">
        <f>+'Results Input'!G71</f>
        <v>M26</v>
      </c>
      <c r="G137" s="8" t="str">
        <f>VLOOKUP(F137,Results!$N$2:$O$13,2,FALSE)</f>
        <v>Wynsomes</v>
      </c>
      <c r="H137" s="27">
        <f>+'Results Input'!I71</f>
        <v>7</v>
      </c>
      <c r="I137" s="26" t="str">
        <f>+'Results Input'!J71</f>
        <v>M25</v>
      </c>
      <c r="J137" s="8" t="str">
        <f>VLOOKUP(I137,Results!$N$2:$O$13,2,FALSE)</f>
        <v>Woodlark</v>
      </c>
      <c r="K137" s="27">
        <f>+'Results Input'!L71</f>
        <v>10</v>
      </c>
    </row>
    <row r="138" spans="2:11" x14ac:dyDescent="0.25">
      <c r="B138" t="str">
        <f t="shared" si="144"/>
        <v>12M24</v>
      </c>
      <c r="C138" t="str">
        <f t="shared" si="92"/>
        <v>12M23</v>
      </c>
      <c r="D138" s="14">
        <f>+D134</f>
        <v>45978</v>
      </c>
      <c r="E138" s="36">
        <f>+E134</f>
        <v>12</v>
      </c>
      <c r="F138" s="26" t="str">
        <f>+'Results Input'!G72</f>
        <v>M24</v>
      </c>
      <c r="G138" s="8" t="str">
        <f>VLOOKUP(F138,Results!$N$2:$O$13,2,FALSE)</f>
        <v>Newark Nomads</v>
      </c>
      <c r="H138" s="27">
        <f>+'Results Input'!I72</f>
        <v>9</v>
      </c>
      <c r="I138" s="26" t="str">
        <f>+'Results Input'!J72</f>
        <v>M23</v>
      </c>
      <c r="J138" s="28" t="str">
        <f>VLOOKUP(I138,Results!$N$2:$O$13,2,FALSE)</f>
        <v>Aztecs</v>
      </c>
      <c r="K138" s="27">
        <f>+'Results Input'!L72</f>
        <v>14</v>
      </c>
    </row>
    <row r="139" spans="2:11" x14ac:dyDescent="0.25">
      <c r="B139" t="str">
        <f t="shared" ref="B139" si="145">CONCATENATE(E139,F139)</f>
        <v>12M22</v>
      </c>
      <c r="C139" t="str">
        <f t="shared" ref="C139" si="146">CONCATENATE(E139,I139)</f>
        <v>12M21</v>
      </c>
      <c r="D139" s="14">
        <f>+D135</f>
        <v>45978</v>
      </c>
      <c r="E139" s="36">
        <f>+E135</f>
        <v>12</v>
      </c>
      <c r="F139" s="26" t="str">
        <f>+'Results Input'!G73</f>
        <v>M22</v>
      </c>
      <c r="G139" s="8" t="str">
        <f>VLOOKUP(F139,Results!$N$2:$O$13,2,FALSE)</f>
        <v>Elks</v>
      </c>
      <c r="H139" s="27">
        <f>+'Results Input'!I73</f>
        <v>7</v>
      </c>
      <c r="I139" s="26" t="str">
        <f>+'Results Input'!J73</f>
        <v>M21</v>
      </c>
      <c r="J139" s="28" t="str">
        <f>VLOOKUP(I139,Results!$N$2:$O$13,2,FALSE)</f>
        <v>Butcher's Dog</v>
      </c>
      <c r="K139" s="27">
        <f>+'Results Input'!L73</f>
        <v>10</v>
      </c>
    </row>
    <row r="140" spans="2:11" x14ac:dyDescent="0.25">
      <c r="B140" t="str">
        <f t="shared" si="144"/>
        <v>12M29</v>
      </c>
      <c r="C140" t="str">
        <f t="shared" si="92"/>
        <v>12M30</v>
      </c>
      <c r="D140" s="14">
        <f>+D134</f>
        <v>45978</v>
      </c>
      <c r="E140" s="36">
        <f>+E134</f>
        <v>12</v>
      </c>
      <c r="F140" s="26" t="str">
        <f t="shared" ref="F140:F145" si="147">+I134</f>
        <v>M29</v>
      </c>
      <c r="G140" s="8" t="str">
        <f>VLOOKUP(F140,Results!$N$2:$O$13,2,FALSE)</f>
        <v>Phoenix</v>
      </c>
      <c r="H140" s="27">
        <f t="shared" ref="H140:H145" si="148">+K134</f>
        <v>11</v>
      </c>
      <c r="I140" s="1" t="str">
        <f t="shared" ref="I140:I145" si="149">+F134</f>
        <v>M30</v>
      </c>
      <c r="J140" s="28" t="str">
        <f>VLOOKUP(I140,Results!$N$2:$O$13,2,FALSE)</f>
        <v>The Imps</v>
      </c>
      <c r="K140" s="26">
        <f>+H134</f>
        <v>9</v>
      </c>
    </row>
    <row r="141" spans="2:11" x14ac:dyDescent="0.25">
      <c r="B141" t="str">
        <f t="shared" si="144"/>
        <v>12M31</v>
      </c>
      <c r="C141" t="str">
        <f t="shared" si="92"/>
        <v>12M32</v>
      </c>
      <c r="D141" s="14">
        <f>+D134</f>
        <v>45978</v>
      </c>
      <c r="E141" s="36">
        <f>+E134</f>
        <v>12</v>
      </c>
      <c r="F141" s="26" t="str">
        <f t="shared" si="147"/>
        <v>M31</v>
      </c>
      <c r="G141" s="8" t="str">
        <f>VLOOKUP(F141,Results!$N$2:$O$13,2,FALSE)</f>
        <v>Lazy S</v>
      </c>
      <c r="H141" s="27">
        <f t="shared" si="148"/>
        <v>12</v>
      </c>
      <c r="I141" s="1" t="str">
        <f t="shared" si="149"/>
        <v>M32</v>
      </c>
      <c r="J141" s="28" t="str">
        <f>VLOOKUP(I141,Results!$N$2:$O$13,2,FALSE)</f>
        <v>Bingham Lions</v>
      </c>
      <c r="K141" s="26">
        <f>+H135</f>
        <v>29</v>
      </c>
    </row>
    <row r="142" spans="2:11" x14ac:dyDescent="0.25">
      <c r="B142" t="str">
        <f t="shared" si="144"/>
        <v>12M27</v>
      </c>
      <c r="C142" t="str">
        <f t="shared" si="92"/>
        <v>12M28</v>
      </c>
      <c r="D142" s="14">
        <f>+D134</f>
        <v>45978</v>
      </c>
      <c r="E142" s="36">
        <f>+E134</f>
        <v>12</v>
      </c>
      <c r="F142" s="26" t="str">
        <f t="shared" si="147"/>
        <v>M27</v>
      </c>
      <c r="G142" s="8" t="str">
        <f>VLOOKUP(F142,Results!$N$2:$O$13,2,FALSE)</f>
        <v>Clockpelters</v>
      </c>
      <c r="H142" s="27">
        <f t="shared" si="148"/>
        <v>10</v>
      </c>
      <c r="I142" s="1" t="str">
        <f t="shared" si="149"/>
        <v>M28</v>
      </c>
      <c r="J142" s="28" t="str">
        <f>VLOOKUP(I142,Results!$N$2:$O$13,2,FALSE)</f>
        <v>Pilgrims</v>
      </c>
      <c r="K142" s="26">
        <f>+H136</f>
        <v>17</v>
      </c>
    </row>
    <row r="143" spans="2:11" x14ac:dyDescent="0.25">
      <c r="B143" t="str">
        <f t="shared" si="144"/>
        <v>12M25</v>
      </c>
      <c r="C143" t="str">
        <f t="shared" si="92"/>
        <v>12M26</v>
      </c>
      <c r="D143" s="14">
        <f t="shared" ref="D143:E145" si="150">+D134</f>
        <v>45978</v>
      </c>
      <c r="E143" s="36">
        <f t="shared" si="150"/>
        <v>12</v>
      </c>
      <c r="F143" s="26" t="str">
        <f t="shared" si="147"/>
        <v>M25</v>
      </c>
      <c r="G143" s="8" t="str">
        <f>VLOOKUP(F143,Results!$N$2:$O$13,2,FALSE)</f>
        <v>Woodlark</v>
      </c>
      <c r="H143" s="27">
        <f t="shared" si="148"/>
        <v>10</v>
      </c>
      <c r="I143" s="1" t="str">
        <f t="shared" si="149"/>
        <v>M26</v>
      </c>
      <c r="J143" s="28" t="str">
        <f>VLOOKUP(I143,Results!$N$2:$O$13,2,FALSE)</f>
        <v>Wynsomes</v>
      </c>
      <c r="K143" s="26">
        <f>+H137</f>
        <v>7</v>
      </c>
    </row>
    <row r="144" spans="2:11" x14ac:dyDescent="0.25">
      <c r="B144" t="str">
        <f t="shared" ref="B144" si="151">CONCATENATE(E144,F144)</f>
        <v>12M23</v>
      </c>
      <c r="C144" t="str">
        <f t="shared" ref="C144" si="152">CONCATENATE(E144,I144)</f>
        <v>12M24</v>
      </c>
      <c r="D144" s="14">
        <f t="shared" si="150"/>
        <v>45978</v>
      </c>
      <c r="E144" s="36">
        <f t="shared" si="150"/>
        <v>12</v>
      </c>
      <c r="F144" s="26" t="str">
        <f t="shared" si="147"/>
        <v>M23</v>
      </c>
      <c r="G144" s="8" t="str">
        <f>VLOOKUP(F144,Results!$N$2:$O$13,2,FALSE)</f>
        <v>Aztecs</v>
      </c>
      <c r="H144" s="27">
        <f t="shared" si="148"/>
        <v>14</v>
      </c>
      <c r="I144" s="1" t="str">
        <f t="shared" si="149"/>
        <v>M24</v>
      </c>
      <c r="J144" s="28" t="str">
        <f>VLOOKUP(I144,Results!$N$2:$O$13,2,FALSE)</f>
        <v>Newark Nomads</v>
      </c>
      <c r="K144" s="26">
        <f t="shared" ref="K144" si="153">+H138</f>
        <v>9</v>
      </c>
    </row>
    <row r="145" spans="2:11" x14ac:dyDescent="0.25">
      <c r="B145" t="str">
        <f t="shared" ref="B145" si="154">CONCATENATE(E145,F145)</f>
        <v>12M21</v>
      </c>
      <c r="C145" t="str">
        <f t="shared" ref="C145" si="155">CONCATENATE(E145,I145)</f>
        <v>12M22</v>
      </c>
      <c r="D145" s="14">
        <f t="shared" si="150"/>
        <v>45978</v>
      </c>
      <c r="E145" s="36">
        <f t="shared" si="150"/>
        <v>12</v>
      </c>
      <c r="F145" s="26" t="str">
        <f t="shared" si="147"/>
        <v>M21</v>
      </c>
      <c r="G145" s="8" t="str">
        <f>VLOOKUP(F145,Results!$N$2:$O$13,2,FALSE)</f>
        <v>Butcher's Dog</v>
      </c>
      <c r="H145" s="27">
        <f t="shared" si="148"/>
        <v>10</v>
      </c>
      <c r="I145" s="1" t="str">
        <f t="shared" si="149"/>
        <v>M22</v>
      </c>
      <c r="J145" s="28" t="str">
        <f>VLOOKUP(I145,Results!$N$2:$O$13,2,FALSE)</f>
        <v>Elks</v>
      </c>
      <c r="K145" s="26">
        <f t="shared" ref="K145" si="156">+H139</f>
        <v>7</v>
      </c>
    </row>
    <row r="146" spans="2:11" x14ac:dyDescent="0.25">
      <c r="B146" t="str">
        <f t="shared" ref="B146:B155" si="157">CONCATENATE(E146,F146)</f>
        <v>13M23</v>
      </c>
      <c r="C146" t="str">
        <f t="shared" si="92"/>
        <v>13M22</v>
      </c>
      <c r="D146" s="14">
        <f>+'Results Input'!E74</f>
        <v>45985</v>
      </c>
      <c r="E146" s="35">
        <f>+'Results Input'!F74</f>
        <v>13</v>
      </c>
      <c r="F146" s="26" t="str">
        <f>+'Results Input'!G74</f>
        <v>M23</v>
      </c>
      <c r="G146" s="8" t="str">
        <f>VLOOKUP(F146,Results!$N$2:$O$13,2,FALSE)</f>
        <v>Aztecs</v>
      </c>
      <c r="H146" s="27">
        <f>+'Results Input'!I74</f>
        <v>6</v>
      </c>
      <c r="I146" s="26" t="str">
        <f>+'Results Input'!J74</f>
        <v>M22</v>
      </c>
      <c r="J146" s="8" t="str">
        <f>VLOOKUP(I146,Results!$N$2:$O$13,2,FALSE)</f>
        <v>Elks</v>
      </c>
      <c r="K146" s="27">
        <f>+'Results Input'!L74</f>
        <v>27</v>
      </c>
    </row>
    <row r="147" spans="2:11" x14ac:dyDescent="0.25">
      <c r="B147" t="str">
        <f t="shared" si="157"/>
        <v>13M31</v>
      </c>
      <c r="C147" t="str">
        <f t="shared" si="92"/>
        <v>13M30</v>
      </c>
      <c r="D147" s="14">
        <f>+D146</f>
        <v>45985</v>
      </c>
      <c r="E147" s="36">
        <f>+E146</f>
        <v>13</v>
      </c>
      <c r="F147" s="26" t="str">
        <f>+'Results Input'!G75</f>
        <v>M31</v>
      </c>
      <c r="G147" s="8" t="str">
        <f>VLOOKUP(F147,Results!$N$2:$O$13,2,FALSE)</f>
        <v>Lazy S</v>
      </c>
      <c r="H147" s="27">
        <f>+'Results Input'!I75</f>
        <v>7</v>
      </c>
      <c r="I147" s="26" t="str">
        <f>+'Results Input'!J75</f>
        <v>M30</v>
      </c>
      <c r="J147" s="8" t="str">
        <f>VLOOKUP(I147,Results!$N$2:$O$13,2,FALSE)</f>
        <v>The Imps</v>
      </c>
      <c r="K147" s="27">
        <f>+'Results Input'!L75</f>
        <v>17</v>
      </c>
    </row>
    <row r="148" spans="2:11" x14ac:dyDescent="0.25">
      <c r="B148" t="str">
        <f t="shared" si="157"/>
        <v>13M25</v>
      </c>
      <c r="C148" t="str">
        <f t="shared" si="92"/>
        <v>13M24</v>
      </c>
      <c r="D148" s="14">
        <f>+D146</f>
        <v>45985</v>
      </c>
      <c r="E148" s="36">
        <f>+E146</f>
        <v>13</v>
      </c>
      <c r="F148" s="26" t="str">
        <f>+'Results Input'!G76</f>
        <v>M25</v>
      </c>
      <c r="G148" s="8" t="str">
        <f>VLOOKUP(F148,Results!$N$2:$O$13,2,FALSE)</f>
        <v>Woodlark</v>
      </c>
      <c r="H148" s="27">
        <f>+'Results Input'!I76</f>
        <v>11</v>
      </c>
      <c r="I148" s="26" t="str">
        <f>+'Results Input'!J76</f>
        <v>M24</v>
      </c>
      <c r="J148" s="8" t="str">
        <f>VLOOKUP(I148,Results!$N$2:$O$13,2,FALSE)</f>
        <v>Newark Nomads</v>
      </c>
      <c r="K148" s="27">
        <f>+'Results Input'!L76</f>
        <v>9</v>
      </c>
    </row>
    <row r="149" spans="2:11" x14ac:dyDescent="0.25">
      <c r="B149" t="str">
        <f t="shared" si="157"/>
        <v>13M29</v>
      </c>
      <c r="C149" t="str">
        <f t="shared" si="92"/>
        <v>13M28</v>
      </c>
      <c r="D149" s="14">
        <f>+D146</f>
        <v>45985</v>
      </c>
      <c r="E149" s="36">
        <f>+E146</f>
        <v>13</v>
      </c>
      <c r="F149" s="26" t="str">
        <f>+'Results Input'!G77</f>
        <v>M29</v>
      </c>
      <c r="G149" s="8" t="str">
        <f>VLOOKUP(F149,Results!$N$2:$O$13,2,FALSE)</f>
        <v>Phoenix</v>
      </c>
      <c r="H149" s="27">
        <f>+'Results Input'!I77</f>
        <v>5</v>
      </c>
      <c r="I149" s="26" t="str">
        <f>+'Results Input'!J77</f>
        <v>M28</v>
      </c>
      <c r="J149" s="8" t="str">
        <f>VLOOKUP(I149,Results!$N$2:$O$13,2,FALSE)</f>
        <v>Pilgrims</v>
      </c>
      <c r="K149" s="27">
        <f>+'Results Input'!L77</f>
        <v>13</v>
      </c>
    </row>
    <row r="150" spans="2:11" x14ac:dyDescent="0.25">
      <c r="B150" t="str">
        <f t="shared" si="157"/>
        <v>13M32</v>
      </c>
      <c r="C150" t="str">
        <f t="shared" si="92"/>
        <v>13M21</v>
      </c>
      <c r="D150" s="14">
        <f>+D146</f>
        <v>45985</v>
      </c>
      <c r="E150" s="36">
        <f>+E146</f>
        <v>13</v>
      </c>
      <c r="F150" s="26" t="str">
        <f>+'Results Input'!G78</f>
        <v>M32</v>
      </c>
      <c r="G150" s="8" t="str">
        <f>VLOOKUP(F150,Results!$N$2:$O$13,2,FALSE)</f>
        <v>Bingham Lions</v>
      </c>
      <c r="H150" s="27">
        <f>+'Results Input'!I78</f>
        <v>28</v>
      </c>
      <c r="I150" s="26" t="str">
        <f>+'Results Input'!J78</f>
        <v>M21</v>
      </c>
      <c r="J150" s="28" t="str">
        <f>VLOOKUP(I150,Results!$N$2:$O$13,2,FALSE)</f>
        <v>Butcher's Dog</v>
      </c>
      <c r="K150" s="27">
        <f>+'Results Input'!L78</f>
        <v>3</v>
      </c>
    </row>
    <row r="151" spans="2:11" x14ac:dyDescent="0.25">
      <c r="B151" t="str">
        <f t="shared" ref="B151" si="158">CONCATENATE(E151,F151)</f>
        <v>13M27</v>
      </c>
      <c r="C151" t="str">
        <f t="shared" ref="C151" si="159">CONCATENATE(E151,I151)</f>
        <v>13M26</v>
      </c>
      <c r="D151" s="14">
        <f>+D147</f>
        <v>45985</v>
      </c>
      <c r="E151" s="36">
        <f>+E147</f>
        <v>13</v>
      </c>
      <c r="F151" s="26" t="str">
        <f>+'Results Input'!G79</f>
        <v>M27</v>
      </c>
      <c r="G151" s="8" t="str">
        <f>VLOOKUP(F151,Results!$N$2:$O$13,2,FALSE)</f>
        <v>Clockpelters</v>
      </c>
      <c r="H151" s="27">
        <f>+'Results Input'!I79</f>
        <v>13</v>
      </c>
      <c r="I151" s="26" t="str">
        <f>+'Results Input'!J79</f>
        <v>M26</v>
      </c>
      <c r="J151" s="28" t="str">
        <f>VLOOKUP(I151,Results!$N$2:$O$13,2,FALSE)</f>
        <v>Wynsomes</v>
      </c>
      <c r="K151" s="27">
        <f>+'Results Input'!L79</f>
        <v>8</v>
      </c>
    </row>
    <row r="152" spans="2:11" x14ac:dyDescent="0.25">
      <c r="B152" t="str">
        <f t="shared" si="157"/>
        <v>13M22</v>
      </c>
      <c r="C152" t="str">
        <f t="shared" si="92"/>
        <v>13M23</v>
      </c>
      <c r="D152" s="14">
        <f>+D146</f>
        <v>45985</v>
      </c>
      <c r="E152" s="36">
        <f>+E146</f>
        <v>13</v>
      </c>
      <c r="F152" s="26" t="str">
        <f t="shared" ref="F152:F157" si="160">+I146</f>
        <v>M22</v>
      </c>
      <c r="G152" s="8" t="str">
        <f>VLOOKUP(F152,Results!$N$2:$O$13,2,FALSE)</f>
        <v>Elks</v>
      </c>
      <c r="H152" s="27">
        <f t="shared" ref="H152:H157" si="161">+K146</f>
        <v>27</v>
      </c>
      <c r="I152" s="1" t="str">
        <f t="shared" ref="I152:I157" si="162">+F146</f>
        <v>M23</v>
      </c>
      <c r="J152" s="28" t="str">
        <f>VLOOKUP(I152,Results!$N$2:$O$13,2,FALSE)</f>
        <v>Aztecs</v>
      </c>
      <c r="K152" s="26">
        <f>+H146</f>
        <v>6</v>
      </c>
    </row>
    <row r="153" spans="2:11" x14ac:dyDescent="0.25">
      <c r="B153" t="str">
        <f t="shared" si="157"/>
        <v>13M30</v>
      </c>
      <c r="C153" t="str">
        <f t="shared" si="92"/>
        <v>13M31</v>
      </c>
      <c r="D153" s="14">
        <f>+D146</f>
        <v>45985</v>
      </c>
      <c r="E153" s="36">
        <f>+E146</f>
        <v>13</v>
      </c>
      <c r="F153" s="26" t="str">
        <f t="shared" si="160"/>
        <v>M30</v>
      </c>
      <c r="G153" s="8" t="str">
        <f>VLOOKUP(F153,Results!$N$2:$O$13,2,FALSE)</f>
        <v>The Imps</v>
      </c>
      <c r="H153" s="27">
        <f t="shared" si="161"/>
        <v>17</v>
      </c>
      <c r="I153" s="1" t="str">
        <f t="shared" si="162"/>
        <v>M31</v>
      </c>
      <c r="J153" s="28" t="str">
        <f>VLOOKUP(I153,Results!$N$2:$O$13,2,FALSE)</f>
        <v>Lazy S</v>
      </c>
      <c r="K153" s="26">
        <f>+H147</f>
        <v>7</v>
      </c>
    </row>
    <row r="154" spans="2:11" x14ac:dyDescent="0.25">
      <c r="B154" t="str">
        <f t="shared" si="157"/>
        <v>13M24</v>
      </c>
      <c r="C154" t="str">
        <f t="shared" si="92"/>
        <v>13M25</v>
      </c>
      <c r="D154" s="14">
        <f>+D146</f>
        <v>45985</v>
      </c>
      <c r="E154" s="36">
        <f>+E146</f>
        <v>13</v>
      </c>
      <c r="F154" s="26" t="str">
        <f t="shared" si="160"/>
        <v>M24</v>
      </c>
      <c r="G154" s="8" t="str">
        <f>VLOOKUP(F154,Results!$N$2:$O$13,2,FALSE)</f>
        <v>Newark Nomads</v>
      </c>
      <c r="H154" s="27">
        <f t="shared" si="161"/>
        <v>9</v>
      </c>
      <c r="I154" s="1" t="str">
        <f t="shared" si="162"/>
        <v>M25</v>
      </c>
      <c r="J154" s="28" t="str">
        <f>VLOOKUP(I154,Results!$N$2:$O$13,2,FALSE)</f>
        <v>Woodlark</v>
      </c>
      <c r="K154" s="26">
        <f>+H148</f>
        <v>11</v>
      </c>
    </row>
    <row r="155" spans="2:11" x14ac:dyDescent="0.25">
      <c r="B155" t="str">
        <f t="shared" si="157"/>
        <v>13M28</v>
      </c>
      <c r="C155" t="str">
        <f t="shared" si="92"/>
        <v>13M29</v>
      </c>
      <c r="D155" s="14">
        <f t="shared" ref="D155:E157" si="163">+D146</f>
        <v>45985</v>
      </c>
      <c r="E155" s="36">
        <f t="shared" si="163"/>
        <v>13</v>
      </c>
      <c r="F155" s="26" t="str">
        <f t="shared" si="160"/>
        <v>M28</v>
      </c>
      <c r="G155" s="8" t="str">
        <f>VLOOKUP(F155,Results!$N$2:$O$13,2,FALSE)</f>
        <v>Pilgrims</v>
      </c>
      <c r="H155" s="27">
        <f t="shared" si="161"/>
        <v>13</v>
      </c>
      <c r="I155" s="1" t="str">
        <f t="shared" si="162"/>
        <v>M29</v>
      </c>
      <c r="J155" s="28" t="str">
        <f>VLOOKUP(I155,Results!$N$2:$O$13,2,FALSE)</f>
        <v>Phoenix</v>
      </c>
      <c r="K155" s="26">
        <f>+H149</f>
        <v>5</v>
      </c>
    </row>
    <row r="156" spans="2:11" x14ac:dyDescent="0.25">
      <c r="B156" t="str">
        <f t="shared" ref="B156" si="164">CONCATENATE(E156,F156)</f>
        <v>13M21</v>
      </c>
      <c r="C156" t="str">
        <f t="shared" ref="C156" si="165">CONCATENATE(E156,I156)</f>
        <v>13M32</v>
      </c>
      <c r="D156" s="14">
        <f t="shared" si="163"/>
        <v>45985</v>
      </c>
      <c r="E156" s="36">
        <f t="shared" si="163"/>
        <v>13</v>
      </c>
      <c r="F156" s="26" t="str">
        <f t="shared" si="160"/>
        <v>M21</v>
      </c>
      <c r="G156" s="8" t="str">
        <f>VLOOKUP(F156,Results!$N$2:$O$13,2,FALSE)</f>
        <v>Butcher's Dog</v>
      </c>
      <c r="H156" s="27">
        <f t="shared" si="161"/>
        <v>3</v>
      </c>
      <c r="I156" s="1" t="str">
        <f t="shared" si="162"/>
        <v>M32</v>
      </c>
      <c r="J156" s="28" t="str">
        <f>VLOOKUP(I156,Results!$N$2:$O$13,2,FALSE)</f>
        <v>Bingham Lions</v>
      </c>
      <c r="K156" s="26">
        <f t="shared" ref="K156" si="166">+H150</f>
        <v>28</v>
      </c>
    </row>
    <row r="157" spans="2:11" x14ac:dyDescent="0.25">
      <c r="B157" t="str">
        <f t="shared" ref="B157" si="167">CONCATENATE(E157,F157)</f>
        <v>13M26</v>
      </c>
      <c r="C157" t="str">
        <f t="shared" ref="C157" si="168">CONCATENATE(E157,I157)</f>
        <v>13M27</v>
      </c>
      <c r="D157" s="14">
        <f t="shared" si="163"/>
        <v>45985</v>
      </c>
      <c r="E157" s="36">
        <f t="shared" si="163"/>
        <v>13</v>
      </c>
      <c r="F157" s="26" t="str">
        <f t="shared" si="160"/>
        <v>M26</v>
      </c>
      <c r="G157" s="8" t="str">
        <f>VLOOKUP(F157,Results!$N$2:$O$13,2,FALSE)</f>
        <v>Wynsomes</v>
      </c>
      <c r="H157" s="27">
        <f t="shared" si="161"/>
        <v>8</v>
      </c>
      <c r="I157" s="1" t="str">
        <f t="shared" si="162"/>
        <v>M27</v>
      </c>
      <c r="J157" s="28" t="str">
        <f>VLOOKUP(I157,Results!$N$2:$O$13,2,FALSE)</f>
        <v>Clockpelters</v>
      </c>
      <c r="K157" s="26">
        <f t="shared" ref="K157" si="169">+H151</f>
        <v>13</v>
      </c>
    </row>
    <row r="158" spans="2:11" x14ac:dyDescent="0.25">
      <c r="B158" t="str">
        <f t="shared" ref="B158:B167" si="170">CONCATENATE(E158,F158)</f>
        <v>14M25</v>
      </c>
      <c r="C158" t="str">
        <f t="shared" si="92"/>
        <v>14M27</v>
      </c>
      <c r="D158" s="14">
        <f>+'Results Input'!E80</f>
        <v>45994</v>
      </c>
      <c r="E158" s="35">
        <f>+'Results Input'!F80</f>
        <v>14</v>
      </c>
      <c r="F158" s="26" t="str">
        <f>+'Results Input'!G80</f>
        <v>M25</v>
      </c>
      <c r="G158" s="8" t="str">
        <f>VLOOKUP(F158,Results!$N$2:$O$13,2,FALSE)</f>
        <v>Woodlark</v>
      </c>
      <c r="H158" s="27">
        <f>+'Results Input'!I80</f>
        <v>8</v>
      </c>
      <c r="I158" s="26" t="str">
        <f>+'Results Input'!J80</f>
        <v>M27</v>
      </c>
      <c r="J158" s="8" t="str">
        <f>VLOOKUP(I158,Results!$N$2:$O$13,2,FALSE)</f>
        <v>Clockpelters</v>
      </c>
      <c r="K158" s="27">
        <f>+'Results Input'!L80</f>
        <v>9</v>
      </c>
    </row>
    <row r="159" spans="2:11" x14ac:dyDescent="0.25">
      <c r="B159" t="str">
        <f t="shared" si="170"/>
        <v>14M22</v>
      </c>
      <c r="C159" t="str">
        <f t="shared" si="92"/>
        <v>14M24</v>
      </c>
      <c r="D159" s="14">
        <f>+D158</f>
        <v>45994</v>
      </c>
      <c r="E159" s="36">
        <f>+E158</f>
        <v>14</v>
      </c>
      <c r="F159" s="26" t="str">
        <f>+'Results Input'!G81</f>
        <v>M22</v>
      </c>
      <c r="G159" s="8" t="str">
        <f>VLOOKUP(F159,Results!$N$2:$O$13,2,FALSE)</f>
        <v>Elks</v>
      </c>
      <c r="H159" s="27" t="str">
        <f>+'Results Input'!I81</f>
        <v>N</v>
      </c>
      <c r="I159" s="26" t="str">
        <f>+'Results Input'!J81</f>
        <v>M24</v>
      </c>
      <c r="J159" s="8" t="str">
        <f>VLOOKUP(I159,Results!$N$2:$O$13,2,FALSE)</f>
        <v>Newark Nomads</v>
      </c>
      <c r="K159" s="27" t="str">
        <f>+'Results Input'!L81</f>
        <v>N</v>
      </c>
    </row>
    <row r="160" spans="2:11" x14ac:dyDescent="0.25">
      <c r="B160" t="str">
        <f t="shared" si="170"/>
        <v>14M21</v>
      </c>
      <c r="C160" t="str">
        <f t="shared" si="92"/>
        <v>14M23</v>
      </c>
      <c r="D160" s="14">
        <f>+D158</f>
        <v>45994</v>
      </c>
      <c r="E160" s="36">
        <f>+E158</f>
        <v>14</v>
      </c>
      <c r="F160" s="26" t="str">
        <f>+'Results Input'!G82</f>
        <v>M21</v>
      </c>
      <c r="G160" s="8" t="str">
        <f>VLOOKUP(F160,Results!$N$2:$O$13,2,FALSE)</f>
        <v>Butcher's Dog</v>
      </c>
      <c r="H160" s="27">
        <f>+'Results Input'!I82</f>
        <v>10</v>
      </c>
      <c r="I160" s="26" t="str">
        <f>+'Results Input'!J82</f>
        <v>M23</v>
      </c>
      <c r="J160" s="8" t="str">
        <f>VLOOKUP(I160,Results!$N$2:$O$13,2,FALSE)</f>
        <v>Aztecs</v>
      </c>
      <c r="K160" s="27">
        <f>+'Results Input'!L82</f>
        <v>18</v>
      </c>
    </row>
    <row r="161" spans="2:11" x14ac:dyDescent="0.25">
      <c r="B161" t="str">
        <f t="shared" si="170"/>
        <v>14M30</v>
      </c>
      <c r="C161" t="str">
        <f t="shared" si="92"/>
        <v>14M32</v>
      </c>
      <c r="D161" s="14">
        <f>+D158</f>
        <v>45994</v>
      </c>
      <c r="E161" s="36">
        <f>+E158</f>
        <v>14</v>
      </c>
      <c r="F161" s="26" t="str">
        <f>+'Results Input'!G83</f>
        <v>M30</v>
      </c>
      <c r="G161" s="8" t="str">
        <f>VLOOKUP(F161,Results!$N$2:$O$13,2,FALSE)</f>
        <v>The Imps</v>
      </c>
      <c r="H161" s="27">
        <f>+'Results Input'!I83</f>
        <v>11</v>
      </c>
      <c r="I161" s="26" t="str">
        <f>+'Results Input'!J83</f>
        <v>M32</v>
      </c>
      <c r="J161" s="8" t="str">
        <f>VLOOKUP(I161,Results!$N$2:$O$13,2,FALSE)</f>
        <v>Bingham Lions</v>
      </c>
      <c r="K161" s="27">
        <f>+'Results Input'!L83</f>
        <v>13</v>
      </c>
    </row>
    <row r="162" spans="2:11" x14ac:dyDescent="0.25">
      <c r="B162" t="str">
        <f t="shared" si="170"/>
        <v>14M26</v>
      </c>
      <c r="C162" t="str">
        <f t="shared" si="92"/>
        <v>14M28</v>
      </c>
      <c r="D162" s="14">
        <f>+D158</f>
        <v>45994</v>
      </c>
      <c r="E162" s="36">
        <f>+E158</f>
        <v>14</v>
      </c>
      <c r="F162" s="26" t="str">
        <f>+'Results Input'!G84</f>
        <v>M26</v>
      </c>
      <c r="G162" s="8" t="str">
        <f>VLOOKUP(F162,Results!$N$2:$O$13,2,FALSE)</f>
        <v>Wynsomes</v>
      </c>
      <c r="H162" s="27">
        <f>+'Results Input'!I84</f>
        <v>19</v>
      </c>
      <c r="I162" s="26" t="str">
        <f>+'Results Input'!J84</f>
        <v>M28</v>
      </c>
      <c r="J162" s="28" t="str">
        <f>VLOOKUP(I162,Results!$N$2:$O$13,2,FALSE)</f>
        <v>Pilgrims</v>
      </c>
      <c r="K162" s="27">
        <f>+'Results Input'!L84</f>
        <v>13</v>
      </c>
    </row>
    <row r="163" spans="2:11" x14ac:dyDescent="0.25">
      <c r="B163" t="str">
        <f t="shared" ref="B163" si="171">CONCATENATE(E163,F163)</f>
        <v>14M29</v>
      </c>
      <c r="C163" t="str">
        <f t="shared" ref="C163" si="172">CONCATENATE(E163,I163)</f>
        <v>14M31</v>
      </c>
      <c r="D163" s="14">
        <f>+D159</f>
        <v>45994</v>
      </c>
      <c r="E163" s="36">
        <f>+E159</f>
        <v>14</v>
      </c>
      <c r="F163" s="26" t="str">
        <f>+'Results Input'!G85</f>
        <v>M29</v>
      </c>
      <c r="G163" s="8" t="str">
        <f>VLOOKUP(F163,Results!$N$2:$O$13,2,FALSE)</f>
        <v>Phoenix</v>
      </c>
      <c r="H163" s="27">
        <f>+'Results Input'!I85</f>
        <v>10</v>
      </c>
      <c r="I163" s="26" t="str">
        <f>+'Results Input'!J85</f>
        <v>M31</v>
      </c>
      <c r="J163" s="28" t="str">
        <f>VLOOKUP(I163,Results!$N$2:$O$13,2,FALSE)</f>
        <v>Lazy S</v>
      </c>
      <c r="K163" s="27">
        <f>+'Results Input'!L85</f>
        <v>16</v>
      </c>
    </row>
    <row r="164" spans="2:11" x14ac:dyDescent="0.25">
      <c r="B164" t="str">
        <f t="shared" si="170"/>
        <v>14M27</v>
      </c>
      <c r="C164" t="str">
        <f t="shared" si="92"/>
        <v>14M25</v>
      </c>
      <c r="D164" s="14">
        <f>+D158</f>
        <v>45994</v>
      </c>
      <c r="E164" s="36">
        <f>+E158</f>
        <v>14</v>
      </c>
      <c r="F164" s="26" t="str">
        <f t="shared" ref="F164:F169" si="173">+I158</f>
        <v>M27</v>
      </c>
      <c r="G164" s="8" t="str">
        <f>VLOOKUP(F164,Results!$N$2:$O$13,2,FALSE)</f>
        <v>Clockpelters</v>
      </c>
      <c r="H164" s="27">
        <f t="shared" ref="H164:H169" si="174">+K158</f>
        <v>9</v>
      </c>
      <c r="I164" s="1" t="str">
        <f t="shared" ref="I164:I169" si="175">+F158</f>
        <v>M25</v>
      </c>
      <c r="J164" s="28" t="str">
        <f>VLOOKUP(I164,Results!$N$2:$O$13,2,FALSE)</f>
        <v>Woodlark</v>
      </c>
      <c r="K164" s="26">
        <f>+H158</f>
        <v>8</v>
      </c>
    </row>
    <row r="165" spans="2:11" x14ac:dyDescent="0.25">
      <c r="B165" t="str">
        <f t="shared" si="170"/>
        <v>14M24</v>
      </c>
      <c r="C165" t="str">
        <f t="shared" si="92"/>
        <v>14M22</v>
      </c>
      <c r="D165" s="14">
        <f>+D158</f>
        <v>45994</v>
      </c>
      <c r="E165" s="36">
        <f>+E158</f>
        <v>14</v>
      </c>
      <c r="F165" s="26" t="str">
        <f t="shared" si="173"/>
        <v>M24</v>
      </c>
      <c r="G165" s="8" t="str">
        <f>VLOOKUP(F165,Results!$N$2:$O$13,2,FALSE)</f>
        <v>Newark Nomads</v>
      </c>
      <c r="H165" s="27" t="str">
        <f t="shared" si="174"/>
        <v>N</v>
      </c>
      <c r="I165" s="1" t="str">
        <f t="shared" si="175"/>
        <v>M22</v>
      </c>
      <c r="J165" s="28" t="str">
        <f>VLOOKUP(I165,Results!$N$2:$O$13,2,FALSE)</f>
        <v>Elks</v>
      </c>
      <c r="K165" s="26" t="str">
        <f>+H159</f>
        <v>N</v>
      </c>
    </row>
    <row r="166" spans="2:11" x14ac:dyDescent="0.25">
      <c r="B166" t="str">
        <f t="shared" si="170"/>
        <v>14M23</v>
      </c>
      <c r="C166" t="str">
        <f t="shared" si="92"/>
        <v>14M21</v>
      </c>
      <c r="D166" s="14">
        <f>+D158</f>
        <v>45994</v>
      </c>
      <c r="E166" s="36">
        <f>+E158</f>
        <v>14</v>
      </c>
      <c r="F166" s="26" t="str">
        <f t="shared" si="173"/>
        <v>M23</v>
      </c>
      <c r="G166" s="8" t="str">
        <f>VLOOKUP(F166,Results!$N$2:$O$13,2,FALSE)</f>
        <v>Aztecs</v>
      </c>
      <c r="H166" s="27">
        <f t="shared" si="174"/>
        <v>18</v>
      </c>
      <c r="I166" s="1" t="str">
        <f t="shared" si="175"/>
        <v>M21</v>
      </c>
      <c r="J166" s="28" t="str">
        <f>VLOOKUP(I166,Results!$N$2:$O$13,2,FALSE)</f>
        <v>Butcher's Dog</v>
      </c>
      <c r="K166" s="26">
        <f>+H160</f>
        <v>10</v>
      </c>
    </row>
    <row r="167" spans="2:11" x14ac:dyDescent="0.25">
      <c r="B167" t="str">
        <f t="shared" si="170"/>
        <v>14M32</v>
      </c>
      <c r="C167" t="str">
        <f t="shared" si="92"/>
        <v>14M30</v>
      </c>
      <c r="D167" s="14">
        <f t="shared" ref="D167:E169" si="176">+D158</f>
        <v>45994</v>
      </c>
      <c r="E167" s="36">
        <f t="shared" si="176"/>
        <v>14</v>
      </c>
      <c r="F167" s="26" t="str">
        <f t="shared" si="173"/>
        <v>M32</v>
      </c>
      <c r="G167" s="8" t="str">
        <f>VLOOKUP(F167,Results!$N$2:$O$13,2,FALSE)</f>
        <v>Bingham Lions</v>
      </c>
      <c r="H167" s="27">
        <f t="shared" si="174"/>
        <v>13</v>
      </c>
      <c r="I167" s="1" t="str">
        <f t="shared" si="175"/>
        <v>M30</v>
      </c>
      <c r="J167" s="28" t="str">
        <f>VLOOKUP(I167,Results!$N$2:$O$13,2,FALSE)</f>
        <v>The Imps</v>
      </c>
      <c r="K167" s="26">
        <f>+H161</f>
        <v>11</v>
      </c>
    </row>
    <row r="168" spans="2:11" x14ac:dyDescent="0.25">
      <c r="B168" t="str">
        <f t="shared" ref="B168" si="177">CONCATENATE(E168,F168)</f>
        <v>14M28</v>
      </c>
      <c r="C168" t="str">
        <f t="shared" ref="C168" si="178">CONCATENATE(E168,I168)</f>
        <v>14M26</v>
      </c>
      <c r="D168" s="14">
        <f t="shared" si="176"/>
        <v>45994</v>
      </c>
      <c r="E168" s="36">
        <f t="shared" si="176"/>
        <v>14</v>
      </c>
      <c r="F168" s="26" t="str">
        <f t="shared" si="173"/>
        <v>M28</v>
      </c>
      <c r="G168" s="8" t="str">
        <f>VLOOKUP(F168,Results!$N$2:$O$13,2,FALSE)</f>
        <v>Pilgrims</v>
      </c>
      <c r="H168" s="27">
        <f t="shared" si="174"/>
        <v>13</v>
      </c>
      <c r="I168" s="1" t="str">
        <f t="shared" si="175"/>
        <v>M26</v>
      </c>
      <c r="J168" s="28" t="str">
        <f>VLOOKUP(I168,Results!$N$2:$O$13,2,FALSE)</f>
        <v>Wynsomes</v>
      </c>
      <c r="K168" s="26">
        <f t="shared" ref="K168" si="179">+H162</f>
        <v>19</v>
      </c>
    </row>
    <row r="169" spans="2:11" x14ac:dyDescent="0.25">
      <c r="B169" t="str">
        <f t="shared" ref="B169" si="180">CONCATENATE(E169,F169)</f>
        <v>14M31</v>
      </c>
      <c r="C169" t="str">
        <f t="shared" ref="C169" si="181">CONCATENATE(E169,I169)</f>
        <v>14M29</v>
      </c>
      <c r="D169" s="14">
        <f t="shared" si="176"/>
        <v>45994</v>
      </c>
      <c r="E169" s="36">
        <f t="shared" si="176"/>
        <v>14</v>
      </c>
      <c r="F169" s="26" t="str">
        <f t="shared" si="173"/>
        <v>M31</v>
      </c>
      <c r="G169" s="8" t="str">
        <f>VLOOKUP(F169,Results!$N$2:$O$13,2,FALSE)</f>
        <v>Lazy S</v>
      </c>
      <c r="H169" s="27">
        <f t="shared" si="174"/>
        <v>16</v>
      </c>
      <c r="I169" s="1" t="str">
        <f t="shared" si="175"/>
        <v>M29</v>
      </c>
      <c r="J169" s="28" t="str">
        <f>VLOOKUP(I169,Results!$N$2:$O$13,2,FALSE)</f>
        <v>Phoenix</v>
      </c>
      <c r="K169" s="26">
        <f t="shared" ref="K169" si="182">+H163</f>
        <v>10</v>
      </c>
    </row>
    <row r="170" spans="2:11" x14ac:dyDescent="0.25">
      <c r="B170" t="str">
        <f t="shared" ref="B170:B179" si="183">CONCATENATE(E170,F170)</f>
        <v>15M24</v>
      </c>
      <c r="C170" t="str">
        <f t="shared" si="92"/>
        <v>15M26</v>
      </c>
      <c r="D170" s="14">
        <f>+'Results Input'!E86</f>
        <v>46003</v>
      </c>
      <c r="E170" s="35">
        <f>+'Results Input'!F86</f>
        <v>15</v>
      </c>
      <c r="F170" s="26" t="str">
        <f>+'Results Input'!G86</f>
        <v>M24</v>
      </c>
      <c r="G170" s="8" t="str">
        <f>VLOOKUP(F170,Results!$N$2:$O$13,2,FALSE)</f>
        <v>Newark Nomads</v>
      </c>
      <c r="H170" s="27">
        <f>+'Results Input'!I86</f>
        <v>5</v>
      </c>
      <c r="I170" s="26" t="str">
        <f>+'Results Input'!J86</f>
        <v>M26</v>
      </c>
      <c r="J170" s="8" t="str">
        <f>VLOOKUP(I170,Results!$N$2:$O$13,2,FALSE)</f>
        <v>Wynsomes</v>
      </c>
      <c r="K170" s="27">
        <f>+'Results Input'!L86</f>
        <v>16</v>
      </c>
    </row>
    <row r="171" spans="2:11" x14ac:dyDescent="0.25">
      <c r="B171" t="str">
        <f t="shared" si="183"/>
        <v>15M21</v>
      </c>
      <c r="C171" t="str">
        <f t="shared" si="92"/>
        <v>15M31</v>
      </c>
      <c r="D171" s="14">
        <f>+D170</f>
        <v>46003</v>
      </c>
      <c r="E171" s="36">
        <f>+E170</f>
        <v>15</v>
      </c>
      <c r="F171" s="26" t="str">
        <f>+'Results Input'!G87</f>
        <v>M21</v>
      </c>
      <c r="G171" s="8" t="str">
        <f>VLOOKUP(F171,Results!$N$2:$O$13,2,FALSE)</f>
        <v>Butcher's Dog</v>
      </c>
      <c r="H171" s="27">
        <f>+'Results Input'!I87</f>
        <v>20</v>
      </c>
      <c r="I171" s="26" t="str">
        <f>+'Results Input'!J87</f>
        <v>M31</v>
      </c>
      <c r="J171" s="8" t="str">
        <f>VLOOKUP(I171,Results!$N$2:$O$13,2,FALSE)</f>
        <v>Lazy S</v>
      </c>
      <c r="K171" s="27">
        <f>+'Results Input'!L87</f>
        <v>6</v>
      </c>
    </row>
    <row r="172" spans="2:11" x14ac:dyDescent="0.25">
      <c r="B172" t="str">
        <f t="shared" si="183"/>
        <v>15M22</v>
      </c>
      <c r="C172" t="str">
        <f t="shared" si="92"/>
        <v>15M32</v>
      </c>
      <c r="D172" s="14">
        <f>+D170</f>
        <v>46003</v>
      </c>
      <c r="E172" s="36">
        <f>+E170</f>
        <v>15</v>
      </c>
      <c r="F172" s="26" t="str">
        <f>+'Results Input'!G88</f>
        <v>M22</v>
      </c>
      <c r="G172" s="8" t="str">
        <f>VLOOKUP(F172,Results!$N$2:$O$13,2,FALSE)</f>
        <v>Elks</v>
      </c>
      <c r="H172" s="27">
        <f>+'Results Input'!I88</f>
        <v>12</v>
      </c>
      <c r="I172" s="26" t="str">
        <f>+'Results Input'!J88</f>
        <v>M32</v>
      </c>
      <c r="J172" s="8" t="str">
        <f>VLOOKUP(I172,Results!$N$2:$O$13,2,FALSE)</f>
        <v>Bingham Lions</v>
      </c>
      <c r="K172" s="27">
        <f>+'Results Input'!L88</f>
        <v>12</v>
      </c>
    </row>
    <row r="173" spans="2:11" x14ac:dyDescent="0.25">
      <c r="B173" t="str">
        <f t="shared" si="183"/>
        <v>15M27</v>
      </c>
      <c r="C173" t="str">
        <f t="shared" ref="C173:C257" si="184">CONCATENATE(E173,I173)</f>
        <v>15M29</v>
      </c>
      <c r="D173" s="14">
        <f>+D170</f>
        <v>46003</v>
      </c>
      <c r="E173" s="36">
        <f>+E170</f>
        <v>15</v>
      </c>
      <c r="F173" s="26" t="str">
        <f>+'Results Input'!G89</f>
        <v>M27</v>
      </c>
      <c r="G173" s="8" t="str">
        <f>VLOOKUP(F173,Results!$N$2:$O$13,2,FALSE)</f>
        <v>Clockpelters</v>
      </c>
      <c r="H173" s="27">
        <f>+'Results Input'!I89</f>
        <v>15</v>
      </c>
      <c r="I173" s="26" t="str">
        <f>+'Results Input'!J89</f>
        <v>M29</v>
      </c>
      <c r="J173" s="8" t="str">
        <f>VLOOKUP(I173,Results!$N$2:$O$13,2,FALSE)</f>
        <v>Phoenix</v>
      </c>
      <c r="K173" s="27">
        <f>+'Results Input'!L89</f>
        <v>6</v>
      </c>
    </row>
    <row r="174" spans="2:11" x14ac:dyDescent="0.25">
      <c r="B174" t="str">
        <f t="shared" si="183"/>
        <v>15M28</v>
      </c>
      <c r="C174" t="str">
        <f t="shared" si="184"/>
        <v>15M30</v>
      </c>
      <c r="D174" s="14">
        <f>+D170</f>
        <v>46003</v>
      </c>
      <c r="E174" s="36">
        <f>+E170</f>
        <v>15</v>
      </c>
      <c r="F174" s="26" t="str">
        <f>+'Results Input'!G90</f>
        <v>M28</v>
      </c>
      <c r="G174" s="8" t="str">
        <f>VLOOKUP(F174,Results!$N$2:$O$13,2,FALSE)</f>
        <v>Pilgrims</v>
      </c>
      <c r="H174" s="27">
        <f>+'Results Input'!I90</f>
        <v>7</v>
      </c>
      <c r="I174" s="26" t="str">
        <f>+'Results Input'!J90</f>
        <v>M30</v>
      </c>
      <c r="J174" s="28" t="str">
        <f>VLOOKUP(I174,Results!$N$2:$O$13,2,FALSE)</f>
        <v>The Imps</v>
      </c>
      <c r="K174" s="27">
        <f>+'Results Input'!L90</f>
        <v>20</v>
      </c>
    </row>
    <row r="175" spans="2:11" x14ac:dyDescent="0.25">
      <c r="B175" t="str">
        <f t="shared" ref="B175" si="185">CONCATENATE(E175,F175)</f>
        <v>15M23</v>
      </c>
      <c r="C175" t="str">
        <f t="shared" ref="C175" si="186">CONCATENATE(E175,I175)</f>
        <v>15M25</v>
      </c>
      <c r="D175" s="14">
        <f>+D171</f>
        <v>46003</v>
      </c>
      <c r="E175" s="36">
        <f>+E171</f>
        <v>15</v>
      </c>
      <c r="F175" s="26" t="str">
        <f>+'Results Input'!G91</f>
        <v>M23</v>
      </c>
      <c r="G175" s="8" t="str">
        <f>VLOOKUP(F175,Results!$N$2:$O$13,2,FALSE)</f>
        <v>Aztecs</v>
      </c>
      <c r="H175" s="27">
        <f>+'Results Input'!I91</f>
        <v>10</v>
      </c>
      <c r="I175" s="26" t="str">
        <f>+'Results Input'!J91</f>
        <v>M25</v>
      </c>
      <c r="J175" s="28" t="str">
        <f>VLOOKUP(I175,Results!$N$2:$O$13,2,FALSE)</f>
        <v>Woodlark</v>
      </c>
      <c r="K175" s="27">
        <f>+'Results Input'!L91</f>
        <v>8</v>
      </c>
    </row>
    <row r="176" spans="2:11" x14ac:dyDescent="0.25">
      <c r="B176" t="str">
        <f t="shared" si="183"/>
        <v>15M26</v>
      </c>
      <c r="C176" t="str">
        <f t="shared" si="184"/>
        <v>15M24</v>
      </c>
      <c r="D176" s="14">
        <f>+D170</f>
        <v>46003</v>
      </c>
      <c r="E176" s="36">
        <f>+E170</f>
        <v>15</v>
      </c>
      <c r="F176" s="26" t="str">
        <f t="shared" ref="F176:F181" si="187">+I170</f>
        <v>M26</v>
      </c>
      <c r="G176" s="8" t="str">
        <f>VLOOKUP(F176,Results!$N$2:$O$13,2,FALSE)</f>
        <v>Wynsomes</v>
      </c>
      <c r="H176" s="27">
        <f t="shared" ref="H176:H181" si="188">+K170</f>
        <v>16</v>
      </c>
      <c r="I176" s="1" t="str">
        <f t="shared" ref="I176:I181" si="189">+F170</f>
        <v>M24</v>
      </c>
      <c r="J176" s="28" t="str">
        <f>VLOOKUP(I176,Results!$N$2:$O$13,2,FALSE)</f>
        <v>Newark Nomads</v>
      </c>
      <c r="K176" s="26">
        <f>+H170</f>
        <v>5</v>
      </c>
    </row>
    <row r="177" spans="2:11" x14ac:dyDescent="0.25">
      <c r="B177" t="str">
        <f t="shared" si="183"/>
        <v>15M31</v>
      </c>
      <c r="C177" t="str">
        <f t="shared" si="184"/>
        <v>15M21</v>
      </c>
      <c r="D177" s="14">
        <f>+D170</f>
        <v>46003</v>
      </c>
      <c r="E177" s="36">
        <f>+E170</f>
        <v>15</v>
      </c>
      <c r="F177" s="26" t="str">
        <f t="shared" si="187"/>
        <v>M31</v>
      </c>
      <c r="G177" s="8" t="str">
        <f>VLOOKUP(F177,Results!$N$2:$O$13,2,FALSE)</f>
        <v>Lazy S</v>
      </c>
      <c r="H177" s="27">
        <f t="shared" si="188"/>
        <v>6</v>
      </c>
      <c r="I177" s="1" t="str">
        <f t="shared" si="189"/>
        <v>M21</v>
      </c>
      <c r="J177" s="28" t="str">
        <f>VLOOKUP(I177,Results!$N$2:$O$13,2,FALSE)</f>
        <v>Butcher's Dog</v>
      </c>
      <c r="K177" s="26">
        <f>+H171</f>
        <v>20</v>
      </c>
    </row>
    <row r="178" spans="2:11" x14ac:dyDescent="0.25">
      <c r="B178" t="str">
        <f t="shared" si="183"/>
        <v>15M32</v>
      </c>
      <c r="C178" t="str">
        <f t="shared" si="184"/>
        <v>15M22</v>
      </c>
      <c r="D178" s="14">
        <f>+D170</f>
        <v>46003</v>
      </c>
      <c r="E178" s="36">
        <f>+E170</f>
        <v>15</v>
      </c>
      <c r="F178" s="26" t="str">
        <f t="shared" si="187"/>
        <v>M32</v>
      </c>
      <c r="G178" s="8" t="str">
        <f>VLOOKUP(F178,Results!$N$2:$O$13,2,FALSE)</f>
        <v>Bingham Lions</v>
      </c>
      <c r="H178" s="27">
        <f t="shared" si="188"/>
        <v>12</v>
      </c>
      <c r="I178" s="1" t="str">
        <f t="shared" si="189"/>
        <v>M22</v>
      </c>
      <c r="J178" s="28" t="str">
        <f>VLOOKUP(I178,Results!$N$2:$O$13,2,FALSE)</f>
        <v>Elks</v>
      </c>
      <c r="K178" s="26">
        <f>+H172</f>
        <v>12</v>
      </c>
    </row>
    <row r="179" spans="2:11" x14ac:dyDescent="0.25">
      <c r="B179" t="str">
        <f t="shared" si="183"/>
        <v>15M29</v>
      </c>
      <c r="C179" t="str">
        <f t="shared" si="184"/>
        <v>15M27</v>
      </c>
      <c r="D179" s="14">
        <f t="shared" ref="D179:E181" si="190">+D170</f>
        <v>46003</v>
      </c>
      <c r="E179" s="36">
        <f t="shared" si="190"/>
        <v>15</v>
      </c>
      <c r="F179" s="26" t="str">
        <f t="shared" si="187"/>
        <v>M29</v>
      </c>
      <c r="G179" s="8" t="str">
        <f>VLOOKUP(F179,Results!$N$2:$O$13,2,FALSE)</f>
        <v>Phoenix</v>
      </c>
      <c r="H179" s="27">
        <f t="shared" si="188"/>
        <v>6</v>
      </c>
      <c r="I179" s="1" t="str">
        <f t="shared" si="189"/>
        <v>M27</v>
      </c>
      <c r="J179" s="28" t="str">
        <f>VLOOKUP(I179,Results!$N$2:$O$13,2,FALSE)</f>
        <v>Clockpelters</v>
      </c>
      <c r="K179" s="26">
        <f>+H173</f>
        <v>15</v>
      </c>
    </row>
    <row r="180" spans="2:11" x14ac:dyDescent="0.25">
      <c r="B180" t="str">
        <f t="shared" ref="B180" si="191">CONCATENATE(E180,F180)</f>
        <v>15M30</v>
      </c>
      <c r="C180" t="str">
        <f t="shared" ref="C180" si="192">CONCATENATE(E180,I180)</f>
        <v>15M28</v>
      </c>
      <c r="D180" s="14">
        <f t="shared" si="190"/>
        <v>46003</v>
      </c>
      <c r="E180" s="36">
        <f t="shared" si="190"/>
        <v>15</v>
      </c>
      <c r="F180" s="26" t="str">
        <f t="shared" si="187"/>
        <v>M30</v>
      </c>
      <c r="G180" s="8" t="str">
        <f>VLOOKUP(F180,Results!$N$2:$O$13,2,FALSE)</f>
        <v>The Imps</v>
      </c>
      <c r="H180" s="27">
        <f t="shared" si="188"/>
        <v>20</v>
      </c>
      <c r="I180" s="1" t="str">
        <f t="shared" si="189"/>
        <v>M28</v>
      </c>
      <c r="J180" s="28" t="str">
        <f>VLOOKUP(I180,Results!$N$2:$O$13,2,FALSE)</f>
        <v>Pilgrims</v>
      </c>
      <c r="K180" s="26">
        <f t="shared" ref="K180" si="193">+H174</f>
        <v>7</v>
      </c>
    </row>
    <row r="181" spans="2:11" x14ac:dyDescent="0.25">
      <c r="B181" t="str">
        <f t="shared" ref="B181" si="194">CONCATENATE(E181,F181)</f>
        <v>15M25</v>
      </c>
      <c r="C181" t="str">
        <f t="shared" ref="C181" si="195">CONCATENATE(E181,I181)</f>
        <v>15M23</v>
      </c>
      <c r="D181" s="14">
        <f t="shared" si="190"/>
        <v>46003</v>
      </c>
      <c r="E181" s="36">
        <f t="shared" si="190"/>
        <v>15</v>
      </c>
      <c r="F181" s="26" t="str">
        <f t="shared" si="187"/>
        <v>M25</v>
      </c>
      <c r="G181" s="8" t="str">
        <f>VLOOKUP(F181,Results!$N$2:$O$13,2,FALSE)</f>
        <v>Woodlark</v>
      </c>
      <c r="H181" s="27">
        <f t="shared" si="188"/>
        <v>8</v>
      </c>
      <c r="I181" s="1" t="str">
        <f t="shared" si="189"/>
        <v>M23</v>
      </c>
      <c r="J181" s="28" t="str">
        <f>VLOOKUP(I181,Results!$N$2:$O$13,2,FALSE)</f>
        <v>Aztecs</v>
      </c>
      <c r="K181" s="26">
        <f t="shared" ref="K181" si="196">+H175</f>
        <v>10</v>
      </c>
    </row>
    <row r="182" spans="2:11" x14ac:dyDescent="0.25">
      <c r="B182" t="str">
        <f t="shared" ref="B182:B191" si="197">CONCATENATE(E182,F182)</f>
        <v>16M32</v>
      </c>
      <c r="C182" t="str">
        <f t="shared" si="184"/>
        <v>16M29</v>
      </c>
      <c r="D182" s="14">
        <f>+'Results Input'!E92</f>
        <v>46006</v>
      </c>
      <c r="E182" s="35">
        <f>+'Results Input'!F92</f>
        <v>16</v>
      </c>
      <c r="F182" s="26" t="str">
        <f>+'Results Input'!G92</f>
        <v>M32</v>
      </c>
      <c r="G182" s="8" t="str">
        <f>VLOOKUP(F182,Results!$N$2:$O$13,2,FALSE)</f>
        <v>Bingham Lions</v>
      </c>
      <c r="H182" s="27">
        <f>+'Results Input'!I92</f>
        <v>0</v>
      </c>
      <c r="I182" s="26" t="str">
        <f>+'Results Input'!J92</f>
        <v>M29</v>
      </c>
      <c r="J182" s="8" t="str">
        <f>VLOOKUP(I182,Results!$N$2:$O$13,2,FALSE)</f>
        <v>Phoenix</v>
      </c>
      <c r="K182" s="27">
        <f>+'Results Input'!L92</f>
        <v>0</v>
      </c>
    </row>
    <row r="183" spans="2:11" x14ac:dyDescent="0.25">
      <c r="B183" t="str">
        <f t="shared" si="197"/>
        <v>16M26</v>
      </c>
      <c r="C183" t="str">
        <f t="shared" si="184"/>
        <v>16M23</v>
      </c>
      <c r="D183" s="14">
        <f>+D182</f>
        <v>46006</v>
      </c>
      <c r="E183" s="36">
        <f>+E182</f>
        <v>16</v>
      </c>
      <c r="F183" s="26" t="str">
        <f>+'Results Input'!G93</f>
        <v>M26</v>
      </c>
      <c r="G183" s="8" t="str">
        <f>VLOOKUP(F183,Results!$N$2:$O$13,2,FALSE)</f>
        <v>Wynsomes</v>
      </c>
      <c r="H183" s="27">
        <f>+'Results Input'!I93</f>
        <v>0</v>
      </c>
      <c r="I183" s="26" t="str">
        <f>+'Results Input'!J93</f>
        <v>M23</v>
      </c>
      <c r="J183" s="8" t="str">
        <f>VLOOKUP(I183,Results!$N$2:$O$13,2,FALSE)</f>
        <v>Aztecs</v>
      </c>
      <c r="K183" s="27">
        <f>+'Results Input'!L93</f>
        <v>0</v>
      </c>
    </row>
    <row r="184" spans="2:11" x14ac:dyDescent="0.25">
      <c r="B184" t="str">
        <f t="shared" si="197"/>
        <v>16M30</v>
      </c>
      <c r="C184" t="str">
        <f t="shared" si="184"/>
        <v>16M27</v>
      </c>
      <c r="D184" s="14">
        <f>+D182</f>
        <v>46006</v>
      </c>
      <c r="E184" s="36">
        <f>+E182</f>
        <v>16</v>
      </c>
      <c r="F184" s="26" t="str">
        <f>+'Results Input'!G94</f>
        <v>M30</v>
      </c>
      <c r="G184" s="8" t="str">
        <f>VLOOKUP(F184,Results!$N$2:$O$13,2,FALSE)</f>
        <v>The Imps</v>
      </c>
      <c r="H184" s="27">
        <f>+'Results Input'!I94</f>
        <v>0</v>
      </c>
      <c r="I184" s="26" t="str">
        <f>+'Results Input'!J94</f>
        <v>M27</v>
      </c>
      <c r="J184" s="8" t="str">
        <f>VLOOKUP(I184,Results!$N$2:$O$13,2,FALSE)</f>
        <v>Clockpelters</v>
      </c>
      <c r="K184" s="27">
        <f>+'Results Input'!L94</f>
        <v>0</v>
      </c>
    </row>
    <row r="185" spans="2:11" x14ac:dyDescent="0.25">
      <c r="B185" t="str">
        <f t="shared" si="197"/>
        <v>16M24</v>
      </c>
      <c r="C185" t="str">
        <f t="shared" si="184"/>
        <v>16M21</v>
      </c>
      <c r="D185" s="14">
        <f>+D182</f>
        <v>46006</v>
      </c>
      <c r="E185" s="36">
        <f>+E182</f>
        <v>16</v>
      </c>
      <c r="F185" s="26" t="str">
        <f>+'Results Input'!G95</f>
        <v>M24</v>
      </c>
      <c r="G185" s="8" t="str">
        <f>VLOOKUP(F185,Results!$N$2:$O$13,2,FALSE)</f>
        <v>Newark Nomads</v>
      </c>
      <c r="H185" s="27">
        <f>+'Results Input'!I95</f>
        <v>0</v>
      </c>
      <c r="I185" s="26" t="str">
        <f>+'Results Input'!J95</f>
        <v>M21</v>
      </c>
      <c r="J185" s="8" t="str">
        <f>VLOOKUP(I185,Results!$N$2:$O$13,2,FALSE)</f>
        <v>Butcher's Dog</v>
      </c>
      <c r="K185" s="27">
        <f>+'Results Input'!L95</f>
        <v>0</v>
      </c>
    </row>
    <row r="186" spans="2:11" x14ac:dyDescent="0.25">
      <c r="B186" t="str">
        <f t="shared" si="197"/>
        <v>16M25</v>
      </c>
      <c r="C186" t="str">
        <f t="shared" si="184"/>
        <v>16M22</v>
      </c>
      <c r="D186" s="14">
        <f>+D182</f>
        <v>46006</v>
      </c>
      <c r="E186" s="36">
        <f>+E182</f>
        <v>16</v>
      </c>
      <c r="F186" s="26" t="str">
        <f>+'Results Input'!G96</f>
        <v>M25</v>
      </c>
      <c r="G186" s="8" t="str">
        <f>VLOOKUP(F186,Results!$N$2:$O$13,2,FALSE)</f>
        <v>Woodlark</v>
      </c>
      <c r="H186" s="27">
        <f>+'Results Input'!I96</f>
        <v>0</v>
      </c>
      <c r="I186" s="26" t="str">
        <f>+'Results Input'!J96</f>
        <v>M22</v>
      </c>
      <c r="J186" s="28" t="str">
        <f>VLOOKUP(I186,Results!$N$2:$O$13,2,FALSE)</f>
        <v>Elks</v>
      </c>
      <c r="K186" s="27">
        <f>+'Results Input'!L96</f>
        <v>0</v>
      </c>
    </row>
    <row r="187" spans="2:11" x14ac:dyDescent="0.25">
      <c r="B187" t="str">
        <f t="shared" ref="B187" si="198">CONCATENATE(E187,F187)</f>
        <v>16M31</v>
      </c>
      <c r="C187" t="str">
        <f t="shared" ref="C187" si="199">CONCATENATE(E187,I187)</f>
        <v>16M28</v>
      </c>
      <c r="D187" s="14">
        <f>+D183</f>
        <v>46006</v>
      </c>
      <c r="E187" s="36">
        <f>+E183</f>
        <v>16</v>
      </c>
      <c r="F187" s="26" t="str">
        <f>+'Results Input'!G97</f>
        <v>M31</v>
      </c>
      <c r="G187" s="8" t="str">
        <f>VLOOKUP(F187,Results!$N$2:$O$13,2,FALSE)</f>
        <v>Lazy S</v>
      </c>
      <c r="H187" s="27">
        <f>+'Results Input'!I97</f>
        <v>0</v>
      </c>
      <c r="I187" s="26" t="str">
        <f>+'Results Input'!J97</f>
        <v>M28</v>
      </c>
      <c r="J187" s="28" t="str">
        <f>VLOOKUP(I187,Results!$N$2:$O$13,2,FALSE)</f>
        <v>Pilgrims</v>
      </c>
      <c r="K187" s="27">
        <f>+'Results Input'!L97</f>
        <v>0</v>
      </c>
    </row>
    <row r="188" spans="2:11" x14ac:dyDescent="0.25">
      <c r="B188" t="str">
        <f t="shared" si="197"/>
        <v>16M29</v>
      </c>
      <c r="C188" t="str">
        <f t="shared" si="184"/>
        <v>16M32</v>
      </c>
      <c r="D188" s="14">
        <f>+D182</f>
        <v>46006</v>
      </c>
      <c r="E188" s="36">
        <f>+E182</f>
        <v>16</v>
      </c>
      <c r="F188" s="26" t="str">
        <f t="shared" ref="F188:F193" si="200">+I182</f>
        <v>M29</v>
      </c>
      <c r="G188" s="8" t="str">
        <f>VLOOKUP(F188,Results!$N$2:$O$13,2,FALSE)</f>
        <v>Phoenix</v>
      </c>
      <c r="H188" s="27">
        <f t="shared" ref="H188:H193" si="201">+K182</f>
        <v>0</v>
      </c>
      <c r="I188" s="1" t="str">
        <f t="shared" ref="I188:I193" si="202">+F182</f>
        <v>M32</v>
      </c>
      <c r="J188" s="28" t="str">
        <f>VLOOKUP(I188,Results!$N$2:$O$13,2,FALSE)</f>
        <v>Bingham Lions</v>
      </c>
      <c r="K188" s="26">
        <f>+H182</f>
        <v>0</v>
      </c>
    </row>
    <row r="189" spans="2:11" x14ac:dyDescent="0.25">
      <c r="B189" t="str">
        <f t="shared" si="197"/>
        <v>16M23</v>
      </c>
      <c r="C189" t="str">
        <f t="shared" si="184"/>
        <v>16M26</v>
      </c>
      <c r="D189" s="14">
        <f>+D182</f>
        <v>46006</v>
      </c>
      <c r="E189" s="36">
        <f>+E182</f>
        <v>16</v>
      </c>
      <c r="F189" s="26" t="str">
        <f t="shared" si="200"/>
        <v>M23</v>
      </c>
      <c r="G189" s="8" t="str">
        <f>VLOOKUP(F189,Results!$N$2:$O$13,2,FALSE)</f>
        <v>Aztecs</v>
      </c>
      <c r="H189" s="27">
        <f t="shared" si="201"/>
        <v>0</v>
      </c>
      <c r="I189" s="1" t="str">
        <f t="shared" si="202"/>
        <v>M26</v>
      </c>
      <c r="J189" s="28" t="str">
        <f>VLOOKUP(I189,Results!$N$2:$O$13,2,FALSE)</f>
        <v>Wynsomes</v>
      </c>
      <c r="K189" s="26">
        <f>+H183</f>
        <v>0</v>
      </c>
    </row>
    <row r="190" spans="2:11" x14ac:dyDescent="0.25">
      <c r="B190" t="str">
        <f t="shared" si="197"/>
        <v>16M27</v>
      </c>
      <c r="C190" t="str">
        <f t="shared" si="184"/>
        <v>16M30</v>
      </c>
      <c r="D190" s="14">
        <f>+D182</f>
        <v>46006</v>
      </c>
      <c r="E190" s="36">
        <f>+E182</f>
        <v>16</v>
      </c>
      <c r="F190" s="26" t="str">
        <f t="shared" si="200"/>
        <v>M27</v>
      </c>
      <c r="G190" s="8" t="str">
        <f>VLOOKUP(F190,Results!$N$2:$O$13,2,FALSE)</f>
        <v>Clockpelters</v>
      </c>
      <c r="H190" s="27">
        <f t="shared" si="201"/>
        <v>0</v>
      </c>
      <c r="I190" s="1" t="str">
        <f t="shared" si="202"/>
        <v>M30</v>
      </c>
      <c r="J190" s="28" t="str">
        <f>VLOOKUP(I190,Results!$N$2:$O$13,2,FALSE)</f>
        <v>The Imps</v>
      </c>
      <c r="K190" s="26">
        <f>+H184</f>
        <v>0</v>
      </c>
    </row>
    <row r="191" spans="2:11" x14ac:dyDescent="0.25">
      <c r="B191" t="str">
        <f t="shared" si="197"/>
        <v>16M21</v>
      </c>
      <c r="C191" t="str">
        <f t="shared" si="184"/>
        <v>16M24</v>
      </c>
      <c r="D191" s="14">
        <f t="shared" ref="D191:E193" si="203">+D182</f>
        <v>46006</v>
      </c>
      <c r="E191" s="36">
        <f t="shared" si="203"/>
        <v>16</v>
      </c>
      <c r="F191" s="26" t="str">
        <f t="shared" si="200"/>
        <v>M21</v>
      </c>
      <c r="G191" s="8" t="str">
        <f>VLOOKUP(F191,Results!$N$2:$O$13,2,FALSE)</f>
        <v>Butcher's Dog</v>
      </c>
      <c r="H191" s="27">
        <f t="shared" si="201"/>
        <v>0</v>
      </c>
      <c r="I191" s="1" t="str">
        <f t="shared" si="202"/>
        <v>M24</v>
      </c>
      <c r="J191" s="28" t="str">
        <f>VLOOKUP(I191,Results!$N$2:$O$13,2,FALSE)</f>
        <v>Newark Nomads</v>
      </c>
      <c r="K191" s="26">
        <f>+H185</f>
        <v>0</v>
      </c>
    </row>
    <row r="192" spans="2:11" x14ac:dyDescent="0.25">
      <c r="B192" t="str">
        <f t="shared" ref="B192" si="204">CONCATENATE(E192,F192)</f>
        <v>16M22</v>
      </c>
      <c r="C192" t="str">
        <f t="shared" ref="C192" si="205">CONCATENATE(E192,I192)</f>
        <v>16M25</v>
      </c>
      <c r="D192" s="14">
        <f t="shared" si="203"/>
        <v>46006</v>
      </c>
      <c r="E192" s="36">
        <f t="shared" si="203"/>
        <v>16</v>
      </c>
      <c r="F192" s="26" t="str">
        <f t="shared" si="200"/>
        <v>M22</v>
      </c>
      <c r="G192" s="8" t="str">
        <f>VLOOKUP(F192,Results!$N$2:$O$13,2,FALSE)</f>
        <v>Elks</v>
      </c>
      <c r="H192" s="27">
        <f t="shared" si="201"/>
        <v>0</v>
      </c>
      <c r="I192" s="1" t="str">
        <f t="shared" si="202"/>
        <v>M25</v>
      </c>
      <c r="J192" s="28" t="str">
        <f>VLOOKUP(I192,Results!$N$2:$O$13,2,FALSE)</f>
        <v>Woodlark</v>
      </c>
      <c r="K192" s="26">
        <f t="shared" ref="K192" si="206">+H186</f>
        <v>0</v>
      </c>
    </row>
    <row r="193" spans="2:11" x14ac:dyDescent="0.25">
      <c r="B193" t="str">
        <f t="shared" ref="B193" si="207">CONCATENATE(E193,F193)</f>
        <v>16M28</v>
      </c>
      <c r="C193" t="str">
        <f t="shared" ref="C193" si="208">CONCATENATE(E193,I193)</f>
        <v>16M31</v>
      </c>
      <c r="D193" s="14">
        <f t="shared" si="203"/>
        <v>46006</v>
      </c>
      <c r="E193" s="36">
        <f t="shared" si="203"/>
        <v>16</v>
      </c>
      <c r="F193" s="26" t="str">
        <f t="shared" si="200"/>
        <v>M28</v>
      </c>
      <c r="G193" s="8" t="str">
        <f>VLOOKUP(F193,Results!$N$2:$O$13,2,FALSE)</f>
        <v>Pilgrims</v>
      </c>
      <c r="H193" s="27">
        <f t="shared" si="201"/>
        <v>0</v>
      </c>
      <c r="I193" s="1" t="str">
        <f t="shared" si="202"/>
        <v>M31</v>
      </c>
      <c r="J193" s="28" t="str">
        <f>VLOOKUP(I193,Results!$N$2:$O$13,2,FALSE)</f>
        <v>Lazy S</v>
      </c>
      <c r="K193" s="26">
        <f t="shared" ref="K193" si="209">+H187</f>
        <v>0</v>
      </c>
    </row>
    <row r="194" spans="2:11" x14ac:dyDescent="0.25">
      <c r="B194" t="str">
        <f t="shared" ref="B194:B203" si="210">CONCATENATE(E194,F194)</f>
        <v>17M30</v>
      </c>
      <c r="C194" t="str">
        <f t="shared" si="184"/>
        <v>17M21</v>
      </c>
      <c r="D194" s="14">
        <f>+'Results Input'!E98</f>
        <v>46013</v>
      </c>
      <c r="E194" s="35">
        <f>+'Results Input'!F98</f>
        <v>17</v>
      </c>
      <c r="F194" s="26" t="str">
        <f>+'Results Input'!G98</f>
        <v>M30</v>
      </c>
      <c r="G194" s="8" t="str">
        <f>VLOOKUP(F194,Results!$N$2:$O$13,2,FALSE)</f>
        <v>The Imps</v>
      </c>
      <c r="H194" s="27">
        <f>+'Results Input'!I98</f>
        <v>0</v>
      </c>
      <c r="I194" s="26" t="str">
        <f>+'Results Input'!J98</f>
        <v>M21</v>
      </c>
      <c r="J194" s="8" t="str">
        <f>VLOOKUP(I194,Results!$N$2:$O$13,2,FALSE)</f>
        <v>Butcher's Dog</v>
      </c>
      <c r="K194" s="27">
        <f>+'Results Input'!L98</f>
        <v>0</v>
      </c>
    </row>
    <row r="195" spans="2:11" x14ac:dyDescent="0.25">
      <c r="B195" t="str">
        <f t="shared" si="210"/>
        <v>17M28</v>
      </c>
      <c r="C195" t="str">
        <f t="shared" si="184"/>
        <v>17M25</v>
      </c>
      <c r="D195" s="14">
        <f>+D194</f>
        <v>46013</v>
      </c>
      <c r="E195" s="36">
        <f>+E194</f>
        <v>17</v>
      </c>
      <c r="F195" s="26" t="str">
        <f>+'Results Input'!G99</f>
        <v>M28</v>
      </c>
      <c r="G195" s="8" t="str">
        <f>VLOOKUP(F195,Results!$N$2:$O$13,2,FALSE)</f>
        <v>Pilgrims</v>
      </c>
      <c r="H195" s="27">
        <f>+'Results Input'!I99</f>
        <v>0</v>
      </c>
      <c r="I195" s="26" t="str">
        <f>+'Results Input'!J99</f>
        <v>M25</v>
      </c>
      <c r="J195" s="8" t="str">
        <f>VLOOKUP(I195,Results!$N$2:$O$13,2,FALSE)</f>
        <v>Woodlark</v>
      </c>
      <c r="K195" s="27">
        <f>+'Results Input'!L99</f>
        <v>0</v>
      </c>
    </row>
    <row r="196" spans="2:11" x14ac:dyDescent="0.25">
      <c r="B196" t="str">
        <f t="shared" si="210"/>
        <v>17M29</v>
      </c>
      <c r="C196" t="str">
        <f t="shared" si="184"/>
        <v>17M26</v>
      </c>
      <c r="D196" s="14">
        <f>+D194</f>
        <v>46013</v>
      </c>
      <c r="E196" s="36">
        <f>+E194</f>
        <v>17</v>
      </c>
      <c r="F196" s="26" t="str">
        <f>+'Results Input'!G100</f>
        <v>M29</v>
      </c>
      <c r="G196" s="8" t="str">
        <f>VLOOKUP(F196,Results!$N$2:$O$13,2,FALSE)</f>
        <v>Phoenix</v>
      </c>
      <c r="H196" s="27">
        <f>+'Results Input'!I100</f>
        <v>0</v>
      </c>
      <c r="I196" s="26" t="str">
        <f>+'Results Input'!J100</f>
        <v>M26</v>
      </c>
      <c r="J196" s="8" t="str">
        <f>VLOOKUP(I196,Results!$N$2:$O$13,2,FALSE)</f>
        <v>Wynsomes</v>
      </c>
      <c r="K196" s="27">
        <f>+'Results Input'!L100</f>
        <v>0</v>
      </c>
    </row>
    <row r="197" spans="2:11" x14ac:dyDescent="0.25">
      <c r="B197" t="str">
        <f t="shared" si="210"/>
        <v>17M31</v>
      </c>
      <c r="C197" t="str">
        <f t="shared" si="184"/>
        <v>17M22</v>
      </c>
      <c r="D197" s="14">
        <f>+D194</f>
        <v>46013</v>
      </c>
      <c r="E197" s="36">
        <f>+E194</f>
        <v>17</v>
      </c>
      <c r="F197" s="26" t="str">
        <f>+'Results Input'!G101</f>
        <v>M31</v>
      </c>
      <c r="G197" s="8" t="str">
        <f>VLOOKUP(F197,Results!$N$2:$O$13,2,FALSE)</f>
        <v>Lazy S</v>
      </c>
      <c r="H197" s="27">
        <f>+'Results Input'!I101</f>
        <v>0</v>
      </c>
      <c r="I197" s="26" t="str">
        <f>+'Results Input'!J101</f>
        <v>M22</v>
      </c>
      <c r="J197" s="8" t="str">
        <f>VLOOKUP(I197,Results!$N$2:$O$13,2,FALSE)</f>
        <v>Elks</v>
      </c>
      <c r="K197" s="27">
        <f>+'Results Input'!L101</f>
        <v>0</v>
      </c>
    </row>
    <row r="198" spans="2:11" x14ac:dyDescent="0.25">
      <c r="B198" t="str">
        <f t="shared" si="210"/>
        <v>17M27</v>
      </c>
      <c r="C198" t="str">
        <f t="shared" si="184"/>
        <v>17M24</v>
      </c>
      <c r="D198" s="14">
        <f>+D194</f>
        <v>46013</v>
      </c>
      <c r="E198" s="36">
        <f>+E194</f>
        <v>17</v>
      </c>
      <c r="F198" s="26" t="str">
        <f>+'Results Input'!G102</f>
        <v>M27</v>
      </c>
      <c r="G198" s="8" t="str">
        <f>VLOOKUP(F198,Results!$N$2:$O$13,2,FALSE)</f>
        <v>Clockpelters</v>
      </c>
      <c r="H198" s="27">
        <f>+'Results Input'!I102</f>
        <v>0</v>
      </c>
      <c r="I198" s="26" t="str">
        <f>+'Results Input'!J102</f>
        <v>M24</v>
      </c>
      <c r="J198" s="28" t="str">
        <f>VLOOKUP(I198,Results!$N$2:$O$13,2,FALSE)</f>
        <v>Newark Nomads</v>
      </c>
      <c r="K198" s="27">
        <f>+'Results Input'!L102</f>
        <v>0</v>
      </c>
    </row>
    <row r="199" spans="2:11" x14ac:dyDescent="0.25">
      <c r="B199" t="str">
        <f t="shared" ref="B199" si="211">CONCATENATE(E199,F199)</f>
        <v>17M32</v>
      </c>
      <c r="C199" t="str">
        <f t="shared" ref="C199" si="212">CONCATENATE(E199,I199)</f>
        <v>17M23</v>
      </c>
      <c r="D199" s="14">
        <f>+D195</f>
        <v>46013</v>
      </c>
      <c r="E199" s="36">
        <f>+E195</f>
        <v>17</v>
      </c>
      <c r="F199" s="26" t="str">
        <f>+'Results Input'!G103</f>
        <v>M32</v>
      </c>
      <c r="G199" s="8" t="str">
        <f>VLOOKUP(F199,Results!$N$2:$O$13,2,FALSE)</f>
        <v>Bingham Lions</v>
      </c>
      <c r="H199" s="27">
        <f>+'Results Input'!I103</f>
        <v>0</v>
      </c>
      <c r="I199" s="26" t="str">
        <f>+'Results Input'!J103</f>
        <v>M23</v>
      </c>
      <c r="J199" s="28" t="str">
        <f>VLOOKUP(I199,Results!$N$2:$O$13,2,FALSE)</f>
        <v>Aztecs</v>
      </c>
      <c r="K199" s="27">
        <f>+'Results Input'!L103</f>
        <v>0</v>
      </c>
    </row>
    <row r="200" spans="2:11" x14ac:dyDescent="0.25">
      <c r="B200" t="str">
        <f t="shared" si="210"/>
        <v>17M21</v>
      </c>
      <c r="C200" t="str">
        <f t="shared" si="184"/>
        <v>17M30</v>
      </c>
      <c r="D200" s="14">
        <f>+D194</f>
        <v>46013</v>
      </c>
      <c r="E200" s="36">
        <f>+E194</f>
        <v>17</v>
      </c>
      <c r="F200" s="26" t="str">
        <f t="shared" ref="F200:F205" si="213">+I194</f>
        <v>M21</v>
      </c>
      <c r="G200" s="8" t="str">
        <f>VLOOKUP(F200,Results!$N$2:$O$13,2,FALSE)</f>
        <v>Butcher's Dog</v>
      </c>
      <c r="H200" s="27">
        <f t="shared" ref="H200:H205" si="214">+K194</f>
        <v>0</v>
      </c>
      <c r="I200" s="1" t="str">
        <f t="shared" ref="I200:I205" si="215">+F194</f>
        <v>M30</v>
      </c>
      <c r="J200" s="28" t="str">
        <f>VLOOKUP(I200,Results!$N$2:$O$13,2,FALSE)</f>
        <v>The Imps</v>
      </c>
      <c r="K200" s="26">
        <f>+H194</f>
        <v>0</v>
      </c>
    </row>
    <row r="201" spans="2:11" x14ac:dyDescent="0.25">
      <c r="B201" t="str">
        <f t="shared" si="210"/>
        <v>17M25</v>
      </c>
      <c r="C201" t="str">
        <f t="shared" si="184"/>
        <v>17M28</v>
      </c>
      <c r="D201" s="14">
        <f>+D194</f>
        <v>46013</v>
      </c>
      <c r="E201" s="36">
        <f>+E194</f>
        <v>17</v>
      </c>
      <c r="F201" s="26" t="str">
        <f t="shared" si="213"/>
        <v>M25</v>
      </c>
      <c r="G201" s="8" t="str">
        <f>VLOOKUP(F201,Results!$N$2:$O$13,2,FALSE)</f>
        <v>Woodlark</v>
      </c>
      <c r="H201" s="27">
        <f t="shared" si="214"/>
        <v>0</v>
      </c>
      <c r="I201" s="1" t="str">
        <f t="shared" si="215"/>
        <v>M28</v>
      </c>
      <c r="J201" s="28" t="str">
        <f>VLOOKUP(I201,Results!$N$2:$O$13,2,FALSE)</f>
        <v>Pilgrims</v>
      </c>
      <c r="K201" s="26">
        <f>+H195</f>
        <v>0</v>
      </c>
    </row>
    <row r="202" spans="2:11" x14ac:dyDescent="0.25">
      <c r="B202" t="str">
        <f t="shared" si="210"/>
        <v>17M26</v>
      </c>
      <c r="C202" t="str">
        <f t="shared" si="184"/>
        <v>17M29</v>
      </c>
      <c r="D202" s="14">
        <f>+D194</f>
        <v>46013</v>
      </c>
      <c r="E202" s="36">
        <f>+E194</f>
        <v>17</v>
      </c>
      <c r="F202" s="26" t="str">
        <f t="shared" si="213"/>
        <v>M26</v>
      </c>
      <c r="G202" s="8" t="str">
        <f>VLOOKUP(F202,Results!$N$2:$O$13,2,FALSE)</f>
        <v>Wynsomes</v>
      </c>
      <c r="H202" s="27">
        <f t="shared" si="214"/>
        <v>0</v>
      </c>
      <c r="I202" s="1" t="str">
        <f t="shared" si="215"/>
        <v>M29</v>
      </c>
      <c r="J202" s="28" t="str">
        <f>VLOOKUP(I202,Results!$N$2:$O$13,2,FALSE)</f>
        <v>Phoenix</v>
      </c>
      <c r="K202" s="26">
        <f>+H196</f>
        <v>0</v>
      </c>
    </row>
    <row r="203" spans="2:11" x14ac:dyDescent="0.25">
      <c r="B203" t="str">
        <f t="shared" si="210"/>
        <v>17M22</v>
      </c>
      <c r="C203" t="str">
        <f t="shared" si="184"/>
        <v>17M31</v>
      </c>
      <c r="D203" s="14">
        <f t="shared" ref="D203:E205" si="216">+D194</f>
        <v>46013</v>
      </c>
      <c r="E203" s="36">
        <f t="shared" si="216"/>
        <v>17</v>
      </c>
      <c r="F203" s="26" t="str">
        <f t="shared" si="213"/>
        <v>M22</v>
      </c>
      <c r="G203" s="8" t="str">
        <f>VLOOKUP(F203,Results!$N$2:$O$13,2,FALSE)</f>
        <v>Elks</v>
      </c>
      <c r="H203" s="27">
        <f t="shared" si="214"/>
        <v>0</v>
      </c>
      <c r="I203" s="1" t="str">
        <f t="shared" si="215"/>
        <v>M31</v>
      </c>
      <c r="J203" s="28" t="str">
        <f>VLOOKUP(I203,Results!$N$2:$O$13,2,FALSE)</f>
        <v>Lazy S</v>
      </c>
      <c r="K203" s="26">
        <f>+H197</f>
        <v>0</v>
      </c>
    </row>
    <row r="204" spans="2:11" x14ac:dyDescent="0.25">
      <c r="B204" t="str">
        <f t="shared" ref="B204" si="217">CONCATENATE(E204,F204)</f>
        <v>17M24</v>
      </c>
      <c r="C204" t="str">
        <f t="shared" ref="C204" si="218">CONCATENATE(E204,I204)</f>
        <v>17M27</v>
      </c>
      <c r="D204" s="14">
        <f t="shared" si="216"/>
        <v>46013</v>
      </c>
      <c r="E204" s="36">
        <f t="shared" si="216"/>
        <v>17</v>
      </c>
      <c r="F204" s="26" t="str">
        <f t="shared" si="213"/>
        <v>M24</v>
      </c>
      <c r="G204" s="8" t="str">
        <f>VLOOKUP(F204,Results!$N$2:$O$13,2,FALSE)</f>
        <v>Newark Nomads</v>
      </c>
      <c r="H204" s="27">
        <f t="shared" si="214"/>
        <v>0</v>
      </c>
      <c r="I204" s="1" t="str">
        <f t="shared" si="215"/>
        <v>M27</v>
      </c>
      <c r="J204" s="28" t="str">
        <f>VLOOKUP(I204,Results!$N$2:$O$13,2,FALSE)</f>
        <v>Clockpelters</v>
      </c>
      <c r="K204" s="26">
        <f t="shared" ref="K204" si="219">+H198</f>
        <v>0</v>
      </c>
    </row>
    <row r="205" spans="2:11" x14ac:dyDescent="0.25">
      <c r="B205" t="str">
        <f t="shared" ref="B205" si="220">CONCATENATE(E205,F205)</f>
        <v>17M23</v>
      </c>
      <c r="C205" t="str">
        <f t="shared" ref="C205" si="221">CONCATENATE(E205,I205)</f>
        <v>17M32</v>
      </c>
      <c r="D205" s="14">
        <f t="shared" si="216"/>
        <v>46013</v>
      </c>
      <c r="E205" s="36">
        <f t="shared" si="216"/>
        <v>17</v>
      </c>
      <c r="F205" s="26" t="str">
        <f t="shared" si="213"/>
        <v>M23</v>
      </c>
      <c r="G205" s="8" t="str">
        <f>VLOOKUP(F205,Results!$N$2:$O$13,2,FALSE)</f>
        <v>Aztecs</v>
      </c>
      <c r="H205" s="27">
        <f t="shared" si="214"/>
        <v>0</v>
      </c>
      <c r="I205" s="1" t="str">
        <f t="shared" si="215"/>
        <v>M32</v>
      </c>
      <c r="J205" s="28" t="str">
        <f>VLOOKUP(I205,Results!$N$2:$O$13,2,FALSE)</f>
        <v>Bingham Lions</v>
      </c>
      <c r="K205" s="26">
        <f t="shared" ref="K205" si="222">+H199</f>
        <v>0</v>
      </c>
    </row>
    <row r="206" spans="2:11" x14ac:dyDescent="0.25">
      <c r="B206" t="str">
        <f t="shared" ref="B206:B215" si="223">CONCATENATE(E206,F206)</f>
        <v>18M22</v>
      </c>
      <c r="C206" t="str">
        <f t="shared" si="184"/>
        <v>18M26</v>
      </c>
      <c r="D206" s="14">
        <f>+'Results Input'!E104</f>
        <v>46031</v>
      </c>
      <c r="E206" s="35">
        <f>+'Results Input'!F104</f>
        <v>18</v>
      </c>
      <c r="F206" s="26" t="str">
        <f>+'Results Input'!G104</f>
        <v>M22</v>
      </c>
      <c r="G206" s="8" t="str">
        <f>VLOOKUP(F206,Results!$N$2:$O$13,2,FALSE)</f>
        <v>Elks</v>
      </c>
      <c r="H206" s="27">
        <f>+'Results Input'!I104</f>
        <v>0</v>
      </c>
      <c r="I206" s="26" t="str">
        <f>+'Results Input'!J104</f>
        <v>M26</v>
      </c>
      <c r="J206" s="8" t="str">
        <f>VLOOKUP(I206,Results!$N$2:$O$13,2,FALSE)</f>
        <v>Wynsomes</v>
      </c>
      <c r="K206" s="27">
        <f>+'Results Input'!L104</f>
        <v>0</v>
      </c>
    </row>
    <row r="207" spans="2:11" x14ac:dyDescent="0.25">
      <c r="B207" t="str">
        <f t="shared" si="223"/>
        <v>18M30</v>
      </c>
      <c r="C207" t="str">
        <f t="shared" si="184"/>
        <v>18M23</v>
      </c>
      <c r="D207" s="14">
        <f>+D206</f>
        <v>46031</v>
      </c>
      <c r="E207" s="36">
        <f>+E206</f>
        <v>18</v>
      </c>
      <c r="F207" s="26" t="str">
        <f>+'Results Input'!G105</f>
        <v>M30</v>
      </c>
      <c r="G207" s="8" t="str">
        <f>VLOOKUP(F207,Results!$N$2:$O$13,2,FALSE)</f>
        <v>The Imps</v>
      </c>
      <c r="H207" s="27">
        <f>+'Results Input'!I105</f>
        <v>0</v>
      </c>
      <c r="I207" s="26" t="str">
        <f>+'Results Input'!J105</f>
        <v>M23</v>
      </c>
      <c r="J207" s="8" t="str">
        <f>VLOOKUP(I207,Results!$N$2:$O$13,2,FALSE)</f>
        <v>Aztecs</v>
      </c>
      <c r="K207" s="27">
        <f>+'Results Input'!L105</f>
        <v>0</v>
      </c>
    </row>
    <row r="208" spans="2:11" x14ac:dyDescent="0.25">
      <c r="B208" t="str">
        <f t="shared" si="223"/>
        <v>18M21</v>
      </c>
      <c r="C208" t="str">
        <f t="shared" si="184"/>
        <v>18M29</v>
      </c>
      <c r="D208" s="14">
        <f>+D206</f>
        <v>46031</v>
      </c>
      <c r="E208" s="36">
        <f>+E206</f>
        <v>18</v>
      </c>
      <c r="F208" s="26" t="str">
        <f>+'Results Input'!G106</f>
        <v>M21</v>
      </c>
      <c r="G208" s="8" t="str">
        <f>VLOOKUP(F208,Results!$N$2:$O$13,2,FALSE)</f>
        <v>Butcher's Dog</v>
      </c>
      <c r="H208" s="27">
        <f>+'Results Input'!I106</f>
        <v>0</v>
      </c>
      <c r="I208" s="26" t="str">
        <f>+'Results Input'!J106</f>
        <v>M29</v>
      </c>
      <c r="J208" s="8" t="str">
        <f>VLOOKUP(I208,Results!$N$2:$O$13,2,FALSE)</f>
        <v>Phoenix</v>
      </c>
      <c r="K208" s="27">
        <f>+'Results Input'!L106</f>
        <v>0</v>
      </c>
    </row>
    <row r="209" spans="2:11" x14ac:dyDescent="0.25">
      <c r="B209" t="str">
        <f t="shared" si="223"/>
        <v>18M32</v>
      </c>
      <c r="C209" t="str">
        <f t="shared" si="184"/>
        <v>18M25</v>
      </c>
      <c r="D209" s="14">
        <f>+D206</f>
        <v>46031</v>
      </c>
      <c r="E209" s="36">
        <f>+E206</f>
        <v>18</v>
      </c>
      <c r="F209" s="26" t="str">
        <f>+'Results Input'!G107</f>
        <v>M32</v>
      </c>
      <c r="G209" s="8" t="str">
        <f>VLOOKUP(F209,Results!$N$2:$O$13,2,FALSE)</f>
        <v>Bingham Lions</v>
      </c>
      <c r="H209" s="27">
        <f>+'Results Input'!I107</f>
        <v>0</v>
      </c>
      <c r="I209" s="26" t="str">
        <f>+'Results Input'!J107</f>
        <v>M25</v>
      </c>
      <c r="J209" s="8" t="str">
        <f>VLOOKUP(I209,Results!$N$2:$O$13,2,FALSE)</f>
        <v>Woodlark</v>
      </c>
      <c r="K209" s="27">
        <f>+'Results Input'!L107</f>
        <v>0</v>
      </c>
    </row>
    <row r="210" spans="2:11" x14ac:dyDescent="0.25">
      <c r="B210" t="str">
        <f t="shared" si="223"/>
        <v>18M27</v>
      </c>
      <c r="C210" t="str">
        <f t="shared" si="184"/>
        <v>18M31</v>
      </c>
      <c r="D210" s="14">
        <f>+D206</f>
        <v>46031</v>
      </c>
      <c r="E210" s="36">
        <f>+E206</f>
        <v>18</v>
      </c>
      <c r="F210" s="26" t="str">
        <f>+'Results Input'!G108</f>
        <v>M27</v>
      </c>
      <c r="G210" s="8" t="str">
        <f>VLOOKUP(F210,Results!$N$2:$O$13,2,FALSE)</f>
        <v>Clockpelters</v>
      </c>
      <c r="H210" s="27">
        <f>+'Results Input'!I108</f>
        <v>0</v>
      </c>
      <c r="I210" s="26" t="str">
        <f>+'Results Input'!J108</f>
        <v>M31</v>
      </c>
      <c r="J210" s="28" t="str">
        <f>VLOOKUP(I210,Results!$N$2:$O$13,2,FALSE)</f>
        <v>Lazy S</v>
      </c>
      <c r="K210" s="27">
        <f>+'Results Input'!L108</f>
        <v>0</v>
      </c>
    </row>
    <row r="211" spans="2:11" x14ac:dyDescent="0.25">
      <c r="B211" t="str">
        <f t="shared" ref="B211" si="224">CONCATENATE(E211,F211)</f>
        <v>18M24</v>
      </c>
      <c r="C211" t="str">
        <f t="shared" ref="C211" si="225">CONCATENATE(E211,I211)</f>
        <v>18M28</v>
      </c>
      <c r="D211" s="14">
        <f>+D207</f>
        <v>46031</v>
      </c>
      <c r="E211" s="36">
        <f>+E207</f>
        <v>18</v>
      </c>
      <c r="F211" s="26" t="str">
        <f>+'Results Input'!G109</f>
        <v>M24</v>
      </c>
      <c r="G211" s="8" t="str">
        <f>VLOOKUP(F211,Results!$N$2:$O$13,2,FALSE)</f>
        <v>Newark Nomads</v>
      </c>
      <c r="H211" s="27">
        <f>+'Results Input'!I109</f>
        <v>0</v>
      </c>
      <c r="I211" s="26" t="str">
        <f>+'Results Input'!J109</f>
        <v>M28</v>
      </c>
      <c r="J211" s="28" t="str">
        <f>VLOOKUP(I211,Results!$N$2:$O$13,2,FALSE)</f>
        <v>Pilgrims</v>
      </c>
      <c r="K211" s="27">
        <f>+'Results Input'!L109</f>
        <v>0</v>
      </c>
    </row>
    <row r="212" spans="2:11" x14ac:dyDescent="0.25">
      <c r="B212" t="str">
        <f t="shared" si="223"/>
        <v>18M26</v>
      </c>
      <c r="C212" t="str">
        <f t="shared" si="184"/>
        <v>18M22</v>
      </c>
      <c r="D212" s="14">
        <f>+D206</f>
        <v>46031</v>
      </c>
      <c r="E212" s="36">
        <f>+E206</f>
        <v>18</v>
      </c>
      <c r="F212" s="26" t="str">
        <f t="shared" ref="F212:F217" si="226">+I206</f>
        <v>M26</v>
      </c>
      <c r="G212" s="8" t="str">
        <f>VLOOKUP(F212,Results!$N$2:$O$13,2,FALSE)</f>
        <v>Wynsomes</v>
      </c>
      <c r="H212" s="27">
        <f t="shared" ref="H212:H217" si="227">+K206</f>
        <v>0</v>
      </c>
      <c r="I212" s="1" t="str">
        <f t="shared" ref="I212:I217" si="228">+F206</f>
        <v>M22</v>
      </c>
      <c r="J212" s="28" t="str">
        <f>VLOOKUP(I212,Results!$N$2:$O$13,2,FALSE)</f>
        <v>Elks</v>
      </c>
      <c r="K212" s="26">
        <f>+H206</f>
        <v>0</v>
      </c>
    </row>
    <row r="213" spans="2:11" x14ac:dyDescent="0.25">
      <c r="B213" t="str">
        <f t="shared" si="223"/>
        <v>18M23</v>
      </c>
      <c r="C213" t="str">
        <f t="shared" si="184"/>
        <v>18M30</v>
      </c>
      <c r="D213" s="14">
        <f>+D206</f>
        <v>46031</v>
      </c>
      <c r="E213" s="36">
        <f>+E206</f>
        <v>18</v>
      </c>
      <c r="F213" s="26" t="str">
        <f t="shared" si="226"/>
        <v>M23</v>
      </c>
      <c r="G213" s="8" t="str">
        <f>VLOOKUP(F213,Results!$N$2:$O$13,2,FALSE)</f>
        <v>Aztecs</v>
      </c>
      <c r="H213" s="27">
        <f t="shared" si="227"/>
        <v>0</v>
      </c>
      <c r="I213" s="1" t="str">
        <f t="shared" si="228"/>
        <v>M30</v>
      </c>
      <c r="J213" s="28" t="str">
        <f>VLOOKUP(I213,Results!$N$2:$O$13,2,FALSE)</f>
        <v>The Imps</v>
      </c>
      <c r="K213" s="26">
        <f>+H207</f>
        <v>0</v>
      </c>
    </row>
    <row r="214" spans="2:11" x14ac:dyDescent="0.25">
      <c r="B214" t="str">
        <f t="shared" si="223"/>
        <v>18M29</v>
      </c>
      <c r="C214" t="str">
        <f t="shared" si="184"/>
        <v>18M21</v>
      </c>
      <c r="D214" s="14">
        <f>+D206</f>
        <v>46031</v>
      </c>
      <c r="E214" s="36">
        <f>+E206</f>
        <v>18</v>
      </c>
      <c r="F214" s="26" t="str">
        <f t="shared" si="226"/>
        <v>M29</v>
      </c>
      <c r="G214" s="8" t="str">
        <f>VLOOKUP(F214,Results!$N$2:$O$13,2,FALSE)</f>
        <v>Phoenix</v>
      </c>
      <c r="H214" s="27">
        <f t="shared" si="227"/>
        <v>0</v>
      </c>
      <c r="I214" s="1" t="str">
        <f t="shared" si="228"/>
        <v>M21</v>
      </c>
      <c r="J214" s="28" t="str">
        <f>VLOOKUP(I214,Results!$N$2:$O$13,2,FALSE)</f>
        <v>Butcher's Dog</v>
      </c>
      <c r="K214" s="26">
        <f>+H208</f>
        <v>0</v>
      </c>
    </row>
    <row r="215" spans="2:11" x14ac:dyDescent="0.25">
      <c r="B215" t="str">
        <f t="shared" si="223"/>
        <v>18M25</v>
      </c>
      <c r="C215" t="str">
        <f t="shared" si="184"/>
        <v>18M32</v>
      </c>
      <c r="D215" s="14">
        <f t="shared" ref="D215:E217" si="229">+D206</f>
        <v>46031</v>
      </c>
      <c r="E215" s="36">
        <f t="shared" si="229"/>
        <v>18</v>
      </c>
      <c r="F215" s="26" t="str">
        <f t="shared" si="226"/>
        <v>M25</v>
      </c>
      <c r="G215" s="8" t="str">
        <f>VLOOKUP(F215,Results!$N$2:$O$13,2,FALSE)</f>
        <v>Woodlark</v>
      </c>
      <c r="H215" s="27">
        <f t="shared" si="227"/>
        <v>0</v>
      </c>
      <c r="I215" s="1" t="str">
        <f t="shared" si="228"/>
        <v>M32</v>
      </c>
      <c r="J215" s="28" t="str">
        <f>VLOOKUP(I215,Results!$N$2:$O$13,2,FALSE)</f>
        <v>Bingham Lions</v>
      </c>
      <c r="K215" s="26">
        <f>+H209</f>
        <v>0</v>
      </c>
    </row>
    <row r="216" spans="2:11" x14ac:dyDescent="0.25">
      <c r="B216" t="str">
        <f t="shared" ref="B216" si="230">CONCATENATE(E216,F216)</f>
        <v>18M31</v>
      </c>
      <c r="C216" t="str">
        <f t="shared" ref="C216" si="231">CONCATENATE(E216,I216)</f>
        <v>18M27</v>
      </c>
      <c r="D216" s="14">
        <f t="shared" si="229"/>
        <v>46031</v>
      </c>
      <c r="E216" s="36">
        <f t="shared" si="229"/>
        <v>18</v>
      </c>
      <c r="F216" s="26" t="str">
        <f t="shared" si="226"/>
        <v>M31</v>
      </c>
      <c r="G216" s="8" t="str">
        <f>VLOOKUP(F216,Results!$N$2:$O$13,2,FALSE)</f>
        <v>Lazy S</v>
      </c>
      <c r="H216" s="27">
        <f t="shared" si="227"/>
        <v>0</v>
      </c>
      <c r="I216" s="1" t="str">
        <f t="shared" si="228"/>
        <v>M27</v>
      </c>
      <c r="J216" s="28" t="str">
        <f>VLOOKUP(I216,Results!$N$2:$O$13,2,FALSE)</f>
        <v>Clockpelters</v>
      </c>
      <c r="K216" s="26">
        <f t="shared" ref="K216" si="232">+H210</f>
        <v>0</v>
      </c>
    </row>
    <row r="217" spans="2:11" x14ac:dyDescent="0.25">
      <c r="B217" t="str">
        <f t="shared" ref="B217" si="233">CONCATENATE(E217,F217)</f>
        <v>18M28</v>
      </c>
      <c r="C217" t="str">
        <f t="shared" ref="C217" si="234">CONCATENATE(E217,I217)</f>
        <v>18M24</v>
      </c>
      <c r="D217" s="14">
        <f t="shared" si="229"/>
        <v>46031</v>
      </c>
      <c r="E217" s="36">
        <f t="shared" si="229"/>
        <v>18</v>
      </c>
      <c r="F217" s="26" t="str">
        <f t="shared" si="226"/>
        <v>M28</v>
      </c>
      <c r="G217" s="8" t="str">
        <f>VLOOKUP(F217,Results!$N$2:$O$13,2,FALSE)</f>
        <v>Pilgrims</v>
      </c>
      <c r="H217" s="27">
        <f t="shared" si="227"/>
        <v>0</v>
      </c>
      <c r="I217" s="1" t="str">
        <f t="shared" si="228"/>
        <v>M24</v>
      </c>
      <c r="J217" s="28" t="str">
        <f>VLOOKUP(I217,Results!$N$2:$O$13,2,FALSE)</f>
        <v>Newark Nomads</v>
      </c>
      <c r="K217" s="26">
        <f t="shared" ref="K217" si="235">+H211</f>
        <v>0</v>
      </c>
    </row>
    <row r="218" spans="2:11" x14ac:dyDescent="0.25">
      <c r="B218" t="str">
        <f t="shared" ref="B218:B227" si="236">CONCATENATE(E218,F218)</f>
        <v>19M31</v>
      </c>
      <c r="C218" t="str">
        <f t="shared" si="184"/>
        <v>19M24</v>
      </c>
      <c r="D218" s="14">
        <f>+'Results Input'!E110</f>
        <v>46034</v>
      </c>
      <c r="E218" s="35">
        <f>+'Results Input'!F110</f>
        <v>19</v>
      </c>
      <c r="F218" s="26" t="str">
        <f>+'Results Input'!G110</f>
        <v>M31</v>
      </c>
      <c r="G218" s="8" t="str">
        <f>VLOOKUP(F218,Results!$N$2:$O$13,2,FALSE)</f>
        <v>Lazy S</v>
      </c>
      <c r="H218" s="27">
        <f>+'Results Input'!I110</f>
        <v>0</v>
      </c>
      <c r="I218" s="26" t="str">
        <f>+'Results Input'!J110</f>
        <v>M24</v>
      </c>
      <c r="J218" s="8" t="str">
        <f>VLOOKUP(I218,Results!$N$2:$O$13,2,FALSE)</f>
        <v>Newark Nomads</v>
      </c>
      <c r="K218" s="27">
        <f>+'Results Input'!L110</f>
        <v>0</v>
      </c>
    </row>
    <row r="219" spans="2:11" x14ac:dyDescent="0.25">
      <c r="B219" t="str">
        <f t="shared" si="236"/>
        <v>19M29</v>
      </c>
      <c r="C219" t="str">
        <f t="shared" si="184"/>
        <v>19M22</v>
      </c>
      <c r="D219" s="14">
        <f>+D218</f>
        <v>46034</v>
      </c>
      <c r="E219" s="36">
        <f>+E218</f>
        <v>19</v>
      </c>
      <c r="F219" s="26" t="str">
        <f>+'Results Input'!G111</f>
        <v>M29</v>
      </c>
      <c r="G219" s="8" t="str">
        <f>VLOOKUP(F219,Results!$N$2:$O$13,2,FALSE)</f>
        <v>Phoenix</v>
      </c>
      <c r="H219" s="27">
        <f>+'Results Input'!I111</f>
        <v>0</v>
      </c>
      <c r="I219" s="26" t="str">
        <f>+'Results Input'!J111</f>
        <v>M22</v>
      </c>
      <c r="J219" s="8" t="str">
        <f>VLOOKUP(I219,Results!$N$2:$O$13,2,FALSE)</f>
        <v>Elks</v>
      </c>
      <c r="K219" s="27">
        <f>+'Results Input'!L111</f>
        <v>0</v>
      </c>
    </row>
    <row r="220" spans="2:11" x14ac:dyDescent="0.25">
      <c r="B220" t="str">
        <f t="shared" si="236"/>
        <v>19M26</v>
      </c>
      <c r="C220" t="str">
        <f t="shared" si="184"/>
        <v>19M32</v>
      </c>
      <c r="D220" s="14">
        <f>+D218</f>
        <v>46034</v>
      </c>
      <c r="E220" s="36">
        <f>+E218</f>
        <v>19</v>
      </c>
      <c r="F220" s="26" t="str">
        <f>+'Results Input'!G112</f>
        <v>M26</v>
      </c>
      <c r="G220" s="8" t="str">
        <f>VLOOKUP(F220,Results!$N$2:$O$13,2,FALSE)</f>
        <v>Wynsomes</v>
      </c>
      <c r="H220" s="27">
        <f>+'Results Input'!I112</f>
        <v>0</v>
      </c>
      <c r="I220" s="26" t="str">
        <f>+'Results Input'!J112</f>
        <v>M32</v>
      </c>
      <c r="J220" s="8" t="str">
        <f>VLOOKUP(I220,Results!$N$2:$O$13,2,FALSE)</f>
        <v>Bingham Lions</v>
      </c>
      <c r="K220" s="27">
        <f>+'Results Input'!L112</f>
        <v>0</v>
      </c>
    </row>
    <row r="221" spans="2:11" x14ac:dyDescent="0.25">
      <c r="B221" t="str">
        <f t="shared" si="236"/>
        <v>19M23</v>
      </c>
      <c r="C221" t="str">
        <f t="shared" si="184"/>
        <v>19M27</v>
      </c>
      <c r="D221" s="14">
        <f>+D218</f>
        <v>46034</v>
      </c>
      <c r="E221" s="36">
        <f>+E218</f>
        <v>19</v>
      </c>
      <c r="F221" s="26" t="str">
        <f>+'Results Input'!G113</f>
        <v>M23</v>
      </c>
      <c r="G221" s="8" t="str">
        <f>VLOOKUP(F221,Results!$N$2:$O$13,2,FALSE)</f>
        <v>Aztecs</v>
      </c>
      <c r="H221" s="27">
        <f>+'Results Input'!I113</f>
        <v>0</v>
      </c>
      <c r="I221" s="26" t="str">
        <f>+'Results Input'!J113</f>
        <v>M27</v>
      </c>
      <c r="J221" s="8" t="str">
        <f>VLOOKUP(I221,Results!$N$2:$O$13,2,FALSE)</f>
        <v>Clockpelters</v>
      </c>
      <c r="K221" s="27">
        <f>+'Results Input'!L113</f>
        <v>0</v>
      </c>
    </row>
    <row r="222" spans="2:11" x14ac:dyDescent="0.25">
      <c r="B222" t="str">
        <f t="shared" si="236"/>
        <v>19M28</v>
      </c>
      <c r="C222" t="str">
        <f t="shared" si="184"/>
        <v>19M21</v>
      </c>
      <c r="D222" s="14">
        <f>+D218</f>
        <v>46034</v>
      </c>
      <c r="E222" s="36">
        <f>+E218</f>
        <v>19</v>
      </c>
      <c r="F222" s="26" t="str">
        <f>+'Results Input'!G114</f>
        <v>M28</v>
      </c>
      <c r="G222" s="8" t="str">
        <f>VLOOKUP(F222,Results!$N$2:$O$13,2,FALSE)</f>
        <v>Pilgrims</v>
      </c>
      <c r="H222" s="27">
        <f>+'Results Input'!I114</f>
        <v>0</v>
      </c>
      <c r="I222" s="26" t="str">
        <f>+'Results Input'!J114</f>
        <v>M21</v>
      </c>
      <c r="J222" s="28" t="str">
        <f>VLOOKUP(I222,Results!$N$2:$O$13,2,FALSE)</f>
        <v>Butcher's Dog</v>
      </c>
      <c r="K222" s="27">
        <f>+'Results Input'!L114</f>
        <v>0</v>
      </c>
    </row>
    <row r="223" spans="2:11" x14ac:dyDescent="0.25">
      <c r="B223" t="str">
        <f t="shared" ref="B223" si="237">CONCATENATE(E223,F223)</f>
        <v>19M30</v>
      </c>
      <c r="C223" t="str">
        <f t="shared" ref="C223" si="238">CONCATENATE(E223,I223)</f>
        <v>19M25</v>
      </c>
      <c r="D223" s="14">
        <f>+D219</f>
        <v>46034</v>
      </c>
      <c r="E223" s="36">
        <f>+E219</f>
        <v>19</v>
      </c>
      <c r="F223" s="26" t="str">
        <f>+'Results Input'!G115</f>
        <v>M30</v>
      </c>
      <c r="G223" s="8" t="str">
        <f>VLOOKUP(F223,Results!$N$2:$O$13,2,FALSE)</f>
        <v>The Imps</v>
      </c>
      <c r="H223" s="27">
        <f>+'Results Input'!I115</f>
        <v>0</v>
      </c>
      <c r="I223" s="26" t="str">
        <f>+'Results Input'!J115</f>
        <v>M25</v>
      </c>
      <c r="J223" s="28" t="str">
        <f>VLOOKUP(I223,Results!$N$2:$O$13,2,FALSE)</f>
        <v>Woodlark</v>
      </c>
      <c r="K223" s="27">
        <f>+'Results Input'!L115</f>
        <v>0</v>
      </c>
    </row>
    <row r="224" spans="2:11" x14ac:dyDescent="0.25">
      <c r="B224" t="str">
        <f t="shared" si="236"/>
        <v>19M24</v>
      </c>
      <c r="C224" t="str">
        <f t="shared" si="184"/>
        <v>19M31</v>
      </c>
      <c r="D224" s="14">
        <f>+D218</f>
        <v>46034</v>
      </c>
      <c r="E224" s="36">
        <f>+E218</f>
        <v>19</v>
      </c>
      <c r="F224" s="26" t="str">
        <f t="shared" ref="F224:F229" si="239">+I218</f>
        <v>M24</v>
      </c>
      <c r="G224" s="8" t="str">
        <f>VLOOKUP(F224,Results!$N$2:$O$13,2,FALSE)</f>
        <v>Newark Nomads</v>
      </c>
      <c r="H224" s="27">
        <f t="shared" ref="H224:H229" si="240">+K218</f>
        <v>0</v>
      </c>
      <c r="I224" s="1" t="str">
        <f t="shared" ref="I224:I229" si="241">+F218</f>
        <v>M31</v>
      </c>
      <c r="J224" s="28" t="str">
        <f>VLOOKUP(I224,Results!$N$2:$O$13,2,FALSE)</f>
        <v>Lazy S</v>
      </c>
      <c r="K224" s="26">
        <f>+H218</f>
        <v>0</v>
      </c>
    </row>
    <row r="225" spans="2:11" x14ac:dyDescent="0.25">
      <c r="B225" t="str">
        <f t="shared" si="236"/>
        <v>19M22</v>
      </c>
      <c r="C225" t="str">
        <f t="shared" si="184"/>
        <v>19M29</v>
      </c>
      <c r="D225" s="14">
        <f>+D218</f>
        <v>46034</v>
      </c>
      <c r="E225" s="36">
        <f>+E218</f>
        <v>19</v>
      </c>
      <c r="F225" s="26" t="str">
        <f t="shared" si="239"/>
        <v>M22</v>
      </c>
      <c r="G225" s="8" t="str">
        <f>VLOOKUP(F225,Results!$N$2:$O$13,2,FALSE)</f>
        <v>Elks</v>
      </c>
      <c r="H225" s="27">
        <f t="shared" si="240"/>
        <v>0</v>
      </c>
      <c r="I225" s="1" t="str">
        <f t="shared" si="241"/>
        <v>M29</v>
      </c>
      <c r="J225" s="28" t="str">
        <f>VLOOKUP(I225,Results!$N$2:$O$13,2,FALSE)</f>
        <v>Phoenix</v>
      </c>
      <c r="K225" s="26">
        <f>+H219</f>
        <v>0</v>
      </c>
    </row>
    <row r="226" spans="2:11" x14ac:dyDescent="0.25">
      <c r="B226" t="str">
        <f t="shared" si="236"/>
        <v>19M32</v>
      </c>
      <c r="C226" t="str">
        <f t="shared" si="184"/>
        <v>19M26</v>
      </c>
      <c r="D226" s="14">
        <f>+D218</f>
        <v>46034</v>
      </c>
      <c r="E226" s="36">
        <f>+E218</f>
        <v>19</v>
      </c>
      <c r="F226" s="26" t="str">
        <f t="shared" si="239"/>
        <v>M32</v>
      </c>
      <c r="G226" s="8" t="str">
        <f>VLOOKUP(F226,Results!$N$2:$O$13,2,FALSE)</f>
        <v>Bingham Lions</v>
      </c>
      <c r="H226" s="27">
        <f t="shared" si="240"/>
        <v>0</v>
      </c>
      <c r="I226" s="1" t="str">
        <f t="shared" si="241"/>
        <v>M26</v>
      </c>
      <c r="J226" s="28" t="str">
        <f>VLOOKUP(I226,Results!$N$2:$O$13,2,FALSE)</f>
        <v>Wynsomes</v>
      </c>
      <c r="K226" s="26">
        <f>+H220</f>
        <v>0</v>
      </c>
    </row>
    <row r="227" spans="2:11" x14ac:dyDescent="0.25">
      <c r="B227" t="str">
        <f t="shared" si="236"/>
        <v>19M27</v>
      </c>
      <c r="C227" t="str">
        <f t="shared" si="184"/>
        <v>19M23</v>
      </c>
      <c r="D227" s="14">
        <f t="shared" ref="D227:E229" si="242">+D218</f>
        <v>46034</v>
      </c>
      <c r="E227" s="36">
        <f t="shared" si="242"/>
        <v>19</v>
      </c>
      <c r="F227" s="26" t="str">
        <f t="shared" si="239"/>
        <v>M27</v>
      </c>
      <c r="G227" s="8" t="str">
        <f>VLOOKUP(F227,Results!$N$2:$O$13,2,FALSE)</f>
        <v>Clockpelters</v>
      </c>
      <c r="H227" s="27">
        <f t="shared" si="240"/>
        <v>0</v>
      </c>
      <c r="I227" s="1" t="str">
        <f t="shared" si="241"/>
        <v>M23</v>
      </c>
      <c r="J227" s="28" t="str">
        <f>VLOOKUP(I227,Results!$N$2:$O$13,2,FALSE)</f>
        <v>Aztecs</v>
      </c>
      <c r="K227" s="26">
        <f>+H221</f>
        <v>0</v>
      </c>
    </row>
    <row r="228" spans="2:11" x14ac:dyDescent="0.25">
      <c r="B228" t="str">
        <f t="shared" ref="B228" si="243">CONCATENATE(E228,F228)</f>
        <v>19M21</v>
      </c>
      <c r="C228" t="str">
        <f t="shared" ref="C228" si="244">CONCATENATE(E228,I228)</f>
        <v>19M28</v>
      </c>
      <c r="D228" s="14">
        <f t="shared" si="242"/>
        <v>46034</v>
      </c>
      <c r="E228" s="36">
        <f t="shared" si="242"/>
        <v>19</v>
      </c>
      <c r="F228" s="26" t="str">
        <f t="shared" si="239"/>
        <v>M21</v>
      </c>
      <c r="G228" s="8" t="str">
        <f>VLOOKUP(F228,Results!$N$2:$O$13,2,FALSE)</f>
        <v>Butcher's Dog</v>
      </c>
      <c r="H228" s="27">
        <f t="shared" si="240"/>
        <v>0</v>
      </c>
      <c r="I228" s="1" t="str">
        <f t="shared" si="241"/>
        <v>M28</v>
      </c>
      <c r="J228" s="28" t="str">
        <f>VLOOKUP(I228,Results!$N$2:$O$13,2,FALSE)</f>
        <v>Pilgrims</v>
      </c>
      <c r="K228" s="26">
        <f t="shared" ref="K228" si="245">+H222</f>
        <v>0</v>
      </c>
    </row>
    <row r="229" spans="2:11" x14ac:dyDescent="0.25">
      <c r="B229" t="str">
        <f t="shared" ref="B229" si="246">CONCATENATE(E229,F229)</f>
        <v>19M25</v>
      </c>
      <c r="C229" t="str">
        <f t="shared" ref="C229" si="247">CONCATENATE(E229,I229)</f>
        <v>19M30</v>
      </c>
      <c r="D229" s="14">
        <f t="shared" si="242"/>
        <v>46034</v>
      </c>
      <c r="E229" s="36">
        <f t="shared" si="242"/>
        <v>19</v>
      </c>
      <c r="F229" s="26" t="str">
        <f t="shared" si="239"/>
        <v>M25</v>
      </c>
      <c r="G229" s="8" t="str">
        <f>VLOOKUP(F229,Results!$N$2:$O$13,2,FALSE)</f>
        <v>Woodlark</v>
      </c>
      <c r="H229" s="27">
        <f t="shared" si="240"/>
        <v>0</v>
      </c>
      <c r="I229" s="1" t="str">
        <f t="shared" si="241"/>
        <v>M30</v>
      </c>
      <c r="J229" s="28" t="str">
        <f>VLOOKUP(I229,Results!$N$2:$O$13,2,FALSE)</f>
        <v>The Imps</v>
      </c>
      <c r="K229" s="26">
        <f t="shared" ref="K229" si="248">+H223</f>
        <v>0</v>
      </c>
    </row>
    <row r="230" spans="2:11" x14ac:dyDescent="0.25">
      <c r="B230" t="str">
        <f t="shared" ref="B230:B239" si="249">CONCATENATE(E230,F230)</f>
        <v>20M28</v>
      </c>
      <c r="C230" t="str">
        <f t="shared" si="184"/>
        <v>20M32</v>
      </c>
      <c r="D230" s="14">
        <f>+'Results Input'!E116</f>
        <v>46041</v>
      </c>
      <c r="E230" s="35">
        <f>+'Results Input'!F116</f>
        <v>20</v>
      </c>
      <c r="F230" s="26" t="str">
        <f>+'Results Input'!G116</f>
        <v>M28</v>
      </c>
      <c r="G230" s="8" t="str">
        <f>VLOOKUP(F230,Results!$N$2:$O$13,2,FALSE)</f>
        <v>Pilgrims</v>
      </c>
      <c r="H230" s="27">
        <f>+'Results Input'!I116</f>
        <v>0</v>
      </c>
      <c r="I230" s="26" t="str">
        <f>+'Results Input'!J116</f>
        <v>M32</v>
      </c>
      <c r="J230" s="8" t="str">
        <f>VLOOKUP(I230,Results!$N$2:$O$13,2,FALSE)</f>
        <v>Bingham Lions</v>
      </c>
      <c r="K230" s="27">
        <f>+'Results Input'!L116</f>
        <v>0</v>
      </c>
    </row>
    <row r="231" spans="2:11" x14ac:dyDescent="0.25">
      <c r="B231" t="str">
        <f t="shared" si="249"/>
        <v>20M29</v>
      </c>
      <c r="C231" t="str">
        <f t="shared" si="184"/>
        <v>20M24</v>
      </c>
      <c r="D231" s="14">
        <f>+D230</f>
        <v>46041</v>
      </c>
      <c r="E231" s="36">
        <f>+E230</f>
        <v>20</v>
      </c>
      <c r="F231" s="26" t="str">
        <f>+'Results Input'!G117</f>
        <v>M29</v>
      </c>
      <c r="G231" s="8" t="str">
        <f>VLOOKUP(F231,Results!$N$2:$O$13,2,FALSE)</f>
        <v>Phoenix</v>
      </c>
      <c r="H231" s="27">
        <f>+'Results Input'!I117</f>
        <v>0</v>
      </c>
      <c r="I231" s="26" t="str">
        <f>+'Results Input'!J117</f>
        <v>M24</v>
      </c>
      <c r="J231" s="8" t="str">
        <f>VLOOKUP(I231,Results!$N$2:$O$13,2,FALSE)</f>
        <v>Newark Nomads</v>
      </c>
      <c r="K231" s="27">
        <f>+'Results Input'!L117</f>
        <v>0</v>
      </c>
    </row>
    <row r="232" spans="2:11" x14ac:dyDescent="0.25">
      <c r="B232" t="str">
        <f t="shared" si="249"/>
        <v>20M23</v>
      </c>
      <c r="C232" t="str">
        <f t="shared" si="184"/>
        <v>20M31</v>
      </c>
      <c r="D232" s="14">
        <f>+D230</f>
        <v>46041</v>
      </c>
      <c r="E232" s="36">
        <f>+E230</f>
        <v>20</v>
      </c>
      <c r="F232" s="26" t="str">
        <f>+'Results Input'!G118</f>
        <v>M23</v>
      </c>
      <c r="G232" s="8" t="str">
        <f>VLOOKUP(F232,Results!$N$2:$O$13,2,FALSE)</f>
        <v>Aztecs</v>
      </c>
      <c r="H232" s="27">
        <f>+'Results Input'!I118</f>
        <v>0</v>
      </c>
      <c r="I232" s="26" t="str">
        <f>+'Results Input'!J118</f>
        <v>M31</v>
      </c>
      <c r="J232" s="8" t="str">
        <f>VLOOKUP(I232,Results!$N$2:$O$13,2,FALSE)</f>
        <v>Lazy S</v>
      </c>
      <c r="K232" s="27">
        <f>+'Results Input'!L118</f>
        <v>0</v>
      </c>
    </row>
    <row r="233" spans="2:11" x14ac:dyDescent="0.25">
      <c r="B233" t="str">
        <f t="shared" si="249"/>
        <v>20M21</v>
      </c>
      <c r="C233" t="str">
        <f t="shared" si="184"/>
        <v>20M25</v>
      </c>
      <c r="D233" s="14">
        <f>+D230</f>
        <v>46041</v>
      </c>
      <c r="E233" s="36">
        <f>+E230</f>
        <v>20</v>
      </c>
      <c r="F233" s="26" t="str">
        <f>+'Results Input'!G119</f>
        <v>M21</v>
      </c>
      <c r="G233" s="8" t="str">
        <f>VLOOKUP(F233,Results!$N$2:$O$13,2,FALSE)</f>
        <v>Butcher's Dog</v>
      </c>
      <c r="H233" s="27">
        <f>+'Results Input'!I119</f>
        <v>0</v>
      </c>
      <c r="I233" s="26" t="str">
        <f>+'Results Input'!J119</f>
        <v>M25</v>
      </c>
      <c r="J233" s="8" t="str">
        <f>VLOOKUP(I233,Results!$N$2:$O$13,2,FALSE)</f>
        <v>Woodlark</v>
      </c>
      <c r="K233" s="27">
        <f>+'Results Input'!L119</f>
        <v>0</v>
      </c>
    </row>
    <row r="234" spans="2:11" x14ac:dyDescent="0.25">
      <c r="B234" t="str">
        <f t="shared" si="249"/>
        <v>20M26</v>
      </c>
      <c r="C234" t="str">
        <f t="shared" si="184"/>
        <v>20M30</v>
      </c>
      <c r="D234" s="14">
        <f>+D230</f>
        <v>46041</v>
      </c>
      <c r="E234" s="36">
        <f>+E230</f>
        <v>20</v>
      </c>
      <c r="F234" s="26" t="str">
        <f>+'Results Input'!G120</f>
        <v>M26</v>
      </c>
      <c r="G234" s="8" t="str">
        <f>VLOOKUP(F234,Results!$N$2:$O$13,2,FALSE)</f>
        <v>Wynsomes</v>
      </c>
      <c r="H234" s="27">
        <f>+'Results Input'!I120</f>
        <v>0</v>
      </c>
      <c r="I234" s="26" t="str">
        <f>+'Results Input'!J120</f>
        <v>M30</v>
      </c>
      <c r="J234" s="28" t="str">
        <f>VLOOKUP(I234,Results!$N$2:$O$13,2,FALSE)</f>
        <v>The Imps</v>
      </c>
      <c r="K234" s="27">
        <f>+'Results Input'!L120</f>
        <v>0</v>
      </c>
    </row>
    <row r="235" spans="2:11" x14ac:dyDescent="0.25">
      <c r="B235" t="str">
        <f t="shared" ref="B235" si="250">CONCATENATE(E235,F235)</f>
        <v>20M27</v>
      </c>
      <c r="C235" t="str">
        <f t="shared" ref="C235" si="251">CONCATENATE(E235,I235)</f>
        <v>20M22</v>
      </c>
      <c r="D235" s="14">
        <f>+D231</f>
        <v>46041</v>
      </c>
      <c r="E235" s="36">
        <f>+E231</f>
        <v>20</v>
      </c>
      <c r="F235" s="26" t="str">
        <f>+'Results Input'!G121</f>
        <v>M27</v>
      </c>
      <c r="G235" s="8" t="str">
        <f>VLOOKUP(F235,Results!$N$2:$O$13,2,FALSE)</f>
        <v>Clockpelters</v>
      </c>
      <c r="H235" s="27">
        <f>+'Results Input'!I121</f>
        <v>0</v>
      </c>
      <c r="I235" s="26" t="str">
        <f>+'Results Input'!J121</f>
        <v>M22</v>
      </c>
      <c r="J235" s="28" t="str">
        <f>VLOOKUP(I235,Results!$N$2:$O$13,2,FALSE)</f>
        <v>Elks</v>
      </c>
      <c r="K235" s="27">
        <f>+'Results Input'!L121</f>
        <v>0</v>
      </c>
    </row>
    <row r="236" spans="2:11" x14ac:dyDescent="0.25">
      <c r="B236" t="str">
        <f t="shared" si="249"/>
        <v>20M32</v>
      </c>
      <c r="C236" t="str">
        <f t="shared" si="184"/>
        <v>20M28</v>
      </c>
      <c r="D236" s="14">
        <f>+D230</f>
        <v>46041</v>
      </c>
      <c r="E236" s="36">
        <f>+E230</f>
        <v>20</v>
      </c>
      <c r="F236" s="26" t="str">
        <f t="shared" ref="F236:F241" si="252">+I230</f>
        <v>M32</v>
      </c>
      <c r="G236" s="8" t="str">
        <f>VLOOKUP(F236,Results!$N$2:$O$13,2,FALSE)</f>
        <v>Bingham Lions</v>
      </c>
      <c r="H236" s="27">
        <f t="shared" ref="H236:H241" si="253">+K230</f>
        <v>0</v>
      </c>
      <c r="I236" s="1" t="str">
        <f t="shared" ref="I236:I241" si="254">+F230</f>
        <v>M28</v>
      </c>
      <c r="J236" s="28" t="str">
        <f>VLOOKUP(I236,Results!$N$2:$O$13,2,FALSE)</f>
        <v>Pilgrims</v>
      </c>
      <c r="K236" s="26">
        <f>+H230</f>
        <v>0</v>
      </c>
    </row>
    <row r="237" spans="2:11" x14ac:dyDescent="0.25">
      <c r="B237" t="str">
        <f t="shared" si="249"/>
        <v>20M24</v>
      </c>
      <c r="C237" t="str">
        <f t="shared" si="184"/>
        <v>20M29</v>
      </c>
      <c r="D237" s="14">
        <f>+D230</f>
        <v>46041</v>
      </c>
      <c r="E237" s="36">
        <f>+E230</f>
        <v>20</v>
      </c>
      <c r="F237" s="26" t="str">
        <f t="shared" si="252"/>
        <v>M24</v>
      </c>
      <c r="G237" s="8" t="str">
        <f>VLOOKUP(F237,Results!$N$2:$O$13,2,FALSE)</f>
        <v>Newark Nomads</v>
      </c>
      <c r="H237" s="27">
        <f t="shared" si="253"/>
        <v>0</v>
      </c>
      <c r="I237" s="1" t="str">
        <f t="shared" si="254"/>
        <v>M29</v>
      </c>
      <c r="J237" s="28" t="str">
        <f>VLOOKUP(I237,Results!$N$2:$O$13,2,FALSE)</f>
        <v>Phoenix</v>
      </c>
      <c r="K237" s="26">
        <f>+H231</f>
        <v>0</v>
      </c>
    </row>
    <row r="238" spans="2:11" x14ac:dyDescent="0.25">
      <c r="B238" t="str">
        <f t="shared" si="249"/>
        <v>20M31</v>
      </c>
      <c r="C238" t="str">
        <f t="shared" si="184"/>
        <v>20M23</v>
      </c>
      <c r="D238" s="14">
        <f>+D230</f>
        <v>46041</v>
      </c>
      <c r="E238" s="36">
        <f>+E230</f>
        <v>20</v>
      </c>
      <c r="F238" s="26" t="str">
        <f t="shared" si="252"/>
        <v>M31</v>
      </c>
      <c r="G238" s="8" t="str">
        <f>VLOOKUP(F238,Results!$N$2:$O$13,2,FALSE)</f>
        <v>Lazy S</v>
      </c>
      <c r="H238" s="27">
        <f t="shared" si="253"/>
        <v>0</v>
      </c>
      <c r="I238" s="1" t="str">
        <f t="shared" si="254"/>
        <v>M23</v>
      </c>
      <c r="J238" s="28" t="str">
        <f>VLOOKUP(I238,Results!$N$2:$O$13,2,FALSE)</f>
        <v>Aztecs</v>
      </c>
      <c r="K238" s="26">
        <f>+H232</f>
        <v>0</v>
      </c>
    </row>
    <row r="239" spans="2:11" x14ac:dyDescent="0.25">
      <c r="B239" t="str">
        <f t="shared" si="249"/>
        <v>20M25</v>
      </c>
      <c r="C239" t="str">
        <f t="shared" si="184"/>
        <v>20M21</v>
      </c>
      <c r="D239" s="14">
        <f t="shared" ref="D239:E241" si="255">+D230</f>
        <v>46041</v>
      </c>
      <c r="E239" s="36">
        <f t="shared" si="255"/>
        <v>20</v>
      </c>
      <c r="F239" s="26" t="str">
        <f t="shared" si="252"/>
        <v>M25</v>
      </c>
      <c r="G239" s="8" t="str">
        <f>VLOOKUP(F239,Results!$N$2:$O$13,2,FALSE)</f>
        <v>Woodlark</v>
      </c>
      <c r="H239" s="27">
        <f t="shared" si="253"/>
        <v>0</v>
      </c>
      <c r="I239" s="1" t="str">
        <f t="shared" si="254"/>
        <v>M21</v>
      </c>
      <c r="J239" s="28" t="str">
        <f>VLOOKUP(I239,Results!$N$2:$O$13,2,FALSE)</f>
        <v>Butcher's Dog</v>
      </c>
      <c r="K239" s="26">
        <f>+H233</f>
        <v>0</v>
      </c>
    </row>
    <row r="240" spans="2:11" x14ac:dyDescent="0.25">
      <c r="B240" t="str">
        <f t="shared" ref="B240" si="256">CONCATENATE(E240,F240)</f>
        <v>20M30</v>
      </c>
      <c r="C240" t="str">
        <f t="shared" ref="C240" si="257">CONCATENATE(E240,I240)</f>
        <v>20M26</v>
      </c>
      <c r="D240" s="14">
        <f t="shared" si="255"/>
        <v>46041</v>
      </c>
      <c r="E240" s="36">
        <f t="shared" si="255"/>
        <v>20</v>
      </c>
      <c r="F240" s="26" t="str">
        <f t="shared" si="252"/>
        <v>M30</v>
      </c>
      <c r="G240" s="8" t="str">
        <f>VLOOKUP(F240,Results!$N$2:$O$13,2,FALSE)</f>
        <v>The Imps</v>
      </c>
      <c r="H240" s="27">
        <f t="shared" si="253"/>
        <v>0</v>
      </c>
      <c r="I240" s="1" t="str">
        <f t="shared" si="254"/>
        <v>M26</v>
      </c>
      <c r="J240" s="28" t="str">
        <f>VLOOKUP(I240,Results!$N$2:$O$13,2,FALSE)</f>
        <v>Wynsomes</v>
      </c>
      <c r="K240" s="26">
        <f t="shared" ref="K240" si="258">+H234</f>
        <v>0</v>
      </c>
    </row>
    <row r="241" spans="2:11" x14ac:dyDescent="0.25">
      <c r="B241" t="str">
        <f t="shared" ref="B241" si="259">CONCATENATE(E241,F241)</f>
        <v>20M22</v>
      </c>
      <c r="C241" t="str">
        <f t="shared" ref="C241" si="260">CONCATENATE(E241,I241)</f>
        <v>20M27</v>
      </c>
      <c r="D241" s="14">
        <f t="shared" si="255"/>
        <v>46041</v>
      </c>
      <c r="E241" s="36">
        <f t="shared" si="255"/>
        <v>20</v>
      </c>
      <c r="F241" s="26" t="str">
        <f t="shared" si="252"/>
        <v>M22</v>
      </c>
      <c r="G241" s="8" t="str">
        <f>VLOOKUP(F241,Results!$N$2:$O$13,2,FALSE)</f>
        <v>Elks</v>
      </c>
      <c r="H241" s="27">
        <f t="shared" si="253"/>
        <v>0</v>
      </c>
      <c r="I241" s="1" t="str">
        <f t="shared" si="254"/>
        <v>M27</v>
      </c>
      <c r="J241" s="28" t="str">
        <f>VLOOKUP(I241,Results!$N$2:$O$13,2,FALSE)</f>
        <v>Clockpelters</v>
      </c>
      <c r="K241" s="26">
        <f t="shared" ref="K241" si="261">+H235</f>
        <v>0</v>
      </c>
    </row>
    <row r="242" spans="2:11" x14ac:dyDescent="0.25">
      <c r="B242" t="str">
        <f t="shared" ref="B242:B251" si="262">CONCATENATE(E242,F242)</f>
        <v>21M25</v>
      </c>
      <c r="C242" t="str">
        <f t="shared" si="184"/>
        <v>21M31</v>
      </c>
      <c r="D242" s="14">
        <f>+'Results Input'!E122</f>
        <v>46050</v>
      </c>
      <c r="E242" s="35">
        <f>+'Results Input'!F122</f>
        <v>21</v>
      </c>
      <c r="F242" s="26" t="str">
        <f>+'Results Input'!G122</f>
        <v>M25</v>
      </c>
      <c r="G242" s="8" t="str">
        <f>VLOOKUP(F242,Results!$N$2:$O$13,2,FALSE)</f>
        <v>Woodlark</v>
      </c>
      <c r="H242" s="27">
        <f>+'Results Input'!I122</f>
        <v>0</v>
      </c>
      <c r="I242" s="26" t="str">
        <f>+'Results Input'!J122</f>
        <v>M31</v>
      </c>
      <c r="J242" s="8" t="str">
        <f>VLOOKUP(I242,Results!$N$2:$O$13,2,FALSE)</f>
        <v>Lazy S</v>
      </c>
      <c r="K242" s="27">
        <f>+'Results Input'!L122</f>
        <v>0</v>
      </c>
    </row>
    <row r="243" spans="2:11" x14ac:dyDescent="0.25">
      <c r="B243" t="str">
        <f t="shared" si="262"/>
        <v>21M32</v>
      </c>
      <c r="C243" t="str">
        <f t="shared" si="184"/>
        <v>21M27</v>
      </c>
      <c r="D243" s="14">
        <f>+D242</f>
        <v>46050</v>
      </c>
      <c r="E243" s="36">
        <f>+E242</f>
        <v>21</v>
      </c>
      <c r="F243" s="26" t="str">
        <f>+'Results Input'!G123</f>
        <v>M32</v>
      </c>
      <c r="G243" s="8" t="str">
        <f>VLOOKUP(F243,Results!$N$2:$O$13,2,FALSE)</f>
        <v>Bingham Lions</v>
      </c>
      <c r="H243" s="27">
        <f>+'Results Input'!I123</f>
        <v>0</v>
      </c>
      <c r="I243" s="26" t="str">
        <f>+'Results Input'!J123</f>
        <v>M27</v>
      </c>
      <c r="J243" s="8" t="str">
        <f>VLOOKUP(I243,Results!$N$2:$O$13,2,FALSE)</f>
        <v>Clockpelters</v>
      </c>
      <c r="K243" s="27">
        <f>+'Results Input'!L123</f>
        <v>0</v>
      </c>
    </row>
    <row r="244" spans="2:11" x14ac:dyDescent="0.25">
      <c r="B244" t="str">
        <f t="shared" si="262"/>
        <v>21M24</v>
      </c>
      <c r="C244" t="str">
        <f t="shared" si="184"/>
        <v>21M30</v>
      </c>
      <c r="D244" s="14">
        <f>+D242</f>
        <v>46050</v>
      </c>
      <c r="E244" s="36">
        <f>+E242</f>
        <v>21</v>
      </c>
      <c r="F244" s="26" t="str">
        <f>+'Results Input'!G124</f>
        <v>M24</v>
      </c>
      <c r="G244" s="8" t="str">
        <f>VLOOKUP(F244,Results!$N$2:$O$13,2,FALSE)</f>
        <v>Newark Nomads</v>
      </c>
      <c r="H244" s="27">
        <f>+'Results Input'!I124</f>
        <v>0</v>
      </c>
      <c r="I244" s="26" t="str">
        <f>+'Results Input'!J124</f>
        <v>M30</v>
      </c>
      <c r="J244" s="8" t="str">
        <f>VLOOKUP(I244,Results!$N$2:$O$13,2,FALSE)</f>
        <v>The Imps</v>
      </c>
      <c r="K244" s="27">
        <f>+'Results Input'!L124</f>
        <v>0</v>
      </c>
    </row>
    <row r="245" spans="2:11" x14ac:dyDescent="0.25">
      <c r="B245" t="str">
        <f t="shared" si="262"/>
        <v>21M22</v>
      </c>
      <c r="C245" t="str">
        <f t="shared" si="184"/>
        <v>21M28</v>
      </c>
      <c r="D245" s="14">
        <f>+D242</f>
        <v>46050</v>
      </c>
      <c r="E245" s="36">
        <f>+E242</f>
        <v>21</v>
      </c>
      <c r="F245" s="26" t="str">
        <f>+'Results Input'!G125</f>
        <v>M22</v>
      </c>
      <c r="G245" s="8" t="str">
        <f>VLOOKUP(F245,Results!$N$2:$O$13,2,FALSE)</f>
        <v>Elks</v>
      </c>
      <c r="H245" s="27">
        <f>+'Results Input'!I125</f>
        <v>0</v>
      </c>
      <c r="I245" s="26" t="str">
        <f>+'Results Input'!J125</f>
        <v>M28</v>
      </c>
      <c r="J245" s="8" t="str">
        <f>VLOOKUP(I245,Results!$N$2:$O$13,2,FALSE)</f>
        <v>Pilgrims</v>
      </c>
      <c r="K245" s="27">
        <f>+'Results Input'!L125</f>
        <v>0</v>
      </c>
    </row>
    <row r="246" spans="2:11" x14ac:dyDescent="0.25">
      <c r="B246" t="str">
        <f t="shared" si="262"/>
        <v>21M23</v>
      </c>
      <c r="C246" t="str">
        <f t="shared" si="184"/>
        <v>21M29</v>
      </c>
      <c r="D246" s="14">
        <f>+D242</f>
        <v>46050</v>
      </c>
      <c r="E246" s="36">
        <f>+E242</f>
        <v>21</v>
      </c>
      <c r="F246" s="26" t="str">
        <f>+'Results Input'!G126</f>
        <v>M23</v>
      </c>
      <c r="G246" s="8" t="str">
        <f>VLOOKUP(F246,Results!$N$2:$O$13,2,FALSE)</f>
        <v>Aztecs</v>
      </c>
      <c r="H246" s="27">
        <f>+'Results Input'!I126</f>
        <v>0</v>
      </c>
      <c r="I246" s="26" t="str">
        <f>+'Results Input'!J126</f>
        <v>M29</v>
      </c>
      <c r="J246" s="28" t="str">
        <f>VLOOKUP(I246,Results!$N$2:$O$13,2,FALSE)</f>
        <v>Phoenix</v>
      </c>
      <c r="K246" s="27">
        <f>+'Results Input'!L126</f>
        <v>0</v>
      </c>
    </row>
    <row r="247" spans="2:11" x14ac:dyDescent="0.25">
      <c r="B247" t="str">
        <f t="shared" ref="B247" si="263">CONCATENATE(E247,F247)</f>
        <v>21M26</v>
      </c>
      <c r="C247" t="str">
        <f t="shared" ref="C247" si="264">CONCATENATE(E247,I247)</f>
        <v>21M21</v>
      </c>
      <c r="D247" s="14">
        <f>+D243</f>
        <v>46050</v>
      </c>
      <c r="E247" s="36">
        <f>+E243</f>
        <v>21</v>
      </c>
      <c r="F247" s="26" t="str">
        <f>+'Results Input'!G127</f>
        <v>M26</v>
      </c>
      <c r="G247" s="8" t="str">
        <f>VLOOKUP(F247,Results!$N$2:$O$13,2,FALSE)</f>
        <v>Wynsomes</v>
      </c>
      <c r="H247" s="27">
        <f>+'Results Input'!I127</f>
        <v>0</v>
      </c>
      <c r="I247" s="26" t="str">
        <f>+'Results Input'!J127</f>
        <v>M21</v>
      </c>
      <c r="J247" s="28" t="str">
        <f>VLOOKUP(I247,Results!$N$2:$O$13,2,FALSE)</f>
        <v>Butcher's Dog</v>
      </c>
      <c r="K247" s="27">
        <f>+'Results Input'!L127</f>
        <v>0</v>
      </c>
    </row>
    <row r="248" spans="2:11" x14ac:dyDescent="0.25">
      <c r="B248" t="str">
        <f t="shared" si="262"/>
        <v>21M31</v>
      </c>
      <c r="C248" t="str">
        <f t="shared" si="184"/>
        <v>21M25</v>
      </c>
      <c r="D248" s="14">
        <f>+D242</f>
        <v>46050</v>
      </c>
      <c r="E248" s="36">
        <f>+E242</f>
        <v>21</v>
      </c>
      <c r="F248" s="26" t="str">
        <f t="shared" ref="F248:F253" si="265">+I242</f>
        <v>M31</v>
      </c>
      <c r="G248" s="8" t="str">
        <f>VLOOKUP(F248,Results!$N$2:$O$13,2,FALSE)</f>
        <v>Lazy S</v>
      </c>
      <c r="H248" s="27">
        <f t="shared" ref="H248:H253" si="266">+K242</f>
        <v>0</v>
      </c>
      <c r="I248" s="1" t="str">
        <f t="shared" ref="I248:I253" si="267">+F242</f>
        <v>M25</v>
      </c>
      <c r="J248" s="28" t="str">
        <f>VLOOKUP(I248,Results!$N$2:$O$13,2,FALSE)</f>
        <v>Woodlark</v>
      </c>
      <c r="K248" s="26">
        <f>+H242</f>
        <v>0</v>
      </c>
    </row>
    <row r="249" spans="2:11" x14ac:dyDescent="0.25">
      <c r="B249" t="str">
        <f t="shared" si="262"/>
        <v>21M27</v>
      </c>
      <c r="C249" t="str">
        <f t="shared" si="184"/>
        <v>21M32</v>
      </c>
      <c r="D249" s="14">
        <f>+D242</f>
        <v>46050</v>
      </c>
      <c r="E249" s="36">
        <f>+E242</f>
        <v>21</v>
      </c>
      <c r="F249" s="26" t="str">
        <f t="shared" si="265"/>
        <v>M27</v>
      </c>
      <c r="G249" s="8" t="str">
        <f>VLOOKUP(F249,Results!$N$2:$O$13,2,FALSE)</f>
        <v>Clockpelters</v>
      </c>
      <c r="H249" s="27">
        <f t="shared" si="266"/>
        <v>0</v>
      </c>
      <c r="I249" s="1" t="str">
        <f t="shared" si="267"/>
        <v>M32</v>
      </c>
      <c r="J249" s="28" t="str">
        <f>VLOOKUP(I249,Results!$N$2:$O$13,2,FALSE)</f>
        <v>Bingham Lions</v>
      </c>
      <c r="K249" s="26">
        <f>+H243</f>
        <v>0</v>
      </c>
    </row>
    <row r="250" spans="2:11" x14ac:dyDescent="0.25">
      <c r="B250" t="str">
        <f t="shared" si="262"/>
        <v>21M30</v>
      </c>
      <c r="C250" t="str">
        <f t="shared" si="184"/>
        <v>21M24</v>
      </c>
      <c r="D250" s="14">
        <f>+D242</f>
        <v>46050</v>
      </c>
      <c r="E250" s="36">
        <f>+E242</f>
        <v>21</v>
      </c>
      <c r="F250" s="26" t="str">
        <f t="shared" si="265"/>
        <v>M30</v>
      </c>
      <c r="G250" s="8" t="str">
        <f>VLOOKUP(F250,Results!$N$2:$O$13,2,FALSE)</f>
        <v>The Imps</v>
      </c>
      <c r="H250" s="27">
        <f t="shared" si="266"/>
        <v>0</v>
      </c>
      <c r="I250" s="1" t="str">
        <f t="shared" si="267"/>
        <v>M24</v>
      </c>
      <c r="J250" s="28" t="str">
        <f>VLOOKUP(I250,Results!$N$2:$O$13,2,FALSE)</f>
        <v>Newark Nomads</v>
      </c>
      <c r="K250" s="26">
        <f>+H244</f>
        <v>0</v>
      </c>
    </row>
    <row r="251" spans="2:11" x14ac:dyDescent="0.25">
      <c r="B251" t="str">
        <f t="shared" si="262"/>
        <v>21M28</v>
      </c>
      <c r="C251" t="str">
        <f t="shared" si="184"/>
        <v>21M22</v>
      </c>
      <c r="D251" s="14">
        <f t="shared" ref="D251:E253" si="268">+D242</f>
        <v>46050</v>
      </c>
      <c r="E251" s="36">
        <f t="shared" si="268"/>
        <v>21</v>
      </c>
      <c r="F251" s="26" t="str">
        <f t="shared" si="265"/>
        <v>M28</v>
      </c>
      <c r="G251" s="8" t="str">
        <f>VLOOKUP(F251,Results!$N$2:$O$13,2,FALSE)</f>
        <v>Pilgrims</v>
      </c>
      <c r="H251" s="27">
        <f t="shared" si="266"/>
        <v>0</v>
      </c>
      <c r="I251" s="1" t="str">
        <f t="shared" si="267"/>
        <v>M22</v>
      </c>
      <c r="J251" s="28" t="str">
        <f>VLOOKUP(I251,Results!$N$2:$O$13,2,FALSE)</f>
        <v>Elks</v>
      </c>
      <c r="K251" s="26">
        <f>+H245</f>
        <v>0</v>
      </c>
    </row>
    <row r="252" spans="2:11" x14ac:dyDescent="0.25">
      <c r="B252" t="str">
        <f t="shared" ref="B252" si="269">CONCATENATE(E252,F252)</f>
        <v>21M29</v>
      </c>
      <c r="C252" t="str">
        <f t="shared" ref="C252" si="270">CONCATENATE(E252,I252)</f>
        <v>21M23</v>
      </c>
      <c r="D252" s="14">
        <f t="shared" si="268"/>
        <v>46050</v>
      </c>
      <c r="E252" s="36">
        <f t="shared" si="268"/>
        <v>21</v>
      </c>
      <c r="F252" s="26" t="str">
        <f t="shared" si="265"/>
        <v>M29</v>
      </c>
      <c r="G252" s="8" t="str">
        <f>VLOOKUP(F252,Results!$N$2:$O$13,2,FALSE)</f>
        <v>Phoenix</v>
      </c>
      <c r="H252" s="27">
        <f t="shared" si="266"/>
        <v>0</v>
      </c>
      <c r="I252" s="1" t="str">
        <f t="shared" si="267"/>
        <v>M23</v>
      </c>
      <c r="J252" s="28" t="str">
        <f>VLOOKUP(I252,Results!$N$2:$O$13,2,FALSE)</f>
        <v>Aztecs</v>
      </c>
      <c r="K252" s="26">
        <f t="shared" ref="K252" si="271">+H246</f>
        <v>0</v>
      </c>
    </row>
    <row r="253" spans="2:11" x14ac:dyDescent="0.25">
      <c r="B253" t="str">
        <f t="shared" ref="B253" si="272">CONCATENATE(E253,F253)</f>
        <v>21M21</v>
      </c>
      <c r="C253" t="str">
        <f t="shared" ref="C253" si="273">CONCATENATE(E253,I253)</f>
        <v>21M26</v>
      </c>
      <c r="D253" s="14">
        <f t="shared" si="268"/>
        <v>46050</v>
      </c>
      <c r="E253" s="36">
        <f t="shared" si="268"/>
        <v>21</v>
      </c>
      <c r="F253" s="26" t="str">
        <f t="shared" si="265"/>
        <v>M21</v>
      </c>
      <c r="G253" s="8" t="str">
        <f>VLOOKUP(F253,Results!$N$2:$O$13,2,FALSE)</f>
        <v>Butcher's Dog</v>
      </c>
      <c r="H253" s="27">
        <f t="shared" si="266"/>
        <v>0</v>
      </c>
      <c r="I253" s="1" t="str">
        <f t="shared" si="267"/>
        <v>M26</v>
      </c>
      <c r="J253" s="28" t="str">
        <f>VLOOKUP(I253,Results!$N$2:$O$13,2,FALSE)</f>
        <v>Wynsomes</v>
      </c>
      <c r="K253" s="26">
        <f t="shared" ref="K253" si="274">+H247</f>
        <v>0</v>
      </c>
    </row>
    <row r="254" spans="2:11" x14ac:dyDescent="0.25">
      <c r="B254" t="str">
        <f t="shared" ref="B254:B263" si="275">CONCATENATE(E254,F254)</f>
        <v>22M21</v>
      </c>
      <c r="C254" t="str">
        <f t="shared" si="184"/>
        <v>22M27</v>
      </c>
      <c r="D254" s="14">
        <f>+'Results Input'!E128</f>
        <v>46059</v>
      </c>
      <c r="E254" s="35">
        <f>+'Results Input'!F128</f>
        <v>22</v>
      </c>
      <c r="F254" s="26" t="str">
        <f>+'Results Input'!G128</f>
        <v>M21</v>
      </c>
      <c r="G254" s="8" t="str">
        <f>VLOOKUP(F254,Results!$N$2:$O$13,2,FALSE)</f>
        <v>Butcher's Dog</v>
      </c>
      <c r="H254" s="27">
        <f>+'Results Input'!I128</f>
        <v>0</v>
      </c>
      <c r="I254" s="26" t="str">
        <f>+'Results Input'!J128</f>
        <v>M27</v>
      </c>
      <c r="J254" s="8" t="str">
        <f>VLOOKUP(I254,Results!$N$2:$O$13,2,FALSE)</f>
        <v>Clockpelters</v>
      </c>
      <c r="K254" s="27">
        <f>+'Results Input'!L128</f>
        <v>0</v>
      </c>
    </row>
    <row r="255" spans="2:11" x14ac:dyDescent="0.25">
      <c r="B255" t="str">
        <f t="shared" si="275"/>
        <v>22M28</v>
      </c>
      <c r="C255" t="str">
        <f t="shared" si="184"/>
        <v>22M23</v>
      </c>
      <c r="D255" s="14">
        <f>+D254</f>
        <v>46059</v>
      </c>
      <c r="E255" s="36">
        <f>+E254</f>
        <v>22</v>
      </c>
      <c r="F255" s="26" t="str">
        <f>+'Results Input'!G129</f>
        <v>M28</v>
      </c>
      <c r="G255" s="8" t="str">
        <f>VLOOKUP(F255,Results!$N$2:$O$13,2,FALSE)</f>
        <v>Pilgrims</v>
      </c>
      <c r="H255" s="27">
        <f>+'Results Input'!I129</f>
        <v>0</v>
      </c>
      <c r="I255" s="26" t="str">
        <f>+'Results Input'!J129</f>
        <v>M23</v>
      </c>
      <c r="J255" s="8" t="str">
        <f>VLOOKUP(I255,Results!$N$2:$O$13,2,FALSE)</f>
        <v>Aztecs</v>
      </c>
      <c r="K255" s="27">
        <f>+'Results Input'!L129</f>
        <v>0</v>
      </c>
    </row>
    <row r="256" spans="2:11" x14ac:dyDescent="0.25">
      <c r="B256" t="str">
        <f t="shared" si="275"/>
        <v>22M25</v>
      </c>
      <c r="C256" t="str">
        <f t="shared" si="184"/>
        <v>22M29</v>
      </c>
      <c r="D256" s="14">
        <f>+D254</f>
        <v>46059</v>
      </c>
      <c r="E256" s="36">
        <f>+E254</f>
        <v>22</v>
      </c>
      <c r="F256" s="26" t="str">
        <f>+'Results Input'!G130</f>
        <v>M25</v>
      </c>
      <c r="G256" s="8" t="str">
        <f>VLOOKUP(F256,Results!$N$2:$O$13,2,FALSE)</f>
        <v>Woodlark</v>
      </c>
      <c r="H256" s="27">
        <f>+'Results Input'!I130</f>
        <v>0</v>
      </c>
      <c r="I256" s="26" t="str">
        <f>+'Results Input'!J130</f>
        <v>M29</v>
      </c>
      <c r="J256" s="8" t="str">
        <f>VLOOKUP(I256,Results!$N$2:$O$13,2,FALSE)</f>
        <v>Phoenix</v>
      </c>
      <c r="K256" s="27">
        <f>+'Results Input'!L130</f>
        <v>0</v>
      </c>
    </row>
    <row r="257" spans="2:11" x14ac:dyDescent="0.25">
      <c r="B257" t="str">
        <f t="shared" si="275"/>
        <v>22M22</v>
      </c>
      <c r="C257" t="str">
        <f t="shared" si="184"/>
        <v>22M30</v>
      </c>
      <c r="D257" s="14">
        <f>+D254</f>
        <v>46059</v>
      </c>
      <c r="E257" s="36">
        <f>+E254</f>
        <v>22</v>
      </c>
      <c r="F257" s="26" t="str">
        <f>+'Results Input'!G131</f>
        <v>M22</v>
      </c>
      <c r="G257" s="8" t="str">
        <f>VLOOKUP(F257,Results!$N$2:$O$13,2,FALSE)</f>
        <v>Elks</v>
      </c>
      <c r="H257" s="27">
        <f>+'Results Input'!I131</f>
        <v>0</v>
      </c>
      <c r="I257" s="26" t="str">
        <f>+'Results Input'!J131</f>
        <v>M30</v>
      </c>
      <c r="J257" s="8" t="str">
        <f>VLOOKUP(I257,Results!$N$2:$O$13,2,FALSE)</f>
        <v>The Imps</v>
      </c>
      <c r="K257" s="27">
        <f>+'Results Input'!L131</f>
        <v>0</v>
      </c>
    </row>
    <row r="258" spans="2:11" x14ac:dyDescent="0.25">
      <c r="B258" t="str">
        <f t="shared" si="275"/>
        <v>22M31</v>
      </c>
      <c r="C258" t="str">
        <f t="shared" ref="C258:C263" si="276">CONCATENATE(E258,I258)</f>
        <v>22M26</v>
      </c>
      <c r="D258" s="14">
        <f>+D254</f>
        <v>46059</v>
      </c>
      <c r="E258" s="36">
        <f>+E254</f>
        <v>22</v>
      </c>
      <c r="F258" s="26" t="str">
        <f>+'Results Input'!G132</f>
        <v>M31</v>
      </c>
      <c r="G258" s="8" t="str">
        <f>VLOOKUP(F258,Results!$N$2:$O$13,2,FALSE)</f>
        <v>Lazy S</v>
      </c>
      <c r="H258" s="27">
        <f>+'Results Input'!I132</f>
        <v>0</v>
      </c>
      <c r="I258" s="26" t="str">
        <f>+'Results Input'!J132</f>
        <v>M26</v>
      </c>
      <c r="J258" s="28" t="str">
        <f>VLOOKUP(I258,Results!$N$2:$O$13,2,FALSE)</f>
        <v>Wynsomes</v>
      </c>
      <c r="K258" s="27">
        <f>+'Results Input'!L132</f>
        <v>0</v>
      </c>
    </row>
    <row r="259" spans="2:11" x14ac:dyDescent="0.25">
      <c r="B259" t="str">
        <f t="shared" ref="B259" si="277">CONCATENATE(E259,F259)</f>
        <v>22M24</v>
      </c>
      <c r="C259" t="str">
        <f t="shared" ref="C259" si="278">CONCATENATE(E259,I259)</f>
        <v>22M32</v>
      </c>
      <c r="D259" s="14">
        <f>+D255</f>
        <v>46059</v>
      </c>
      <c r="E259" s="36">
        <f>+E255</f>
        <v>22</v>
      </c>
      <c r="F259" s="26" t="str">
        <f>+'Results Input'!G133</f>
        <v>M24</v>
      </c>
      <c r="G259" s="8" t="str">
        <f>VLOOKUP(F259,Results!$N$2:$O$13,2,FALSE)</f>
        <v>Newark Nomads</v>
      </c>
      <c r="H259" s="27">
        <f>+'Results Input'!I133</f>
        <v>0</v>
      </c>
      <c r="I259" s="26" t="str">
        <f>+'Results Input'!J133</f>
        <v>M32</v>
      </c>
      <c r="J259" s="28" t="str">
        <f>VLOOKUP(I259,Results!$N$2:$O$13,2,FALSE)</f>
        <v>Bingham Lions</v>
      </c>
      <c r="K259" s="27">
        <f>+'Results Input'!L133</f>
        <v>0</v>
      </c>
    </row>
    <row r="260" spans="2:11" x14ac:dyDescent="0.25">
      <c r="B260" t="str">
        <f t="shared" si="275"/>
        <v>22M27</v>
      </c>
      <c r="C260" t="str">
        <f t="shared" si="276"/>
        <v>22M21</v>
      </c>
      <c r="D260" s="14">
        <f>+D254</f>
        <v>46059</v>
      </c>
      <c r="E260" s="36">
        <f>+E254</f>
        <v>22</v>
      </c>
      <c r="F260" s="26" t="str">
        <f t="shared" ref="F260:F265" si="279">+I254</f>
        <v>M27</v>
      </c>
      <c r="G260" s="8" t="str">
        <f>VLOOKUP(F260,Results!$N$2:$O$13,2,FALSE)</f>
        <v>Clockpelters</v>
      </c>
      <c r="H260" s="27">
        <f t="shared" ref="H260:H265" si="280">+K254</f>
        <v>0</v>
      </c>
      <c r="I260" s="1" t="str">
        <f t="shared" ref="I260:I265" si="281">+F254</f>
        <v>M21</v>
      </c>
      <c r="J260" s="28" t="str">
        <f>VLOOKUP(I260,Results!$N$2:$O$13,2,FALSE)</f>
        <v>Butcher's Dog</v>
      </c>
      <c r="K260" s="26">
        <f>+H254</f>
        <v>0</v>
      </c>
    </row>
    <row r="261" spans="2:11" x14ac:dyDescent="0.25">
      <c r="B261" t="str">
        <f t="shared" si="275"/>
        <v>22M23</v>
      </c>
      <c r="C261" t="str">
        <f t="shared" si="276"/>
        <v>22M28</v>
      </c>
      <c r="D261" s="14">
        <f>+D254</f>
        <v>46059</v>
      </c>
      <c r="E261" s="36">
        <f>+E254</f>
        <v>22</v>
      </c>
      <c r="F261" s="26" t="str">
        <f t="shared" si="279"/>
        <v>M23</v>
      </c>
      <c r="G261" s="8" t="str">
        <f>VLOOKUP(F261,Results!$N$2:$O$13,2,FALSE)</f>
        <v>Aztecs</v>
      </c>
      <c r="H261" s="27">
        <f t="shared" si="280"/>
        <v>0</v>
      </c>
      <c r="I261" s="1" t="str">
        <f t="shared" si="281"/>
        <v>M28</v>
      </c>
      <c r="J261" s="28" t="str">
        <f>VLOOKUP(I261,Results!$N$2:$O$13,2,FALSE)</f>
        <v>Pilgrims</v>
      </c>
      <c r="K261" s="26">
        <f>+H255</f>
        <v>0</v>
      </c>
    </row>
    <row r="262" spans="2:11" x14ac:dyDescent="0.25">
      <c r="B262" t="str">
        <f t="shared" si="275"/>
        <v>22M29</v>
      </c>
      <c r="C262" t="str">
        <f t="shared" si="276"/>
        <v>22M25</v>
      </c>
      <c r="D262" s="14">
        <f>+D254</f>
        <v>46059</v>
      </c>
      <c r="E262" s="36">
        <f>+E254</f>
        <v>22</v>
      </c>
      <c r="F262" s="26" t="str">
        <f t="shared" si="279"/>
        <v>M29</v>
      </c>
      <c r="G262" s="8" t="str">
        <f>VLOOKUP(F262,Results!$N$2:$O$13,2,FALSE)</f>
        <v>Phoenix</v>
      </c>
      <c r="H262" s="27">
        <f t="shared" si="280"/>
        <v>0</v>
      </c>
      <c r="I262" s="1" t="str">
        <f t="shared" si="281"/>
        <v>M25</v>
      </c>
      <c r="J262" s="28" t="str">
        <f>VLOOKUP(I262,Results!$N$2:$O$13,2,FALSE)</f>
        <v>Woodlark</v>
      </c>
      <c r="K262" s="26">
        <f>+H256</f>
        <v>0</v>
      </c>
    </row>
    <row r="263" spans="2:11" x14ac:dyDescent="0.25">
      <c r="B263" t="str">
        <f t="shared" si="275"/>
        <v>22M30</v>
      </c>
      <c r="C263" t="str">
        <f t="shared" si="276"/>
        <v>22M22</v>
      </c>
      <c r="D263" s="14">
        <f t="shared" ref="D263:E265" si="282">+D254</f>
        <v>46059</v>
      </c>
      <c r="E263" s="36">
        <f t="shared" si="282"/>
        <v>22</v>
      </c>
      <c r="F263" s="26" t="str">
        <f t="shared" si="279"/>
        <v>M30</v>
      </c>
      <c r="G263" s="8" t="str">
        <f>VLOOKUP(F263,Results!$N$2:$O$13,2,FALSE)</f>
        <v>The Imps</v>
      </c>
      <c r="H263" s="27">
        <f t="shared" si="280"/>
        <v>0</v>
      </c>
      <c r="I263" s="1" t="str">
        <f t="shared" si="281"/>
        <v>M22</v>
      </c>
      <c r="J263" s="28" t="str">
        <f>VLOOKUP(I263,Results!$N$2:$O$13,2,FALSE)</f>
        <v>Elks</v>
      </c>
      <c r="K263" s="26">
        <f>+H257</f>
        <v>0</v>
      </c>
    </row>
    <row r="264" spans="2:11" x14ac:dyDescent="0.25">
      <c r="B264" t="str">
        <f t="shared" ref="B264" si="283">CONCATENATE(E264,F264)</f>
        <v>22M26</v>
      </c>
      <c r="C264" t="str">
        <f t="shared" ref="C264" si="284">CONCATENATE(E264,I264)</f>
        <v>22M31</v>
      </c>
      <c r="D264" s="14">
        <f t="shared" si="282"/>
        <v>46059</v>
      </c>
      <c r="E264" s="36">
        <f t="shared" si="282"/>
        <v>22</v>
      </c>
      <c r="F264" s="26" t="str">
        <f t="shared" si="279"/>
        <v>M26</v>
      </c>
      <c r="G264" s="8" t="str">
        <f>VLOOKUP(F264,Results!$N$2:$O$13,2,FALSE)</f>
        <v>Wynsomes</v>
      </c>
      <c r="H264" s="27">
        <f t="shared" si="280"/>
        <v>0</v>
      </c>
      <c r="I264" s="1" t="str">
        <f t="shared" si="281"/>
        <v>M31</v>
      </c>
      <c r="J264" s="28" t="str">
        <f>VLOOKUP(I264,Results!$N$2:$O$13,2,FALSE)</f>
        <v>Lazy S</v>
      </c>
      <c r="K264" s="26">
        <f t="shared" ref="K264" si="285">+H258</f>
        <v>0</v>
      </c>
    </row>
    <row r="265" spans="2:11" x14ac:dyDescent="0.25">
      <c r="B265" t="str">
        <f t="shared" ref="B265:B276" si="286">CONCATENATE(E265,F265)</f>
        <v>22M32</v>
      </c>
      <c r="C265" t="str">
        <f t="shared" ref="C265:C276" si="287">CONCATENATE(E265,I265)</f>
        <v>22M24</v>
      </c>
      <c r="D265" s="14">
        <f t="shared" si="282"/>
        <v>46059</v>
      </c>
      <c r="E265" s="36">
        <f t="shared" si="282"/>
        <v>22</v>
      </c>
      <c r="F265" s="26" t="str">
        <f t="shared" si="279"/>
        <v>M32</v>
      </c>
      <c r="G265" s="8" t="str">
        <f>VLOOKUP(F265,Results!$N$2:$O$13,2,FALSE)</f>
        <v>Bingham Lions</v>
      </c>
      <c r="H265" s="27">
        <f t="shared" si="280"/>
        <v>0</v>
      </c>
      <c r="I265" s="1" t="str">
        <f t="shared" si="281"/>
        <v>M24</v>
      </c>
      <c r="J265" s="28" t="str">
        <f>VLOOKUP(I265,Results!$N$2:$O$13,2,FALSE)</f>
        <v>Newark Nomads</v>
      </c>
      <c r="K265" s="26">
        <f t="shared" ref="K265" si="288">+H259</f>
        <v>0</v>
      </c>
    </row>
    <row r="266" spans="2:11" x14ac:dyDescent="0.25">
      <c r="B266" t="str">
        <f t="shared" si="286"/>
        <v>23M21</v>
      </c>
      <c r="C266" t="str">
        <f t="shared" si="287"/>
        <v>23M22</v>
      </c>
      <c r="D266" s="14">
        <f>+'Results Input'!E134</f>
        <v>46062</v>
      </c>
      <c r="E266" s="35">
        <f>+'Results Input'!F134</f>
        <v>23</v>
      </c>
      <c r="F266" s="26" t="str">
        <f>+'Results Input'!G134</f>
        <v>M21</v>
      </c>
      <c r="G266" s="8" t="str">
        <f>VLOOKUP(F266,Results!$N$2:$O$13,2,FALSE)</f>
        <v>Butcher's Dog</v>
      </c>
      <c r="H266" s="27">
        <f>+'Results Input'!I134</f>
        <v>0</v>
      </c>
      <c r="I266" s="26" t="str">
        <f>+'Results Input'!J134</f>
        <v>M22</v>
      </c>
      <c r="J266" s="8" t="str">
        <f>VLOOKUP(I266,Results!$N$2:$O$13,2,FALSE)</f>
        <v>Elks</v>
      </c>
      <c r="K266" s="27">
        <f>+'Results Input'!L134</f>
        <v>0</v>
      </c>
    </row>
    <row r="267" spans="2:11" x14ac:dyDescent="0.25">
      <c r="B267" t="str">
        <f t="shared" si="286"/>
        <v>23M23</v>
      </c>
      <c r="C267" t="str">
        <f t="shared" si="287"/>
        <v>23M24</v>
      </c>
      <c r="D267" s="14">
        <f>+D266</f>
        <v>46062</v>
      </c>
      <c r="E267" s="36">
        <f>+E266</f>
        <v>23</v>
      </c>
      <c r="F267" s="26" t="str">
        <f>+'Results Input'!G135</f>
        <v>M23</v>
      </c>
      <c r="G267" s="8" t="str">
        <f>VLOOKUP(F267,Results!$N$2:$O$13,2,FALSE)</f>
        <v>Aztecs</v>
      </c>
      <c r="H267" s="27">
        <f>+'Results Input'!I135</f>
        <v>0</v>
      </c>
      <c r="I267" s="26" t="str">
        <f>+'Results Input'!J135</f>
        <v>M24</v>
      </c>
      <c r="J267" s="8" t="str">
        <f>VLOOKUP(I267,Results!$N$2:$O$13,2,FALSE)</f>
        <v>Newark Nomads</v>
      </c>
      <c r="K267" s="27">
        <f>+'Results Input'!L135</f>
        <v>0</v>
      </c>
    </row>
    <row r="268" spans="2:11" x14ac:dyDescent="0.25">
      <c r="B268" t="str">
        <f t="shared" si="286"/>
        <v>23M25</v>
      </c>
      <c r="C268" t="str">
        <f t="shared" si="287"/>
        <v>23M26</v>
      </c>
      <c r="D268" s="14">
        <f>+D266</f>
        <v>46062</v>
      </c>
      <c r="E268" s="36">
        <f>+E266</f>
        <v>23</v>
      </c>
      <c r="F268" s="26" t="str">
        <f>+'Results Input'!G136</f>
        <v>M25</v>
      </c>
      <c r="G268" s="8" t="str">
        <f>VLOOKUP(F268,Results!$N$2:$O$13,2,FALSE)</f>
        <v>Woodlark</v>
      </c>
      <c r="H268" s="27">
        <f>+'Results Input'!I136</f>
        <v>0</v>
      </c>
      <c r="I268" s="26" t="str">
        <f>+'Results Input'!J136</f>
        <v>M26</v>
      </c>
      <c r="J268" s="8" t="str">
        <f>VLOOKUP(I268,Results!$N$2:$O$13,2,FALSE)</f>
        <v>Wynsomes</v>
      </c>
      <c r="K268" s="27">
        <f>+'Results Input'!L136</f>
        <v>0</v>
      </c>
    </row>
    <row r="269" spans="2:11" x14ac:dyDescent="0.25">
      <c r="B269" t="str">
        <f t="shared" si="286"/>
        <v>23M27</v>
      </c>
      <c r="C269" t="str">
        <f t="shared" si="287"/>
        <v>23M28</v>
      </c>
      <c r="D269" s="14">
        <f>+D266</f>
        <v>46062</v>
      </c>
      <c r="E269" s="36">
        <f>+E266</f>
        <v>23</v>
      </c>
      <c r="F269" s="26" t="str">
        <f>+'Results Input'!G137</f>
        <v>M27</v>
      </c>
      <c r="G269" s="8" t="str">
        <f>VLOOKUP(F269,Results!$N$2:$O$13,2,FALSE)</f>
        <v>Clockpelters</v>
      </c>
      <c r="H269" s="27">
        <f>+'Results Input'!I137</f>
        <v>0</v>
      </c>
      <c r="I269" s="26" t="str">
        <f>+'Results Input'!J137</f>
        <v>M28</v>
      </c>
      <c r="J269" s="8" t="str">
        <f>VLOOKUP(I269,Results!$N$2:$O$13,2,FALSE)</f>
        <v>Pilgrims</v>
      </c>
      <c r="K269" s="27">
        <f>+'Results Input'!L137</f>
        <v>0</v>
      </c>
    </row>
    <row r="270" spans="2:11" x14ac:dyDescent="0.25">
      <c r="B270" t="str">
        <f t="shared" si="286"/>
        <v>23M31</v>
      </c>
      <c r="C270" t="str">
        <f t="shared" si="287"/>
        <v>23M32</v>
      </c>
      <c r="D270" s="14">
        <f>+D266</f>
        <v>46062</v>
      </c>
      <c r="E270" s="36">
        <f>+E266</f>
        <v>23</v>
      </c>
      <c r="F270" s="26" t="str">
        <f>+'Results Input'!G138</f>
        <v>M31</v>
      </c>
      <c r="G270" s="8" t="str">
        <f>VLOOKUP(F270,Results!$N$2:$O$13,2,FALSE)</f>
        <v>Lazy S</v>
      </c>
      <c r="H270" s="27">
        <f>+'Results Input'!I138</f>
        <v>0</v>
      </c>
      <c r="I270" s="26" t="str">
        <f>+'Results Input'!J138</f>
        <v>M32</v>
      </c>
      <c r="J270" s="8" t="str">
        <f>VLOOKUP(I270,Results!$N$2:$O$13,2,FALSE)</f>
        <v>Bingham Lions</v>
      </c>
      <c r="K270" s="27">
        <f>+'Results Input'!L138</f>
        <v>0</v>
      </c>
    </row>
    <row r="271" spans="2:11" x14ac:dyDescent="0.25">
      <c r="B271" t="str">
        <f t="shared" si="286"/>
        <v>23M29</v>
      </c>
      <c r="C271" t="str">
        <f t="shared" si="287"/>
        <v>23M30</v>
      </c>
      <c r="D271" s="14">
        <f>+D267</f>
        <v>46062</v>
      </c>
      <c r="E271" s="36">
        <f>+E267</f>
        <v>23</v>
      </c>
      <c r="F271" s="26" t="str">
        <f>+'Results Input'!G139</f>
        <v>M29</v>
      </c>
      <c r="G271" s="8" t="str">
        <f>VLOOKUP(F271,Results!$N$2:$O$13,2,FALSE)</f>
        <v>Phoenix</v>
      </c>
      <c r="H271" s="27">
        <f>+'Results Input'!I139</f>
        <v>0</v>
      </c>
      <c r="I271" s="26" t="str">
        <f>+'Results Input'!J139</f>
        <v>M30</v>
      </c>
      <c r="J271" s="8" t="str">
        <f>VLOOKUP(I271,Results!$N$2:$O$13,2,FALSE)</f>
        <v>The Imps</v>
      </c>
      <c r="K271" s="27">
        <f>+'Results Input'!L139</f>
        <v>0</v>
      </c>
    </row>
    <row r="272" spans="2:11" x14ac:dyDescent="0.25">
      <c r="B272" t="str">
        <f t="shared" si="286"/>
        <v>23M22</v>
      </c>
      <c r="C272" t="str">
        <f t="shared" si="287"/>
        <v>23M21</v>
      </c>
      <c r="D272" s="14">
        <f>+D266</f>
        <v>46062</v>
      </c>
      <c r="E272" s="36">
        <f>+E266</f>
        <v>23</v>
      </c>
      <c r="F272" s="26" t="str">
        <f t="shared" ref="F272:F277" si="289">+I266</f>
        <v>M22</v>
      </c>
      <c r="G272" s="8" t="str">
        <f>VLOOKUP(F272,Results!$N$2:$O$13,2,FALSE)</f>
        <v>Elks</v>
      </c>
      <c r="H272" s="27">
        <f t="shared" ref="H272:H277" si="290">+K266</f>
        <v>0</v>
      </c>
      <c r="I272" s="1" t="str">
        <f t="shared" ref="I272:I277" si="291">+F266</f>
        <v>M21</v>
      </c>
      <c r="J272" s="28" t="str">
        <f>VLOOKUP(I272,Results!$N$2:$O$13,2,FALSE)</f>
        <v>Butcher's Dog</v>
      </c>
      <c r="K272" s="26">
        <f>+H266</f>
        <v>0</v>
      </c>
    </row>
    <row r="273" spans="2:11" x14ac:dyDescent="0.25">
      <c r="B273" t="str">
        <f t="shared" si="286"/>
        <v>23M24</v>
      </c>
      <c r="C273" t="str">
        <f t="shared" si="287"/>
        <v>23M23</v>
      </c>
      <c r="D273" s="14">
        <f>+D266</f>
        <v>46062</v>
      </c>
      <c r="E273" s="36">
        <f>+E266</f>
        <v>23</v>
      </c>
      <c r="F273" s="26" t="str">
        <f t="shared" si="289"/>
        <v>M24</v>
      </c>
      <c r="G273" s="8" t="str">
        <f>VLOOKUP(F273,Results!$N$2:$O$13,2,FALSE)</f>
        <v>Newark Nomads</v>
      </c>
      <c r="H273" s="27">
        <f t="shared" si="290"/>
        <v>0</v>
      </c>
      <c r="I273" s="1" t="str">
        <f t="shared" si="291"/>
        <v>M23</v>
      </c>
      <c r="J273" s="28" t="str">
        <f>VLOOKUP(I273,Results!$N$2:$O$13,2,FALSE)</f>
        <v>Aztecs</v>
      </c>
      <c r="K273" s="26">
        <f>+H267</f>
        <v>0</v>
      </c>
    </row>
    <row r="274" spans="2:11" x14ac:dyDescent="0.25">
      <c r="B274" t="str">
        <f t="shared" si="286"/>
        <v>23M26</v>
      </c>
      <c r="C274" t="str">
        <f t="shared" si="287"/>
        <v>23M25</v>
      </c>
      <c r="D274" s="14">
        <f>+D266</f>
        <v>46062</v>
      </c>
      <c r="E274" s="36">
        <f>+E266</f>
        <v>23</v>
      </c>
      <c r="F274" s="26" t="str">
        <f t="shared" si="289"/>
        <v>M26</v>
      </c>
      <c r="G274" s="8" t="str">
        <f>VLOOKUP(F274,Results!$N$2:$O$13,2,FALSE)</f>
        <v>Wynsomes</v>
      </c>
      <c r="H274" s="27">
        <f t="shared" si="290"/>
        <v>0</v>
      </c>
      <c r="I274" s="1" t="str">
        <f t="shared" si="291"/>
        <v>M25</v>
      </c>
      <c r="J274" s="28" t="str">
        <f>VLOOKUP(I274,Results!$N$2:$O$13,2,FALSE)</f>
        <v>Woodlark</v>
      </c>
      <c r="K274" s="26">
        <f>+H268</f>
        <v>0</v>
      </c>
    </row>
    <row r="275" spans="2:11" x14ac:dyDescent="0.25">
      <c r="B275" t="str">
        <f t="shared" si="286"/>
        <v>23M28</v>
      </c>
      <c r="C275" t="str">
        <f t="shared" si="287"/>
        <v>23M27</v>
      </c>
      <c r="D275" s="14">
        <f t="shared" ref="D275:E275" si="292">+D266</f>
        <v>46062</v>
      </c>
      <c r="E275" s="36">
        <f t="shared" si="292"/>
        <v>23</v>
      </c>
      <c r="F275" s="26" t="str">
        <f t="shared" si="289"/>
        <v>M28</v>
      </c>
      <c r="G275" s="8" t="str">
        <f>VLOOKUP(F275,Results!$N$2:$O$13,2,FALSE)</f>
        <v>Pilgrims</v>
      </c>
      <c r="H275" s="27">
        <f t="shared" si="290"/>
        <v>0</v>
      </c>
      <c r="I275" s="1" t="str">
        <f t="shared" si="291"/>
        <v>M27</v>
      </c>
      <c r="J275" s="28" t="str">
        <f>VLOOKUP(I275,Results!$N$2:$O$13,2,FALSE)</f>
        <v>Clockpelters</v>
      </c>
      <c r="K275" s="26">
        <f>+H269</f>
        <v>0</v>
      </c>
    </row>
    <row r="276" spans="2:11" x14ac:dyDescent="0.25">
      <c r="B276" t="str">
        <f t="shared" si="286"/>
        <v>23M32</v>
      </c>
      <c r="C276" t="str">
        <f t="shared" si="287"/>
        <v>23M31</v>
      </c>
      <c r="D276" s="14">
        <f t="shared" ref="D276:E276" si="293">+D267</f>
        <v>46062</v>
      </c>
      <c r="E276" s="36">
        <f t="shared" si="293"/>
        <v>23</v>
      </c>
      <c r="F276" s="26" t="str">
        <f t="shared" si="289"/>
        <v>M32</v>
      </c>
      <c r="G276" s="8" t="str">
        <f>VLOOKUP(F276,Results!$N$2:$O$13,2,FALSE)</f>
        <v>Bingham Lions</v>
      </c>
      <c r="H276" s="27">
        <f t="shared" si="290"/>
        <v>0</v>
      </c>
      <c r="I276" s="1" t="str">
        <f t="shared" si="291"/>
        <v>M31</v>
      </c>
      <c r="J276" s="28" t="str">
        <f>VLOOKUP(I276,Results!$N$2:$O$13,2,FALSE)</f>
        <v>Lazy S</v>
      </c>
      <c r="K276" s="26">
        <f t="shared" ref="K276:K277" si="294">+H270</f>
        <v>0</v>
      </c>
    </row>
    <row r="277" spans="2:11" x14ac:dyDescent="0.25">
      <c r="B277" t="str">
        <f t="shared" ref="B277:B340" si="295">CONCATENATE(E277,F277)</f>
        <v>23M30</v>
      </c>
      <c r="C277" t="str">
        <f t="shared" ref="C277:C340" si="296">CONCATENATE(E277,I277)</f>
        <v>23M29</v>
      </c>
      <c r="D277" s="14">
        <f t="shared" ref="D277:E277" si="297">+D268</f>
        <v>46062</v>
      </c>
      <c r="E277" s="36">
        <f t="shared" si="297"/>
        <v>23</v>
      </c>
      <c r="F277" s="26" t="str">
        <f t="shared" si="289"/>
        <v>M30</v>
      </c>
      <c r="G277" s="8" t="str">
        <f>VLOOKUP(F277,Results!$N$2:$O$13,2,FALSE)</f>
        <v>The Imps</v>
      </c>
      <c r="H277" s="27">
        <f t="shared" si="290"/>
        <v>0</v>
      </c>
      <c r="I277" s="1" t="str">
        <f t="shared" si="291"/>
        <v>M29</v>
      </c>
      <c r="J277" s="28" t="str">
        <f>VLOOKUP(I277,Results!$N$2:$O$13,2,FALSE)</f>
        <v>Phoenix</v>
      </c>
      <c r="K277" s="26">
        <f t="shared" si="294"/>
        <v>0</v>
      </c>
    </row>
    <row r="278" spans="2:11" x14ac:dyDescent="0.25">
      <c r="B278" t="str">
        <f t="shared" si="295"/>
        <v>24M26</v>
      </c>
      <c r="C278" t="str">
        <f t="shared" si="296"/>
        <v>24M27</v>
      </c>
      <c r="D278" s="14">
        <f>+'Results Input'!E140</f>
        <v>46069</v>
      </c>
      <c r="E278" s="35">
        <f>+'Results Input'!F140</f>
        <v>24</v>
      </c>
      <c r="F278" s="26" t="str">
        <f>+'Results Input'!G140</f>
        <v>M26</v>
      </c>
      <c r="G278" s="8" t="str">
        <f>VLOOKUP(F278,Results!$N$2:$O$13,2,FALSE)</f>
        <v>Wynsomes</v>
      </c>
      <c r="H278" s="27">
        <f>+'Results Input'!I140</f>
        <v>0</v>
      </c>
      <c r="I278" s="26" t="str">
        <f>+'Results Input'!J140</f>
        <v>M27</v>
      </c>
      <c r="J278" s="8" t="str">
        <f>VLOOKUP(I278,Results!$N$2:$O$13,2,FALSE)</f>
        <v>Clockpelters</v>
      </c>
      <c r="K278" s="27">
        <f>+'Results Input'!L140</f>
        <v>0</v>
      </c>
    </row>
    <row r="279" spans="2:11" x14ac:dyDescent="0.25">
      <c r="B279" t="str">
        <f t="shared" si="295"/>
        <v>24M21</v>
      </c>
      <c r="C279" t="str">
        <f t="shared" si="296"/>
        <v>24M32</v>
      </c>
      <c r="D279" s="14">
        <f>+D278</f>
        <v>46069</v>
      </c>
      <c r="E279" s="36">
        <f>+E278</f>
        <v>24</v>
      </c>
      <c r="F279" s="26" t="str">
        <f>+'Results Input'!G141</f>
        <v>M21</v>
      </c>
      <c r="G279" s="8" t="str">
        <f>VLOOKUP(F279,Results!$N$2:$O$13,2,FALSE)</f>
        <v>Butcher's Dog</v>
      </c>
      <c r="H279" s="27">
        <f>+'Results Input'!I141</f>
        <v>0</v>
      </c>
      <c r="I279" s="26" t="str">
        <f>+'Results Input'!J141</f>
        <v>M32</v>
      </c>
      <c r="J279" s="8" t="str">
        <f>VLOOKUP(I279,Results!$N$2:$O$13,2,FALSE)</f>
        <v>Bingham Lions</v>
      </c>
      <c r="K279" s="27">
        <f>+'Results Input'!L141</f>
        <v>0</v>
      </c>
    </row>
    <row r="280" spans="2:11" x14ac:dyDescent="0.25">
      <c r="B280" t="str">
        <f t="shared" si="295"/>
        <v>24M28</v>
      </c>
      <c r="C280" t="str">
        <f t="shared" si="296"/>
        <v>24M29</v>
      </c>
      <c r="D280" s="14">
        <f>+D278</f>
        <v>46069</v>
      </c>
      <c r="E280" s="36">
        <f>+E278</f>
        <v>24</v>
      </c>
      <c r="F280" s="26" t="str">
        <f>+'Results Input'!G142</f>
        <v>M28</v>
      </c>
      <c r="G280" s="8" t="str">
        <f>VLOOKUP(F280,Results!$N$2:$O$13,2,FALSE)</f>
        <v>Pilgrims</v>
      </c>
      <c r="H280" s="27">
        <f>+'Results Input'!I142</f>
        <v>0</v>
      </c>
      <c r="I280" s="26" t="str">
        <f>+'Results Input'!J142</f>
        <v>M29</v>
      </c>
      <c r="J280" s="8" t="str">
        <f>VLOOKUP(I280,Results!$N$2:$O$13,2,FALSE)</f>
        <v>Phoenix</v>
      </c>
      <c r="K280" s="27">
        <f>+'Results Input'!L142</f>
        <v>0</v>
      </c>
    </row>
    <row r="281" spans="2:11" x14ac:dyDescent="0.25">
      <c r="B281" t="str">
        <f t="shared" si="295"/>
        <v>24M24</v>
      </c>
      <c r="C281" t="str">
        <f t="shared" si="296"/>
        <v>24M25</v>
      </c>
      <c r="D281" s="14">
        <f>+D278</f>
        <v>46069</v>
      </c>
      <c r="E281" s="36">
        <f>+E278</f>
        <v>24</v>
      </c>
      <c r="F281" s="26" t="str">
        <f>+'Results Input'!G143</f>
        <v>M24</v>
      </c>
      <c r="G281" s="8" t="str">
        <f>VLOOKUP(F281,Results!$N$2:$O$13,2,FALSE)</f>
        <v>Newark Nomads</v>
      </c>
      <c r="H281" s="27">
        <f>+'Results Input'!I143</f>
        <v>0</v>
      </c>
      <c r="I281" s="26" t="str">
        <f>+'Results Input'!J143</f>
        <v>M25</v>
      </c>
      <c r="J281" s="8" t="str">
        <f>VLOOKUP(I281,Results!$N$2:$O$13,2,FALSE)</f>
        <v>Woodlark</v>
      </c>
      <c r="K281" s="27">
        <f>+'Results Input'!L143</f>
        <v>0</v>
      </c>
    </row>
    <row r="282" spans="2:11" x14ac:dyDescent="0.25">
      <c r="B282" t="str">
        <f t="shared" si="295"/>
        <v>24M30</v>
      </c>
      <c r="C282" t="str">
        <f t="shared" si="296"/>
        <v>24M31</v>
      </c>
      <c r="D282" s="14">
        <f>+D278</f>
        <v>46069</v>
      </c>
      <c r="E282" s="36">
        <f>+E278</f>
        <v>24</v>
      </c>
      <c r="F282" s="26" t="str">
        <f>+'Results Input'!G144</f>
        <v>M30</v>
      </c>
      <c r="G282" s="8" t="str">
        <f>VLOOKUP(F282,Results!$N$2:$O$13,2,FALSE)</f>
        <v>The Imps</v>
      </c>
      <c r="H282" s="27">
        <f>+'Results Input'!I144</f>
        <v>0</v>
      </c>
      <c r="I282" s="26" t="str">
        <f>+'Results Input'!J144</f>
        <v>M31</v>
      </c>
      <c r="J282" s="8" t="str">
        <f>VLOOKUP(I282,Results!$N$2:$O$13,2,FALSE)</f>
        <v>Lazy S</v>
      </c>
      <c r="K282" s="27">
        <f>+'Results Input'!L144</f>
        <v>0</v>
      </c>
    </row>
    <row r="283" spans="2:11" x14ac:dyDescent="0.25">
      <c r="B283" t="str">
        <f t="shared" si="295"/>
        <v>24M22</v>
      </c>
      <c r="C283" t="str">
        <f t="shared" si="296"/>
        <v>24M23</v>
      </c>
      <c r="D283" s="14">
        <f>+D279</f>
        <v>46069</v>
      </c>
      <c r="E283" s="36">
        <f>+E279</f>
        <v>24</v>
      </c>
      <c r="F283" s="26" t="str">
        <f>+'Results Input'!G145</f>
        <v>M22</v>
      </c>
      <c r="G283" s="8" t="str">
        <f>VLOOKUP(F283,Results!$N$2:$O$13,2,FALSE)</f>
        <v>Elks</v>
      </c>
      <c r="H283" s="27">
        <f>+'Results Input'!I145</f>
        <v>0</v>
      </c>
      <c r="I283" s="26" t="str">
        <f>+'Results Input'!J145</f>
        <v>M23</v>
      </c>
      <c r="J283" s="8" t="str">
        <f>VLOOKUP(I283,Results!$N$2:$O$13,2,FALSE)</f>
        <v>Aztecs</v>
      </c>
      <c r="K283" s="27">
        <f>+'Results Input'!L145</f>
        <v>0</v>
      </c>
    </row>
    <row r="284" spans="2:11" x14ac:dyDescent="0.25">
      <c r="B284" t="str">
        <f t="shared" si="295"/>
        <v>24M27</v>
      </c>
      <c r="C284" t="str">
        <f t="shared" si="296"/>
        <v>24M26</v>
      </c>
      <c r="D284" s="14">
        <f>+D278</f>
        <v>46069</v>
      </c>
      <c r="E284" s="36">
        <f>+E278</f>
        <v>24</v>
      </c>
      <c r="F284" s="26" t="str">
        <f t="shared" ref="F284:F289" si="298">+I278</f>
        <v>M27</v>
      </c>
      <c r="G284" s="8" t="str">
        <f>VLOOKUP(F284,Results!$N$2:$O$13,2,FALSE)</f>
        <v>Clockpelters</v>
      </c>
      <c r="H284" s="27">
        <f t="shared" ref="H284:H289" si="299">+K278</f>
        <v>0</v>
      </c>
      <c r="I284" s="1" t="str">
        <f t="shared" ref="I284:I289" si="300">+F278</f>
        <v>M26</v>
      </c>
      <c r="J284" s="28" t="str">
        <f>VLOOKUP(I284,Results!$N$2:$O$13,2,FALSE)</f>
        <v>Wynsomes</v>
      </c>
      <c r="K284" s="26">
        <f>+H278</f>
        <v>0</v>
      </c>
    </row>
    <row r="285" spans="2:11" x14ac:dyDescent="0.25">
      <c r="B285" t="str">
        <f t="shared" si="295"/>
        <v>24M32</v>
      </c>
      <c r="C285" t="str">
        <f t="shared" si="296"/>
        <v>24M21</v>
      </c>
      <c r="D285" s="14">
        <f>+D278</f>
        <v>46069</v>
      </c>
      <c r="E285" s="36">
        <f>+E278</f>
        <v>24</v>
      </c>
      <c r="F285" s="26" t="str">
        <f t="shared" si="298"/>
        <v>M32</v>
      </c>
      <c r="G285" s="8" t="str">
        <f>VLOOKUP(F285,Results!$N$2:$O$13,2,FALSE)</f>
        <v>Bingham Lions</v>
      </c>
      <c r="H285" s="27">
        <f t="shared" si="299"/>
        <v>0</v>
      </c>
      <c r="I285" s="1" t="str">
        <f t="shared" si="300"/>
        <v>M21</v>
      </c>
      <c r="J285" s="28" t="str">
        <f>VLOOKUP(I285,Results!$N$2:$O$13,2,FALSE)</f>
        <v>Butcher's Dog</v>
      </c>
      <c r="K285" s="26">
        <f>+H279</f>
        <v>0</v>
      </c>
    </row>
    <row r="286" spans="2:11" x14ac:dyDescent="0.25">
      <c r="B286" t="str">
        <f t="shared" si="295"/>
        <v>24M29</v>
      </c>
      <c r="C286" t="str">
        <f t="shared" si="296"/>
        <v>24M28</v>
      </c>
      <c r="D286" s="14">
        <f>+D278</f>
        <v>46069</v>
      </c>
      <c r="E286" s="36">
        <f>+E278</f>
        <v>24</v>
      </c>
      <c r="F286" s="26" t="str">
        <f t="shared" si="298"/>
        <v>M29</v>
      </c>
      <c r="G286" s="8" t="str">
        <f>VLOOKUP(F286,Results!$N$2:$O$13,2,FALSE)</f>
        <v>Phoenix</v>
      </c>
      <c r="H286" s="27">
        <f t="shared" si="299"/>
        <v>0</v>
      </c>
      <c r="I286" s="1" t="str">
        <f t="shared" si="300"/>
        <v>M28</v>
      </c>
      <c r="J286" s="28" t="str">
        <f>VLOOKUP(I286,Results!$N$2:$O$13,2,FALSE)</f>
        <v>Pilgrims</v>
      </c>
      <c r="K286" s="26">
        <f>+H280</f>
        <v>0</v>
      </c>
    </row>
    <row r="287" spans="2:11" x14ac:dyDescent="0.25">
      <c r="B287" t="str">
        <f t="shared" si="295"/>
        <v>24M25</v>
      </c>
      <c r="C287" t="str">
        <f t="shared" si="296"/>
        <v>24M24</v>
      </c>
      <c r="D287" s="14">
        <f t="shared" ref="D287:E287" si="301">+D278</f>
        <v>46069</v>
      </c>
      <c r="E287" s="36">
        <f t="shared" si="301"/>
        <v>24</v>
      </c>
      <c r="F287" s="26" t="str">
        <f t="shared" si="298"/>
        <v>M25</v>
      </c>
      <c r="G287" s="8" t="str">
        <f>VLOOKUP(F287,Results!$N$2:$O$13,2,FALSE)</f>
        <v>Woodlark</v>
      </c>
      <c r="H287" s="27">
        <f t="shared" si="299"/>
        <v>0</v>
      </c>
      <c r="I287" s="1" t="str">
        <f t="shared" si="300"/>
        <v>M24</v>
      </c>
      <c r="J287" s="28" t="str">
        <f>VLOOKUP(I287,Results!$N$2:$O$13,2,FALSE)</f>
        <v>Newark Nomads</v>
      </c>
      <c r="K287" s="26">
        <f>+H281</f>
        <v>0</v>
      </c>
    </row>
    <row r="288" spans="2:11" x14ac:dyDescent="0.25">
      <c r="B288" t="str">
        <f t="shared" si="295"/>
        <v>24M31</v>
      </c>
      <c r="C288" t="str">
        <f t="shared" si="296"/>
        <v>24M30</v>
      </c>
      <c r="D288" s="14">
        <f t="shared" ref="D288:E288" si="302">+D279</f>
        <v>46069</v>
      </c>
      <c r="E288" s="36">
        <f t="shared" si="302"/>
        <v>24</v>
      </c>
      <c r="F288" s="26" t="str">
        <f t="shared" si="298"/>
        <v>M31</v>
      </c>
      <c r="G288" s="8" t="str">
        <f>VLOOKUP(F288,Results!$N$2:$O$13,2,FALSE)</f>
        <v>Lazy S</v>
      </c>
      <c r="H288" s="27">
        <f t="shared" si="299"/>
        <v>0</v>
      </c>
      <c r="I288" s="1" t="str">
        <f t="shared" si="300"/>
        <v>M30</v>
      </c>
      <c r="J288" s="28" t="str">
        <f>VLOOKUP(I288,Results!$N$2:$O$13,2,FALSE)</f>
        <v>The Imps</v>
      </c>
      <c r="K288" s="26">
        <f t="shared" ref="K288:K289" si="303">+H282</f>
        <v>0</v>
      </c>
    </row>
    <row r="289" spans="2:11" x14ac:dyDescent="0.25">
      <c r="B289" t="str">
        <f t="shared" si="295"/>
        <v>24M23</v>
      </c>
      <c r="C289" t="str">
        <f t="shared" si="296"/>
        <v>24M22</v>
      </c>
      <c r="D289" s="14">
        <f t="shared" ref="D289:E289" si="304">+D280</f>
        <v>46069</v>
      </c>
      <c r="E289" s="36">
        <f t="shared" si="304"/>
        <v>24</v>
      </c>
      <c r="F289" s="26" t="str">
        <f t="shared" si="298"/>
        <v>M23</v>
      </c>
      <c r="G289" s="8" t="str">
        <f>VLOOKUP(F289,Results!$N$2:$O$13,2,FALSE)</f>
        <v>Aztecs</v>
      </c>
      <c r="H289" s="27">
        <f t="shared" si="299"/>
        <v>0</v>
      </c>
      <c r="I289" s="1" t="str">
        <f t="shared" si="300"/>
        <v>M22</v>
      </c>
      <c r="J289" s="28" t="str">
        <f>VLOOKUP(I289,Results!$N$2:$O$13,2,FALSE)</f>
        <v>Elks</v>
      </c>
      <c r="K289" s="26">
        <f t="shared" si="303"/>
        <v>0</v>
      </c>
    </row>
    <row r="290" spans="2:11" x14ac:dyDescent="0.25">
      <c r="B290" t="str">
        <f t="shared" si="295"/>
        <v>25M31</v>
      </c>
      <c r="C290" t="str">
        <f t="shared" si="296"/>
        <v>25M29</v>
      </c>
      <c r="D290" s="14">
        <f>+'Results Input'!E146</f>
        <v>46073</v>
      </c>
      <c r="E290" s="35">
        <f>+'Results Input'!F146</f>
        <v>25</v>
      </c>
      <c r="F290" s="26" t="str">
        <f>+'Results Input'!G146</f>
        <v>M31</v>
      </c>
      <c r="G290" s="8" t="str">
        <f>VLOOKUP(F290,Results!$N$2:$O$13,2,FALSE)</f>
        <v>Lazy S</v>
      </c>
      <c r="H290" s="27">
        <f>+'Results Input'!I146</f>
        <v>0</v>
      </c>
      <c r="I290" s="26" t="str">
        <f>+'Results Input'!J146</f>
        <v>M29</v>
      </c>
      <c r="J290" s="8" t="str">
        <f>VLOOKUP(I290,Results!$N$2:$O$13,2,FALSE)</f>
        <v>Phoenix</v>
      </c>
      <c r="K290" s="27">
        <f>+'Results Input'!L146</f>
        <v>0</v>
      </c>
    </row>
    <row r="291" spans="2:11" x14ac:dyDescent="0.25">
      <c r="B291" t="str">
        <f t="shared" si="295"/>
        <v>25M28</v>
      </c>
      <c r="C291" t="str">
        <f t="shared" si="296"/>
        <v>25M26</v>
      </c>
      <c r="D291" s="14">
        <f>+D290</f>
        <v>46073</v>
      </c>
      <c r="E291" s="36">
        <f>+E290</f>
        <v>25</v>
      </c>
      <c r="F291" s="26" t="str">
        <f>+'Results Input'!G147</f>
        <v>M28</v>
      </c>
      <c r="G291" s="8" t="str">
        <f>VLOOKUP(F291,Results!$N$2:$O$13,2,FALSE)</f>
        <v>Pilgrims</v>
      </c>
      <c r="H291" s="27">
        <f>+'Results Input'!I147</f>
        <v>0</v>
      </c>
      <c r="I291" s="26" t="str">
        <f>+'Results Input'!J147</f>
        <v>M26</v>
      </c>
      <c r="J291" s="8" t="str">
        <f>VLOOKUP(I291,Results!$N$2:$O$13,2,FALSE)</f>
        <v>Wynsomes</v>
      </c>
      <c r="K291" s="27">
        <f>+'Results Input'!L147</f>
        <v>0</v>
      </c>
    </row>
    <row r="292" spans="2:11" x14ac:dyDescent="0.25">
      <c r="B292" t="str">
        <f t="shared" si="295"/>
        <v>25M32</v>
      </c>
      <c r="C292" t="str">
        <f t="shared" si="296"/>
        <v>25M30</v>
      </c>
      <c r="D292" s="14">
        <f>+D290</f>
        <v>46073</v>
      </c>
      <c r="E292" s="36">
        <f>+E290</f>
        <v>25</v>
      </c>
      <c r="F292" s="26" t="str">
        <f>+'Results Input'!G148</f>
        <v>M32</v>
      </c>
      <c r="G292" s="8" t="str">
        <f>VLOOKUP(F292,Results!$N$2:$O$13,2,FALSE)</f>
        <v>Bingham Lions</v>
      </c>
      <c r="H292" s="27">
        <f>+'Results Input'!I148</f>
        <v>0</v>
      </c>
      <c r="I292" s="26" t="str">
        <f>+'Results Input'!J148</f>
        <v>M30</v>
      </c>
      <c r="J292" s="8" t="str">
        <f>VLOOKUP(I292,Results!$N$2:$O$13,2,FALSE)</f>
        <v>The Imps</v>
      </c>
      <c r="K292" s="27">
        <f>+'Results Input'!L148</f>
        <v>0</v>
      </c>
    </row>
    <row r="293" spans="2:11" x14ac:dyDescent="0.25">
      <c r="B293" t="str">
        <f t="shared" si="295"/>
        <v>25M23</v>
      </c>
      <c r="C293" t="str">
        <f t="shared" si="296"/>
        <v>25M21</v>
      </c>
      <c r="D293" s="14">
        <f>+D290</f>
        <v>46073</v>
      </c>
      <c r="E293" s="36">
        <f>+E290</f>
        <v>25</v>
      </c>
      <c r="F293" s="26" t="str">
        <f>+'Results Input'!G149</f>
        <v>M23</v>
      </c>
      <c r="G293" s="8" t="str">
        <f>VLOOKUP(F293,Results!$N$2:$O$13,2,FALSE)</f>
        <v>Aztecs</v>
      </c>
      <c r="H293" s="27">
        <f>+'Results Input'!I149</f>
        <v>0</v>
      </c>
      <c r="I293" s="26" t="str">
        <f>+'Results Input'!J149</f>
        <v>M21</v>
      </c>
      <c r="J293" s="8" t="str">
        <f>VLOOKUP(I293,Results!$N$2:$O$13,2,FALSE)</f>
        <v>Butcher's Dog</v>
      </c>
      <c r="K293" s="27">
        <f>+'Results Input'!L149</f>
        <v>0</v>
      </c>
    </row>
    <row r="294" spans="2:11" x14ac:dyDescent="0.25">
      <c r="B294" t="str">
        <f t="shared" si="295"/>
        <v>25M24</v>
      </c>
      <c r="C294" t="str">
        <f t="shared" si="296"/>
        <v>25M22</v>
      </c>
      <c r="D294" s="14">
        <f>+D290</f>
        <v>46073</v>
      </c>
      <c r="E294" s="36">
        <f>+E290</f>
        <v>25</v>
      </c>
      <c r="F294" s="26" t="str">
        <f>+'Results Input'!G150</f>
        <v>M24</v>
      </c>
      <c r="G294" s="8" t="str">
        <f>VLOOKUP(F294,Results!$N$2:$O$13,2,FALSE)</f>
        <v>Newark Nomads</v>
      </c>
      <c r="H294" s="27">
        <f>+'Results Input'!I150</f>
        <v>0</v>
      </c>
      <c r="I294" s="26" t="str">
        <f>+'Results Input'!J150</f>
        <v>M22</v>
      </c>
      <c r="J294" s="8" t="str">
        <f>VLOOKUP(I294,Results!$N$2:$O$13,2,FALSE)</f>
        <v>Elks</v>
      </c>
      <c r="K294" s="27">
        <f>+'Results Input'!L150</f>
        <v>0</v>
      </c>
    </row>
    <row r="295" spans="2:11" x14ac:dyDescent="0.25">
      <c r="B295" t="str">
        <f t="shared" si="295"/>
        <v>25M27</v>
      </c>
      <c r="C295" t="str">
        <f t="shared" si="296"/>
        <v>25M25</v>
      </c>
      <c r="D295" s="14">
        <f>+D291</f>
        <v>46073</v>
      </c>
      <c r="E295" s="36">
        <f>+E291</f>
        <v>25</v>
      </c>
      <c r="F295" s="26" t="str">
        <f>+'Results Input'!G151</f>
        <v>M27</v>
      </c>
      <c r="G295" s="8" t="str">
        <f>VLOOKUP(F295,Results!$N$2:$O$13,2,FALSE)</f>
        <v>Clockpelters</v>
      </c>
      <c r="H295" s="27">
        <f>+'Results Input'!I151</f>
        <v>0</v>
      </c>
      <c r="I295" s="26" t="str">
        <f>+'Results Input'!J151</f>
        <v>M25</v>
      </c>
      <c r="J295" s="8" t="str">
        <f>VLOOKUP(I295,Results!$N$2:$O$13,2,FALSE)</f>
        <v>Woodlark</v>
      </c>
      <c r="K295" s="27">
        <f>+'Results Input'!L151</f>
        <v>0</v>
      </c>
    </row>
    <row r="296" spans="2:11" x14ac:dyDescent="0.25">
      <c r="B296" t="str">
        <f t="shared" si="295"/>
        <v>25M29</v>
      </c>
      <c r="C296" t="str">
        <f t="shared" si="296"/>
        <v>25M31</v>
      </c>
      <c r="D296" s="14">
        <f>+D290</f>
        <v>46073</v>
      </c>
      <c r="E296" s="36">
        <f>+E290</f>
        <v>25</v>
      </c>
      <c r="F296" s="26" t="str">
        <f t="shared" ref="F296:F301" si="305">+I290</f>
        <v>M29</v>
      </c>
      <c r="G296" s="8" t="str">
        <f>VLOOKUP(F296,Results!$N$2:$O$13,2,FALSE)</f>
        <v>Phoenix</v>
      </c>
      <c r="H296" s="27">
        <f t="shared" ref="H296:H301" si="306">+K290</f>
        <v>0</v>
      </c>
      <c r="I296" s="1" t="str">
        <f t="shared" ref="I296:I301" si="307">+F290</f>
        <v>M31</v>
      </c>
      <c r="J296" s="28" t="str">
        <f>VLOOKUP(I296,Results!$N$2:$O$13,2,FALSE)</f>
        <v>Lazy S</v>
      </c>
      <c r="K296" s="26">
        <f>+H290</f>
        <v>0</v>
      </c>
    </row>
    <row r="297" spans="2:11" x14ac:dyDescent="0.25">
      <c r="B297" t="str">
        <f t="shared" si="295"/>
        <v>25M26</v>
      </c>
      <c r="C297" t="str">
        <f t="shared" si="296"/>
        <v>25M28</v>
      </c>
      <c r="D297" s="14">
        <f>+D290</f>
        <v>46073</v>
      </c>
      <c r="E297" s="36">
        <f>+E290</f>
        <v>25</v>
      </c>
      <c r="F297" s="26" t="str">
        <f t="shared" si="305"/>
        <v>M26</v>
      </c>
      <c r="G297" s="8" t="str">
        <f>VLOOKUP(F297,Results!$N$2:$O$13,2,FALSE)</f>
        <v>Wynsomes</v>
      </c>
      <c r="H297" s="27">
        <f t="shared" si="306"/>
        <v>0</v>
      </c>
      <c r="I297" s="1" t="str">
        <f t="shared" si="307"/>
        <v>M28</v>
      </c>
      <c r="J297" s="28" t="str">
        <f>VLOOKUP(I297,Results!$N$2:$O$13,2,FALSE)</f>
        <v>Pilgrims</v>
      </c>
      <c r="K297" s="26">
        <f>+H291</f>
        <v>0</v>
      </c>
    </row>
    <row r="298" spans="2:11" x14ac:dyDescent="0.25">
      <c r="B298" t="str">
        <f t="shared" si="295"/>
        <v>25M30</v>
      </c>
      <c r="C298" t="str">
        <f t="shared" si="296"/>
        <v>25M32</v>
      </c>
      <c r="D298" s="14">
        <f>+D290</f>
        <v>46073</v>
      </c>
      <c r="E298" s="36">
        <f>+E290</f>
        <v>25</v>
      </c>
      <c r="F298" s="26" t="str">
        <f t="shared" si="305"/>
        <v>M30</v>
      </c>
      <c r="G298" s="8" t="str">
        <f>VLOOKUP(F298,Results!$N$2:$O$13,2,FALSE)</f>
        <v>The Imps</v>
      </c>
      <c r="H298" s="27">
        <f t="shared" si="306"/>
        <v>0</v>
      </c>
      <c r="I298" s="1" t="str">
        <f t="shared" si="307"/>
        <v>M32</v>
      </c>
      <c r="J298" s="28" t="str">
        <f>VLOOKUP(I298,Results!$N$2:$O$13,2,FALSE)</f>
        <v>Bingham Lions</v>
      </c>
      <c r="K298" s="26">
        <f>+H292</f>
        <v>0</v>
      </c>
    </row>
    <row r="299" spans="2:11" x14ac:dyDescent="0.25">
      <c r="B299" t="str">
        <f t="shared" si="295"/>
        <v>25M21</v>
      </c>
      <c r="C299" t="str">
        <f t="shared" si="296"/>
        <v>25M23</v>
      </c>
      <c r="D299" s="14">
        <f t="shared" ref="D299:E299" si="308">+D290</f>
        <v>46073</v>
      </c>
      <c r="E299" s="36">
        <f t="shared" si="308"/>
        <v>25</v>
      </c>
      <c r="F299" s="26" t="str">
        <f t="shared" si="305"/>
        <v>M21</v>
      </c>
      <c r="G299" s="8" t="str">
        <f>VLOOKUP(F299,Results!$N$2:$O$13,2,FALSE)</f>
        <v>Butcher's Dog</v>
      </c>
      <c r="H299" s="27">
        <f t="shared" si="306"/>
        <v>0</v>
      </c>
      <c r="I299" s="1" t="str">
        <f t="shared" si="307"/>
        <v>M23</v>
      </c>
      <c r="J299" s="28" t="str">
        <f>VLOOKUP(I299,Results!$N$2:$O$13,2,FALSE)</f>
        <v>Aztecs</v>
      </c>
      <c r="K299" s="26">
        <f>+H293</f>
        <v>0</v>
      </c>
    </row>
    <row r="300" spans="2:11" x14ac:dyDescent="0.25">
      <c r="B300" t="str">
        <f t="shared" si="295"/>
        <v>25M22</v>
      </c>
      <c r="C300" t="str">
        <f t="shared" si="296"/>
        <v>25M24</v>
      </c>
      <c r="D300" s="14">
        <f t="shared" ref="D300:E300" si="309">+D291</f>
        <v>46073</v>
      </c>
      <c r="E300" s="36">
        <f t="shared" si="309"/>
        <v>25</v>
      </c>
      <c r="F300" s="26" t="str">
        <f t="shared" si="305"/>
        <v>M22</v>
      </c>
      <c r="G300" s="8" t="str">
        <f>VLOOKUP(F300,Results!$N$2:$O$13,2,FALSE)</f>
        <v>Elks</v>
      </c>
      <c r="H300" s="27">
        <f t="shared" si="306"/>
        <v>0</v>
      </c>
      <c r="I300" s="1" t="str">
        <f t="shared" si="307"/>
        <v>M24</v>
      </c>
      <c r="J300" s="28" t="str">
        <f>VLOOKUP(I300,Results!$N$2:$O$13,2,FALSE)</f>
        <v>Newark Nomads</v>
      </c>
      <c r="K300" s="26">
        <f t="shared" ref="K300:K301" si="310">+H294</f>
        <v>0</v>
      </c>
    </row>
    <row r="301" spans="2:11" x14ac:dyDescent="0.25">
      <c r="B301" t="str">
        <f t="shared" si="295"/>
        <v>25M25</v>
      </c>
      <c r="C301" t="str">
        <f t="shared" si="296"/>
        <v>25M27</v>
      </c>
      <c r="D301" s="14">
        <f t="shared" ref="D301:E301" si="311">+D292</f>
        <v>46073</v>
      </c>
      <c r="E301" s="36">
        <f t="shared" si="311"/>
        <v>25</v>
      </c>
      <c r="F301" s="26" t="str">
        <f t="shared" si="305"/>
        <v>M25</v>
      </c>
      <c r="G301" s="8" t="str">
        <f>VLOOKUP(F301,Results!$N$2:$O$13,2,FALSE)</f>
        <v>Woodlark</v>
      </c>
      <c r="H301" s="27">
        <f t="shared" si="306"/>
        <v>0</v>
      </c>
      <c r="I301" s="1" t="str">
        <f t="shared" si="307"/>
        <v>M27</v>
      </c>
      <c r="J301" s="28" t="str">
        <f>VLOOKUP(I301,Results!$N$2:$O$13,2,FALSE)</f>
        <v>Clockpelters</v>
      </c>
      <c r="K301" s="26">
        <f t="shared" si="310"/>
        <v>0</v>
      </c>
    </row>
    <row r="302" spans="2:11" x14ac:dyDescent="0.25">
      <c r="B302" t="str">
        <f t="shared" si="295"/>
        <v>26M25</v>
      </c>
      <c r="C302" t="str">
        <f t="shared" si="296"/>
        <v>26M23</v>
      </c>
      <c r="D302" s="14">
        <f>+'Results Input'!E152</f>
        <v>46078</v>
      </c>
      <c r="E302" s="35">
        <f>+'Results Input'!F152</f>
        <v>26</v>
      </c>
      <c r="F302" s="26" t="str">
        <f>+'Results Input'!G152</f>
        <v>M25</v>
      </c>
      <c r="G302" s="8" t="str">
        <f>VLOOKUP(F302,Results!$N$2:$O$13,2,FALSE)</f>
        <v>Woodlark</v>
      </c>
      <c r="H302" s="27">
        <f>+'Results Input'!I152</f>
        <v>0</v>
      </c>
      <c r="I302" s="26" t="str">
        <f>+'Results Input'!J152</f>
        <v>M23</v>
      </c>
      <c r="J302" s="8" t="str">
        <f>VLOOKUP(I302,Results!$N$2:$O$13,2,FALSE)</f>
        <v>Aztecs</v>
      </c>
      <c r="K302" s="27">
        <f>+'Results Input'!L152</f>
        <v>0</v>
      </c>
    </row>
    <row r="303" spans="2:11" x14ac:dyDescent="0.25">
      <c r="B303" t="str">
        <f t="shared" si="295"/>
        <v>26M30</v>
      </c>
      <c r="C303" t="str">
        <f t="shared" si="296"/>
        <v>26M28</v>
      </c>
      <c r="D303" s="14">
        <f>+D302</f>
        <v>46078</v>
      </c>
      <c r="E303" s="36">
        <f>+E302</f>
        <v>26</v>
      </c>
      <c r="F303" s="26" t="str">
        <f>+'Results Input'!G153</f>
        <v>M30</v>
      </c>
      <c r="G303" s="8" t="str">
        <f>VLOOKUP(F303,Results!$N$2:$O$13,2,FALSE)</f>
        <v>The Imps</v>
      </c>
      <c r="H303" s="27">
        <f>+'Results Input'!I153</f>
        <v>0</v>
      </c>
      <c r="I303" s="26" t="str">
        <f>+'Results Input'!J153</f>
        <v>M28</v>
      </c>
      <c r="J303" s="8" t="str">
        <f>VLOOKUP(I303,Results!$N$2:$O$13,2,FALSE)</f>
        <v>Pilgrims</v>
      </c>
      <c r="K303" s="27">
        <f>+'Results Input'!L153</f>
        <v>0</v>
      </c>
    </row>
    <row r="304" spans="2:11" x14ac:dyDescent="0.25">
      <c r="B304" t="str">
        <f t="shared" si="295"/>
        <v>26M29</v>
      </c>
      <c r="C304" t="str">
        <f t="shared" si="296"/>
        <v>26M27</v>
      </c>
      <c r="D304" s="14">
        <f>+D302</f>
        <v>46078</v>
      </c>
      <c r="E304" s="36">
        <f>+E302</f>
        <v>26</v>
      </c>
      <c r="F304" s="26" t="str">
        <f>+'Results Input'!G154</f>
        <v>M29</v>
      </c>
      <c r="G304" s="8" t="str">
        <f>VLOOKUP(F304,Results!$N$2:$O$13,2,FALSE)</f>
        <v>Phoenix</v>
      </c>
      <c r="H304" s="27">
        <f>+'Results Input'!I154</f>
        <v>0</v>
      </c>
      <c r="I304" s="26" t="str">
        <f>+'Results Input'!J154</f>
        <v>M27</v>
      </c>
      <c r="J304" s="8" t="str">
        <f>VLOOKUP(I304,Results!$N$2:$O$13,2,FALSE)</f>
        <v>Clockpelters</v>
      </c>
      <c r="K304" s="27">
        <f>+'Results Input'!L154</f>
        <v>0</v>
      </c>
    </row>
    <row r="305" spans="2:11" x14ac:dyDescent="0.25">
      <c r="B305" t="str">
        <f t="shared" si="295"/>
        <v>26M32</v>
      </c>
      <c r="C305" t="str">
        <f t="shared" si="296"/>
        <v>26M22</v>
      </c>
      <c r="D305" s="14">
        <f>+D302</f>
        <v>46078</v>
      </c>
      <c r="E305" s="36">
        <f>+E302</f>
        <v>26</v>
      </c>
      <c r="F305" s="26" t="str">
        <f>+'Results Input'!G155</f>
        <v>M32</v>
      </c>
      <c r="G305" s="8" t="str">
        <f>VLOOKUP(F305,Results!$N$2:$O$13,2,FALSE)</f>
        <v>Bingham Lions</v>
      </c>
      <c r="H305" s="27">
        <f>+'Results Input'!I155</f>
        <v>0</v>
      </c>
      <c r="I305" s="26" t="str">
        <f>+'Results Input'!J155</f>
        <v>M22</v>
      </c>
      <c r="J305" s="8" t="str">
        <f>VLOOKUP(I305,Results!$N$2:$O$13,2,FALSE)</f>
        <v>Elks</v>
      </c>
      <c r="K305" s="27">
        <f>+'Results Input'!L155</f>
        <v>0</v>
      </c>
    </row>
    <row r="306" spans="2:11" x14ac:dyDescent="0.25">
      <c r="B306" t="str">
        <f t="shared" si="295"/>
        <v>26M31</v>
      </c>
      <c r="C306" t="str">
        <f t="shared" si="296"/>
        <v>26M21</v>
      </c>
      <c r="D306" s="14">
        <f>+D302</f>
        <v>46078</v>
      </c>
      <c r="E306" s="36">
        <f>+E302</f>
        <v>26</v>
      </c>
      <c r="F306" s="26" t="str">
        <f>+'Results Input'!G156</f>
        <v>M31</v>
      </c>
      <c r="G306" s="8" t="str">
        <f>VLOOKUP(F306,Results!$N$2:$O$13,2,FALSE)</f>
        <v>Lazy S</v>
      </c>
      <c r="H306" s="27">
        <f>+'Results Input'!I156</f>
        <v>0</v>
      </c>
      <c r="I306" s="26" t="str">
        <f>+'Results Input'!J156</f>
        <v>M21</v>
      </c>
      <c r="J306" s="8" t="str">
        <f>VLOOKUP(I306,Results!$N$2:$O$13,2,FALSE)</f>
        <v>Butcher's Dog</v>
      </c>
      <c r="K306" s="27">
        <f>+'Results Input'!L156</f>
        <v>0</v>
      </c>
    </row>
    <row r="307" spans="2:11" x14ac:dyDescent="0.25">
      <c r="B307" t="str">
        <f t="shared" si="295"/>
        <v>26M26</v>
      </c>
      <c r="C307" t="str">
        <f t="shared" si="296"/>
        <v>26M24</v>
      </c>
      <c r="D307" s="14">
        <f>+D303</f>
        <v>46078</v>
      </c>
      <c r="E307" s="36">
        <f>+E303</f>
        <v>26</v>
      </c>
      <c r="F307" s="26" t="str">
        <f>+'Results Input'!G157</f>
        <v>M26</v>
      </c>
      <c r="G307" s="8" t="str">
        <f>VLOOKUP(F307,Results!$N$2:$O$13,2,FALSE)</f>
        <v>Wynsomes</v>
      </c>
      <c r="H307" s="27">
        <f>+'Results Input'!I157</f>
        <v>0</v>
      </c>
      <c r="I307" s="26" t="str">
        <f>+'Results Input'!J157</f>
        <v>M24</v>
      </c>
      <c r="J307" s="8" t="str">
        <f>VLOOKUP(I307,Results!$N$2:$O$13,2,FALSE)</f>
        <v>Newark Nomads</v>
      </c>
      <c r="K307" s="27">
        <f>+'Results Input'!L157</f>
        <v>0</v>
      </c>
    </row>
    <row r="308" spans="2:11" x14ac:dyDescent="0.25">
      <c r="B308" t="str">
        <f t="shared" si="295"/>
        <v>26M23</v>
      </c>
      <c r="C308" t="str">
        <f t="shared" si="296"/>
        <v>26M25</v>
      </c>
      <c r="D308" s="14">
        <f>+D302</f>
        <v>46078</v>
      </c>
      <c r="E308" s="36">
        <f>+E302</f>
        <v>26</v>
      </c>
      <c r="F308" s="26" t="str">
        <f t="shared" ref="F308:F313" si="312">+I302</f>
        <v>M23</v>
      </c>
      <c r="G308" s="8" t="str">
        <f>VLOOKUP(F308,Results!$N$2:$O$13,2,FALSE)</f>
        <v>Aztecs</v>
      </c>
      <c r="H308" s="27">
        <f t="shared" ref="H308:H313" si="313">+K302</f>
        <v>0</v>
      </c>
      <c r="I308" s="1" t="str">
        <f t="shared" ref="I308:I313" si="314">+F302</f>
        <v>M25</v>
      </c>
      <c r="J308" s="28" t="str">
        <f>VLOOKUP(I308,Results!$N$2:$O$13,2,FALSE)</f>
        <v>Woodlark</v>
      </c>
      <c r="K308" s="26">
        <f>+H302</f>
        <v>0</v>
      </c>
    </row>
    <row r="309" spans="2:11" x14ac:dyDescent="0.25">
      <c r="B309" t="str">
        <f t="shared" si="295"/>
        <v>26M28</v>
      </c>
      <c r="C309" t="str">
        <f t="shared" si="296"/>
        <v>26M30</v>
      </c>
      <c r="D309" s="14">
        <f>+D302</f>
        <v>46078</v>
      </c>
      <c r="E309" s="36">
        <f>+E302</f>
        <v>26</v>
      </c>
      <c r="F309" s="26" t="str">
        <f t="shared" si="312"/>
        <v>M28</v>
      </c>
      <c r="G309" s="8" t="str">
        <f>VLOOKUP(F309,Results!$N$2:$O$13,2,FALSE)</f>
        <v>Pilgrims</v>
      </c>
      <c r="H309" s="27">
        <f t="shared" si="313"/>
        <v>0</v>
      </c>
      <c r="I309" s="1" t="str">
        <f t="shared" si="314"/>
        <v>M30</v>
      </c>
      <c r="J309" s="28" t="str">
        <f>VLOOKUP(I309,Results!$N$2:$O$13,2,FALSE)</f>
        <v>The Imps</v>
      </c>
      <c r="K309" s="26">
        <f>+H303</f>
        <v>0</v>
      </c>
    </row>
    <row r="310" spans="2:11" x14ac:dyDescent="0.25">
      <c r="B310" t="str">
        <f t="shared" si="295"/>
        <v>26M27</v>
      </c>
      <c r="C310" t="str">
        <f t="shared" si="296"/>
        <v>26M29</v>
      </c>
      <c r="D310" s="14">
        <f>+D302</f>
        <v>46078</v>
      </c>
      <c r="E310" s="36">
        <f>+E302</f>
        <v>26</v>
      </c>
      <c r="F310" s="26" t="str">
        <f t="shared" si="312"/>
        <v>M27</v>
      </c>
      <c r="G310" s="8" t="str">
        <f>VLOOKUP(F310,Results!$N$2:$O$13,2,FALSE)</f>
        <v>Clockpelters</v>
      </c>
      <c r="H310" s="27">
        <f t="shared" si="313"/>
        <v>0</v>
      </c>
      <c r="I310" s="1" t="str">
        <f t="shared" si="314"/>
        <v>M29</v>
      </c>
      <c r="J310" s="28" t="str">
        <f>VLOOKUP(I310,Results!$N$2:$O$13,2,FALSE)</f>
        <v>Phoenix</v>
      </c>
      <c r="K310" s="26">
        <f>+H304</f>
        <v>0</v>
      </c>
    </row>
    <row r="311" spans="2:11" x14ac:dyDescent="0.25">
      <c r="B311" t="str">
        <f t="shared" si="295"/>
        <v>26M22</v>
      </c>
      <c r="C311" t="str">
        <f t="shared" si="296"/>
        <v>26M32</v>
      </c>
      <c r="D311" s="14">
        <f t="shared" ref="D311:E311" si="315">+D302</f>
        <v>46078</v>
      </c>
      <c r="E311" s="36">
        <f t="shared" si="315"/>
        <v>26</v>
      </c>
      <c r="F311" s="26" t="str">
        <f t="shared" si="312"/>
        <v>M22</v>
      </c>
      <c r="G311" s="8" t="str">
        <f>VLOOKUP(F311,Results!$N$2:$O$13,2,FALSE)</f>
        <v>Elks</v>
      </c>
      <c r="H311" s="27">
        <f t="shared" si="313"/>
        <v>0</v>
      </c>
      <c r="I311" s="1" t="str">
        <f t="shared" si="314"/>
        <v>M32</v>
      </c>
      <c r="J311" s="28" t="str">
        <f>VLOOKUP(I311,Results!$N$2:$O$13,2,FALSE)</f>
        <v>Bingham Lions</v>
      </c>
      <c r="K311" s="26">
        <f>+H305</f>
        <v>0</v>
      </c>
    </row>
    <row r="312" spans="2:11" x14ac:dyDescent="0.25">
      <c r="B312" t="str">
        <f t="shared" si="295"/>
        <v>26M21</v>
      </c>
      <c r="C312" t="str">
        <f t="shared" si="296"/>
        <v>26M31</v>
      </c>
      <c r="D312" s="14">
        <f t="shared" ref="D312:E312" si="316">+D303</f>
        <v>46078</v>
      </c>
      <c r="E312" s="36">
        <f t="shared" si="316"/>
        <v>26</v>
      </c>
      <c r="F312" s="26" t="str">
        <f t="shared" si="312"/>
        <v>M21</v>
      </c>
      <c r="G312" s="8" t="str">
        <f>VLOOKUP(F312,Results!$N$2:$O$13,2,FALSE)</f>
        <v>Butcher's Dog</v>
      </c>
      <c r="H312" s="27">
        <f t="shared" si="313"/>
        <v>0</v>
      </c>
      <c r="I312" s="1" t="str">
        <f t="shared" si="314"/>
        <v>M31</v>
      </c>
      <c r="J312" s="28" t="str">
        <f>VLOOKUP(I312,Results!$N$2:$O$13,2,FALSE)</f>
        <v>Lazy S</v>
      </c>
      <c r="K312" s="26">
        <f t="shared" ref="K312:K313" si="317">+H306</f>
        <v>0</v>
      </c>
    </row>
    <row r="313" spans="2:11" x14ac:dyDescent="0.25">
      <c r="B313" t="str">
        <f t="shared" si="295"/>
        <v>26M24</v>
      </c>
      <c r="C313" t="str">
        <f t="shared" si="296"/>
        <v>26M26</v>
      </c>
      <c r="D313" s="14">
        <f t="shared" ref="D313:E313" si="318">+D304</f>
        <v>46078</v>
      </c>
      <c r="E313" s="36">
        <f t="shared" si="318"/>
        <v>26</v>
      </c>
      <c r="F313" s="26" t="str">
        <f t="shared" si="312"/>
        <v>M24</v>
      </c>
      <c r="G313" s="8" t="str">
        <f>VLOOKUP(F313,Results!$N$2:$O$13,2,FALSE)</f>
        <v>Newark Nomads</v>
      </c>
      <c r="H313" s="27">
        <f t="shared" si="313"/>
        <v>0</v>
      </c>
      <c r="I313" s="1" t="str">
        <f t="shared" si="314"/>
        <v>M26</v>
      </c>
      <c r="J313" s="28" t="str">
        <f>VLOOKUP(I313,Results!$N$2:$O$13,2,FALSE)</f>
        <v>Wynsomes</v>
      </c>
      <c r="K313" s="26">
        <f t="shared" si="317"/>
        <v>0</v>
      </c>
    </row>
    <row r="314" spans="2:11" x14ac:dyDescent="0.25">
      <c r="B314" t="str">
        <f t="shared" si="295"/>
        <v>27M28</v>
      </c>
      <c r="C314" t="str">
        <f t="shared" si="296"/>
        <v>27M31</v>
      </c>
      <c r="D314" s="14">
        <f>+'Results Input'!E158</f>
        <v>46087</v>
      </c>
      <c r="E314" s="35">
        <f>+'Results Input'!F158</f>
        <v>27</v>
      </c>
      <c r="F314" s="26" t="str">
        <f>+'Results Input'!G158</f>
        <v>M28</v>
      </c>
      <c r="G314" s="8" t="str">
        <f>VLOOKUP(F314,Results!$N$2:$O$13,2,FALSE)</f>
        <v>Pilgrims</v>
      </c>
      <c r="H314" s="27">
        <f>+'Results Input'!I158</f>
        <v>0</v>
      </c>
      <c r="I314" s="26" t="str">
        <f>+'Results Input'!J158</f>
        <v>M31</v>
      </c>
      <c r="J314" s="8" t="str">
        <f>VLOOKUP(I314,Results!$N$2:$O$13,2,FALSE)</f>
        <v>Lazy S</v>
      </c>
      <c r="K314" s="27">
        <f>+'Results Input'!L158</f>
        <v>0</v>
      </c>
    </row>
    <row r="315" spans="2:11" x14ac:dyDescent="0.25">
      <c r="B315" t="str">
        <f t="shared" si="295"/>
        <v>27M22</v>
      </c>
      <c r="C315" t="str">
        <f t="shared" si="296"/>
        <v>27M25</v>
      </c>
      <c r="D315" s="14">
        <f>+D314</f>
        <v>46087</v>
      </c>
      <c r="E315" s="36">
        <f>+E314</f>
        <v>27</v>
      </c>
      <c r="F315" s="26" t="str">
        <f>+'Results Input'!G159</f>
        <v>M22</v>
      </c>
      <c r="G315" s="8" t="str">
        <f>VLOOKUP(F315,Results!$N$2:$O$13,2,FALSE)</f>
        <v>Elks</v>
      </c>
      <c r="H315" s="27">
        <f>+'Results Input'!I159</f>
        <v>0</v>
      </c>
      <c r="I315" s="26" t="str">
        <f>+'Results Input'!J159</f>
        <v>M25</v>
      </c>
      <c r="J315" s="8" t="str">
        <f>VLOOKUP(I315,Results!$N$2:$O$13,2,FALSE)</f>
        <v>Woodlark</v>
      </c>
      <c r="K315" s="27">
        <f>+'Results Input'!L159</f>
        <v>0</v>
      </c>
    </row>
    <row r="316" spans="2:11" x14ac:dyDescent="0.25">
      <c r="B316" t="str">
        <f t="shared" si="295"/>
        <v>27M21</v>
      </c>
      <c r="C316" t="str">
        <f t="shared" si="296"/>
        <v>27M24</v>
      </c>
      <c r="D316" s="14">
        <f>+D314</f>
        <v>46087</v>
      </c>
      <c r="E316" s="36">
        <f>+E314</f>
        <v>27</v>
      </c>
      <c r="F316" s="26" t="str">
        <f>+'Results Input'!G160</f>
        <v>M21</v>
      </c>
      <c r="G316" s="8" t="str">
        <f>VLOOKUP(F316,Results!$N$2:$O$13,2,FALSE)</f>
        <v>Butcher's Dog</v>
      </c>
      <c r="H316" s="27">
        <f>+'Results Input'!I160</f>
        <v>0</v>
      </c>
      <c r="I316" s="26" t="str">
        <f>+'Results Input'!J160</f>
        <v>M24</v>
      </c>
      <c r="J316" s="8" t="str">
        <f>VLOOKUP(I316,Results!$N$2:$O$13,2,FALSE)</f>
        <v>Newark Nomads</v>
      </c>
      <c r="K316" s="27">
        <f>+'Results Input'!L160</f>
        <v>0</v>
      </c>
    </row>
    <row r="317" spans="2:11" x14ac:dyDescent="0.25">
      <c r="B317" t="str">
        <f t="shared" si="295"/>
        <v>27M27</v>
      </c>
      <c r="C317" t="str">
        <f t="shared" si="296"/>
        <v>27M30</v>
      </c>
      <c r="D317" s="14">
        <f>+D314</f>
        <v>46087</v>
      </c>
      <c r="E317" s="36">
        <f>+E314</f>
        <v>27</v>
      </c>
      <c r="F317" s="26" t="str">
        <f>+'Results Input'!G161</f>
        <v>M27</v>
      </c>
      <c r="G317" s="8" t="str">
        <f>VLOOKUP(F317,Results!$N$2:$O$13,2,FALSE)</f>
        <v>Clockpelters</v>
      </c>
      <c r="H317" s="27">
        <f>+'Results Input'!I161</f>
        <v>0</v>
      </c>
      <c r="I317" s="26" t="str">
        <f>+'Results Input'!J161</f>
        <v>M30</v>
      </c>
      <c r="J317" s="8" t="str">
        <f>VLOOKUP(I317,Results!$N$2:$O$13,2,FALSE)</f>
        <v>The Imps</v>
      </c>
      <c r="K317" s="27">
        <f>+'Results Input'!L161</f>
        <v>0</v>
      </c>
    </row>
    <row r="318" spans="2:11" x14ac:dyDescent="0.25">
      <c r="B318" t="str">
        <f t="shared" si="295"/>
        <v>27M23</v>
      </c>
      <c r="C318" t="str">
        <f t="shared" si="296"/>
        <v>27M26</v>
      </c>
      <c r="D318" s="14">
        <f>+D314</f>
        <v>46087</v>
      </c>
      <c r="E318" s="36">
        <f>+E314</f>
        <v>27</v>
      </c>
      <c r="F318" s="26" t="str">
        <f>+'Results Input'!G162</f>
        <v>M23</v>
      </c>
      <c r="G318" s="8" t="str">
        <f>VLOOKUP(F318,Results!$N$2:$O$13,2,FALSE)</f>
        <v>Aztecs</v>
      </c>
      <c r="H318" s="27">
        <f>+'Results Input'!I162</f>
        <v>0</v>
      </c>
      <c r="I318" s="26" t="str">
        <f>+'Results Input'!J162</f>
        <v>M26</v>
      </c>
      <c r="J318" s="8" t="str">
        <f>VLOOKUP(I318,Results!$N$2:$O$13,2,FALSE)</f>
        <v>Wynsomes</v>
      </c>
      <c r="K318" s="27">
        <f>+'Results Input'!L162</f>
        <v>0</v>
      </c>
    </row>
    <row r="319" spans="2:11" x14ac:dyDescent="0.25">
      <c r="B319" t="str">
        <f t="shared" si="295"/>
        <v>27M29</v>
      </c>
      <c r="C319" t="str">
        <f t="shared" si="296"/>
        <v>27M32</v>
      </c>
      <c r="D319" s="14">
        <f>+D315</f>
        <v>46087</v>
      </c>
      <c r="E319" s="36">
        <f>+E315</f>
        <v>27</v>
      </c>
      <c r="F319" s="26" t="str">
        <f>+'Results Input'!G163</f>
        <v>M29</v>
      </c>
      <c r="G319" s="8" t="str">
        <f>VLOOKUP(F319,Results!$N$2:$O$13,2,FALSE)</f>
        <v>Phoenix</v>
      </c>
      <c r="H319" s="27">
        <f>+'Results Input'!I163</f>
        <v>0</v>
      </c>
      <c r="I319" s="26" t="str">
        <f>+'Results Input'!J163</f>
        <v>M32</v>
      </c>
      <c r="J319" s="8" t="str">
        <f>VLOOKUP(I319,Results!$N$2:$O$13,2,FALSE)</f>
        <v>Bingham Lions</v>
      </c>
      <c r="K319" s="27">
        <f>+'Results Input'!L163</f>
        <v>0</v>
      </c>
    </row>
    <row r="320" spans="2:11" x14ac:dyDescent="0.25">
      <c r="B320" t="str">
        <f t="shared" si="295"/>
        <v>27M31</v>
      </c>
      <c r="C320" t="str">
        <f t="shared" si="296"/>
        <v>27M28</v>
      </c>
      <c r="D320" s="14">
        <f>+D314</f>
        <v>46087</v>
      </c>
      <c r="E320" s="36">
        <f>+E314</f>
        <v>27</v>
      </c>
      <c r="F320" s="26" t="str">
        <f t="shared" ref="F320:F325" si="319">+I314</f>
        <v>M31</v>
      </c>
      <c r="G320" s="8" t="str">
        <f>VLOOKUP(F320,Results!$N$2:$O$13,2,FALSE)</f>
        <v>Lazy S</v>
      </c>
      <c r="H320" s="27">
        <f t="shared" ref="H320:H325" si="320">+K314</f>
        <v>0</v>
      </c>
      <c r="I320" s="1" t="str">
        <f t="shared" ref="I320:I325" si="321">+F314</f>
        <v>M28</v>
      </c>
      <c r="J320" s="28" t="str">
        <f>VLOOKUP(I320,Results!$N$2:$O$13,2,FALSE)</f>
        <v>Pilgrims</v>
      </c>
      <c r="K320" s="26">
        <f>+H314</f>
        <v>0</v>
      </c>
    </row>
    <row r="321" spans="2:11" x14ac:dyDescent="0.25">
      <c r="B321" t="str">
        <f t="shared" si="295"/>
        <v>27M25</v>
      </c>
      <c r="C321" t="str">
        <f t="shared" si="296"/>
        <v>27M22</v>
      </c>
      <c r="D321" s="14">
        <f>+D314</f>
        <v>46087</v>
      </c>
      <c r="E321" s="36">
        <f>+E314</f>
        <v>27</v>
      </c>
      <c r="F321" s="26" t="str">
        <f t="shared" si="319"/>
        <v>M25</v>
      </c>
      <c r="G321" s="8" t="str">
        <f>VLOOKUP(F321,Results!$N$2:$O$13,2,FALSE)</f>
        <v>Woodlark</v>
      </c>
      <c r="H321" s="27">
        <f t="shared" si="320"/>
        <v>0</v>
      </c>
      <c r="I321" s="1" t="str">
        <f t="shared" si="321"/>
        <v>M22</v>
      </c>
      <c r="J321" s="28" t="str">
        <f>VLOOKUP(I321,Results!$N$2:$O$13,2,FALSE)</f>
        <v>Elks</v>
      </c>
      <c r="K321" s="26">
        <f>+H315</f>
        <v>0</v>
      </c>
    </row>
    <row r="322" spans="2:11" x14ac:dyDescent="0.25">
      <c r="B322" t="str">
        <f t="shared" si="295"/>
        <v>27M24</v>
      </c>
      <c r="C322" t="str">
        <f t="shared" si="296"/>
        <v>27M21</v>
      </c>
      <c r="D322" s="14">
        <f>+D314</f>
        <v>46087</v>
      </c>
      <c r="E322" s="36">
        <f>+E314</f>
        <v>27</v>
      </c>
      <c r="F322" s="26" t="str">
        <f t="shared" si="319"/>
        <v>M24</v>
      </c>
      <c r="G322" s="8" t="str">
        <f>VLOOKUP(F322,Results!$N$2:$O$13,2,FALSE)</f>
        <v>Newark Nomads</v>
      </c>
      <c r="H322" s="27">
        <f t="shared" si="320"/>
        <v>0</v>
      </c>
      <c r="I322" s="1" t="str">
        <f t="shared" si="321"/>
        <v>M21</v>
      </c>
      <c r="J322" s="28" t="str">
        <f>VLOOKUP(I322,Results!$N$2:$O$13,2,FALSE)</f>
        <v>Butcher's Dog</v>
      </c>
      <c r="K322" s="26">
        <f>+H316</f>
        <v>0</v>
      </c>
    </row>
    <row r="323" spans="2:11" x14ac:dyDescent="0.25">
      <c r="B323" t="str">
        <f t="shared" si="295"/>
        <v>27M30</v>
      </c>
      <c r="C323" t="str">
        <f t="shared" si="296"/>
        <v>27M27</v>
      </c>
      <c r="D323" s="14">
        <f t="shared" ref="D323:E323" si="322">+D314</f>
        <v>46087</v>
      </c>
      <c r="E323" s="36">
        <f t="shared" si="322"/>
        <v>27</v>
      </c>
      <c r="F323" s="26" t="str">
        <f t="shared" si="319"/>
        <v>M30</v>
      </c>
      <c r="G323" s="8" t="str">
        <f>VLOOKUP(F323,Results!$N$2:$O$13,2,FALSE)</f>
        <v>The Imps</v>
      </c>
      <c r="H323" s="27">
        <f t="shared" si="320"/>
        <v>0</v>
      </c>
      <c r="I323" s="1" t="str">
        <f t="shared" si="321"/>
        <v>M27</v>
      </c>
      <c r="J323" s="28" t="str">
        <f>VLOOKUP(I323,Results!$N$2:$O$13,2,FALSE)</f>
        <v>Clockpelters</v>
      </c>
      <c r="K323" s="26">
        <f>+H317</f>
        <v>0</v>
      </c>
    </row>
    <row r="324" spans="2:11" x14ac:dyDescent="0.25">
      <c r="B324" t="str">
        <f t="shared" si="295"/>
        <v>27M26</v>
      </c>
      <c r="C324" t="str">
        <f t="shared" si="296"/>
        <v>27M23</v>
      </c>
      <c r="D324" s="14">
        <f t="shared" ref="D324:E324" si="323">+D315</f>
        <v>46087</v>
      </c>
      <c r="E324" s="36">
        <f t="shared" si="323"/>
        <v>27</v>
      </c>
      <c r="F324" s="26" t="str">
        <f t="shared" si="319"/>
        <v>M26</v>
      </c>
      <c r="G324" s="8" t="str">
        <f>VLOOKUP(F324,Results!$N$2:$O$13,2,FALSE)</f>
        <v>Wynsomes</v>
      </c>
      <c r="H324" s="27">
        <f t="shared" si="320"/>
        <v>0</v>
      </c>
      <c r="I324" s="1" t="str">
        <f t="shared" si="321"/>
        <v>M23</v>
      </c>
      <c r="J324" s="28" t="str">
        <f>VLOOKUP(I324,Results!$N$2:$O$13,2,FALSE)</f>
        <v>Aztecs</v>
      </c>
      <c r="K324" s="26">
        <f t="shared" ref="K324:K325" si="324">+H318</f>
        <v>0</v>
      </c>
    </row>
    <row r="325" spans="2:11" x14ac:dyDescent="0.25">
      <c r="B325" t="str">
        <f t="shared" si="295"/>
        <v>27M32</v>
      </c>
      <c r="C325" t="str">
        <f t="shared" si="296"/>
        <v>27M29</v>
      </c>
      <c r="D325" s="14">
        <f t="shared" ref="D325:E325" si="325">+D316</f>
        <v>46087</v>
      </c>
      <c r="E325" s="36">
        <f t="shared" si="325"/>
        <v>27</v>
      </c>
      <c r="F325" s="26" t="str">
        <f t="shared" si="319"/>
        <v>M32</v>
      </c>
      <c r="G325" s="8" t="str">
        <f>VLOOKUP(F325,Results!$N$2:$O$13,2,FALSE)</f>
        <v>Bingham Lions</v>
      </c>
      <c r="H325" s="27">
        <f t="shared" si="320"/>
        <v>0</v>
      </c>
      <c r="I325" s="1" t="str">
        <f t="shared" si="321"/>
        <v>M29</v>
      </c>
      <c r="J325" s="28" t="str">
        <f>VLOOKUP(I325,Results!$N$2:$O$13,2,FALSE)</f>
        <v>Phoenix</v>
      </c>
      <c r="K325" s="26">
        <f t="shared" si="324"/>
        <v>0</v>
      </c>
    </row>
    <row r="326" spans="2:11" x14ac:dyDescent="0.25">
      <c r="B326" t="str">
        <f t="shared" si="295"/>
        <v>28M23</v>
      </c>
      <c r="C326" t="str">
        <f t="shared" si="296"/>
        <v>28M32</v>
      </c>
      <c r="D326" s="14">
        <f>+'Results Input'!E164</f>
        <v>46090</v>
      </c>
      <c r="E326" s="35">
        <f>+'Results Input'!F164</f>
        <v>28</v>
      </c>
      <c r="F326" s="26" t="str">
        <f>+'Results Input'!G164</f>
        <v>M23</v>
      </c>
      <c r="G326" s="8" t="str">
        <f>VLOOKUP(F326,Results!$N$2:$O$13,2,FALSE)</f>
        <v>Aztecs</v>
      </c>
      <c r="H326" s="27">
        <f>+'Results Input'!I164</f>
        <v>0</v>
      </c>
      <c r="I326" s="26" t="str">
        <f>+'Results Input'!J164</f>
        <v>M32</v>
      </c>
      <c r="J326" s="8" t="str">
        <f>VLOOKUP(I326,Results!$N$2:$O$13,2,FALSE)</f>
        <v>Bingham Lions</v>
      </c>
      <c r="K326" s="27">
        <f>+'Results Input'!L164</f>
        <v>0</v>
      </c>
    </row>
    <row r="327" spans="2:11" x14ac:dyDescent="0.25">
      <c r="B327" t="str">
        <f t="shared" si="295"/>
        <v>28M24</v>
      </c>
      <c r="C327" t="str">
        <f t="shared" si="296"/>
        <v>28M27</v>
      </c>
      <c r="D327" s="14">
        <f>+D326</f>
        <v>46090</v>
      </c>
      <c r="E327" s="36">
        <f>+E326</f>
        <v>28</v>
      </c>
      <c r="F327" s="26" t="str">
        <f>+'Results Input'!G165</f>
        <v>M24</v>
      </c>
      <c r="G327" s="8" t="str">
        <f>VLOOKUP(F327,Results!$N$2:$O$13,2,FALSE)</f>
        <v>Newark Nomads</v>
      </c>
      <c r="H327" s="27">
        <f>+'Results Input'!I165</f>
        <v>0</v>
      </c>
      <c r="I327" s="26" t="str">
        <f>+'Results Input'!J165</f>
        <v>M27</v>
      </c>
      <c r="J327" s="8" t="str">
        <f>VLOOKUP(I327,Results!$N$2:$O$13,2,FALSE)</f>
        <v>Clockpelters</v>
      </c>
      <c r="K327" s="27">
        <f>+'Results Input'!L165</f>
        <v>0</v>
      </c>
    </row>
    <row r="328" spans="2:11" x14ac:dyDescent="0.25">
      <c r="B328" t="str">
        <f t="shared" si="295"/>
        <v>28M22</v>
      </c>
      <c r="C328" t="str">
        <f t="shared" si="296"/>
        <v>28M31</v>
      </c>
      <c r="D328" s="14">
        <f>+D326</f>
        <v>46090</v>
      </c>
      <c r="E328" s="36">
        <f>+E326</f>
        <v>28</v>
      </c>
      <c r="F328" s="26" t="str">
        <f>+'Results Input'!G166</f>
        <v>M22</v>
      </c>
      <c r="G328" s="8" t="str">
        <f>VLOOKUP(F328,Results!$N$2:$O$13,2,FALSE)</f>
        <v>Elks</v>
      </c>
      <c r="H328" s="27">
        <f>+'Results Input'!I166</f>
        <v>0</v>
      </c>
      <c r="I328" s="26" t="str">
        <f>+'Results Input'!J166</f>
        <v>M31</v>
      </c>
      <c r="J328" s="8" t="str">
        <f>VLOOKUP(I328,Results!$N$2:$O$13,2,FALSE)</f>
        <v>Lazy S</v>
      </c>
      <c r="K328" s="27">
        <f>+'Results Input'!L166</f>
        <v>0</v>
      </c>
    </row>
    <row r="329" spans="2:11" x14ac:dyDescent="0.25">
      <c r="B329" t="str">
        <f t="shared" si="295"/>
        <v>28M26</v>
      </c>
      <c r="C329" t="str">
        <f t="shared" si="296"/>
        <v>28M29</v>
      </c>
      <c r="D329" s="14">
        <f>+D326</f>
        <v>46090</v>
      </c>
      <c r="E329" s="36">
        <f>+E326</f>
        <v>28</v>
      </c>
      <c r="F329" s="26" t="str">
        <f>+'Results Input'!G167</f>
        <v>M26</v>
      </c>
      <c r="G329" s="8" t="str">
        <f>VLOOKUP(F329,Results!$N$2:$O$13,2,FALSE)</f>
        <v>Wynsomes</v>
      </c>
      <c r="H329" s="27">
        <f>+'Results Input'!I167</f>
        <v>0</v>
      </c>
      <c r="I329" s="26" t="str">
        <f>+'Results Input'!J167</f>
        <v>M29</v>
      </c>
      <c r="J329" s="8" t="str">
        <f>VLOOKUP(I329,Results!$N$2:$O$13,2,FALSE)</f>
        <v>Phoenix</v>
      </c>
      <c r="K329" s="27">
        <f>+'Results Input'!L167</f>
        <v>0</v>
      </c>
    </row>
    <row r="330" spans="2:11" x14ac:dyDescent="0.25">
      <c r="B330" t="str">
        <f t="shared" si="295"/>
        <v>28M25</v>
      </c>
      <c r="C330" t="str">
        <f t="shared" si="296"/>
        <v>28M28</v>
      </c>
      <c r="D330" s="14">
        <f>+D326</f>
        <v>46090</v>
      </c>
      <c r="E330" s="36">
        <f>+E326</f>
        <v>28</v>
      </c>
      <c r="F330" s="26" t="str">
        <f>+'Results Input'!G168</f>
        <v>M25</v>
      </c>
      <c r="G330" s="8" t="str">
        <f>VLOOKUP(F330,Results!$N$2:$O$13,2,FALSE)</f>
        <v>Woodlark</v>
      </c>
      <c r="H330" s="27">
        <f>+'Results Input'!I168</f>
        <v>0</v>
      </c>
      <c r="I330" s="26" t="str">
        <f>+'Results Input'!J168</f>
        <v>M28</v>
      </c>
      <c r="J330" s="8" t="str">
        <f>VLOOKUP(I330,Results!$N$2:$O$13,2,FALSE)</f>
        <v>Pilgrims</v>
      </c>
      <c r="K330" s="27">
        <f>+'Results Input'!L168</f>
        <v>0</v>
      </c>
    </row>
    <row r="331" spans="2:11" x14ac:dyDescent="0.25">
      <c r="B331" t="str">
        <f t="shared" si="295"/>
        <v>28M21</v>
      </c>
      <c r="C331" t="str">
        <f t="shared" si="296"/>
        <v>28M30</v>
      </c>
      <c r="D331" s="14">
        <f>+D327</f>
        <v>46090</v>
      </c>
      <c r="E331" s="36">
        <f>+E327</f>
        <v>28</v>
      </c>
      <c r="F331" s="26" t="str">
        <f>+'Results Input'!G169</f>
        <v>M21</v>
      </c>
      <c r="G331" s="8" t="str">
        <f>VLOOKUP(F331,Results!$N$2:$O$13,2,FALSE)</f>
        <v>Butcher's Dog</v>
      </c>
      <c r="H331" s="27">
        <f>+'Results Input'!I169</f>
        <v>0</v>
      </c>
      <c r="I331" s="26" t="str">
        <f>+'Results Input'!J169</f>
        <v>M30</v>
      </c>
      <c r="J331" s="8" t="str">
        <f>VLOOKUP(I331,Results!$N$2:$O$13,2,FALSE)</f>
        <v>The Imps</v>
      </c>
      <c r="K331" s="27">
        <f>+'Results Input'!L169</f>
        <v>0</v>
      </c>
    </row>
    <row r="332" spans="2:11" x14ac:dyDescent="0.25">
      <c r="B332" t="str">
        <f t="shared" si="295"/>
        <v>28M32</v>
      </c>
      <c r="C332" t="str">
        <f t="shared" si="296"/>
        <v>28M23</v>
      </c>
      <c r="D332" s="14">
        <f>+D326</f>
        <v>46090</v>
      </c>
      <c r="E332" s="36">
        <f>+E326</f>
        <v>28</v>
      </c>
      <c r="F332" s="26" t="str">
        <f t="shared" ref="F332:F337" si="326">+I326</f>
        <v>M32</v>
      </c>
      <c r="G332" s="8" t="str">
        <f>VLOOKUP(F332,Results!$N$2:$O$13,2,FALSE)</f>
        <v>Bingham Lions</v>
      </c>
      <c r="H332" s="27">
        <f t="shared" ref="H332:H337" si="327">+K326</f>
        <v>0</v>
      </c>
      <c r="I332" s="1" t="str">
        <f t="shared" ref="I332:I337" si="328">+F326</f>
        <v>M23</v>
      </c>
      <c r="J332" s="28" t="str">
        <f>VLOOKUP(I332,Results!$N$2:$O$13,2,FALSE)</f>
        <v>Aztecs</v>
      </c>
      <c r="K332" s="26">
        <f>+H326</f>
        <v>0</v>
      </c>
    </row>
    <row r="333" spans="2:11" x14ac:dyDescent="0.25">
      <c r="B333" t="str">
        <f t="shared" si="295"/>
        <v>28M27</v>
      </c>
      <c r="C333" t="str">
        <f t="shared" si="296"/>
        <v>28M24</v>
      </c>
      <c r="D333" s="14">
        <f>+D326</f>
        <v>46090</v>
      </c>
      <c r="E333" s="36">
        <f>+E326</f>
        <v>28</v>
      </c>
      <c r="F333" s="26" t="str">
        <f t="shared" si="326"/>
        <v>M27</v>
      </c>
      <c r="G333" s="8" t="str">
        <f>VLOOKUP(F333,Results!$N$2:$O$13,2,FALSE)</f>
        <v>Clockpelters</v>
      </c>
      <c r="H333" s="27">
        <f t="shared" si="327"/>
        <v>0</v>
      </c>
      <c r="I333" s="1" t="str">
        <f t="shared" si="328"/>
        <v>M24</v>
      </c>
      <c r="J333" s="28" t="str">
        <f>VLOOKUP(I333,Results!$N$2:$O$13,2,FALSE)</f>
        <v>Newark Nomads</v>
      </c>
      <c r="K333" s="26">
        <f>+H327</f>
        <v>0</v>
      </c>
    </row>
    <row r="334" spans="2:11" x14ac:dyDescent="0.25">
      <c r="B334" t="str">
        <f t="shared" si="295"/>
        <v>28M31</v>
      </c>
      <c r="C334" t="str">
        <f t="shared" si="296"/>
        <v>28M22</v>
      </c>
      <c r="D334" s="14">
        <f>+D326</f>
        <v>46090</v>
      </c>
      <c r="E334" s="36">
        <f>+E326</f>
        <v>28</v>
      </c>
      <c r="F334" s="26" t="str">
        <f t="shared" si="326"/>
        <v>M31</v>
      </c>
      <c r="G334" s="8" t="str">
        <f>VLOOKUP(F334,Results!$N$2:$O$13,2,FALSE)</f>
        <v>Lazy S</v>
      </c>
      <c r="H334" s="27">
        <f t="shared" si="327"/>
        <v>0</v>
      </c>
      <c r="I334" s="1" t="str">
        <f t="shared" si="328"/>
        <v>M22</v>
      </c>
      <c r="J334" s="28" t="str">
        <f>VLOOKUP(I334,Results!$N$2:$O$13,2,FALSE)</f>
        <v>Elks</v>
      </c>
      <c r="K334" s="26">
        <f>+H328</f>
        <v>0</v>
      </c>
    </row>
    <row r="335" spans="2:11" x14ac:dyDescent="0.25">
      <c r="B335" t="str">
        <f t="shared" si="295"/>
        <v>28M29</v>
      </c>
      <c r="C335" t="str">
        <f t="shared" si="296"/>
        <v>28M26</v>
      </c>
      <c r="D335" s="14">
        <f t="shared" ref="D335:E335" si="329">+D326</f>
        <v>46090</v>
      </c>
      <c r="E335" s="36">
        <f t="shared" si="329"/>
        <v>28</v>
      </c>
      <c r="F335" s="26" t="str">
        <f t="shared" si="326"/>
        <v>M29</v>
      </c>
      <c r="G335" s="8" t="str">
        <f>VLOOKUP(F335,Results!$N$2:$O$13,2,FALSE)</f>
        <v>Phoenix</v>
      </c>
      <c r="H335" s="27">
        <f t="shared" si="327"/>
        <v>0</v>
      </c>
      <c r="I335" s="1" t="str">
        <f t="shared" si="328"/>
        <v>M26</v>
      </c>
      <c r="J335" s="28" t="str">
        <f>VLOOKUP(I335,Results!$N$2:$O$13,2,FALSE)</f>
        <v>Wynsomes</v>
      </c>
      <c r="K335" s="26">
        <f>+H329</f>
        <v>0</v>
      </c>
    </row>
    <row r="336" spans="2:11" x14ac:dyDescent="0.25">
      <c r="B336" t="str">
        <f t="shared" si="295"/>
        <v>28M28</v>
      </c>
      <c r="C336" t="str">
        <f t="shared" si="296"/>
        <v>28M25</v>
      </c>
      <c r="D336" s="14">
        <f t="shared" ref="D336:E336" si="330">+D327</f>
        <v>46090</v>
      </c>
      <c r="E336" s="36">
        <f t="shared" si="330"/>
        <v>28</v>
      </c>
      <c r="F336" s="26" t="str">
        <f t="shared" si="326"/>
        <v>M28</v>
      </c>
      <c r="G336" s="8" t="str">
        <f>VLOOKUP(F336,Results!$N$2:$O$13,2,FALSE)</f>
        <v>Pilgrims</v>
      </c>
      <c r="H336" s="27">
        <f t="shared" si="327"/>
        <v>0</v>
      </c>
      <c r="I336" s="1" t="str">
        <f t="shared" si="328"/>
        <v>M25</v>
      </c>
      <c r="J336" s="28" t="str">
        <f>VLOOKUP(I336,Results!$N$2:$O$13,2,FALSE)</f>
        <v>Woodlark</v>
      </c>
      <c r="K336" s="26">
        <f t="shared" ref="K336:K337" si="331">+H330</f>
        <v>0</v>
      </c>
    </row>
    <row r="337" spans="2:11" x14ac:dyDescent="0.25">
      <c r="B337" t="str">
        <f t="shared" si="295"/>
        <v>28M30</v>
      </c>
      <c r="C337" t="str">
        <f t="shared" si="296"/>
        <v>28M21</v>
      </c>
      <c r="D337" s="14">
        <f t="shared" ref="D337:E337" si="332">+D328</f>
        <v>46090</v>
      </c>
      <c r="E337" s="36">
        <f t="shared" si="332"/>
        <v>28</v>
      </c>
      <c r="F337" s="26" t="str">
        <f t="shared" si="326"/>
        <v>M30</v>
      </c>
      <c r="G337" s="8" t="str">
        <f>VLOOKUP(F337,Results!$N$2:$O$13,2,FALSE)</f>
        <v>The Imps</v>
      </c>
      <c r="H337" s="27">
        <f t="shared" si="327"/>
        <v>0</v>
      </c>
      <c r="I337" s="1" t="str">
        <f t="shared" si="328"/>
        <v>M21</v>
      </c>
      <c r="J337" s="28" t="str">
        <f>VLOOKUP(I337,Results!$N$2:$O$13,2,FALSE)</f>
        <v>Butcher's Dog</v>
      </c>
      <c r="K337" s="26">
        <f t="shared" si="331"/>
        <v>0</v>
      </c>
    </row>
    <row r="338" spans="2:11" x14ac:dyDescent="0.25">
      <c r="B338" t="str">
        <f t="shared" si="295"/>
        <v>29M25</v>
      </c>
      <c r="C338" t="str">
        <f t="shared" si="296"/>
        <v>29M30</v>
      </c>
      <c r="D338" s="14">
        <f>+'Results Input'!E170</f>
        <v>46106</v>
      </c>
      <c r="E338" s="35">
        <f>+'Results Input'!F170</f>
        <v>29</v>
      </c>
      <c r="F338" s="26" t="str">
        <f>+'Results Input'!G170</f>
        <v>M25</v>
      </c>
      <c r="G338" s="8" t="str">
        <f>VLOOKUP(F338,Results!$N$2:$O$13,2,FALSE)</f>
        <v>Woodlark</v>
      </c>
      <c r="H338" s="27">
        <f>+'Results Input'!I170</f>
        <v>0</v>
      </c>
      <c r="I338" s="26" t="str">
        <f>+'Results Input'!J170</f>
        <v>M30</v>
      </c>
      <c r="J338" s="8" t="str">
        <f>VLOOKUP(I338,Results!$N$2:$O$13,2,FALSE)</f>
        <v>The Imps</v>
      </c>
      <c r="K338" s="27">
        <f>+'Results Input'!L170</f>
        <v>0</v>
      </c>
    </row>
    <row r="339" spans="2:11" x14ac:dyDescent="0.25">
      <c r="B339" t="str">
        <f t="shared" si="295"/>
        <v>29M21</v>
      </c>
      <c r="C339" t="str">
        <f t="shared" si="296"/>
        <v>29M28</v>
      </c>
      <c r="D339" s="14">
        <f>+D338</f>
        <v>46106</v>
      </c>
      <c r="E339" s="36">
        <f>+E338</f>
        <v>29</v>
      </c>
      <c r="F339" s="26" t="str">
        <f>+'Results Input'!G171</f>
        <v>M21</v>
      </c>
      <c r="G339" s="8" t="str">
        <f>VLOOKUP(F339,Results!$N$2:$O$13,2,FALSE)</f>
        <v>Butcher's Dog</v>
      </c>
      <c r="H339" s="27">
        <f>+'Results Input'!I171</f>
        <v>0</v>
      </c>
      <c r="I339" s="26" t="str">
        <f>+'Results Input'!J171</f>
        <v>M28</v>
      </c>
      <c r="J339" s="8" t="str">
        <f>VLOOKUP(I339,Results!$N$2:$O$13,2,FALSE)</f>
        <v>Pilgrims</v>
      </c>
      <c r="K339" s="27">
        <f>+'Results Input'!L171</f>
        <v>0</v>
      </c>
    </row>
    <row r="340" spans="2:11" x14ac:dyDescent="0.25">
      <c r="B340" t="str">
        <f t="shared" si="295"/>
        <v>29M27</v>
      </c>
      <c r="C340" t="str">
        <f t="shared" si="296"/>
        <v>29M23</v>
      </c>
      <c r="D340" s="14">
        <f>+D338</f>
        <v>46106</v>
      </c>
      <c r="E340" s="36">
        <f>+E338</f>
        <v>29</v>
      </c>
      <c r="F340" s="26" t="str">
        <f>+'Results Input'!G172</f>
        <v>M27</v>
      </c>
      <c r="G340" s="8" t="str">
        <f>VLOOKUP(F340,Results!$N$2:$O$13,2,FALSE)</f>
        <v>Clockpelters</v>
      </c>
      <c r="H340" s="27">
        <f>+'Results Input'!I172</f>
        <v>0</v>
      </c>
      <c r="I340" s="26" t="str">
        <f>+'Results Input'!J172</f>
        <v>M23</v>
      </c>
      <c r="J340" s="8" t="str">
        <f>VLOOKUP(I340,Results!$N$2:$O$13,2,FALSE)</f>
        <v>Aztecs</v>
      </c>
      <c r="K340" s="27">
        <f>+'Results Input'!L172</f>
        <v>0</v>
      </c>
    </row>
    <row r="341" spans="2:11" x14ac:dyDescent="0.25">
      <c r="B341" t="str">
        <f t="shared" ref="B341:B397" si="333">CONCATENATE(E341,F341)</f>
        <v>29M32</v>
      </c>
      <c r="C341" t="str">
        <f t="shared" ref="C341:C397" si="334">CONCATENATE(E341,I341)</f>
        <v>29M26</v>
      </c>
      <c r="D341" s="14">
        <f>+D338</f>
        <v>46106</v>
      </c>
      <c r="E341" s="36">
        <f>+E338</f>
        <v>29</v>
      </c>
      <c r="F341" s="26" t="str">
        <f>+'Results Input'!G173</f>
        <v>M32</v>
      </c>
      <c r="G341" s="8" t="str">
        <f>VLOOKUP(F341,Results!$N$2:$O$13,2,FALSE)</f>
        <v>Bingham Lions</v>
      </c>
      <c r="H341" s="27">
        <f>+'Results Input'!I173</f>
        <v>0</v>
      </c>
      <c r="I341" s="26" t="str">
        <f>+'Results Input'!J173</f>
        <v>M26</v>
      </c>
      <c r="J341" s="8" t="str">
        <f>VLOOKUP(I341,Results!$N$2:$O$13,2,FALSE)</f>
        <v>Wynsomes</v>
      </c>
      <c r="K341" s="27">
        <f>+'Results Input'!L173</f>
        <v>0</v>
      </c>
    </row>
    <row r="342" spans="2:11" x14ac:dyDescent="0.25">
      <c r="B342" t="str">
        <f t="shared" si="333"/>
        <v>29M22</v>
      </c>
      <c r="C342" t="str">
        <f t="shared" si="334"/>
        <v>29M29</v>
      </c>
      <c r="D342" s="14">
        <f>+D338</f>
        <v>46106</v>
      </c>
      <c r="E342" s="36">
        <f>+E338</f>
        <v>29</v>
      </c>
      <c r="F342" s="26" t="str">
        <f>+'Results Input'!G174</f>
        <v>M22</v>
      </c>
      <c r="G342" s="8" t="str">
        <f>VLOOKUP(F342,Results!$N$2:$O$13,2,FALSE)</f>
        <v>Elks</v>
      </c>
      <c r="H342" s="27">
        <f>+'Results Input'!I174</f>
        <v>0</v>
      </c>
      <c r="I342" s="26" t="str">
        <f>+'Results Input'!J174</f>
        <v>M29</v>
      </c>
      <c r="J342" s="8" t="str">
        <f>VLOOKUP(I342,Results!$N$2:$O$13,2,FALSE)</f>
        <v>Phoenix</v>
      </c>
      <c r="K342" s="27">
        <f>+'Results Input'!L174</f>
        <v>0</v>
      </c>
    </row>
    <row r="343" spans="2:11" x14ac:dyDescent="0.25">
      <c r="B343" t="str">
        <f t="shared" si="333"/>
        <v>29M24</v>
      </c>
      <c r="C343" t="str">
        <f t="shared" si="334"/>
        <v>29M31</v>
      </c>
      <c r="D343" s="14">
        <f>+D339</f>
        <v>46106</v>
      </c>
      <c r="E343" s="36">
        <f>+E339</f>
        <v>29</v>
      </c>
      <c r="F343" s="26" t="str">
        <f>+'Results Input'!G175</f>
        <v>M24</v>
      </c>
      <c r="G343" s="8" t="str">
        <f>VLOOKUP(F343,Results!$N$2:$O$13,2,FALSE)</f>
        <v>Newark Nomads</v>
      </c>
      <c r="H343" s="27">
        <f>+'Results Input'!I175</f>
        <v>0</v>
      </c>
      <c r="I343" s="26" t="str">
        <f>+'Results Input'!J175</f>
        <v>M31</v>
      </c>
      <c r="J343" s="8" t="str">
        <f>VLOOKUP(I343,Results!$N$2:$O$13,2,FALSE)</f>
        <v>Lazy S</v>
      </c>
      <c r="K343" s="27">
        <f>+'Results Input'!L175</f>
        <v>0</v>
      </c>
    </row>
    <row r="344" spans="2:11" x14ac:dyDescent="0.25">
      <c r="B344" t="str">
        <f t="shared" si="333"/>
        <v>29M30</v>
      </c>
      <c r="C344" t="str">
        <f t="shared" si="334"/>
        <v>29M25</v>
      </c>
      <c r="D344" s="14">
        <f>+D338</f>
        <v>46106</v>
      </c>
      <c r="E344" s="36">
        <f>+E338</f>
        <v>29</v>
      </c>
      <c r="F344" s="26" t="str">
        <f t="shared" ref="F344:F349" si="335">+I338</f>
        <v>M30</v>
      </c>
      <c r="G344" s="8" t="str">
        <f>VLOOKUP(F344,Results!$N$2:$O$13,2,FALSE)</f>
        <v>The Imps</v>
      </c>
      <c r="H344" s="27">
        <f t="shared" ref="H344:H349" si="336">+K338</f>
        <v>0</v>
      </c>
      <c r="I344" s="1" t="str">
        <f t="shared" ref="I344:I349" si="337">+F338</f>
        <v>M25</v>
      </c>
      <c r="J344" s="28" t="str">
        <f>VLOOKUP(I344,Results!$N$2:$O$13,2,FALSE)</f>
        <v>Woodlark</v>
      </c>
      <c r="K344" s="26">
        <f>+H338</f>
        <v>0</v>
      </c>
    </row>
    <row r="345" spans="2:11" x14ac:dyDescent="0.25">
      <c r="B345" t="str">
        <f t="shared" si="333"/>
        <v>29M28</v>
      </c>
      <c r="C345" t="str">
        <f t="shared" si="334"/>
        <v>29M21</v>
      </c>
      <c r="D345" s="14">
        <f>+D338</f>
        <v>46106</v>
      </c>
      <c r="E345" s="36">
        <f>+E338</f>
        <v>29</v>
      </c>
      <c r="F345" s="26" t="str">
        <f t="shared" si="335"/>
        <v>M28</v>
      </c>
      <c r="G345" s="8" t="str">
        <f>VLOOKUP(F345,Results!$N$2:$O$13,2,FALSE)</f>
        <v>Pilgrims</v>
      </c>
      <c r="H345" s="27">
        <f t="shared" si="336"/>
        <v>0</v>
      </c>
      <c r="I345" s="1" t="str">
        <f t="shared" si="337"/>
        <v>M21</v>
      </c>
      <c r="J345" s="28" t="str">
        <f>VLOOKUP(I345,Results!$N$2:$O$13,2,FALSE)</f>
        <v>Butcher's Dog</v>
      </c>
      <c r="K345" s="26">
        <f>+H339</f>
        <v>0</v>
      </c>
    </row>
    <row r="346" spans="2:11" x14ac:dyDescent="0.25">
      <c r="B346" t="str">
        <f t="shared" si="333"/>
        <v>29M23</v>
      </c>
      <c r="C346" t="str">
        <f t="shared" si="334"/>
        <v>29M27</v>
      </c>
      <c r="D346" s="14">
        <f>+D338</f>
        <v>46106</v>
      </c>
      <c r="E346" s="36">
        <f>+E338</f>
        <v>29</v>
      </c>
      <c r="F346" s="26" t="str">
        <f t="shared" si="335"/>
        <v>M23</v>
      </c>
      <c r="G346" s="8" t="str">
        <f>VLOOKUP(F346,Results!$N$2:$O$13,2,FALSE)</f>
        <v>Aztecs</v>
      </c>
      <c r="H346" s="27">
        <f t="shared" si="336"/>
        <v>0</v>
      </c>
      <c r="I346" s="1" t="str">
        <f t="shared" si="337"/>
        <v>M27</v>
      </c>
      <c r="J346" s="28" t="str">
        <f>VLOOKUP(I346,Results!$N$2:$O$13,2,FALSE)</f>
        <v>Clockpelters</v>
      </c>
      <c r="K346" s="26">
        <f>+H340</f>
        <v>0</v>
      </c>
    </row>
    <row r="347" spans="2:11" x14ac:dyDescent="0.25">
      <c r="B347" t="str">
        <f t="shared" si="333"/>
        <v>29M26</v>
      </c>
      <c r="C347" t="str">
        <f t="shared" si="334"/>
        <v>29M32</v>
      </c>
      <c r="D347" s="14">
        <f t="shared" ref="D347:E347" si="338">+D338</f>
        <v>46106</v>
      </c>
      <c r="E347" s="36">
        <f t="shared" si="338"/>
        <v>29</v>
      </c>
      <c r="F347" s="26" t="str">
        <f t="shared" si="335"/>
        <v>M26</v>
      </c>
      <c r="G347" s="8" t="str">
        <f>VLOOKUP(F347,Results!$N$2:$O$13,2,FALSE)</f>
        <v>Wynsomes</v>
      </c>
      <c r="H347" s="27">
        <f t="shared" si="336"/>
        <v>0</v>
      </c>
      <c r="I347" s="1" t="str">
        <f t="shared" si="337"/>
        <v>M32</v>
      </c>
      <c r="J347" s="28" t="str">
        <f>VLOOKUP(I347,Results!$N$2:$O$13,2,FALSE)</f>
        <v>Bingham Lions</v>
      </c>
      <c r="K347" s="26">
        <f>+H341</f>
        <v>0</v>
      </c>
    </row>
    <row r="348" spans="2:11" x14ac:dyDescent="0.25">
      <c r="B348" t="str">
        <f t="shared" si="333"/>
        <v>29M29</v>
      </c>
      <c r="C348" t="str">
        <f t="shared" si="334"/>
        <v>29M22</v>
      </c>
      <c r="D348" s="14">
        <f t="shared" ref="D348:E348" si="339">+D339</f>
        <v>46106</v>
      </c>
      <c r="E348" s="36">
        <f t="shared" si="339"/>
        <v>29</v>
      </c>
      <c r="F348" s="26" t="str">
        <f t="shared" si="335"/>
        <v>M29</v>
      </c>
      <c r="G348" s="8" t="str">
        <f>VLOOKUP(F348,Results!$N$2:$O$13,2,FALSE)</f>
        <v>Phoenix</v>
      </c>
      <c r="H348" s="27">
        <f t="shared" si="336"/>
        <v>0</v>
      </c>
      <c r="I348" s="1" t="str">
        <f t="shared" si="337"/>
        <v>M22</v>
      </c>
      <c r="J348" s="28" t="str">
        <f>VLOOKUP(I348,Results!$N$2:$O$13,2,FALSE)</f>
        <v>Elks</v>
      </c>
      <c r="K348" s="26">
        <f t="shared" ref="K348:K349" si="340">+H342</f>
        <v>0</v>
      </c>
    </row>
    <row r="349" spans="2:11" x14ac:dyDescent="0.25">
      <c r="B349" t="str">
        <f t="shared" si="333"/>
        <v>29M31</v>
      </c>
      <c r="C349" t="str">
        <f t="shared" si="334"/>
        <v>29M24</v>
      </c>
      <c r="D349" s="14">
        <f t="shared" ref="D349:E349" si="341">+D340</f>
        <v>46106</v>
      </c>
      <c r="E349" s="36">
        <f t="shared" si="341"/>
        <v>29</v>
      </c>
      <c r="F349" s="26" t="str">
        <f t="shared" si="335"/>
        <v>M31</v>
      </c>
      <c r="G349" s="8" t="str">
        <f>VLOOKUP(F349,Results!$N$2:$O$13,2,FALSE)</f>
        <v>Lazy S</v>
      </c>
      <c r="H349" s="27">
        <f t="shared" si="336"/>
        <v>0</v>
      </c>
      <c r="I349" s="1" t="str">
        <f t="shared" si="337"/>
        <v>M24</v>
      </c>
      <c r="J349" s="28" t="str">
        <f>VLOOKUP(I349,Results!$N$2:$O$13,2,FALSE)</f>
        <v>Newark Nomads</v>
      </c>
      <c r="K349" s="26">
        <f t="shared" si="340"/>
        <v>0</v>
      </c>
    </row>
    <row r="350" spans="2:11" x14ac:dyDescent="0.25">
      <c r="B350" t="str">
        <f t="shared" si="333"/>
        <v>30M22</v>
      </c>
      <c r="C350" t="str">
        <f t="shared" si="334"/>
        <v>30M27</v>
      </c>
      <c r="D350" s="14">
        <f>+'Results Input'!E176</f>
        <v>46111</v>
      </c>
      <c r="E350" s="35">
        <f>+'Results Input'!F176</f>
        <v>30</v>
      </c>
      <c r="F350" s="26" t="str">
        <f>+'Results Input'!G176</f>
        <v>M22</v>
      </c>
      <c r="G350" s="8" t="str">
        <f>VLOOKUP(F350,Results!$N$2:$O$13,2,FALSE)</f>
        <v>Elks</v>
      </c>
      <c r="H350" s="27">
        <f>+'Results Input'!I176</f>
        <v>0</v>
      </c>
      <c r="I350" s="26" t="str">
        <f>+'Results Input'!J176</f>
        <v>M27</v>
      </c>
      <c r="J350" s="8" t="str">
        <f>VLOOKUP(I350,Results!$N$2:$O$13,2,FALSE)</f>
        <v>Clockpelters</v>
      </c>
      <c r="K350" s="27">
        <f>+'Results Input'!L176</f>
        <v>0</v>
      </c>
    </row>
    <row r="351" spans="2:11" x14ac:dyDescent="0.25">
      <c r="B351" t="str">
        <f t="shared" si="333"/>
        <v>30M30</v>
      </c>
      <c r="C351" t="str">
        <f t="shared" si="334"/>
        <v>30M26</v>
      </c>
      <c r="D351" s="14">
        <f>+D350</f>
        <v>46111</v>
      </c>
      <c r="E351" s="36">
        <f>+E350</f>
        <v>30</v>
      </c>
      <c r="F351" s="26" t="str">
        <f>+'Results Input'!G177</f>
        <v>M30</v>
      </c>
      <c r="G351" s="8" t="str">
        <f>VLOOKUP(F351,Results!$N$2:$O$13,2,FALSE)</f>
        <v>The Imps</v>
      </c>
      <c r="H351" s="27">
        <f>+'Results Input'!I177</f>
        <v>0</v>
      </c>
      <c r="I351" s="26" t="str">
        <f>+'Results Input'!J177</f>
        <v>M26</v>
      </c>
      <c r="J351" s="8" t="str">
        <f>VLOOKUP(I351,Results!$N$2:$O$13,2,FALSE)</f>
        <v>Wynsomes</v>
      </c>
      <c r="K351" s="27">
        <f>+'Results Input'!L177</f>
        <v>0</v>
      </c>
    </row>
    <row r="352" spans="2:11" x14ac:dyDescent="0.25">
      <c r="B352" t="str">
        <f t="shared" si="333"/>
        <v>30M25</v>
      </c>
      <c r="C352" t="str">
        <f t="shared" si="334"/>
        <v>30M21</v>
      </c>
      <c r="D352" s="14">
        <f>+D350</f>
        <v>46111</v>
      </c>
      <c r="E352" s="36">
        <f>+E350</f>
        <v>30</v>
      </c>
      <c r="F352" s="26" t="str">
        <f>+'Results Input'!G178</f>
        <v>M25</v>
      </c>
      <c r="G352" s="8" t="str">
        <f>VLOOKUP(F352,Results!$N$2:$O$13,2,FALSE)</f>
        <v>Woodlark</v>
      </c>
      <c r="H352" s="27">
        <f>+'Results Input'!I178</f>
        <v>0</v>
      </c>
      <c r="I352" s="26" t="str">
        <f>+'Results Input'!J178</f>
        <v>M21</v>
      </c>
      <c r="J352" s="8" t="str">
        <f>VLOOKUP(I352,Results!$N$2:$O$13,2,FALSE)</f>
        <v>Butcher's Dog</v>
      </c>
      <c r="K352" s="27">
        <f>+'Results Input'!L178</f>
        <v>0</v>
      </c>
    </row>
    <row r="353" spans="2:11" x14ac:dyDescent="0.25">
      <c r="B353" t="str">
        <f t="shared" si="333"/>
        <v>30M31</v>
      </c>
      <c r="C353" t="str">
        <f t="shared" si="334"/>
        <v>30M23</v>
      </c>
      <c r="D353" s="14">
        <f>+D350</f>
        <v>46111</v>
      </c>
      <c r="E353" s="36">
        <f>+E350</f>
        <v>30</v>
      </c>
      <c r="F353" s="26" t="str">
        <f>+'Results Input'!G179</f>
        <v>M31</v>
      </c>
      <c r="G353" s="8" t="str">
        <f>VLOOKUP(F353,Results!$N$2:$O$13,2,FALSE)</f>
        <v>Lazy S</v>
      </c>
      <c r="H353" s="27">
        <f>+'Results Input'!I179</f>
        <v>0</v>
      </c>
      <c r="I353" s="26" t="str">
        <f>+'Results Input'!J179</f>
        <v>M23</v>
      </c>
      <c r="J353" s="8" t="str">
        <f>VLOOKUP(I353,Results!$N$2:$O$13,2,FALSE)</f>
        <v>Aztecs</v>
      </c>
      <c r="K353" s="27">
        <f>+'Results Input'!L179</f>
        <v>0</v>
      </c>
    </row>
    <row r="354" spans="2:11" x14ac:dyDescent="0.25">
      <c r="B354" t="str">
        <f t="shared" si="333"/>
        <v>30M24</v>
      </c>
      <c r="C354" t="str">
        <f t="shared" si="334"/>
        <v>30M29</v>
      </c>
      <c r="D354" s="14">
        <f>+D350</f>
        <v>46111</v>
      </c>
      <c r="E354" s="36">
        <f>+E350</f>
        <v>30</v>
      </c>
      <c r="F354" s="26" t="str">
        <f>+'Results Input'!G180</f>
        <v>M24</v>
      </c>
      <c r="G354" s="8" t="str">
        <f>VLOOKUP(F354,Results!$N$2:$O$13,2,FALSE)</f>
        <v>Newark Nomads</v>
      </c>
      <c r="H354" s="27">
        <f>+'Results Input'!I180</f>
        <v>0</v>
      </c>
      <c r="I354" s="26" t="str">
        <f>+'Results Input'!J180</f>
        <v>M29</v>
      </c>
      <c r="J354" s="8" t="str">
        <f>VLOOKUP(I354,Results!$N$2:$O$13,2,FALSE)</f>
        <v>Phoenix</v>
      </c>
      <c r="K354" s="27">
        <f>+'Results Input'!L180</f>
        <v>0</v>
      </c>
    </row>
    <row r="355" spans="2:11" x14ac:dyDescent="0.25">
      <c r="B355" t="str">
        <f t="shared" si="333"/>
        <v>30M32</v>
      </c>
      <c r="C355" t="str">
        <f t="shared" si="334"/>
        <v>30M28</v>
      </c>
      <c r="D355" s="14">
        <f>+D351</f>
        <v>46111</v>
      </c>
      <c r="E355" s="36">
        <f>+E351</f>
        <v>30</v>
      </c>
      <c r="F355" s="26" t="str">
        <f>+'Results Input'!G181</f>
        <v>M32</v>
      </c>
      <c r="G355" s="8" t="str">
        <f>VLOOKUP(F355,Results!$N$2:$O$13,2,FALSE)</f>
        <v>Bingham Lions</v>
      </c>
      <c r="H355" s="27">
        <f>+'Results Input'!I181</f>
        <v>0</v>
      </c>
      <c r="I355" s="26" t="str">
        <f>+'Results Input'!J181</f>
        <v>M28</v>
      </c>
      <c r="J355" s="8" t="str">
        <f>VLOOKUP(I355,Results!$N$2:$O$13,2,FALSE)</f>
        <v>Pilgrims</v>
      </c>
      <c r="K355" s="27">
        <f>+'Results Input'!L181</f>
        <v>0</v>
      </c>
    </row>
    <row r="356" spans="2:11" x14ac:dyDescent="0.25">
      <c r="B356" t="str">
        <f t="shared" si="333"/>
        <v>30M27</v>
      </c>
      <c r="C356" t="str">
        <f t="shared" si="334"/>
        <v>30M22</v>
      </c>
      <c r="D356" s="14">
        <f>+D350</f>
        <v>46111</v>
      </c>
      <c r="E356" s="36">
        <f>+E350</f>
        <v>30</v>
      </c>
      <c r="F356" s="26" t="str">
        <f t="shared" ref="F356:F361" si="342">+I350</f>
        <v>M27</v>
      </c>
      <c r="G356" s="8" t="str">
        <f>VLOOKUP(F356,Results!$N$2:$O$13,2,FALSE)</f>
        <v>Clockpelters</v>
      </c>
      <c r="H356" s="27">
        <f t="shared" ref="H356:H361" si="343">+K350</f>
        <v>0</v>
      </c>
      <c r="I356" s="1" t="str">
        <f t="shared" ref="I356:I361" si="344">+F350</f>
        <v>M22</v>
      </c>
      <c r="J356" s="28" t="str">
        <f>VLOOKUP(I356,Results!$N$2:$O$13,2,FALSE)</f>
        <v>Elks</v>
      </c>
      <c r="K356" s="26">
        <f>+H350</f>
        <v>0</v>
      </c>
    </row>
    <row r="357" spans="2:11" x14ac:dyDescent="0.25">
      <c r="B357" t="str">
        <f t="shared" si="333"/>
        <v>30M26</v>
      </c>
      <c r="C357" t="str">
        <f t="shared" si="334"/>
        <v>30M30</v>
      </c>
      <c r="D357" s="14">
        <f>+D350</f>
        <v>46111</v>
      </c>
      <c r="E357" s="36">
        <f>+E350</f>
        <v>30</v>
      </c>
      <c r="F357" s="26" t="str">
        <f t="shared" si="342"/>
        <v>M26</v>
      </c>
      <c r="G357" s="8" t="str">
        <f>VLOOKUP(F357,Results!$N$2:$O$13,2,FALSE)</f>
        <v>Wynsomes</v>
      </c>
      <c r="H357" s="27">
        <f t="shared" si="343"/>
        <v>0</v>
      </c>
      <c r="I357" s="1" t="str">
        <f t="shared" si="344"/>
        <v>M30</v>
      </c>
      <c r="J357" s="28" t="str">
        <f>VLOOKUP(I357,Results!$N$2:$O$13,2,FALSE)</f>
        <v>The Imps</v>
      </c>
      <c r="K357" s="26">
        <f>+H351</f>
        <v>0</v>
      </c>
    </row>
    <row r="358" spans="2:11" x14ac:dyDescent="0.25">
      <c r="B358" t="str">
        <f t="shared" si="333"/>
        <v>30M21</v>
      </c>
      <c r="C358" t="str">
        <f t="shared" si="334"/>
        <v>30M25</v>
      </c>
      <c r="D358" s="14">
        <f>+D350</f>
        <v>46111</v>
      </c>
      <c r="E358" s="36">
        <f>+E350</f>
        <v>30</v>
      </c>
      <c r="F358" s="26" t="str">
        <f t="shared" si="342"/>
        <v>M21</v>
      </c>
      <c r="G358" s="8" t="str">
        <f>VLOOKUP(F358,Results!$N$2:$O$13,2,FALSE)</f>
        <v>Butcher's Dog</v>
      </c>
      <c r="H358" s="27">
        <f t="shared" si="343"/>
        <v>0</v>
      </c>
      <c r="I358" s="1" t="str">
        <f t="shared" si="344"/>
        <v>M25</v>
      </c>
      <c r="J358" s="28" t="str">
        <f>VLOOKUP(I358,Results!$N$2:$O$13,2,FALSE)</f>
        <v>Woodlark</v>
      </c>
      <c r="K358" s="26">
        <f>+H352</f>
        <v>0</v>
      </c>
    </row>
    <row r="359" spans="2:11" x14ac:dyDescent="0.25">
      <c r="B359" t="str">
        <f t="shared" si="333"/>
        <v>30M23</v>
      </c>
      <c r="C359" t="str">
        <f t="shared" si="334"/>
        <v>30M31</v>
      </c>
      <c r="D359" s="14">
        <f t="shared" ref="D359:E359" si="345">+D350</f>
        <v>46111</v>
      </c>
      <c r="E359" s="36">
        <f t="shared" si="345"/>
        <v>30</v>
      </c>
      <c r="F359" s="26" t="str">
        <f t="shared" si="342"/>
        <v>M23</v>
      </c>
      <c r="G359" s="8" t="str">
        <f>VLOOKUP(F359,Results!$N$2:$O$13,2,FALSE)</f>
        <v>Aztecs</v>
      </c>
      <c r="H359" s="27">
        <f t="shared" si="343"/>
        <v>0</v>
      </c>
      <c r="I359" s="1" t="str">
        <f t="shared" si="344"/>
        <v>M31</v>
      </c>
      <c r="J359" s="28" t="str">
        <f>VLOOKUP(I359,Results!$N$2:$O$13,2,FALSE)</f>
        <v>Lazy S</v>
      </c>
      <c r="K359" s="26">
        <f>+H353</f>
        <v>0</v>
      </c>
    </row>
    <row r="360" spans="2:11" x14ac:dyDescent="0.25">
      <c r="B360" t="str">
        <f t="shared" si="333"/>
        <v>30M29</v>
      </c>
      <c r="C360" t="str">
        <f t="shared" si="334"/>
        <v>30M24</v>
      </c>
      <c r="D360" s="14">
        <f t="shared" ref="D360:E360" si="346">+D351</f>
        <v>46111</v>
      </c>
      <c r="E360" s="36">
        <f t="shared" si="346"/>
        <v>30</v>
      </c>
      <c r="F360" s="26" t="str">
        <f t="shared" si="342"/>
        <v>M29</v>
      </c>
      <c r="G360" s="8" t="str">
        <f>VLOOKUP(F360,Results!$N$2:$O$13,2,FALSE)</f>
        <v>Phoenix</v>
      </c>
      <c r="H360" s="27">
        <f t="shared" si="343"/>
        <v>0</v>
      </c>
      <c r="I360" s="1" t="str">
        <f t="shared" si="344"/>
        <v>M24</v>
      </c>
      <c r="J360" s="28" t="str">
        <f>VLOOKUP(I360,Results!$N$2:$O$13,2,FALSE)</f>
        <v>Newark Nomads</v>
      </c>
      <c r="K360" s="26">
        <f t="shared" ref="K360:K361" si="347">+H354</f>
        <v>0</v>
      </c>
    </row>
    <row r="361" spans="2:11" x14ac:dyDescent="0.25">
      <c r="B361" t="str">
        <f t="shared" si="333"/>
        <v>30M28</v>
      </c>
      <c r="C361" t="str">
        <f t="shared" si="334"/>
        <v>30M32</v>
      </c>
      <c r="D361" s="14">
        <f t="shared" ref="D361:E361" si="348">+D352</f>
        <v>46111</v>
      </c>
      <c r="E361" s="36">
        <f t="shared" si="348"/>
        <v>30</v>
      </c>
      <c r="F361" s="26" t="str">
        <f t="shared" si="342"/>
        <v>M28</v>
      </c>
      <c r="G361" s="8" t="str">
        <f>VLOOKUP(F361,Results!$N$2:$O$13,2,FALSE)</f>
        <v>Pilgrims</v>
      </c>
      <c r="H361" s="27">
        <f t="shared" si="343"/>
        <v>0</v>
      </c>
      <c r="I361" s="1" t="str">
        <f t="shared" si="344"/>
        <v>M32</v>
      </c>
      <c r="J361" s="28" t="str">
        <f>VLOOKUP(I361,Results!$N$2:$O$13,2,FALSE)</f>
        <v>Bingham Lions</v>
      </c>
      <c r="K361" s="26">
        <f t="shared" si="347"/>
        <v>0</v>
      </c>
    </row>
    <row r="362" spans="2:11" x14ac:dyDescent="0.25">
      <c r="B362" t="str">
        <f t="shared" si="333"/>
        <v>31M21</v>
      </c>
      <c r="C362" t="str">
        <f t="shared" si="334"/>
        <v>31M26</v>
      </c>
      <c r="D362" s="14">
        <f>+'Results Input'!E182</f>
        <v>46120</v>
      </c>
      <c r="E362" s="35">
        <f>+'Results Input'!F182</f>
        <v>31</v>
      </c>
      <c r="F362" s="26" t="str">
        <f>+'Results Input'!G182</f>
        <v>M21</v>
      </c>
      <c r="G362" s="8" t="str">
        <f>VLOOKUP(F362,Results!$N$2:$O$13,2,FALSE)</f>
        <v>Butcher's Dog</v>
      </c>
      <c r="H362" s="27">
        <f>+'Results Input'!I182</f>
        <v>0</v>
      </c>
      <c r="I362" s="26" t="str">
        <f>+'Results Input'!J182</f>
        <v>M26</v>
      </c>
      <c r="J362" s="8" t="str">
        <f>VLOOKUP(I362,Results!$N$2:$O$13,2,FALSE)</f>
        <v>Wynsomes</v>
      </c>
      <c r="K362" s="27">
        <f>+'Results Input'!L182</f>
        <v>0</v>
      </c>
    </row>
    <row r="363" spans="2:11" x14ac:dyDescent="0.25">
      <c r="B363" t="str">
        <f t="shared" si="333"/>
        <v>31M29</v>
      </c>
      <c r="C363" t="str">
        <f t="shared" si="334"/>
        <v>31M23</v>
      </c>
      <c r="D363" s="14">
        <f>+D362</f>
        <v>46120</v>
      </c>
      <c r="E363" s="36">
        <f>+E362</f>
        <v>31</v>
      </c>
      <c r="F363" s="26" t="str">
        <f>+'Results Input'!G183</f>
        <v>M29</v>
      </c>
      <c r="G363" s="8" t="str">
        <f>VLOOKUP(F363,Results!$N$2:$O$13,2,FALSE)</f>
        <v>Phoenix</v>
      </c>
      <c r="H363" s="27">
        <f>+'Results Input'!I183</f>
        <v>0</v>
      </c>
      <c r="I363" s="26" t="str">
        <f>+'Results Input'!J183</f>
        <v>M23</v>
      </c>
      <c r="J363" s="8" t="str">
        <f>VLOOKUP(I363,Results!$N$2:$O$13,2,FALSE)</f>
        <v>Aztecs</v>
      </c>
      <c r="K363" s="27">
        <f>+'Results Input'!L183</f>
        <v>0</v>
      </c>
    </row>
    <row r="364" spans="2:11" x14ac:dyDescent="0.25">
      <c r="B364" t="str">
        <f t="shared" si="333"/>
        <v>31M28</v>
      </c>
      <c r="C364" t="str">
        <f t="shared" si="334"/>
        <v>31M22</v>
      </c>
      <c r="D364" s="14">
        <f>+D362</f>
        <v>46120</v>
      </c>
      <c r="E364" s="36">
        <f>+E362</f>
        <v>31</v>
      </c>
      <c r="F364" s="26" t="str">
        <f>+'Results Input'!G184</f>
        <v>M28</v>
      </c>
      <c r="G364" s="8" t="str">
        <f>VLOOKUP(F364,Results!$N$2:$O$13,2,FALSE)</f>
        <v>Pilgrims</v>
      </c>
      <c r="H364" s="27">
        <f>+'Results Input'!I184</f>
        <v>0</v>
      </c>
      <c r="I364" s="26" t="str">
        <f>+'Results Input'!J184</f>
        <v>M22</v>
      </c>
      <c r="J364" s="8" t="str">
        <f>VLOOKUP(I364,Results!$N$2:$O$13,2,FALSE)</f>
        <v>Elks</v>
      </c>
      <c r="K364" s="27">
        <f>+'Results Input'!L184</f>
        <v>0</v>
      </c>
    </row>
    <row r="365" spans="2:11" x14ac:dyDescent="0.25">
      <c r="B365" t="str">
        <f t="shared" si="333"/>
        <v>31M30</v>
      </c>
      <c r="C365" t="str">
        <f t="shared" si="334"/>
        <v>31M24</v>
      </c>
      <c r="D365" s="14">
        <f>+D362</f>
        <v>46120</v>
      </c>
      <c r="E365" s="36">
        <f>+E362</f>
        <v>31</v>
      </c>
      <c r="F365" s="26" t="str">
        <f>+'Results Input'!G185</f>
        <v>M30</v>
      </c>
      <c r="G365" s="8" t="str">
        <f>VLOOKUP(F365,Results!$N$2:$O$13,2,FALSE)</f>
        <v>The Imps</v>
      </c>
      <c r="H365" s="27">
        <f>+'Results Input'!I185</f>
        <v>0</v>
      </c>
      <c r="I365" s="26" t="str">
        <f>+'Results Input'!J185</f>
        <v>M24</v>
      </c>
      <c r="J365" s="8" t="str">
        <f>VLOOKUP(I365,Results!$N$2:$O$13,2,FALSE)</f>
        <v>Newark Nomads</v>
      </c>
      <c r="K365" s="27">
        <f>+'Results Input'!L185</f>
        <v>0</v>
      </c>
    </row>
    <row r="366" spans="2:11" x14ac:dyDescent="0.25">
      <c r="B366" t="str">
        <f t="shared" si="333"/>
        <v>31M27</v>
      </c>
      <c r="C366" t="str">
        <f t="shared" si="334"/>
        <v>31M32</v>
      </c>
      <c r="D366" s="14">
        <f>+D362</f>
        <v>46120</v>
      </c>
      <c r="E366" s="36">
        <f>+E362</f>
        <v>31</v>
      </c>
      <c r="F366" s="26" t="str">
        <f>+'Results Input'!G186</f>
        <v>M27</v>
      </c>
      <c r="G366" s="8" t="str">
        <f>VLOOKUP(F366,Results!$N$2:$O$13,2,FALSE)</f>
        <v>Clockpelters</v>
      </c>
      <c r="H366" s="27">
        <f>+'Results Input'!I186</f>
        <v>0</v>
      </c>
      <c r="I366" s="26" t="str">
        <f>+'Results Input'!J186</f>
        <v>M32</v>
      </c>
      <c r="J366" s="8" t="str">
        <f>VLOOKUP(I366,Results!$N$2:$O$13,2,FALSE)</f>
        <v>Bingham Lions</v>
      </c>
      <c r="K366" s="27">
        <f>+'Results Input'!L186</f>
        <v>0</v>
      </c>
    </row>
    <row r="367" spans="2:11" x14ac:dyDescent="0.25">
      <c r="B367" t="str">
        <f t="shared" si="333"/>
        <v>31M31</v>
      </c>
      <c r="C367" t="str">
        <f t="shared" si="334"/>
        <v>31M25</v>
      </c>
      <c r="D367" s="14">
        <f>+D363</f>
        <v>46120</v>
      </c>
      <c r="E367" s="36">
        <f>+E363</f>
        <v>31</v>
      </c>
      <c r="F367" s="26" t="str">
        <f>+'Results Input'!G187</f>
        <v>M31</v>
      </c>
      <c r="G367" s="8" t="str">
        <f>VLOOKUP(F367,Results!$N$2:$O$13,2,FALSE)</f>
        <v>Lazy S</v>
      </c>
      <c r="H367" s="27">
        <f>+'Results Input'!I187</f>
        <v>0</v>
      </c>
      <c r="I367" s="26" t="str">
        <f>+'Results Input'!J187</f>
        <v>M25</v>
      </c>
      <c r="J367" s="8" t="str">
        <f>VLOOKUP(I367,Results!$N$2:$O$13,2,FALSE)</f>
        <v>Woodlark</v>
      </c>
      <c r="K367" s="27">
        <f>+'Results Input'!L187</f>
        <v>0</v>
      </c>
    </row>
    <row r="368" spans="2:11" x14ac:dyDescent="0.25">
      <c r="B368" t="str">
        <f t="shared" si="333"/>
        <v>31M26</v>
      </c>
      <c r="C368" t="str">
        <f t="shared" si="334"/>
        <v>31M21</v>
      </c>
      <c r="D368" s="14">
        <f>+D362</f>
        <v>46120</v>
      </c>
      <c r="E368" s="36">
        <f>+E362</f>
        <v>31</v>
      </c>
      <c r="F368" s="26" t="str">
        <f t="shared" ref="F368:F373" si="349">+I362</f>
        <v>M26</v>
      </c>
      <c r="G368" s="8" t="str">
        <f>VLOOKUP(F368,Results!$N$2:$O$13,2,FALSE)</f>
        <v>Wynsomes</v>
      </c>
      <c r="H368" s="27">
        <f t="shared" ref="H368:H373" si="350">+K362</f>
        <v>0</v>
      </c>
      <c r="I368" s="1" t="str">
        <f t="shared" ref="I368:I373" si="351">+F362</f>
        <v>M21</v>
      </c>
      <c r="J368" s="28" t="str">
        <f>VLOOKUP(I368,Results!$N$2:$O$13,2,FALSE)</f>
        <v>Butcher's Dog</v>
      </c>
      <c r="K368" s="26">
        <f>+H362</f>
        <v>0</v>
      </c>
    </row>
    <row r="369" spans="2:11" x14ac:dyDescent="0.25">
      <c r="B369" t="str">
        <f t="shared" si="333"/>
        <v>31M23</v>
      </c>
      <c r="C369" t="str">
        <f t="shared" si="334"/>
        <v>31M29</v>
      </c>
      <c r="D369" s="14">
        <f>+D362</f>
        <v>46120</v>
      </c>
      <c r="E369" s="36">
        <f>+E362</f>
        <v>31</v>
      </c>
      <c r="F369" s="26" t="str">
        <f t="shared" si="349"/>
        <v>M23</v>
      </c>
      <c r="G369" s="8" t="str">
        <f>VLOOKUP(F369,Results!$N$2:$O$13,2,FALSE)</f>
        <v>Aztecs</v>
      </c>
      <c r="H369" s="27">
        <f t="shared" si="350"/>
        <v>0</v>
      </c>
      <c r="I369" s="1" t="str">
        <f t="shared" si="351"/>
        <v>M29</v>
      </c>
      <c r="J369" s="28" t="str">
        <f>VLOOKUP(I369,Results!$N$2:$O$13,2,FALSE)</f>
        <v>Phoenix</v>
      </c>
      <c r="K369" s="26">
        <f>+H363</f>
        <v>0</v>
      </c>
    </row>
    <row r="370" spans="2:11" x14ac:dyDescent="0.25">
      <c r="B370" t="str">
        <f t="shared" si="333"/>
        <v>31M22</v>
      </c>
      <c r="C370" t="str">
        <f t="shared" si="334"/>
        <v>31M28</v>
      </c>
      <c r="D370" s="14">
        <f>+D362</f>
        <v>46120</v>
      </c>
      <c r="E370" s="36">
        <f>+E362</f>
        <v>31</v>
      </c>
      <c r="F370" s="26" t="str">
        <f t="shared" si="349"/>
        <v>M22</v>
      </c>
      <c r="G370" s="8" t="str">
        <f>VLOOKUP(F370,Results!$N$2:$O$13,2,FALSE)</f>
        <v>Elks</v>
      </c>
      <c r="H370" s="27">
        <f t="shared" si="350"/>
        <v>0</v>
      </c>
      <c r="I370" s="1" t="str">
        <f t="shared" si="351"/>
        <v>M28</v>
      </c>
      <c r="J370" s="28" t="str">
        <f>VLOOKUP(I370,Results!$N$2:$O$13,2,FALSE)</f>
        <v>Pilgrims</v>
      </c>
      <c r="K370" s="26">
        <f>+H364</f>
        <v>0</v>
      </c>
    </row>
    <row r="371" spans="2:11" x14ac:dyDescent="0.25">
      <c r="B371" t="str">
        <f t="shared" si="333"/>
        <v>31M24</v>
      </c>
      <c r="C371" t="str">
        <f t="shared" si="334"/>
        <v>31M30</v>
      </c>
      <c r="D371" s="14">
        <f t="shared" ref="D371:E371" si="352">+D362</f>
        <v>46120</v>
      </c>
      <c r="E371" s="36">
        <f t="shared" si="352"/>
        <v>31</v>
      </c>
      <c r="F371" s="26" t="str">
        <f t="shared" si="349"/>
        <v>M24</v>
      </c>
      <c r="G371" s="8" t="str">
        <f>VLOOKUP(F371,Results!$N$2:$O$13,2,FALSE)</f>
        <v>Newark Nomads</v>
      </c>
      <c r="H371" s="27">
        <f t="shared" si="350"/>
        <v>0</v>
      </c>
      <c r="I371" s="1" t="str">
        <f t="shared" si="351"/>
        <v>M30</v>
      </c>
      <c r="J371" s="28" t="str">
        <f>VLOOKUP(I371,Results!$N$2:$O$13,2,FALSE)</f>
        <v>The Imps</v>
      </c>
      <c r="K371" s="26">
        <f>+H365</f>
        <v>0</v>
      </c>
    </row>
    <row r="372" spans="2:11" x14ac:dyDescent="0.25">
      <c r="B372" t="str">
        <f t="shared" si="333"/>
        <v>31M32</v>
      </c>
      <c r="C372" t="str">
        <f t="shared" si="334"/>
        <v>31M27</v>
      </c>
      <c r="D372" s="14">
        <f t="shared" ref="D372:E372" si="353">+D363</f>
        <v>46120</v>
      </c>
      <c r="E372" s="36">
        <f t="shared" si="353"/>
        <v>31</v>
      </c>
      <c r="F372" s="26" t="str">
        <f t="shared" si="349"/>
        <v>M32</v>
      </c>
      <c r="G372" s="8" t="str">
        <f>VLOOKUP(F372,Results!$N$2:$O$13,2,FALSE)</f>
        <v>Bingham Lions</v>
      </c>
      <c r="H372" s="27">
        <f t="shared" si="350"/>
        <v>0</v>
      </c>
      <c r="I372" s="1" t="str">
        <f t="shared" si="351"/>
        <v>M27</v>
      </c>
      <c r="J372" s="28" t="str">
        <f>VLOOKUP(I372,Results!$N$2:$O$13,2,FALSE)</f>
        <v>Clockpelters</v>
      </c>
      <c r="K372" s="26">
        <f t="shared" ref="K372:K373" si="354">+H366</f>
        <v>0</v>
      </c>
    </row>
    <row r="373" spans="2:11" x14ac:dyDescent="0.25">
      <c r="B373" t="str">
        <f t="shared" si="333"/>
        <v>31M25</v>
      </c>
      <c r="C373" t="str">
        <f t="shared" si="334"/>
        <v>31M31</v>
      </c>
      <c r="D373" s="14">
        <f t="shared" ref="D373:E373" si="355">+D364</f>
        <v>46120</v>
      </c>
      <c r="E373" s="36">
        <f t="shared" si="355"/>
        <v>31</v>
      </c>
      <c r="F373" s="26" t="str">
        <f t="shared" si="349"/>
        <v>M25</v>
      </c>
      <c r="G373" s="8" t="str">
        <f>VLOOKUP(F373,Results!$N$2:$O$13,2,FALSE)</f>
        <v>Woodlark</v>
      </c>
      <c r="H373" s="27">
        <f t="shared" si="350"/>
        <v>0</v>
      </c>
      <c r="I373" s="1" t="str">
        <f t="shared" si="351"/>
        <v>M31</v>
      </c>
      <c r="J373" s="28" t="str">
        <f>VLOOKUP(I373,Results!$N$2:$O$13,2,FALSE)</f>
        <v>Lazy S</v>
      </c>
      <c r="K373" s="26">
        <f t="shared" si="354"/>
        <v>0</v>
      </c>
    </row>
    <row r="374" spans="2:11" x14ac:dyDescent="0.25">
      <c r="B374" t="str">
        <f t="shared" si="333"/>
        <v>32M32</v>
      </c>
      <c r="C374" t="str">
        <f t="shared" si="334"/>
        <v>32M24</v>
      </c>
      <c r="D374" s="14">
        <f>+'Results Input'!E188</f>
        <v>46125</v>
      </c>
      <c r="E374" s="35">
        <f>+'Results Input'!F188</f>
        <v>32</v>
      </c>
      <c r="F374" s="26" t="str">
        <f>+'Results Input'!G188</f>
        <v>M32</v>
      </c>
      <c r="G374" s="8" t="str">
        <f>VLOOKUP(F374,Results!$N$2:$O$13,2,FALSE)</f>
        <v>Bingham Lions</v>
      </c>
      <c r="H374" s="27">
        <f>+'Results Input'!I188</f>
        <v>0</v>
      </c>
      <c r="I374" s="26" t="str">
        <f>+'Results Input'!J188</f>
        <v>M24</v>
      </c>
      <c r="J374" s="8" t="str">
        <f>VLOOKUP(I374,Results!$N$2:$O$13,2,FALSE)</f>
        <v>Newark Nomads</v>
      </c>
      <c r="K374" s="27">
        <f>+'Results Input'!L188</f>
        <v>0</v>
      </c>
    </row>
    <row r="375" spans="2:11" x14ac:dyDescent="0.25">
      <c r="B375" t="str">
        <f t="shared" si="333"/>
        <v>32M26</v>
      </c>
      <c r="C375" t="str">
        <f t="shared" si="334"/>
        <v>32M31</v>
      </c>
      <c r="D375" s="14">
        <f>+D374</f>
        <v>46125</v>
      </c>
      <c r="E375" s="36">
        <f>+E374</f>
        <v>32</v>
      </c>
      <c r="F375" s="26" t="str">
        <f>+'Results Input'!G189</f>
        <v>M26</v>
      </c>
      <c r="G375" s="8" t="str">
        <f>VLOOKUP(F375,Results!$N$2:$O$13,2,FALSE)</f>
        <v>Wynsomes</v>
      </c>
      <c r="H375" s="27">
        <f>+'Results Input'!I189</f>
        <v>0</v>
      </c>
      <c r="I375" s="26" t="str">
        <f>+'Results Input'!J189</f>
        <v>M31</v>
      </c>
      <c r="J375" s="8" t="str">
        <f>VLOOKUP(I375,Results!$N$2:$O$13,2,FALSE)</f>
        <v>Lazy S</v>
      </c>
      <c r="K375" s="27">
        <f>+'Results Input'!L189</f>
        <v>0</v>
      </c>
    </row>
    <row r="376" spans="2:11" x14ac:dyDescent="0.25">
      <c r="B376" t="str">
        <f t="shared" si="333"/>
        <v>32M30</v>
      </c>
      <c r="C376" t="str">
        <f t="shared" si="334"/>
        <v>32M22</v>
      </c>
      <c r="D376" s="14">
        <f>+D374</f>
        <v>46125</v>
      </c>
      <c r="E376" s="36">
        <f>+E374</f>
        <v>32</v>
      </c>
      <c r="F376" s="26" t="str">
        <f>+'Results Input'!G190</f>
        <v>M30</v>
      </c>
      <c r="G376" s="8" t="str">
        <f>VLOOKUP(F376,Results!$N$2:$O$13,2,FALSE)</f>
        <v>The Imps</v>
      </c>
      <c r="H376" s="27">
        <f>+'Results Input'!I190</f>
        <v>0</v>
      </c>
      <c r="I376" s="26" t="str">
        <f>+'Results Input'!J190</f>
        <v>M22</v>
      </c>
      <c r="J376" s="8" t="str">
        <f>VLOOKUP(I376,Results!$N$2:$O$13,2,FALSE)</f>
        <v>Elks</v>
      </c>
      <c r="K376" s="27">
        <f>+'Results Input'!L190</f>
        <v>0</v>
      </c>
    </row>
    <row r="377" spans="2:11" x14ac:dyDescent="0.25">
      <c r="B377" t="str">
        <f t="shared" si="333"/>
        <v>32M29</v>
      </c>
      <c r="C377" t="str">
        <f t="shared" si="334"/>
        <v>32M25</v>
      </c>
      <c r="D377" s="14">
        <f>+D374</f>
        <v>46125</v>
      </c>
      <c r="E377" s="36">
        <f>+E374</f>
        <v>32</v>
      </c>
      <c r="F377" s="26" t="str">
        <f>+'Results Input'!G191</f>
        <v>M29</v>
      </c>
      <c r="G377" s="8" t="str">
        <f>VLOOKUP(F377,Results!$N$2:$O$13,2,FALSE)</f>
        <v>Phoenix</v>
      </c>
      <c r="H377" s="27">
        <f>+'Results Input'!I191</f>
        <v>0</v>
      </c>
      <c r="I377" s="26" t="str">
        <f>+'Results Input'!J191</f>
        <v>M25</v>
      </c>
      <c r="J377" s="8" t="str">
        <f>VLOOKUP(I377,Results!$N$2:$O$13,2,FALSE)</f>
        <v>Woodlark</v>
      </c>
      <c r="K377" s="27">
        <f>+'Results Input'!L191</f>
        <v>0</v>
      </c>
    </row>
    <row r="378" spans="2:11" x14ac:dyDescent="0.25">
      <c r="B378" t="str">
        <f t="shared" si="333"/>
        <v>32M23</v>
      </c>
      <c r="C378" t="str">
        <f t="shared" si="334"/>
        <v>32M28</v>
      </c>
      <c r="D378" s="14">
        <f>+D374</f>
        <v>46125</v>
      </c>
      <c r="E378" s="36">
        <f>+E374</f>
        <v>32</v>
      </c>
      <c r="F378" s="26" t="str">
        <f>+'Results Input'!G192</f>
        <v>M23</v>
      </c>
      <c r="G378" s="8" t="str">
        <f>VLOOKUP(F378,Results!$N$2:$O$13,2,FALSE)</f>
        <v>Aztecs</v>
      </c>
      <c r="H378" s="27">
        <f>+'Results Input'!I192</f>
        <v>0</v>
      </c>
      <c r="I378" s="26" t="str">
        <f>+'Results Input'!J192</f>
        <v>M28</v>
      </c>
      <c r="J378" s="8" t="str">
        <f>VLOOKUP(I378,Results!$N$2:$O$13,2,FALSE)</f>
        <v>Pilgrims</v>
      </c>
      <c r="K378" s="27">
        <f>+'Results Input'!L192</f>
        <v>0</v>
      </c>
    </row>
    <row r="379" spans="2:11" x14ac:dyDescent="0.25">
      <c r="B379" t="str">
        <f t="shared" si="333"/>
        <v>32M27</v>
      </c>
      <c r="C379" t="str">
        <f t="shared" si="334"/>
        <v>32M21</v>
      </c>
      <c r="D379" s="14">
        <f>+D375</f>
        <v>46125</v>
      </c>
      <c r="E379" s="36">
        <f>+E375</f>
        <v>32</v>
      </c>
      <c r="F379" s="26" t="str">
        <f>+'Results Input'!G193</f>
        <v>M27</v>
      </c>
      <c r="G379" s="8" t="str">
        <f>VLOOKUP(F379,Results!$N$2:$O$13,2,FALSE)</f>
        <v>Clockpelters</v>
      </c>
      <c r="H379" s="27">
        <f>+'Results Input'!I193</f>
        <v>0</v>
      </c>
      <c r="I379" s="26" t="str">
        <f>+'Results Input'!J193</f>
        <v>M21</v>
      </c>
      <c r="J379" s="8" t="str">
        <f>VLOOKUP(I379,Results!$N$2:$O$13,2,FALSE)</f>
        <v>Butcher's Dog</v>
      </c>
      <c r="K379" s="27">
        <f>+'Results Input'!L193</f>
        <v>0</v>
      </c>
    </row>
    <row r="380" spans="2:11" x14ac:dyDescent="0.25">
      <c r="B380" t="str">
        <f t="shared" si="333"/>
        <v>32M24</v>
      </c>
      <c r="C380" t="str">
        <f t="shared" si="334"/>
        <v>32M32</v>
      </c>
      <c r="D380" s="14">
        <f>+D374</f>
        <v>46125</v>
      </c>
      <c r="E380" s="36">
        <f>+E374</f>
        <v>32</v>
      </c>
      <c r="F380" s="26" t="str">
        <f t="shared" ref="F380:F385" si="356">+I374</f>
        <v>M24</v>
      </c>
      <c r="G380" s="8" t="str">
        <f>VLOOKUP(F380,Results!$N$2:$O$13,2,FALSE)</f>
        <v>Newark Nomads</v>
      </c>
      <c r="H380" s="27">
        <f t="shared" ref="H380:H385" si="357">+K374</f>
        <v>0</v>
      </c>
      <c r="I380" s="1" t="str">
        <f t="shared" ref="I380:I385" si="358">+F374</f>
        <v>M32</v>
      </c>
      <c r="J380" s="28" t="str">
        <f>VLOOKUP(I380,Results!$N$2:$O$13,2,FALSE)</f>
        <v>Bingham Lions</v>
      </c>
      <c r="K380" s="26">
        <f>+H374</f>
        <v>0</v>
      </c>
    </row>
    <row r="381" spans="2:11" x14ac:dyDescent="0.25">
      <c r="B381" t="str">
        <f t="shared" si="333"/>
        <v>32M31</v>
      </c>
      <c r="C381" t="str">
        <f t="shared" si="334"/>
        <v>32M26</v>
      </c>
      <c r="D381" s="14">
        <f>+D374</f>
        <v>46125</v>
      </c>
      <c r="E381" s="36">
        <f>+E374</f>
        <v>32</v>
      </c>
      <c r="F381" s="26" t="str">
        <f t="shared" si="356"/>
        <v>M31</v>
      </c>
      <c r="G381" s="8" t="str">
        <f>VLOOKUP(F381,Results!$N$2:$O$13,2,FALSE)</f>
        <v>Lazy S</v>
      </c>
      <c r="H381" s="27">
        <f t="shared" si="357"/>
        <v>0</v>
      </c>
      <c r="I381" s="1" t="str">
        <f t="shared" si="358"/>
        <v>M26</v>
      </c>
      <c r="J381" s="28" t="str">
        <f>VLOOKUP(I381,Results!$N$2:$O$13,2,FALSE)</f>
        <v>Wynsomes</v>
      </c>
      <c r="K381" s="26">
        <f>+H375</f>
        <v>0</v>
      </c>
    </row>
    <row r="382" spans="2:11" x14ac:dyDescent="0.25">
      <c r="B382" t="str">
        <f t="shared" si="333"/>
        <v>32M22</v>
      </c>
      <c r="C382" t="str">
        <f t="shared" si="334"/>
        <v>32M30</v>
      </c>
      <c r="D382" s="14">
        <f>+D374</f>
        <v>46125</v>
      </c>
      <c r="E382" s="36">
        <f>+E374</f>
        <v>32</v>
      </c>
      <c r="F382" s="26" t="str">
        <f t="shared" si="356"/>
        <v>M22</v>
      </c>
      <c r="G382" s="8" t="str">
        <f>VLOOKUP(F382,Results!$N$2:$O$13,2,FALSE)</f>
        <v>Elks</v>
      </c>
      <c r="H382" s="27">
        <f t="shared" si="357"/>
        <v>0</v>
      </c>
      <c r="I382" s="1" t="str">
        <f t="shared" si="358"/>
        <v>M30</v>
      </c>
      <c r="J382" s="28" t="str">
        <f>VLOOKUP(I382,Results!$N$2:$O$13,2,FALSE)</f>
        <v>The Imps</v>
      </c>
      <c r="K382" s="26">
        <f>+H376</f>
        <v>0</v>
      </c>
    </row>
    <row r="383" spans="2:11" x14ac:dyDescent="0.25">
      <c r="B383" t="str">
        <f t="shared" si="333"/>
        <v>32M25</v>
      </c>
      <c r="C383" t="str">
        <f t="shared" si="334"/>
        <v>32M29</v>
      </c>
      <c r="D383" s="14">
        <f t="shared" ref="D383:E383" si="359">+D374</f>
        <v>46125</v>
      </c>
      <c r="E383" s="36">
        <f t="shared" si="359"/>
        <v>32</v>
      </c>
      <c r="F383" s="26" t="str">
        <f t="shared" si="356"/>
        <v>M25</v>
      </c>
      <c r="G383" s="8" t="str">
        <f>VLOOKUP(F383,Results!$N$2:$O$13,2,FALSE)</f>
        <v>Woodlark</v>
      </c>
      <c r="H383" s="27">
        <f t="shared" si="357"/>
        <v>0</v>
      </c>
      <c r="I383" s="1" t="str">
        <f t="shared" si="358"/>
        <v>M29</v>
      </c>
      <c r="J383" s="28" t="str">
        <f>VLOOKUP(I383,Results!$N$2:$O$13,2,FALSE)</f>
        <v>Phoenix</v>
      </c>
      <c r="K383" s="26">
        <f>+H377</f>
        <v>0</v>
      </c>
    </row>
    <row r="384" spans="2:11" x14ac:dyDescent="0.25">
      <c r="B384" t="str">
        <f t="shared" si="333"/>
        <v>32M28</v>
      </c>
      <c r="C384" t="str">
        <f t="shared" si="334"/>
        <v>32M23</v>
      </c>
      <c r="D384" s="14">
        <f t="shared" ref="D384:E384" si="360">+D375</f>
        <v>46125</v>
      </c>
      <c r="E384" s="36">
        <f t="shared" si="360"/>
        <v>32</v>
      </c>
      <c r="F384" s="26" t="str">
        <f t="shared" si="356"/>
        <v>M28</v>
      </c>
      <c r="G384" s="8" t="str">
        <f>VLOOKUP(F384,Results!$N$2:$O$13,2,FALSE)</f>
        <v>Pilgrims</v>
      </c>
      <c r="H384" s="27">
        <f t="shared" si="357"/>
        <v>0</v>
      </c>
      <c r="I384" s="1" t="str">
        <f t="shared" si="358"/>
        <v>M23</v>
      </c>
      <c r="J384" s="28" t="str">
        <f>VLOOKUP(I384,Results!$N$2:$O$13,2,FALSE)</f>
        <v>Aztecs</v>
      </c>
      <c r="K384" s="26">
        <f t="shared" ref="K384:K385" si="361">+H378</f>
        <v>0</v>
      </c>
    </row>
    <row r="385" spans="2:11" x14ac:dyDescent="0.25">
      <c r="B385" t="str">
        <f t="shared" si="333"/>
        <v>32M21</v>
      </c>
      <c r="C385" t="str">
        <f t="shared" si="334"/>
        <v>32M27</v>
      </c>
      <c r="D385" s="14">
        <f t="shared" ref="D385:E385" si="362">+D376</f>
        <v>46125</v>
      </c>
      <c r="E385" s="36">
        <f t="shared" si="362"/>
        <v>32</v>
      </c>
      <c r="F385" s="26" t="str">
        <f t="shared" si="356"/>
        <v>M21</v>
      </c>
      <c r="G385" s="8" t="str">
        <f>VLOOKUP(F385,Results!$N$2:$O$13,2,FALSE)</f>
        <v>Butcher's Dog</v>
      </c>
      <c r="H385" s="27">
        <f t="shared" si="357"/>
        <v>0</v>
      </c>
      <c r="I385" s="1" t="str">
        <f t="shared" si="358"/>
        <v>M27</v>
      </c>
      <c r="J385" s="28" t="str">
        <f>VLOOKUP(I385,Results!$N$2:$O$13,2,FALSE)</f>
        <v>Clockpelters</v>
      </c>
      <c r="K385" s="26">
        <f t="shared" si="361"/>
        <v>0</v>
      </c>
    </row>
    <row r="386" spans="2:11" x14ac:dyDescent="0.25">
      <c r="B386" t="str">
        <f t="shared" si="333"/>
        <v>33M28</v>
      </c>
      <c r="C386" t="str">
        <f t="shared" si="334"/>
        <v>33M24</v>
      </c>
      <c r="D386" s="14">
        <f>+'Results Input'!E194</f>
        <v>46132</v>
      </c>
      <c r="E386" s="35">
        <f>+'Results Input'!F194</f>
        <v>33</v>
      </c>
      <c r="F386" s="26" t="str">
        <f>+'Results Input'!G194</f>
        <v>M28</v>
      </c>
      <c r="G386" s="8" t="str">
        <f>VLOOKUP(F386,Results!$N$2:$O$13,2,FALSE)</f>
        <v>Pilgrims</v>
      </c>
      <c r="H386" s="27">
        <f>+'Results Input'!I194</f>
        <v>0</v>
      </c>
      <c r="I386" s="26" t="str">
        <f>+'Results Input'!J194</f>
        <v>M24</v>
      </c>
      <c r="J386" s="8" t="str">
        <f>VLOOKUP(I386,Results!$N$2:$O$13,2,FALSE)</f>
        <v>Newark Nomads</v>
      </c>
      <c r="K386" s="27">
        <f>+'Results Input'!L194</f>
        <v>0</v>
      </c>
    </row>
    <row r="387" spans="2:11" x14ac:dyDescent="0.25">
      <c r="B387" t="str">
        <f t="shared" si="333"/>
        <v>33M31</v>
      </c>
      <c r="C387" t="str">
        <f t="shared" si="334"/>
        <v>33M27</v>
      </c>
      <c r="D387" s="14">
        <f>+D386</f>
        <v>46132</v>
      </c>
      <c r="E387" s="36">
        <f>+E386</f>
        <v>33</v>
      </c>
      <c r="F387" s="26" t="str">
        <f>+'Results Input'!G195</f>
        <v>M31</v>
      </c>
      <c r="G387" s="8" t="str">
        <f>VLOOKUP(F387,Results!$N$2:$O$13,2,FALSE)</f>
        <v>Lazy S</v>
      </c>
      <c r="H387" s="27">
        <f>+'Results Input'!I195</f>
        <v>0</v>
      </c>
      <c r="I387" s="26" t="str">
        <f>+'Results Input'!J195</f>
        <v>M27</v>
      </c>
      <c r="J387" s="8" t="str">
        <f>VLOOKUP(I387,Results!$N$2:$O$13,2,FALSE)</f>
        <v>Clockpelters</v>
      </c>
      <c r="K387" s="27">
        <f>+'Results Input'!L195</f>
        <v>0</v>
      </c>
    </row>
    <row r="388" spans="2:11" x14ac:dyDescent="0.25">
      <c r="B388" t="str">
        <f t="shared" si="333"/>
        <v>33M25</v>
      </c>
      <c r="C388" t="str">
        <f t="shared" si="334"/>
        <v>33M32</v>
      </c>
      <c r="D388" s="14">
        <f>+D386</f>
        <v>46132</v>
      </c>
      <c r="E388" s="36">
        <f>+E386</f>
        <v>33</v>
      </c>
      <c r="F388" s="26" t="str">
        <f>+'Results Input'!G196</f>
        <v>M25</v>
      </c>
      <c r="G388" s="8" t="str">
        <f>VLOOKUP(F388,Results!$N$2:$O$13,2,FALSE)</f>
        <v>Woodlark</v>
      </c>
      <c r="H388" s="27">
        <f>+'Results Input'!I196</f>
        <v>0</v>
      </c>
      <c r="I388" s="26" t="str">
        <f>+'Results Input'!J196</f>
        <v>M32</v>
      </c>
      <c r="J388" s="8" t="str">
        <f>VLOOKUP(I388,Results!$N$2:$O$13,2,FALSE)</f>
        <v>Bingham Lions</v>
      </c>
      <c r="K388" s="27">
        <f>+'Results Input'!L196</f>
        <v>0</v>
      </c>
    </row>
    <row r="389" spans="2:11" x14ac:dyDescent="0.25">
      <c r="B389" t="str">
        <f t="shared" si="333"/>
        <v>33M29</v>
      </c>
      <c r="C389" t="str">
        <f t="shared" si="334"/>
        <v>33M21</v>
      </c>
      <c r="D389" s="14">
        <f>+D386</f>
        <v>46132</v>
      </c>
      <c r="E389" s="36">
        <f>+E386</f>
        <v>33</v>
      </c>
      <c r="F389" s="26" t="str">
        <f>+'Results Input'!G197</f>
        <v>M29</v>
      </c>
      <c r="G389" s="8" t="str">
        <f>VLOOKUP(F389,Results!$N$2:$O$13,2,FALSE)</f>
        <v>Phoenix</v>
      </c>
      <c r="H389" s="27">
        <f>+'Results Input'!I197</f>
        <v>0</v>
      </c>
      <c r="I389" s="26" t="str">
        <f>+'Results Input'!J197</f>
        <v>M21</v>
      </c>
      <c r="J389" s="8" t="str">
        <f>VLOOKUP(I389,Results!$N$2:$O$13,2,FALSE)</f>
        <v>Butcher's Dog</v>
      </c>
      <c r="K389" s="27">
        <f>+'Results Input'!L197</f>
        <v>0</v>
      </c>
    </row>
    <row r="390" spans="2:11" x14ac:dyDescent="0.25">
      <c r="B390" t="str">
        <f t="shared" si="333"/>
        <v>33M23</v>
      </c>
      <c r="C390" t="str">
        <f t="shared" si="334"/>
        <v>33M30</v>
      </c>
      <c r="D390" s="14">
        <f>+D386</f>
        <v>46132</v>
      </c>
      <c r="E390" s="36">
        <f>+E386</f>
        <v>33</v>
      </c>
      <c r="F390" s="26" t="str">
        <f>+'Results Input'!G198</f>
        <v>M23</v>
      </c>
      <c r="G390" s="8" t="str">
        <f>VLOOKUP(F390,Results!$N$2:$O$13,2,FALSE)</f>
        <v>Aztecs</v>
      </c>
      <c r="H390" s="27">
        <f>+'Results Input'!I198</f>
        <v>0</v>
      </c>
      <c r="I390" s="26" t="str">
        <f>+'Results Input'!J198</f>
        <v>M30</v>
      </c>
      <c r="J390" s="8" t="str">
        <f>VLOOKUP(I390,Results!$N$2:$O$13,2,FALSE)</f>
        <v>The Imps</v>
      </c>
      <c r="K390" s="27">
        <f>+'Results Input'!L198</f>
        <v>0</v>
      </c>
    </row>
    <row r="391" spans="2:11" x14ac:dyDescent="0.25">
      <c r="B391" t="str">
        <f t="shared" si="333"/>
        <v>33M26</v>
      </c>
      <c r="C391" t="str">
        <f t="shared" si="334"/>
        <v>33M22</v>
      </c>
      <c r="D391" s="14">
        <f>+D387</f>
        <v>46132</v>
      </c>
      <c r="E391" s="36">
        <f>+E387</f>
        <v>33</v>
      </c>
      <c r="F391" s="26" t="str">
        <f>+'Results Input'!G199</f>
        <v>M26</v>
      </c>
      <c r="G391" s="8" t="str">
        <f>VLOOKUP(F391,Results!$N$2:$O$13,2,FALSE)</f>
        <v>Wynsomes</v>
      </c>
      <c r="H391" s="27">
        <f>+'Results Input'!I199</f>
        <v>0</v>
      </c>
      <c r="I391" s="26" t="str">
        <f>+'Results Input'!J199</f>
        <v>M22</v>
      </c>
      <c r="J391" s="8" t="str">
        <f>VLOOKUP(I391,Results!$N$2:$O$13,2,FALSE)</f>
        <v>Elks</v>
      </c>
      <c r="K391" s="27">
        <f>+'Results Input'!L199</f>
        <v>0</v>
      </c>
    </row>
    <row r="392" spans="2:11" x14ac:dyDescent="0.25">
      <c r="B392" t="str">
        <f t="shared" si="333"/>
        <v>33M24</v>
      </c>
      <c r="C392" t="str">
        <f t="shared" si="334"/>
        <v>33M28</v>
      </c>
      <c r="D392" s="14">
        <f>+D386</f>
        <v>46132</v>
      </c>
      <c r="E392" s="36">
        <f>+E386</f>
        <v>33</v>
      </c>
      <c r="F392" s="26" t="str">
        <f t="shared" ref="F392:F397" si="363">+I386</f>
        <v>M24</v>
      </c>
      <c r="G392" s="8" t="str">
        <f>VLOOKUP(F392,Results!$N$2:$O$13,2,FALSE)</f>
        <v>Newark Nomads</v>
      </c>
      <c r="H392" s="27">
        <f t="shared" ref="H392:H397" si="364">+K386</f>
        <v>0</v>
      </c>
      <c r="I392" s="1" t="str">
        <f t="shared" ref="I392:I397" si="365">+F386</f>
        <v>M28</v>
      </c>
      <c r="J392" s="28" t="str">
        <f>VLOOKUP(I392,Results!$N$2:$O$13,2,FALSE)</f>
        <v>Pilgrims</v>
      </c>
      <c r="K392" s="26">
        <f>+H386</f>
        <v>0</v>
      </c>
    </row>
    <row r="393" spans="2:11" x14ac:dyDescent="0.25">
      <c r="B393" t="str">
        <f t="shared" si="333"/>
        <v>33M27</v>
      </c>
      <c r="C393" t="str">
        <f t="shared" si="334"/>
        <v>33M31</v>
      </c>
      <c r="D393" s="14">
        <f>+D386</f>
        <v>46132</v>
      </c>
      <c r="E393" s="36">
        <f>+E386</f>
        <v>33</v>
      </c>
      <c r="F393" s="26" t="str">
        <f t="shared" si="363"/>
        <v>M27</v>
      </c>
      <c r="G393" s="8" t="str">
        <f>VLOOKUP(F393,Results!$N$2:$O$13,2,FALSE)</f>
        <v>Clockpelters</v>
      </c>
      <c r="H393" s="27">
        <f t="shared" si="364"/>
        <v>0</v>
      </c>
      <c r="I393" s="1" t="str">
        <f t="shared" si="365"/>
        <v>M31</v>
      </c>
      <c r="J393" s="28" t="str">
        <f>VLOOKUP(I393,Results!$N$2:$O$13,2,FALSE)</f>
        <v>Lazy S</v>
      </c>
      <c r="K393" s="26">
        <f>+H387</f>
        <v>0</v>
      </c>
    </row>
    <row r="394" spans="2:11" x14ac:dyDescent="0.25">
      <c r="B394" t="str">
        <f t="shared" si="333"/>
        <v>33M32</v>
      </c>
      <c r="C394" t="str">
        <f t="shared" si="334"/>
        <v>33M25</v>
      </c>
      <c r="D394" s="14">
        <f>+D386</f>
        <v>46132</v>
      </c>
      <c r="E394" s="36">
        <f>+E386</f>
        <v>33</v>
      </c>
      <c r="F394" s="26" t="str">
        <f t="shared" si="363"/>
        <v>M32</v>
      </c>
      <c r="G394" s="8" t="str">
        <f>VLOOKUP(F394,Results!$N$2:$O$13,2,FALSE)</f>
        <v>Bingham Lions</v>
      </c>
      <c r="H394" s="27">
        <f t="shared" si="364"/>
        <v>0</v>
      </c>
      <c r="I394" s="1" t="str">
        <f t="shared" si="365"/>
        <v>M25</v>
      </c>
      <c r="J394" s="28" t="str">
        <f>VLOOKUP(I394,Results!$N$2:$O$13,2,FALSE)</f>
        <v>Woodlark</v>
      </c>
      <c r="K394" s="26">
        <f>+H388</f>
        <v>0</v>
      </c>
    </row>
    <row r="395" spans="2:11" x14ac:dyDescent="0.25">
      <c r="B395" t="str">
        <f t="shared" si="333"/>
        <v>33M21</v>
      </c>
      <c r="C395" t="str">
        <f t="shared" si="334"/>
        <v>33M29</v>
      </c>
      <c r="D395" s="14">
        <f t="shared" ref="D395:E395" si="366">+D386</f>
        <v>46132</v>
      </c>
      <c r="E395" s="36">
        <f t="shared" si="366"/>
        <v>33</v>
      </c>
      <c r="F395" s="26" t="str">
        <f t="shared" si="363"/>
        <v>M21</v>
      </c>
      <c r="G395" s="8" t="str">
        <f>VLOOKUP(F395,Results!$N$2:$O$13,2,FALSE)</f>
        <v>Butcher's Dog</v>
      </c>
      <c r="H395" s="27">
        <f t="shared" si="364"/>
        <v>0</v>
      </c>
      <c r="I395" s="1" t="str">
        <f t="shared" si="365"/>
        <v>M29</v>
      </c>
      <c r="J395" s="28" t="str">
        <f>VLOOKUP(I395,Results!$N$2:$O$13,2,FALSE)</f>
        <v>Phoenix</v>
      </c>
      <c r="K395" s="26">
        <f>+H389</f>
        <v>0</v>
      </c>
    </row>
    <row r="396" spans="2:11" x14ac:dyDescent="0.25">
      <c r="B396" t="str">
        <f t="shared" si="333"/>
        <v>33M30</v>
      </c>
      <c r="C396" t="str">
        <f t="shared" si="334"/>
        <v>33M23</v>
      </c>
      <c r="D396" s="14">
        <f t="shared" ref="D396:E396" si="367">+D387</f>
        <v>46132</v>
      </c>
      <c r="E396" s="36">
        <f t="shared" si="367"/>
        <v>33</v>
      </c>
      <c r="F396" s="26" t="str">
        <f t="shared" si="363"/>
        <v>M30</v>
      </c>
      <c r="G396" s="8" t="str">
        <f>VLOOKUP(F396,Results!$N$2:$O$13,2,FALSE)</f>
        <v>The Imps</v>
      </c>
      <c r="H396" s="27">
        <f t="shared" si="364"/>
        <v>0</v>
      </c>
      <c r="I396" s="1" t="str">
        <f t="shared" si="365"/>
        <v>M23</v>
      </c>
      <c r="J396" s="28" t="str">
        <f>VLOOKUP(I396,Results!$N$2:$O$13,2,FALSE)</f>
        <v>Aztecs</v>
      </c>
      <c r="K396" s="26">
        <f t="shared" ref="K396:K397" si="368">+H390</f>
        <v>0</v>
      </c>
    </row>
    <row r="397" spans="2:11" x14ac:dyDescent="0.25">
      <c r="B397" t="str">
        <f t="shared" si="333"/>
        <v>33M22</v>
      </c>
      <c r="C397" t="str">
        <f t="shared" si="334"/>
        <v>33M26</v>
      </c>
      <c r="D397" s="14">
        <f t="shared" ref="D397:E397" si="369">+D388</f>
        <v>46132</v>
      </c>
      <c r="E397" s="36">
        <f t="shared" si="369"/>
        <v>33</v>
      </c>
      <c r="F397" s="26" t="str">
        <f t="shared" si="363"/>
        <v>M22</v>
      </c>
      <c r="G397" s="8" t="str">
        <f>VLOOKUP(F397,Results!$N$2:$O$13,2,FALSE)</f>
        <v>Elks</v>
      </c>
      <c r="H397" s="27">
        <f t="shared" si="364"/>
        <v>0</v>
      </c>
      <c r="I397" s="1" t="str">
        <f t="shared" si="365"/>
        <v>M26</v>
      </c>
      <c r="J397" s="28" t="str">
        <f>VLOOKUP(I397,Results!$N$2:$O$13,2,FALSE)</f>
        <v>Wynsomes</v>
      </c>
      <c r="K397" s="26">
        <f t="shared" si="368"/>
        <v>0</v>
      </c>
    </row>
    <row r="398" spans="2:11" x14ac:dyDescent="0.25">
      <c r="D398" s="14"/>
      <c r="E398" s="36"/>
      <c r="F398" s="26"/>
      <c r="G398" s="8"/>
      <c r="H398" s="27"/>
      <c r="I398" s="1"/>
      <c r="J398" s="28"/>
      <c r="K398" s="26"/>
    </row>
    <row r="399" spans="2:11" x14ac:dyDescent="0.25">
      <c r="D399" s="14"/>
      <c r="E399" s="9"/>
      <c r="F399" s="12"/>
      <c r="G399" s="8"/>
      <c r="H399" s="27">
        <f>SUM(H2:H398)</f>
        <v>2014</v>
      </c>
    </row>
    <row r="400" spans="2:11" x14ac:dyDescent="0.25">
      <c r="D400" s="14"/>
      <c r="E400" s="9"/>
      <c r="F400" s="12"/>
      <c r="G400" s="8"/>
      <c r="H400" s="13"/>
    </row>
    <row r="401" spans="4:8" x14ac:dyDescent="0.25">
      <c r="D401" s="14"/>
      <c r="E401" s="9"/>
      <c r="F401" s="12"/>
      <c r="G401" s="8"/>
      <c r="H401" s="13"/>
    </row>
    <row r="402" spans="4:8" x14ac:dyDescent="0.25">
      <c r="D402" s="14"/>
      <c r="E402" s="9"/>
      <c r="F402" s="12"/>
      <c r="G402" s="8"/>
      <c r="H402" s="13"/>
    </row>
    <row r="403" spans="4:8" x14ac:dyDescent="0.25">
      <c r="D403" s="14"/>
      <c r="E403" s="9"/>
      <c r="F403" s="12"/>
      <c r="G403" s="8"/>
      <c r="H403" s="13"/>
    </row>
    <row r="404" spans="4:8" x14ac:dyDescent="0.25">
      <c r="D404" s="14"/>
      <c r="E404" s="9"/>
      <c r="F404" s="12"/>
      <c r="G404" s="8"/>
      <c r="H404" s="13"/>
    </row>
    <row r="405" spans="4:8" x14ac:dyDescent="0.25">
      <c r="D405" s="14"/>
      <c r="E405" s="9"/>
      <c r="F405" s="12"/>
      <c r="G405" s="8"/>
      <c r="H405" s="13"/>
    </row>
    <row r="406" spans="4:8" x14ac:dyDescent="0.25">
      <c r="D406" s="14"/>
      <c r="E406" s="9"/>
      <c r="F406" s="12"/>
      <c r="G406" s="8"/>
      <c r="H406" s="13"/>
    </row>
    <row r="407" spans="4:8" x14ac:dyDescent="0.25">
      <c r="D407" s="14"/>
      <c r="E407" s="9"/>
      <c r="F407" s="12"/>
      <c r="G407" s="8"/>
      <c r="H407" s="13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.1406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42</v>
      </c>
      <c r="I1" s="110" t="s">
        <v>59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M27</v>
      </c>
      <c r="C3" s="22">
        <v>1</v>
      </c>
      <c r="D3" s="24" t="str">
        <f t="shared" ref="D3" si="0">CONCATENATE(C3,B3)</f>
        <v>1M27</v>
      </c>
      <c r="E3" s="24" t="str">
        <f t="shared" ref="E3" si="1">CONCATENATE(C3,H3)</f>
        <v>1M25</v>
      </c>
      <c r="F3" s="23"/>
      <c r="G3" s="19">
        <f>+Results!D2</f>
        <v>45912</v>
      </c>
      <c r="H3" s="20" t="str">
        <f>VLOOKUP($D3,Results!$B$2:$I$398,8,FALSE)</f>
        <v>M25</v>
      </c>
      <c r="I3" s="20" t="str">
        <f>VLOOKUP(H3,Results!$N$2:$O$13,2,FALSE)</f>
        <v>Woodlark</v>
      </c>
      <c r="J3" s="89">
        <f>SUM(K3:M3)</f>
        <v>1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1</v>
      </c>
      <c r="N3" s="80">
        <f>IF($C3&gt;Results!$F$1," ",(VLOOKUP($D3,Results!$B$2:$H$265,7,FALSE)))</f>
        <v>10</v>
      </c>
      <c r="O3" s="81">
        <f>IF($C3&gt;Results!$F$1," ",(VLOOKUP($E3,Results!$C$2:$K$265,9,FALSE)))</f>
        <v>17</v>
      </c>
      <c r="P3" s="84">
        <f>IF(J3=" "," ",SUM(K3*2)+L3*1)</f>
        <v>0</v>
      </c>
    </row>
    <row r="4" spans="2:16" x14ac:dyDescent="0.25">
      <c r="B4" t="str">
        <f t="shared" ref="B4:B35" si="2">+$H$1</f>
        <v>M27</v>
      </c>
      <c r="C4" s="22">
        <v>2</v>
      </c>
      <c r="D4" s="24" t="str">
        <f t="shared" ref="D4:D35" si="3">CONCATENATE(C4,B4)</f>
        <v>2M27</v>
      </c>
      <c r="E4" s="24" t="str">
        <f t="shared" ref="E4:E35" si="4">CONCATENATE(C4,H4)</f>
        <v>2M28</v>
      </c>
      <c r="F4" s="23"/>
      <c r="G4" s="19">
        <f>+Results!D14</f>
        <v>45919</v>
      </c>
      <c r="H4" s="20" t="str">
        <f>VLOOKUP($D4,Results!$B$2:$I$398,8,FALSE)</f>
        <v>M28</v>
      </c>
      <c r="I4" s="20" t="str">
        <f>VLOOKUP(H4,Results!$N$2:$O$13,2,FALSE)</f>
        <v>Pilgrims</v>
      </c>
      <c r="J4" s="89">
        <f t="shared" ref="J4:J35" si="5">SUM(K4:M4)</f>
        <v>1</v>
      </c>
      <c r="K4" s="71">
        <f t="shared" ref="K4:K35" si="6">IF(H4="X",0,IF(N4&gt;O4,1,0))</f>
        <v>1</v>
      </c>
      <c r="L4" s="74">
        <f>IF(OR(C4&gt;Results!$F$1,N4="N"),0,IF(H4="X",0,IF(N4=O4,1,0)))</f>
        <v>0</v>
      </c>
      <c r="M4" s="73">
        <f t="shared" ref="M4:M35" si="7">IF(H4="X",0,IF(N4&lt;O4,1,0))</f>
        <v>0</v>
      </c>
      <c r="N4" s="80">
        <f>IF($C4&gt;Results!$F$1," ",(VLOOKUP($D4,Results!$B$2:$H$265,7,FALSE)))</f>
        <v>11</v>
      </c>
      <c r="O4" s="81">
        <f>IF($C4&gt;Results!$F$1," ",(VLOOKUP($E4,Results!$C$2:$K$265,9,FALSE)))</f>
        <v>9</v>
      </c>
      <c r="P4" s="84">
        <f t="shared" ref="P4:P35" si="8">IF(J4=" "," ",SUM(K4*2)+L4*1)</f>
        <v>2</v>
      </c>
    </row>
    <row r="5" spans="2:16" x14ac:dyDescent="0.25">
      <c r="B5" t="str">
        <f t="shared" si="2"/>
        <v>M27</v>
      </c>
      <c r="C5" s="22">
        <v>3</v>
      </c>
      <c r="D5" s="24" t="str">
        <f t="shared" si="3"/>
        <v>3M27</v>
      </c>
      <c r="E5" s="24" t="str">
        <f t="shared" si="4"/>
        <v>3M26</v>
      </c>
      <c r="F5" s="23"/>
      <c r="G5" s="19">
        <f>+Results!D26</f>
        <v>45922</v>
      </c>
      <c r="H5" s="20" t="str">
        <f>VLOOKUP($D5,Results!$B$2:$I$398,8,FALSE)</f>
        <v>M26</v>
      </c>
      <c r="I5" s="20" t="str">
        <f>VLOOKUP(H5,Results!$N$2:$O$13,2,FALSE)</f>
        <v>Wynsomes</v>
      </c>
      <c r="J5" s="89">
        <f t="shared" si="5"/>
        <v>1</v>
      </c>
      <c r="K5" s="71">
        <f t="shared" si="6"/>
        <v>1</v>
      </c>
      <c r="L5" s="74">
        <f>IF(OR(C5&gt;Results!$F$1,N5="N"),0,IF(H5="X",0,IF(N5=O5,1,0)))</f>
        <v>0</v>
      </c>
      <c r="M5" s="73">
        <f t="shared" si="7"/>
        <v>0</v>
      </c>
      <c r="N5" s="80">
        <f>IF($C5&gt;Results!$F$1," ",(VLOOKUP($D5,Results!$B$2:$H$265,7,FALSE)))</f>
        <v>13</v>
      </c>
      <c r="O5" s="81">
        <f>IF($C5&gt;Results!$F$1," ",(VLOOKUP($E5,Results!$C$2:$K$265,9,FALSE)))</f>
        <v>5</v>
      </c>
      <c r="P5" s="84">
        <f t="shared" si="8"/>
        <v>2</v>
      </c>
    </row>
    <row r="6" spans="2:16" x14ac:dyDescent="0.25">
      <c r="B6" t="str">
        <f t="shared" si="2"/>
        <v>M27</v>
      </c>
      <c r="C6" s="22">
        <v>4</v>
      </c>
      <c r="D6" s="24" t="str">
        <f t="shared" si="3"/>
        <v>4M27</v>
      </c>
      <c r="E6" s="24" t="str">
        <f t="shared" si="4"/>
        <v>4M29</v>
      </c>
      <c r="F6" s="23"/>
      <c r="G6" s="19">
        <f>+Results!D38</f>
        <v>45933</v>
      </c>
      <c r="H6" s="20" t="str">
        <f>VLOOKUP($D6,Results!$B$2:$I$398,8,FALSE)</f>
        <v>M29</v>
      </c>
      <c r="I6" s="20" t="str">
        <f>VLOOKUP(H6,Results!$N$2:$O$13,2,FALSE)</f>
        <v>Phoenix</v>
      </c>
      <c r="J6" s="89">
        <f t="shared" si="5"/>
        <v>1</v>
      </c>
      <c r="K6" s="71">
        <f t="shared" si="6"/>
        <v>1</v>
      </c>
      <c r="L6" s="74">
        <f>IF(OR(C6&gt;Results!$F$1,N6="N"),0,IF(H6="X",0,IF(N6=O6,1,0)))</f>
        <v>0</v>
      </c>
      <c r="M6" s="73">
        <f t="shared" si="7"/>
        <v>0</v>
      </c>
      <c r="N6" s="80">
        <f>IF($C6&gt;Results!$F$1," ",(VLOOKUP($D6,Results!$B$2:$H$265,7,FALSE)))</f>
        <v>17</v>
      </c>
      <c r="O6" s="81">
        <f>IF($C6&gt;Results!$F$1," ",(VLOOKUP($E6,Results!$C$2:$K$265,9,FALSE)))</f>
        <v>4</v>
      </c>
      <c r="P6" s="84">
        <f t="shared" si="8"/>
        <v>2</v>
      </c>
    </row>
    <row r="7" spans="2:16" x14ac:dyDescent="0.25">
      <c r="B7" t="str">
        <f t="shared" si="2"/>
        <v>M27</v>
      </c>
      <c r="C7" s="22">
        <v>5</v>
      </c>
      <c r="D7" s="24" t="str">
        <f t="shared" si="3"/>
        <v>5M27</v>
      </c>
      <c r="E7" s="24" t="str">
        <f t="shared" si="4"/>
        <v>5M30</v>
      </c>
      <c r="F7" s="23"/>
      <c r="G7" s="21">
        <f>+Results!D50</f>
        <v>45938</v>
      </c>
      <c r="H7" s="20" t="str">
        <f>VLOOKUP($D7,Results!$B$2:$I$398,8,FALSE)</f>
        <v>M30</v>
      </c>
      <c r="I7" s="20" t="str">
        <f>VLOOKUP(H7,Results!$N$2:$O$13,2,FALSE)</f>
        <v>The Imps</v>
      </c>
      <c r="J7" s="89">
        <f t="shared" si="5"/>
        <v>1</v>
      </c>
      <c r="K7" s="71">
        <f t="shared" si="6"/>
        <v>0</v>
      </c>
      <c r="L7" s="74">
        <f>IF(OR(C7&gt;Results!$F$1,N7="N"),0,IF(H7="X",0,IF(N7=O7,1,0)))</f>
        <v>1</v>
      </c>
      <c r="M7" s="73">
        <f t="shared" si="7"/>
        <v>0</v>
      </c>
      <c r="N7" s="80">
        <f>IF($C7&gt;Results!$F$1," ",(VLOOKUP($D7,Results!$B$2:$H$265,7,FALSE)))</f>
        <v>8</v>
      </c>
      <c r="O7" s="81">
        <f>IF($C7&gt;Results!$F$1," ",(VLOOKUP($E7,Results!$C$2:$K$265,9,FALSE)))</f>
        <v>8</v>
      </c>
      <c r="P7" s="84">
        <f t="shared" si="8"/>
        <v>1</v>
      </c>
    </row>
    <row r="8" spans="2:16" x14ac:dyDescent="0.25">
      <c r="B8" t="str">
        <f t="shared" si="2"/>
        <v>M27</v>
      </c>
      <c r="C8" s="22">
        <v>6</v>
      </c>
      <c r="D8" s="24" t="str">
        <f t="shared" si="3"/>
        <v>6M27</v>
      </c>
      <c r="E8" s="24" t="str">
        <f t="shared" si="4"/>
        <v>6M24</v>
      </c>
      <c r="F8" s="23"/>
      <c r="G8" s="19">
        <f>+Results!D62</f>
        <v>45947</v>
      </c>
      <c r="H8" s="20" t="str">
        <f>VLOOKUP($D8,Results!$B$2:$I$398,8,FALSE)</f>
        <v>M24</v>
      </c>
      <c r="I8" s="20" t="str">
        <f>VLOOKUP(H8,Results!$N$2:$O$13,2,FALSE)</f>
        <v>Newark Nomads</v>
      </c>
      <c r="J8" s="89">
        <f t="shared" si="5"/>
        <v>1</v>
      </c>
      <c r="K8" s="71">
        <f t="shared" si="6"/>
        <v>1</v>
      </c>
      <c r="L8" s="74">
        <f>IF(OR(C8&gt;Results!$F$1,N8="N"),0,IF(H8="X",0,IF(N8=O8,1,0)))</f>
        <v>0</v>
      </c>
      <c r="M8" s="73">
        <f t="shared" si="7"/>
        <v>0</v>
      </c>
      <c r="N8" s="80">
        <f>IF($C8&gt;Results!$F$1," ",(VLOOKUP($D8,Results!$B$2:$H$265,7,FALSE)))</f>
        <v>27</v>
      </c>
      <c r="O8" s="81">
        <f>IF($C8&gt;Results!$F$1," ",(VLOOKUP($E8,Results!$C$2:$K$265,9,FALSE)))</f>
        <v>3</v>
      </c>
      <c r="P8" s="84">
        <f t="shared" si="8"/>
        <v>2</v>
      </c>
    </row>
    <row r="9" spans="2:16" x14ac:dyDescent="0.25">
      <c r="B9" t="str">
        <f t="shared" si="2"/>
        <v>M27</v>
      </c>
      <c r="C9" s="22">
        <v>7</v>
      </c>
      <c r="D9" s="24" t="str">
        <f t="shared" si="3"/>
        <v>7M27</v>
      </c>
      <c r="E9" s="24" t="str">
        <f t="shared" si="4"/>
        <v>7M31</v>
      </c>
      <c r="F9" s="23"/>
      <c r="G9" s="19">
        <f>+Results!D74</f>
        <v>45950</v>
      </c>
      <c r="H9" s="20" t="str">
        <f>VLOOKUP($D9,Results!$B$2:$I$398,8,FALSE)</f>
        <v>M31</v>
      </c>
      <c r="I9" s="20" t="str">
        <f>VLOOKUP(H9,Results!$N$2:$O$13,2,FALSE)</f>
        <v>Lazy S</v>
      </c>
      <c r="J9" s="89">
        <f t="shared" si="5"/>
        <v>1</v>
      </c>
      <c r="K9" s="71">
        <f t="shared" si="6"/>
        <v>0</v>
      </c>
      <c r="L9" s="74">
        <f>IF(OR(C9&gt;Results!$F$1,N9="N"),0,IF(H9="X",0,IF(N9=O9,1,0)))</f>
        <v>0</v>
      </c>
      <c r="M9" s="73">
        <f t="shared" si="7"/>
        <v>1</v>
      </c>
      <c r="N9" s="80">
        <f>IF($C9&gt;Results!$F$1," ",(VLOOKUP($D9,Results!$B$2:$H$265,7,FALSE)))</f>
        <v>5</v>
      </c>
      <c r="O9" s="81">
        <f>IF($C9&gt;Results!$F$1," ",(VLOOKUP($E9,Results!$C$2:$K$265,9,FALSE)))</f>
        <v>19</v>
      </c>
      <c r="P9" s="84">
        <f t="shared" si="8"/>
        <v>0</v>
      </c>
    </row>
    <row r="10" spans="2:16" x14ac:dyDescent="0.25">
      <c r="B10" t="str">
        <f t="shared" si="2"/>
        <v>M27</v>
      </c>
      <c r="C10" s="22">
        <v>8</v>
      </c>
      <c r="D10" s="24" t="str">
        <f t="shared" si="3"/>
        <v>8M27</v>
      </c>
      <c r="E10" s="24" t="str">
        <f t="shared" si="4"/>
        <v>8M23</v>
      </c>
      <c r="F10" s="23"/>
      <c r="G10" s="19">
        <f>+Results!D86</f>
        <v>45957</v>
      </c>
      <c r="H10" s="20" t="str">
        <f>VLOOKUP($D10,Results!$B$2:$I$398,8,FALSE)</f>
        <v>M23</v>
      </c>
      <c r="I10" s="20" t="str">
        <f>VLOOKUP(H10,Results!$N$2:$O$13,2,FALSE)</f>
        <v>Aztecs</v>
      </c>
      <c r="J10" s="89">
        <f t="shared" si="5"/>
        <v>1</v>
      </c>
      <c r="K10" s="71">
        <f t="shared" si="6"/>
        <v>0</v>
      </c>
      <c r="L10" s="74">
        <f>IF(OR(C10&gt;Results!$F$1,N10="N"),0,IF(H10="X",0,IF(N10=O10,1,0)))</f>
        <v>0</v>
      </c>
      <c r="M10" s="73">
        <f t="shared" si="7"/>
        <v>1</v>
      </c>
      <c r="N10" s="80">
        <f>IF($C10&gt;Results!$F$1," ",(VLOOKUP($D10,Results!$B$2:$H$265,7,FALSE)))</f>
        <v>13</v>
      </c>
      <c r="O10" s="81">
        <f>IF($C10&gt;Results!$F$1," ",(VLOOKUP($E10,Results!$C$2:$K$265,9,FALSE)))</f>
        <v>15</v>
      </c>
      <c r="P10" s="84">
        <f t="shared" si="8"/>
        <v>0</v>
      </c>
    </row>
    <row r="11" spans="2:16" x14ac:dyDescent="0.25">
      <c r="B11" t="str">
        <f t="shared" si="2"/>
        <v>M27</v>
      </c>
      <c r="C11" s="22">
        <v>9</v>
      </c>
      <c r="D11" s="24" t="str">
        <f t="shared" si="3"/>
        <v>9M27</v>
      </c>
      <c r="E11" s="24" t="str">
        <f t="shared" si="4"/>
        <v>9M22</v>
      </c>
      <c r="F11" s="23"/>
      <c r="G11" s="21">
        <f>+Results!D98</f>
        <v>45961</v>
      </c>
      <c r="H11" s="20" t="str">
        <f>VLOOKUP($D11,Results!$B$2:$I$398,8,FALSE)</f>
        <v>M22</v>
      </c>
      <c r="I11" s="20" t="str">
        <f>VLOOKUP(H11,Results!$N$2:$O$13,2,FALSE)</f>
        <v>Elks</v>
      </c>
      <c r="J11" s="89">
        <f t="shared" si="5"/>
        <v>1</v>
      </c>
      <c r="K11" s="71">
        <f t="shared" si="6"/>
        <v>1</v>
      </c>
      <c r="L11" s="74">
        <f>IF(OR(C11&gt;Results!$F$1,N11="N"),0,IF(H11="X",0,IF(N11=O11,1,0)))</f>
        <v>0</v>
      </c>
      <c r="M11" s="73">
        <f t="shared" si="7"/>
        <v>0</v>
      </c>
      <c r="N11" s="80">
        <f>IF($C11&gt;Results!$F$1," ",(VLOOKUP($D11,Results!$B$2:$H$265,7,FALSE)))</f>
        <v>20</v>
      </c>
      <c r="O11" s="81">
        <f>IF($C11&gt;Results!$F$1," ",(VLOOKUP($E11,Results!$C$2:$K$265,9,FALSE)))</f>
        <v>5</v>
      </c>
      <c r="P11" s="84">
        <f t="shared" si="8"/>
        <v>2</v>
      </c>
    </row>
    <row r="12" spans="2:16" x14ac:dyDescent="0.25">
      <c r="B12" t="str">
        <f t="shared" si="2"/>
        <v>M27</v>
      </c>
      <c r="C12" s="22">
        <v>10</v>
      </c>
      <c r="D12" s="24" t="str">
        <f t="shared" si="3"/>
        <v>10M27</v>
      </c>
      <c r="E12" s="24" t="str">
        <f t="shared" si="4"/>
        <v>10M32</v>
      </c>
      <c r="F12" s="23"/>
      <c r="G12" s="21">
        <f>+Results!D110</f>
        <v>45966</v>
      </c>
      <c r="H12" s="20" t="str">
        <f>VLOOKUP($D12,Results!$B$2:$I$398,8,FALSE)</f>
        <v>M32</v>
      </c>
      <c r="I12" s="20" t="str">
        <f>VLOOKUP(H12,Results!$N$2:$O$13,2,FALSE)</f>
        <v>Bingham Lions</v>
      </c>
      <c r="J12" s="89">
        <f t="shared" si="5"/>
        <v>1</v>
      </c>
      <c r="K12" s="71">
        <f t="shared" si="6"/>
        <v>1</v>
      </c>
      <c r="L12" s="74">
        <f>IF(OR(C12&gt;Results!$F$1,N12="N"),0,IF(H12="X",0,IF(N12=O12,1,0)))</f>
        <v>0</v>
      </c>
      <c r="M12" s="73">
        <f t="shared" si="7"/>
        <v>0</v>
      </c>
      <c r="N12" s="80">
        <f>IF($C12&gt;Results!$F$1," ",(VLOOKUP($D12,Results!$B$2:$H$265,7,FALSE)))</f>
        <v>13</v>
      </c>
      <c r="O12" s="81">
        <f>IF($C12&gt;Results!$F$1," ",(VLOOKUP($E12,Results!$C$2:$K$265,9,FALSE)))</f>
        <v>11</v>
      </c>
      <c r="P12" s="84">
        <f t="shared" si="8"/>
        <v>2</v>
      </c>
    </row>
    <row r="13" spans="2:16" x14ac:dyDescent="0.25">
      <c r="B13" t="str">
        <f t="shared" si="2"/>
        <v>M27</v>
      </c>
      <c r="C13" s="22">
        <v>11</v>
      </c>
      <c r="D13" s="24" t="str">
        <f t="shared" si="3"/>
        <v>11M27</v>
      </c>
      <c r="E13" s="24" t="str">
        <f t="shared" si="4"/>
        <v>11M21</v>
      </c>
      <c r="F13" s="23"/>
      <c r="G13" s="21">
        <f>+Results!D122</f>
        <v>45971</v>
      </c>
      <c r="H13" s="20" t="str">
        <f>VLOOKUP($D13,Results!$B$2:$I$398,8,FALSE)</f>
        <v>M21</v>
      </c>
      <c r="I13" s="20" t="str">
        <f>VLOOKUP(H13,Results!$N$2:$O$13,2,FALSE)</f>
        <v>Butcher's Dog</v>
      </c>
      <c r="J13" s="89">
        <f t="shared" si="5"/>
        <v>1</v>
      </c>
      <c r="K13" s="71">
        <f t="shared" si="6"/>
        <v>0</v>
      </c>
      <c r="L13" s="74">
        <f>IF(OR(C13&gt;Results!$F$1,N13="N"),0,IF(H13="X",0,IF(N13=O13,1,0)))</f>
        <v>0</v>
      </c>
      <c r="M13" s="73">
        <f t="shared" si="7"/>
        <v>1</v>
      </c>
      <c r="N13" s="80">
        <f>IF($C13&gt;Results!$F$1," ",(VLOOKUP($D13,Results!$B$2:$H$265,7,FALSE)))</f>
        <v>9</v>
      </c>
      <c r="O13" s="81">
        <f>IF($C13&gt;Results!$F$1," ",(VLOOKUP($E13,Results!$C$2:$K$265,9,FALSE)))</f>
        <v>14</v>
      </c>
      <c r="P13" s="84">
        <f t="shared" si="8"/>
        <v>0</v>
      </c>
    </row>
    <row r="14" spans="2:16" x14ac:dyDescent="0.25">
      <c r="B14" t="str">
        <f t="shared" si="2"/>
        <v>M27</v>
      </c>
      <c r="C14" s="22">
        <v>12</v>
      </c>
      <c r="D14" s="24" t="str">
        <f t="shared" si="3"/>
        <v>12M27</v>
      </c>
      <c r="E14" s="24" t="str">
        <f t="shared" si="4"/>
        <v>12M28</v>
      </c>
      <c r="F14" s="23"/>
      <c r="G14" s="19">
        <f>+Results!D134</f>
        <v>45978</v>
      </c>
      <c r="H14" s="20" t="str">
        <f>VLOOKUP($D14,Results!$B$2:$I$398,8,FALSE)</f>
        <v>M28</v>
      </c>
      <c r="I14" s="20" t="str">
        <f>VLOOKUP(H14,Results!$N$2:$O$13,2,FALSE)</f>
        <v>Pilgrims</v>
      </c>
      <c r="J14" s="89">
        <f t="shared" si="5"/>
        <v>1</v>
      </c>
      <c r="K14" s="71">
        <f t="shared" si="6"/>
        <v>0</v>
      </c>
      <c r="L14" s="74">
        <f>IF(OR(C14&gt;Results!$F$1,N14="N"),0,IF(H14="X",0,IF(N14=O14,1,0)))</f>
        <v>0</v>
      </c>
      <c r="M14" s="73">
        <f t="shared" si="7"/>
        <v>1</v>
      </c>
      <c r="N14" s="80">
        <f>IF($C14&gt;Results!$F$1," ",(VLOOKUP($D14,Results!$B$2:$H$265,7,FALSE)))</f>
        <v>10</v>
      </c>
      <c r="O14" s="81">
        <f>IF($C14&gt;Results!$F$1," ",(VLOOKUP($E14,Results!$C$2:$K$265,9,FALSE)))</f>
        <v>17</v>
      </c>
      <c r="P14" s="84">
        <f t="shared" si="8"/>
        <v>0</v>
      </c>
    </row>
    <row r="15" spans="2:16" x14ac:dyDescent="0.25">
      <c r="B15" t="str">
        <f t="shared" si="2"/>
        <v>M27</v>
      </c>
      <c r="C15" s="22">
        <v>13</v>
      </c>
      <c r="D15" s="24" t="str">
        <f t="shared" si="3"/>
        <v>13M27</v>
      </c>
      <c r="E15" s="24" t="str">
        <f t="shared" si="4"/>
        <v>13M26</v>
      </c>
      <c r="F15" s="23"/>
      <c r="G15" s="19">
        <f>+Results!D146</f>
        <v>45985</v>
      </c>
      <c r="H15" s="20" t="str">
        <f>VLOOKUP($D15,Results!$B$2:$I$398,8,FALSE)</f>
        <v>M26</v>
      </c>
      <c r="I15" s="20" t="str">
        <f>VLOOKUP(H15,Results!$N$2:$O$13,2,FALSE)</f>
        <v>Wynsomes</v>
      </c>
      <c r="J15" s="89">
        <f t="shared" si="5"/>
        <v>1</v>
      </c>
      <c r="K15" s="71">
        <f t="shared" si="6"/>
        <v>1</v>
      </c>
      <c r="L15" s="74">
        <f>IF(OR(C15&gt;Results!$F$1,N15="N"),0,IF(H15="X",0,IF(N15=O15,1,0)))</f>
        <v>0</v>
      </c>
      <c r="M15" s="73">
        <f t="shared" si="7"/>
        <v>0</v>
      </c>
      <c r="N15" s="80">
        <f>IF($C15&gt;Results!$F$1," ",(VLOOKUP($D15,Results!$B$2:$H$265,7,FALSE)))</f>
        <v>13</v>
      </c>
      <c r="O15" s="81">
        <f>IF($C15&gt;Results!$F$1," ",(VLOOKUP($E15,Results!$C$2:$K$265,9,FALSE)))</f>
        <v>8</v>
      </c>
      <c r="P15" s="84">
        <f t="shared" si="8"/>
        <v>2</v>
      </c>
    </row>
    <row r="16" spans="2:16" x14ac:dyDescent="0.25">
      <c r="B16" t="str">
        <f t="shared" si="2"/>
        <v>M27</v>
      </c>
      <c r="C16" s="22">
        <v>14</v>
      </c>
      <c r="D16" s="24" t="str">
        <f t="shared" si="3"/>
        <v>14M27</v>
      </c>
      <c r="E16" s="24" t="str">
        <f t="shared" si="4"/>
        <v>14M25</v>
      </c>
      <c r="F16" s="23"/>
      <c r="G16" s="19">
        <f>+Results!D158</f>
        <v>45994</v>
      </c>
      <c r="H16" s="20" t="str">
        <f>VLOOKUP($D16,Results!$B$2:$I$398,8,FALSE)</f>
        <v>M25</v>
      </c>
      <c r="I16" s="20" t="str">
        <f>VLOOKUP(H16,Results!$N$2:$O$13,2,FALSE)</f>
        <v>Woodlark</v>
      </c>
      <c r="J16" s="89">
        <f t="shared" si="5"/>
        <v>1</v>
      </c>
      <c r="K16" s="71">
        <f t="shared" si="6"/>
        <v>1</v>
      </c>
      <c r="L16" s="74">
        <f>IF(OR(C16&gt;Results!$F$1,N16="N"),0,IF(H16="X",0,IF(N16=O16,1,0)))</f>
        <v>0</v>
      </c>
      <c r="M16" s="73">
        <f t="shared" si="7"/>
        <v>0</v>
      </c>
      <c r="N16" s="80">
        <f>IF($C16&gt;Results!$F$1," ",(VLOOKUP($D16,Results!$B$2:$H$265,7,FALSE)))</f>
        <v>9</v>
      </c>
      <c r="O16" s="81">
        <f>IF($C16&gt;Results!$F$1," ",(VLOOKUP($E16,Results!$C$2:$K$265,9,FALSE)))</f>
        <v>8</v>
      </c>
      <c r="P16" s="84">
        <f t="shared" si="8"/>
        <v>2</v>
      </c>
    </row>
    <row r="17" spans="2:16" x14ac:dyDescent="0.25">
      <c r="B17" t="str">
        <f t="shared" si="2"/>
        <v>M27</v>
      </c>
      <c r="C17" s="22">
        <v>15</v>
      </c>
      <c r="D17" s="24" t="str">
        <f t="shared" si="3"/>
        <v>15M27</v>
      </c>
      <c r="E17" s="24" t="str">
        <f t="shared" si="4"/>
        <v>15M29</v>
      </c>
      <c r="F17" s="23"/>
      <c r="G17" s="19">
        <f>+Results!D170</f>
        <v>46003</v>
      </c>
      <c r="H17" s="20" t="str">
        <f>VLOOKUP($D17,Results!$B$2:$I$398,8,FALSE)</f>
        <v>M29</v>
      </c>
      <c r="I17" s="20" t="str">
        <f>VLOOKUP(H17,Results!$N$2:$O$13,2,FALSE)</f>
        <v>Phoenix</v>
      </c>
      <c r="J17" s="89">
        <f t="shared" si="5"/>
        <v>1</v>
      </c>
      <c r="K17" s="71">
        <f t="shared" si="6"/>
        <v>1</v>
      </c>
      <c r="L17" s="74">
        <f>IF(OR(C17&gt;Results!$F$1,N17="N"),0,IF(H17="X",0,IF(N17=O17,1,0)))</f>
        <v>0</v>
      </c>
      <c r="M17" s="73">
        <f t="shared" si="7"/>
        <v>0</v>
      </c>
      <c r="N17" s="80">
        <f>IF($C17&gt;Results!$F$1," ",(VLOOKUP($D17,Results!$B$2:$H$265,7,FALSE)))</f>
        <v>15</v>
      </c>
      <c r="O17" s="81">
        <f>IF($C17&gt;Results!$F$1," ",(VLOOKUP($E17,Results!$C$2:$K$265,9,FALSE)))</f>
        <v>6</v>
      </c>
      <c r="P17" s="84">
        <f t="shared" si="8"/>
        <v>2</v>
      </c>
    </row>
    <row r="18" spans="2:16" x14ac:dyDescent="0.25">
      <c r="B18" t="str">
        <f t="shared" si="2"/>
        <v>M27</v>
      </c>
      <c r="C18" s="22">
        <v>16</v>
      </c>
      <c r="D18" s="24" t="str">
        <f t="shared" si="3"/>
        <v>16M27</v>
      </c>
      <c r="E18" s="24" t="str">
        <f t="shared" si="4"/>
        <v>16M30</v>
      </c>
      <c r="F18" s="23"/>
      <c r="G18" s="21">
        <f>+Results!D182</f>
        <v>46006</v>
      </c>
      <c r="H18" s="20" t="str">
        <f>VLOOKUP($D18,Results!$B$2:$I$398,8,FALSE)</f>
        <v>M30</v>
      </c>
      <c r="I18" s="20" t="str">
        <f>VLOOKUP(H18,Results!$N$2:$O$13,2,FALSE)</f>
        <v>The Imps</v>
      </c>
      <c r="J18" s="89">
        <f t="shared" si="5"/>
        <v>0</v>
      </c>
      <c r="K18" s="71">
        <f t="shared" si="6"/>
        <v>0</v>
      </c>
      <c r="L18" s="74">
        <f>IF(OR(C18&gt;Results!$F$1,N18="N"),0,IF(H18="X",0,IF(N18=O18,1,0)))</f>
        <v>0</v>
      </c>
      <c r="M18" s="73">
        <f t="shared" si="7"/>
        <v>0</v>
      </c>
      <c r="N18" s="80" t="str">
        <f>IF($C18&gt;Results!$F$1," ",(VLOOKUP($D18,Results!$B$2:$H$265,7,FALSE)))</f>
        <v xml:space="preserve"> </v>
      </c>
      <c r="O18" s="81" t="str">
        <f>IF($C18&gt;Results!$F$1," ",(VLOOKUP($E18,Results!$C$2:$K$265,9,FALSE)))</f>
        <v xml:space="preserve"> </v>
      </c>
      <c r="P18" s="84">
        <f t="shared" si="8"/>
        <v>0</v>
      </c>
    </row>
    <row r="19" spans="2:16" x14ac:dyDescent="0.25">
      <c r="B19" t="str">
        <f t="shared" si="2"/>
        <v>M27</v>
      </c>
      <c r="C19" s="22">
        <v>17</v>
      </c>
      <c r="D19" s="24" t="str">
        <f t="shared" si="3"/>
        <v>17M27</v>
      </c>
      <c r="E19" s="24" t="str">
        <f t="shared" si="4"/>
        <v>17M24</v>
      </c>
      <c r="F19" s="23"/>
      <c r="G19" s="19">
        <f>+Results!D194</f>
        <v>46013</v>
      </c>
      <c r="H19" s="20" t="str">
        <f>VLOOKUP($D19,Results!$B$2:$I$398,8,FALSE)</f>
        <v>M24</v>
      </c>
      <c r="I19" s="20" t="str">
        <f>VLOOKUP(H19,Results!$N$2:$O$13,2,FALSE)</f>
        <v>Newark Nomads</v>
      </c>
      <c r="J19" s="89">
        <f t="shared" si="5"/>
        <v>0</v>
      </c>
      <c r="K19" s="71">
        <f t="shared" si="6"/>
        <v>0</v>
      </c>
      <c r="L19" s="74">
        <f>IF(OR(C19&gt;Results!$F$1,N19="N"),0,IF(H19="X",0,IF(N19=O19,1,0)))</f>
        <v>0</v>
      </c>
      <c r="M19" s="73">
        <f t="shared" si="7"/>
        <v>0</v>
      </c>
      <c r="N19" s="80" t="str">
        <f>IF($C19&gt;Results!$F$1," ",(VLOOKUP($D19,Results!$B$2:$H$265,7,FALSE)))</f>
        <v xml:space="preserve"> </v>
      </c>
      <c r="O19" s="81" t="str">
        <f>IF($C19&gt;Results!$F$1," ",(VLOOKUP($E19,Results!$C$2:$K$265,9,FALSE)))</f>
        <v xml:space="preserve"> </v>
      </c>
      <c r="P19" s="84">
        <f t="shared" si="8"/>
        <v>0</v>
      </c>
    </row>
    <row r="20" spans="2:16" x14ac:dyDescent="0.25">
      <c r="B20" t="str">
        <f t="shared" si="2"/>
        <v>M27</v>
      </c>
      <c r="C20" s="22">
        <v>18</v>
      </c>
      <c r="D20" s="24" t="str">
        <f t="shared" si="3"/>
        <v>18M27</v>
      </c>
      <c r="E20" s="24" t="str">
        <f t="shared" si="4"/>
        <v>18M31</v>
      </c>
      <c r="F20" s="23"/>
      <c r="G20" s="21">
        <f>+Results!D206</f>
        <v>46031</v>
      </c>
      <c r="H20" s="20" t="str">
        <f>VLOOKUP($D20,Results!$B$2:$I$398,8,FALSE)</f>
        <v>M31</v>
      </c>
      <c r="I20" s="20" t="str">
        <f>VLOOKUP(H20,Results!$N$2:$O$13,2,FALSE)</f>
        <v>Lazy S</v>
      </c>
      <c r="J20" s="89">
        <f t="shared" si="5"/>
        <v>0</v>
      </c>
      <c r="K20" s="71">
        <f t="shared" si="6"/>
        <v>0</v>
      </c>
      <c r="L20" s="74">
        <f>IF(OR(C20&gt;Results!$F$1,N20="N"),0,IF(H20="X",0,IF(N20=O20,1,0)))</f>
        <v>0</v>
      </c>
      <c r="M20" s="73">
        <f t="shared" si="7"/>
        <v>0</v>
      </c>
      <c r="N20" s="80" t="str">
        <f>IF($C20&gt;Results!$F$1," ",(VLOOKUP($D20,Results!$B$2:$H$265,7,FALSE)))</f>
        <v xml:space="preserve"> </v>
      </c>
      <c r="O20" s="81" t="str">
        <f>IF($C20&gt;Results!$F$1," ",(VLOOKUP($E20,Results!$C$2:$K$265,9,FALSE)))</f>
        <v xml:space="preserve"> </v>
      </c>
      <c r="P20" s="84">
        <f t="shared" si="8"/>
        <v>0</v>
      </c>
    </row>
    <row r="21" spans="2:16" x14ac:dyDescent="0.25">
      <c r="B21" t="str">
        <f t="shared" si="2"/>
        <v>M27</v>
      </c>
      <c r="C21" s="22">
        <v>19</v>
      </c>
      <c r="D21" s="24" t="str">
        <f t="shared" si="3"/>
        <v>19M27</v>
      </c>
      <c r="E21" s="24" t="str">
        <f t="shared" si="4"/>
        <v>19M23</v>
      </c>
      <c r="F21" s="23"/>
      <c r="G21" s="19">
        <f>+Results!D218</f>
        <v>46034</v>
      </c>
      <c r="H21" s="20" t="str">
        <f>VLOOKUP($D21,Results!$B$2:$I$398,8,FALSE)</f>
        <v>M23</v>
      </c>
      <c r="I21" s="20" t="str">
        <f>VLOOKUP(H21,Results!$N$2:$O$13,2,FALSE)</f>
        <v>Aztecs</v>
      </c>
      <c r="J21" s="89">
        <f t="shared" si="5"/>
        <v>0</v>
      </c>
      <c r="K21" s="71">
        <f t="shared" si="6"/>
        <v>0</v>
      </c>
      <c r="L21" s="74">
        <f>IF(OR(C21&gt;Results!$F$1,N21="N"),0,IF(H21="X",0,IF(N21=O21,1,0)))</f>
        <v>0</v>
      </c>
      <c r="M21" s="73">
        <f t="shared" si="7"/>
        <v>0</v>
      </c>
      <c r="N21" s="80" t="str">
        <f>IF($C21&gt;Results!$F$1," ",(VLOOKUP($D21,Results!$B$2:$H$265,7,FALSE)))</f>
        <v xml:space="preserve"> </v>
      </c>
      <c r="O21" s="81" t="str">
        <f>IF($C21&gt;Results!$F$1," ",(VLOOKUP($E21,Results!$C$2:$K$265,9,FALSE)))</f>
        <v xml:space="preserve"> </v>
      </c>
      <c r="P21" s="84">
        <f t="shared" si="8"/>
        <v>0</v>
      </c>
    </row>
    <row r="22" spans="2:16" x14ac:dyDescent="0.25">
      <c r="B22" t="str">
        <f t="shared" si="2"/>
        <v>M27</v>
      </c>
      <c r="C22" s="22">
        <v>20</v>
      </c>
      <c r="D22" s="24" t="str">
        <f t="shared" si="3"/>
        <v>20M27</v>
      </c>
      <c r="E22" s="24" t="str">
        <f t="shared" si="4"/>
        <v>20M22</v>
      </c>
      <c r="F22" s="23"/>
      <c r="G22" s="21">
        <f>+Results!D230</f>
        <v>46041</v>
      </c>
      <c r="H22" s="20" t="str">
        <f>VLOOKUP($D22,Results!$B$2:$I$398,8,FALSE)</f>
        <v>M22</v>
      </c>
      <c r="I22" s="20" t="str">
        <f>VLOOKUP(H22,Results!$N$2:$O$13,2,FALSE)</f>
        <v>Elks</v>
      </c>
      <c r="J22" s="89">
        <f t="shared" si="5"/>
        <v>0</v>
      </c>
      <c r="K22" s="71">
        <f t="shared" si="6"/>
        <v>0</v>
      </c>
      <c r="L22" s="74">
        <f>IF(OR(C22&gt;Results!$F$1,N22="N"),0,IF(H22="X",0,IF(N22=O22,1,0)))</f>
        <v>0</v>
      </c>
      <c r="M22" s="73">
        <f t="shared" si="7"/>
        <v>0</v>
      </c>
      <c r="N22" s="80" t="str">
        <f>IF($C22&gt;Results!$F$1," ",(VLOOKUP($D22,Results!$B$2:$H$265,7,FALSE)))</f>
        <v xml:space="preserve"> </v>
      </c>
      <c r="O22" s="81" t="str">
        <f>IF($C22&gt;Results!$F$1," ",(VLOOKUP($E22,Results!$C$2:$K$265,9,FALSE)))</f>
        <v xml:space="preserve"> </v>
      </c>
      <c r="P22" s="84">
        <f t="shared" si="8"/>
        <v>0</v>
      </c>
    </row>
    <row r="23" spans="2:16" x14ac:dyDescent="0.25">
      <c r="B23" t="str">
        <f t="shared" si="2"/>
        <v>M27</v>
      </c>
      <c r="C23" s="22">
        <v>21</v>
      </c>
      <c r="D23" s="24" t="str">
        <f t="shared" si="3"/>
        <v>21M27</v>
      </c>
      <c r="E23" s="24" t="str">
        <f t="shared" si="4"/>
        <v>21M32</v>
      </c>
      <c r="F23" s="23"/>
      <c r="G23" s="19">
        <f>+Results!D242</f>
        <v>46050</v>
      </c>
      <c r="H23" s="20" t="str">
        <f>VLOOKUP($D23,Results!$B$2:$I$398,8,FALSE)</f>
        <v>M32</v>
      </c>
      <c r="I23" s="20" t="str">
        <f>VLOOKUP(H23,Results!$N$2:$O$13,2,FALSE)</f>
        <v>Bingham Lions</v>
      </c>
      <c r="J23" s="89">
        <f t="shared" si="5"/>
        <v>0</v>
      </c>
      <c r="K23" s="71">
        <f t="shared" si="6"/>
        <v>0</v>
      </c>
      <c r="L23" s="74">
        <f>IF(OR(C23&gt;Results!$F$1,N23="N"),0,IF(H23="X",0,IF(N23=O23,1,0)))</f>
        <v>0</v>
      </c>
      <c r="M23" s="73">
        <f t="shared" si="7"/>
        <v>0</v>
      </c>
      <c r="N23" s="80" t="str">
        <f>IF($C23&gt;Results!$F$1," ",(VLOOKUP($D23,Results!$B$2:$H$265,7,FALSE)))</f>
        <v xml:space="preserve"> </v>
      </c>
      <c r="O23" s="81" t="str">
        <f>IF($C23&gt;Results!$F$1," ",(VLOOKUP($E23,Results!$C$2:$K$265,9,FALSE)))</f>
        <v xml:space="preserve"> </v>
      </c>
      <c r="P23" s="84">
        <f t="shared" si="8"/>
        <v>0</v>
      </c>
    </row>
    <row r="24" spans="2:16" x14ac:dyDescent="0.25">
      <c r="B24" t="str">
        <f t="shared" si="2"/>
        <v>M27</v>
      </c>
      <c r="C24" s="22">
        <v>22</v>
      </c>
      <c r="D24" s="24" t="str">
        <f t="shared" si="3"/>
        <v>22M27</v>
      </c>
      <c r="E24" s="24" t="str">
        <f t="shared" si="4"/>
        <v>22M21</v>
      </c>
      <c r="F24" s="23"/>
      <c r="G24" s="21">
        <f>+Results!D254</f>
        <v>46059</v>
      </c>
      <c r="H24" s="20" t="str">
        <f>VLOOKUP($D24,Results!$B$2:$I$398,8,FALSE)</f>
        <v>M21</v>
      </c>
      <c r="I24" s="20" t="str">
        <f>VLOOKUP(H24,Results!$N$2:$O$13,2,FALSE)</f>
        <v>Butcher's Dog</v>
      </c>
      <c r="J24" s="89">
        <f t="shared" si="5"/>
        <v>0</v>
      </c>
      <c r="K24" s="71">
        <f t="shared" si="6"/>
        <v>0</v>
      </c>
      <c r="L24" s="74">
        <f>IF(OR(C24&gt;Results!$F$1,N24="N"),0,IF(H24="X",0,IF(N24=O24,1,0)))</f>
        <v>0</v>
      </c>
      <c r="M24" s="73">
        <f t="shared" si="7"/>
        <v>0</v>
      </c>
      <c r="N24" s="80" t="str">
        <f>IF($C24&gt;Results!$F$1," ",(VLOOKUP($D24,Results!$B$2:$H$265,7,FALSE)))</f>
        <v xml:space="preserve"> </v>
      </c>
      <c r="O24" s="81" t="str">
        <f>IF($C24&gt;Results!$F$1," ",(VLOOKUP($E24,Results!$C$2:$K$265,9,FALSE)))</f>
        <v xml:space="preserve"> </v>
      </c>
      <c r="P24" s="84">
        <f t="shared" si="8"/>
        <v>0</v>
      </c>
    </row>
    <row r="25" spans="2:16" x14ac:dyDescent="0.25">
      <c r="B25" t="str">
        <f t="shared" si="2"/>
        <v>M27</v>
      </c>
      <c r="C25" s="22">
        <v>23</v>
      </c>
      <c r="D25" s="24" t="str">
        <f t="shared" si="3"/>
        <v>23M27</v>
      </c>
      <c r="E25" s="24" t="str">
        <f t="shared" si="4"/>
        <v>23M28</v>
      </c>
      <c r="F25" s="23"/>
      <c r="G25" s="21">
        <f>+Results!D266</f>
        <v>46062</v>
      </c>
      <c r="H25" s="20" t="str">
        <f>VLOOKUP($D25,Results!$B$2:$I$398,8,FALSE)</f>
        <v>M28</v>
      </c>
      <c r="I25" s="20" t="str">
        <f>VLOOKUP(H25,Results!$N$2:$O$13,2,FALSE)</f>
        <v>Pilgrims</v>
      </c>
      <c r="J25" s="89">
        <f t="shared" si="5"/>
        <v>0</v>
      </c>
      <c r="K25" s="71">
        <f t="shared" si="6"/>
        <v>0</v>
      </c>
      <c r="L25" s="74">
        <f>IF(OR(C25&gt;Results!$F$1,N25="N"),0,IF(H25="X",0,IF(N25=O25,1,0)))</f>
        <v>0</v>
      </c>
      <c r="M25" s="73">
        <f t="shared" si="7"/>
        <v>0</v>
      </c>
      <c r="N25" s="80" t="str">
        <f>IF($C25&gt;Results!$F$1," ",(VLOOKUP($D25,Results!$B$2:$H$398,7,FALSE)))</f>
        <v xml:space="preserve"> </v>
      </c>
      <c r="O25" s="81" t="str">
        <f>IF($C25&gt;Results!$F$1," ",(VLOOKUP($E25,Results!$C$2:$K$398,9,FALSE)))</f>
        <v xml:space="preserve"> </v>
      </c>
      <c r="P25" s="84">
        <f t="shared" si="8"/>
        <v>0</v>
      </c>
    </row>
    <row r="26" spans="2:16" x14ac:dyDescent="0.25">
      <c r="B26" t="str">
        <f t="shared" si="2"/>
        <v>M27</v>
      </c>
      <c r="C26" s="22">
        <v>24</v>
      </c>
      <c r="D26" s="24" t="str">
        <f t="shared" si="3"/>
        <v>24M27</v>
      </c>
      <c r="E26" s="24" t="str">
        <f t="shared" si="4"/>
        <v>24M26</v>
      </c>
      <c r="F26" s="23"/>
      <c r="G26" s="21">
        <f>+Results!D278</f>
        <v>46069</v>
      </c>
      <c r="H26" s="20" t="str">
        <f>VLOOKUP($D26,Results!$B$2:$I$398,8,FALSE)</f>
        <v>M26</v>
      </c>
      <c r="I26" s="20" t="str">
        <f>VLOOKUP(H26,Results!$N$2:$O$13,2,FALSE)</f>
        <v>Wynsomes</v>
      </c>
      <c r="J26" s="89">
        <f t="shared" si="5"/>
        <v>0</v>
      </c>
      <c r="K26" s="71">
        <f t="shared" si="6"/>
        <v>0</v>
      </c>
      <c r="L26" s="74">
        <f>IF(OR(C26&gt;Results!$F$1,N26="N"),0,IF(H26="X",0,IF(N26=O26,1,0)))</f>
        <v>0</v>
      </c>
      <c r="M26" s="73">
        <f t="shared" si="7"/>
        <v>0</v>
      </c>
      <c r="N26" s="80" t="str">
        <f>IF($C26&gt;Results!$F$1," ",(VLOOKUP($D26,Results!$B$2:$H$398,7,FALSE)))</f>
        <v xml:space="preserve"> </v>
      </c>
      <c r="O26" s="81" t="str">
        <f>IF($C26&gt;Results!$F$1," ",(VLOOKUP($E26,Results!$C$2:$K$398,9,FALSE)))</f>
        <v xml:space="preserve"> </v>
      </c>
      <c r="P26" s="84">
        <f t="shared" si="8"/>
        <v>0</v>
      </c>
    </row>
    <row r="27" spans="2:16" x14ac:dyDescent="0.25">
      <c r="B27" t="str">
        <f t="shared" si="2"/>
        <v>M27</v>
      </c>
      <c r="C27" s="22">
        <v>25</v>
      </c>
      <c r="D27" s="24" t="str">
        <f t="shared" si="3"/>
        <v>25M27</v>
      </c>
      <c r="E27" s="24" t="str">
        <f t="shared" si="4"/>
        <v>25M25</v>
      </c>
      <c r="F27" s="23"/>
      <c r="G27" s="21">
        <f>+Results!D290</f>
        <v>46073</v>
      </c>
      <c r="H27" s="20" t="str">
        <f>VLOOKUP($D27,Results!$B$2:$I$398,8,FALSE)</f>
        <v>M25</v>
      </c>
      <c r="I27" s="20" t="str">
        <f>VLOOKUP(H27,Results!$N$2:$O$13,2,FALSE)</f>
        <v>Woodlark</v>
      </c>
      <c r="J27" s="89">
        <f t="shared" si="5"/>
        <v>0</v>
      </c>
      <c r="K27" s="71">
        <f t="shared" si="6"/>
        <v>0</v>
      </c>
      <c r="L27" s="74">
        <f>IF(OR(C27&gt;Results!$F$1,N27="N"),0,IF(H27="X",0,IF(N27=O27,1,0)))</f>
        <v>0</v>
      </c>
      <c r="M27" s="73">
        <f t="shared" si="7"/>
        <v>0</v>
      </c>
      <c r="N27" s="80" t="str">
        <f>IF($C27&gt;Results!$F$1," ",(VLOOKUP($D27,Results!$B$2:$H$398,7,FALSE)))</f>
        <v xml:space="preserve"> </v>
      </c>
      <c r="O27" s="81" t="str">
        <f>IF($C27&gt;Results!$F$1," ",(VLOOKUP($E27,Results!$C$2:$K$398,9,FALSE)))</f>
        <v xml:space="preserve"> </v>
      </c>
      <c r="P27" s="84">
        <f t="shared" si="8"/>
        <v>0</v>
      </c>
    </row>
    <row r="28" spans="2:16" x14ac:dyDescent="0.25">
      <c r="B28" t="str">
        <f t="shared" si="2"/>
        <v>M27</v>
      </c>
      <c r="C28" s="22">
        <v>26</v>
      </c>
      <c r="D28" s="24" t="str">
        <f t="shared" si="3"/>
        <v>26M27</v>
      </c>
      <c r="E28" s="24" t="str">
        <f t="shared" si="4"/>
        <v>26M29</v>
      </c>
      <c r="F28" s="23"/>
      <c r="G28" s="21">
        <f>+Results!D302</f>
        <v>46078</v>
      </c>
      <c r="H28" s="20" t="str">
        <f>VLOOKUP($D28,Results!$B$2:$I$398,8,FALSE)</f>
        <v>M29</v>
      </c>
      <c r="I28" s="20" t="str">
        <f>VLOOKUP(H28,Results!$N$2:$O$13,2,FALSE)</f>
        <v>Phoenix</v>
      </c>
      <c r="J28" s="89">
        <f t="shared" si="5"/>
        <v>0</v>
      </c>
      <c r="K28" s="71">
        <f t="shared" si="6"/>
        <v>0</v>
      </c>
      <c r="L28" s="74">
        <f>IF(OR(C28&gt;Results!$F$1,N28="N"),0,IF(H28="X",0,IF(N28=O28,1,0)))</f>
        <v>0</v>
      </c>
      <c r="M28" s="73">
        <f t="shared" si="7"/>
        <v>0</v>
      </c>
      <c r="N28" s="80" t="str">
        <f>IF($C28&gt;Results!$F$1," ",(VLOOKUP($D28,Results!$B$2:$H$398,7,FALSE)))</f>
        <v xml:space="preserve"> </v>
      </c>
      <c r="O28" s="81" t="str">
        <f>IF($C28&gt;Results!$F$1," ",(VLOOKUP($E28,Results!$C$2:$K$398,9,FALSE)))</f>
        <v xml:space="preserve"> </v>
      </c>
      <c r="P28" s="84">
        <f t="shared" si="8"/>
        <v>0</v>
      </c>
    </row>
    <row r="29" spans="2:16" x14ac:dyDescent="0.25">
      <c r="B29" t="str">
        <f t="shared" si="2"/>
        <v>M27</v>
      </c>
      <c r="C29" s="22">
        <v>27</v>
      </c>
      <c r="D29" s="24" t="str">
        <f t="shared" si="3"/>
        <v>27M27</v>
      </c>
      <c r="E29" s="24" t="str">
        <f t="shared" si="4"/>
        <v>27M30</v>
      </c>
      <c r="F29" s="23"/>
      <c r="G29" s="21">
        <f>+Results!D314</f>
        <v>46087</v>
      </c>
      <c r="H29" s="20" t="str">
        <f>VLOOKUP($D29,Results!$B$2:$I$398,8,FALSE)</f>
        <v>M30</v>
      </c>
      <c r="I29" s="20" t="str">
        <f>VLOOKUP(H29,Results!$N$2:$O$13,2,FALSE)</f>
        <v>The Imps</v>
      </c>
      <c r="J29" s="89">
        <f t="shared" si="5"/>
        <v>0</v>
      </c>
      <c r="K29" s="71">
        <f t="shared" si="6"/>
        <v>0</v>
      </c>
      <c r="L29" s="74">
        <f>IF(OR(C29&gt;Results!$F$1,N29="N"),0,IF(H29="X",0,IF(N29=O29,1,0)))</f>
        <v>0</v>
      </c>
      <c r="M29" s="73">
        <f t="shared" si="7"/>
        <v>0</v>
      </c>
      <c r="N29" s="80" t="str">
        <f>IF($C29&gt;Results!$F$1," ",(VLOOKUP($D29,Results!$B$2:$H$398,7,FALSE)))</f>
        <v xml:space="preserve"> </v>
      </c>
      <c r="O29" s="81" t="str">
        <f>IF($C29&gt;Results!$F$1," ",(VLOOKUP($E29,Results!$C$2:$K$398,9,FALSE)))</f>
        <v xml:space="preserve"> </v>
      </c>
      <c r="P29" s="84">
        <f t="shared" si="8"/>
        <v>0</v>
      </c>
    </row>
    <row r="30" spans="2:16" x14ac:dyDescent="0.25">
      <c r="B30" t="str">
        <f t="shared" si="2"/>
        <v>M27</v>
      </c>
      <c r="C30" s="22">
        <v>28</v>
      </c>
      <c r="D30" s="24" t="str">
        <f t="shared" si="3"/>
        <v>28M27</v>
      </c>
      <c r="E30" s="24" t="str">
        <f t="shared" si="4"/>
        <v>28M24</v>
      </c>
      <c r="F30" s="23"/>
      <c r="G30" s="21">
        <f>+Results!D326</f>
        <v>46090</v>
      </c>
      <c r="H30" s="20" t="str">
        <f>VLOOKUP($D30,Results!$B$2:$I$398,8,FALSE)</f>
        <v>M24</v>
      </c>
      <c r="I30" s="20" t="str">
        <f>VLOOKUP(H30,Results!$N$2:$O$13,2,FALSE)</f>
        <v>Newark Nomads</v>
      </c>
      <c r="J30" s="89">
        <f t="shared" si="5"/>
        <v>0</v>
      </c>
      <c r="K30" s="71">
        <f t="shared" si="6"/>
        <v>0</v>
      </c>
      <c r="L30" s="74">
        <f>IF(OR(C30&gt;Results!$F$1,N30="N"),0,IF(H30="X",0,IF(N30=O30,1,0)))</f>
        <v>0</v>
      </c>
      <c r="M30" s="73">
        <f t="shared" si="7"/>
        <v>0</v>
      </c>
      <c r="N30" s="80" t="str">
        <f>IF($C30&gt;Results!$F$1," ",(VLOOKUP($D30,Results!$B$2:$H$398,7,FALSE)))</f>
        <v xml:space="preserve"> </v>
      </c>
      <c r="O30" s="81" t="str">
        <f>IF($C30&gt;Results!$F$1," ",(VLOOKUP($E30,Results!$C$2:$K$398,9,FALSE)))</f>
        <v xml:space="preserve"> </v>
      </c>
      <c r="P30" s="84">
        <f t="shared" si="8"/>
        <v>0</v>
      </c>
    </row>
    <row r="31" spans="2:16" x14ac:dyDescent="0.25">
      <c r="B31" t="str">
        <f t="shared" si="2"/>
        <v>M27</v>
      </c>
      <c r="C31" s="22">
        <v>29</v>
      </c>
      <c r="D31" s="24" t="str">
        <f t="shared" si="3"/>
        <v>29M27</v>
      </c>
      <c r="E31" s="24" t="str">
        <f t="shared" si="4"/>
        <v>29M23</v>
      </c>
      <c r="F31" s="23"/>
      <c r="G31" s="21">
        <f>+Results!D338</f>
        <v>46106</v>
      </c>
      <c r="H31" s="20" t="str">
        <f>VLOOKUP($D31,Results!$B$2:$I$398,8,FALSE)</f>
        <v>M23</v>
      </c>
      <c r="I31" s="20" t="str">
        <f>VLOOKUP(H31,Results!$N$2:$O$13,2,FALSE)</f>
        <v>Aztecs</v>
      </c>
      <c r="J31" s="89">
        <f t="shared" si="5"/>
        <v>0</v>
      </c>
      <c r="K31" s="71">
        <f t="shared" si="6"/>
        <v>0</v>
      </c>
      <c r="L31" s="74">
        <f>IF(OR(C31&gt;Results!$F$1,N31="N"),0,IF(H31="X",0,IF(N31=O31,1,0)))</f>
        <v>0</v>
      </c>
      <c r="M31" s="73">
        <f t="shared" si="7"/>
        <v>0</v>
      </c>
      <c r="N31" s="80" t="str">
        <f>IF($C31&gt;Results!$F$1," ",(VLOOKUP($D31,Results!$B$2:$H$398,7,FALSE)))</f>
        <v xml:space="preserve"> </v>
      </c>
      <c r="O31" s="81" t="str">
        <f>IF($C31&gt;Results!$F$1," ",(VLOOKUP($E31,Results!$C$2:$K$398,9,FALSE)))</f>
        <v xml:space="preserve"> </v>
      </c>
      <c r="P31" s="84">
        <f t="shared" si="8"/>
        <v>0</v>
      </c>
    </row>
    <row r="32" spans="2:16" x14ac:dyDescent="0.25">
      <c r="B32" t="str">
        <f t="shared" si="2"/>
        <v>M27</v>
      </c>
      <c r="C32" s="22">
        <v>30</v>
      </c>
      <c r="D32" s="24" t="str">
        <f t="shared" si="3"/>
        <v>30M27</v>
      </c>
      <c r="E32" s="24" t="str">
        <f t="shared" si="4"/>
        <v>30M22</v>
      </c>
      <c r="F32" s="23"/>
      <c r="G32" s="21">
        <f>+Results!D350</f>
        <v>46111</v>
      </c>
      <c r="H32" s="20" t="str">
        <f>VLOOKUP($D32,Results!$B$2:$I$398,8,FALSE)</f>
        <v>M22</v>
      </c>
      <c r="I32" s="20" t="str">
        <f>VLOOKUP(H32,Results!$N$2:$O$13,2,FALSE)</f>
        <v>Elks</v>
      </c>
      <c r="J32" s="89">
        <f t="shared" si="5"/>
        <v>0</v>
      </c>
      <c r="K32" s="71">
        <f t="shared" si="6"/>
        <v>0</v>
      </c>
      <c r="L32" s="74">
        <f>IF(OR(C32&gt;Results!$F$1,N32="N"),0,IF(H32="X",0,IF(N32=O32,1,0)))</f>
        <v>0</v>
      </c>
      <c r="M32" s="73">
        <f t="shared" si="7"/>
        <v>0</v>
      </c>
      <c r="N32" s="80" t="str">
        <f>IF($C32&gt;Results!$F$1," ",(VLOOKUP($D32,Results!$B$2:$H$398,7,FALSE)))</f>
        <v xml:space="preserve"> </v>
      </c>
      <c r="O32" s="81" t="str">
        <f>IF($C32&gt;Results!$F$1," ",(VLOOKUP($E32,Results!$C$2:$K$398,9,FALSE)))</f>
        <v xml:space="preserve"> </v>
      </c>
      <c r="P32" s="84">
        <f t="shared" si="8"/>
        <v>0</v>
      </c>
    </row>
    <row r="33" spans="2:16" x14ac:dyDescent="0.25">
      <c r="B33" t="str">
        <f t="shared" si="2"/>
        <v>M27</v>
      </c>
      <c r="C33" s="22">
        <v>31</v>
      </c>
      <c r="D33" s="24" t="str">
        <f t="shared" si="3"/>
        <v>31M27</v>
      </c>
      <c r="E33" s="24" t="str">
        <f t="shared" si="4"/>
        <v>31M32</v>
      </c>
      <c r="F33" s="23"/>
      <c r="G33" s="21">
        <f>+Results!D362</f>
        <v>46120</v>
      </c>
      <c r="H33" s="20" t="str">
        <f>VLOOKUP($D33,Results!$B$2:$I$398,8,FALSE)</f>
        <v>M32</v>
      </c>
      <c r="I33" s="20" t="str">
        <f>VLOOKUP(H33,Results!$N$2:$O$13,2,FALSE)</f>
        <v>Bingham Lions</v>
      </c>
      <c r="J33" s="89">
        <f t="shared" si="5"/>
        <v>0</v>
      </c>
      <c r="K33" s="71">
        <f t="shared" si="6"/>
        <v>0</v>
      </c>
      <c r="L33" s="74">
        <f>IF(OR(C33&gt;Results!$F$1,N33="N"),0,IF(H33="X",0,IF(N33=O33,1,0)))</f>
        <v>0</v>
      </c>
      <c r="M33" s="73">
        <f t="shared" si="7"/>
        <v>0</v>
      </c>
      <c r="N33" s="80" t="str">
        <f>IF($C33&gt;Results!$F$1," ",(VLOOKUP($D33,Results!$B$2:$H$398,7,FALSE)))</f>
        <v xml:space="preserve"> </v>
      </c>
      <c r="O33" s="81" t="str">
        <f>IF($C33&gt;Results!$F$1," ",(VLOOKUP($E33,Results!$C$2:$K$398,9,FALSE)))</f>
        <v xml:space="preserve"> </v>
      </c>
      <c r="P33" s="84">
        <f t="shared" si="8"/>
        <v>0</v>
      </c>
    </row>
    <row r="34" spans="2:16" x14ac:dyDescent="0.25">
      <c r="B34" t="str">
        <f t="shared" si="2"/>
        <v>M27</v>
      </c>
      <c r="C34" s="22">
        <v>32</v>
      </c>
      <c r="D34" s="24" t="str">
        <f t="shared" si="3"/>
        <v>32M27</v>
      </c>
      <c r="E34" s="24" t="str">
        <f t="shared" si="4"/>
        <v>32M21</v>
      </c>
      <c r="F34" s="23"/>
      <c r="G34" s="21">
        <f>+Results!D374</f>
        <v>46125</v>
      </c>
      <c r="H34" s="20" t="str">
        <f>VLOOKUP($D34,Results!$B$2:$I$398,8,FALSE)</f>
        <v>M21</v>
      </c>
      <c r="I34" s="20" t="str">
        <f>VLOOKUP(H34,Results!$N$2:$O$13,2,FALSE)</f>
        <v>Butcher's Dog</v>
      </c>
      <c r="J34" s="89">
        <f t="shared" si="5"/>
        <v>0</v>
      </c>
      <c r="K34" s="71">
        <f t="shared" si="6"/>
        <v>0</v>
      </c>
      <c r="L34" s="74">
        <f>IF(OR(C34&gt;Results!$F$1,N34="N"),0,IF(H34="X",0,IF(N34=O34,1,0)))</f>
        <v>0</v>
      </c>
      <c r="M34" s="73">
        <f t="shared" si="7"/>
        <v>0</v>
      </c>
      <c r="N34" s="80" t="str">
        <f>IF($C34&gt;Results!$F$1," ",(VLOOKUP($D34,Results!$B$2:$H$398,7,FALSE)))</f>
        <v xml:space="preserve"> </v>
      </c>
      <c r="O34" s="81" t="str">
        <f>IF($C34&gt;Results!$F$1," ",(VLOOKUP($E34,Results!$C$2:$K$398,9,FALSE)))</f>
        <v xml:space="preserve"> </v>
      </c>
      <c r="P34" s="84">
        <f t="shared" si="8"/>
        <v>0</v>
      </c>
    </row>
    <row r="35" spans="2:16" x14ac:dyDescent="0.25">
      <c r="B35" t="str">
        <f t="shared" si="2"/>
        <v>M27</v>
      </c>
      <c r="C35" s="22">
        <v>33</v>
      </c>
      <c r="D35" s="24" t="str">
        <f t="shared" si="3"/>
        <v>33M27</v>
      </c>
      <c r="E35" s="24" t="str">
        <f t="shared" si="4"/>
        <v>33M31</v>
      </c>
      <c r="F35" s="23"/>
      <c r="G35" s="21">
        <f>+Results!D386</f>
        <v>46132</v>
      </c>
      <c r="H35" s="20" t="str">
        <f>VLOOKUP($D35,Results!$B$2:$I$398,8,FALSE)</f>
        <v>M31</v>
      </c>
      <c r="I35" s="20" t="str">
        <f>VLOOKUP(H35,Results!$N$2:$O$13,2,FALSE)</f>
        <v>Lazy S</v>
      </c>
      <c r="J35" s="89">
        <f t="shared" si="5"/>
        <v>0</v>
      </c>
      <c r="K35" s="71">
        <f t="shared" si="6"/>
        <v>0</v>
      </c>
      <c r="L35" s="74">
        <f>IF(OR(C35&gt;Results!$F$1,N35="N"),0,IF(H35="X",0,IF(N35=O35,1,0)))</f>
        <v>0</v>
      </c>
      <c r="M35" s="73">
        <f t="shared" si="7"/>
        <v>0</v>
      </c>
      <c r="N35" s="80" t="str">
        <f>IF($C35&gt;Results!$F$1," ",(VLOOKUP($D35,Results!$B$2:$H$398,7,FALSE)))</f>
        <v xml:space="preserve"> </v>
      </c>
      <c r="O35" s="81" t="str">
        <f>IF($C35&gt;Results!$F$1," ",(VLOOKUP($E35,Results!$C$2:$K$398,9,FALSE)))</f>
        <v xml:space="preserve"> </v>
      </c>
      <c r="P35" s="84">
        <f t="shared" si="8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15</v>
      </c>
      <c r="K36" s="75">
        <f t="shared" ref="K36:P36" si="9">SUM(K3:K35)</f>
        <v>9</v>
      </c>
      <c r="L36" s="76">
        <f t="shared" si="9"/>
        <v>1</v>
      </c>
      <c r="M36" s="77">
        <f t="shared" si="9"/>
        <v>5</v>
      </c>
      <c r="N36" s="82">
        <f t="shared" si="9"/>
        <v>193</v>
      </c>
      <c r="O36" s="83">
        <f t="shared" si="9"/>
        <v>149</v>
      </c>
      <c r="P36" s="85">
        <f t="shared" si="9"/>
        <v>19</v>
      </c>
    </row>
  </sheetData>
  <mergeCells count="1">
    <mergeCell ref="I1:L1"/>
  </mergeCells>
  <conditionalFormatting sqref="H3:H35">
    <cfRule type="containsText" dxfId="11" priority="2" operator="containsText" text="X">
      <formula>NOT(ISERROR(SEARCH("X",H3)))</formula>
    </cfRule>
  </conditionalFormatting>
  <conditionalFormatting sqref="I3:I35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" customWidth="1"/>
    <col min="2" max="2" width="3.85546875" hidden="1" customWidth="1"/>
    <col min="3" max="3" width="5" style="17" hidden="1" customWidth="1"/>
    <col min="4" max="4" width="5.85546875" style="17" hidden="1" customWidth="1"/>
    <col min="5" max="5" width="6.85546875" style="17" hidden="1" customWidth="1"/>
    <col min="6" max="6" width="1.8554687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22"/>
      <c r="G1" s="5"/>
      <c r="H1" s="93" t="s">
        <v>44</v>
      </c>
      <c r="I1" s="110" t="s">
        <v>60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2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M28</v>
      </c>
      <c r="C3" s="22">
        <v>1</v>
      </c>
      <c r="D3" s="24" t="str">
        <f t="shared" ref="D3" si="0">CONCATENATE(C3,B3)</f>
        <v>1M28</v>
      </c>
      <c r="E3" s="24" t="str">
        <f t="shared" ref="E3" si="1">CONCATENATE(C3,H3)</f>
        <v>1M26</v>
      </c>
      <c r="F3" s="24"/>
      <c r="G3" s="19">
        <f>+Results!D2</f>
        <v>45912</v>
      </c>
      <c r="H3" s="20" t="str">
        <f>VLOOKUP($D3,Results!$B$2:$I$398,8,FALSE)</f>
        <v>M26</v>
      </c>
      <c r="I3" s="20" t="str">
        <f>VLOOKUP(H3,Results!$N$2:$O$13,2,FALSE)</f>
        <v>Wynsomes</v>
      </c>
      <c r="J3" s="89">
        <f>SUM(K3:M3)</f>
        <v>1</v>
      </c>
      <c r="K3" s="71">
        <f>IF(H3="X",0,IF(N3&gt;O3,1,0))</f>
        <v>1</v>
      </c>
      <c r="L3" s="74">
        <f>IF(OR(C3&gt;Results!$F$1,N3="N"),0,IF(H3="X",0,IF(N3=O3,1,0)))</f>
        <v>0</v>
      </c>
      <c r="M3" s="73">
        <f>IF(H3="X",0,IF(N3&lt;O3,1,0))</f>
        <v>0</v>
      </c>
      <c r="N3" s="80">
        <f>IF($C3&gt;Results!$F$1," ",(VLOOKUP($D3,Results!$B$2:$H$265,7,FALSE)))</f>
        <v>14</v>
      </c>
      <c r="O3" s="81">
        <f>IF($C3&gt;Results!$F$1," ",(VLOOKUP($E3,Results!$C$2:$K$265,9,FALSE)))</f>
        <v>11</v>
      </c>
      <c r="P3" s="84">
        <f>IF(J3=" "," ",SUM(K3*2)+L3*1)</f>
        <v>2</v>
      </c>
    </row>
    <row r="4" spans="2:16" x14ac:dyDescent="0.25">
      <c r="B4" t="str">
        <f t="shared" ref="B4:B35" si="2">+$H$1</f>
        <v>M28</v>
      </c>
      <c r="C4" s="22">
        <v>2</v>
      </c>
      <c r="D4" s="24" t="str">
        <f t="shared" ref="D4:D35" si="3">CONCATENATE(C4,B4)</f>
        <v>2M28</v>
      </c>
      <c r="E4" s="24" t="str">
        <f t="shared" ref="E4:E35" si="4">CONCATENATE(C4,H4)</f>
        <v>2M27</v>
      </c>
      <c r="F4" s="24"/>
      <c r="G4" s="19">
        <f>+Results!D14</f>
        <v>45919</v>
      </c>
      <c r="H4" s="20" t="str">
        <f>VLOOKUP($D4,Results!$B$2:$I$398,8,FALSE)</f>
        <v>M27</v>
      </c>
      <c r="I4" s="20" t="str">
        <f>VLOOKUP(H4,Results!$N$2:$O$13,2,FALSE)</f>
        <v>Clockpelters</v>
      </c>
      <c r="J4" s="89">
        <f t="shared" ref="J4:J35" si="5">SUM(K4:M4)</f>
        <v>1</v>
      </c>
      <c r="K4" s="71">
        <f t="shared" ref="K4:K35" si="6">IF(H4="X",0,IF(N4&gt;O4,1,0))</f>
        <v>0</v>
      </c>
      <c r="L4" s="74">
        <f>IF(OR(C4&gt;Results!$F$1,N4="N"),0,IF(H4="X",0,IF(N4=O4,1,0)))</f>
        <v>0</v>
      </c>
      <c r="M4" s="73">
        <f t="shared" ref="M4:M35" si="7">IF(H4="X",0,IF(N4&lt;O4,1,0))</f>
        <v>1</v>
      </c>
      <c r="N4" s="80">
        <f>IF($C4&gt;Results!$F$1," ",(VLOOKUP($D4,Results!$B$2:$H$265,7,FALSE)))</f>
        <v>9</v>
      </c>
      <c r="O4" s="81">
        <f>IF($C4&gt;Results!$F$1," ",(VLOOKUP($E4,Results!$C$2:$K$265,9,FALSE)))</f>
        <v>11</v>
      </c>
      <c r="P4" s="84">
        <f t="shared" ref="P4:P35" si="8">IF(J4=" "," ",SUM(K4*2)+L4*1)</f>
        <v>0</v>
      </c>
    </row>
    <row r="5" spans="2:16" x14ac:dyDescent="0.25">
      <c r="B5" t="str">
        <f t="shared" si="2"/>
        <v>M28</v>
      </c>
      <c r="C5" s="22">
        <v>3</v>
      </c>
      <c r="D5" s="24" t="str">
        <f t="shared" si="3"/>
        <v>3M28</v>
      </c>
      <c r="E5" s="24" t="str">
        <f t="shared" si="4"/>
        <v>3M29</v>
      </c>
      <c r="F5" s="24"/>
      <c r="G5" s="19">
        <f>+Results!D26</f>
        <v>45922</v>
      </c>
      <c r="H5" s="20" t="str">
        <f>VLOOKUP($D5,Results!$B$2:$I$398,8,FALSE)</f>
        <v>M29</v>
      </c>
      <c r="I5" s="20" t="str">
        <f>VLOOKUP(H5,Results!$N$2:$O$13,2,FALSE)</f>
        <v>Phoenix</v>
      </c>
      <c r="J5" s="89">
        <f t="shared" si="5"/>
        <v>1</v>
      </c>
      <c r="K5" s="71">
        <f t="shared" si="6"/>
        <v>0</v>
      </c>
      <c r="L5" s="74">
        <f>IF(OR(C5&gt;Results!$F$1,N5="N"),0,IF(H5="X",0,IF(N5=O5,1,0)))</f>
        <v>0</v>
      </c>
      <c r="M5" s="73">
        <f t="shared" si="7"/>
        <v>1</v>
      </c>
      <c r="N5" s="80">
        <f>IF($C5&gt;Results!$F$1," ",(VLOOKUP($D5,Results!$B$2:$H$265,7,FALSE)))</f>
        <v>5</v>
      </c>
      <c r="O5" s="81">
        <f>IF($C5&gt;Results!$F$1," ",(VLOOKUP($E5,Results!$C$2:$K$265,9,FALSE)))</f>
        <v>14</v>
      </c>
      <c r="P5" s="84">
        <f t="shared" si="8"/>
        <v>0</v>
      </c>
    </row>
    <row r="6" spans="2:16" x14ac:dyDescent="0.25">
      <c r="B6" t="str">
        <f t="shared" si="2"/>
        <v>M28</v>
      </c>
      <c r="C6" s="22">
        <v>4</v>
      </c>
      <c r="D6" s="24" t="str">
        <f t="shared" si="3"/>
        <v>4M28</v>
      </c>
      <c r="E6" s="24" t="str">
        <f t="shared" si="4"/>
        <v>4M30</v>
      </c>
      <c r="F6" s="24"/>
      <c r="G6" s="19">
        <f>+Results!D38</f>
        <v>45933</v>
      </c>
      <c r="H6" s="20" t="str">
        <f>VLOOKUP($D6,Results!$B$2:$I$398,8,FALSE)</f>
        <v>M30</v>
      </c>
      <c r="I6" s="20" t="str">
        <f>VLOOKUP(H6,Results!$N$2:$O$13,2,FALSE)</f>
        <v>The Imps</v>
      </c>
      <c r="J6" s="89">
        <f t="shared" si="5"/>
        <v>1</v>
      </c>
      <c r="K6" s="71">
        <f t="shared" si="6"/>
        <v>0</v>
      </c>
      <c r="L6" s="74">
        <f>IF(OR(C6&gt;Results!$F$1,N6="N"),0,IF(H6="X",0,IF(N6=O6,1,0)))</f>
        <v>0</v>
      </c>
      <c r="M6" s="73">
        <f t="shared" si="7"/>
        <v>1</v>
      </c>
      <c r="N6" s="80">
        <f>IF($C6&gt;Results!$F$1," ",(VLOOKUP($D6,Results!$B$2:$H$265,7,FALSE)))</f>
        <v>8</v>
      </c>
      <c r="O6" s="81">
        <f>IF($C6&gt;Results!$F$1," ",(VLOOKUP($E6,Results!$C$2:$K$265,9,FALSE)))</f>
        <v>21</v>
      </c>
      <c r="P6" s="84">
        <f t="shared" si="8"/>
        <v>0</v>
      </c>
    </row>
    <row r="7" spans="2:16" x14ac:dyDescent="0.25">
      <c r="B7" t="str">
        <f t="shared" si="2"/>
        <v>M28</v>
      </c>
      <c r="C7" s="22">
        <v>5</v>
      </c>
      <c r="D7" s="24" t="str">
        <f t="shared" si="3"/>
        <v>5M28</v>
      </c>
      <c r="E7" s="24" t="str">
        <f t="shared" si="4"/>
        <v>5M31</v>
      </c>
      <c r="F7" s="24"/>
      <c r="G7" s="21">
        <f>+Results!D50</f>
        <v>45938</v>
      </c>
      <c r="H7" s="20" t="str">
        <f>VLOOKUP($D7,Results!$B$2:$I$398,8,FALSE)</f>
        <v>M31</v>
      </c>
      <c r="I7" s="20" t="str">
        <f>VLOOKUP(H7,Results!$N$2:$O$13,2,FALSE)</f>
        <v>Lazy S</v>
      </c>
      <c r="J7" s="89">
        <f t="shared" si="5"/>
        <v>1</v>
      </c>
      <c r="K7" s="71">
        <f t="shared" si="6"/>
        <v>0</v>
      </c>
      <c r="L7" s="74">
        <f>IF(OR(C7&gt;Results!$F$1,N7="N"),0,IF(H7="X",0,IF(N7=O7,1,0)))</f>
        <v>1</v>
      </c>
      <c r="M7" s="73">
        <f t="shared" si="7"/>
        <v>0</v>
      </c>
      <c r="N7" s="80">
        <f>IF($C7&gt;Results!$F$1," ",(VLOOKUP($D7,Results!$B$2:$H$265,7,FALSE)))</f>
        <v>13</v>
      </c>
      <c r="O7" s="81">
        <f>IF($C7&gt;Results!$F$1," ",(VLOOKUP($E7,Results!$C$2:$K$265,9,FALSE)))</f>
        <v>13</v>
      </c>
      <c r="P7" s="84">
        <f t="shared" si="8"/>
        <v>1</v>
      </c>
    </row>
    <row r="8" spans="2:16" x14ac:dyDescent="0.25">
      <c r="B8" t="str">
        <f t="shared" si="2"/>
        <v>M28</v>
      </c>
      <c r="C8" s="22">
        <v>6</v>
      </c>
      <c r="D8" s="24" t="str">
        <f t="shared" si="3"/>
        <v>6M28</v>
      </c>
      <c r="E8" s="24" t="str">
        <f t="shared" si="4"/>
        <v>6M25</v>
      </c>
      <c r="F8" s="24"/>
      <c r="G8" s="19">
        <f>+Results!D62</f>
        <v>45947</v>
      </c>
      <c r="H8" s="20" t="str">
        <f>VLOOKUP($D8,Results!$B$2:$I$398,8,FALSE)</f>
        <v>M25</v>
      </c>
      <c r="I8" s="20" t="str">
        <f>VLOOKUP(H8,Results!$N$2:$O$13,2,FALSE)</f>
        <v>Woodlark</v>
      </c>
      <c r="J8" s="89">
        <f t="shared" si="5"/>
        <v>1</v>
      </c>
      <c r="K8" s="71">
        <f t="shared" si="6"/>
        <v>1</v>
      </c>
      <c r="L8" s="74">
        <f>IF(OR(C8&gt;Results!$F$1,N8="N"),0,IF(H8="X",0,IF(N8=O8,1,0)))</f>
        <v>0</v>
      </c>
      <c r="M8" s="73">
        <f t="shared" si="7"/>
        <v>0</v>
      </c>
      <c r="N8" s="80">
        <f>IF($C8&gt;Results!$F$1," ",(VLOOKUP($D8,Results!$B$2:$H$265,7,FALSE)))</f>
        <v>13</v>
      </c>
      <c r="O8" s="81">
        <f>IF($C8&gt;Results!$F$1," ",(VLOOKUP($E8,Results!$C$2:$K$265,9,FALSE)))</f>
        <v>7</v>
      </c>
      <c r="P8" s="84">
        <f t="shared" si="8"/>
        <v>2</v>
      </c>
    </row>
    <row r="9" spans="2:16" x14ac:dyDescent="0.25">
      <c r="B9" t="str">
        <f t="shared" si="2"/>
        <v>M28</v>
      </c>
      <c r="C9" s="22">
        <v>7</v>
      </c>
      <c r="D9" s="24" t="str">
        <f t="shared" si="3"/>
        <v>7M28</v>
      </c>
      <c r="E9" s="24" t="str">
        <f t="shared" si="4"/>
        <v>7M24</v>
      </c>
      <c r="F9" s="24"/>
      <c r="G9" s="19">
        <f>+Results!D74</f>
        <v>45950</v>
      </c>
      <c r="H9" s="20" t="str">
        <f>VLOOKUP($D9,Results!$B$2:$I$398,8,FALSE)</f>
        <v>M24</v>
      </c>
      <c r="I9" s="20" t="str">
        <f>VLOOKUP(H9,Results!$N$2:$O$13,2,FALSE)</f>
        <v>Newark Nomads</v>
      </c>
      <c r="J9" s="89">
        <f t="shared" si="5"/>
        <v>1</v>
      </c>
      <c r="K9" s="71">
        <f t="shared" si="6"/>
        <v>1</v>
      </c>
      <c r="L9" s="74">
        <f>IF(OR(C9&gt;Results!$F$1,N9="N"),0,IF(H9="X",0,IF(N9=O9,1,0)))</f>
        <v>0</v>
      </c>
      <c r="M9" s="73">
        <f t="shared" si="7"/>
        <v>0</v>
      </c>
      <c r="N9" s="80">
        <f>IF($C9&gt;Results!$F$1," ",(VLOOKUP($D9,Results!$B$2:$H$265,7,FALSE)))</f>
        <v>14</v>
      </c>
      <c r="O9" s="81">
        <f>IF($C9&gt;Results!$F$1," ",(VLOOKUP($E9,Results!$C$2:$K$265,9,FALSE)))</f>
        <v>5</v>
      </c>
      <c r="P9" s="84">
        <f t="shared" si="8"/>
        <v>2</v>
      </c>
    </row>
    <row r="10" spans="2:16" x14ac:dyDescent="0.25">
      <c r="B10" t="str">
        <f t="shared" si="2"/>
        <v>M28</v>
      </c>
      <c r="C10" s="22">
        <v>8</v>
      </c>
      <c r="D10" s="24" t="str">
        <f t="shared" si="3"/>
        <v>8M28</v>
      </c>
      <c r="E10" s="24" t="str">
        <f t="shared" si="4"/>
        <v>8M21</v>
      </c>
      <c r="F10" s="24"/>
      <c r="G10" s="19">
        <f>+Results!D86</f>
        <v>45957</v>
      </c>
      <c r="H10" s="20" t="str">
        <f>VLOOKUP($D10,Results!$B$2:$I$398,8,FALSE)</f>
        <v>M21</v>
      </c>
      <c r="I10" s="20" t="str">
        <f>VLOOKUP(H10,Results!$N$2:$O$13,2,FALSE)</f>
        <v>Butcher's Dog</v>
      </c>
      <c r="J10" s="89">
        <f t="shared" si="5"/>
        <v>1</v>
      </c>
      <c r="K10" s="71">
        <f t="shared" si="6"/>
        <v>1</v>
      </c>
      <c r="L10" s="74">
        <f>IF(OR(C10&gt;Results!$F$1,N10="N"),0,IF(H10="X",0,IF(N10=O10,1,0)))</f>
        <v>0</v>
      </c>
      <c r="M10" s="73">
        <f t="shared" si="7"/>
        <v>0</v>
      </c>
      <c r="N10" s="80">
        <f>IF($C10&gt;Results!$F$1," ",(VLOOKUP($D10,Results!$B$2:$H$265,7,FALSE)))</f>
        <v>15</v>
      </c>
      <c r="O10" s="81">
        <f>IF($C10&gt;Results!$F$1," ",(VLOOKUP($E10,Results!$C$2:$K$265,9,FALSE)))</f>
        <v>10</v>
      </c>
      <c r="P10" s="84">
        <f t="shared" si="8"/>
        <v>2</v>
      </c>
    </row>
    <row r="11" spans="2:16" x14ac:dyDescent="0.25">
      <c r="B11" t="str">
        <f t="shared" si="2"/>
        <v>M28</v>
      </c>
      <c r="C11" s="22">
        <v>9</v>
      </c>
      <c r="D11" s="24" t="str">
        <f t="shared" si="3"/>
        <v>9M28</v>
      </c>
      <c r="E11" s="24" t="str">
        <f t="shared" si="4"/>
        <v>9M32</v>
      </c>
      <c r="F11" s="24"/>
      <c r="G11" s="21">
        <f>+Results!D98</f>
        <v>45961</v>
      </c>
      <c r="H11" s="20" t="str">
        <f>VLOOKUP($D11,Results!$B$2:$I$398,8,FALSE)</f>
        <v>M32</v>
      </c>
      <c r="I11" s="20" t="str">
        <f>VLOOKUP(H11,Results!$N$2:$O$13,2,FALSE)</f>
        <v>Bingham Lions</v>
      </c>
      <c r="J11" s="89">
        <f t="shared" si="5"/>
        <v>1</v>
      </c>
      <c r="K11" s="71">
        <f t="shared" si="6"/>
        <v>0</v>
      </c>
      <c r="L11" s="74">
        <f>IF(OR(C11&gt;Results!$F$1,N11="N"),0,IF(H11="X",0,IF(N11=O11,1,0)))</f>
        <v>0</v>
      </c>
      <c r="M11" s="73">
        <f t="shared" si="7"/>
        <v>1</v>
      </c>
      <c r="N11" s="80">
        <f>IF($C11&gt;Results!$F$1," ",(VLOOKUP($D11,Results!$B$2:$H$265,7,FALSE)))</f>
        <v>8</v>
      </c>
      <c r="O11" s="81">
        <f>IF($C11&gt;Results!$F$1," ",(VLOOKUP($E11,Results!$C$2:$K$265,9,FALSE)))</f>
        <v>25</v>
      </c>
      <c r="P11" s="84">
        <f t="shared" si="8"/>
        <v>0</v>
      </c>
    </row>
    <row r="12" spans="2:16" x14ac:dyDescent="0.25">
      <c r="B12" t="str">
        <f t="shared" si="2"/>
        <v>M28</v>
      </c>
      <c r="C12" s="22">
        <v>10</v>
      </c>
      <c r="D12" s="24" t="str">
        <f t="shared" si="3"/>
        <v>10M28</v>
      </c>
      <c r="E12" s="24" t="str">
        <f t="shared" si="4"/>
        <v>10M22</v>
      </c>
      <c r="F12" s="24"/>
      <c r="G12" s="21">
        <f>+Results!D110</f>
        <v>45966</v>
      </c>
      <c r="H12" s="20" t="str">
        <f>VLOOKUP($D12,Results!$B$2:$I$398,8,FALSE)</f>
        <v>M22</v>
      </c>
      <c r="I12" s="20" t="str">
        <f>VLOOKUP(H12,Results!$N$2:$O$13,2,FALSE)</f>
        <v>Elks</v>
      </c>
      <c r="J12" s="89">
        <f t="shared" si="5"/>
        <v>1</v>
      </c>
      <c r="K12" s="71">
        <f t="shared" si="6"/>
        <v>0</v>
      </c>
      <c r="L12" s="74">
        <f>IF(OR(C12&gt;Results!$F$1,N12="N"),0,IF(H12="X",0,IF(N12=O12,1,0)))</f>
        <v>0</v>
      </c>
      <c r="M12" s="73">
        <f t="shared" si="7"/>
        <v>1</v>
      </c>
      <c r="N12" s="80">
        <f>IF($C12&gt;Results!$F$1," ",(VLOOKUP($D12,Results!$B$2:$H$265,7,FALSE)))</f>
        <v>11</v>
      </c>
      <c r="O12" s="81">
        <f>IF($C12&gt;Results!$F$1," ",(VLOOKUP($E12,Results!$C$2:$K$265,9,FALSE)))</f>
        <v>12</v>
      </c>
      <c r="P12" s="84">
        <f t="shared" si="8"/>
        <v>0</v>
      </c>
    </row>
    <row r="13" spans="2:16" x14ac:dyDescent="0.25">
      <c r="B13" t="str">
        <f t="shared" si="2"/>
        <v>M28</v>
      </c>
      <c r="C13" s="22">
        <v>11</v>
      </c>
      <c r="D13" s="24" t="str">
        <f t="shared" si="3"/>
        <v>11M28</v>
      </c>
      <c r="E13" s="24" t="str">
        <f t="shared" si="4"/>
        <v>11M23</v>
      </c>
      <c r="F13" s="24"/>
      <c r="G13" s="21">
        <f>+Results!D122</f>
        <v>45971</v>
      </c>
      <c r="H13" s="20" t="str">
        <f>VLOOKUP($D13,Results!$B$2:$I$398,8,FALSE)</f>
        <v>M23</v>
      </c>
      <c r="I13" s="20" t="str">
        <f>VLOOKUP(H13,Results!$N$2:$O$13,2,FALSE)</f>
        <v>Aztecs</v>
      </c>
      <c r="J13" s="89">
        <f t="shared" si="5"/>
        <v>1</v>
      </c>
      <c r="K13" s="71">
        <f t="shared" si="6"/>
        <v>1</v>
      </c>
      <c r="L13" s="74">
        <f>IF(OR(C13&gt;Results!$F$1,N13="N"),0,IF(H13="X",0,IF(N13=O13,1,0)))</f>
        <v>0</v>
      </c>
      <c r="M13" s="73">
        <f t="shared" si="7"/>
        <v>0</v>
      </c>
      <c r="N13" s="80">
        <f>IF($C13&gt;Results!$F$1," ",(VLOOKUP($D13,Results!$B$2:$H$265,7,FALSE)))</f>
        <v>18</v>
      </c>
      <c r="O13" s="81">
        <f>IF($C13&gt;Results!$F$1," ",(VLOOKUP($E13,Results!$C$2:$K$265,9,FALSE)))</f>
        <v>12</v>
      </c>
      <c r="P13" s="84">
        <f t="shared" si="8"/>
        <v>2</v>
      </c>
    </row>
    <row r="14" spans="2:16" x14ac:dyDescent="0.25">
      <c r="B14" t="str">
        <f t="shared" si="2"/>
        <v>M28</v>
      </c>
      <c r="C14" s="22">
        <v>12</v>
      </c>
      <c r="D14" s="24" t="str">
        <f t="shared" si="3"/>
        <v>12M28</v>
      </c>
      <c r="E14" s="24" t="str">
        <f t="shared" si="4"/>
        <v>12M27</v>
      </c>
      <c r="F14" s="24"/>
      <c r="G14" s="19">
        <f>+Results!D134</f>
        <v>45978</v>
      </c>
      <c r="H14" s="20" t="str">
        <f>VLOOKUP($D14,Results!$B$2:$I$398,8,FALSE)</f>
        <v>M27</v>
      </c>
      <c r="I14" s="20" t="str">
        <f>VLOOKUP(H14,Results!$N$2:$O$13,2,FALSE)</f>
        <v>Clockpelters</v>
      </c>
      <c r="J14" s="89">
        <f t="shared" si="5"/>
        <v>1</v>
      </c>
      <c r="K14" s="71">
        <f t="shared" si="6"/>
        <v>1</v>
      </c>
      <c r="L14" s="74">
        <f>IF(OR(C14&gt;Results!$F$1,N14="N"),0,IF(H14="X",0,IF(N14=O14,1,0)))</f>
        <v>0</v>
      </c>
      <c r="M14" s="73">
        <f t="shared" si="7"/>
        <v>0</v>
      </c>
      <c r="N14" s="80">
        <f>IF($C14&gt;Results!$F$1," ",(VLOOKUP($D14,Results!$B$2:$H$265,7,FALSE)))</f>
        <v>17</v>
      </c>
      <c r="O14" s="81">
        <f>IF($C14&gt;Results!$F$1," ",(VLOOKUP($E14,Results!$C$2:$K$265,9,FALSE)))</f>
        <v>10</v>
      </c>
      <c r="P14" s="84">
        <f t="shared" si="8"/>
        <v>2</v>
      </c>
    </row>
    <row r="15" spans="2:16" x14ac:dyDescent="0.25">
      <c r="B15" t="str">
        <f t="shared" si="2"/>
        <v>M28</v>
      </c>
      <c r="C15" s="22">
        <v>13</v>
      </c>
      <c r="D15" s="24" t="str">
        <f t="shared" si="3"/>
        <v>13M28</v>
      </c>
      <c r="E15" s="24" t="str">
        <f t="shared" si="4"/>
        <v>13M29</v>
      </c>
      <c r="F15" s="24"/>
      <c r="G15" s="19">
        <f>+Results!D146</f>
        <v>45985</v>
      </c>
      <c r="H15" s="20" t="str">
        <f>VLOOKUP($D15,Results!$B$2:$I$398,8,FALSE)</f>
        <v>M29</v>
      </c>
      <c r="I15" s="20" t="str">
        <f>VLOOKUP(H15,Results!$N$2:$O$13,2,FALSE)</f>
        <v>Phoenix</v>
      </c>
      <c r="J15" s="89">
        <f t="shared" si="5"/>
        <v>1</v>
      </c>
      <c r="K15" s="71">
        <f t="shared" si="6"/>
        <v>1</v>
      </c>
      <c r="L15" s="74">
        <f>IF(OR(C15&gt;Results!$F$1,N15="N"),0,IF(H15="X",0,IF(N15=O15,1,0)))</f>
        <v>0</v>
      </c>
      <c r="M15" s="73">
        <f t="shared" si="7"/>
        <v>0</v>
      </c>
      <c r="N15" s="80">
        <f>IF($C15&gt;Results!$F$1," ",(VLOOKUP($D15,Results!$B$2:$H$265,7,FALSE)))</f>
        <v>13</v>
      </c>
      <c r="O15" s="81">
        <f>IF($C15&gt;Results!$F$1," ",(VLOOKUP($E15,Results!$C$2:$K$265,9,FALSE)))</f>
        <v>5</v>
      </c>
      <c r="P15" s="84">
        <f t="shared" si="8"/>
        <v>2</v>
      </c>
    </row>
    <row r="16" spans="2:16" x14ac:dyDescent="0.25">
      <c r="B16" t="str">
        <f t="shared" si="2"/>
        <v>M28</v>
      </c>
      <c r="C16" s="22">
        <v>14</v>
      </c>
      <c r="D16" s="24" t="str">
        <f t="shared" si="3"/>
        <v>14M28</v>
      </c>
      <c r="E16" s="24" t="str">
        <f t="shared" si="4"/>
        <v>14M26</v>
      </c>
      <c r="F16" s="24"/>
      <c r="G16" s="19">
        <f>+Results!D158</f>
        <v>45994</v>
      </c>
      <c r="H16" s="20" t="str">
        <f>VLOOKUP($D16,Results!$B$2:$I$398,8,FALSE)</f>
        <v>M26</v>
      </c>
      <c r="I16" s="20" t="str">
        <f>VLOOKUP(H16,Results!$N$2:$O$13,2,FALSE)</f>
        <v>Wynsomes</v>
      </c>
      <c r="J16" s="89">
        <f t="shared" si="5"/>
        <v>1</v>
      </c>
      <c r="K16" s="71">
        <f t="shared" si="6"/>
        <v>0</v>
      </c>
      <c r="L16" s="74">
        <f>IF(OR(C16&gt;Results!$F$1,N16="N"),0,IF(H16="X",0,IF(N16=O16,1,0)))</f>
        <v>0</v>
      </c>
      <c r="M16" s="73">
        <f t="shared" si="7"/>
        <v>1</v>
      </c>
      <c r="N16" s="80">
        <f>IF($C16&gt;Results!$F$1," ",(VLOOKUP($D16,Results!$B$2:$H$265,7,FALSE)))</f>
        <v>13</v>
      </c>
      <c r="O16" s="81">
        <f>IF($C16&gt;Results!$F$1," ",(VLOOKUP($E16,Results!$C$2:$K$265,9,FALSE)))</f>
        <v>19</v>
      </c>
      <c r="P16" s="84">
        <f t="shared" si="8"/>
        <v>0</v>
      </c>
    </row>
    <row r="17" spans="2:16" x14ac:dyDescent="0.25">
      <c r="B17" t="str">
        <f t="shared" si="2"/>
        <v>M28</v>
      </c>
      <c r="C17" s="22">
        <v>15</v>
      </c>
      <c r="D17" s="24" t="str">
        <f t="shared" si="3"/>
        <v>15M28</v>
      </c>
      <c r="E17" s="24" t="str">
        <f t="shared" si="4"/>
        <v>15M30</v>
      </c>
      <c r="F17" s="24"/>
      <c r="G17" s="19">
        <f>+Results!D170</f>
        <v>46003</v>
      </c>
      <c r="H17" s="20" t="str">
        <f>VLOOKUP($D17,Results!$B$2:$I$398,8,FALSE)</f>
        <v>M30</v>
      </c>
      <c r="I17" s="20" t="str">
        <f>VLOOKUP(H17,Results!$N$2:$O$13,2,FALSE)</f>
        <v>The Imps</v>
      </c>
      <c r="J17" s="89">
        <f t="shared" si="5"/>
        <v>1</v>
      </c>
      <c r="K17" s="71">
        <f t="shared" si="6"/>
        <v>0</v>
      </c>
      <c r="L17" s="74">
        <f>IF(OR(C17&gt;Results!$F$1,N17="N"),0,IF(H17="X",0,IF(N17=O17,1,0)))</f>
        <v>0</v>
      </c>
      <c r="M17" s="73">
        <f t="shared" si="7"/>
        <v>1</v>
      </c>
      <c r="N17" s="80">
        <f>IF($C17&gt;Results!$F$1," ",(VLOOKUP($D17,Results!$B$2:$H$265,7,FALSE)))</f>
        <v>7</v>
      </c>
      <c r="O17" s="81">
        <f>IF($C17&gt;Results!$F$1," ",(VLOOKUP($E17,Results!$C$2:$K$265,9,FALSE)))</f>
        <v>20</v>
      </c>
      <c r="P17" s="84">
        <f t="shared" si="8"/>
        <v>0</v>
      </c>
    </row>
    <row r="18" spans="2:16" x14ac:dyDescent="0.25">
      <c r="B18" t="str">
        <f t="shared" si="2"/>
        <v>M28</v>
      </c>
      <c r="C18" s="22">
        <v>16</v>
      </c>
      <c r="D18" s="24" t="str">
        <f t="shared" si="3"/>
        <v>16M28</v>
      </c>
      <c r="E18" s="24" t="str">
        <f t="shared" si="4"/>
        <v>16M31</v>
      </c>
      <c r="F18" s="24"/>
      <c r="G18" s="21">
        <f>+Results!D182</f>
        <v>46006</v>
      </c>
      <c r="H18" s="20" t="str">
        <f>VLOOKUP($D18,Results!$B$2:$I$398,8,FALSE)</f>
        <v>M31</v>
      </c>
      <c r="I18" s="20" t="str">
        <f>VLOOKUP(H18,Results!$N$2:$O$13,2,FALSE)</f>
        <v>Lazy S</v>
      </c>
      <c r="J18" s="89">
        <f t="shared" si="5"/>
        <v>0</v>
      </c>
      <c r="K18" s="71">
        <f t="shared" si="6"/>
        <v>0</v>
      </c>
      <c r="L18" s="74">
        <f>IF(OR(C18&gt;Results!$F$1,N18="N"),0,IF(H18="X",0,IF(N18=O18,1,0)))</f>
        <v>0</v>
      </c>
      <c r="M18" s="73">
        <f t="shared" si="7"/>
        <v>0</v>
      </c>
      <c r="N18" s="80" t="str">
        <f>IF($C18&gt;Results!$F$1," ",(VLOOKUP($D18,Results!$B$2:$H$265,7,FALSE)))</f>
        <v xml:space="preserve"> </v>
      </c>
      <c r="O18" s="81" t="str">
        <f>IF($C18&gt;Results!$F$1," ",(VLOOKUP($E18,Results!$C$2:$K$265,9,FALSE)))</f>
        <v xml:space="preserve"> </v>
      </c>
      <c r="P18" s="84">
        <f t="shared" si="8"/>
        <v>0</v>
      </c>
    </row>
    <row r="19" spans="2:16" x14ac:dyDescent="0.25">
      <c r="B19" t="str">
        <f t="shared" si="2"/>
        <v>M28</v>
      </c>
      <c r="C19" s="22">
        <v>17</v>
      </c>
      <c r="D19" s="24" t="str">
        <f t="shared" si="3"/>
        <v>17M28</v>
      </c>
      <c r="E19" s="24" t="str">
        <f t="shared" si="4"/>
        <v>17M25</v>
      </c>
      <c r="F19" s="24"/>
      <c r="G19" s="19">
        <f>+Results!D194</f>
        <v>46013</v>
      </c>
      <c r="H19" s="20" t="str">
        <f>VLOOKUP($D19,Results!$B$2:$I$398,8,FALSE)</f>
        <v>M25</v>
      </c>
      <c r="I19" s="20" t="str">
        <f>VLOOKUP(H19,Results!$N$2:$O$13,2,FALSE)</f>
        <v>Woodlark</v>
      </c>
      <c r="J19" s="89">
        <f t="shared" si="5"/>
        <v>0</v>
      </c>
      <c r="K19" s="71">
        <f t="shared" si="6"/>
        <v>0</v>
      </c>
      <c r="L19" s="74">
        <f>IF(OR(C19&gt;Results!$F$1,N19="N"),0,IF(H19="X",0,IF(N19=O19,1,0)))</f>
        <v>0</v>
      </c>
      <c r="M19" s="73">
        <f t="shared" si="7"/>
        <v>0</v>
      </c>
      <c r="N19" s="80" t="str">
        <f>IF($C19&gt;Results!$F$1," ",(VLOOKUP($D19,Results!$B$2:$H$265,7,FALSE)))</f>
        <v xml:space="preserve"> </v>
      </c>
      <c r="O19" s="81" t="str">
        <f>IF($C19&gt;Results!$F$1," ",(VLOOKUP($E19,Results!$C$2:$K$265,9,FALSE)))</f>
        <v xml:space="preserve"> </v>
      </c>
      <c r="P19" s="84">
        <f t="shared" si="8"/>
        <v>0</v>
      </c>
    </row>
    <row r="20" spans="2:16" x14ac:dyDescent="0.25">
      <c r="B20" t="str">
        <f t="shared" si="2"/>
        <v>M28</v>
      </c>
      <c r="C20" s="22">
        <v>18</v>
      </c>
      <c r="D20" s="24" t="str">
        <f t="shared" si="3"/>
        <v>18M28</v>
      </c>
      <c r="E20" s="24" t="str">
        <f t="shared" si="4"/>
        <v>18M24</v>
      </c>
      <c r="F20" s="24"/>
      <c r="G20" s="21">
        <f>+Results!D206</f>
        <v>46031</v>
      </c>
      <c r="H20" s="20" t="str">
        <f>VLOOKUP($D20,Results!$B$2:$I$398,8,FALSE)</f>
        <v>M24</v>
      </c>
      <c r="I20" s="20" t="str">
        <f>VLOOKUP(H20,Results!$N$2:$O$13,2,FALSE)</f>
        <v>Newark Nomads</v>
      </c>
      <c r="J20" s="89">
        <f t="shared" si="5"/>
        <v>0</v>
      </c>
      <c r="K20" s="71">
        <f t="shared" si="6"/>
        <v>0</v>
      </c>
      <c r="L20" s="74">
        <f>IF(OR(C20&gt;Results!$F$1,N20="N"),0,IF(H20="X",0,IF(N20=O20,1,0)))</f>
        <v>0</v>
      </c>
      <c r="M20" s="73">
        <f t="shared" si="7"/>
        <v>0</v>
      </c>
      <c r="N20" s="80" t="str">
        <f>IF($C20&gt;Results!$F$1," ",(VLOOKUP($D20,Results!$B$2:$H$265,7,FALSE)))</f>
        <v xml:space="preserve"> </v>
      </c>
      <c r="O20" s="81" t="str">
        <f>IF($C20&gt;Results!$F$1," ",(VLOOKUP($E20,Results!$C$2:$K$265,9,FALSE)))</f>
        <v xml:space="preserve"> </v>
      </c>
      <c r="P20" s="84">
        <f t="shared" si="8"/>
        <v>0</v>
      </c>
    </row>
    <row r="21" spans="2:16" x14ac:dyDescent="0.25">
      <c r="B21" t="str">
        <f t="shared" si="2"/>
        <v>M28</v>
      </c>
      <c r="C21" s="22">
        <v>19</v>
      </c>
      <c r="D21" s="24" t="str">
        <f t="shared" si="3"/>
        <v>19M28</v>
      </c>
      <c r="E21" s="24" t="str">
        <f t="shared" si="4"/>
        <v>19M21</v>
      </c>
      <c r="F21" s="24"/>
      <c r="G21" s="19">
        <f>+Results!D218</f>
        <v>46034</v>
      </c>
      <c r="H21" s="20" t="str">
        <f>VLOOKUP($D21,Results!$B$2:$I$398,8,FALSE)</f>
        <v>M21</v>
      </c>
      <c r="I21" s="20" t="str">
        <f>VLOOKUP(H21,Results!$N$2:$O$13,2,FALSE)</f>
        <v>Butcher's Dog</v>
      </c>
      <c r="J21" s="89">
        <f t="shared" si="5"/>
        <v>0</v>
      </c>
      <c r="K21" s="71">
        <f t="shared" si="6"/>
        <v>0</v>
      </c>
      <c r="L21" s="74">
        <f>IF(OR(C21&gt;Results!$F$1,N21="N"),0,IF(H21="X",0,IF(N21=O21,1,0)))</f>
        <v>0</v>
      </c>
      <c r="M21" s="73">
        <f t="shared" si="7"/>
        <v>0</v>
      </c>
      <c r="N21" s="80" t="str">
        <f>IF($C21&gt;Results!$F$1," ",(VLOOKUP($D21,Results!$B$2:$H$265,7,FALSE)))</f>
        <v xml:space="preserve"> </v>
      </c>
      <c r="O21" s="81" t="str">
        <f>IF($C21&gt;Results!$F$1," ",(VLOOKUP($E21,Results!$C$2:$K$265,9,FALSE)))</f>
        <v xml:space="preserve"> </v>
      </c>
      <c r="P21" s="84">
        <f t="shared" si="8"/>
        <v>0</v>
      </c>
    </row>
    <row r="22" spans="2:16" x14ac:dyDescent="0.25">
      <c r="B22" t="str">
        <f t="shared" si="2"/>
        <v>M28</v>
      </c>
      <c r="C22" s="22">
        <v>20</v>
      </c>
      <c r="D22" s="24" t="str">
        <f t="shared" si="3"/>
        <v>20M28</v>
      </c>
      <c r="E22" s="24" t="str">
        <f t="shared" si="4"/>
        <v>20M32</v>
      </c>
      <c r="F22" s="24"/>
      <c r="G22" s="21">
        <f>+Results!D230</f>
        <v>46041</v>
      </c>
      <c r="H22" s="20" t="str">
        <f>VLOOKUP($D22,Results!$B$2:$I$398,8,FALSE)</f>
        <v>M32</v>
      </c>
      <c r="I22" s="20" t="str">
        <f>VLOOKUP(H22,Results!$N$2:$O$13,2,FALSE)</f>
        <v>Bingham Lions</v>
      </c>
      <c r="J22" s="89">
        <f t="shared" si="5"/>
        <v>0</v>
      </c>
      <c r="K22" s="71">
        <f t="shared" si="6"/>
        <v>0</v>
      </c>
      <c r="L22" s="74">
        <f>IF(OR(C22&gt;Results!$F$1,N22="N"),0,IF(H22="X",0,IF(N22=O22,1,0)))</f>
        <v>0</v>
      </c>
      <c r="M22" s="73">
        <f t="shared" si="7"/>
        <v>0</v>
      </c>
      <c r="N22" s="80" t="str">
        <f>IF($C22&gt;Results!$F$1," ",(VLOOKUP($D22,Results!$B$2:$H$265,7,FALSE)))</f>
        <v xml:space="preserve"> </v>
      </c>
      <c r="O22" s="81" t="str">
        <f>IF($C22&gt;Results!$F$1," ",(VLOOKUP($E22,Results!$C$2:$K$265,9,FALSE)))</f>
        <v xml:space="preserve"> </v>
      </c>
      <c r="P22" s="84">
        <f t="shared" si="8"/>
        <v>0</v>
      </c>
    </row>
    <row r="23" spans="2:16" x14ac:dyDescent="0.25">
      <c r="B23" t="str">
        <f t="shared" si="2"/>
        <v>M28</v>
      </c>
      <c r="C23" s="22">
        <v>21</v>
      </c>
      <c r="D23" s="24" t="str">
        <f t="shared" si="3"/>
        <v>21M28</v>
      </c>
      <c r="E23" s="24" t="str">
        <f t="shared" si="4"/>
        <v>21M22</v>
      </c>
      <c r="F23" s="24"/>
      <c r="G23" s="19">
        <f>+Results!D242</f>
        <v>46050</v>
      </c>
      <c r="H23" s="20" t="str">
        <f>VLOOKUP($D23,Results!$B$2:$I$398,8,FALSE)</f>
        <v>M22</v>
      </c>
      <c r="I23" s="20" t="str">
        <f>VLOOKUP(H23,Results!$N$2:$O$13,2,FALSE)</f>
        <v>Elks</v>
      </c>
      <c r="J23" s="89">
        <f t="shared" si="5"/>
        <v>0</v>
      </c>
      <c r="K23" s="71">
        <f t="shared" si="6"/>
        <v>0</v>
      </c>
      <c r="L23" s="74">
        <f>IF(OR(C23&gt;Results!$F$1,N23="N"),0,IF(H23="X",0,IF(N23=O23,1,0)))</f>
        <v>0</v>
      </c>
      <c r="M23" s="73">
        <f t="shared" si="7"/>
        <v>0</v>
      </c>
      <c r="N23" s="80" t="str">
        <f>IF($C23&gt;Results!$F$1," ",(VLOOKUP($D23,Results!$B$2:$H$265,7,FALSE)))</f>
        <v xml:space="preserve"> </v>
      </c>
      <c r="O23" s="81" t="str">
        <f>IF($C23&gt;Results!$F$1," ",(VLOOKUP($E23,Results!$C$2:$K$265,9,FALSE)))</f>
        <v xml:space="preserve"> </v>
      </c>
      <c r="P23" s="84">
        <f t="shared" si="8"/>
        <v>0</v>
      </c>
    </row>
    <row r="24" spans="2:16" x14ac:dyDescent="0.25">
      <c r="B24" t="str">
        <f t="shared" si="2"/>
        <v>M28</v>
      </c>
      <c r="C24" s="22">
        <v>22</v>
      </c>
      <c r="D24" s="24" t="str">
        <f t="shared" si="3"/>
        <v>22M28</v>
      </c>
      <c r="E24" s="24" t="str">
        <f t="shared" si="4"/>
        <v>22M23</v>
      </c>
      <c r="F24" s="24"/>
      <c r="G24" s="21">
        <f>+Results!D254</f>
        <v>46059</v>
      </c>
      <c r="H24" s="20" t="str">
        <f>VLOOKUP($D24,Results!$B$2:$I$398,8,FALSE)</f>
        <v>M23</v>
      </c>
      <c r="I24" s="20" t="str">
        <f>VLOOKUP(H24,Results!$N$2:$O$13,2,FALSE)</f>
        <v>Aztecs</v>
      </c>
      <c r="J24" s="89">
        <f t="shared" si="5"/>
        <v>0</v>
      </c>
      <c r="K24" s="71">
        <f t="shared" si="6"/>
        <v>0</v>
      </c>
      <c r="L24" s="74">
        <f>IF(OR(C24&gt;Results!$F$1,N24="N"),0,IF(H24="X",0,IF(N24=O24,1,0)))</f>
        <v>0</v>
      </c>
      <c r="M24" s="73">
        <f t="shared" si="7"/>
        <v>0</v>
      </c>
      <c r="N24" s="80" t="str">
        <f>IF($C24&gt;Results!$F$1," ",(VLOOKUP($D24,Results!$B$2:$H$265,7,FALSE)))</f>
        <v xml:space="preserve"> </v>
      </c>
      <c r="O24" s="81" t="str">
        <f>IF($C24&gt;Results!$F$1," ",(VLOOKUP($E24,Results!$C$2:$K$265,9,FALSE)))</f>
        <v xml:space="preserve"> </v>
      </c>
      <c r="P24" s="84">
        <f t="shared" si="8"/>
        <v>0</v>
      </c>
    </row>
    <row r="25" spans="2:16" x14ac:dyDescent="0.25">
      <c r="B25" t="str">
        <f t="shared" si="2"/>
        <v>M28</v>
      </c>
      <c r="C25" s="22">
        <v>23</v>
      </c>
      <c r="D25" s="24" t="str">
        <f t="shared" si="3"/>
        <v>23M28</v>
      </c>
      <c r="E25" s="24" t="str">
        <f t="shared" si="4"/>
        <v>23M27</v>
      </c>
      <c r="F25" s="23"/>
      <c r="G25" s="21">
        <f>+Results!D266</f>
        <v>46062</v>
      </c>
      <c r="H25" s="20" t="str">
        <f>VLOOKUP($D25,Results!$B$2:$I$398,8,FALSE)</f>
        <v>M27</v>
      </c>
      <c r="I25" s="20" t="str">
        <f>VLOOKUP(H25,Results!$N$2:$O$13,2,FALSE)</f>
        <v>Clockpelters</v>
      </c>
      <c r="J25" s="89">
        <f t="shared" si="5"/>
        <v>0</v>
      </c>
      <c r="K25" s="71">
        <f t="shared" si="6"/>
        <v>0</v>
      </c>
      <c r="L25" s="74">
        <f>IF(OR(C25&gt;Results!$F$1,N25="N"),0,IF(H25="X",0,IF(N25=O25,1,0)))</f>
        <v>0</v>
      </c>
      <c r="M25" s="73">
        <f t="shared" si="7"/>
        <v>0</v>
      </c>
      <c r="N25" s="80" t="str">
        <f>IF($C25&gt;Results!$F$1," ",(VLOOKUP($D25,Results!$B$2:$H$398,7,FALSE)))</f>
        <v xml:space="preserve"> </v>
      </c>
      <c r="O25" s="81" t="str">
        <f>IF($C25&gt;Results!$F$1," ",(VLOOKUP($E25,Results!$C$2:$K$398,9,FALSE)))</f>
        <v xml:space="preserve"> </v>
      </c>
      <c r="P25" s="84">
        <f t="shared" si="8"/>
        <v>0</v>
      </c>
    </row>
    <row r="26" spans="2:16" x14ac:dyDescent="0.25">
      <c r="B26" t="str">
        <f t="shared" si="2"/>
        <v>M28</v>
      </c>
      <c r="C26" s="22">
        <v>24</v>
      </c>
      <c r="D26" s="24" t="str">
        <f t="shared" si="3"/>
        <v>24M28</v>
      </c>
      <c r="E26" s="24" t="str">
        <f t="shared" si="4"/>
        <v>24M29</v>
      </c>
      <c r="F26" s="23"/>
      <c r="G26" s="21">
        <f>+Results!D278</f>
        <v>46069</v>
      </c>
      <c r="H26" s="20" t="str">
        <f>VLOOKUP($D26,Results!$B$2:$I$398,8,FALSE)</f>
        <v>M29</v>
      </c>
      <c r="I26" s="20" t="str">
        <f>VLOOKUP(H26,Results!$N$2:$O$13,2,FALSE)</f>
        <v>Phoenix</v>
      </c>
      <c r="J26" s="89">
        <f t="shared" si="5"/>
        <v>0</v>
      </c>
      <c r="K26" s="71">
        <f t="shared" si="6"/>
        <v>0</v>
      </c>
      <c r="L26" s="74">
        <f>IF(OR(C26&gt;Results!$F$1,N26="N"),0,IF(H26="X",0,IF(N26=O26,1,0)))</f>
        <v>0</v>
      </c>
      <c r="M26" s="73">
        <f t="shared" si="7"/>
        <v>0</v>
      </c>
      <c r="N26" s="80" t="str">
        <f>IF($C26&gt;Results!$F$1," ",(VLOOKUP($D26,Results!$B$2:$H$398,7,FALSE)))</f>
        <v xml:space="preserve"> </v>
      </c>
      <c r="O26" s="81" t="str">
        <f>IF($C26&gt;Results!$F$1," ",(VLOOKUP($E26,Results!$C$2:$K$398,9,FALSE)))</f>
        <v xml:space="preserve"> </v>
      </c>
      <c r="P26" s="84">
        <f t="shared" si="8"/>
        <v>0</v>
      </c>
    </row>
    <row r="27" spans="2:16" x14ac:dyDescent="0.25">
      <c r="B27" t="str">
        <f t="shared" si="2"/>
        <v>M28</v>
      </c>
      <c r="C27" s="22">
        <v>25</v>
      </c>
      <c r="D27" s="24" t="str">
        <f t="shared" si="3"/>
        <v>25M28</v>
      </c>
      <c r="E27" s="24" t="str">
        <f t="shared" si="4"/>
        <v>25M26</v>
      </c>
      <c r="F27" s="23"/>
      <c r="G27" s="21">
        <f>+Results!D290</f>
        <v>46073</v>
      </c>
      <c r="H27" s="20" t="str">
        <f>VLOOKUP($D27,Results!$B$2:$I$398,8,FALSE)</f>
        <v>M26</v>
      </c>
      <c r="I27" s="20" t="str">
        <f>VLOOKUP(H27,Results!$N$2:$O$13,2,FALSE)</f>
        <v>Wynsomes</v>
      </c>
      <c r="J27" s="89">
        <f t="shared" si="5"/>
        <v>0</v>
      </c>
      <c r="K27" s="71">
        <f t="shared" si="6"/>
        <v>0</v>
      </c>
      <c r="L27" s="74">
        <f>IF(OR(C27&gt;Results!$F$1,N27="N"),0,IF(H27="X",0,IF(N27=O27,1,0)))</f>
        <v>0</v>
      </c>
      <c r="M27" s="73">
        <f t="shared" si="7"/>
        <v>0</v>
      </c>
      <c r="N27" s="80" t="str">
        <f>IF($C27&gt;Results!$F$1," ",(VLOOKUP($D27,Results!$B$2:$H$398,7,FALSE)))</f>
        <v xml:space="preserve"> </v>
      </c>
      <c r="O27" s="81" t="str">
        <f>IF($C27&gt;Results!$F$1," ",(VLOOKUP($E27,Results!$C$2:$K$398,9,FALSE)))</f>
        <v xml:space="preserve"> </v>
      </c>
      <c r="P27" s="84">
        <f t="shared" si="8"/>
        <v>0</v>
      </c>
    </row>
    <row r="28" spans="2:16" x14ac:dyDescent="0.25">
      <c r="B28" t="str">
        <f t="shared" si="2"/>
        <v>M28</v>
      </c>
      <c r="C28" s="22">
        <v>26</v>
      </c>
      <c r="D28" s="24" t="str">
        <f t="shared" si="3"/>
        <v>26M28</v>
      </c>
      <c r="E28" s="24" t="str">
        <f t="shared" si="4"/>
        <v>26M30</v>
      </c>
      <c r="F28" s="23"/>
      <c r="G28" s="21">
        <f>+Results!D302</f>
        <v>46078</v>
      </c>
      <c r="H28" s="20" t="str">
        <f>VLOOKUP($D28,Results!$B$2:$I$398,8,FALSE)</f>
        <v>M30</v>
      </c>
      <c r="I28" s="20" t="str">
        <f>VLOOKUP(H28,Results!$N$2:$O$13,2,FALSE)</f>
        <v>The Imps</v>
      </c>
      <c r="J28" s="89">
        <f t="shared" si="5"/>
        <v>0</v>
      </c>
      <c r="K28" s="71">
        <f t="shared" si="6"/>
        <v>0</v>
      </c>
      <c r="L28" s="74">
        <f>IF(OR(C28&gt;Results!$F$1,N28="N"),0,IF(H28="X",0,IF(N28=O28,1,0)))</f>
        <v>0</v>
      </c>
      <c r="M28" s="73">
        <f t="shared" si="7"/>
        <v>0</v>
      </c>
      <c r="N28" s="80" t="str">
        <f>IF($C28&gt;Results!$F$1," ",(VLOOKUP($D28,Results!$B$2:$H$398,7,FALSE)))</f>
        <v xml:space="preserve"> </v>
      </c>
      <c r="O28" s="81" t="str">
        <f>IF($C28&gt;Results!$F$1," ",(VLOOKUP($E28,Results!$C$2:$K$398,9,FALSE)))</f>
        <v xml:space="preserve"> </v>
      </c>
      <c r="P28" s="84">
        <f t="shared" si="8"/>
        <v>0</v>
      </c>
    </row>
    <row r="29" spans="2:16" x14ac:dyDescent="0.25">
      <c r="B29" t="str">
        <f t="shared" si="2"/>
        <v>M28</v>
      </c>
      <c r="C29" s="22">
        <v>27</v>
      </c>
      <c r="D29" s="24" t="str">
        <f t="shared" si="3"/>
        <v>27M28</v>
      </c>
      <c r="E29" s="24" t="str">
        <f t="shared" si="4"/>
        <v>27M31</v>
      </c>
      <c r="F29" s="23"/>
      <c r="G29" s="21">
        <f>+Results!D314</f>
        <v>46087</v>
      </c>
      <c r="H29" s="20" t="str">
        <f>VLOOKUP($D29,Results!$B$2:$I$398,8,FALSE)</f>
        <v>M31</v>
      </c>
      <c r="I29" s="20" t="str">
        <f>VLOOKUP(H29,Results!$N$2:$O$13,2,FALSE)</f>
        <v>Lazy S</v>
      </c>
      <c r="J29" s="89">
        <f t="shared" si="5"/>
        <v>0</v>
      </c>
      <c r="K29" s="71">
        <f t="shared" si="6"/>
        <v>0</v>
      </c>
      <c r="L29" s="74">
        <f>IF(OR(C29&gt;Results!$F$1,N29="N"),0,IF(H29="X",0,IF(N29=O29,1,0)))</f>
        <v>0</v>
      </c>
      <c r="M29" s="73">
        <f t="shared" si="7"/>
        <v>0</v>
      </c>
      <c r="N29" s="80" t="str">
        <f>IF($C29&gt;Results!$F$1," ",(VLOOKUP($D29,Results!$B$2:$H$398,7,FALSE)))</f>
        <v xml:space="preserve"> </v>
      </c>
      <c r="O29" s="81" t="str">
        <f>IF($C29&gt;Results!$F$1," ",(VLOOKUP($E29,Results!$C$2:$K$398,9,FALSE)))</f>
        <v xml:space="preserve"> </v>
      </c>
      <c r="P29" s="84">
        <f t="shared" si="8"/>
        <v>0</v>
      </c>
    </row>
    <row r="30" spans="2:16" x14ac:dyDescent="0.25">
      <c r="B30" t="str">
        <f t="shared" si="2"/>
        <v>M28</v>
      </c>
      <c r="C30" s="22">
        <v>28</v>
      </c>
      <c r="D30" s="24" t="str">
        <f t="shared" si="3"/>
        <v>28M28</v>
      </c>
      <c r="E30" s="24" t="str">
        <f t="shared" si="4"/>
        <v>28M25</v>
      </c>
      <c r="F30" s="23"/>
      <c r="G30" s="21">
        <f>+Results!D326</f>
        <v>46090</v>
      </c>
      <c r="H30" s="20" t="str">
        <f>VLOOKUP($D30,Results!$B$2:$I$398,8,FALSE)</f>
        <v>M25</v>
      </c>
      <c r="I30" s="20" t="str">
        <f>VLOOKUP(H30,Results!$N$2:$O$13,2,FALSE)</f>
        <v>Woodlark</v>
      </c>
      <c r="J30" s="89">
        <f t="shared" si="5"/>
        <v>0</v>
      </c>
      <c r="K30" s="71">
        <f t="shared" si="6"/>
        <v>0</v>
      </c>
      <c r="L30" s="74">
        <f>IF(OR(C30&gt;Results!$F$1,N30="N"),0,IF(H30="X",0,IF(N30=O30,1,0)))</f>
        <v>0</v>
      </c>
      <c r="M30" s="73">
        <f t="shared" si="7"/>
        <v>0</v>
      </c>
      <c r="N30" s="80" t="str">
        <f>IF($C30&gt;Results!$F$1," ",(VLOOKUP($D30,Results!$B$2:$H$398,7,FALSE)))</f>
        <v xml:space="preserve"> </v>
      </c>
      <c r="O30" s="81" t="str">
        <f>IF($C30&gt;Results!$F$1," ",(VLOOKUP($E30,Results!$C$2:$K$398,9,FALSE)))</f>
        <v xml:space="preserve"> </v>
      </c>
      <c r="P30" s="84">
        <f t="shared" si="8"/>
        <v>0</v>
      </c>
    </row>
    <row r="31" spans="2:16" x14ac:dyDescent="0.25">
      <c r="B31" t="str">
        <f t="shared" si="2"/>
        <v>M28</v>
      </c>
      <c r="C31" s="22">
        <v>29</v>
      </c>
      <c r="D31" s="24" t="str">
        <f t="shared" si="3"/>
        <v>29M28</v>
      </c>
      <c r="E31" s="24" t="str">
        <f t="shared" si="4"/>
        <v>29M21</v>
      </c>
      <c r="F31" s="23"/>
      <c r="G31" s="21">
        <f>+Results!D338</f>
        <v>46106</v>
      </c>
      <c r="H31" s="20" t="str">
        <f>VLOOKUP($D31,Results!$B$2:$I$398,8,FALSE)</f>
        <v>M21</v>
      </c>
      <c r="I31" s="20" t="str">
        <f>VLOOKUP(H31,Results!$N$2:$O$13,2,FALSE)</f>
        <v>Butcher's Dog</v>
      </c>
      <c r="J31" s="89">
        <f t="shared" si="5"/>
        <v>0</v>
      </c>
      <c r="K31" s="71">
        <f t="shared" si="6"/>
        <v>0</v>
      </c>
      <c r="L31" s="74">
        <f>IF(OR(C31&gt;Results!$F$1,N31="N"),0,IF(H31="X",0,IF(N31=O31,1,0)))</f>
        <v>0</v>
      </c>
      <c r="M31" s="73">
        <f t="shared" si="7"/>
        <v>0</v>
      </c>
      <c r="N31" s="80" t="str">
        <f>IF($C31&gt;Results!$F$1," ",(VLOOKUP($D31,Results!$B$2:$H$398,7,FALSE)))</f>
        <v xml:space="preserve"> </v>
      </c>
      <c r="O31" s="81" t="str">
        <f>IF($C31&gt;Results!$F$1," ",(VLOOKUP($E31,Results!$C$2:$K$398,9,FALSE)))</f>
        <v xml:space="preserve"> </v>
      </c>
      <c r="P31" s="84">
        <f t="shared" si="8"/>
        <v>0</v>
      </c>
    </row>
    <row r="32" spans="2:16" x14ac:dyDescent="0.25">
      <c r="B32" t="str">
        <f t="shared" si="2"/>
        <v>M28</v>
      </c>
      <c r="C32" s="22">
        <v>30</v>
      </c>
      <c r="D32" s="24" t="str">
        <f t="shared" si="3"/>
        <v>30M28</v>
      </c>
      <c r="E32" s="24" t="str">
        <f t="shared" si="4"/>
        <v>30M32</v>
      </c>
      <c r="F32" s="23"/>
      <c r="G32" s="21">
        <f>+Results!D350</f>
        <v>46111</v>
      </c>
      <c r="H32" s="20" t="str">
        <f>VLOOKUP($D32,Results!$B$2:$I$398,8,FALSE)</f>
        <v>M32</v>
      </c>
      <c r="I32" s="20" t="str">
        <f>VLOOKUP(H32,Results!$N$2:$O$13,2,FALSE)</f>
        <v>Bingham Lions</v>
      </c>
      <c r="J32" s="89">
        <f t="shared" si="5"/>
        <v>0</v>
      </c>
      <c r="K32" s="71">
        <f t="shared" si="6"/>
        <v>0</v>
      </c>
      <c r="L32" s="74">
        <f>IF(OR(C32&gt;Results!$F$1,N32="N"),0,IF(H32="X",0,IF(N32=O32,1,0)))</f>
        <v>0</v>
      </c>
      <c r="M32" s="73">
        <f t="shared" si="7"/>
        <v>0</v>
      </c>
      <c r="N32" s="80" t="str">
        <f>IF($C32&gt;Results!$F$1," ",(VLOOKUP($D32,Results!$B$2:$H$398,7,FALSE)))</f>
        <v xml:space="preserve"> </v>
      </c>
      <c r="O32" s="81" t="str">
        <f>IF($C32&gt;Results!$F$1," ",(VLOOKUP($E32,Results!$C$2:$K$398,9,FALSE)))</f>
        <v xml:space="preserve"> </v>
      </c>
      <c r="P32" s="84">
        <f t="shared" si="8"/>
        <v>0</v>
      </c>
    </row>
    <row r="33" spans="2:16" x14ac:dyDescent="0.25">
      <c r="B33" t="str">
        <f t="shared" si="2"/>
        <v>M28</v>
      </c>
      <c r="C33" s="22">
        <v>31</v>
      </c>
      <c r="D33" s="24" t="str">
        <f t="shared" si="3"/>
        <v>31M28</v>
      </c>
      <c r="E33" s="24" t="str">
        <f t="shared" si="4"/>
        <v>31M22</v>
      </c>
      <c r="F33" s="23"/>
      <c r="G33" s="21">
        <f>+Results!D362</f>
        <v>46120</v>
      </c>
      <c r="H33" s="20" t="str">
        <f>VLOOKUP($D33,Results!$B$2:$I$398,8,FALSE)</f>
        <v>M22</v>
      </c>
      <c r="I33" s="20" t="str">
        <f>VLOOKUP(H33,Results!$N$2:$O$13,2,FALSE)</f>
        <v>Elks</v>
      </c>
      <c r="J33" s="89">
        <f t="shared" si="5"/>
        <v>0</v>
      </c>
      <c r="K33" s="71">
        <f t="shared" si="6"/>
        <v>0</v>
      </c>
      <c r="L33" s="74">
        <f>IF(OR(C33&gt;Results!$F$1,N33="N"),0,IF(H33="X",0,IF(N33=O33,1,0)))</f>
        <v>0</v>
      </c>
      <c r="M33" s="73">
        <f t="shared" si="7"/>
        <v>0</v>
      </c>
      <c r="N33" s="80" t="str">
        <f>IF($C33&gt;Results!$F$1," ",(VLOOKUP($D33,Results!$B$2:$H$398,7,FALSE)))</f>
        <v xml:space="preserve"> </v>
      </c>
      <c r="O33" s="81" t="str">
        <f>IF($C33&gt;Results!$F$1," ",(VLOOKUP($E33,Results!$C$2:$K$398,9,FALSE)))</f>
        <v xml:space="preserve"> </v>
      </c>
      <c r="P33" s="84">
        <f t="shared" si="8"/>
        <v>0</v>
      </c>
    </row>
    <row r="34" spans="2:16" x14ac:dyDescent="0.25">
      <c r="B34" t="str">
        <f t="shared" si="2"/>
        <v>M28</v>
      </c>
      <c r="C34" s="22">
        <v>32</v>
      </c>
      <c r="D34" s="24" t="str">
        <f t="shared" si="3"/>
        <v>32M28</v>
      </c>
      <c r="E34" s="24" t="str">
        <f t="shared" si="4"/>
        <v>32M23</v>
      </c>
      <c r="F34" s="23"/>
      <c r="G34" s="21">
        <f>+Results!D374</f>
        <v>46125</v>
      </c>
      <c r="H34" s="20" t="str">
        <f>VLOOKUP($D34,Results!$B$2:$I$398,8,FALSE)</f>
        <v>M23</v>
      </c>
      <c r="I34" s="20" t="str">
        <f>VLOOKUP(H34,Results!$N$2:$O$13,2,FALSE)</f>
        <v>Aztecs</v>
      </c>
      <c r="J34" s="89">
        <f t="shared" si="5"/>
        <v>0</v>
      </c>
      <c r="K34" s="71">
        <f t="shared" si="6"/>
        <v>0</v>
      </c>
      <c r="L34" s="74">
        <f>IF(OR(C34&gt;Results!$F$1,N34="N"),0,IF(H34="X",0,IF(N34=O34,1,0)))</f>
        <v>0</v>
      </c>
      <c r="M34" s="73">
        <f t="shared" si="7"/>
        <v>0</v>
      </c>
      <c r="N34" s="80" t="str">
        <f>IF($C34&gt;Results!$F$1," ",(VLOOKUP($D34,Results!$B$2:$H$398,7,FALSE)))</f>
        <v xml:space="preserve"> </v>
      </c>
      <c r="O34" s="81" t="str">
        <f>IF($C34&gt;Results!$F$1," ",(VLOOKUP($E34,Results!$C$2:$K$398,9,FALSE)))</f>
        <v xml:space="preserve"> </v>
      </c>
      <c r="P34" s="84">
        <f t="shared" si="8"/>
        <v>0</v>
      </c>
    </row>
    <row r="35" spans="2:16" x14ac:dyDescent="0.25">
      <c r="B35" t="str">
        <f t="shared" si="2"/>
        <v>M28</v>
      </c>
      <c r="C35" s="22">
        <v>33</v>
      </c>
      <c r="D35" s="24" t="str">
        <f t="shared" si="3"/>
        <v>33M28</v>
      </c>
      <c r="E35" s="24" t="str">
        <f t="shared" si="4"/>
        <v>33M24</v>
      </c>
      <c r="F35" s="23"/>
      <c r="G35" s="21">
        <f>+Results!D386</f>
        <v>46132</v>
      </c>
      <c r="H35" s="20" t="str">
        <f>VLOOKUP($D35,Results!$B$2:$I$398,8,FALSE)</f>
        <v>M24</v>
      </c>
      <c r="I35" s="20" t="str">
        <f>VLOOKUP(H35,Results!$N$2:$O$13,2,FALSE)</f>
        <v>Newark Nomads</v>
      </c>
      <c r="J35" s="89">
        <f t="shared" si="5"/>
        <v>0</v>
      </c>
      <c r="K35" s="71">
        <f t="shared" si="6"/>
        <v>0</v>
      </c>
      <c r="L35" s="74">
        <f>IF(OR(C35&gt;Results!$F$1,N35="N"),0,IF(H35="X",0,IF(N35=O35,1,0)))</f>
        <v>0</v>
      </c>
      <c r="M35" s="73">
        <f t="shared" si="7"/>
        <v>0</v>
      </c>
      <c r="N35" s="80" t="str">
        <f>IF($C35&gt;Results!$F$1," ",(VLOOKUP($D35,Results!$B$2:$H$398,7,FALSE)))</f>
        <v xml:space="preserve"> </v>
      </c>
      <c r="O35" s="81" t="str">
        <f>IF($C35&gt;Results!$F$1," ",(VLOOKUP($E35,Results!$C$2:$K$398,9,FALSE)))</f>
        <v xml:space="preserve"> </v>
      </c>
      <c r="P35" s="84">
        <f t="shared" si="8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15</v>
      </c>
      <c r="K36" s="75">
        <f t="shared" ref="K36:P36" si="9">SUM(K3:K35)</f>
        <v>7</v>
      </c>
      <c r="L36" s="76">
        <f t="shared" si="9"/>
        <v>1</v>
      </c>
      <c r="M36" s="77">
        <f t="shared" si="9"/>
        <v>7</v>
      </c>
      <c r="N36" s="82">
        <f t="shared" si="9"/>
        <v>178</v>
      </c>
      <c r="O36" s="83">
        <f t="shared" si="9"/>
        <v>195</v>
      </c>
      <c r="P36" s="85">
        <f t="shared" si="9"/>
        <v>15</v>
      </c>
    </row>
  </sheetData>
  <mergeCells count="1">
    <mergeCell ref="I1:L1"/>
  </mergeCells>
  <conditionalFormatting sqref="H3:H35">
    <cfRule type="containsText" dxfId="9" priority="2" operator="containsText" text="X">
      <formula>NOT(ISERROR(SEARCH("X",H3)))</formula>
    </cfRule>
  </conditionalFormatting>
  <conditionalFormatting sqref="I3:I35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.42578125" customWidth="1"/>
    <col min="2" max="2" width="4.710937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45</v>
      </c>
      <c r="I1" s="110" t="s">
        <v>61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M29</v>
      </c>
      <c r="C3" s="22">
        <v>1</v>
      </c>
      <c r="D3" s="24" t="str">
        <f t="shared" ref="D3" si="0">CONCATENATE(C3,B3)</f>
        <v>1M29</v>
      </c>
      <c r="E3" s="24" t="str">
        <f t="shared" ref="E3" si="1">CONCATENATE(C3,H3)</f>
        <v>1M31</v>
      </c>
      <c r="F3" s="23"/>
      <c r="G3" s="19">
        <f>+Results!D2</f>
        <v>45912</v>
      </c>
      <c r="H3" s="20" t="str">
        <f>VLOOKUP($D3,Results!$B$2:$I$398,8,FALSE)</f>
        <v>M31</v>
      </c>
      <c r="I3" s="20" t="str">
        <f>VLOOKUP(H3,Results!$N$2:$O$13,2,FALSE)</f>
        <v>Lazy S</v>
      </c>
      <c r="J3" s="89">
        <f>SUM(K3:M3)</f>
        <v>1</v>
      </c>
      <c r="K3" s="71">
        <f>IF(H3="X",0,IF(N3&gt;O3,1,0))</f>
        <v>1</v>
      </c>
      <c r="L3" s="74">
        <f>IF(OR(C3&gt;Results!$F$1,N3="N"),0,IF(H3="X",0,IF(N3=O3,1,0)))</f>
        <v>0</v>
      </c>
      <c r="M3" s="73">
        <f>IF(H3="X",0,IF(N3&lt;O3,1,0))</f>
        <v>0</v>
      </c>
      <c r="N3" s="80">
        <f>IF($C3&gt;Results!$F$1," ",(VLOOKUP($D3,Results!$B$2:$H$265,7,FALSE)))</f>
        <v>13</v>
      </c>
      <c r="O3" s="81">
        <f>IF($C3&gt;Results!$F$1," ",(VLOOKUP($E3,Results!$C$2:$K$265,9,FALSE)))</f>
        <v>12</v>
      </c>
      <c r="P3" s="84">
        <f>IF(J3=" "," ",SUM(K3*2)+L3*1)</f>
        <v>2</v>
      </c>
    </row>
    <row r="4" spans="2:16" x14ac:dyDescent="0.25">
      <c r="B4" t="str">
        <f t="shared" ref="B4:B35" si="2">+$H$1</f>
        <v>M29</v>
      </c>
      <c r="C4" s="22">
        <v>2</v>
      </c>
      <c r="D4" s="24" t="str">
        <f t="shared" ref="D4:D35" si="3">CONCATENATE(C4,B4)</f>
        <v>2M29</v>
      </c>
      <c r="E4" s="24" t="str">
        <f t="shared" ref="E4:E35" si="4">CONCATENATE(C4,H4)</f>
        <v>2M30</v>
      </c>
      <c r="F4" s="23"/>
      <c r="G4" s="19">
        <f>+Results!D14</f>
        <v>45919</v>
      </c>
      <c r="H4" s="20" t="str">
        <f>VLOOKUP($D4,Results!$B$2:$I$398,8,FALSE)</f>
        <v>M30</v>
      </c>
      <c r="I4" s="20" t="str">
        <f>VLOOKUP(H4,Results!$N$2:$O$13,2,FALSE)</f>
        <v>The Imps</v>
      </c>
      <c r="J4" s="89">
        <f t="shared" ref="J4:J35" si="5">SUM(K4:M4)</f>
        <v>1</v>
      </c>
      <c r="K4" s="71">
        <f t="shared" ref="K4:K35" si="6">IF(H4="X",0,IF(N4&gt;O4,1,0))</f>
        <v>0</v>
      </c>
      <c r="L4" s="74">
        <f>IF(OR(C4&gt;Results!$F$1,N4="N"),0,IF(H4="X",0,IF(N4=O4,1,0)))</f>
        <v>0</v>
      </c>
      <c r="M4" s="73">
        <f t="shared" ref="M4:M35" si="7">IF(H4="X",0,IF(N4&lt;O4,1,0))</f>
        <v>1</v>
      </c>
      <c r="N4" s="80">
        <f>IF($C4&gt;Results!$F$1," ",(VLOOKUP($D4,Results!$B$2:$H$265,7,FALSE)))</f>
        <v>7</v>
      </c>
      <c r="O4" s="81">
        <f>IF($C4&gt;Results!$F$1," ",(VLOOKUP($E4,Results!$C$2:$K$265,9,FALSE)))</f>
        <v>19</v>
      </c>
      <c r="P4" s="84">
        <f t="shared" ref="P4:P35" si="8">IF(J4=" "," ",SUM(K4*2)+L4*1)</f>
        <v>0</v>
      </c>
    </row>
    <row r="5" spans="2:16" x14ac:dyDescent="0.25">
      <c r="B5" t="str">
        <f t="shared" si="2"/>
        <v>M29</v>
      </c>
      <c r="C5" s="22">
        <v>3</v>
      </c>
      <c r="D5" s="24" t="str">
        <f t="shared" si="3"/>
        <v>3M29</v>
      </c>
      <c r="E5" s="24" t="str">
        <f t="shared" si="4"/>
        <v>3M28</v>
      </c>
      <c r="F5" s="23"/>
      <c r="G5" s="19">
        <f>+Results!D26</f>
        <v>45922</v>
      </c>
      <c r="H5" s="20" t="str">
        <f>VLOOKUP($D5,Results!$B$2:$I$398,8,FALSE)</f>
        <v>M28</v>
      </c>
      <c r="I5" s="20" t="str">
        <f>VLOOKUP(H5,Results!$N$2:$O$13,2,FALSE)</f>
        <v>Pilgrims</v>
      </c>
      <c r="J5" s="89">
        <f t="shared" si="5"/>
        <v>1</v>
      </c>
      <c r="K5" s="71">
        <f t="shared" si="6"/>
        <v>1</v>
      </c>
      <c r="L5" s="74">
        <f>IF(OR(C5&gt;Results!$F$1,N5="N"),0,IF(H5="X",0,IF(N5=O5,1,0)))</f>
        <v>0</v>
      </c>
      <c r="M5" s="73">
        <f t="shared" si="7"/>
        <v>0</v>
      </c>
      <c r="N5" s="80">
        <f>IF($C5&gt;Results!$F$1," ",(VLOOKUP($D5,Results!$B$2:$H$265,7,FALSE)))</f>
        <v>14</v>
      </c>
      <c r="O5" s="81">
        <f>IF($C5&gt;Results!$F$1," ",(VLOOKUP($E5,Results!$C$2:$K$265,9,FALSE)))</f>
        <v>5</v>
      </c>
      <c r="P5" s="84">
        <f t="shared" si="8"/>
        <v>2</v>
      </c>
    </row>
    <row r="6" spans="2:16" x14ac:dyDescent="0.25">
      <c r="B6" t="str">
        <f t="shared" si="2"/>
        <v>M29</v>
      </c>
      <c r="C6" s="22">
        <v>4</v>
      </c>
      <c r="D6" s="24" t="str">
        <f t="shared" si="3"/>
        <v>4M29</v>
      </c>
      <c r="E6" s="24" t="str">
        <f t="shared" si="4"/>
        <v>4M27</v>
      </c>
      <c r="F6" s="23"/>
      <c r="G6" s="19">
        <f>+Results!D38</f>
        <v>45933</v>
      </c>
      <c r="H6" s="20" t="str">
        <f>VLOOKUP($D6,Results!$B$2:$I$398,8,FALSE)</f>
        <v>M27</v>
      </c>
      <c r="I6" s="20" t="str">
        <f>VLOOKUP(H6,Results!$N$2:$O$13,2,FALSE)</f>
        <v>Clockpelters</v>
      </c>
      <c r="J6" s="89">
        <f t="shared" si="5"/>
        <v>1</v>
      </c>
      <c r="K6" s="71">
        <f t="shared" si="6"/>
        <v>0</v>
      </c>
      <c r="L6" s="74">
        <f>IF(OR(C6&gt;Results!$F$1,N6="N"),0,IF(H6="X",0,IF(N6=O6,1,0)))</f>
        <v>0</v>
      </c>
      <c r="M6" s="73">
        <f t="shared" si="7"/>
        <v>1</v>
      </c>
      <c r="N6" s="80">
        <f>IF($C6&gt;Results!$F$1," ",(VLOOKUP($D6,Results!$B$2:$H$265,7,FALSE)))</f>
        <v>4</v>
      </c>
      <c r="O6" s="81">
        <f>IF($C6&gt;Results!$F$1," ",(VLOOKUP($E6,Results!$C$2:$K$265,9,FALSE)))</f>
        <v>17</v>
      </c>
      <c r="P6" s="84">
        <f t="shared" si="8"/>
        <v>0</v>
      </c>
    </row>
    <row r="7" spans="2:16" x14ac:dyDescent="0.25">
      <c r="B7" t="str">
        <f t="shared" si="2"/>
        <v>M29</v>
      </c>
      <c r="C7" s="22">
        <v>5</v>
      </c>
      <c r="D7" s="24" t="str">
        <f t="shared" si="3"/>
        <v>5M29</v>
      </c>
      <c r="E7" s="24" t="str">
        <f t="shared" si="4"/>
        <v>5M32</v>
      </c>
      <c r="F7" s="23"/>
      <c r="G7" s="21">
        <f>+Results!D50</f>
        <v>45938</v>
      </c>
      <c r="H7" s="20" t="str">
        <f>VLOOKUP($D7,Results!$B$2:$I$398,8,FALSE)</f>
        <v>M32</v>
      </c>
      <c r="I7" s="20" t="str">
        <f>VLOOKUP(H7,Results!$N$2:$O$13,2,FALSE)</f>
        <v>Bingham Lions</v>
      </c>
      <c r="J7" s="89">
        <f t="shared" si="5"/>
        <v>1</v>
      </c>
      <c r="K7" s="71">
        <f t="shared" si="6"/>
        <v>1</v>
      </c>
      <c r="L7" s="74">
        <f>IF(OR(C7&gt;Results!$F$1,N7="N"),0,IF(H7="X",0,IF(N7=O7,1,0)))</f>
        <v>0</v>
      </c>
      <c r="M7" s="73">
        <f t="shared" si="7"/>
        <v>0</v>
      </c>
      <c r="N7" s="80">
        <f>IF($C7&gt;Results!$F$1," ",(VLOOKUP($D7,Results!$B$2:$H$265,7,FALSE)))</f>
        <v>12</v>
      </c>
      <c r="O7" s="81">
        <f>IF($C7&gt;Results!$F$1," ",(VLOOKUP($E7,Results!$C$2:$K$265,9,FALSE)))</f>
        <v>11</v>
      </c>
      <c r="P7" s="84">
        <f t="shared" si="8"/>
        <v>2</v>
      </c>
    </row>
    <row r="8" spans="2:16" x14ac:dyDescent="0.25">
      <c r="B8" t="str">
        <f t="shared" si="2"/>
        <v>M29</v>
      </c>
      <c r="C8" s="22">
        <v>6</v>
      </c>
      <c r="D8" s="24" t="str">
        <f t="shared" si="3"/>
        <v>6M29</v>
      </c>
      <c r="E8" s="24" t="str">
        <f t="shared" si="4"/>
        <v>6M26</v>
      </c>
      <c r="F8" s="23"/>
      <c r="G8" s="19">
        <f>+Results!D62</f>
        <v>45947</v>
      </c>
      <c r="H8" s="20" t="str">
        <f>VLOOKUP($D8,Results!$B$2:$I$398,8,FALSE)</f>
        <v>M26</v>
      </c>
      <c r="I8" s="20" t="str">
        <f>VLOOKUP(H8,Results!$N$2:$O$13,2,FALSE)</f>
        <v>Wynsomes</v>
      </c>
      <c r="J8" s="89">
        <f t="shared" si="5"/>
        <v>1</v>
      </c>
      <c r="K8" s="71">
        <f t="shared" si="6"/>
        <v>1</v>
      </c>
      <c r="L8" s="74">
        <f>IF(OR(C8&gt;Results!$F$1,N8="N"),0,IF(H8="X",0,IF(N8=O8,1,0)))</f>
        <v>0</v>
      </c>
      <c r="M8" s="73">
        <f t="shared" si="7"/>
        <v>0</v>
      </c>
      <c r="N8" s="80">
        <f>IF($C8&gt;Results!$F$1," ",(VLOOKUP($D8,Results!$B$2:$H$265,7,FALSE)))</f>
        <v>11</v>
      </c>
      <c r="O8" s="81">
        <f>IF($C8&gt;Results!$F$1," ",(VLOOKUP($E8,Results!$C$2:$K$265,9,FALSE)))</f>
        <v>7</v>
      </c>
      <c r="P8" s="84">
        <f t="shared" si="8"/>
        <v>2</v>
      </c>
    </row>
    <row r="9" spans="2:16" x14ac:dyDescent="0.25">
      <c r="B9" t="str">
        <f t="shared" si="2"/>
        <v>M29</v>
      </c>
      <c r="C9" s="22">
        <v>7</v>
      </c>
      <c r="D9" s="24" t="str">
        <f t="shared" si="3"/>
        <v>7M29</v>
      </c>
      <c r="E9" s="24" t="str">
        <f t="shared" si="4"/>
        <v>7M21</v>
      </c>
      <c r="F9" s="23"/>
      <c r="G9" s="19">
        <f>+Results!D74</f>
        <v>45950</v>
      </c>
      <c r="H9" s="20" t="str">
        <f>VLOOKUP($D9,Results!$B$2:$I$398,8,FALSE)</f>
        <v>M21</v>
      </c>
      <c r="I9" s="20" t="str">
        <f>VLOOKUP(H9,Results!$N$2:$O$13,2,FALSE)</f>
        <v>Butcher's Dog</v>
      </c>
      <c r="J9" s="89">
        <f t="shared" si="5"/>
        <v>1</v>
      </c>
      <c r="K9" s="71">
        <f t="shared" si="6"/>
        <v>0</v>
      </c>
      <c r="L9" s="74">
        <f>IF(OR(C9&gt;Results!$F$1,N9="N"),0,IF(H9="X",0,IF(N9=O9,1,0)))</f>
        <v>0</v>
      </c>
      <c r="M9" s="73">
        <f t="shared" si="7"/>
        <v>1</v>
      </c>
      <c r="N9" s="80">
        <f>IF($C9&gt;Results!$F$1," ",(VLOOKUP($D9,Results!$B$2:$H$265,7,FALSE)))</f>
        <v>4</v>
      </c>
      <c r="O9" s="81">
        <f>IF($C9&gt;Results!$F$1," ",(VLOOKUP($E9,Results!$C$2:$K$265,9,FALSE)))</f>
        <v>21</v>
      </c>
      <c r="P9" s="84">
        <f t="shared" si="8"/>
        <v>0</v>
      </c>
    </row>
    <row r="10" spans="2:16" x14ac:dyDescent="0.25">
      <c r="B10" t="str">
        <f t="shared" si="2"/>
        <v>M29</v>
      </c>
      <c r="C10" s="22">
        <v>8</v>
      </c>
      <c r="D10" s="24" t="str">
        <f t="shared" si="3"/>
        <v>8M29</v>
      </c>
      <c r="E10" s="24" t="str">
        <f t="shared" si="4"/>
        <v>8M22</v>
      </c>
      <c r="F10" s="23"/>
      <c r="G10" s="19">
        <f>+Results!D86</f>
        <v>45957</v>
      </c>
      <c r="H10" s="20" t="str">
        <f>VLOOKUP($D10,Results!$B$2:$I$398,8,FALSE)</f>
        <v>M22</v>
      </c>
      <c r="I10" s="20" t="str">
        <f>VLOOKUP(H10,Results!$N$2:$O$13,2,FALSE)</f>
        <v>Elks</v>
      </c>
      <c r="J10" s="89">
        <f t="shared" si="5"/>
        <v>1</v>
      </c>
      <c r="K10" s="71">
        <f t="shared" si="6"/>
        <v>0</v>
      </c>
      <c r="L10" s="74">
        <f>IF(OR(C10&gt;Results!$F$1,N10="N"),0,IF(H10="X",0,IF(N10=O10,1,0)))</f>
        <v>0</v>
      </c>
      <c r="M10" s="73">
        <f t="shared" si="7"/>
        <v>1</v>
      </c>
      <c r="N10" s="80">
        <f>IF($C10&gt;Results!$F$1," ",(VLOOKUP($D10,Results!$B$2:$H$265,7,FALSE)))</f>
        <v>6</v>
      </c>
      <c r="O10" s="81">
        <f>IF($C10&gt;Results!$F$1," ",(VLOOKUP($E10,Results!$C$2:$K$265,9,FALSE)))</f>
        <v>9</v>
      </c>
      <c r="P10" s="84">
        <f t="shared" si="8"/>
        <v>0</v>
      </c>
    </row>
    <row r="11" spans="2:16" x14ac:dyDescent="0.25">
      <c r="B11" t="str">
        <f t="shared" si="2"/>
        <v>M29</v>
      </c>
      <c r="C11" s="22">
        <v>9</v>
      </c>
      <c r="D11" s="24" t="str">
        <f t="shared" si="3"/>
        <v>9M29</v>
      </c>
      <c r="E11" s="24" t="str">
        <f t="shared" si="4"/>
        <v>9M24</v>
      </c>
      <c r="F11" s="23"/>
      <c r="G11" s="21">
        <f>+Results!D98</f>
        <v>45961</v>
      </c>
      <c r="H11" s="20" t="str">
        <f>VLOOKUP($D11,Results!$B$2:$I$398,8,FALSE)</f>
        <v>M24</v>
      </c>
      <c r="I11" s="20" t="str">
        <f>VLOOKUP(H11,Results!$N$2:$O$13,2,FALSE)</f>
        <v>Newark Nomads</v>
      </c>
      <c r="J11" s="89">
        <f t="shared" si="5"/>
        <v>1</v>
      </c>
      <c r="K11" s="71">
        <f t="shared" si="6"/>
        <v>1</v>
      </c>
      <c r="L11" s="74">
        <f>IF(OR(C11&gt;Results!$F$1,N11="N"),0,IF(H11="X",0,IF(N11=O11,1,0)))</f>
        <v>0</v>
      </c>
      <c r="M11" s="73">
        <f t="shared" si="7"/>
        <v>0</v>
      </c>
      <c r="N11" s="80">
        <f>IF($C11&gt;Results!$F$1," ",(VLOOKUP($D11,Results!$B$2:$H$265,7,FALSE)))</f>
        <v>13</v>
      </c>
      <c r="O11" s="81">
        <f>IF($C11&gt;Results!$F$1," ",(VLOOKUP($E11,Results!$C$2:$K$265,9,FALSE)))</f>
        <v>2</v>
      </c>
      <c r="P11" s="84">
        <f t="shared" si="8"/>
        <v>2</v>
      </c>
    </row>
    <row r="12" spans="2:16" x14ac:dyDescent="0.25">
      <c r="B12" t="str">
        <f t="shared" si="2"/>
        <v>M29</v>
      </c>
      <c r="C12" s="22">
        <v>10</v>
      </c>
      <c r="D12" s="24" t="str">
        <f t="shared" si="3"/>
        <v>10M29</v>
      </c>
      <c r="E12" s="24" t="str">
        <f t="shared" si="4"/>
        <v>10M23</v>
      </c>
      <c r="F12" s="23"/>
      <c r="G12" s="21">
        <f>+Results!D110</f>
        <v>45966</v>
      </c>
      <c r="H12" s="20" t="str">
        <f>VLOOKUP($D12,Results!$B$2:$I$398,8,FALSE)</f>
        <v>M23</v>
      </c>
      <c r="I12" s="20" t="str">
        <f>VLOOKUP(H12,Results!$N$2:$O$13,2,FALSE)</f>
        <v>Aztecs</v>
      </c>
      <c r="J12" s="89">
        <f t="shared" si="5"/>
        <v>1</v>
      </c>
      <c r="K12" s="71">
        <f t="shared" si="6"/>
        <v>0</v>
      </c>
      <c r="L12" s="74">
        <f>IF(OR(C12&gt;Results!$F$1,N12="N"),0,IF(H12="X",0,IF(N12=O12,1,0)))</f>
        <v>0</v>
      </c>
      <c r="M12" s="73">
        <f t="shared" si="7"/>
        <v>1</v>
      </c>
      <c r="N12" s="80">
        <f>IF($C12&gt;Results!$F$1," ",(VLOOKUP($D12,Results!$B$2:$H$265,7,FALSE)))</f>
        <v>7</v>
      </c>
      <c r="O12" s="81">
        <f>IF($C12&gt;Results!$F$1," ",(VLOOKUP($E12,Results!$C$2:$K$265,9,FALSE)))</f>
        <v>14</v>
      </c>
      <c r="P12" s="84">
        <f t="shared" si="8"/>
        <v>0</v>
      </c>
    </row>
    <row r="13" spans="2:16" x14ac:dyDescent="0.25">
      <c r="B13" t="str">
        <f t="shared" si="2"/>
        <v>M29</v>
      </c>
      <c r="C13" s="22">
        <v>11</v>
      </c>
      <c r="D13" s="24" t="str">
        <f t="shared" si="3"/>
        <v>11M29</v>
      </c>
      <c r="E13" s="24" t="str">
        <f t="shared" si="4"/>
        <v>11M25</v>
      </c>
      <c r="F13" s="23"/>
      <c r="G13" s="21">
        <f>+Results!D122</f>
        <v>45971</v>
      </c>
      <c r="H13" s="20" t="str">
        <f>VLOOKUP($D13,Results!$B$2:$I$398,8,FALSE)</f>
        <v>M25</v>
      </c>
      <c r="I13" s="20" t="str">
        <f>VLOOKUP(H13,Results!$N$2:$O$13,2,FALSE)</f>
        <v>Woodlark</v>
      </c>
      <c r="J13" s="89">
        <f t="shared" si="5"/>
        <v>1</v>
      </c>
      <c r="K13" s="71">
        <f t="shared" si="6"/>
        <v>0</v>
      </c>
      <c r="L13" s="74">
        <f>IF(OR(C13&gt;Results!$F$1,N13="N"),0,IF(H13="X",0,IF(N13=O13,1,0)))</f>
        <v>0</v>
      </c>
      <c r="M13" s="73">
        <f t="shared" si="7"/>
        <v>1</v>
      </c>
      <c r="N13" s="80">
        <f>IF($C13&gt;Results!$F$1," ",(VLOOKUP($D13,Results!$B$2:$H$265,7,FALSE)))</f>
        <v>8</v>
      </c>
      <c r="O13" s="81">
        <f>IF($C13&gt;Results!$F$1," ",(VLOOKUP($E13,Results!$C$2:$K$265,9,FALSE)))</f>
        <v>16</v>
      </c>
      <c r="P13" s="84">
        <f t="shared" si="8"/>
        <v>0</v>
      </c>
    </row>
    <row r="14" spans="2:16" x14ac:dyDescent="0.25">
      <c r="B14" t="str">
        <f t="shared" si="2"/>
        <v>M29</v>
      </c>
      <c r="C14" s="22">
        <v>12</v>
      </c>
      <c r="D14" s="24" t="str">
        <f t="shared" si="3"/>
        <v>12M29</v>
      </c>
      <c r="E14" s="24" t="str">
        <f t="shared" si="4"/>
        <v>12M30</v>
      </c>
      <c r="F14" s="23"/>
      <c r="G14" s="19">
        <f>+Results!D134</f>
        <v>45978</v>
      </c>
      <c r="H14" s="20" t="str">
        <f>VLOOKUP($D14,Results!$B$2:$I$398,8,FALSE)</f>
        <v>M30</v>
      </c>
      <c r="I14" s="20" t="str">
        <f>VLOOKUP(H14,Results!$N$2:$O$13,2,FALSE)</f>
        <v>The Imps</v>
      </c>
      <c r="J14" s="89">
        <f t="shared" si="5"/>
        <v>1</v>
      </c>
      <c r="K14" s="71">
        <f t="shared" si="6"/>
        <v>1</v>
      </c>
      <c r="L14" s="74">
        <f>IF(OR(C14&gt;Results!$F$1,N14="N"),0,IF(H14="X",0,IF(N14=O14,1,0)))</f>
        <v>0</v>
      </c>
      <c r="M14" s="73">
        <f t="shared" si="7"/>
        <v>0</v>
      </c>
      <c r="N14" s="80">
        <f>IF($C14&gt;Results!$F$1," ",(VLOOKUP($D14,Results!$B$2:$H$265,7,FALSE)))</f>
        <v>11</v>
      </c>
      <c r="O14" s="81">
        <f>IF($C14&gt;Results!$F$1," ",(VLOOKUP($E14,Results!$C$2:$K$265,9,FALSE)))</f>
        <v>9</v>
      </c>
      <c r="P14" s="84">
        <f t="shared" si="8"/>
        <v>2</v>
      </c>
    </row>
    <row r="15" spans="2:16" x14ac:dyDescent="0.25">
      <c r="B15" t="str">
        <f t="shared" si="2"/>
        <v>M29</v>
      </c>
      <c r="C15" s="22">
        <v>13</v>
      </c>
      <c r="D15" s="24" t="str">
        <f t="shared" si="3"/>
        <v>13M29</v>
      </c>
      <c r="E15" s="24" t="str">
        <f t="shared" si="4"/>
        <v>13M28</v>
      </c>
      <c r="F15" s="23"/>
      <c r="G15" s="19">
        <f>+Results!D146</f>
        <v>45985</v>
      </c>
      <c r="H15" s="20" t="str">
        <f>VLOOKUP($D15,Results!$B$2:$I$398,8,FALSE)</f>
        <v>M28</v>
      </c>
      <c r="I15" s="20" t="str">
        <f>VLOOKUP(H15,Results!$N$2:$O$13,2,FALSE)</f>
        <v>Pilgrims</v>
      </c>
      <c r="J15" s="89">
        <f t="shared" si="5"/>
        <v>1</v>
      </c>
      <c r="K15" s="71">
        <f t="shared" si="6"/>
        <v>0</v>
      </c>
      <c r="L15" s="74">
        <f>IF(OR(C15&gt;Results!$F$1,N15="N"),0,IF(H15="X",0,IF(N15=O15,1,0)))</f>
        <v>0</v>
      </c>
      <c r="M15" s="73">
        <f t="shared" si="7"/>
        <v>1</v>
      </c>
      <c r="N15" s="80">
        <f>IF($C15&gt;Results!$F$1," ",(VLOOKUP($D15,Results!$B$2:$H$265,7,FALSE)))</f>
        <v>5</v>
      </c>
      <c r="O15" s="81">
        <f>IF($C15&gt;Results!$F$1," ",(VLOOKUP($E15,Results!$C$2:$K$265,9,FALSE)))</f>
        <v>13</v>
      </c>
      <c r="P15" s="84">
        <f t="shared" si="8"/>
        <v>0</v>
      </c>
    </row>
    <row r="16" spans="2:16" x14ac:dyDescent="0.25">
      <c r="B16" t="str">
        <f t="shared" si="2"/>
        <v>M29</v>
      </c>
      <c r="C16" s="22">
        <v>14</v>
      </c>
      <c r="D16" s="24" t="str">
        <f t="shared" si="3"/>
        <v>14M29</v>
      </c>
      <c r="E16" s="24" t="str">
        <f t="shared" si="4"/>
        <v>14M31</v>
      </c>
      <c r="F16" s="23"/>
      <c r="G16" s="19">
        <f>+Results!D158</f>
        <v>45994</v>
      </c>
      <c r="H16" s="20" t="str">
        <f>VLOOKUP($D16,Results!$B$2:$I$398,8,FALSE)</f>
        <v>M31</v>
      </c>
      <c r="I16" s="20" t="str">
        <f>VLOOKUP(H16,Results!$N$2:$O$13,2,FALSE)</f>
        <v>Lazy S</v>
      </c>
      <c r="J16" s="89">
        <f t="shared" si="5"/>
        <v>1</v>
      </c>
      <c r="K16" s="71">
        <f t="shared" si="6"/>
        <v>0</v>
      </c>
      <c r="L16" s="74">
        <f>IF(OR(C16&gt;Results!$F$1,N16="N"),0,IF(H16="X",0,IF(N16=O16,1,0)))</f>
        <v>0</v>
      </c>
      <c r="M16" s="73">
        <f t="shared" si="7"/>
        <v>1</v>
      </c>
      <c r="N16" s="80">
        <f>IF($C16&gt;Results!$F$1," ",(VLOOKUP($D16,Results!$B$2:$H$265,7,FALSE)))</f>
        <v>10</v>
      </c>
      <c r="O16" s="81">
        <f>IF($C16&gt;Results!$F$1," ",(VLOOKUP($E16,Results!$C$2:$K$265,9,FALSE)))</f>
        <v>16</v>
      </c>
      <c r="P16" s="84">
        <f t="shared" si="8"/>
        <v>0</v>
      </c>
    </row>
    <row r="17" spans="2:16" x14ac:dyDescent="0.25">
      <c r="B17" t="str">
        <f t="shared" si="2"/>
        <v>M29</v>
      </c>
      <c r="C17" s="22">
        <v>15</v>
      </c>
      <c r="D17" s="24" t="str">
        <f t="shared" si="3"/>
        <v>15M29</v>
      </c>
      <c r="E17" s="24" t="str">
        <f t="shared" si="4"/>
        <v>15M27</v>
      </c>
      <c r="F17" s="23"/>
      <c r="G17" s="19">
        <f>+Results!D170</f>
        <v>46003</v>
      </c>
      <c r="H17" s="20" t="str">
        <f>VLOOKUP($D17,Results!$B$2:$I$398,8,FALSE)</f>
        <v>M27</v>
      </c>
      <c r="I17" s="20" t="str">
        <f>VLOOKUP(H17,Results!$N$2:$O$13,2,FALSE)</f>
        <v>Clockpelters</v>
      </c>
      <c r="J17" s="89">
        <f t="shared" si="5"/>
        <v>1</v>
      </c>
      <c r="K17" s="71">
        <f t="shared" si="6"/>
        <v>0</v>
      </c>
      <c r="L17" s="74">
        <f>IF(OR(C17&gt;Results!$F$1,N17="N"),0,IF(H17="X",0,IF(N17=O17,1,0)))</f>
        <v>0</v>
      </c>
      <c r="M17" s="73">
        <f t="shared" si="7"/>
        <v>1</v>
      </c>
      <c r="N17" s="80">
        <f>IF($C17&gt;Results!$F$1," ",(VLOOKUP($D17,Results!$B$2:$H$265,7,FALSE)))</f>
        <v>6</v>
      </c>
      <c r="O17" s="81">
        <f>IF($C17&gt;Results!$F$1," ",(VLOOKUP($E17,Results!$C$2:$K$265,9,FALSE)))</f>
        <v>15</v>
      </c>
      <c r="P17" s="84">
        <f t="shared" si="8"/>
        <v>0</v>
      </c>
    </row>
    <row r="18" spans="2:16" x14ac:dyDescent="0.25">
      <c r="B18" t="str">
        <f t="shared" si="2"/>
        <v>M29</v>
      </c>
      <c r="C18" s="22">
        <v>16</v>
      </c>
      <c r="D18" s="24" t="str">
        <f t="shared" si="3"/>
        <v>16M29</v>
      </c>
      <c r="E18" s="24" t="str">
        <f t="shared" si="4"/>
        <v>16M32</v>
      </c>
      <c r="F18" s="23"/>
      <c r="G18" s="21">
        <f>+Results!D182</f>
        <v>46006</v>
      </c>
      <c r="H18" s="20" t="str">
        <f>VLOOKUP($D18,Results!$B$2:$I$398,8,FALSE)</f>
        <v>M32</v>
      </c>
      <c r="I18" s="20" t="str">
        <f>VLOOKUP(H18,Results!$N$2:$O$13,2,FALSE)</f>
        <v>Bingham Lions</v>
      </c>
      <c r="J18" s="89">
        <f t="shared" si="5"/>
        <v>0</v>
      </c>
      <c r="K18" s="71">
        <f t="shared" si="6"/>
        <v>0</v>
      </c>
      <c r="L18" s="74">
        <f>IF(OR(C18&gt;Results!$F$1,N18="N"),0,IF(H18="X",0,IF(N18=O18,1,0)))</f>
        <v>0</v>
      </c>
      <c r="M18" s="73">
        <f t="shared" si="7"/>
        <v>0</v>
      </c>
      <c r="N18" s="80" t="str">
        <f>IF($C18&gt;Results!$F$1," ",(VLOOKUP($D18,Results!$B$2:$H$265,7,FALSE)))</f>
        <v xml:space="preserve"> </v>
      </c>
      <c r="O18" s="81" t="str">
        <f>IF($C18&gt;Results!$F$1," ",(VLOOKUP($E18,Results!$C$2:$K$265,9,FALSE)))</f>
        <v xml:space="preserve"> </v>
      </c>
      <c r="P18" s="84">
        <f t="shared" si="8"/>
        <v>0</v>
      </c>
    </row>
    <row r="19" spans="2:16" x14ac:dyDescent="0.25">
      <c r="B19" t="str">
        <f t="shared" si="2"/>
        <v>M29</v>
      </c>
      <c r="C19" s="22">
        <v>17</v>
      </c>
      <c r="D19" s="24" t="str">
        <f t="shared" si="3"/>
        <v>17M29</v>
      </c>
      <c r="E19" s="24" t="str">
        <f t="shared" si="4"/>
        <v>17M26</v>
      </c>
      <c r="F19" s="23"/>
      <c r="G19" s="19">
        <f>+Results!D194</f>
        <v>46013</v>
      </c>
      <c r="H19" s="20" t="str">
        <f>VLOOKUP($D19,Results!$B$2:$I$398,8,FALSE)</f>
        <v>M26</v>
      </c>
      <c r="I19" s="20" t="str">
        <f>VLOOKUP(H19,Results!$N$2:$O$13,2,FALSE)</f>
        <v>Wynsomes</v>
      </c>
      <c r="J19" s="89">
        <f t="shared" si="5"/>
        <v>0</v>
      </c>
      <c r="K19" s="71">
        <f t="shared" si="6"/>
        <v>0</v>
      </c>
      <c r="L19" s="74">
        <f>IF(OR(C19&gt;Results!$F$1,N19="N"),0,IF(H19="X",0,IF(N19=O19,1,0)))</f>
        <v>0</v>
      </c>
      <c r="M19" s="73">
        <f t="shared" si="7"/>
        <v>0</v>
      </c>
      <c r="N19" s="80" t="str">
        <f>IF($C19&gt;Results!$F$1," ",(VLOOKUP($D19,Results!$B$2:$H$265,7,FALSE)))</f>
        <v xml:space="preserve"> </v>
      </c>
      <c r="O19" s="81" t="str">
        <f>IF($C19&gt;Results!$F$1," ",(VLOOKUP($E19,Results!$C$2:$K$265,9,FALSE)))</f>
        <v xml:space="preserve"> </v>
      </c>
      <c r="P19" s="84">
        <f t="shared" si="8"/>
        <v>0</v>
      </c>
    </row>
    <row r="20" spans="2:16" x14ac:dyDescent="0.25">
      <c r="B20" t="str">
        <f t="shared" si="2"/>
        <v>M29</v>
      </c>
      <c r="C20" s="22">
        <v>18</v>
      </c>
      <c r="D20" s="24" t="str">
        <f t="shared" si="3"/>
        <v>18M29</v>
      </c>
      <c r="E20" s="24" t="str">
        <f t="shared" si="4"/>
        <v>18M21</v>
      </c>
      <c r="F20" s="23"/>
      <c r="G20" s="21">
        <f>+Results!D206</f>
        <v>46031</v>
      </c>
      <c r="H20" s="20" t="str">
        <f>VLOOKUP($D20,Results!$B$2:$I$398,8,FALSE)</f>
        <v>M21</v>
      </c>
      <c r="I20" s="20" t="str">
        <f>VLOOKUP(H20,Results!$N$2:$O$13,2,FALSE)</f>
        <v>Butcher's Dog</v>
      </c>
      <c r="J20" s="89">
        <f t="shared" si="5"/>
        <v>0</v>
      </c>
      <c r="K20" s="71">
        <f t="shared" si="6"/>
        <v>0</v>
      </c>
      <c r="L20" s="74">
        <f>IF(OR(C20&gt;Results!$F$1,N20="N"),0,IF(H20="X",0,IF(N20=O20,1,0)))</f>
        <v>0</v>
      </c>
      <c r="M20" s="73">
        <f t="shared" si="7"/>
        <v>0</v>
      </c>
      <c r="N20" s="80" t="str">
        <f>IF($C20&gt;Results!$F$1," ",(VLOOKUP($D20,Results!$B$2:$H$265,7,FALSE)))</f>
        <v xml:space="preserve"> </v>
      </c>
      <c r="O20" s="81" t="str">
        <f>IF($C20&gt;Results!$F$1," ",(VLOOKUP($E20,Results!$C$2:$K$265,9,FALSE)))</f>
        <v xml:space="preserve"> </v>
      </c>
      <c r="P20" s="84">
        <f t="shared" si="8"/>
        <v>0</v>
      </c>
    </row>
    <row r="21" spans="2:16" x14ac:dyDescent="0.25">
      <c r="B21" t="str">
        <f t="shared" si="2"/>
        <v>M29</v>
      </c>
      <c r="C21" s="22">
        <v>19</v>
      </c>
      <c r="D21" s="24" t="str">
        <f t="shared" si="3"/>
        <v>19M29</v>
      </c>
      <c r="E21" s="24" t="str">
        <f t="shared" si="4"/>
        <v>19M22</v>
      </c>
      <c r="F21" s="23"/>
      <c r="G21" s="19">
        <f>+Results!D218</f>
        <v>46034</v>
      </c>
      <c r="H21" s="20" t="str">
        <f>VLOOKUP($D21,Results!$B$2:$I$398,8,FALSE)</f>
        <v>M22</v>
      </c>
      <c r="I21" s="20" t="str">
        <f>VLOOKUP(H21,Results!$N$2:$O$13,2,FALSE)</f>
        <v>Elks</v>
      </c>
      <c r="J21" s="89">
        <f t="shared" si="5"/>
        <v>0</v>
      </c>
      <c r="K21" s="71">
        <f t="shared" si="6"/>
        <v>0</v>
      </c>
      <c r="L21" s="74">
        <f>IF(OR(C21&gt;Results!$F$1,N21="N"),0,IF(H21="X",0,IF(N21=O21,1,0)))</f>
        <v>0</v>
      </c>
      <c r="M21" s="73">
        <f t="shared" si="7"/>
        <v>0</v>
      </c>
      <c r="N21" s="80" t="str">
        <f>IF($C21&gt;Results!$F$1," ",(VLOOKUP($D21,Results!$B$2:$H$265,7,FALSE)))</f>
        <v xml:space="preserve"> </v>
      </c>
      <c r="O21" s="81" t="str">
        <f>IF($C21&gt;Results!$F$1," ",(VLOOKUP($E21,Results!$C$2:$K$265,9,FALSE)))</f>
        <v xml:space="preserve"> </v>
      </c>
      <c r="P21" s="84">
        <f t="shared" si="8"/>
        <v>0</v>
      </c>
    </row>
    <row r="22" spans="2:16" x14ac:dyDescent="0.25">
      <c r="B22" t="str">
        <f t="shared" si="2"/>
        <v>M29</v>
      </c>
      <c r="C22" s="22">
        <v>20</v>
      </c>
      <c r="D22" s="24" t="str">
        <f t="shared" si="3"/>
        <v>20M29</v>
      </c>
      <c r="E22" s="24" t="str">
        <f t="shared" si="4"/>
        <v>20M24</v>
      </c>
      <c r="F22" s="23"/>
      <c r="G22" s="21">
        <f>+Results!D230</f>
        <v>46041</v>
      </c>
      <c r="H22" s="20" t="str">
        <f>VLOOKUP($D22,Results!$B$2:$I$398,8,FALSE)</f>
        <v>M24</v>
      </c>
      <c r="I22" s="20" t="str">
        <f>VLOOKUP(H22,Results!$N$2:$O$13,2,FALSE)</f>
        <v>Newark Nomads</v>
      </c>
      <c r="J22" s="89">
        <f t="shared" si="5"/>
        <v>0</v>
      </c>
      <c r="K22" s="71">
        <f t="shared" si="6"/>
        <v>0</v>
      </c>
      <c r="L22" s="74">
        <f>IF(OR(C22&gt;Results!$F$1,N22="N"),0,IF(H22="X",0,IF(N22=O22,1,0)))</f>
        <v>0</v>
      </c>
      <c r="M22" s="73">
        <f t="shared" si="7"/>
        <v>0</v>
      </c>
      <c r="N22" s="80" t="str">
        <f>IF($C22&gt;Results!$F$1," ",(VLOOKUP($D22,Results!$B$2:$H$265,7,FALSE)))</f>
        <v xml:space="preserve"> </v>
      </c>
      <c r="O22" s="81" t="str">
        <f>IF($C22&gt;Results!$F$1," ",(VLOOKUP($E22,Results!$C$2:$K$265,9,FALSE)))</f>
        <v xml:space="preserve"> </v>
      </c>
      <c r="P22" s="84">
        <f t="shared" si="8"/>
        <v>0</v>
      </c>
    </row>
    <row r="23" spans="2:16" x14ac:dyDescent="0.25">
      <c r="B23" t="str">
        <f t="shared" si="2"/>
        <v>M29</v>
      </c>
      <c r="C23" s="22">
        <v>21</v>
      </c>
      <c r="D23" s="24" t="str">
        <f t="shared" si="3"/>
        <v>21M29</v>
      </c>
      <c r="E23" s="24" t="str">
        <f t="shared" si="4"/>
        <v>21M23</v>
      </c>
      <c r="F23" s="23"/>
      <c r="G23" s="19">
        <f>+Results!D242</f>
        <v>46050</v>
      </c>
      <c r="H23" s="20" t="str">
        <f>VLOOKUP($D23,Results!$B$2:$I$398,8,FALSE)</f>
        <v>M23</v>
      </c>
      <c r="I23" s="20" t="str">
        <f>VLOOKUP(H23,Results!$N$2:$O$13,2,FALSE)</f>
        <v>Aztecs</v>
      </c>
      <c r="J23" s="89">
        <f t="shared" si="5"/>
        <v>0</v>
      </c>
      <c r="K23" s="71">
        <f t="shared" si="6"/>
        <v>0</v>
      </c>
      <c r="L23" s="74">
        <f>IF(OR(C23&gt;Results!$F$1,N23="N"),0,IF(H23="X",0,IF(N23=O23,1,0)))</f>
        <v>0</v>
      </c>
      <c r="M23" s="73">
        <f t="shared" si="7"/>
        <v>0</v>
      </c>
      <c r="N23" s="80" t="str">
        <f>IF($C23&gt;Results!$F$1," ",(VLOOKUP($D23,Results!$B$2:$H$265,7,FALSE)))</f>
        <v xml:space="preserve"> </v>
      </c>
      <c r="O23" s="81" t="str">
        <f>IF($C23&gt;Results!$F$1," ",(VLOOKUP($E23,Results!$C$2:$K$265,9,FALSE)))</f>
        <v xml:space="preserve"> </v>
      </c>
      <c r="P23" s="84">
        <f t="shared" si="8"/>
        <v>0</v>
      </c>
    </row>
    <row r="24" spans="2:16" x14ac:dyDescent="0.25">
      <c r="B24" t="str">
        <f t="shared" si="2"/>
        <v>M29</v>
      </c>
      <c r="C24" s="22">
        <v>22</v>
      </c>
      <c r="D24" s="24" t="str">
        <f t="shared" si="3"/>
        <v>22M29</v>
      </c>
      <c r="E24" s="24" t="str">
        <f t="shared" si="4"/>
        <v>22M25</v>
      </c>
      <c r="F24" s="23"/>
      <c r="G24" s="21">
        <f>+Results!D254</f>
        <v>46059</v>
      </c>
      <c r="H24" s="20" t="str">
        <f>VLOOKUP($D24,Results!$B$2:$I$398,8,FALSE)</f>
        <v>M25</v>
      </c>
      <c r="I24" s="20" t="str">
        <f>VLOOKUP(H24,Results!$N$2:$O$13,2,FALSE)</f>
        <v>Woodlark</v>
      </c>
      <c r="J24" s="89">
        <f t="shared" si="5"/>
        <v>0</v>
      </c>
      <c r="K24" s="71">
        <f t="shared" si="6"/>
        <v>0</v>
      </c>
      <c r="L24" s="74">
        <f>IF(OR(C24&gt;Results!$F$1,N24="N"),0,IF(H24="X",0,IF(N24=O24,1,0)))</f>
        <v>0</v>
      </c>
      <c r="M24" s="73">
        <f t="shared" si="7"/>
        <v>0</v>
      </c>
      <c r="N24" s="80" t="str">
        <f>IF($C24&gt;Results!$F$1," ",(VLOOKUP($D24,Results!$B$2:$H$265,7,FALSE)))</f>
        <v xml:space="preserve"> </v>
      </c>
      <c r="O24" s="81" t="str">
        <f>IF($C24&gt;Results!$F$1," ",(VLOOKUP($E24,Results!$C$2:$K$265,9,FALSE)))</f>
        <v xml:space="preserve"> </v>
      </c>
      <c r="P24" s="84">
        <f t="shared" si="8"/>
        <v>0</v>
      </c>
    </row>
    <row r="25" spans="2:16" x14ac:dyDescent="0.25">
      <c r="B25" t="str">
        <f t="shared" si="2"/>
        <v>M29</v>
      </c>
      <c r="C25" s="22">
        <v>23</v>
      </c>
      <c r="D25" s="24" t="str">
        <f t="shared" si="3"/>
        <v>23M29</v>
      </c>
      <c r="E25" s="24" t="str">
        <f t="shared" si="4"/>
        <v>23M30</v>
      </c>
      <c r="F25" s="23"/>
      <c r="G25" s="21">
        <f>+Results!D266</f>
        <v>46062</v>
      </c>
      <c r="H25" s="20" t="str">
        <f>VLOOKUP($D25,Results!$B$2:$I$398,8,FALSE)</f>
        <v>M30</v>
      </c>
      <c r="I25" s="20" t="str">
        <f>VLOOKUP(H25,Results!$N$2:$O$13,2,FALSE)</f>
        <v>The Imps</v>
      </c>
      <c r="J25" s="89">
        <f t="shared" si="5"/>
        <v>0</v>
      </c>
      <c r="K25" s="71">
        <f t="shared" si="6"/>
        <v>0</v>
      </c>
      <c r="L25" s="74">
        <f>IF(OR(C25&gt;Results!$F$1,N25="N"),0,IF(H25="X",0,IF(N25=O25,1,0)))</f>
        <v>0</v>
      </c>
      <c r="M25" s="73">
        <f t="shared" si="7"/>
        <v>0</v>
      </c>
      <c r="N25" s="80" t="str">
        <f>IF($C25&gt;Results!$F$1," ",(VLOOKUP($D25,Results!$B$2:$H$398,7,FALSE)))</f>
        <v xml:space="preserve"> </v>
      </c>
      <c r="O25" s="81" t="str">
        <f>IF($C25&gt;Results!$F$1," ",(VLOOKUP($E25,Results!$C$2:$K$398,9,FALSE)))</f>
        <v xml:space="preserve"> </v>
      </c>
      <c r="P25" s="84">
        <f t="shared" si="8"/>
        <v>0</v>
      </c>
    </row>
    <row r="26" spans="2:16" x14ac:dyDescent="0.25">
      <c r="B26" t="str">
        <f t="shared" si="2"/>
        <v>M29</v>
      </c>
      <c r="C26" s="22">
        <v>24</v>
      </c>
      <c r="D26" s="24" t="str">
        <f t="shared" si="3"/>
        <v>24M29</v>
      </c>
      <c r="E26" s="24" t="str">
        <f t="shared" si="4"/>
        <v>24M28</v>
      </c>
      <c r="F26" s="23"/>
      <c r="G26" s="21">
        <f>+Results!D278</f>
        <v>46069</v>
      </c>
      <c r="H26" s="20" t="str">
        <f>VLOOKUP($D26,Results!$B$2:$I$398,8,FALSE)</f>
        <v>M28</v>
      </c>
      <c r="I26" s="20" t="str">
        <f>VLOOKUP(H26,Results!$N$2:$O$13,2,FALSE)</f>
        <v>Pilgrims</v>
      </c>
      <c r="J26" s="89">
        <f t="shared" si="5"/>
        <v>0</v>
      </c>
      <c r="K26" s="71">
        <f t="shared" si="6"/>
        <v>0</v>
      </c>
      <c r="L26" s="74">
        <f>IF(OR(C26&gt;Results!$F$1,N26="N"),0,IF(H26="X",0,IF(N26=O26,1,0)))</f>
        <v>0</v>
      </c>
      <c r="M26" s="73">
        <f t="shared" si="7"/>
        <v>0</v>
      </c>
      <c r="N26" s="80" t="str">
        <f>IF($C26&gt;Results!$F$1," ",(VLOOKUP($D26,Results!$B$2:$H$398,7,FALSE)))</f>
        <v xml:space="preserve"> </v>
      </c>
      <c r="O26" s="81" t="str">
        <f>IF($C26&gt;Results!$F$1," ",(VLOOKUP($E26,Results!$C$2:$K$398,9,FALSE)))</f>
        <v xml:space="preserve"> </v>
      </c>
      <c r="P26" s="84">
        <f t="shared" si="8"/>
        <v>0</v>
      </c>
    </row>
    <row r="27" spans="2:16" x14ac:dyDescent="0.25">
      <c r="B27" t="str">
        <f t="shared" si="2"/>
        <v>M29</v>
      </c>
      <c r="C27" s="22">
        <v>25</v>
      </c>
      <c r="D27" s="24" t="str">
        <f t="shared" si="3"/>
        <v>25M29</v>
      </c>
      <c r="E27" s="24" t="str">
        <f t="shared" si="4"/>
        <v>25M31</v>
      </c>
      <c r="F27" s="23"/>
      <c r="G27" s="21">
        <f>+Results!D290</f>
        <v>46073</v>
      </c>
      <c r="H27" s="20" t="str">
        <f>VLOOKUP($D27,Results!$B$2:$I$398,8,FALSE)</f>
        <v>M31</v>
      </c>
      <c r="I27" s="20" t="str">
        <f>VLOOKUP(H27,Results!$N$2:$O$13,2,FALSE)</f>
        <v>Lazy S</v>
      </c>
      <c r="J27" s="89">
        <f t="shared" si="5"/>
        <v>0</v>
      </c>
      <c r="K27" s="71">
        <f t="shared" si="6"/>
        <v>0</v>
      </c>
      <c r="L27" s="74">
        <f>IF(OR(C27&gt;Results!$F$1,N27="N"),0,IF(H27="X",0,IF(N27=O27,1,0)))</f>
        <v>0</v>
      </c>
      <c r="M27" s="73">
        <f t="shared" si="7"/>
        <v>0</v>
      </c>
      <c r="N27" s="80" t="str">
        <f>IF($C27&gt;Results!$F$1," ",(VLOOKUP($D27,Results!$B$2:$H$398,7,FALSE)))</f>
        <v xml:space="preserve"> </v>
      </c>
      <c r="O27" s="81" t="str">
        <f>IF($C27&gt;Results!$F$1," ",(VLOOKUP($E27,Results!$C$2:$K$398,9,FALSE)))</f>
        <v xml:space="preserve"> </v>
      </c>
      <c r="P27" s="84">
        <f t="shared" si="8"/>
        <v>0</v>
      </c>
    </row>
    <row r="28" spans="2:16" x14ac:dyDescent="0.25">
      <c r="B28" t="str">
        <f t="shared" si="2"/>
        <v>M29</v>
      </c>
      <c r="C28" s="22">
        <v>26</v>
      </c>
      <c r="D28" s="24" t="str">
        <f t="shared" si="3"/>
        <v>26M29</v>
      </c>
      <c r="E28" s="24" t="str">
        <f t="shared" si="4"/>
        <v>26M27</v>
      </c>
      <c r="F28" s="23"/>
      <c r="G28" s="21">
        <f>+Results!D302</f>
        <v>46078</v>
      </c>
      <c r="H28" s="20" t="str">
        <f>VLOOKUP($D28,Results!$B$2:$I$398,8,FALSE)</f>
        <v>M27</v>
      </c>
      <c r="I28" s="20" t="str">
        <f>VLOOKUP(H28,Results!$N$2:$O$13,2,FALSE)</f>
        <v>Clockpelters</v>
      </c>
      <c r="J28" s="89">
        <f t="shared" si="5"/>
        <v>0</v>
      </c>
      <c r="K28" s="71">
        <f t="shared" si="6"/>
        <v>0</v>
      </c>
      <c r="L28" s="74">
        <f>IF(OR(C28&gt;Results!$F$1,N28="N"),0,IF(H28="X",0,IF(N28=O28,1,0)))</f>
        <v>0</v>
      </c>
      <c r="M28" s="73">
        <f t="shared" si="7"/>
        <v>0</v>
      </c>
      <c r="N28" s="80" t="str">
        <f>IF($C28&gt;Results!$F$1," ",(VLOOKUP($D28,Results!$B$2:$H$398,7,FALSE)))</f>
        <v xml:space="preserve"> </v>
      </c>
      <c r="O28" s="81" t="str">
        <f>IF($C28&gt;Results!$F$1," ",(VLOOKUP($E28,Results!$C$2:$K$398,9,FALSE)))</f>
        <v xml:space="preserve"> </v>
      </c>
      <c r="P28" s="84">
        <f t="shared" si="8"/>
        <v>0</v>
      </c>
    </row>
    <row r="29" spans="2:16" x14ac:dyDescent="0.25">
      <c r="B29" t="str">
        <f t="shared" si="2"/>
        <v>M29</v>
      </c>
      <c r="C29" s="22">
        <v>27</v>
      </c>
      <c r="D29" s="24" t="str">
        <f t="shared" si="3"/>
        <v>27M29</v>
      </c>
      <c r="E29" s="24" t="str">
        <f t="shared" si="4"/>
        <v>27M32</v>
      </c>
      <c r="F29" s="23"/>
      <c r="G29" s="21">
        <f>+Results!D314</f>
        <v>46087</v>
      </c>
      <c r="H29" s="20" t="str">
        <f>VLOOKUP($D29,Results!$B$2:$I$398,8,FALSE)</f>
        <v>M32</v>
      </c>
      <c r="I29" s="20" t="str">
        <f>VLOOKUP(H29,Results!$N$2:$O$13,2,FALSE)</f>
        <v>Bingham Lions</v>
      </c>
      <c r="J29" s="89">
        <f t="shared" si="5"/>
        <v>0</v>
      </c>
      <c r="K29" s="71">
        <f t="shared" si="6"/>
        <v>0</v>
      </c>
      <c r="L29" s="74">
        <f>IF(OR(C29&gt;Results!$F$1,N29="N"),0,IF(H29="X",0,IF(N29=O29,1,0)))</f>
        <v>0</v>
      </c>
      <c r="M29" s="73">
        <f t="shared" si="7"/>
        <v>0</v>
      </c>
      <c r="N29" s="80" t="str">
        <f>IF($C29&gt;Results!$F$1," ",(VLOOKUP($D29,Results!$B$2:$H$398,7,FALSE)))</f>
        <v xml:space="preserve"> </v>
      </c>
      <c r="O29" s="81" t="str">
        <f>IF($C29&gt;Results!$F$1," ",(VLOOKUP($E29,Results!$C$2:$K$398,9,FALSE)))</f>
        <v xml:space="preserve"> </v>
      </c>
      <c r="P29" s="84">
        <f t="shared" si="8"/>
        <v>0</v>
      </c>
    </row>
    <row r="30" spans="2:16" x14ac:dyDescent="0.25">
      <c r="B30" t="str">
        <f t="shared" si="2"/>
        <v>M29</v>
      </c>
      <c r="C30" s="22">
        <v>28</v>
      </c>
      <c r="D30" s="24" t="str">
        <f t="shared" si="3"/>
        <v>28M29</v>
      </c>
      <c r="E30" s="24" t="str">
        <f t="shared" si="4"/>
        <v>28M26</v>
      </c>
      <c r="F30" s="23"/>
      <c r="G30" s="21">
        <f>+Results!D326</f>
        <v>46090</v>
      </c>
      <c r="H30" s="20" t="str">
        <f>VLOOKUP($D30,Results!$B$2:$I$398,8,FALSE)</f>
        <v>M26</v>
      </c>
      <c r="I30" s="20" t="str">
        <f>VLOOKUP(H30,Results!$N$2:$O$13,2,FALSE)</f>
        <v>Wynsomes</v>
      </c>
      <c r="J30" s="89">
        <f t="shared" si="5"/>
        <v>0</v>
      </c>
      <c r="K30" s="71">
        <f t="shared" si="6"/>
        <v>0</v>
      </c>
      <c r="L30" s="74">
        <f>IF(OR(C30&gt;Results!$F$1,N30="N"),0,IF(H30="X",0,IF(N30=O30,1,0)))</f>
        <v>0</v>
      </c>
      <c r="M30" s="73">
        <f t="shared" si="7"/>
        <v>0</v>
      </c>
      <c r="N30" s="80" t="str">
        <f>IF($C30&gt;Results!$F$1," ",(VLOOKUP($D30,Results!$B$2:$H$398,7,FALSE)))</f>
        <v xml:space="preserve"> </v>
      </c>
      <c r="O30" s="81" t="str">
        <f>IF($C30&gt;Results!$F$1," ",(VLOOKUP($E30,Results!$C$2:$K$398,9,FALSE)))</f>
        <v xml:space="preserve"> </v>
      </c>
      <c r="P30" s="84">
        <f t="shared" si="8"/>
        <v>0</v>
      </c>
    </row>
    <row r="31" spans="2:16" x14ac:dyDescent="0.25">
      <c r="B31" t="str">
        <f t="shared" si="2"/>
        <v>M29</v>
      </c>
      <c r="C31" s="22">
        <v>29</v>
      </c>
      <c r="D31" s="24" t="str">
        <f t="shared" si="3"/>
        <v>29M29</v>
      </c>
      <c r="E31" s="24" t="str">
        <f t="shared" si="4"/>
        <v>29M22</v>
      </c>
      <c r="F31" s="23"/>
      <c r="G31" s="21">
        <f>+Results!D338</f>
        <v>46106</v>
      </c>
      <c r="H31" s="20" t="str">
        <f>VLOOKUP($D31,Results!$B$2:$I$398,8,FALSE)</f>
        <v>M22</v>
      </c>
      <c r="I31" s="20" t="str">
        <f>VLOOKUP(H31,Results!$N$2:$O$13,2,FALSE)</f>
        <v>Elks</v>
      </c>
      <c r="J31" s="89">
        <f t="shared" si="5"/>
        <v>0</v>
      </c>
      <c r="K31" s="71">
        <f t="shared" si="6"/>
        <v>0</v>
      </c>
      <c r="L31" s="74">
        <f>IF(OR(C31&gt;Results!$F$1,N31="N"),0,IF(H31="X",0,IF(N31=O31,1,0)))</f>
        <v>0</v>
      </c>
      <c r="M31" s="73">
        <f t="shared" si="7"/>
        <v>0</v>
      </c>
      <c r="N31" s="80" t="str">
        <f>IF($C31&gt;Results!$F$1," ",(VLOOKUP($D31,Results!$B$2:$H$398,7,FALSE)))</f>
        <v xml:space="preserve"> </v>
      </c>
      <c r="O31" s="81" t="str">
        <f>IF($C31&gt;Results!$F$1," ",(VLOOKUP($E31,Results!$C$2:$K$398,9,FALSE)))</f>
        <v xml:space="preserve"> </v>
      </c>
      <c r="P31" s="84">
        <f t="shared" si="8"/>
        <v>0</v>
      </c>
    </row>
    <row r="32" spans="2:16" x14ac:dyDescent="0.25">
      <c r="B32" t="str">
        <f t="shared" si="2"/>
        <v>M29</v>
      </c>
      <c r="C32" s="22">
        <v>30</v>
      </c>
      <c r="D32" s="24" t="str">
        <f t="shared" si="3"/>
        <v>30M29</v>
      </c>
      <c r="E32" s="24" t="str">
        <f t="shared" si="4"/>
        <v>30M24</v>
      </c>
      <c r="F32" s="23"/>
      <c r="G32" s="21">
        <f>+Results!D350</f>
        <v>46111</v>
      </c>
      <c r="H32" s="20" t="str">
        <f>VLOOKUP($D32,Results!$B$2:$I$398,8,FALSE)</f>
        <v>M24</v>
      </c>
      <c r="I32" s="20" t="str">
        <f>VLOOKUP(H32,Results!$N$2:$O$13,2,FALSE)</f>
        <v>Newark Nomads</v>
      </c>
      <c r="J32" s="89">
        <f t="shared" si="5"/>
        <v>0</v>
      </c>
      <c r="K32" s="71">
        <f t="shared" si="6"/>
        <v>0</v>
      </c>
      <c r="L32" s="74">
        <f>IF(OR(C32&gt;Results!$F$1,N32="N"),0,IF(H32="X",0,IF(N32=O32,1,0)))</f>
        <v>0</v>
      </c>
      <c r="M32" s="73">
        <f t="shared" si="7"/>
        <v>0</v>
      </c>
      <c r="N32" s="80" t="str">
        <f>IF($C32&gt;Results!$F$1," ",(VLOOKUP($D32,Results!$B$2:$H$398,7,FALSE)))</f>
        <v xml:space="preserve"> </v>
      </c>
      <c r="O32" s="81" t="str">
        <f>IF($C32&gt;Results!$F$1," ",(VLOOKUP($E32,Results!$C$2:$K$398,9,FALSE)))</f>
        <v xml:space="preserve"> </v>
      </c>
      <c r="P32" s="84">
        <f t="shared" si="8"/>
        <v>0</v>
      </c>
    </row>
    <row r="33" spans="2:16" x14ac:dyDescent="0.25">
      <c r="B33" t="str">
        <f t="shared" si="2"/>
        <v>M29</v>
      </c>
      <c r="C33" s="22">
        <v>31</v>
      </c>
      <c r="D33" s="24" t="str">
        <f t="shared" si="3"/>
        <v>31M29</v>
      </c>
      <c r="E33" s="24" t="str">
        <f t="shared" si="4"/>
        <v>31M23</v>
      </c>
      <c r="F33" s="23"/>
      <c r="G33" s="21">
        <f>+Results!D362</f>
        <v>46120</v>
      </c>
      <c r="H33" s="20" t="str">
        <f>VLOOKUP($D33,Results!$B$2:$I$398,8,FALSE)</f>
        <v>M23</v>
      </c>
      <c r="I33" s="20" t="str">
        <f>VLOOKUP(H33,Results!$N$2:$O$13,2,FALSE)</f>
        <v>Aztecs</v>
      </c>
      <c r="J33" s="89">
        <f t="shared" si="5"/>
        <v>0</v>
      </c>
      <c r="K33" s="71">
        <f t="shared" si="6"/>
        <v>0</v>
      </c>
      <c r="L33" s="74">
        <f>IF(OR(C33&gt;Results!$F$1,N33="N"),0,IF(H33="X",0,IF(N33=O33,1,0)))</f>
        <v>0</v>
      </c>
      <c r="M33" s="73">
        <f t="shared" si="7"/>
        <v>0</v>
      </c>
      <c r="N33" s="80" t="str">
        <f>IF($C33&gt;Results!$F$1," ",(VLOOKUP($D33,Results!$B$2:$H$398,7,FALSE)))</f>
        <v xml:space="preserve"> </v>
      </c>
      <c r="O33" s="81" t="str">
        <f>IF($C33&gt;Results!$F$1," ",(VLOOKUP($E33,Results!$C$2:$K$398,9,FALSE)))</f>
        <v xml:space="preserve"> </v>
      </c>
      <c r="P33" s="84">
        <f t="shared" si="8"/>
        <v>0</v>
      </c>
    </row>
    <row r="34" spans="2:16" x14ac:dyDescent="0.25">
      <c r="B34" t="str">
        <f t="shared" si="2"/>
        <v>M29</v>
      </c>
      <c r="C34" s="22">
        <v>32</v>
      </c>
      <c r="D34" s="24" t="str">
        <f t="shared" si="3"/>
        <v>32M29</v>
      </c>
      <c r="E34" s="24" t="str">
        <f t="shared" si="4"/>
        <v>32M25</v>
      </c>
      <c r="F34" s="23"/>
      <c r="G34" s="21">
        <f>+Results!D374</f>
        <v>46125</v>
      </c>
      <c r="H34" s="20" t="str">
        <f>VLOOKUP($D34,Results!$B$2:$I$398,8,FALSE)</f>
        <v>M25</v>
      </c>
      <c r="I34" s="20" t="str">
        <f>VLOOKUP(H34,Results!$N$2:$O$13,2,FALSE)</f>
        <v>Woodlark</v>
      </c>
      <c r="J34" s="89">
        <f t="shared" si="5"/>
        <v>0</v>
      </c>
      <c r="K34" s="71">
        <f t="shared" si="6"/>
        <v>0</v>
      </c>
      <c r="L34" s="74">
        <f>IF(OR(C34&gt;Results!$F$1,N34="N"),0,IF(H34="X",0,IF(N34=O34,1,0)))</f>
        <v>0</v>
      </c>
      <c r="M34" s="73">
        <f t="shared" si="7"/>
        <v>0</v>
      </c>
      <c r="N34" s="80" t="str">
        <f>IF($C34&gt;Results!$F$1," ",(VLOOKUP($D34,Results!$B$2:$H$398,7,FALSE)))</f>
        <v xml:space="preserve"> </v>
      </c>
      <c r="O34" s="81" t="str">
        <f>IF($C34&gt;Results!$F$1," ",(VLOOKUP($E34,Results!$C$2:$K$398,9,FALSE)))</f>
        <v xml:space="preserve"> </v>
      </c>
      <c r="P34" s="84">
        <f t="shared" si="8"/>
        <v>0</v>
      </c>
    </row>
    <row r="35" spans="2:16" x14ac:dyDescent="0.25">
      <c r="B35" t="str">
        <f t="shared" si="2"/>
        <v>M29</v>
      </c>
      <c r="C35" s="22">
        <v>33</v>
      </c>
      <c r="D35" s="24" t="str">
        <f t="shared" si="3"/>
        <v>33M29</v>
      </c>
      <c r="E35" s="24" t="str">
        <f t="shared" si="4"/>
        <v>33M21</v>
      </c>
      <c r="F35" s="23"/>
      <c r="G35" s="21">
        <f>+Results!D386</f>
        <v>46132</v>
      </c>
      <c r="H35" s="20" t="str">
        <f>VLOOKUP($D35,Results!$B$2:$I$398,8,FALSE)</f>
        <v>M21</v>
      </c>
      <c r="I35" s="20" t="str">
        <f>VLOOKUP(H35,Results!$N$2:$O$13,2,FALSE)</f>
        <v>Butcher's Dog</v>
      </c>
      <c r="J35" s="89">
        <f t="shared" si="5"/>
        <v>0</v>
      </c>
      <c r="K35" s="71">
        <f t="shared" si="6"/>
        <v>0</v>
      </c>
      <c r="L35" s="74">
        <f>IF(OR(C35&gt;Results!$F$1,N35="N"),0,IF(H35="X",0,IF(N35=O35,1,0)))</f>
        <v>0</v>
      </c>
      <c r="M35" s="73">
        <f t="shared" si="7"/>
        <v>0</v>
      </c>
      <c r="N35" s="80" t="str">
        <f>IF($C35&gt;Results!$F$1," ",(VLOOKUP($D35,Results!$B$2:$H$398,7,FALSE)))</f>
        <v xml:space="preserve"> </v>
      </c>
      <c r="O35" s="81" t="str">
        <f>IF($C35&gt;Results!$F$1," ",(VLOOKUP($E35,Results!$C$2:$K$398,9,FALSE)))</f>
        <v xml:space="preserve"> </v>
      </c>
      <c r="P35" s="84">
        <f t="shared" si="8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15</v>
      </c>
      <c r="K36" s="75">
        <f t="shared" ref="K36:P36" si="9">SUM(K3:K35)</f>
        <v>6</v>
      </c>
      <c r="L36" s="76">
        <f t="shared" si="9"/>
        <v>0</v>
      </c>
      <c r="M36" s="77">
        <f t="shared" si="9"/>
        <v>9</v>
      </c>
      <c r="N36" s="82">
        <f t="shared" si="9"/>
        <v>131</v>
      </c>
      <c r="O36" s="83">
        <f t="shared" si="9"/>
        <v>186</v>
      </c>
      <c r="P36" s="85">
        <f t="shared" si="9"/>
        <v>12</v>
      </c>
    </row>
  </sheetData>
  <mergeCells count="1">
    <mergeCell ref="I1:L1"/>
  </mergeCells>
  <conditionalFormatting sqref="H3:H35">
    <cfRule type="containsText" dxfId="7" priority="2" operator="containsText" text="X">
      <formula>NOT(ISERROR(SEARCH("X",H3)))</formula>
    </cfRule>
  </conditionalFormatting>
  <conditionalFormatting sqref="I3:I35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.28515625" customWidth="1"/>
    <col min="2" max="2" width="4.710937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47</v>
      </c>
      <c r="I1" s="110" t="s">
        <v>62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M30</v>
      </c>
      <c r="C3" s="22">
        <v>1</v>
      </c>
      <c r="D3" s="24" t="str">
        <f t="shared" ref="D3:D35" si="0">CONCATENATE(C3,B3)</f>
        <v>1M30</v>
      </c>
      <c r="E3" s="24" t="str">
        <f t="shared" ref="E3:E35" si="1">CONCATENATE(C3,H3)</f>
        <v>1M32</v>
      </c>
      <c r="F3" s="23"/>
      <c r="G3" s="19">
        <f>+Results!D2</f>
        <v>45912</v>
      </c>
      <c r="H3" s="20" t="str">
        <f>VLOOKUP($D3,Results!$B$2:$I$398,8,FALSE)</f>
        <v>M32</v>
      </c>
      <c r="I3" s="20" t="str">
        <f>VLOOKUP(H3,Results!$N$2:$O$13,2,FALSE)</f>
        <v>Bingham Lions</v>
      </c>
      <c r="J3" s="89">
        <f>SUM(K3:M3)</f>
        <v>1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1</v>
      </c>
      <c r="N3" s="80">
        <f>IF($C3&gt;Results!$F$1," ",(VLOOKUP($D3,Results!$B$2:$H$265,7,FALSE)))</f>
        <v>12</v>
      </c>
      <c r="O3" s="81">
        <f>IF($C3&gt;Results!$F$1," ",(VLOOKUP($E3,Results!$C$2:$K$265,9,FALSE)))</f>
        <v>13</v>
      </c>
      <c r="P3" s="84">
        <f>IF(J3=" "," ",SUM(K3*2)+L3*1)</f>
        <v>0</v>
      </c>
    </row>
    <row r="4" spans="2:16" x14ac:dyDescent="0.25">
      <c r="B4" t="str">
        <f t="shared" ref="B4:B35" si="2">+$H$1</f>
        <v>M30</v>
      </c>
      <c r="C4" s="22">
        <v>2</v>
      </c>
      <c r="D4" s="24" t="str">
        <f t="shared" si="0"/>
        <v>2M30</v>
      </c>
      <c r="E4" s="24" t="str">
        <f t="shared" si="1"/>
        <v>2M29</v>
      </c>
      <c r="F4" s="23"/>
      <c r="G4" s="19">
        <f>+Results!D14</f>
        <v>45919</v>
      </c>
      <c r="H4" s="20" t="str">
        <f>VLOOKUP($D4,Results!$B$2:$I$398,8,FALSE)</f>
        <v>M29</v>
      </c>
      <c r="I4" s="20" t="str">
        <f>VLOOKUP(H4,Results!$N$2:$O$13,2,FALSE)</f>
        <v>Phoenix</v>
      </c>
      <c r="J4" s="89">
        <f t="shared" ref="J4:J35" si="3">SUM(K4:M4)</f>
        <v>1</v>
      </c>
      <c r="K4" s="71">
        <f t="shared" ref="K4:K35" si="4">IF(H4="X",0,IF(N4&gt;O4,1,0))</f>
        <v>1</v>
      </c>
      <c r="L4" s="74">
        <f>IF(OR(C4&gt;Results!$F$1,N4="N"),0,IF(H4="X",0,IF(N4=O4,1,0)))</f>
        <v>0</v>
      </c>
      <c r="M4" s="73">
        <f t="shared" ref="M4:M35" si="5">IF(H4="X",0,IF(N4&lt;O4,1,0))</f>
        <v>0</v>
      </c>
      <c r="N4" s="80">
        <f>IF($C4&gt;Results!$F$1," ",(VLOOKUP($D4,Results!$B$2:$H$265,7,FALSE)))</f>
        <v>19</v>
      </c>
      <c r="O4" s="81">
        <f>IF($C4&gt;Results!$F$1," ",(VLOOKUP($E4,Results!$C$2:$K$265,9,FALSE)))</f>
        <v>7</v>
      </c>
      <c r="P4" s="84">
        <f t="shared" ref="P4:P35" si="6">IF(J4=" "," ",SUM(K4*2)+L4*1)</f>
        <v>2</v>
      </c>
    </row>
    <row r="5" spans="2:16" x14ac:dyDescent="0.25">
      <c r="B5" t="str">
        <f t="shared" si="2"/>
        <v>M30</v>
      </c>
      <c r="C5" s="22">
        <v>3</v>
      </c>
      <c r="D5" s="24" t="str">
        <f t="shared" si="0"/>
        <v>3M30</v>
      </c>
      <c r="E5" s="24" t="str">
        <f t="shared" si="1"/>
        <v>3M31</v>
      </c>
      <c r="F5" s="23"/>
      <c r="G5" s="19">
        <f>+Results!D26</f>
        <v>45922</v>
      </c>
      <c r="H5" s="20" t="str">
        <f>VLOOKUP($D5,Results!$B$2:$I$398,8,FALSE)</f>
        <v>M31</v>
      </c>
      <c r="I5" s="20" t="str">
        <f>VLOOKUP(H5,Results!$N$2:$O$13,2,FALSE)</f>
        <v>Lazy S</v>
      </c>
      <c r="J5" s="89">
        <f t="shared" si="3"/>
        <v>1</v>
      </c>
      <c r="K5" s="71">
        <f t="shared" si="4"/>
        <v>1</v>
      </c>
      <c r="L5" s="74">
        <f>IF(OR(C5&gt;Results!$F$1,N5="N"),0,IF(H5="X",0,IF(N5=O5,1,0)))</f>
        <v>0</v>
      </c>
      <c r="M5" s="73">
        <f t="shared" si="5"/>
        <v>0</v>
      </c>
      <c r="N5" s="80">
        <f>IF($C5&gt;Results!$F$1," ",(VLOOKUP($D5,Results!$B$2:$H$265,7,FALSE)))</f>
        <v>17</v>
      </c>
      <c r="O5" s="81">
        <f>IF($C5&gt;Results!$F$1," ",(VLOOKUP($E5,Results!$C$2:$K$265,9,FALSE)))</f>
        <v>6</v>
      </c>
      <c r="P5" s="84">
        <f t="shared" si="6"/>
        <v>2</v>
      </c>
    </row>
    <row r="6" spans="2:16" x14ac:dyDescent="0.25">
      <c r="B6" t="str">
        <f t="shared" si="2"/>
        <v>M30</v>
      </c>
      <c r="C6" s="22">
        <v>4</v>
      </c>
      <c r="D6" s="24" t="str">
        <f t="shared" si="0"/>
        <v>4M30</v>
      </c>
      <c r="E6" s="24" t="str">
        <f t="shared" si="1"/>
        <v>4M28</v>
      </c>
      <c r="F6" s="23"/>
      <c r="G6" s="19">
        <f>+Results!D38</f>
        <v>45933</v>
      </c>
      <c r="H6" s="20" t="str">
        <f>VLOOKUP($D6,Results!$B$2:$I$398,8,FALSE)</f>
        <v>M28</v>
      </c>
      <c r="I6" s="20" t="str">
        <f>VLOOKUP(H6,Results!$N$2:$O$13,2,FALSE)</f>
        <v>Pilgrims</v>
      </c>
      <c r="J6" s="89">
        <f t="shared" si="3"/>
        <v>1</v>
      </c>
      <c r="K6" s="71">
        <f t="shared" si="4"/>
        <v>1</v>
      </c>
      <c r="L6" s="74">
        <f>IF(OR(C6&gt;Results!$F$1,N6="N"),0,IF(H6="X",0,IF(N6=O6,1,0)))</f>
        <v>0</v>
      </c>
      <c r="M6" s="73">
        <f t="shared" si="5"/>
        <v>0</v>
      </c>
      <c r="N6" s="80">
        <f>IF($C6&gt;Results!$F$1," ",(VLOOKUP($D6,Results!$B$2:$H$265,7,FALSE)))</f>
        <v>21</v>
      </c>
      <c r="O6" s="81">
        <f>IF($C6&gt;Results!$F$1," ",(VLOOKUP($E6,Results!$C$2:$K$265,9,FALSE)))</f>
        <v>8</v>
      </c>
      <c r="P6" s="84">
        <f t="shared" si="6"/>
        <v>2</v>
      </c>
    </row>
    <row r="7" spans="2:16" x14ac:dyDescent="0.25">
      <c r="B7" t="str">
        <f t="shared" si="2"/>
        <v>M30</v>
      </c>
      <c r="C7" s="22">
        <v>5</v>
      </c>
      <c r="D7" s="24" t="str">
        <f t="shared" si="0"/>
        <v>5M30</v>
      </c>
      <c r="E7" s="24" t="str">
        <f t="shared" si="1"/>
        <v>5M27</v>
      </c>
      <c r="F7" s="23"/>
      <c r="G7" s="21">
        <f>+Results!D50</f>
        <v>45938</v>
      </c>
      <c r="H7" s="20" t="str">
        <f>VLOOKUP($D7,Results!$B$2:$I$398,8,FALSE)</f>
        <v>M27</v>
      </c>
      <c r="I7" s="20" t="str">
        <f>VLOOKUP(H7,Results!$N$2:$O$13,2,FALSE)</f>
        <v>Clockpelters</v>
      </c>
      <c r="J7" s="89">
        <f t="shared" si="3"/>
        <v>1</v>
      </c>
      <c r="K7" s="71">
        <f t="shared" si="4"/>
        <v>0</v>
      </c>
      <c r="L7" s="74">
        <f>IF(OR(C7&gt;Results!$F$1,N7="N"),0,IF(H7="X",0,IF(N7=O7,1,0)))</f>
        <v>1</v>
      </c>
      <c r="M7" s="73">
        <f t="shared" si="5"/>
        <v>0</v>
      </c>
      <c r="N7" s="80">
        <f>IF($C7&gt;Results!$F$1," ",(VLOOKUP($D7,Results!$B$2:$H$265,7,FALSE)))</f>
        <v>8</v>
      </c>
      <c r="O7" s="81">
        <f>IF($C7&gt;Results!$F$1," ",(VLOOKUP($E7,Results!$C$2:$K$265,9,FALSE)))</f>
        <v>8</v>
      </c>
      <c r="P7" s="84">
        <f t="shared" si="6"/>
        <v>1</v>
      </c>
    </row>
    <row r="8" spans="2:16" x14ac:dyDescent="0.25">
      <c r="B8" t="str">
        <f t="shared" si="2"/>
        <v>M30</v>
      </c>
      <c r="C8" s="22">
        <v>6</v>
      </c>
      <c r="D8" s="24" t="str">
        <f t="shared" si="0"/>
        <v>6M30</v>
      </c>
      <c r="E8" s="24" t="str">
        <f t="shared" si="1"/>
        <v>6M21</v>
      </c>
      <c r="F8" s="23"/>
      <c r="G8" s="19">
        <f>+Results!D62</f>
        <v>45947</v>
      </c>
      <c r="H8" s="20" t="str">
        <f>VLOOKUP($D8,Results!$B$2:$I$398,8,FALSE)</f>
        <v>M21</v>
      </c>
      <c r="I8" s="20" t="str">
        <f>VLOOKUP(H8,Results!$N$2:$O$13,2,FALSE)</f>
        <v>Butcher's Dog</v>
      </c>
      <c r="J8" s="89">
        <f t="shared" si="3"/>
        <v>1</v>
      </c>
      <c r="K8" s="71">
        <f t="shared" si="4"/>
        <v>1</v>
      </c>
      <c r="L8" s="74">
        <f>IF(OR(C8&gt;Results!$F$1,N8="N"),0,IF(H8="X",0,IF(N8=O8,1,0)))</f>
        <v>0</v>
      </c>
      <c r="M8" s="73">
        <f t="shared" si="5"/>
        <v>0</v>
      </c>
      <c r="N8" s="80">
        <f>IF($C8&gt;Results!$F$1," ",(VLOOKUP($D8,Results!$B$2:$H$265,7,FALSE)))</f>
        <v>12</v>
      </c>
      <c r="O8" s="81">
        <f>IF($C8&gt;Results!$F$1," ",(VLOOKUP($E8,Results!$C$2:$K$265,9,FALSE)))</f>
        <v>6</v>
      </c>
      <c r="P8" s="84">
        <f t="shared" si="6"/>
        <v>2</v>
      </c>
    </row>
    <row r="9" spans="2:16" x14ac:dyDescent="0.25">
      <c r="B9" t="str">
        <f t="shared" si="2"/>
        <v>M30</v>
      </c>
      <c r="C9" s="22">
        <v>7</v>
      </c>
      <c r="D9" s="24" t="str">
        <f t="shared" si="0"/>
        <v>7M30</v>
      </c>
      <c r="E9" s="24" t="str">
        <f t="shared" si="1"/>
        <v>7M23</v>
      </c>
      <c r="F9" s="23"/>
      <c r="G9" s="19">
        <f>+Results!D74</f>
        <v>45950</v>
      </c>
      <c r="H9" s="20" t="str">
        <f>VLOOKUP($D9,Results!$B$2:$I$398,8,FALSE)</f>
        <v>M23</v>
      </c>
      <c r="I9" s="20" t="str">
        <f>VLOOKUP(H9,Results!$N$2:$O$13,2,FALSE)</f>
        <v>Aztecs</v>
      </c>
      <c r="J9" s="89">
        <f t="shared" si="3"/>
        <v>1</v>
      </c>
      <c r="K9" s="71">
        <f t="shared" si="4"/>
        <v>0</v>
      </c>
      <c r="L9" s="74">
        <f>IF(OR(C9&gt;Results!$F$1,N9="N"),0,IF(H9="X",0,IF(N9=O9,1,0)))</f>
        <v>0</v>
      </c>
      <c r="M9" s="73">
        <f t="shared" si="5"/>
        <v>1</v>
      </c>
      <c r="N9" s="80">
        <f>IF($C9&gt;Results!$F$1," ",(VLOOKUP($D9,Results!$B$2:$H$265,7,FALSE)))</f>
        <v>8</v>
      </c>
      <c r="O9" s="81">
        <f>IF($C9&gt;Results!$F$1," ",(VLOOKUP($E9,Results!$C$2:$K$265,9,FALSE)))</f>
        <v>12</v>
      </c>
      <c r="P9" s="84">
        <f t="shared" si="6"/>
        <v>0</v>
      </c>
    </row>
    <row r="10" spans="2:16" x14ac:dyDescent="0.25">
      <c r="B10" t="str">
        <f t="shared" si="2"/>
        <v>M30</v>
      </c>
      <c r="C10" s="22">
        <v>8</v>
      </c>
      <c r="D10" s="24" t="str">
        <f t="shared" si="0"/>
        <v>8M30</v>
      </c>
      <c r="E10" s="24" t="str">
        <f t="shared" si="1"/>
        <v>8M25</v>
      </c>
      <c r="F10" s="23"/>
      <c r="G10" s="19">
        <f>+Results!D86</f>
        <v>45957</v>
      </c>
      <c r="H10" s="20" t="str">
        <f>VLOOKUP($D10,Results!$B$2:$I$398,8,FALSE)</f>
        <v>M25</v>
      </c>
      <c r="I10" s="20" t="str">
        <f>VLOOKUP(H10,Results!$N$2:$O$13,2,FALSE)</f>
        <v>Woodlark</v>
      </c>
      <c r="J10" s="89">
        <f t="shared" si="3"/>
        <v>1</v>
      </c>
      <c r="K10" s="71">
        <f t="shared" si="4"/>
        <v>1</v>
      </c>
      <c r="L10" s="74">
        <f>IF(OR(C10&gt;Results!$F$1,N10="N"),0,IF(H10="X",0,IF(N10=O10,1,0)))</f>
        <v>0</v>
      </c>
      <c r="M10" s="73">
        <f t="shared" si="5"/>
        <v>0</v>
      </c>
      <c r="N10" s="80">
        <f>IF($C10&gt;Results!$F$1," ",(VLOOKUP($D10,Results!$B$2:$H$265,7,FALSE)))</f>
        <v>18</v>
      </c>
      <c r="O10" s="81">
        <f>IF($C10&gt;Results!$F$1," ",(VLOOKUP($E10,Results!$C$2:$K$265,9,FALSE)))</f>
        <v>8</v>
      </c>
      <c r="P10" s="84">
        <f t="shared" si="6"/>
        <v>2</v>
      </c>
    </row>
    <row r="11" spans="2:16" x14ac:dyDescent="0.25">
      <c r="B11" t="str">
        <f t="shared" si="2"/>
        <v>M30</v>
      </c>
      <c r="C11" s="22">
        <v>9</v>
      </c>
      <c r="D11" s="24" t="str">
        <f t="shared" si="0"/>
        <v>9M30</v>
      </c>
      <c r="E11" s="24" t="str">
        <f t="shared" si="1"/>
        <v>9M26</v>
      </c>
      <c r="F11" s="23"/>
      <c r="G11" s="21">
        <f>+Results!D98</f>
        <v>45961</v>
      </c>
      <c r="H11" s="20" t="str">
        <f>VLOOKUP($D11,Results!$B$2:$I$398,8,FALSE)</f>
        <v>M26</v>
      </c>
      <c r="I11" s="20" t="str">
        <f>VLOOKUP(H11,Results!$N$2:$O$13,2,FALSE)</f>
        <v>Wynsomes</v>
      </c>
      <c r="J11" s="89">
        <f t="shared" si="3"/>
        <v>1</v>
      </c>
      <c r="K11" s="71">
        <f t="shared" si="4"/>
        <v>1</v>
      </c>
      <c r="L11" s="74">
        <f>IF(OR(C11&gt;Results!$F$1,N11="N"),0,IF(H11="X",0,IF(N11=O11,1,0)))</f>
        <v>0</v>
      </c>
      <c r="M11" s="73">
        <f t="shared" si="5"/>
        <v>0</v>
      </c>
      <c r="N11" s="80">
        <f>IF($C11&gt;Results!$F$1," ",(VLOOKUP($D11,Results!$B$2:$H$265,7,FALSE)))</f>
        <v>13</v>
      </c>
      <c r="O11" s="81">
        <f>IF($C11&gt;Results!$F$1," ",(VLOOKUP($E11,Results!$C$2:$K$265,9,FALSE)))</f>
        <v>6</v>
      </c>
      <c r="P11" s="84">
        <f t="shared" si="6"/>
        <v>2</v>
      </c>
    </row>
    <row r="12" spans="2:16" x14ac:dyDescent="0.25">
      <c r="B12" t="str">
        <f t="shared" si="2"/>
        <v>M30</v>
      </c>
      <c r="C12" s="22">
        <v>10</v>
      </c>
      <c r="D12" s="24" t="str">
        <f t="shared" si="0"/>
        <v>10M30</v>
      </c>
      <c r="E12" s="24" t="str">
        <f t="shared" si="1"/>
        <v>10M24</v>
      </c>
      <c r="F12" s="23"/>
      <c r="G12" s="21">
        <f>+Results!D110</f>
        <v>45966</v>
      </c>
      <c r="H12" s="20" t="str">
        <f>VLOOKUP($D12,Results!$B$2:$I$398,8,FALSE)</f>
        <v>M24</v>
      </c>
      <c r="I12" s="20" t="str">
        <f>VLOOKUP(H12,Results!$N$2:$O$13,2,FALSE)</f>
        <v>Newark Nomads</v>
      </c>
      <c r="J12" s="89">
        <f t="shared" si="3"/>
        <v>1</v>
      </c>
      <c r="K12" s="71">
        <f t="shared" si="4"/>
        <v>0</v>
      </c>
      <c r="L12" s="74">
        <f>IF(OR(C12&gt;Results!$F$1,N12="N"),0,IF(H12="X",0,IF(N12=O12,1,0)))</f>
        <v>1</v>
      </c>
      <c r="M12" s="73">
        <f t="shared" si="5"/>
        <v>0</v>
      </c>
      <c r="N12" s="80">
        <f>IF($C12&gt;Results!$F$1," ",(VLOOKUP($D12,Results!$B$2:$H$265,7,FALSE)))</f>
        <v>13</v>
      </c>
      <c r="O12" s="81">
        <f>IF($C12&gt;Results!$F$1," ",(VLOOKUP($E12,Results!$C$2:$K$265,9,FALSE)))</f>
        <v>13</v>
      </c>
      <c r="P12" s="84">
        <f t="shared" si="6"/>
        <v>1</v>
      </c>
    </row>
    <row r="13" spans="2:16" x14ac:dyDescent="0.25">
      <c r="B13" t="str">
        <f t="shared" si="2"/>
        <v>M30</v>
      </c>
      <c r="C13" s="22">
        <v>11</v>
      </c>
      <c r="D13" s="24" t="str">
        <f t="shared" si="0"/>
        <v>11M30</v>
      </c>
      <c r="E13" s="24" t="str">
        <f t="shared" si="1"/>
        <v>11M22</v>
      </c>
      <c r="F13" s="23"/>
      <c r="G13" s="21">
        <f>+Results!D122</f>
        <v>45971</v>
      </c>
      <c r="H13" s="20" t="str">
        <f>VLOOKUP($D13,Results!$B$2:$I$398,8,FALSE)</f>
        <v>M22</v>
      </c>
      <c r="I13" s="20" t="str">
        <f>VLOOKUP(H13,Results!$N$2:$O$13,2,FALSE)</f>
        <v>Elks</v>
      </c>
      <c r="J13" s="89">
        <f t="shared" si="3"/>
        <v>1</v>
      </c>
      <c r="K13" s="71">
        <f t="shared" si="4"/>
        <v>1</v>
      </c>
      <c r="L13" s="74">
        <f>IF(OR(C13&gt;Results!$F$1,N13="N"),0,IF(H13="X",0,IF(N13=O13,1,0)))</f>
        <v>0</v>
      </c>
      <c r="M13" s="73">
        <f t="shared" si="5"/>
        <v>0</v>
      </c>
      <c r="N13" s="80">
        <f>IF($C13&gt;Results!$F$1," ",(VLOOKUP($D13,Results!$B$2:$H$265,7,FALSE)))</f>
        <v>18</v>
      </c>
      <c r="O13" s="81">
        <f>IF($C13&gt;Results!$F$1," ",(VLOOKUP($E13,Results!$C$2:$K$265,9,FALSE)))</f>
        <v>4</v>
      </c>
      <c r="P13" s="84">
        <f t="shared" si="6"/>
        <v>2</v>
      </c>
    </row>
    <row r="14" spans="2:16" x14ac:dyDescent="0.25">
      <c r="B14" t="str">
        <f t="shared" si="2"/>
        <v>M30</v>
      </c>
      <c r="C14" s="22">
        <v>12</v>
      </c>
      <c r="D14" s="24" t="str">
        <f t="shared" si="0"/>
        <v>12M30</v>
      </c>
      <c r="E14" s="24" t="str">
        <f t="shared" si="1"/>
        <v>12M29</v>
      </c>
      <c r="F14" s="23"/>
      <c r="G14" s="19">
        <f>+Results!D134</f>
        <v>45978</v>
      </c>
      <c r="H14" s="20" t="str">
        <f>VLOOKUP($D14,Results!$B$2:$I$398,8,FALSE)</f>
        <v>M29</v>
      </c>
      <c r="I14" s="20" t="str">
        <f>VLOOKUP(H14,Results!$N$2:$O$13,2,FALSE)</f>
        <v>Phoenix</v>
      </c>
      <c r="J14" s="89">
        <f t="shared" si="3"/>
        <v>1</v>
      </c>
      <c r="K14" s="71">
        <f t="shared" si="4"/>
        <v>0</v>
      </c>
      <c r="L14" s="74">
        <f>IF(OR(C14&gt;Results!$F$1,N14="N"),0,IF(H14="X",0,IF(N14=O14,1,0)))</f>
        <v>0</v>
      </c>
      <c r="M14" s="73">
        <f t="shared" si="5"/>
        <v>1</v>
      </c>
      <c r="N14" s="80">
        <f>IF($C14&gt;Results!$F$1," ",(VLOOKUP($D14,Results!$B$2:$H$265,7,FALSE)))</f>
        <v>9</v>
      </c>
      <c r="O14" s="81">
        <f>IF($C14&gt;Results!$F$1," ",(VLOOKUP($E14,Results!$C$2:$K$265,9,FALSE)))</f>
        <v>11</v>
      </c>
      <c r="P14" s="84">
        <f t="shared" si="6"/>
        <v>0</v>
      </c>
    </row>
    <row r="15" spans="2:16" x14ac:dyDescent="0.25">
      <c r="B15" t="str">
        <f t="shared" si="2"/>
        <v>M30</v>
      </c>
      <c r="C15" s="22">
        <v>13</v>
      </c>
      <c r="D15" s="24" t="str">
        <f t="shared" si="0"/>
        <v>13M30</v>
      </c>
      <c r="E15" s="24" t="str">
        <f t="shared" si="1"/>
        <v>13M31</v>
      </c>
      <c r="F15" s="23"/>
      <c r="G15" s="19">
        <f>+Results!D146</f>
        <v>45985</v>
      </c>
      <c r="H15" s="20" t="str">
        <f>VLOOKUP($D15,Results!$B$2:$I$398,8,FALSE)</f>
        <v>M31</v>
      </c>
      <c r="I15" s="20" t="str">
        <f>VLOOKUP(H15,Results!$N$2:$O$13,2,FALSE)</f>
        <v>Lazy S</v>
      </c>
      <c r="J15" s="89">
        <f t="shared" si="3"/>
        <v>1</v>
      </c>
      <c r="K15" s="71">
        <f t="shared" si="4"/>
        <v>1</v>
      </c>
      <c r="L15" s="74">
        <f>IF(OR(C15&gt;Results!$F$1,N15="N"),0,IF(H15="X",0,IF(N15=O15,1,0)))</f>
        <v>0</v>
      </c>
      <c r="M15" s="73">
        <f t="shared" si="5"/>
        <v>0</v>
      </c>
      <c r="N15" s="80">
        <f>IF($C15&gt;Results!$F$1," ",(VLOOKUP($D15,Results!$B$2:$H$265,7,FALSE)))</f>
        <v>17</v>
      </c>
      <c r="O15" s="81">
        <f>IF($C15&gt;Results!$F$1," ",(VLOOKUP($E15,Results!$C$2:$K$265,9,FALSE)))</f>
        <v>7</v>
      </c>
      <c r="P15" s="84">
        <f t="shared" si="6"/>
        <v>2</v>
      </c>
    </row>
    <row r="16" spans="2:16" x14ac:dyDescent="0.25">
      <c r="B16" t="str">
        <f t="shared" si="2"/>
        <v>M30</v>
      </c>
      <c r="C16" s="22">
        <v>14</v>
      </c>
      <c r="D16" s="24" t="str">
        <f t="shared" si="0"/>
        <v>14M30</v>
      </c>
      <c r="E16" s="24" t="str">
        <f t="shared" si="1"/>
        <v>14M32</v>
      </c>
      <c r="F16" s="23"/>
      <c r="G16" s="19">
        <f>+Results!D158</f>
        <v>45994</v>
      </c>
      <c r="H16" s="20" t="str">
        <f>VLOOKUP($D16,Results!$B$2:$I$398,8,FALSE)</f>
        <v>M32</v>
      </c>
      <c r="I16" s="20" t="str">
        <f>VLOOKUP(H16,Results!$N$2:$O$13,2,FALSE)</f>
        <v>Bingham Lions</v>
      </c>
      <c r="J16" s="89">
        <f t="shared" si="3"/>
        <v>1</v>
      </c>
      <c r="K16" s="71">
        <f t="shared" si="4"/>
        <v>0</v>
      </c>
      <c r="L16" s="74">
        <f>IF(OR(C16&gt;Results!$F$1,N16="N"),0,IF(H16="X",0,IF(N16=O16,1,0)))</f>
        <v>0</v>
      </c>
      <c r="M16" s="73">
        <f t="shared" si="5"/>
        <v>1</v>
      </c>
      <c r="N16" s="80">
        <f>IF($C16&gt;Results!$F$1," ",(VLOOKUP($D16,Results!$B$2:$H$265,7,FALSE)))</f>
        <v>11</v>
      </c>
      <c r="O16" s="81">
        <f>IF($C16&gt;Results!$F$1," ",(VLOOKUP($E16,Results!$C$2:$K$265,9,FALSE)))</f>
        <v>13</v>
      </c>
      <c r="P16" s="84">
        <f t="shared" si="6"/>
        <v>0</v>
      </c>
    </row>
    <row r="17" spans="2:16" x14ac:dyDescent="0.25">
      <c r="B17" t="str">
        <f t="shared" si="2"/>
        <v>M30</v>
      </c>
      <c r="C17" s="22">
        <v>15</v>
      </c>
      <c r="D17" s="24" t="str">
        <f t="shared" si="0"/>
        <v>15M30</v>
      </c>
      <c r="E17" s="24" t="str">
        <f t="shared" si="1"/>
        <v>15M28</v>
      </c>
      <c r="F17" s="23"/>
      <c r="G17" s="19">
        <f>+Results!D170</f>
        <v>46003</v>
      </c>
      <c r="H17" s="20" t="str">
        <f>VLOOKUP($D17,Results!$B$2:$I$398,8,FALSE)</f>
        <v>M28</v>
      </c>
      <c r="I17" s="20" t="str">
        <f>VLOOKUP(H17,Results!$N$2:$O$13,2,FALSE)</f>
        <v>Pilgrims</v>
      </c>
      <c r="J17" s="89">
        <f t="shared" si="3"/>
        <v>1</v>
      </c>
      <c r="K17" s="71">
        <f t="shared" si="4"/>
        <v>1</v>
      </c>
      <c r="L17" s="74">
        <f>IF(OR(C17&gt;Results!$F$1,N17="N"),0,IF(H17="X",0,IF(N17=O17,1,0)))</f>
        <v>0</v>
      </c>
      <c r="M17" s="73">
        <f t="shared" si="5"/>
        <v>0</v>
      </c>
      <c r="N17" s="80">
        <f>IF($C17&gt;Results!$F$1," ",(VLOOKUP($D17,Results!$B$2:$H$265,7,FALSE)))</f>
        <v>20</v>
      </c>
      <c r="O17" s="81">
        <f>IF($C17&gt;Results!$F$1," ",(VLOOKUP($E17,Results!$C$2:$K$265,9,FALSE)))</f>
        <v>7</v>
      </c>
      <c r="P17" s="84">
        <f t="shared" si="6"/>
        <v>2</v>
      </c>
    </row>
    <row r="18" spans="2:16" x14ac:dyDescent="0.25">
      <c r="B18" t="str">
        <f t="shared" si="2"/>
        <v>M30</v>
      </c>
      <c r="C18" s="22">
        <v>16</v>
      </c>
      <c r="D18" s="24" t="str">
        <f t="shared" si="0"/>
        <v>16M30</v>
      </c>
      <c r="E18" s="24" t="str">
        <f t="shared" si="1"/>
        <v>16M27</v>
      </c>
      <c r="F18" s="23"/>
      <c r="G18" s="21">
        <f>+Results!D182</f>
        <v>46006</v>
      </c>
      <c r="H18" s="20" t="str">
        <f>VLOOKUP($D18,Results!$B$2:$I$398,8,FALSE)</f>
        <v>M27</v>
      </c>
      <c r="I18" s="20" t="str">
        <f>VLOOKUP(H18,Results!$N$2:$O$13,2,FALSE)</f>
        <v>Clockpelters</v>
      </c>
      <c r="J18" s="89">
        <f t="shared" si="3"/>
        <v>0</v>
      </c>
      <c r="K18" s="71">
        <f t="shared" si="4"/>
        <v>0</v>
      </c>
      <c r="L18" s="74">
        <f>IF(OR(C18&gt;Results!$F$1,N18="N"),0,IF(H18="X",0,IF(N18=O18,1,0)))</f>
        <v>0</v>
      </c>
      <c r="M18" s="73">
        <f t="shared" si="5"/>
        <v>0</v>
      </c>
      <c r="N18" s="80" t="str">
        <f>IF($C18&gt;Results!$F$1," ",(VLOOKUP($D18,Results!$B$2:$H$265,7,FALSE)))</f>
        <v xml:space="preserve"> </v>
      </c>
      <c r="O18" s="81" t="str">
        <f>IF($C18&gt;Results!$F$1," ",(VLOOKUP($E18,Results!$C$2:$K$265,9,FALSE)))</f>
        <v xml:space="preserve"> </v>
      </c>
      <c r="P18" s="84">
        <f t="shared" si="6"/>
        <v>0</v>
      </c>
    </row>
    <row r="19" spans="2:16" x14ac:dyDescent="0.25">
      <c r="B19" t="str">
        <f t="shared" si="2"/>
        <v>M30</v>
      </c>
      <c r="C19" s="22">
        <v>17</v>
      </c>
      <c r="D19" s="24" t="str">
        <f t="shared" si="0"/>
        <v>17M30</v>
      </c>
      <c r="E19" s="24" t="str">
        <f t="shared" si="1"/>
        <v>17M21</v>
      </c>
      <c r="F19" s="23"/>
      <c r="G19" s="19">
        <f>+Results!D194</f>
        <v>46013</v>
      </c>
      <c r="H19" s="20" t="str">
        <f>VLOOKUP($D19,Results!$B$2:$I$398,8,FALSE)</f>
        <v>M21</v>
      </c>
      <c r="I19" s="20" t="str">
        <f>VLOOKUP(H19,Results!$N$2:$O$13,2,FALSE)</f>
        <v>Butcher's Dog</v>
      </c>
      <c r="J19" s="89">
        <f t="shared" si="3"/>
        <v>0</v>
      </c>
      <c r="K19" s="71">
        <f t="shared" si="4"/>
        <v>0</v>
      </c>
      <c r="L19" s="74">
        <f>IF(OR(C19&gt;Results!$F$1,N19="N"),0,IF(H19="X",0,IF(N19=O19,1,0)))</f>
        <v>0</v>
      </c>
      <c r="M19" s="73">
        <f t="shared" si="5"/>
        <v>0</v>
      </c>
      <c r="N19" s="80" t="str">
        <f>IF($C19&gt;Results!$F$1," ",(VLOOKUP($D19,Results!$B$2:$H$265,7,FALSE)))</f>
        <v xml:space="preserve"> </v>
      </c>
      <c r="O19" s="81" t="str">
        <f>IF($C19&gt;Results!$F$1," ",(VLOOKUP($E19,Results!$C$2:$K$265,9,FALSE)))</f>
        <v xml:space="preserve"> </v>
      </c>
      <c r="P19" s="84">
        <f t="shared" si="6"/>
        <v>0</v>
      </c>
    </row>
    <row r="20" spans="2:16" x14ac:dyDescent="0.25">
      <c r="B20" t="str">
        <f t="shared" si="2"/>
        <v>M30</v>
      </c>
      <c r="C20" s="22">
        <v>18</v>
      </c>
      <c r="D20" s="24" t="str">
        <f t="shared" si="0"/>
        <v>18M30</v>
      </c>
      <c r="E20" s="24" t="str">
        <f t="shared" si="1"/>
        <v>18M23</v>
      </c>
      <c r="F20" s="23"/>
      <c r="G20" s="21">
        <f>+Results!D206</f>
        <v>46031</v>
      </c>
      <c r="H20" s="20" t="str">
        <f>VLOOKUP($D20,Results!$B$2:$I$398,8,FALSE)</f>
        <v>M23</v>
      </c>
      <c r="I20" s="20" t="str">
        <f>VLOOKUP(H20,Results!$N$2:$O$13,2,FALSE)</f>
        <v>Aztecs</v>
      </c>
      <c r="J20" s="89">
        <f t="shared" si="3"/>
        <v>0</v>
      </c>
      <c r="K20" s="71">
        <f t="shared" si="4"/>
        <v>0</v>
      </c>
      <c r="L20" s="74">
        <f>IF(OR(C20&gt;Results!$F$1,N20="N"),0,IF(H20="X",0,IF(N20=O20,1,0)))</f>
        <v>0</v>
      </c>
      <c r="M20" s="73">
        <f t="shared" si="5"/>
        <v>0</v>
      </c>
      <c r="N20" s="80" t="str">
        <f>IF($C20&gt;Results!$F$1," ",(VLOOKUP($D20,Results!$B$2:$H$265,7,FALSE)))</f>
        <v xml:space="preserve"> </v>
      </c>
      <c r="O20" s="81" t="str">
        <f>IF($C20&gt;Results!$F$1," ",(VLOOKUP($E20,Results!$C$2:$K$265,9,FALSE)))</f>
        <v xml:space="preserve"> </v>
      </c>
      <c r="P20" s="84">
        <f t="shared" si="6"/>
        <v>0</v>
      </c>
    </row>
    <row r="21" spans="2:16" x14ac:dyDescent="0.25">
      <c r="B21" t="str">
        <f t="shared" si="2"/>
        <v>M30</v>
      </c>
      <c r="C21" s="22">
        <v>19</v>
      </c>
      <c r="D21" s="24" t="str">
        <f t="shared" si="0"/>
        <v>19M30</v>
      </c>
      <c r="E21" s="24" t="str">
        <f t="shared" si="1"/>
        <v>19M25</v>
      </c>
      <c r="F21" s="23"/>
      <c r="G21" s="19">
        <f>+Results!D218</f>
        <v>46034</v>
      </c>
      <c r="H21" s="20" t="str">
        <f>VLOOKUP($D21,Results!$B$2:$I$398,8,FALSE)</f>
        <v>M25</v>
      </c>
      <c r="I21" s="20" t="str">
        <f>VLOOKUP(H21,Results!$N$2:$O$13,2,FALSE)</f>
        <v>Woodlark</v>
      </c>
      <c r="J21" s="89">
        <f t="shared" si="3"/>
        <v>0</v>
      </c>
      <c r="K21" s="71">
        <f t="shared" si="4"/>
        <v>0</v>
      </c>
      <c r="L21" s="74">
        <f>IF(OR(C21&gt;Results!$F$1,N21="N"),0,IF(H21="X",0,IF(N21=O21,1,0)))</f>
        <v>0</v>
      </c>
      <c r="M21" s="73">
        <f t="shared" si="5"/>
        <v>0</v>
      </c>
      <c r="N21" s="80" t="str">
        <f>IF($C21&gt;Results!$F$1," ",(VLOOKUP($D21,Results!$B$2:$H$265,7,FALSE)))</f>
        <v xml:space="preserve"> </v>
      </c>
      <c r="O21" s="81" t="str">
        <f>IF($C21&gt;Results!$F$1," ",(VLOOKUP($E21,Results!$C$2:$K$265,9,FALSE)))</f>
        <v xml:space="preserve"> </v>
      </c>
      <c r="P21" s="84">
        <f t="shared" si="6"/>
        <v>0</v>
      </c>
    </row>
    <row r="22" spans="2:16" x14ac:dyDescent="0.25">
      <c r="B22" t="str">
        <f t="shared" si="2"/>
        <v>M30</v>
      </c>
      <c r="C22" s="22">
        <v>20</v>
      </c>
      <c r="D22" s="24" t="str">
        <f t="shared" si="0"/>
        <v>20M30</v>
      </c>
      <c r="E22" s="24" t="str">
        <f t="shared" si="1"/>
        <v>20M26</v>
      </c>
      <c r="F22" s="23"/>
      <c r="G22" s="21">
        <f>+Results!D230</f>
        <v>46041</v>
      </c>
      <c r="H22" s="20" t="str">
        <f>VLOOKUP($D22,Results!$B$2:$I$398,8,FALSE)</f>
        <v>M26</v>
      </c>
      <c r="I22" s="20" t="str">
        <f>VLOOKUP(H22,Results!$N$2:$O$13,2,FALSE)</f>
        <v>Wynsomes</v>
      </c>
      <c r="J22" s="89">
        <f t="shared" si="3"/>
        <v>0</v>
      </c>
      <c r="K22" s="71">
        <f t="shared" si="4"/>
        <v>0</v>
      </c>
      <c r="L22" s="74">
        <f>IF(OR(C22&gt;Results!$F$1,N22="N"),0,IF(H22="X",0,IF(N22=O22,1,0)))</f>
        <v>0</v>
      </c>
      <c r="M22" s="73">
        <f t="shared" si="5"/>
        <v>0</v>
      </c>
      <c r="N22" s="80" t="str">
        <f>IF($C22&gt;Results!$F$1," ",(VLOOKUP($D22,Results!$B$2:$H$265,7,FALSE)))</f>
        <v xml:space="preserve"> </v>
      </c>
      <c r="O22" s="81" t="str">
        <f>IF($C22&gt;Results!$F$1," ",(VLOOKUP($E22,Results!$C$2:$K$265,9,FALSE)))</f>
        <v xml:space="preserve"> </v>
      </c>
      <c r="P22" s="84">
        <f t="shared" si="6"/>
        <v>0</v>
      </c>
    </row>
    <row r="23" spans="2:16" x14ac:dyDescent="0.25">
      <c r="B23" t="str">
        <f t="shared" si="2"/>
        <v>M30</v>
      </c>
      <c r="C23" s="22">
        <v>21</v>
      </c>
      <c r="D23" s="24" t="str">
        <f t="shared" si="0"/>
        <v>21M30</v>
      </c>
      <c r="E23" s="24" t="str">
        <f t="shared" si="1"/>
        <v>21M24</v>
      </c>
      <c r="F23" s="23"/>
      <c r="G23" s="19">
        <f>+Results!D242</f>
        <v>46050</v>
      </c>
      <c r="H23" s="20" t="str">
        <f>VLOOKUP($D23,Results!$B$2:$I$398,8,FALSE)</f>
        <v>M24</v>
      </c>
      <c r="I23" s="20" t="str">
        <f>VLOOKUP(H23,Results!$N$2:$O$13,2,FALSE)</f>
        <v>Newark Nomads</v>
      </c>
      <c r="J23" s="89">
        <f t="shared" si="3"/>
        <v>0</v>
      </c>
      <c r="K23" s="71">
        <f t="shared" si="4"/>
        <v>0</v>
      </c>
      <c r="L23" s="74">
        <f>IF(OR(C23&gt;Results!$F$1,N23="N"),0,IF(H23="X",0,IF(N23=O23,1,0)))</f>
        <v>0</v>
      </c>
      <c r="M23" s="73">
        <f t="shared" si="5"/>
        <v>0</v>
      </c>
      <c r="N23" s="80" t="str">
        <f>IF($C23&gt;Results!$F$1," ",(VLOOKUP($D23,Results!$B$2:$H$265,7,FALSE)))</f>
        <v xml:space="preserve"> </v>
      </c>
      <c r="O23" s="81" t="str">
        <f>IF($C23&gt;Results!$F$1," ",(VLOOKUP($E23,Results!$C$2:$K$265,9,FALSE)))</f>
        <v xml:space="preserve"> </v>
      </c>
      <c r="P23" s="84">
        <f t="shared" si="6"/>
        <v>0</v>
      </c>
    </row>
    <row r="24" spans="2:16" x14ac:dyDescent="0.25">
      <c r="B24" t="str">
        <f t="shared" si="2"/>
        <v>M30</v>
      </c>
      <c r="C24" s="22">
        <v>22</v>
      </c>
      <c r="D24" s="24" t="str">
        <f t="shared" si="0"/>
        <v>22M30</v>
      </c>
      <c r="E24" s="24" t="str">
        <f t="shared" si="1"/>
        <v>22M22</v>
      </c>
      <c r="F24" s="23"/>
      <c r="G24" s="21">
        <f>+Results!D254</f>
        <v>46059</v>
      </c>
      <c r="H24" s="20" t="str">
        <f>VLOOKUP($D24,Results!$B$2:$I$398,8,FALSE)</f>
        <v>M22</v>
      </c>
      <c r="I24" s="20" t="str">
        <f>VLOOKUP(H24,Results!$N$2:$O$13,2,FALSE)</f>
        <v>Elks</v>
      </c>
      <c r="J24" s="89">
        <f t="shared" si="3"/>
        <v>0</v>
      </c>
      <c r="K24" s="71">
        <f t="shared" si="4"/>
        <v>0</v>
      </c>
      <c r="L24" s="74">
        <f>IF(OR(C24&gt;Results!$F$1,N24="N"),0,IF(H24="X",0,IF(N24=O24,1,0)))</f>
        <v>0</v>
      </c>
      <c r="M24" s="73">
        <f t="shared" si="5"/>
        <v>0</v>
      </c>
      <c r="N24" s="80" t="str">
        <f>IF($C24&gt;Results!$F$1," ",(VLOOKUP($D24,Results!$B$2:$H$265,7,FALSE)))</f>
        <v xml:space="preserve"> </v>
      </c>
      <c r="O24" s="81" t="str">
        <f>IF($C24&gt;Results!$F$1," ",(VLOOKUP($E24,Results!$C$2:$K$265,9,FALSE)))</f>
        <v xml:space="preserve"> </v>
      </c>
      <c r="P24" s="84">
        <f t="shared" si="6"/>
        <v>0</v>
      </c>
    </row>
    <row r="25" spans="2:16" x14ac:dyDescent="0.25">
      <c r="B25" t="str">
        <f t="shared" si="2"/>
        <v>M30</v>
      </c>
      <c r="C25" s="22">
        <v>23</v>
      </c>
      <c r="D25" s="24" t="str">
        <f t="shared" si="0"/>
        <v>23M30</v>
      </c>
      <c r="E25" s="24" t="str">
        <f t="shared" si="1"/>
        <v>23M29</v>
      </c>
      <c r="F25" s="23"/>
      <c r="G25" s="21">
        <f>+Results!D266</f>
        <v>46062</v>
      </c>
      <c r="H25" s="20" t="str">
        <f>VLOOKUP($D25,Results!$B$2:$I$398,8,FALSE)</f>
        <v>M29</v>
      </c>
      <c r="I25" s="20" t="str">
        <f>VLOOKUP(H25,Results!$N$2:$O$13,2,FALSE)</f>
        <v>Phoenix</v>
      </c>
      <c r="J25" s="89">
        <f t="shared" si="3"/>
        <v>0</v>
      </c>
      <c r="K25" s="71">
        <f t="shared" si="4"/>
        <v>0</v>
      </c>
      <c r="L25" s="74">
        <f>IF(OR(C25&gt;Results!$F$1,N25="N"),0,IF(H25="X",0,IF(N25=O25,1,0)))</f>
        <v>0</v>
      </c>
      <c r="M25" s="73">
        <f t="shared" si="5"/>
        <v>0</v>
      </c>
      <c r="N25" s="80" t="str">
        <f>IF($C25&gt;Results!$F$1," ",(VLOOKUP($D25,Results!$B$2:$H$398,7,FALSE)))</f>
        <v xml:space="preserve"> </v>
      </c>
      <c r="O25" s="81" t="str">
        <f>IF($C25&gt;Results!$F$1," ",(VLOOKUP($E25,Results!$C$2:$K$398,9,FALSE)))</f>
        <v xml:space="preserve"> </v>
      </c>
      <c r="P25" s="84">
        <f t="shared" si="6"/>
        <v>0</v>
      </c>
    </row>
    <row r="26" spans="2:16" x14ac:dyDescent="0.25">
      <c r="B26" t="str">
        <f t="shared" si="2"/>
        <v>M30</v>
      </c>
      <c r="C26" s="22">
        <v>24</v>
      </c>
      <c r="D26" s="24" t="str">
        <f t="shared" si="0"/>
        <v>24M30</v>
      </c>
      <c r="E26" s="24" t="str">
        <f t="shared" si="1"/>
        <v>24M31</v>
      </c>
      <c r="F26" s="23"/>
      <c r="G26" s="21">
        <f>+Results!D278</f>
        <v>46069</v>
      </c>
      <c r="H26" s="20" t="str">
        <f>VLOOKUP($D26,Results!$B$2:$I$398,8,FALSE)</f>
        <v>M31</v>
      </c>
      <c r="I26" s="20" t="str">
        <f>VLOOKUP(H26,Results!$N$2:$O$13,2,FALSE)</f>
        <v>Lazy S</v>
      </c>
      <c r="J26" s="89">
        <f t="shared" si="3"/>
        <v>0</v>
      </c>
      <c r="K26" s="71">
        <f t="shared" si="4"/>
        <v>0</v>
      </c>
      <c r="L26" s="74">
        <f>IF(OR(C26&gt;Results!$F$1,N26="N"),0,IF(H26="X",0,IF(N26=O26,1,0)))</f>
        <v>0</v>
      </c>
      <c r="M26" s="73">
        <f t="shared" si="5"/>
        <v>0</v>
      </c>
      <c r="N26" s="80" t="str">
        <f>IF($C26&gt;Results!$F$1," ",(VLOOKUP($D26,Results!$B$2:$H$398,7,FALSE)))</f>
        <v xml:space="preserve"> </v>
      </c>
      <c r="O26" s="81" t="str">
        <f>IF($C26&gt;Results!$F$1," ",(VLOOKUP($E26,Results!$C$2:$K$398,9,FALSE)))</f>
        <v xml:space="preserve"> </v>
      </c>
      <c r="P26" s="84">
        <f t="shared" si="6"/>
        <v>0</v>
      </c>
    </row>
    <row r="27" spans="2:16" x14ac:dyDescent="0.25">
      <c r="B27" t="str">
        <f t="shared" si="2"/>
        <v>M30</v>
      </c>
      <c r="C27" s="22">
        <v>25</v>
      </c>
      <c r="D27" s="24" t="str">
        <f t="shared" si="0"/>
        <v>25M30</v>
      </c>
      <c r="E27" s="24" t="str">
        <f t="shared" si="1"/>
        <v>25M32</v>
      </c>
      <c r="F27" s="23"/>
      <c r="G27" s="21">
        <f>+Results!D290</f>
        <v>46073</v>
      </c>
      <c r="H27" s="20" t="str">
        <f>VLOOKUP($D27,Results!$B$2:$I$398,8,FALSE)</f>
        <v>M32</v>
      </c>
      <c r="I27" s="20" t="str">
        <f>VLOOKUP(H27,Results!$N$2:$O$13,2,FALSE)</f>
        <v>Bingham Lions</v>
      </c>
      <c r="J27" s="89">
        <f t="shared" si="3"/>
        <v>0</v>
      </c>
      <c r="K27" s="71">
        <f t="shared" si="4"/>
        <v>0</v>
      </c>
      <c r="L27" s="74">
        <f>IF(OR(C27&gt;Results!$F$1,N27="N"),0,IF(H27="X",0,IF(N27=O27,1,0)))</f>
        <v>0</v>
      </c>
      <c r="M27" s="73">
        <f t="shared" si="5"/>
        <v>0</v>
      </c>
      <c r="N27" s="80" t="str">
        <f>IF($C27&gt;Results!$F$1," ",(VLOOKUP($D27,Results!$B$2:$H$398,7,FALSE)))</f>
        <v xml:space="preserve"> </v>
      </c>
      <c r="O27" s="81" t="str">
        <f>IF($C27&gt;Results!$F$1," ",(VLOOKUP($E27,Results!$C$2:$K$398,9,FALSE)))</f>
        <v xml:space="preserve"> </v>
      </c>
      <c r="P27" s="84">
        <f t="shared" si="6"/>
        <v>0</v>
      </c>
    </row>
    <row r="28" spans="2:16" x14ac:dyDescent="0.25">
      <c r="B28" t="str">
        <f t="shared" si="2"/>
        <v>M30</v>
      </c>
      <c r="C28" s="22">
        <v>26</v>
      </c>
      <c r="D28" s="24" t="str">
        <f t="shared" si="0"/>
        <v>26M30</v>
      </c>
      <c r="E28" s="24" t="str">
        <f t="shared" si="1"/>
        <v>26M28</v>
      </c>
      <c r="F28" s="23"/>
      <c r="G28" s="21">
        <f>+Results!D302</f>
        <v>46078</v>
      </c>
      <c r="H28" s="20" t="str">
        <f>VLOOKUP($D28,Results!$B$2:$I$398,8,FALSE)</f>
        <v>M28</v>
      </c>
      <c r="I28" s="20" t="str">
        <f>VLOOKUP(H28,Results!$N$2:$O$13,2,FALSE)</f>
        <v>Pilgrims</v>
      </c>
      <c r="J28" s="89">
        <f t="shared" si="3"/>
        <v>0</v>
      </c>
      <c r="K28" s="71">
        <f t="shared" si="4"/>
        <v>0</v>
      </c>
      <c r="L28" s="74">
        <f>IF(OR(C28&gt;Results!$F$1,N28="N"),0,IF(H28="X",0,IF(N28=O28,1,0)))</f>
        <v>0</v>
      </c>
      <c r="M28" s="73">
        <f t="shared" si="5"/>
        <v>0</v>
      </c>
      <c r="N28" s="80" t="str">
        <f>IF($C28&gt;Results!$F$1," ",(VLOOKUP($D28,Results!$B$2:$H$398,7,FALSE)))</f>
        <v xml:space="preserve"> </v>
      </c>
      <c r="O28" s="81" t="str">
        <f>IF($C28&gt;Results!$F$1," ",(VLOOKUP($E28,Results!$C$2:$K$398,9,FALSE)))</f>
        <v xml:space="preserve"> </v>
      </c>
      <c r="P28" s="84">
        <f t="shared" si="6"/>
        <v>0</v>
      </c>
    </row>
    <row r="29" spans="2:16" x14ac:dyDescent="0.25">
      <c r="B29" t="str">
        <f t="shared" si="2"/>
        <v>M30</v>
      </c>
      <c r="C29" s="22">
        <v>27</v>
      </c>
      <c r="D29" s="24" t="str">
        <f t="shared" si="0"/>
        <v>27M30</v>
      </c>
      <c r="E29" s="24" t="str">
        <f t="shared" si="1"/>
        <v>27M27</v>
      </c>
      <c r="F29" s="23"/>
      <c r="G29" s="21">
        <f>+Results!D314</f>
        <v>46087</v>
      </c>
      <c r="H29" s="20" t="str">
        <f>VLOOKUP($D29,Results!$B$2:$I$398,8,FALSE)</f>
        <v>M27</v>
      </c>
      <c r="I29" s="20" t="str">
        <f>VLOOKUP(H29,Results!$N$2:$O$13,2,FALSE)</f>
        <v>Clockpelters</v>
      </c>
      <c r="J29" s="89">
        <f t="shared" si="3"/>
        <v>0</v>
      </c>
      <c r="K29" s="71">
        <f t="shared" si="4"/>
        <v>0</v>
      </c>
      <c r="L29" s="74">
        <f>IF(OR(C29&gt;Results!$F$1,N29="N"),0,IF(H29="X",0,IF(N29=O29,1,0)))</f>
        <v>0</v>
      </c>
      <c r="M29" s="73">
        <f t="shared" si="5"/>
        <v>0</v>
      </c>
      <c r="N29" s="80" t="str">
        <f>IF($C29&gt;Results!$F$1," ",(VLOOKUP($D29,Results!$B$2:$H$398,7,FALSE)))</f>
        <v xml:space="preserve"> </v>
      </c>
      <c r="O29" s="81" t="str">
        <f>IF($C29&gt;Results!$F$1," ",(VLOOKUP($E29,Results!$C$2:$K$398,9,FALSE)))</f>
        <v xml:space="preserve"> </v>
      </c>
      <c r="P29" s="84">
        <f t="shared" si="6"/>
        <v>0</v>
      </c>
    </row>
    <row r="30" spans="2:16" x14ac:dyDescent="0.25">
      <c r="B30" t="str">
        <f t="shared" si="2"/>
        <v>M30</v>
      </c>
      <c r="C30" s="22">
        <v>28</v>
      </c>
      <c r="D30" s="24" t="str">
        <f t="shared" si="0"/>
        <v>28M30</v>
      </c>
      <c r="E30" s="24" t="str">
        <f t="shared" si="1"/>
        <v>28M21</v>
      </c>
      <c r="F30" s="23"/>
      <c r="G30" s="21">
        <f>+Results!D326</f>
        <v>46090</v>
      </c>
      <c r="H30" s="20" t="str">
        <f>VLOOKUP($D30,Results!$B$2:$I$398,8,FALSE)</f>
        <v>M21</v>
      </c>
      <c r="I30" s="20" t="str">
        <f>VLOOKUP(H30,Results!$N$2:$O$13,2,FALSE)</f>
        <v>Butcher's Dog</v>
      </c>
      <c r="J30" s="89">
        <f t="shared" si="3"/>
        <v>0</v>
      </c>
      <c r="K30" s="71">
        <f t="shared" si="4"/>
        <v>0</v>
      </c>
      <c r="L30" s="74">
        <f>IF(OR(C30&gt;Results!$F$1,N30="N"),0,IF(H30="X",0,IF(N30=O30,1,0)))</f>
        <v>0</v>
      </c>
      <c r="M30" s="73">
        <f t="shared" si="5"/>
        <v>0</v>
      </c>
      <c r="N30" s="80" t="str">
        <f>IF($C30&gt;Results!$F$1," ",(VLOOKUP($D30,Results!$B$2:$H$398,7,FALSE)))</f>
        <v xml:space="preserve"> </v>
      </c>
      <c r="O30" s="81" t="str">
        <f>IF($C30&gt;Results!$F$1," ",(VLOOKUP($E30,Results!$C$2:$K$398,9,FALSE)))</f>
        <v xml:space="preserve"> </v>
      </c>
      <c r="P30" s="84">
        <f t="shared" si="6"/>
        <v>0</v>
      </c>
    </row>
    <row r="31" spans="2:16" x14ac:dyDescent="0.25">
      <c r="B31" t="str">
        <f t="shared" si="2"/>
        <v>M30</v>
      </c>
      <c r="C31" s="22">
        <v>29</v>
      </c>
      <c r="D31" s="24" t="str">
        <f t="shared" si="0"/>
        <v>29M30</v>
      </c>
      <c r="E31" s="24" t="str">
        <f t="shared" si="1"/>
        <v>29M25</v>
      </c>
      <c r="F31" s="23"/>
      <c r="G31" s="21">
        <f>+Results!D338</f>
        <v>46106</v>
      </c>
      <c r="H31" s="20" t="str">
        <f>VLOOKUP($D31,Results!$B$2:$I$398,8,FALSE)</f>
        <v>M25</v>
      </c>
      <c r="I31" s="20" t="str">
        <f>VLOOKUP(H31,Results!$N$2:$O$13,2,FALSE)</f>
        <v>Woodlark</v>
      </c>
      <c r="J31" s="89">
        <f t="shared" si="3"/>
        <v>0</v>
      </c>
      <c r="K31" s="71">
        <f t="shared" si="4"/>
        <v>0</v>
      </c>
      <c r="L31" s="74">
        <f>IF(OR(C31&gt;Results!$F$1,N31="N"),0,IF(H31="X",0,IF(N31=O31,1,0)))</f>
        <v>0</v>
      </c>
      <c r="M31" s="73">
        <f t="shared" si="5"/>
        <v>0</v>
      </c>
      <c r="N31" s="80" t="str">
        <f>IF($C31&gt;Results!$F$1," ",(VLOOKUP($D31,Results!$B$2:$H$398,7,FALSE)))</f>
        <v xml:space="preserve"> </v>
      </c>
      <c r="O31" s="81" t="str">
        <f>IF($C31&gt;Results!$F$1," ",(VLOOKUP($E31,Results!$C$2:$K$398,9,FALSE)))</f>
        <v xml:space="preserve"> </v>
      </c>
      <c r="P31" s="84">
        <f t="shared" si="6"/>
        <v>0</v>
      </c>
    </row>
    <row r="32" spans="2:16" x14ac:dyDescent="0.25">
      <c r="B32" t="str">
        <f t="shared" si="2"/>
        <v>M30</v>
      </c>
      <c r="C32" s="22">
        <v>30</v>
      </c>
      <c r="D32" s="24" t="str">
        <f t="shared" si="0"/>
        <v>30M30</v>
      </c>
      <c r="E32" s="24" t="str">
        <f t="shared" si="1"/>
        <v>30M26</v>
      </c>
      <c r="F32" s="23"/>
      <c r="G32" s="21">
        <f>+Results!D350</f>
        <v>46111</v>
      </c>
      <c r="H32" s="20" t="str">
        <f>VLOOKUP($D32,Results!$B$2:$I$398,8,FALSE)</f>
        <v>M26</v>
      </c>
      <c r="I32" s="20" t="str">
        <f>VLOOKUP(H32,Results!$N$2:$O$13,2,FALSE)</f>
        <v>Wynsomes</v>
      </c>
      <c r="J32" s="89">
        <f t="shared" si="3"/>
        <v>0</v>
      </c>
      <c r="K32" s="71">
        <f t="shared" si="4"/>
        <v>0</v>
      </c>
      <c r="L32" s="74">
        <f>IF(OR(C32&gt;Results!$F$1,N32="N"),0,IF(H32="X",0,IF(N32=O32,1,0)))</f>
        <v>0</v>
      </c>
      <c r="M32" s="73">
        <f t="shared" si="5"/>
        <v>0</v>
      </c>
      <c r="N32" s="80" t="str">
        <f>IF($C32&gt;Results!$F$1," ",(VLOOKUP($D32,Results!$B$2:$H$398,7,FALSE)))</f>
        <v xml:space="preserve"> </v>
      </c>
      <c r="O32" s="81" t="str">
        <f>IF($C32&gt;Results!$F$1," ",(VLOOKUP($E32,Results!$C$2:$K$398,9,FALSE)))</f>
        <v xml:space="preserve"> </v>
      </c>
      <c r="P32" s="84">
        <f t="shared" si="6"/>
        <v>0</v>
      </c>
    </row>
    <row r="33" spans="2:16" x14ac:dyDescent="0.25">
      <c r="B33" t="str">
        <f t="shared" si="2"/>
        <v>M30</v>
      </c>
      <c r="C33" s="22">
        <v>31</v>
      </c>
      <c r="D33" s="24" t="str">
        <f t="shared" si="0"/>
        <v>31M30</v>
      </c>
      <c r="E33" s="24" t="str">
        <f t="shared" si="1"/>
        <v>31M24</v>
      </c>
      <c r="F33" s="23"/>
      <c r="G33" s="21">
        <f>+Results!D362</f>
        <v>46120</v>
      </c>
      <c r="H33" s="20" t="str">
        <f>VLOOKUP($D33,Results!$B$2:$I$398,8,FALSE)</f>
        <v>M24</v>
      </c>
      <c r="I33" s="20" t="str">
        <f>VLOOKUP(H33,Results!$N$2:$O$13,2,FALSE)</f>
        <v>Newark Nomads</v>
      </c>
      <c r="J33" s="89">
        <f t="shared" si="3"/>
        <v>0</v>
      </c>
      <c r="K33" s="71">
        <f t="shared" si="4"/>
        <v>0</v>
      </c>
      <c r="L33" s="74">
        <f>IF(OR(C33&gt;Results!$F$1,N33="N"),0,IF(H33="X",0,IF(N33=O33,1,0)))</f>
        <v>0</v>
      </c>
      <c r="M33" s="73">
        <f t="shared" si="5"/>
        <v>0</v>
      </c>
      <c r="N33" s="80" t="str">
        <f>IF($C33&gt;Results!$F$1," ",(VLOOKUP($D33,Results!$B$2:$H$398,7,FALSE)))</f>
        <v xml:space="preserve"> </v>
      </c>
      <c r="O33" s="81" t="str">
        <f>IF($C33&gt;Results!$F$1," ",(VLOOKUP($E33,Results!$C$2:$K$398,9,FALSE)))</f>
        <v xml:space="preserve"> </v>
      </c>
      <c r="P33" s="84">
        <f t="shared" si="6"/>
        <v>0</v>
      </c>
    </row>
    <row r="34" spans="2:16" x14ac:dyDescent="0.25">
      <c r="B34" t="str">
        <f t="shared" si="2"/>
        <v>M30</v>
      </c>
      <c r="C34" s="22">
        <v>32</v>
      </c>
      <c r="D34" s="24" t="str">
        <f t="shared" si="0"/>
        <v>32M30</v>
      </c>
      <c r="E34" s="24" t="str">
        <f t="shared" si="1"/>
        <v>32M22</v>
      </c>
      <c r="F34" s="23"/>
      <c r="G34" s="21">
        <f>+Results!D374</f>
        <v>46125</v>
      </c>
      <c r="H34" s="20" t="str">
        <f>VLOOKUP($D34,Results!$B$2:$I$398,8,FALSE)</f>
        <v>M22</v>
      </c>
      <c r="I34" s="20" t="str">
        <f>VLOOKUP(H34,Results!$N$2:$O$13,2,FALSE)</f>
        <v>Elks</v>
      </c>
      <c r="J34" s="89">
        <f t="shared" si="3"/>
        <v>0</v>
      </c>
      <c r="K34" s="71">
        <f t="shared" si="4"/>
        <v>0</v>
      </c>
      <c r="L34" s="74">
        <f>IF(OR(C34&gt;Results!$F$1,N34="N"),0,IF(H34="X",0,IF(N34=O34,1,0)))</f>
        <v>0</v>
      </c>
      <c r="M34" s="73">
        <f t="shared" si="5"/>
        <v>0</v>
      </c>
      <c r="N34" s="80" t="str">
        <f>IF($C34&gt;Results!$F$1," ",(VLOOKUP($D34,Results!$B$2:$H$398,7,FALSE)))</f>
        <v xml:space="preserve"> </v>
      </c>
      <c r="O34" s="81" t="str">
        <f>IF($C34&gt;Results!$F$1," ",(VLOOKUP($E34,Results!$C$2:$K$398,9,FALSE)))</f>
        <v xml:space="preserve"> </v>
      </c>
      <c r="P34" s="84">
        <f t="shared" si="6"/>
        <v>0</v>
      </c>
    </row>
    <row r="35" spans="2:16" x14ac:dyDescent="0.25">
      <c r="B35" t="str">
        <f t="shared" si="2"/>
        <v>M30</v>
      </c>
      <c r="C35" s="22">
        <v>33</v>
      </c>
      <c r="D35" s="24" t="str">
        <f t="shared" si="0"/>
        <v>33M30</v>
      </c>
      <c r="E35" s="24" t="str">
        <f t="shared" si="1"/>
        <v>33M23</v>
      </c>
      <c r="F35" s="23"/>
      <c r="G35" s="21">
        <f>+Results!D386</f>
        <v>46132</v>
      </c>
      <c r="H35" s="20" t="str">
        <f>VLOOKUP($D35,Results!$B$2:$I$398,8,FALSE)</f>
        <v>M23</v>
      </c>
      <c r="I35" s="20" t="str">
        <f>VLOOKUP(H35,Results!$N$2:$O$13,2,FALSE)</f>
        <v>Aztecs</v>
      </c>
      <c r="J35" s="89">
        <f t="shared" si="3"/>
        <v>0</v>
      </c>
      <c r="K35" s="71">
        <f t="shared" si="4"/>
        <v>0</v>
      </c>
      <c r="L35" s="74">
        <f>IF(OR(C35&gt;Results!$F$1,N35="N"),0,IF(H35="X",0,IF(N35=O35,1,0)))</f>
        <v>0</v>
      </c>
      <c r="M35" s="73">
        <f t="shared" si="5"/>
        <v>0</v>
      </c>
      <c r="N35" s="80" t="str">
        <f>IF($C35&gt;Results!$F$1," ",(VLOOKUP($D35,Results!$B$2:$H$398,7,FALSE)))</f>
        <v xml:space="preserve"> </v>
      </c>
      <c r="O35" s="81" t="str">
        <f>IF($C35&gt;Results!$F$1," ",(VLOOKUP($E35,Results!$C$2:$K$398,9,FALSE)))</f>
        <v xml:space="preserve"> </v>
      </c>
      <c r="P35" s="84">
        <f t="shared" si="6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15</v>
      </c>
      <c r="K36" s="75">
        <f t="shared" ref="K36:P36" si="7">SUM(K3:K35)</f>
        <v>9</v>
      </c>
      <c r="L36" s="76">
        <f t="shared" si="7"/>
        <v>2</v>
      </c>
      <c r="M36" s="77">
        <f t="shared" si="7"/>
        <v>4</v>
      </c>
      <c r="N36" s="82">
        <f t="shared" si="7"/>
        <v>216</v>
      </c>
      <c r="O36" s="83">
        <f t="shared" si="7"/>
        <v>129</v>
      </c>
      <c r="P36" s="85">
        <f t="shared" si="7"/>
        <v>20</v>
      </c>
    </row>
  </sheetData>
  <mergeCells count="1">
    <mergeCell ref="I1:L1"/>
  </mergeCells>
  <conditionalFormatting sqref="H3:H35">
    <cfRule type="containsText" dxfId="5" priority="2" operator="containsText" text="X">
      <formula>NOT(ISERROR(SEARCH("X",H3)))</formula>
    </cfRule>
  </conditionalFormatting>
  <conditionalFormatting sqref="I3:I35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" customWidth="1"/>
    <col min="2" max="2" width="4.710937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49</v>
      </c>
      <c r="I1" s="110" t="s">
        <v>63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M31</v>
      </c>
      <c r="C3" s="22">
        <v>1</v>
      </c>
      <c r="D3" s="24" t="str">
        <f t="shared" ref="D3:D35" si="0">CONCATENATE(C3,B3)</f>
        <v>1M31</v>
      </c>
      <c r="E3" s="24" t="str">
        <f t="shared" ref="E3:E35" si="1">CONCATENATE(C3,H3)</f>
        <v>1M29</v>
      </c>
      <c r="F3" s="23"/>
      <c r="G3" s="19">
        <f>+Results!D2</f>
        <v>45912</v>
      </c>
      <c r="H3" s="20" t="str">
        <f>VLOOKUP($D3,Results!$B$2:$I$398,8,FALSE)</f>
        <v>M29</v>
      </c>
      <c r="I3" s="20" t="str">
        <f>VLOOKUP(H3,Results!$N$2:$O$13,2,FALSE)</f>
        <v>Phoenix</v>
      </c>
      <c r="J3" s="89">
        <f>SUM(K3:M3)</f>
        <v>1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1</v>
      </c>
      <c r="N3" s="80">
        <f>IF($C3&gt;Results!$F$1," ",(VLOOKUP($D3,Results!$B$2:$H$265,7,FALSE)))</f>
        <v>12</v>
      </c>
      <c r="O3" s="81">
        <f>IF($C3&gt;Results!$F$1," ",(VLOOKUP($E3,Results!$C$2:$K$265,9,FALSE)))</f>
        <v>13</v>
      </c>
      <c r="P3" s="84">
        <f>IF(J3=" "," ",SUM(K3*2)+L3*1)</f>
        <v>0</v>
      </c>
    </row>
    <row r="4" spans="2:16" x14ac:dyDescent="0.25">
      <c r="B4" t="str">
        <f t="shared" ref="B4:B35" si="2">+$H$1</f>
        <v>M31</v>
      </c>
      <c r="C4" s="22">
        <v>2</v>
      </c>
      <c r="D4" s="24" t="str">
        <f t="shared" si="0"/>
        <v>2M31</v>
      </c>
      <c r="E4" s="24" t="str">
        <f t="shared" si="1"/>
        <v>2M32</v>
      </c>
      <c r="F4" s="23"/>
      <c r="G4" s="19">
        <f>+Results!D14</f>
        <v>45919</v>
      </c>
      <c r="H4" s="20" t="str">
        <f>VLOOKUP($D4,Results!$B$2:$I$398,8,FALSE)</f>
        <v>M32</v>
      </c>
      <c r="I4" s="20" t="str">
        <f>VLOOKUP(H4,Results!$N$2:$O$13,2,FALSE)</f>
        <v>Bingham Lions</v>
      </c>
      <c r="J4" s="89">
        <f t="shared" ref="J4:J35" si="3">SUM(K4:M4)</f>
        <v>0</v>
      </c>
      <c r="K4" s="71">
        <f t="shared" ref="K4:K35" si="4">IF(H4="X",0,IF(N4&gt;O4,1,0))</f>
        <v>0</v>
      </c>
      <c r="L4" s="74">
        <f>IF(OR(C4&gt;Results!$F$1,N4="N"),0,IF(H4="X",0,IF(N4=O4,1,0)))</f>
        <v>0</v>
      </c>
      <c r="M4" s="73">
        <f t="shared" ref="M4:M35" si="5">IF(H4="X",0,IF(N4&lt;O4,1,0))</f>
        <v>0</v>
      </c>
      <c r="N4" s="80" t="str">
        <f>IF($C4&gt;Results!$F$1," ",(VLOOKUP($D4,Results!$B$2:$H$265,7,FALSE)))</f>
        <v>N</v>
      </c>
      <c r="O4" s="81" t="str">
        <f>IF($C4&gt;Results!$F$1," ",(VLOOKUP($E4,Results!$C$2:$K$265,9,FALSE)))</f>
        <v>N</v>
      </c>
      <c r="P4" s="84">
        <f t="shared" ref="P4:P35" si="6">IF(J4=" "," ",SUM(K4*2)+L4*1)</f>
        <v>0</v>
      </c>
    </row>
    <row r="5" spans="2:16" x14ac:dyDescent="0.25">
      <c r="B5" t="str">
        <f t="shared" si="2"/>
        <v>M31</v>
      </c>
      <c r="C5" s="22">
        <v>3</v>
      </c>
      <c r="D5" s="24" t="str">
        <f t="shared" si="0"/>
        <v>3M31</v>
      </c>
      <c r="E5" s="24" t="str">
        <f t="shared" si="1"/>
        <v>3M30</v>
      </c>
      <c r="F5" s="23"/>
      <c r="G5" s="19">
        <f>+Results!D26</f>
        <v>45922</v>
      </c>
      <c r="H5" s="20" t="str">
        <f>VLOOKUP($D5,Results!$B$2:$I$398,8,FALSE)</f>
        <v>M30</v>
      </c>
      <c r="I5" s="20" t="str">
        <f>VLOOKUP(H5,Results!$N$2:$O$13,2,FALSE)</f>
        <v>The Imps</v>
      </c>
      <c r="J5" s="89">
        <f t="shared" si="3"/>
        <v>1</v>
      </c>
      <c r="K5" s="71">
        <f t="shared" si="4"/>
        <v>0</v>
      </c>
      <c r="L5" s="74">
        <f>IF(OR(C5&gt;Results!$F$1,N5="N"),0,IF(H5="X",0,IF(N5=O5,1,0)))</f>
        <v>0</v>
      </c>
      <c r="M5" s="73">
        <f t="shared" si="5"/>
        <v>1</v>
      </c>
      <c r="N5" s="80">
        <f>IF($C5&gt;Results!$F$1," ",(VLOOKUP($D5,Results!$B$2:$H$265,7,FALSE)))</f>
        <v>6</v>
      </c>
      <c r="O5" s="81">
        <f>IF($C5&gt;Results!$F$1," ",(VLOOKUP($E5,Results!$C$2:$K$265,9,FALSE)))</f>
        <v>17</v>
      </c>
      <c r="P5" s="84">
        <f t="shared" si="6"/>
        <v>0</v>
      </c>
    </row>
    <row r="6" spans="2:16" x14ac:dyDescent="0.25">
      <c r="B6" t="str">
        <f t="shared" si="2"/>
        <v>M31</v>
      </c>
      <c r="C6" s="22">
        <v>4</v>
      </c>
      <c r="D6" s="24" t="str">
        <f t="shared" si="0"/>
        <v>4M31</v>
      </c>
      <c r="E6" s="24" t="str">
        <f t="shared" si="1"/>
        <v>4M21</v>
      </c>
      <c r="F6" s="23"/>
      <c r="G6" s="19">
        <f>+Results!D38</f>
        <v>45933</v>
      </c>
      <c r="H6" s="20" t="str">
        <f>VLOOKUP($D6,Results!$B$2:$I$398,8,FALSE)</f>
        <v>M21</v>
      </c>
      <c r="I6" s="20" t="str">
        <f>VLOOKUP(H6,Results!$N$2:$O$13,2,FALSE)</f>
        <v>Butcher's Dog</v>
      </c>
      <c r="J6" s="89">
        <f t="shared" si="3"/>
        <v>1</v>
      </c>
      <c r="K6" s="71">
        <f t="shared" si="4"/>
        <v>1</v>
      </c>
      <c r="L6" s="74">
        <f>IF(OR(C6&gt;Results!$F$1,N6="N"),0,IF(H6="X",0,IF(N6=O6,1,0)))</f>
        <v>0</v>
      </c>
      <c r="M6" s="73">
        <f t="shared" si="5"/>
        <v>0</v>
      </c>
      <c r="N6" s="80">
        <f>IF($C6&gt;Results!$F$1," ",(VLOOKUP($D6,Results!$B$2:$H$265,7,FALSE)))</f>
        <v>15</v>
      </c>
      <c r="O6" s="81">
        <f>IF($C6&gt;Results!$F$1," ",(VLOOKUP($E6,Results!$C$2:$K$265,9,FALSE)))</f>
        <v>9</v>
      </c>
      <c r="P6" s="84">
        <f t="shared" si="6"/>
        <v>2</v>
      </c>
    </row>
    <row r="7" spans="2:16" x14ac:dyDescent="0.25">
      <c r="B7" t="str">
        <f t="shared" si="2"/>
        <v>M31</v>
      </c>
      <c r="C7" s="22">
        <v>5</v>
      </c>
      <c r="D7" s="24" t="str">
        <f t="shared" si="0"/>
        <v>5M31</v>
      </c>
      <c r="E7" s="24" t="str">
        <f t="shared" si="1"/>
        <v>5M28</v>
      </c>
      <c r="F7" s="23"/>
      <c r="G7" s="21">
        <f>+Results!D50</f>
        <v>45938</v>
      </c>
      <c r="H7" s="20" t="str">
        <f>VLOOKUP($D7,Results!$B$2:$I$398,8,FALSE)</f>
        <v>M28</v>
      </c>
      <c r="I7" s="20" t="str">
        <f>VLOOKUP(H7,Results!$N$2:$O$13,2,FALSE)</f>
        <v>Pilgrims</v>
      </c>
      <c r="J7" s="89">
        <f t="shared" si="3"/>
        <v>1</v>
      </c>
      <c r="K7" s="71">
        <f t="shared" si="4"/>
        <v>0</v>
      </c>
      <c r="L7" s="74">
        <f>IF(OR(C7&gt;Results!$F$1,N7="N"),0,IF(H7="X",0,IF(N7=O7,1,0)))</f>
        <v>1</v>
      </c>
      <c r="M7" s="73">
        <f t="shared" si="5"/>
        <v>0</v>
      </c>
      <c r="N7" s="80">
        <f>IF($C7&gt;Results!$F$1," ",(VLOOKUP($D7,Results!$B$2:$H$265,7,FALSE)))</f>
        <v>13</v>
      </c>
      <c r="O7" s="81">
        <f>IF($C7&gt;Results!$F$1," ",(VLOOKUP($E7,Results!$C$2:$K$265,9,FALSE)))</f>
        <v>13</v>
      </c>
      <c r="P7" s="84">
        <f t="shared" si="6"/>
        <v>1</v>
      </c>
    </row>
    <row r="8" spans="2:16" x14ac:dyDescent="0.25">
      <c r="B8" t="str">
        <f t="shared" si="2"/>
        <v>M31</v>
      </c>
      <c r="C8" s="22">
        <v>6</v>
      </c>
      <c r="D8" s="24" t="str">
        <f t="shared" si="0"/>
        <v>6M31</v>
      </c>
      <c r="E8" s="24" t="str">
        <f t="shared" si="1"/>
        <v>6M22</v>
      </c>
      <c r="F8" s="23"/>
      <c r="G8" s="19">
        <f>+Results!D62</f>
        <v>45947</v>
      </c>
      <c r="H8" s="20" t="str">
        <f>VLOOKUP($D8,Results!$B$2:$I$398,8,FALSE)</f>
        <v>M22</v>
      </c>
      <c r="I8" s="20" t="str">
        <f>VLOOKUP(H8,Results!$N$2:$O$13,2,FALSE)</f>
        <v>Elks</v>
      </c>
      <c r="J8" s="89">
        <f t="shared" si="3"/>
        <v>1</v>
      </c>
      <c r="K8" s="71">
        <f t="shared" si="4"/>
        <v>0</v>
      </c>
      <c r="L8" s="74">
        <f>IF(OR(C8&gt;Results!$F$1,N8="N"),0,IF(H8="X",0,IF(N8=O8,1,0)))</f>
        <v>0</v>
      </c>
      <c r="M8" s="73">
        <f t="shared" si="5"/>
        <v>1</v>
      </c>
      <c r="N8" s="80">
        <f>IF($C8&gt;Results!$F$1," ",(VLOOKUP($D8,Results!$B$2:$H$265,7,FALSE)))</f>
        <v>12</v>
      </c>
      <c r="O8" s="81">
        <f>IF($C8&gt;Results!$F$1," ",(VLOOKUP($E8,Results!$C$2:$K$265,9,FALSE)))</f>
        <v>14</v>
      </c>
      <c r="P8" s="84">
        <f t="shared" si="6"/>
        <v>0</v>
      </c>
    </row>
    <row r="9" spans="2:16" x14ac:dyDescent="0.25">
      <c r="B9" t="str">
        <f t="shared" si="2"/>
        <v>M31</v>
      </c>
      <c r="C9" s="22">
        <v>7</v>
      </c>
      <c r="D9" s="24" t="str">
        <f t="shared" si="0"/>
        <v>7M31</v>
      </c>
      <c r="E9" s="24" t="str">
        <f t="shared" si="1"/>
        <v>7M27</v>
      </c>
      <c r="F9" s="23"/>
      <c r="G9" s="19">
        <f>+Results!D74</f>
        <v>45950</v>
      </c>
      <c r="H9" s="20" t="str">
        <f>VLOOKUP($D9,Results!$B$2:$I$398,8,FALSE)</f>
        <v>M27</v>
      </c>
      <c r="I9" s="20" t="str">
        <f>VLOOKUP(H9,Results!$N$2:$O$13,2,FALSE)</f>
        <v>Clockpelters</v>
      </c>
      <c r="J9" s="89">
        <f t="shared" si="3"/>
        <v>1</v>
      </c>
      <c r="K9" s="71">
        <f t="shared" si="4"/>
        <v>1</v>
      </c>
      <c r="L9" s="74">
        <f>IF(OR(C9&gt;Results!$F$1,N9="N"),0,IF(H9="X",0,IF(N9=O9,1,0)))</f>
        <v>0</v>
      </c>
      <c r="M9" s="73">
        <f t="shared" si="5"/>
        <v>0</v>
      </c>
      <c r="N9" s="80">
        <f>IF($C9&gt;Results!$F$1," ",(VLOOKUP($D9,Results!$B$2:$H$265,7,FALSE)))</f>
        <v>19</v>
      </c>
      <c r="O9" s="81">
        <f>IF($C9&gt;Results!$F$1," ",(VLOOKUP($E9,Results!$C$2:$K$265,9,FALSE)))</f>
        <v>5</v>
      </c>
      <c r="P9" s="84">
        <f t="shared" si="6"/>
        <v>2</v>
      </c>
    </row>
    <row r="10" spans="2:16" x14ac:dyDescent="0.25">
      <c r="B10" t="str">
        <f t="shared" si="2"/>
        <v>M31</v>
      </c>
      <c r="C10" s="22">
        <v>8</v>
      </c>
      <c r="D10" s="24" t="str">
        <f t="shared" si="0"/>
        <v>8M31</v>
      </c>
      <c r="E10" s="24" t="str">
        <f t="shared" si="1"/>
        <v>8M24</v>
      </c>
      <c r="F10" s="23"/>
      <c r="G10" s="19">
        <f>+Results!D86</f>
        <v>45957</v>
      </c>
      <c r="H10" s="20" t="str">
        <f>VLOOKUP($D10,Results!$B$2:$I$398,8,FALSE)</f>
        <v>M24</v>
      </c>
      <c r="I10" s="20" t="str">
        <f>VLOOKUP(H10,Results!$N$2:$O$13,2,FALSE)</f>
        <v>Newark Nomads</v>
      </c>
      <c r="J10" s="89">
        <f t="shared" si="3"/>
        <v>1</v>
      </c>
      <c r="K10" s="71">
        <f t="shared" si="4"/>
        <v>1</v>
      </c>
      <c r="L10" s="74">
        <f>IF(OR(C10&gt;Results!$F$1,N10="N"),0,IF(H10="X",0,IF(N10=O10,1,0)))</f>
        <v>0</v>
      </c>
      <c r="M10" s="73">
        <f t="shared" si="5"/>
        <v>0</v>
      </c>
      <c r="N10" s="80">
        <f>IF($C10&gt;Results!$F$1," ",(VLOOKUP($D10,Results!$B$2:$H$265,7,FALSE)))</f>
        <v>13</v>
      </c>
      <c r="O10" s="81">
        <f>IF($C10&gt;Results!$F$1," ",(VLOOKUP($E10,Results!$C$2:$K$265,9,FALSE)))</f>
        <v>8</v>
      </c>
      <c r="P10" s="84">
        <f t="shared" si="6"/>
        <v>2</v>
      </c>
    </row>
    <row r="11" spans="2:16" x14ac:dyDescent="0.25">
      <c r="B11" t="str">
        <f t="shared" si="2"/>
        <v>M31</v>
      </c>
      <c r="C11" s="22">
        <v>9</v>
      </c>
      <c r="D11" s="24" t="str">
        <f t="shared" si="0"/>
        <v>9M31</v>
      </c>
      <c r="E11" s="24" t="str">
        <f t="shared" si="1"/>
        <v>9M23</v>
      </c>
      <c r="F11" s="23"/>
      <c r="G11" s="21">
        <f>+Results!D98</f>
        <v>45961</v>
      </c>
      <c r="H11" s="20" t="str">
        <f>VLOOKUP($D11,Results!$B$2:$I$398,8,FALSE)</f>
        <v>M23</v>
      </c>
      <c r="I11" s="20" t="str">
        <f>VLOOKUP(H11,Results!$N$2:$O$13,2,FALSE)</f>
        <v>Aztecs</v>
      </c>
      <c r="J11" s="89">
        <f t="shared" si="3"/>
        <v>1</v>
      </c>
      <c r="K11" s="71">
        <f t="shared" si="4"/>
        <v>1</v>
      </c>
      <c r="L11" s="74">
        <f>IF(OR(C11&gt;Results!$F$1,N11="N"),0,IF(H11="X",0,IF(N11=O11,1,0)))</f>
        <v>0</v>
      </c>
      <c r="M11" s="73">
        <f t="shared" si="5"/>
        <v>0</v>
      </c>
      <c r="N11" s="80">
        <f>IF($C11&gt;Results!$F$1," ",(VLOOKUP($D11,Results!$B$2:$H$265,7,FALSE)))</f>
        <v>12</v>
      </c>
      <c r="O11" s="81">
        <f>IF($C11&gt;Results!$F$1," ",(VLOOKUP($E11,Results!$C$2:$K$265,9,FALSE)))</f>
        <v>7</v>
      </c>
      <c r="P11" s="84">
        <f t="shared" si="6"/>
        <v>2</v>
      </c>
    </row>
    <row r="12" spans="2:16" x14ac:dyDescent="0.25">
      <c r="B12" t="str">
        <f t="shared" si="2"/>
        <v>M31</v>
      </c>
      <c r="C12" s="22">
        <v>10</v>
      </c>
      <c r="D12" s="24" t="str">
        <f t="shared" si="0"/>
        <v>10M31</v>
      </c>
      <c r="E12" s="24" t="str">
        <f t="shared" si="1"/>
        <v>10M25</v>
      </c>
      <c r="F12" s="23"/>
      <c r="G12" s="21">
        <f>+Results!D110</f>
        <v>45966</v>
      </c>
      <c r="H12" s="20" t="str">
        <f>VLOOKUP($D12,Results!$B$2:$I$398,8,FALSE)</f>
        <v>M25</v>
      </c>
      <c r="I12" s="20" t="str">
        <f>VLOOKUP(H12,Results!$N$2:$O$13,2,FALSE)</f>
        <v>Woodlark</v>
      </c>
      <c r="J12" s="89">
        <f t="shared" si="3"/>
        <v>1</v>
      </c>
      <c r="K12" s="71">
        <f t="shared" si="4"/>
        <v>0</v>
      </c>
      <c r="L12" s="74">
        <f>IF(OR(C12&gt;Results!$F$1,N12="N"),0,IF(H12="X",0,IF(N12=O12,1,0)))</f>
        <v>0</v>
      </c>
      <c r="M12" s="73">
        <f t="shared" si="5"/>
        <v>1</v>
      </c>
      <c r="N12" s="80">
        <f>IF($C12&gt;Results!$F$1," ",(VLOOKUP($D12,Results!$B$2:$H$265,7,FALSE)))</f>
        <v>11</v>
      </c>
      <c r="O12" s="81">
        <f>IF($C12&gt;Results!$F$1," ",(VLOOKUP($E12,Results!$C$2:$K$265,9,FALSE)))</f>
        <v>13</v>
      </c>
      <c r="P12" s="84">
        <f t="shared" si="6"/>
        <v>0</v>
      </c>
    </row>
    <row r="13" spans="2:16" x14ac:dyDescent="0.25">
      <c r="B13" t="str">
        <f t="shared" si="2"/>
        <v>M31</v>
      </c>
      <c r="C13" s="22">
        <v>11</v>
      </c>
      <c r="D13" s="24" t="str">
        <f t="shared" si="0"/>
        <v>11M31</v>
      </c>
      <c r="E13" s="24" t="str">
        <f t="shared" si="1"/>
        <v>11M26</v>
      </c>
      <c r="F13" s="23"/>
      <c r="G13" s="21">
        <f>+Results!D122</f>
        <v>45971</v>
      </c>
      <c r="H13" s="20" t="str">
        <f>VLOOKUP($D13,Results!$B$2:$I$398,8,FALSE)</f>
        <v>M26</v>
      </c>
      <c r="I13" s="20" t="str">
        <f>VLOOKUP(H13,Results!$N$2:$O$13,2,FALSE)</f>
        <v>Wynsomes</v>
      </c>
      <c r="J13" s="89">
        <f t="shared" si="3"/>
        <v>1</v>
      </c>
      <c r="K13" s="71">
        <f t="shared" si="4"/>
        <v>1</v>
      </c>
      <c r="L13" s="74">
        <f>IF(OR(C13&gt;Results!$F$1,N13="N"),0,IF(H13="X",0,IF(N13=O13,1,0)))</f>
        <v>0</v>
      </c>
      <c r="M13" s="73">
        <f t="shared" si="5"/>
        <v>0</v>
      </c>
      <c r="N13" s="80">
        <f>IF($C13&gt;Results!$F$1," ",(VLOOKUP($D13,Results!$B$2:$H$265,7,FALSE)))</f>
        <v>11</v>
      </c>
      <c r="O13" s="81">
        <f>IF($C13&gt;Results!$F$1," ",(VLOOKUP($E13,Results!$C$2:$K$265,9,FALSE)))</f>
        <v>8</v>
      </c>
      <c r="P13" s="84">
        <f t="shared" si="6"/>
        <v>2</v>
      </c>
    </row>
    <row r="14" spans="2:16" x14ac:dyDescent="0.25">
      <c r="B14" t="str">
        <f t="shared" si="2"/>
        <v>M31</v>
      </c>
      <c r="C14" s="22">
        <v>12</v>
      </c>
      <c r="D14" s="24" t="str">
        <f t="shared" si="0"/>
        <v>12M31</v>
      </c>
      <c r="E14" s="24" t="str">
        <f t="shared" si="1"/>
        <v>12M32</v>
      </c>
      <c r="F14" s="23"/>
      <c r="G14" s="19">
        <f>+Results!D134</f>
        <v>45978</v>
      </c>
      <c r="H14" s="20" t="str">
        <f>VLOOKUP($D14,Results!$B$2:$I$398,8,FALSE)</f>
        <v>M32</v>
      </c>
      <c r="I14" s="20" t="str">
        <f>VLOOKUP(H14,Results!$N$2:$O$13,2,FALSE)</f>
        <v>Bingham Lions</v>
      </c>
      <c r="J14" s="89">
        <f t="shared" si="3"/>
        <v>1</v>
      </c>
      <c r="K14" s="71">
        <f t="shared" si="4"/>
        <v>0</v>
      </c>
      <c r="L14" s="74">
        <f>IF(OR(C14&gt;Results!$F$1,N14="N"),0,IF(H14="X",0,IF(N14=O14,1,0)))</f>
        <v>0</v>
      </c>
      <c r="M14" s="73">
        <f t="shared" si="5"/>
        <v>1</v>
      </c>
      <c r="N14" s="80">
        <f>IF($C14&gt;Results!$F$1," ",(VLOOKUP($D14,Results!$B$2:$H$265,7,FALSE)))</f>
        <v>12</v>
      </c>
      <c r="O14" s="81">
        <f>IF($C14&gt;Results!$F$1," ",(VLOOKUP($E14,Results!$C$2:$K$265,9,FALSE)))</f>
        <v>29</v>
      </c>
      <c r="P14" s="84">
        <f t="shared" si="6"/>
        <v>0</v>
      </c>
    </row>
    <row r="15" spans="2:16" x14ac:dyDescent="0.25">
      <c r="B15" t="str">
        <f t="shared" si="2"/>
        <v>M31</v>
      </c>
      <c r="C15" s="22">
        <v>13</v>
      </c>
      <c r="D15" s="24" t="str">
        <f t="shared" si="0"/>
        <v>13M31</v>
      </c>
      <c r="E15" s="24" t="str">
        <f t="shared" si="1"/>
        <v>13M30</v>
      </c>
      <c r="F15" s="23"/>
      <c r="G15" s="19">
        <f>+Results!D146</f>
        <v>45985</v>
      </c>
      <c r="H15" s="20" t="str">
        <f>VLOOKUP($D15,Results!$B$2:$I$398,8,FALSE)</f>
        <v>M30</v>
      </c>
      <c r="I15" s="20" t="str">
        <f>VLOOKUP(H15,Results!$N$2:$O$13,2,FALSE)</f>
        <v>The Imps</v>
      </c>
      <c r="J15" s="89">
        <f t="shared" si="3"/>
        <v>1</v>
      </c>
      <c r="K15" s="71">
        <f t="shared" si="4"/>
        <v>0</v>
      </c>
      <c r="L15" s="74">
        <f>IF(OR(C15&gt;Results!$F$1,N15="N"),0,IF(H15="X",0,IF(N15=O15,1,0)))</f>
        <v>0</v>
      </c>
      <c r="M15" s="73">
        <f t="shared" si="5"/>
        <v>1</v>
      </c>
      <c r="N15" s="80">
        <f>IF($C15&gt;Results!$F$1," ",(VLOOKUP($D15,Results!$B$2:$H$265,7,FALSE)))</f>
        <v>7</v>
      </c>
      <c r="O15" s="81">
        <f>IF($C15&gt;Results!$F$1," ",(VLOOKUP($E15,Results!$C$2:$K$265,9,FALSE)))</f>
        <v>17</v>
      </c>
      <c r="P15" s="84">
        <f t="shared" si="6"/>
        <v>0</v>
      </c>
    </row>
    <row r="16" spans="2:16" x14ac:dyDescent="0.25">
      <c r="B16" t="str">
        <f t="shared" si="2"/>
        <v>M31</v>
      </c>
      <c r="C16" s="22">
        <v>14</v>
      </c>
      <c r="D16" s="24" t="str">
        <f t="shared" si="0"/>
        <v>14M31</v>
      </c>
      <c r="E16" s="24" t="str">
        <f t="shared" si="1"/>
        <v>14M29</v>
      </c>
      <c r="F16" s="23"/>
      <c r="G16" s="19">
        <f>+Results!D158</f>
        <v>45994</v>
      </c>
      <c r="H16" s="20" t="str">
        <f>VLOOKUP($D16,Results!$B$2:$I$398,8,FALSE)</f>
        <v>M29</v>
      </c>
      <c r="I16" s="20" t="str">
        <f>VLOOKUP(H16,Results!$N$2:$O$13,2,FALSE)</f>
        <v>Phoenix</v>
      </c>
      <c r="J16" s="89">
        <f t="shared" si="3"/>
        <v>1</v>
      </c>
      <c r="K16" s="71">
        <f t="shared" si="4"/>
        <v>1</v>
      </c>
      <c r="L16" s="74">
        <f>IF(OR(C16&gt;Results!$F$1,N16="N"),0,IF(H16="X",0,IF(N16=O16,1,0)))</f>
        <v>0</v>
      </c>
      <c r="M16" s="73">
        <f t="shared" si="5"/>
        <v>0</v>
      </c>
      <c r="N16" s="80">
        <f>IF($C16&gt;Results!$F$1," ",(VLOOKUP($D16,Results!$B$2:$H$265,7,FALSE)))</f>
        <v>16</v>
      </c>
      <c r="O16" s="81">
        <f>IF($C16&gt;Results!$F$1," ",(VLOOKUP($E16,Results!$C$2:$K$265,9,FALSE)))</f>
        <v>10</v>
      </c>
      <c r="P16" s="84">
        <f t="shared" si="6"/>
        <v>2</v>
      </c>
    </row>
    <row r="17" spans="2:16" x14ac:dyDescent="0.25">
      <c r="B17" t="str">
        <f t="shared" si="2"/>
        <v>M31</v>
      </c>
      <c r="C17" s="22">
        <v>15</v>
      </c>
      <c r="D17" s="24" t="str">
        <f t="shared" si="0"/>
        <v>15M31</v>
      </c>
      <c r="E17" s="24" t="str">
        <f t="shared" si="1"/>
        <v>15M21</v>
      </c>
      <c r="F17" s="23"/>
      <c r="G17" s="19">
        <f>+Results!D170</f>
        <v>46003</v>
      </c>
      <c r="H17" s="20" t="str">
        <f>VLOOKUP($D17,Results!$B$2:$I$398,8,FALSE)</f>
        <v>M21</v>
      </c>
      <c r="I17" s="20" t="str">
        <f>VLOOKUP(H17,Results!$N$2:$O$13,2,FALSE)</f>
        <v>Butcher's Dog</v>
      </c>
      <c r="J17" s="89">
        <f t="shared" si="3"/>
        <v>1</v>
      </c>
      <c r="K17" s="71">
        <f t="shared" si="4"/>
        <v>0</v>
      </c>
      <c r="L17" s="74">
        <f>IF(OR(C17&gt;Results!$F$1,N17="N"),0,IF(H17="X",0,IF(N17=O17,1,0)))</f>
        <v>0</v>
      </c>
      <c r="M17" s="73">
        <f t="shared" si="5"/>
        <v>1</v>
      </c>
      <c r="N17" s="80">
        <f>IF($C17&gt;Results!$F$1," ",(VLOOKUP($D17,Results!$B$2:$H$265,7,FALSE)))</f>
        <v>6</v>
      </c>
      <c r="O17" s="81">
        <f>IF($C17&gt;Results!$F$1," ",(VLOOKUP($E17,Results!$C$2:$K$265,9,FALSE)))</f>
        <v>20</v>
      </c>
      <c r="P17" s="84">
        <f t="shared" si="6"/>
        <v>0</v>
      </c>
    </row>
    <row r="18" spans="2:16" x14ac:dyDescent="0.25">
      <c r="B18" t="str">
        <f t="shared" si="2"/>
        <v>M31</v>
      </c>
      <c r="C18" s="22">
        <v>16</v>
      </c>
      <c r="D18" s="24" t="str">
        <f t="shared" si="0"/>
        <v>16M31</v>
      </c>
      <c r="E18" s="24" t="str">
        <f t="shared" si="1"/>
        <v>16M28</v>
      </c>
      <c r="F18" s="23"/>
      <c r="G18" s="21">
        <f>+Results!D182</f>
        <v>46006</v>
      </c>
      <c r="H18" s="20" t="str">
        <f>VLOOKUP($D18,Results!$B$2:$I$398,8,FALSE)</f>
        <v>M28</v>
      </c>
      <c r="I18" s="20" t="str">
        <f>VLOOKUP(H18,Results!$N$2:$O$13,2,FALSE)</f>
        <v>Pilgrims</v>
      </c>
      <c r="J18" s="89">
        <f t="shared" si="3"/>
        <v>0</v>
      </c>
      <c r="K18" s="71">
        <f t="shared" si="4"/>
        <v>0</v>
      </c>
      <c r="L18" s="74">
        <f>IF(OR(C18&gt;Results!$F$1,N18="N"),0,IF(H18="X",0,IF(N18=O18,1,0)))</f>
        <v>0</v>
      </c>
      <c r="M18" s="73">
        <f t="shared" si="5"/>
        <v>0</v>
      </c>
      <c r="N18" s="80" t="str">
        <f>IF($C18&gt;Results!$F$1," ",(VLOOKUP($D18,Results!$B$2:$H$265,7,FALSE)))</f>
        <v xml:space="preserve"> </v>
      </c>
      <c r="O18" s="81" t="str">
        <f>IF($C18&gt;Results!$F$1," ",(VLOOKUP($E18,Results!$C$2:$K$265,9,FALSE)))</f>
        <v xml:space="preserve"> </v>
      </c>
      <c r="P18" s="84">
        <f t="shared" si="6"/>
        <v>0</v>
      </c>
    </row>
    <row r="19" spans="2:16" x14ac:dyDescent="0.25">
      <c r="B19" t="str">
        <f t="shared" si="2"/>
        <v>M31</v>
      </c>
      <c r="C19" s="22">
        <v>17</v>
      </c>
      <c r="D19" s="24" t="str">
        <f t="shared" si="0"/>
        <v>17M31</v>
      </c>
      <c r="E19" s="24" t="str">
        <f t="shared" si="1"/>
        <v>17M22</v>
      </c>
      <c r="F19" s="23"/>
      <c r="G19" s="19">
        <f>+Results!D194</f>
        <v>46013</v>
      </c>
      <c r="H19" s="20" t="str">
        <f>VLOOKUP($D19,Results!$B$2:$I$398,8,FALSE)</f>
        <v>M22</v>
      </c>
      <c r="I19" s="20" t="str">
        <f>VLOOKUP(H19,Results!$N$2:$O$13,2,FALSE)</f>
        <v>Elks</v>
      </c>
      <c r="J19" s="89">
        <f t="shared" si="3"/>
        <v>0</v>
      </c>
      <c r="K19" s="71">
        <f t="shared" si="4"/>
        <v>0</v>
      </c>
      <c r="L19" s="74">
        <f>IF(OR(C19&gt;Results!$F$1,N19="N"),0,IF(H19="X",0,IF(N19=O19,1,0)))</f>
        <v>0</v>
      </c>
      <c r="M19" s="73">
        <f t="shared" si="5"/>
        <v>0</v>
      </c>
      <c r="N19" s="80" t="str">
        <f>IF($C19&gt;Results!$F$1," ",(VLOOKUP($D19,Results!$B$2:$H$265,7,FALSE)))</f>
        <v xml:space="preserve"> </v>
      </c>
      <c r="O19" s="81" t="str">
        <f>IF($C19&gt;Results!$F$1," ",(VLOOKUP($E19,Results!$C$2:$K$265,9,FALSE)))</f>
        <v xml:space="preserve"> </v>
      </c>
      <c r="P19" s="84">
        <f t="shared" si="6"/>
        <v>0</v>
      </c>
    </row>
    <row r="20" spans="2:16" x14ac:dyDescent="0.25">
      <c r="B20" t="str">
        <f t="shared" si="2"/>
        <v>M31</v>
      </c>
      <c r="C20" s="22">
        <v>18</v>
      </c>
      <c r="D20" s="24" t="str">
        <f t="shared" si="0"/>
        <v>18M31</v>
      </c>
      <c r="E20" s="24" t="str">
        <f t="shared" si="1"/>
        <v>18M27</v>
      </c>
      <c r="F20" s="23"/>
      <c r="G20" s="21">
        <f>+Results!D206</f>
        <v>46031</v>
      </c>
      <c r="H20" s="20" t="str">
        <f>VLOOKUP($D20,Results!$B$2:$I$398,8,FALSE)</f>
        <v>M27</v>
      </c>
      <c r="I20" s="20" t="str">
        <f>VLOOKUP(H20,Results!$N$2:$O$13,2,FALSE)</f>
        <v>Clockpelters</v>
      </c>
      <c r="J20" s="89">
        <f t="shared" si="3"/>
        <v>0</v>
      </c>
      <c r="K20" s="71">
        <f t="shared" si="4"/>
        <v>0</v>
      </c>
      <c r="L20" s="74">
        <f>IF(OR(C20&gt;Results!$F$1,N20="N"),0,IF(H20="X",0,IF(N20=O20,1,0)))</f>
        <v>0</v>
      </c>
      <c r="M20" s="73">
        <f t="shared" si="5"/>
        <v>0</v>
      </c>
      <c r="N20" s="80" t="str">
        <f>IF($C20&gt;Results!$F$1," ",(VLOOKUP($D20,Results!$B$2:$H$265,7,FALSE)))</f>
        <v xml:space="preserve"> </v>
      </c>
      <c r="O20" s="81" t="str">
        <f>IF($C20&gt;Results!$F$1," ",(VLOOKUP($E20,Results!$C$2:$K$265,9,FALSE)))</f>
        <v xml:space="preserve"> </v>
      </c>
      <c r="P20" s="84">
        <f t="shared" si="6"/>
        <v>0</v>
      </c>
    </row>
    <row r="21" spans="2:16" x14ac:dyDescent="0.25">
      <c r="B21" t="str">
        <f t="shared" si="2"/>
        <v>M31</v>
      </c>
      <c r="C21" s="22">
        <v>19</v>
      </c>
      <c r="D21" s="24" t="str">
        <f t="shared" si="0"/>
        <v>19M31</v>
      </c>
      <c r="E21" s="24" t="str">
        <f t="shared" si="1"/>
        <v>19M24</v>
      </c>
      <c r="F21" s="23"/>
      <c r="G21" s="19">
        <f>+Results!D218</f>
        <v>46034</v>
      </c>
      <c r="H21" s="20" t="str">
        <f>VLOOKUP($D21,Results!$B$2:$I$398,8,FALSE)</f>
        <v>M24</v>
      </c>
      <c r="I21" s="20" t="str">
        <f>VLOOKUP(H21,Results!$N$2:$O$13,2,FALSE)</f>
        <v>Newark Nomads</v>
      </c>
      <c r="J21" s="89">
        <f t="shared" si="3"/>
        <v>0</v>
      </c>
      <c r="K21" s="71">
        <f t="shared" si="4"/>
        <v>0</v>
      </c>
      <c r="L21" s="74">
        <f>IF(OR(C21&gt;Results!$F$1,N21="N"),0,IF(H21="X",0,IF(N21=O21,1,0)))</f>
        <v>0</v>
      </c>
      <c r="M21" s="73">
        <f t="shared" si="5"/>
        <v>0</v>
      </c>
      <c r="N21" s="80" t="str">
        <f>IF($C21&gt;Results!$F$1," ",(VLOOKUP($D21,Results!$B$2:$H$265,7,FALSE)))</f>
        <v xml:space="preserve"> </v>
      </c>
      <c r="O21" s="81" t="str">
        <f>IF($C21&gt;Results!$F$1," ",(VLOOKUP($E21,Results!$C$2:$K$265,9,FALSE)))</f>
        <v xml:space="preserve"> </v>
      </c>
      <c r="P21" s="84">
        <f t="shared" si="6"/>
        <v>0</v>
      </c>
    </row>
    <row r="22" spans="2:16" x14ac:dyDescent="0.25">
      <c r="B22" t="str">
        <f t="shared" si="2"/>
        <v>M31</v>
      </c>
      <c r="C22" s="22">
        <v>20</v>
      </c>
      <c r="D22" s="24" t="str">
        <f t="shared" si="0"/>
        <v>20M31</v>
      </c>
      <c r="E22" s="24" t="str">
        <f t="shared" si="1"/>
        <v>20M23</v>
      </c>
      <c r="F22" s="23"/>
      <c r="G22" s="21">
        <f>+Results!D230</f>
        <v>46041</v>
      </c>
      <c r="H22" s="20" t="str">
        <f>VLOOKUP($D22,Results!$B$2:$I$398,8,FALSE)</f>
        <v>M23</v>
      </c>
      <c r="I22" s="20" t="str">
        <f>VLOOKUP(H22,Results!$N$2:$O$13,2,FALSE)</f>
        <v>Aztecs</v>
      </c>
      <c r="J22" s="89">
        <f t="shared" si="3"/>
        <v>0</v>
      </c>
      <c r="K22" s="71">
        <f t="shared" si="4"/>
        <v>0</v>
      </c>
      <c r="L22" s="74">
        <f>IF(OR(C22&gt;Results!$F$1,N22="N"),0,IF(H22="X",0,IF(N22=O22,1,0)))</f>
        <v>0</v>
      </c>
      <c r="M22" s="73">
        <f t="shared" si="5"/>
        <v>0</v>
      </c>
      <c r="N22" s="80" t="str">
        <f>IF($C22&gt;Results!$F$1," ",(VLOOKUP($D22,Results!$B$2:$H$265,7,FALSE)))</f>
        <v xml:space="preserve"> </v>
      </c>
      <c r="O22" s="81" t="str">
        <f>IF($C22&gt;Results!$F$1," ",(VLOOKUP($E22,Results!$C$2:$K$265,9,FALSE)))</f>
        <v xml:space="preserve"> </v>
      </c>
      <c r="P22" s="84">
        <f t="shared" si="6"/>
        <v>0</v>
      </c>
    </row>
    <row r="23" spans="2:16" x14ac:dyDescent="0.25">
      <c r="B23" t="str">
        <f t="shared" si="2"/>
        <v>M31</v>
      </c>
      <c r="C23" s="22">
        <v>21</v>
      </c>
      <c r="D23" s="24" t="str">
        <f t="shared" si="0"/>
        <v>21M31</v>
      </c>
      <c r="E23" s="24" t="str">
        <f t="shared" si="1"/>
        <v>21M25</v>
      </c>
      <c r="F23" s="23"/>
      <c r="G23" s="19">
        <f>+Results!D242</f>
        <v>46050</v>
      </c>
      <c r="H23" s="20" t="str">
        <f>VLOOKUP($D23,Results!$B$2:$I$398,8,FALSE)</f>
        <v>M25</v>
      </c>
      <c r="I23" s="20" t="str">
        <f>VLOOKUP(H23,Results!$N$2:$O$13,2,FALSE)</f>
        <v>Woodlark</v>
      </c>
      <c r="J23" s="89">
        <f t="shared" si="3"/>
        <v>0</v>
      </c>
      <c r="K23" s="71">
        <f t="shared" si="4"/>
        <v>0</v>
      </c>
      <c r="L23" s="74">
        <f>IF(OR(C23&gt;Results!$F$1,N23="N"),0,IF(H23="X",0,IF(N23=O23,1,0)))</f>
        <v>0</v>
      </c>
      <c r="M23" s="73">
        <f t="shared" si="5"/>
        <v>0</v>
      </c>
      <c r="N23" s="80" t="str">
        <f>IF($C23&gt;Results!$F$1," ",(VLOOKUP($D23,Results!$B$2:$H$265,7,FALSE)))</f>
        <v xml:space="preserve"> </v>
      </c>
      <c r="O23" s="81" t="str">
        <f>IF($C23&gt;Results!$F$1," ",(VLOOKUP($E23,Results!$C$2:$K$265,9,FALSE)))</f>
        <v xml:space="preserve"> </v>
      </c>
      <c r="P23" s="84">
        <f t="shared" si="6"/>
        <v>0</v>
      </c>
    </row>
    <row r="24" spans="2:16" x14ac:dyDescent="0.25">
      <c r="B24" t="str">
        <f t="shared" si="2"/>
        <v>M31</v>
      </c>
      <c r="C24" s="22">
        <v>22</v>
      </c>
      <c r="D24" s="24" t="str">
        <f t="shared" si="0"/>
        <v>22M31</v>
      </c>
      <c r="E24" s="24" t="str">
        <f t="shared" si="1"/>
        <v>22M26</v>
      </c>
      <c r="F24" s="23"/>
      <c r="G24" s="21">
        <f>+Results!D254</f>
        <v>46059</v>
      </c>
      <c r="H24" s="20" t="str">
        <f>VLOOKUP($D24,Results!$B$2:$I$398,8,FALSE)</f>
        <v>M26</v>
      </c>
      <c r="I24" s="20" t="str">
        <f>VLOOKUP(H24,Results!$N$2:$O$13,2,FALSE)</f>
        <v>Wynsomes</v>
      </c>
      <c r="J24" s="89">
        <f t="shared" si="3"/>
        <v>0</v>
      </c>
      <c r="K24" s="71">
        <f t="shared" si="4"/>
        <v>0</v>
      </c>
      <c r="L24" s="74">
        <f>IF(OR(C24&gt;Results!$F$1,N24="N"),0,IF(H24="X",0,IF(N24=O24,1,0)))</f>
        <v>0</v>
      </c>
      <c r="M24" s="73">
        <f t="shared" si="5"/>
        <v>0</v>
      </c>
      <c r="N24" s="80" t="str">
        <f>IF($C24&gt;Results!$F$1," ",(VLOOKUP($D24,Results!$B$2:$H$265,7,FALSE)))</f>
        <v xml:space="preserve"> </v>
      </c>
      <c r="O24" s="81" t="str">
        <f>IF($C24&gt;Results!$F$1," ",(VLOOKUP($E24,Results!$C$2:$K$265,9,FALSE)))</f>
        <v xml:space="preserve"> </v>
      </c>
      <c r="P24" s="84">
        <f t="shared" si="6"/>
        <v>0</v>
      </c>
    </row>
    <row r="25" spans="2:16" x14ac:dyDescent="0.25">
      <c r="B25" t="str">
        <f t="shared" si="2"/>
        <v>M31</v>
      </c>
      <c r="C25" s="22">
        <v>23</v>
      </c>
      <c r="D25" s="24" t="str">
        <f t="shared" si="0"/>
        <v>23M31</v>
      </c>
      <c r="E25" s="24" t="str">
        <f t="shared" si="1"/>
        <v>23M32</v>
      </c>
      <c r="F25" s="23"/>
      <c r="G25" s="21">
        <f>+Results!D266</f>
        <v>46062</v>
      </c>
      <c r="H25" s="20" t="str">
        <f>VLOOKUP($D25,Results!$B$2:$I$398,8,FALSE)</f>
        <v>M32</v>
      </c>
      <c r="I25" s="20" t="str">
        <f>VLOOKUP(H25,Results!$N$2:$O$13,2,FALSE)</f>
        <v>Bingham Lions</v>
      </c>
      <c r="J25" s="89">
        <f t="shared" si="3"/>
        <v>0</v>
      </c>
      <c r="K25" s="71">
        <f t="shared" si="4"/>
        <v>0</v>
      </c>
      <c r="L25" s="74">
        <f>IF(OR(C25&gt;Results!$F$1,N25="N"),0,IF(H25="X",0,IF(N25=O25,1,0)))</f>
        <v>0</v>
      </c>
      <c r="M25" s="73">
        <f t="shared" si="5"/>
        <v>0</v>
      </c>
      <c r="N25" s="80" t="str">
        <f>IF($C25&gt;Results!$F$1," ",(VLOOKUP($D25,Results!$B$2:$H$398,7,FALSE)))</f>
        <v xml:space="preserve"> </v>
      </c>
      <c r="O25" s="81" t="str">
        <f>IF($C25&gt;Results!$F$1," ",(VLOOKUP($E25,Results!$C$2:$K$398,9,FALSE)))</f>
        <v xml:space="preserve"> </v>
      </c>
      <c r="P25" s="84">
        <f t="shared" si="6"/>
        <v>0</v>
      </c>
    </row>
    <row r="26" spans="2:16" x14ac:dyDescent="0.25">
      <c r="B26" t="str">
        <f t="shared" si="2"/>
        <v>M31</v>
      </c>
      <c r="C26" s="22">
        <v>24</v>
      </c>
      <c r="D26" s="24" t="str">
        <f t="shared" si="0"/>
        <v>24M31</v>
      </c>
      <c r="E26" s="24" t="str">
        <f t="shared" si="1"/>
        <v>24M30</v>
      </c>
      <c r="F26" s="23"/>
      <c r="G26" s="21">
        <f>+Results!D278</f>
        <v>46069</v>
      </c>
      <c r="H26" s="20" t="str">
        <f>VLOOKUP($D26,Results!$B$2:$I$398,8,FALSE)</f>
        <v>M30</v>
      </c>
      <c r="I26" s="20" t="str">
        <f>VLOOKUP(H26,Results!$N$2:$O$13,2,FALSE)</f>
        <v>The Imps</v>
      </c>
      <c r="J26" s="89">
        <f t="shared" si="3"/>
        <v>0</v>
      </c>
      <c r="K26" s="71">
        <f t="shared" si="4"/>
        <v>0</v>
      </c>
      <c r="L26" s="74">
        <f>IF(OR(C26&gt;Results!$F$1,N26="N"),0,IF(H26="X",0,IF(N26=O26,1,0)))</f>
        <v>0</v>
      </c>
      <c r="M26" s="73">
        <f t="shared" si="5"/>
        <v>0</v>
      </c>
      <c r="N26" s="80" t="str">
        <f>IF($C26&gt;Results!$F$1," ",(VLOOKUP($D26,Results!$B$2:$H$398,7,FALSE)))</f>
        <v xml:space="preserve"> </v>
      </c>
      <c r="O26" s="81" t="str">
        <f>IF($C26&gt;Results!$F$1," ",(VLOOKUP($E26,Results!$C$2:$K$398,9,FALSE)))</f>
        <v xml:space="preserve"> </v>
      </c>
      <c r="P26" s="84">
        <f t="shared" si="6"/>
        <v>0</v>
      </c>
    </row>
    <row r="27" spans="2:16" x14ac:dyDescent="0.25">
      <c r="B27" t="str">
        <f t="shared" si="2"/>
        <v>M31</v>
      </c>
      <c r="C27" s="22">
        <v>25</v>
      </c>
      <c r="D27" s="24" t="str">
        <f t="shared" si="0"/>
        <v>25M31</v>
      </c>
      <c r="E27" s="24" t="str">
        <f t="shared" si="1"/>
        <v>25M29</v>
      </c>
      <c r="F27" s="23"/>
      <c r="G27" s="21">
        <f>+Results!D290</f>
        <v>46073</v>
      </c>
      <c r="H27" s="20" t="str">
        <f>VLOOKUP($D27,Results!$B$2:$I$398,8,FALSE)</f>
        <v>M29</v>
      </c>
      <c r="I27" s="20" t="str">
        <f>VLOOKUP(H27,Results!$N$2:$O$13,2,FALSE)</f>
        <v>Phoenix</v>
      </c>
      <c r="J27" s="89">
        <f t="shared" si="3"/>
        <v>0</v>
      </c>
      <c r="K27" s="71">
        <f t="shared" si="4"/>
        <v>0</v>
      </c>
      <c r="L27" s="74">
        <f>IF(OR(C27&gt;Results!$F$1,N27="N"),0,IF(H27="X",0,IF(N27=O27,1,0)))</f>
        <v>0</v>
      </c>
      <c r="M27" s="73">
        <f t="shared" si="5"/>
        <v>0</v>
      </c>
      <c r="N27" s="80" t="str">
        <f>IF($C27&gt;Results!$F$1," ",(VLOOKUP($D27,Results!$B$2:$H$398,7,FALSE)))</f>
        <v xml:space="preserve"> </v>
      </c>
      <c r="O27" s="81" t="str">
        <f>IF($C27&gt;Results!$F$1," ",(VLOOKUP($E27,Results!$C$2:$K$398,9,FALSE)))</f>
        <v xml:space="preserve"> </v>
      </c>
      <c r="P27" s="84">
        <f t="shared" si="6"/>
        <v>0</v>
      </c>
    </row>
    <row r="28" spans="2:16" x14ac:dyDescent="0.25">
      <c r="B28" t="str">
        <f t="shared" si="2"/>
        <v>M31</v>
      </c>
      <c r="C28" s="22">
        <v>26</v>
      </c>
      <c r="D28" s="24" t="str">
        <f t="shared" si="0"/>
        <v>26M31</v>
      </c>
      <c r="E28" s="24" t="str">
        <f t="shared" si="1"/>
        <v>26M21</v>
      </c>
      <c r="F28" s="23"/>
      <c r="G28" s="21">
        <f>+Results!D302</f>
        <v>46078</v>
      </c>
      <c r="H28" s="20" t="str">
        <f>VLOOKUP($D28,Results!$B$2:$I$398,8,FALSE)</f>
        <v>M21</v>
      </c>
      <c r="I28" s="20" t="str">
        <f>VLOOKUP(H28,Results!$N$2:$O$13,2,FALSE)</f>
        <v>Butcher's Dog</v>
      </c>
      <c r="J28" s="89">
        <f t="shared" si="3"/>
        <v>0</v>
      </c>
      <c r="K28" s="71">
        <f t="shared" si="4"/>
        <v>0</v>
      </c>
      <c r="L28" s="74">
        <f>IF(OR(C28&gt;Results!$F$1,N28="N"),0,IF(H28="X",0,IF(N28=O28,1,0)))</f>
        <v>0</v>
      </c>
      <c r="M28" s="73">
        <f t="shared" si="5"/>
        <v>0</v>
      </c>
      <c r="N28" s="80" t="str">
        <f>IF($C28&gt;Results!$F$1," ",(VLOOKUP($D28,Results!$B$2:$H$398,7,FALSE)))</f>
        <v xml:space="preserve"> </v>
      </c>
      <c r="O28" s="81" t="str">
        <f>IF($C28&gt;Results!$F$1," ",(VLOOKUP($E28,Results!$C$2:$K$398,9,FALSE)))</f>
        <v xml:space="preserve"> </v>
      </c>
      <c r="P28" s="84">
        <f t="shared" si="6"/>
        <v>0</v>
      </c>
    </row>
    <row r="29" spans="2:16" x14ac:dyDescent="0.25">
      <c r="B29" t="str">
        <f t="shared" si="2"/>
        <v>M31</v>
      </c>
      <c r="C29" s="22">
        <v>27</v>
      </c>
      <c r="D29" s="24" t="str">
        <f t="shared" si="0"/>
        <v>27M31</v>
      </c>
      <c r="E29" s="24" t="str">
        <f t="shared" si="1"/>
        <v>27M28</v>
      </c>
      <c r="F29" s="23"/>
      <c r="G29" s="21">
        <f>+Results!D314</f>
        <v>46087</v>
      </c>
      <c r="H29" s="20" t="str">
        <f>VLOOKUP($D29,Results!$B$2:$I$398,8,FALSE)</f>
        <v>M28</v>
      </c>
      <c r="I29" s="20" t="str">
        <f>VLOOKUP(H29,Results!$N$2:$O$13,2,FALSE)</f>
        <v>Pilgrims</v>
      </c>
      <c r="J29" s="89">
        <f t="shared" si="3"/>
        <v>0</v>
      </c>
      <c r="K29" s="71">
        <f t="shared" si="4"/>
        <v>0</v>
      </c>
      <c r="L29" s="74">
        <f>IF(OR(C29&gt;Results!$F$1,N29="N"),0,IF(H29="X",0,IF(N29=O29,1,0)))</f>
        <v>0</v>
      </c>
      <c r="M29" s="73">
        <f t="shared" si="5"/>
        <v>0</v>
      </c>
      <c r="N29" s="80" t="str">
        <f>IF($C29&gt;Results!$F$1," ",(VLOOKUP($D29,Results!$B$2:$H$398,7,FALSE)))</f>
        <v xml:space="preserve"> </v>
      </c>
      <c r="O29" s="81" t="str">
        <f>IF($C29&gt;Results!$F$1," ",(VLOOKUP($E29,Results!$C$2:$K$398,9,FALSE)))</f>
        <v xml:space="preserve"> </v>
      </c>
      <c r="P29" s="84">
        <f t="shared" si="6"/>
        <v>0</v>
      </c>
    </row>
    <row r="30" spans="2:16" x14ac:dyDescent="0.25">
      <c r="B30" t="str">
        <f t="shared" si="2"/>
        <v>M31</v>
      </c>
      <c r="C30" s="22">
        <v>28</v>
      </c>
      <c r="D30" s="24" t="str">
        <f t="shared" si="0"/>
        <v>28M31</v>
      </c>
      <c r="E30" s="24" t="str">
        <f t="shared" si="1"/>
        <v>28M22</v>
      </c>
      <c r="F30" s="23"/>
      <c r="G30" s="21">
        <f>+Results!D326</f>
        <v>46090</v>
      </c>
      <c r="H30" s="20" t="str">
        <f>VLOOKUP($D30,Results!$B$2:$I$398,8,FALSE)</f>
        <v>M22</v>
      </c>
      <c r="I30" s="20" t="str">
        <f>VLOOKUP(H30,Results!$N$2:$O$13,2,FALSE)</f>
        <v>Elks</v>
      </c>
      <c r="J30" s="89">
        <f t="shared" si="3"/>
        <v>0</v>
      </c>
      <c r="K30" s="71">
        <f t="shared" si="4"/>
        <v>0</v>
      </c>
      <c r="L30" s="74">
        <f>IF(OR(C30&gt;Results!$F$1,N30="N"),0,IF(H30="X",0,IF(N30=O30,1,0)))</f>
        <v>0</v>
      </c>
      <c r="M30" s="73">
        <f t="shared" si="5"/>
        <v>0</v>
      </c>
      <c r="N30" s="80" t="str">
        <f>IF($C30&gt;Results!$F$1," ",(VLOOKUP($D30,Results!$B$2:$H$398,7,FALSE)))</f>
        <v xml:space="preserve"> </v>
      </c>
      <c r="O30" s="81" t="str">
        <f>IF($C30&gt;Results!$F$1," ",(VLOOKUP($E30,Results!$C$2:$K$398,9,FALSE)))</f>
        <v xml:space="preserve"> </v>
      </c>
      <c r="P30" s="84">
        <f t="shared" si="6"/>
        <v>0</v>
      </c>
    </row>
    <row r="31" spans="2:16" x14ac:dyDescent="0.25">
      <c r="B31" t="str">
        <f t="shared" si="2"/>
        <v>M31</v>
      </c>
      <c r="C31" s="22">
        <v>29</v>
      </c>
      <c r="D31" s="24" t="str">
        <f t="shared" si="0"/>
        <v>29M31</v>
      </c>
      <c r="E31" s="24" t="str">
        <f t="shared" si="1"/>
        <v>29M24</v>
      </c>
      <c r="F31" s="23"/>
      <c r="G31" s="21">
        <f>+Results!D338</f>
        <v>46106</v>
      </c>
      <c r="H31" s="20" t="str">
        <f>VLOOKUP($D31,Results!$B$2:$I$398,8,FALSE)</f>
        <v>M24</v>
      </c>
      <c r="I31" s="20" t="str">
        <f>VLOOKUP(H31,Results!$N$2:$O$13,2,FALSE)</f>
        <v>Newark Nomads</v>
      </c>
      <c r="J31" s="89">
        <f t="shared" si="3"/>
        <v>0</v>
      </c>
      <c r="K31" s="71">
        <f t="shared" si="4"/>
        <v>0</v>
      </c>
      <c r="L31" s="74">
        <f>IF(OR(C31&gt;Results!$F$1,N31="N"),0,IF(H31="X",0,IF(N31=O31,1,0)))</f>
        <v>0</v>
      </c>
      <c r="M31" s="73">
        <f t="shared" si="5"/>
        <v>0</v>
      </c>
      <c r="N31" s="80" t="str">
        <f>IF($C31&gt;Results!$F$1," ",(VLOOKUP($D31,Results!$B$2:$H$398,7,FALSE)))</f>
        <v xml:space="preserve"> </v>
      </c>
      <c r="O31" s="81" t="str">
        <f>IF($C31&gt;Results!$F$1," ",(VLOOKUP($E31,Results!$C$2:$K$398,9,FALSE)))</f>
        <v xml:space="preserve"> </v>
      </c>
      <c r="P31" s="84">
        <f t="shared" si="6"/>
        <v>0</v>
      </c>
    </row>
    <row r="32" spans="2:16" x14ac:dyDescent="0.25">
      <c r="B32" t="str">
        <f t="shared" si="2"/>
        <v>M31</v>
      </c>
      <c r="C32" s="22">
        <v>30</v>
      </c>
      <c r="D32" s="24" t="str">
        <f t="shared" si="0"/>
        <v>30M31</v>
      </c>
      <c r="E32" s="24" t="str">
        <f t="shared" si="1"/>
        <v>30M23</v>
      </c>
      <c r="F32" s="23"/>
      <c r="G32" s="21">
        <f>+Results!D350</f>
        <v>46111</v>
      </c>
      <c r="H32" s="20" t="str">
        <f>VLOOKUP($D32,Results!$B$2:$I$398,8,FALSE)</f>
        <v>M23</v>
      </c>
      <c r="I32" s="20" t="str">
        <f>VLOOKUP(H32,Results!$N$2:$O$13,2,FALSE)</f>
        <v>Aztecs</v>
      </c>
      <c r="J32" s="89">
        <f t="shared" si="3"/>
        <v>0</v>
      </c>
      <c r="K32" s="71">
        <f t="shared" si="4"/>
        <v>0</v>
      </c>
      <c r="L32" s="74">
        <f>IF(OR(C32&gt;Results!$F$1,N32="N"),0,IF(H32="X",0,IF(N32=O32,1,0)))</f>
        <v>0</v>
      </c>
      <c r="M32" s="73">
        <f t="shared" si="5"/>
        <v>0</v>
      </c>
      <c r="N32" s="80" t="str">
        <f>IF($C32&gt;Results!$F$1," ",(VLOOKUP($D32,Results!$B$2:$H$398,7,FALSE)))</f>
        <v xml:space="preserve"> </v>
      </c>
      <c r="O32" s="81" t="str">
        <f>IF($C32&gt;Results!$F$1," ",(VLOOKUP($E32,Results!$C$2:$K$398,9,FALSE)))</f>
        <v xml:space="preserve"> </v>
      </c>
      <c r="P32" s="84">
        <f t="shared" si="6"/>
        <v>0</v>
      </c>
    </row>
    <row r="33" spans="2:16" x14ac:dyDescent="0.25">
      <c r="B33" t="str">
        <f t="shared" si="2"/>
        <v>M31</v>
      </c>
      <c r="C33" s="22">
        <v>31</v>
      </c>
      <c r="D33" s="24" t="str">
        <f t="shared" si="0"/>
        <v>31M31</v>
      </c>
      <c r="E33" s="24" t="str">
        <f t="shared" si="1"/>
        <v>31M25</v>
      </c>
      <c r="F33" s="23"/>
      <c r="G33" s="21">
        <f>+Results!D362</f>
        <v>46120</v>
      </c>
      <c r="H33" s="20" t="str">
        <f>VLOOKUP($D33,Results!$B$2:$I$398,8,FALSE)</f>
        <v>M25</v>
      </c>
      <c r="I33" s="20" t="str">
        <f>VLOOKUP(H33,Results!$N$2:$O$13,2,FALSE)</f>
        <v>Woodlark</v>
      </c>
      <c r="J33" s="89">
        <f t="shared" si="3"/>
        <v>0</v>
      </c>
      <c r="K33" s="71">
        <f t="shared" si="4"/>
        <v>0</v>
      </c>
      <c r="L33" s="74">
        <f>IF(OR(C33&gt;Results!$F$1,N33="N"),0,IF(H33="X",0,IF(N33=O33,1,0)))</f>
        <v>0</v>
      </c>
      <c r="M33" s="73">
        <f t="shared" si="5"/>
        <v>0</v>
      </c>
      <c r="N33" s="80" t="str">
        <f>IF($C33&gt;Results!$F$1," ",(VLOOKUP($D33,Results!$B$2:$H$398,7,FALSE)))</f>
        <v xml:space="preserve"> </v>
      </c>
      <c r="O33" s="81" t="str">
        <f>IF($C33&gt;Results!$F$1," ",(VLOOKUP($E33,Results!$C$2:$K$398,9,FALSE)))</f>
        <v xml:space="preserve"> </v>
      </c>
      <c r="P33" s="84">
        <f t="shared" si="6"/>
        <v>0</v>
      </c>
    </row>
    <row r="34" spans="2:16" x14ac:dyDescent="0.25">
      <c r="B34" t="str">
        <f t="shared" si="2"/>
        <v>M31</v>
      </c>
      <c r="C34" s="22">
        <v>32</v>
      </c>
      <c r="D34" s="24" t="str">
        <f t="shared" si="0"/>
        <v>32M31</v>
      </c>
      <c r="E34" s="24" t="str">
        <f t="shared" si="1"/>
        <v>32M26</v>
      </c>
      <c r="F34" s="23"/>
      <c r="G34" s="21">
        <f>+Results!D374</f>
        <v>46125</v>
      </c>
      <c r="H34" s="20" t="str">
        <f>VLOOKUP($D34,Results!$B$2:$I$398,8,FALSE)</f>
        <v>M26</v>
      </c>
      <c r="I34" s="20" t="str">
        <f>VLOOKUP(H34,Results!$N$2:$O$13,2,FALSE)</f>
        <v>Wynsomes</v>
      </c>
      <c r="J34" s="89">
        <f t="shared" si="3"/>
        <v>0</v>
      </c>
      <c r="K34" s="71">
        <f t="shared" si="4"/>
        <v>0</v>
      </c>
      <c r="L34" s="74">
        <f>IF(OR(C34&gt;Results!$F$1,N34="N"),0,IF(H34="X",0,IF(N34=O34,1,0)))</f>
        <v>0</v>
      </c>
      <c r="M34" s="73">
        <f t="shared" si="5"/>
        <v>0</v>
      </c>
      <c r="N34" s="80" t="str">
        <f>IF($C34&gt;Results!$F$1," ",(VLOOKUP($D34,Results!$B$2:$H$398,7,FALSE)))</f>
        <v xml:space="preserve"> </v>
      </c>
      <c r="O34" s="81" t="str">
        <f>IF($C34&gt;Results!$F$1," ",(VLOOKUP($E34,Results!$C$2:$K$398,9,FALSE)))</f>
        <v xml:space="preserve"> </v>
      </c>
      <c r="P34" s="84">
        <f t="shared" si="6"/>
        <v>0</v>
      </c>
    </row>
    <row r="35" spans="2:16" x14ac:dyDescent="0.25">
      <c r="B35" t="str">
        <f t="shared" si="2"/>
        <v>M31</v>
      </c>
      <c r="C35" s="22">
        <v>33</v>
      </c>
      <c r="D35" s="24" t="str">
        <f t="shared" si="0"/>
        <v>33M31</v>
      </c>
      <c r="E35" s="24" t="str">
        <f t="shared" si="1"/>
        <v>33M27</v>
      </c>
      <c r="F35" s="23"/>
      <c r="G35" s="21">
        <f>+Results!D386</f>
        <v>46132</v>
      </c>
      <c r="H35" s="20" t="str">
        <f>VLOOKUP($D35,Results!$B$2:$I$398,8,FALSE)</f>
        <v>M27</v>
      </c>
      <c r="I35" s="20" t="str">
        <f>VLOOKUP(H35,Results!$N$2:$O$13,2,FALSE)</f>
        <v>Clockpelters</v>
      </c>
      <c r="J35" s="89">
        <f t="shared" si="3"/>
        <v>0</v>
      </c>
      <c r="K35" s="71">
        <f t="shared" si="4"/>
        <v>0</v>
      </c>
      <c r="L35" s="74">
        <f>IF(OR(C35&gt;Results!$F$1,N35="N"),0,IF(H35="X",0,IF(N35=O35,1,0)))</f>
        <v>0</v>
      </c>
      <c r="M35" s="73">
        <f t="shared" si="5"/>
        <v>0</v>
      </c>
      <c r="N35" s="80" t="str">
        <f>IF($C35&gt;Results!$F$1," ",(VLOOKUP($D35,Results!$B$2:$H$398,7,FALSE)))</f>
        <v xml:space="preserve"> </v>
      </c>
      <c r="O35" s="81" t="str">
        <f>IF($C35&gt;Results!$F$1," ",(VLOOKUP($E35,Results!$C$2:$K$398,9,FALSE)))</f>
        <v xml:space="preserve"> </v>
      </c>
      <c r="P35" s="84">
        <f t="shared" si="6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14</v>
      </c>
      <c r="K36" s="75">
        <f t="shared" ref="K36:P36" si="7">SUM(K3:K35)</f>
        <v>6</v>
      </c>
      <c r="L36" s="76">
        <f t="shared" si="7"/>
        <v>1</v>
      </c>
      <c r="M36" s="77">
        <f t="shared" si="7"/>
        <v>7</v>
      </c>
      <c r="N36" s="82">
        <f t="shared" si="7"/>
        <v>165</v>
      </c>
      <c r="O36" s="83">
        <f t="shared" si="7"/>
        <v>183</v>
      </c>
      <c r="P36" s="85">
        <f t="shared" si="7"/>
        <v>13</v>
      </c>
    </row>
  </sheetData>
  <mergeCells count="1">
    <mergeCell ref="I1:L1"/>
  </mergeCells>
  <conditionalFormatting sqref="H3:H35">
    <cfRule type="containsText" dxfId="3" priority="2" operator="containsText" text="X">
      <formula>NOT(ISERROR(SEARCH("X",H3)))</formula>
    </cfRule>
  </conditionalFormatting>
  <conditionalFormatting sqref="I3:I35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51</v>
      </c>
      <c r="I1" s="110" t="s">
        <v>64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M32</v>
      </c>
      <c r="C3" s="22">
        <v>1</v>
      </c>
      <c r="D3" s="24" t="str">
        <f t="shared" ref="D3:D35" si="0">CONCATENATE(C3,B3)</f>
        <v>1M32</v>
      </c>
      <c r="E3" s="24" t="str">
        <f t="shared" ref="E3:E35" si="1">CONCATENATE(C3,H3)</f>
        <v>1M30</v>
      </c>
      <c r="F3" s="23"/>
      <c r="G3" s="19">
        <f>+Results!D2</f>
        <v>45912</v>
      </c>
      <c r="H3" s="20" t="str">
        <f>VLOOKUP($D3,Results!$B$2:$I$398,8,FALSE)</f>
        <v>M30</v>
      </c>
      <c r="I3" s="20" t="str">
        <f>VLOOKUP(H3,Results!$N$2:$O$13,2,FALSE)</f>
        <v>The Imps</v>
      </c>
      <c r="J3" s="89">
        <f>SUM(K3:M3)</f>
        <v>1</v>
      </c>
      <c r="K3" s="71">
        <f>IF(H3="X",0,IF(N3&gt;O3,1,0))</f>
        <v>1</v>
      </c>
      <c r="L3" s="74">
        <f>IF(OR(C3&gt;Results!$F$1,N3="N"),0,IF(H3="X",0,IF(N3=O3,1,0)))</f>
        <v>0</v>
      </c>
      <c r="M3" s="73">
        <f>IF(H3="X",0,IF(N3&lt;O3,1,0))</f>
        <v>0</v>
      </c>
      <c r="N3" s="80">
        <f>IF($C3&gt;Results!$F$1," ",(VLOOKUP($D3,Results!$B$2:$H$265,7,FALSE)))</f>
        <v>13</v>
      </c>
      <c r="O3" s="81">
        <f>IF($C3&gt;Results!$F$1," ",(VLOOKUP($E3,Results!$C$2:$K$265,9,FALSE)))</f>
        <v>12</v>
      </c>
      <c r="P3" s="84">
        <f>IF(J3=" "," ",SUM(K3*2)+L3*1)</f>
        <v>2</v>
      </c>
    </row>
    <row r="4" spans="2:16" x14ac:dyDescent="0.25">
      <c r="B4" t="str">
        <f t="shared" ref="B4:B35" si="2">+$H$1</f>
        <v>M32</v>
      </c>
      <c r="C4" s="22">
        <v>2</v>
      </c>
      <c r="D4" s="24" t="str">
        <f t="shared" si="0"/>
        <v>2M32</v>
      </c>
      <c r="E4" s="24" t="str">
        <f t="shared" si="1"/>
        <v>2M31</v>
      </c>
      <c r="F4" s="23"/>
      <c r="G4" s="19">
        <f>+Results!D14</f>
        <v>45919</v>
      </c>
      <c r="H4" s="20" t="str">
        <f>VLOOKUP($D4,Results!$B$2:$I$398,8,FALSE)</f>
        <v>M31</v>
      </c>
      <c r="I4" s="20" t="str">
        <f>VLOOKUP(H4,Results!$N$2:$O$13,2,FALSE)</f>
        <v>Lazy S</v>
      </c>
      <c r="J4" s="89">
        <f t="shared" ref="J4:J35" si="3">SUM(K4:M4)</f>
        <v>0</v>
      </c>
      <c r="K4" s="71">
        <f t="shared" ref="K4:K35" si="4">IF(H4="X",0,IF(N4&gt;O4,1,0))</f>
        <v>0</v>
      </c>
      <c r="L4" s="74">
        <f>IF(OR(C4&gt;Results!$F$1,N4="N"),0,IF(H4="X",0,IF(N4=O4,1,0)))</f>
        <v>0</v>
      </c>
      <c r="M4" s="73">
        <f t="shared" ref="M4:M35" si="5">IF(H4="X",0,IF(N4&lt;O4,1,0))</f>
        <v>0</v>
      </c>
      <c r="N4" s="80" t="str">
        <f>IF($C4&gt;Results!$F$1," ",(VLOOKUP($D4,Results!$B$2:$H$265,7,FALSE)))</f>
        <v>N</v>
      </c>
      <c r="O4" s="81" t="str">
        <f>IF($C4&gt;Results!$F$1," ",(VLOOKUP($E4,Results!$C$2:$K$265,9,FALSE)))</f>
        <v>N</v>
      </c>
      <c r="P4" s="84">
        <f t="shared" ref="P4:P35" si="6">IF(J4=" "," ",SUM(K4*2)+L4*1)</f>
        <v>0</v>
      </c>
    </row>
    <row r="5" spans="2:16" x14ac:dyDescent="0.25">
      <c r="B5" t="str">
        <f t="shared" si="2"/>
        <v>M32</v>
      </c>
      <c r="C5" s="22">
        <v>3</v>
      </c>
      <c r="D5" s="24" t="str">
        <f t="shared" si="0"/>
        <v>3M32</v>
      </c>
      <c r="E5" s="24" t="str">
        <f t="shared" si="1"/>
        <v>3M21</v>
      </c>
      <c r="F5" s="23"/>
      <c r="G5" s="19">
        <f>+Results!D26</f>
        <v>45922</v>
      </c>
      <c r="H5" s="20" t="str">
        <f>VLOOKUP($D5,Results!$B$2:$I$398,8,FALSE)</f>
        <v>M21</v>
      </c>
      <c r="I5" s="20" t="str">
        <f>VLOOKUP(H5,Results!$N$2:$O$13,2,FALSE)</f>
        <v>Butcher's Dog</v>
      </c>
      <c r="J5" s="89">
        <f t="shared" si="3"/>
        <v>1</v>
      </c>
      <c r="K5" s="71">
        <f t="shared" si="4"/>
        <v>1</v>
      </c>
      <c r="L5" s="74">
        <f>IF(OR(C5&gt;Results!$F$1,N5="N"),0,IF(H5="X",0,IF(N5=O5,1,0)))</f>
        <v>0</v>
      </c>
      <c r="M5" s="73">
        <f t="shared" si="5"/>
        <v>0</v>
      </c>
      <c r="N5" s="80">
        <f>IF($C5&gt;Results!$F$1," ",(VLOOKUP($D5,Results!$B$2:$H$265,7,FALSE)))</f>
        <v>18</v>
      </c>
      <c r="O5" s="81">
        <f>IF($C5&gt;Results!$F$1," ",(VLOOKUP($E5,Results!$C$2:$K$265,9,FALSE)))</f>
        <v>10</v>
      </c>
      <c r="P5" s="84">
        <f t="shared" si="6"/>
        <v>2</v>
      </c>
    </row>
    <row r="6" spans="2:16" x14ac:dyDescent="0.25">
      <c r="B6" t="str">
        <f t="shared" si="2"/>
        <v>M32</v>
      </c>
      <c r="C6" s="22">
        <v>4</v>
      </c>
      <c r="D6" s="24" t="str">
        <f t="shared" si="0"/>
        <v>4M32</v>
      </c>
      <c r="E6" s="24" t="str">
        <f t="shared" si="1"/>
        <v>4M22</v>
      </c>
      <c r="F6" s="23"/>
      <c r="G6" s="19">
        <f>+Results!D38</f>
        <v>45933</v>
      </c>
      <c r="H6" s="20" t="str">
        <f>VLOOKUP($D6,Results!$B$2:$I$398,8,FALSE)</f>
        <v>M22</v>
      </c>
      <c r="I6" s="20" t="str">
        <f>VLOOKUP(H6,Results!$N$2:$O$13,2,FALSE)</f>
        <v>Elks</v>
      </c>
      <c r="J6" s="89">
        <f t="shared" si="3"/>
        <v>1</v>
      </c>
      <c r="K6" s="71">
        <f t="shared" si="4"/>
        <v>1</v>
      </c>
      <c r="L6" s="74">
        <f>IF(OR(C6&gt;Results!$F$1,N6="N"),0,IF(H6="X",0,IF(N6=O6,1,0)))</f>
        <v>0</v>
      </c>
      <c r="M6" s="73">
        <f t="shared" si="5"/>
        <v>0</v>
      </c>
      <c r="N6" s="80">
        <f>IF($C6&gt;Results!$F$1," ",(VLOOKUP($D6,Results!$B$2:$H$265,7,FALSE)))</f>
        <v>25</v>
      </c>
      <c r="O6" s="81">
        <f>IF($C6&gt;Results!$F$1," ",(VLOOKUP($E6,Results!$C$2:$K$265,9,FALSE)))</f>
        <v>3</v>
      </c>
      <c r="P6" s="84">
        <f t="shared" si="6"/>
        <v>2</v>
      </c>
    </row>
    <row r="7" spans="2:16" x14ac:dyDescent="0.25">
      <c r="B7" t="str">
        <f t="shared" si="2"/>
        <v>M32</v>
      </c>
      <c r="C7" s="22">
        <v>5</v>
      </c>
      <c r="D7" s="24" t="str">
        <f t="shared" si="0"/>
        <v>5M32</v>
      </c>
      <c r="E7" s="24" t="str">
        <f t="shared" si="1"/>
        <v>5M29</v>
      </c>
      <c r="F7" s="23"/>
      <c r="G7" s="21">
        <f>+Results!D50</f>
        <v>45938</v>
      </c>
      <c r="H7" s="20" t="str">
        <f>VLOOKUP($D7,Results!$B$2:$I$398,8,FALSE)</f>
        <v>M29</v>
      </c>
      <c r="I7" s="20" t="str">
        <f>VLOOKUP(H7,Results!$N$2:$O$13,2,FALSE)</f>
        <v>Phoenix</v>
      </c>
      <c r="J7" s="89">
        <f t="shared" si="3"/>
        <v>1</v>
      </c>
      <c r="K7" s="71">
        <f t="shared" si="4"/>
        <v>0</v>
      </c>
      <c r="L7" s="74">
        <f>IF(OR(C7&gt;Results!$F$1,N7="N"),0,IF(H7="X",0,IF(N7=O7,1,0)))</f>
        <v>0</v>
      </c>
      <c r="M7" s="73">
        <f t="shared" si="5"/>
        <v>1</v>
      </c>
      <c r="N7" s="80">
        <f>IF($C7&gt;Results!$F$1," ",(VLOOKUP($D7,Results!$B$2:$H$265,7,FALSE)))</f>
        <v>11</v>
      </c>
      <c r="O7" s="81">
        <f>IF($C7&gt;Results!$F$1," ",(VLOOKUP($E7,Results!$C$2:$K$265,9,FALSE)))</f>
        <v>12</v>
      </c>
      <c r="P7" s="84">
        <f t="shared" si="6"/>
        <v>0</v>
      </c>
    </row>
    <row r="8" spans="2:16" x14ac:dyDescent="0.25">
      <c r="B8" t="str">
        <f t="shared" si="2"/>
        <v>M32</v>
      </c>
      <c r="C8" s="22">
        <v>6</v>
      </c>
      <c r="D8" s="24" t="str">
        <f t="shared" si="0"/>
        <v>6M32</v>
      </c>
      <c r="E8" s="24" t="str">
        <f t="shared" si="1"/>
        <v>6M23</v>
      </c>
      <c r="F8" s="23"/>
      <c r="G8" s="19">
        <f>+Results!D62</f>
        <v>45947</v>
      </c>
      <c r="H8" s="20" t="str">
        <f>VLOOKUP($D8,Results!$B$2:$I$398,8,FALSE)</f>
        <v>M23</v>
      </c>
      <c r="I8" s="20" t="str">
        <f>VLOOKUP(H8,Results!$N$2:$O$13,2,FALSE)</f>
        <v>Aztecs</v>
      </c>
      <c r="J8" s="89">
        <f t="shared" si="3"/>
        <v>1</v>
      </c>
      <c r="K8" s="71">
        <f t="shared" si="4"/>
        <v>1</v>
      </c>
      <c r="L8" s="74">
        <f>IF(OR(C8&gt;Results!$F$1,N8="N"),0,IF(H8="X",0,IF(N8=O8,1,0)))</f>
        <v>0</v>
      </c>
      <c r="M8" s="73">
        <f t="shared" si="5"/>
        <v>0</v>
      </c>
      <c r="N8" s="80">
        <f>IF($C8&gt;Results!$F$1," ",(VLOOKUP($D8,Results!$B$2:$H$265,7,FALSE)))</f>
        <v>26</v>
      </c>
      <c r="O8" s="81">
        <f>IF($C8&gt;Results!$F$1," ",(VLOOKUP($E8,Results!$C$2:$K$265,9,FALSE)))</f>
        <v>5</v>
      </c>
      <c r="P8" s="84">
        <f t="shared" si="6"/>
        <v>2</v>
      </c>
    </row>
    <row r="9" spans="2:16" x14ac:dyDescent="0.25">
      <c r="B9" t="str">
        <f t="shared" si="2"/>
        <v>M32</v>
      </c>
      <c r="C9" s="22">
        <v>7</v>
      </c>
      <c r="D9" s="24" t="str">
        <f t="shared" si="0"/>
        <v>7M32</v>
      </c>
      <c r="E9" s="24" t="str">
        <f t="shared" si="1"/>
        <v>7M25</v>
      </c>
      <c r="F9" s="23"/>
      <c r="G9" s="19">
        <f>+Results!D74</f>
        <v>45950</v>
      </c>
      <c r="H9" s="20" t="str">
        <f>VLOOKUP($D9,Results!$B$2:$I$398,8,FALSE)</f>
        <v>M25</v>
      </c>
      <c r="I9" s="20" t="str">
        <f>VLOOKUP(H9,Results!$N$2:$O$13,2,FALSE)</f>
        <v>Woodlark</v>
      </c>
      <c r="J9" s="89">
        <f t="shared" si="3"/>
        <v>1</v>
      </c>
      <c r="K9" s="71">
        <f t="shared" si="4"/>
        <v>1</v>
      </c>
      <c r="L9" s="74">
        <f>IF(OR(C9&gt;Results!$F$1,N9="N"),0,IF(H9="X",0,IF(N9=O9,1,0)))</f>
        <v>0</v>
      </c>
      <c r="M9" s="73">
        <f t="shared" si="5"/>
        <v>0</v>
      </c>
      <c r="N9" s="80">
        <f>IF($C9&gt;Results!$F$1," ",(VLOOKUP($D9,Results!$B$2:$H$265,7,FALSE)))</f>
        <v>16</v>
      </c>
      <c r="O9" s="81">
        <f>IF($C9&gt;Results!$F$1," ",(VLOOKUP($E9,Results!$C$2:$K$265,9,FALSE)))</f>
        <v>9</v>
      </c>
      <c r="P9" s="84">
        <f t="shared" si="6"/>
        <v>2</v>
      </c>
    </row>
    <row r="10" spans="2:16" x14ac:dyDescent="0.25">
      <c r="B10" t="str">
        <f t="shared" si="2"/>
        <v>M32</v>
      </c>
      <c r="C10" s="22">
        <v>8</v>
      </c>
      <c r="D10" s="24" t="str">
        <f t="shared" si="0"/>
        <v>8M32</v>
      </c>
      <c r="E10" s="24" t="str">
        <f t="shared" si="1"/>
        <v>8M26</v>
      </c>
      <c r="F10" s="23"/>
      <c r="G10" s="19">
        <f>+Results!D86</f>
        <v>45957</v>
      </c>
      <c r="H10" s="20" t="str">
        <f>VLOOKUP($D10,Results!$B$2:$I$398,8,FALSE)</f>
        <v>M26</v>
      </c>
      <c r="I10" s="20" t="str">
        <f>VLOOKUP(H10,Results!$N$2:$O$13,2,FALSE)</f>
        <v>Wynsomes</v>
      </c>
      <c r="J10" s="89">
        <f t="shared" si="3"/>
        <v>1</v>
      </c>
      <c r="K10" s="71">
        <f t="shared" si="4"/>
        <v>1</v>
      </c>
      <c r="L10" s="74">
        <f>IF(OR(C10&gt;Results!$F$1,N10="N"),0,IF(H10="X",0,IF(N10=O10,1,0)))</f>
        <v>0</v>
      </c>
      <c r="M10" s="73">
        <f t="shared" si="5"/>
        <v>0</v>
      </c>
      <c r="N10" s="80">
        <f>IF($C10&gt;Results!$F$1," ",(VLOOKUP($D10,Results!$B$2:$H$265,7,FALSE)))</f>
        <v>18</v>
      </c>
      <c r="O10" s="81">
        <f>IF($C10&gt;Results!$F$1," ",(VLOOKUP($E10,Results!$C$2:$K$265,9,FALSE)))</f>
        <v>5</v>
      </c>
      <c r="P10" s="84">
        <f t="shared" si="6"/>
        <v>2</v>
      </c>
    </row>
    <row r="11" spans="2:16" x14ac:dyDescent="0.25">
      <c r="B11" t="str">
        <f t="shared" si="2"/>
        <v>M32</v>
      </c>
      <c r="C11" s="22">
        <v>9</v>
      </c>
      <c r="D11" s="24" t="str">
        <f t="shared" si="0"/>
        <v>9M32</v>
      </c>
      <c r="E11" s="24" t="str">
        <f t="shared" si="1"/>
        <v>9M28</v>
      </c>
      <c r="F11" s="23"/>
      <c r="G11" s="21">
        <f>+Results!D98</f>
        <v>45961</v>
      </c>
      <c r="H11" s="20" t="str">
        <f>VLOOKUP($D11,Results!$B$2:$I$398,8,FALSE)</f>
        <v>M28</v>
      </c>
      <c r="I11" s="20" t="str">
        <f>VLOOKUP(H11,Results!$N$2:$O$13,2,FALSE)</f>
        <v>Pilgrims</v>
      </c>
      <c r="J11" s="89">
        <f t="shared" si="3"/>
        <v>1</v>
      </c>
      <c r="K11" s="71">
        <f t="shared" si="4"/>
        <v>1</v>
      </c>
      <c r="L11" s="74">
        <f>IF(OR(C11&gt;Results!$F$1,N11="N"),0,IF(H11="X",0,IF(N11=O11,1,0)))</f>
        <v>0</v>
      </c>
      <c r="M11" s="73">
        <f t="shared" si="5"/>
        <v>0</v>
      </c>
      <c r="N11" s="80">
        <f>IF($C11&gt;Results!$F$1," ",(VLOOKUP($D11,Results!$B$2:$H$265,7,FALSE)))</f>
        <v>25</v>
      </c>
      <c r="O11" s="81">
        <f>IF($C11&gt;Results!$F$1," ",(VLOOKUP($E11,Results!$C$2:$K$265,9,FALSE)))</f>
        <v>8</v>
      </c>
      <c r="P11" s="84">
        <f t="shared" si="6"/>
        <v>2</v>
      </c>
    </row>
    <row r="12" spans="2:16" x14ac:dyDescent="0.25">
      <c r="B12" t="str">
        <f t="shared" si="2"/>
        <v>M32</v>
      </c>
      <c r="C12" s="22">
        <v>10</v>
      </c>
      <c r="D12" s="24" t="str">
        <f t="shared" si="0"/>
        <v>10M32</v>
      </c>
      <c r="E12" s="24" t="str">
        <f t="shared" si="1"/>
        <v>10M27</v>
      </c>
      <c r="F12" s="23"/>
      <c r="G12" s="21">
        <f>+Results!D110</f>
        <v>45966</v>
      </c>
      <c r="H12" s="20" t="str">
        <f>VLOOKUP($D12,Results!$B$2:$I$398,8,FALSE)</f>
        <v>M27</v>
      </c>
      <c r="I12" s="20" t="str">
        <f>VLOOKUP(H12,Results!$N$2:$O$13,2,FALSE)</f>
        <v>Clockpelters</v>
      </c>
      <c r="J12" s="89">
        <f t="shared" si="3"/>
        <v>1</v>
      </c>
      <c r="K12" s="71">
        <f t="shared" si="4"/>
        <v>0</v>
      </c>
      <c r="L12" s="74">
        <f>IF(OR(C12&gt;Results!$F$1,N12="N"),0,IF(H12="X",0,IF(N12=O12,1,0)))</f>
        <v>0</v>
      </c>
      <c r="M12" s="73">
        <f t="shared" si="5"/>
        <v>1</v>
      </c>
      <c r="N12" s="80">
        <f>IF($C12&gt;Results!$F$1," ",(VLOOKUP($D12,Results!$B$2:$H$265,7,FALSE)))</f>
        <v>11</v>
      </c>
      <c r="O12" s="81">
        <f>IF($C12&gt;Results!$F$1," ",(VLOOKUP($E12,Results!$C$2:$K$265,9,FALSE)))</f>
        <v>13</v>
      </c>
      <c r="P12" s="84">
        <f t="shared" si="6"/>
        <v>0</v>
      </c>
    </row>
    <row r="13" spans="2:16" x14ac:dyDescent="0.25">
      <c r="B13" t="str">
        <f t="shared" si="2"/>
        <v>M32</v>
      </c>
      <c r="C13" s="22">
        <v>11</v>
      </c>
      <c r="D13" s="24" t="str">
        <f t="shared" si="0"/>
        <v>11M32</v>
      </c>
      <c r="E13" s="24" t="str">
        <f t="shared" si="1"/>
        <v>11M24</v>
      </c>
      <c r="F13" s="23"/>
      <c r="G13" s="21">
        <f>+Results!D122</f>
        <v>45971</v>
      </c>
      <c r="H13" s="20" t="str">
        <f>VLOOKUP($D13,Results!$B$2:$I$398,8,FALSE)</f>
        <v>M24</v>
      </c>
      <c r="I13" s="20" t="str">
        <f>VLOOKUP(H13,Results!$N$2:$O$13,2,FALSE)</f>
        <v>Newark Nomads</v>
      </c>
      <c r="J13" s="89">
        <f t="shared" si="3"/>
        <v>1</v>
      </c>
      <c r="K13" s="71">
        <f t="shared" si="4"/>
        <v>1</v>
      </c>
      <c r="L13" s="74">
        <f>IF(OR(C13&gt;Results!$F$1,N13="N"),0,IF(H13="X",0,IF(N13=O13,1,0)))</f>
        <v>0</v>
      </c>
      <c r="M13" s="73">
        <f t="shared" si="5"/>
        <v>0</v>
      </c>
      <c r="N13" s="80">
        <f>IF($C13&gt;Results!$F$1," ",(VLOOKUP($D13,Results!$B$2:$H$265,7,FALSE)))</f>
        <v>28</v>
      </c>
      <c r="O13" s="81">
        <f>IF($C13&gt;Results!$F$1," ",(VLOOKUP($E13,Results!$C$2:$K$265,9,FALSE)))</f>
        <v>3</v>
      </c>
      <c r="P13" s="84">
        <f t="shared" si="6"/>
        <v>2</v>
      </c>
    </row>
    <row r="14" spans="2:16" x14ac:dyDescent="0.25">
      <c r="B14" t="str">
        <f t="shared" si="2"/>
        <v>M32</v>
      </c>
      <c r="C14" s="22">
        <v>12</v>
      </c>
      <c r="D14" s="24" t="str">
        <f t="shared" si="0"/>
        <v>12M32</v>
      </c>
      <c r="E14" s="24" t="str">
        <f t="shared" si="1"/>
        <v>12M31</v>
      </c>
      <c r="F14" s="23"/>
      <c r="G14" s="19">
        <f>+Results!D134</f>
        <v>45978</v>
      </c>
      <c r="H14" s="20" t="str">
        <f>VLOOKUP($D14,Results!$B$2:$I$398,8,FALSE)</f>
        <v>M31</v>
      </c>
      <c r="I14" s="20" t="str">
        <f>VLOOKUP(H14,Results!$N$2:$O$13,2,FALSE)</f>
        <v>Lazy S</v>
      </c>
      <c r="J14" s="89">
        <f t="shared" si="3"/>
        <v>1</v>
      </c>
      <c r="K14" s="71">
        <f t="shared" si="4"/>
        <v>1</v>
      </c>
      <c r="L14" s="74">
        <f>IF(OR(C14&gt;Results!$F$1,N14="N"),0,IF(H14="X",0,IF(N14=O14,1,0)))</f>
        <v>0</v>
      </c>
      <c r="M14" s="73">
        <f t="shared" si="5"/>
        <v>0</v>
      </c>
      <c r="N14" s="80">
        <f>IF($C14&gt;Results!$F$1," ",(VLOOKUP($D14,Results!$B$2:$H$265,7,FALSE)))</f>
        <v>29</v>
      </c>
      <c r="O14" s="81">
        <f>IF($C14&gt;Results!$F$1," ",(VLOOKUP($E14,Results!$C$2:$K$265,9,FALSE)))</f>
        <v>12</v>
      </c>
      <c r="P14" s="84">
        <f t="shared" si="6"/>
        <v>2</v>
      </c>
    </row>
    <row r="15" spans="2:16" x14ac:dyDescent="0.25">
      <c r="B15" t="str">
        <f t="shared" si="2"/>
        <v>M32</v>
      </c>
      <c r="C15" s="22">
        <v>13</v>
      </c>
      <c r="D15" s="24" t="str">
        <f t="shared" si="0"/>
        <v>13M32</v>
      </c>
      <c r="E15" s="24" t="str">
        <f t="shared" si="1"/>
        <v>13M21</v>
      </c>
      <c r="F15" s="23"/>
      <c r="G15" s="19">
        <f>+Results!D146</f>
        <v>45985</v>
      </c>
      <c r="H15" s="20" t="str">
        <f>VLOOKUP($D15,Results!$B$2:$I$398,8,FALSE)</f>
        <v>M21</v>
      </c>
      <c r="I15" s="20" t="str">
        <f>VLOOKUP(H15,Results!$N$2:$O$13,2,FALSE)</f>
        <v>Butcher's Dog</v>
      </c>
      <c r="J15" s="89">
        <f t="shared" si="3"/>
        <v>1</v>
      </c>
      <c r="K15" s="71">
        <f t="shared" si="4"/>
        <v>1</v>
      </c>
      <c r="L15" s="74">
        <f>IF(OR(C15&gt;Results!$F$1,N15="N"),0,IF(H15="X",0,IF(N15=O15,1,0)))</f>
        <v>0</v>
      </c>
      <c r="M15" s="73">
        <f t="shared" si="5"/>
        <v>0</v>
      </c>
      <c r="N15" s="80">
        <f>IF($C15&gt;Results!$F$1," ",(VLOOKUP($D15,Results!$B$2:$H$265,7,FALSE)))</f>
        <v>28</v>
      </c>
      <c r="O15" s="81">
        <f>IF($C15&gt;Results!$F$1," ",(VLOOKUP($E15,Results!$C$2:$K$265,9,FALSE)))</f>
        <v>3</v>
      </c>
      <c r="P15" s="84">
        <f t="shared" si="6"/>
        <v>2</v>
      </c>
    </row>
    <row r="16" spans="2:16" x14ac:dyDescent="0.25">
      <c r="B16" t="str">
        <f t="shared" si="2"/>
        <v>M32</v>
      </c>
      <c r="C16" s="22">
        <v>14</v>
      </c>
      <c r="D16" s="24" t="str">
        <f t="shared" si="0"/>
        <v>14M32</v>
      </c>
      <c r="E16" s="24" t="str">
        <f t="shared" si="1"/>
        <v>14M30</v>
      </c>
      <c r="F16" s="23"/>
      <c r="G16" s="19">
        <f>+Results!D158</f>
        <v>45994</v>
      </c>
      <c r="H16" s="20" t="str">
        <f>VLOOKUP($D16,Results!$B$2:$I$398,8,FALSE)</f>
        <v>M30</v>
      </c>
      <c r="I16" s="20" t="str">
        <f>VLOOKUP(H16,Results!$N$2:$O$13,2,FALSE)</f>
        <v>The Imps</v>
      </c>
      <c r="J16" s="89">
        <f t="shared" si="3"/>
        <v>1</v>
      </c>
      <c r="K16" s="71">
        <f t="shared" si="4"/>
        <v>1</v>
      </c>
      <c r="L16" s="74">
        <f>IF(OR(C16&gt;Results!$F$1,N16="N"),0,IF(H16="X",0,IF(N16=O16,1,0)))</f>
        <v>0</v>
      </c>
      <c r="M16" s="73">
        <f t="shared" si="5"/>
        <v>0</v>
      </c>
      <c r="N16" s="80">
        <f>IF($C16&gt;Results!$F$1," ",(VLOOKUP($D16,Results!$B$2:$H$265,7,FALSE)))</f>
        <v>13</v>
      </c>
      <c r="O16" s="81">
        <f>IF($C16&gt;Results!$F$1," ",(VLOOKUP($E16,Results!$C$2:$K$265,9,FALSE)))</f>
        <v>11</v>
      </c>
      <c r="P16" s="84">
        <f t="shared" si="6"/>
        <v>2</v>
      </c>
    </row>
    <row r="17" spans="2:16" x14ac:dyDescent="0.25">
      <c r="B17" t="str">
        <f t="shared" si="2"/>
        <v>M32</v>
      </c>
      <c r="C17" s="22">
        <v>15</v>
      </c>
      <c r="D17" s="24" t="str">
        <f t="shared" si="0"/>
        <v>15M32</v>
      </c>
      <c r="E17" s="24" t="str">
        <f t="shared" si="1"/>
        <v>15M22</v>
      </c>
      <c r="F17" s="23"/>
      <c r="G17" s="19">
        <f>+Results!D170</f>
        <v>46003</v>
      </c>
      <c r="H17" s="20" t="str">
        <f>VLOOKUP($D17,Results!$B$2:$I$398,8,FALSE)</f>
        <v>M22</v>
      </c>
      <c r="I17" s="20" t="str">
        <f>VLOOKUP(H17,Results!$N$2:$O$13,2,FALSE)</f>
        <v>Elks</v>
      </c>
      <c r="J17" s="89">
        <f t="shared" si="3"/>
        <v>1</v>
      </c>
      <c r="K17" s="71">
        <f t="shared" si="4"/>
        <v>0</v>
      </c>
      <c r="L17" s="74">
        <f>IF(OR(C17&gt;Results!$F$1,N17="N"),0,IF(H17="X",0,IF(N17=O17,1,0)))</f>
        <v>1</v>
      </c>
      <c r="M17" s="73">
        <f t="shared" si="5"/>
        <v>0</v>
      </c>
      <c r="N17" s="80">
        <f>IF($C17&gt;Results!$F$1," ",(VLOOKUP($D17,Results!$B$2:$H$265,7,FALSE)))</f>
        <v>12</v>
      </c>
      <c r="O17" s="81">
        <f>IF($C17&gt;Results!$F$1," ",(VLOOKUP($E17,Results!$C$2:$K$265,9,FALSE)))</f>
        <v>12</v>
      </c>
      <c r="P17" s="84">
        <f t="shared" si="6"/>
        <v>1</v>
      </c>
    </row>
    <row r="18" spans="2:16" x14ac:dyDescent="0.25">
      <c r="B18" t="str">
        <f t="shared" si="2"/>
        <v>M32</v>
      </c>
      <c r="C18" s="22">
        <v>16</v>
      </c>
      <c r="D18" s="24" t="str">
        <f t="shared" si="0"/>
        <v>16M32</v>
      </c>
      <c r="E18" s="24" t="str">
        <f t="shared" si="1"/>
        <v>16M29</v>
      </c>
      <c r="F18" s="23"/>
      <c r="G18" s="21">
        <f>+Results!D182</f>
        <v>46006</v>
      </c>
      <c r="H18" s="20" t="str">
        <f>VLOOKUP($D18,Results!$B$2:$I$398,8,FALSE)</f>
        <v>M29</v>
      </c>
      <c r="I18" s="20" t="str">
        <f>VLOOKUP(H18,Results!$N$2:$O$13,2,FALSE)</f>
        <v>Phoenix</v>
      </c>
      <c r="J18" s="89">
        <f t="shared" si="3"/>
        <v>0</v>
      </c>
      <c r="K18" s="71">
        <f t="shared" si="4"/>
        <v>0</v>
      </c>
      <c r="L18" s="74">
        <f>IF(OR(C18&gt;Results!$F$1,N18="N"),0,IF(H18="X",0,IF(N18=O18,1,0)))</f>
        <v>0</v>
      </c>
      <c r="M18" s="73">
        <f t="shared" si="5"/>
        <v>0</v>
      </c>
      <c r="N18" s="80" t="str">
        <f>IF($C18&gt;Results!$F$1," ",(VLOOKUP($D18,Results!$B$2:$H$265,7,FALSE)))</f>
        <v xml:space="preserve"> </v>
      </c>
      <c r="O18" s="81" t="str">
        <f>IF($C18&gt;Results!$F$1," ",(VLOOKUP($E18,Results!$C$2:$K$265,9,FALSE)))</f>
        <v xml:space="preserve"> </v>
      </c>
      <c r="P18" s="84">
        <f t="shared" si="6"/>
        <v>0</v>
      </c>
    </row>
    <row r="19" spans="2:16" x14ac:dyDescent="0.25">
      <c r="B19" t="str">
        <f t="shared" si="2"/>
        <v>M32</v>
      </c>
      <c r="C19" s="22">
        <v>17</v>
      </c>
      <c r="D19" s="24" t="str">
        <f t="shared" si="0"/>
        <v>17M32</v>
      </c>
      <c r="E19" s="24" t="str">
        <f t="shared" si="1"/>
        <v>17M23</v>
      </c>
      <c r="F19" s="23"/>
      <c r="G19" s="19">
        <f>+Results!D194</f>
        <v>46013</v>
      </c>
      <c r="H19" s="20" t="str">
        <f>VLOOKUP($D19,Results!$B$2:$I$398,8,FALSE)</f>
        <v>M23</v>
      </c>
      <c r="I19" s="20" t="str">
        <f>VLOOKUP(H19,Results!$N$2:$O$13,2,FALSE)</f>
        <v>Aztecs</v>
      </c>
      <c r="J19" s="89">
        <f t="shared" si="3"/>
        <v>0</v>
      </c>
      <c r="K19" s="71">
        <f t="shared" si="4"/>
        <v>0</v>
      </c>
      <c r="L19" s="74">
        <f>IF(OR(C19&gt;Results!$F$1,N19="N"),0,IF(H19="X",0,IF(N19=O19,1,0)))</f>
        <v>0</v>
      </c>
      <c r="M19" s="73">
        <f t="shared" si="5"/>
        <v>0</v>
      </c>
      <c r="N19" s="80" t="str">
        <f>IF($C19&gt;Results!$F$1," ",(VLOOKUP($D19,Results!$B$2:$H$265,7,FALSE)))</f>
        <v xml:space="preserve"> </v>
      </c>
      <c r="O19" s="81" t="str">
        <f>IF($C19&gt;Results!$F$1," ",(VLOOKUP($E19,Results!$C$2:$K$265,9,FALSE)))</f>
        <v xml:space="preserve"> </v>
      </c>
      <c r="P19" s="84">
        <f t="shared" si="6"/>
        <v>0</v>
      </c>
    </row>
    <row r="20" spans="2:16" x14ac:dyDescent="0.25">
      <c r="B20" t="str">
        <f t="shared" si="2"/>
        <v>M32</v>
      </c>
      <c r="C20" s="22">
        <v>18</v>
      </c>
      <c r="D20" s="24" t="str">
        <f t="shared" si="0"/>
        <v>18M32</v>
      </c>
      <c r="E20" s="24" t="str">
        <f t="shared" si="1"/>
        <v>18M25</v>
      </c>
      <c r="F20" s="23"/>
      <c r="G20" s="21">
        <f>+Results!D206</f>
        <v>46031</v>
      </c>
      <c r="H20" s="20" t="str">
        <f>VLOOKUP($D20,Results!$B$2:$I$398,8,FALSE)</f>
        <v>M25</v>
      </c>
      <c r="I20" s="20" t="str">
        <f>VLOOKUP(H20,Results!$N$2:$O$13,2,FALSE)</f>
        <v>Woodlark</v>
      </c>
      <c r="J20" s="89">
        <f t="shared" si="3"/>
        <v>0</v>
      </c>
      <c r="K20" s="71">
        <f t="shared" si="4"/>
        <v>0</v>
      </c>
      <c r="L20" s="74">
        <f>IF(OR(C20&gt;Results!$F$1,N20="N"),0,IF(H20="X",0,IF(N20=O20,1,0)))</f>
        <v>0</v>
      </c>
      <c r="M20" s="73">
        <f t="shared" si="5"/>
        <v>0</v>
      </c>
      <c r="N20" s="80" t="str">
        <f>IF($C20&gt;Results!$F$1," ",(VLOOKUP($D20,Results!$B$2:$H$265,7,FALSE)))</f>
        <v xml:space="preserve"> </v>
      </c>
      <c r="O20" s="81" t="str">
        <f>IF($C20&gt;Results!$F$1," ",(VLOOKUP($E20,Results!$C$2:$K$265,9,FALSE)))</f>
        <v xml:space="preserve"> </v>
      </c>
      <c r="P20" s="84">
        <f t="shared" si="6"/>
        <v>0</v>
      </c>
    </row>
    <row r="21" spans="2:16" x14ac:dyDescent="0.25">
      <c r="B21" t="str">
        <f t="shared" si="2"/>
        <v>M32</v>
      </c>
      <c r="C21" s="22">
        <v>19</v>
      </c>
      <c r="D21" s="24" t="str">
        <f t="shared" si="0"/>
        <v>19M32</v>
      </c>
      <c r="E21" s="24" t="str">
        <f t="shared" si="1"/>
        <v>19M26</v>
      </c>
      <c r="F21" s="23"/>
      <c r="G21" s="19">
        <f>+Results!D218</f>
        <v>46034</v>
      </c>
      <c r="H21" s="20" t="str">
        <f>VLOOKUP($D21,Results!$B$2:$I$398,8,FALSE)</f>
        <v>M26</v>
      </c>
      <c r="I21" s="20" t="str">
        <f>VLOOKUP(H21,Results!$N$2:$O$13,2,FALSE)</f>
        <v>Wynsomes</v>
      </c>
      <c r="J21" s="89">
        <f t="shared" si="3"/>
        <v>0</v>
      </c>
      <c r="K21" s="71">
        <f t="shared" si="4"/>
        <v>0</v>
      </c>
      <c r="L21" s="74">
        <f>IF(OR(C21&gt;Results!$F$1,N21="N"),0,IF(H21="X",0,IF(N21=O21,1,0)))</f>
        <v>0</v>
      </c>
      <c r="M21" s="73">
        <f t="shared" si="5"/>
        <v>0</v>
      </c>
      <c r="N21" s="80" t="str">
        <f>IF($C21&gt;Results!$F$1," ",(VLOOKUP($D21,Results!$B$2:$H$265,7,FALSE)))</f>
        <v xml:space="preserve"> </v>
      </c>
      <c r="O21" s="81" t="str">
        <f>IF($C21&gt;Results!$F$1," ",(VLOOKUP($E21,Results!$C$2:$K$265,9,FALSE)))</f>
        <v xml:space="preserve"> </v>
      </c>
      <c r="P21" s="84">
        <f t="shared" si="6"/>
        <v>0</v>
      </c>
    </row>
    <row r="22" spans="2:16" x14ac:dyDescent="0.25">
      <c r="B22" t="str">
        <f t="shared" si="2"/>
        <v>M32</v>
      </c>
      <c r="C22" s="22">
        <v>20</v>
      </c>
      <c r="D22" s="24" t="str">
        <f t="shared" si="0"/>
        <v>20M32</v>
      </c>
      <c r="E22" s="24" t="str">
        <f t="shared" si="1"/>
        <v>20M28</v>
      </c>
      <c r="F22" s="23"/>
      <c r="G22" s="21">
        <f>+Results!D230</f>
        <v>46041</v>
      </c>
      <c r="H22" s="20" t="str">
        <f>VLOOKUP($D22,Results!$B$2:$I$398,8,FALSE)</f>
        <v>M28</v>
      </c>
      <c r="I22" s="20" t="str">
        <f>VLOOKUP(H22,Results!$N$2:$O$13,2,FALSE)</f>
        <v>Pilgrims</v>
      </c>
      <c r="J22" s="89">
        <f t="shared" si="3"/>
        <v>0</v>
      </c>
      <c r="K22" s="71">
        <f t="shared" si="4"/>
        <v>0</v>
      </c>
      <c r="L22" s="74">
        <f>IF(OR(C22&gt;Results!$F$1,N22="N"),0,IF(H22="X",0,IF(N22=O22,1,0)))</f>
        <v>0</v>
      </c>
      <c r="M22" s="73">
        <f t="shared" si="5"/>
        <v>0</v>
      </c>
      <c r="N22" s="80" t="str">
        <f>IF($C22&gt;Results!$F$1," ",(VLOOKUP($D22,Results!$B$2:$H$265,7,FALSE)))</f>
        <v xml:space="preserve"> </v>
      </c>
      <c r="O22" s="81" t="str">
        <f>IF($C22&gt;Results!$F$1," ",(VLOOKUP($E22,Results!$C$2:$K$265,9,FALSE)))</f>
        <v xml:space="preserve"> </v>
      </c>
      <c r="P22" s="84">
        <f t="shared" si="6"/>
        <v>0</v>
      </c>
    </row>
    <row r="23" spans="2:16" x14ac:dyDescent="0.25">
      <c r="B23" t="str">
        <f t="shared" si="2"/>
        <v>M32</v>
      </c>
      <c r="C23" s="22">
        <v>21</v>
      </c>
      <c r="D23" s="24" t="str">
        <f t="shared" si="0"/>
        <v>21M32</v>
      </c>
      <c r="E23" s="24" t="str">
        <f t="shared" si="1"/>
        <v>21M27</v>
      </c>
      <c r="F23" s="23"/>
      <c r="G23" s="19">
        <f>+Results!D242</f>
        <v>46050</v>
      </c>
      <c r="H23" s="20" t="str">
        <f>VLOOKUP($D23,Results!$B$2:$I$398,8,FALSE)</f>
        <v>M27</v>
      </c>
      <c r="I23" s="20" t="str">
        <f>VLOOKUP(H23,Results!$N$2:$O$13,2,FALSE)</f>
        <v>Clockpelters</v>
      </c>
      <c r="J23" s="89">
        <f t="shared" si="3"/>
        <v>0</v>
      </c>
      <c r="K23" s="71">
        <f t="shared" si="4"/>
        <v>0</v>
      </c>
      <c r="L23" s="74">
        <f>IF(OR(C23&gt;Results!$F$1,N23="N"),0,IF(H23="X",0,IF(N23=O23,1,0)))</f>
        <v>0</v>
      </c>
      <c r="M23" s="73">
        <f t="shared" si="5"/>
        <v>0</v>
      </c>
      <c r="N23" s="80" t="str">
        <f>IF($C23&gt;Results!$F$1," ",(VLOOKUP($D23,Results!$B$2:$H$265,7,FALSE)))</f>
        <v xml:space="preserve"> </v>
      </c>
      <c r="O23" s="81" t="str">
        <f>IF($C23&gt;Results!$F$1," ",(VLOOKUP($E23,Results!$C$2:$K$265,9,FALSE)))</f>
        <v xml:space="preserve"> </v>
      </c>
      <c r="P23" s="84">
        <f t="shared" si="6"/>
        <v>0</v>
      </c>
    </row>
    <row r="24" spans="2:16" x14ac:dyDescent="0.25">
      <c r="B24" t="str">
        <f t="shared" si="2"/>
        <v>M32</v>
      </c>
      <c r="C24" s="22">
        <v>22</v>
      </c>
      <c r="D24" s="24" t="str">
        <f t="shared" si="0"/>
        <v>22M32</v>
      </c>
      <c r="E24" s="24" t="str">
        <f t="shared" si="1"/>
        <v>22M24</v>
      </c>
      <c r="F24" s="23"/>
      <c r="G24" s="21">
        <f>+Results!D254</f>
        <v>46059</v>
      </c>
      <c r="H24" s="20" t="str">
        <f>VLOOKUP($D24,Results!$B$2:$I$398,8,FALSE)</f>
        <v>M24</v>
      </c>
      <c r="I24" s="20" t="str">
        <f>VLOOKUP(H24,Results!$N$2:$O$13,2,FALSE)</f>
        <v>Newark Nomads</v>
      </c>
      <c r="J24" s="89">
        <f t="shared" si="3"/>
        <v>0</v>
      </c>
      <c r="K24" s="71">
        <f t="shared" si="4"/>
        <v>0</v>
      </c>
      <c r="L24" s="74">
        <f>IF(OR(C24&gt;Results!$F$1,N24="N"),0,IF(H24="X",0,IF(N24=O24,1,0)))</f>
        <v>0</v>
      </c>
      <c r="M24" s="73">
        <f t="shared" si="5"/>
        <v>0</v>
      </c>
      <c r="N24" s="80" t="str">
        <f>IF($C24&gt;Results!$F$1," ",(VLOOKUP($D24,Results!$B$2:$H$265,7,FALSE)))</f>
        <v xml:space="preserve"> </v>
      </c>
      <c r="O24" s="81" t="str">
        <f>IF($C24&gt;Results!$F$1," ",(VLOOKUP($E24,Results!$C$2:$K$265,9,FALSE)))</f>
        <v xml:space="preserve"> </v>
      </c>
      <c r="P24" s="84">
        <f t="shared" si="6"/>
        <v>0</v>
      </c>
    </row>
    <row r="25" spans="2:16" x14ac:dyDescent="0.25">
      <c r="B25" t="str">
        <f t="shared" si="2"/>
        <v>M32</v>
      </c>
      <c r="C25" s="22">
        <v>23</v>
      </c>
      <c r="D25" s="24" t="str">
        <f t="shared" si="0"/>
        <v>23M32</v>
      </c>
      <c r="E25" s="24" t="str">
        <f t="shared" si="1"/>
        <v>23M31</v>
      </c>
      <c r="F25" s="23"/>
      <c r="G25" s="21">
        <f>+Results!D266</f>
        <v>46062</v>
      </c>
      <c r="H25" s="20" t="str">
        <f>VLOOKUP($D25,Results!$B$2:$I$398,8,FALSE)</f>
        <v>M31</v>
      </c>
      <c r="I25" s="20" t="str">
        <f>VLOOKUP(H25,Results!$N$2:$O$13,2,FALSE)</f>
        <v>Lazy S</v>
      </c>
      <c r="J25" s="89">
        <f t="shared" si="3"/>
        <v>0</v>
      </c>
      <c r="K25" s="71">
        <f t="shared" si="4"/>
        <v>0</v>
      </c>
      <c r="L25" s="74">
        <f>IF(OR(C25&gt;Results!$F$1,N25="N"),0,IF(H25="X",0,IF(N25=O25,1,0)))</f>
        <v>0</v>
      </c>
      <c r="M25" s="73">
        <f t="shared" si="5"/>
        <v>0</v>
      </c>
      <c r="N25" s="80" t="str">
        <f>IF($C25&gt;Results!$F$1," ",(VLOOKUP($D25,Results!$B$2:$H$398,7,FALSE)))</f>
        <v xml:space="preserve"> </v>
      </c>
      <c r="O25" s="81" t="str">
        <f>IF($C25&gt;Results!$F$1," ",(VLOOKUP($E25,Results!$C$2:$K$398,9,FALSE)))</f>
        <v xml:space="preserve"> </v>
      </c>
      <c r="P25" s="84">
        <f t="shared" si="6"/>
        <v>0</v>
      </c>
    </row>
    <row r="26" spans="2:16" x14ac:dyDescent="0.25">
      <c r="B26" t="str">
        <f t="shared" si="2"/>
        <v>M32</v>
      </c>
      <c r="C26" s="22">
        <v>24</v>
      </c>
      <c r="D26" s="24" t="str">
        <f t="shared" si="0"/>
        <v>24M32</v>
      </c>
      <c r="E26" s="24" t="str">
        <f t="shared" si="1"/>
        <v>24M21</v>
      </c>
      <c r="F26" s="23"/>
      <c r="G26" s="21">
        <f>+Results!D278</f>
        <v>46069</v>
      </c>
      <c r="H26" s="20" t="str">
        <f>VLOOKUP($D26,Results!$B$2:$I$398,8,FALSE)</f>
        <v>M21</v>
      </c>
      <c r="I26" s="20" t="str">
        <f>VLOOKUP(H26,Results!$N$2:$O$13,2,FALSE)</f>
        <v>Butcher's Dog</v>
      </c>
      <c r="J26" s="89">
        <f t="shared" si="3"/>
        <v>0</v>
      </c>
      <c r="K26" s="71">
        <f t="shared" si="4"/>
        <v>0</v>
      </c>
      <c r="L26" s="74">
        <f>IF(OR(C26&gt;Results!$F$1,N26="N"),0,IF(H26="X",0,IF(N26=O26,1,0)))</f>
        <v>0</v>
      </c>
      <c r="M26" s="73">
        <f t="shared" si="5"/>
        <v>0</v>
      </c>
      <c r="N26" s="80" t="str">
        <f>IF($C26&gt;Results!$F$1," ",(VLOOKUP($D26,Results!$B$2:$H$398,7,FALSE)))</f>
        <v xml:space="preserve"> </v>
      </c>
      <c r="O26" s="81" t="str">
        <f>IF($C26&gt;Results!$F$1," ",(VLOOKUP($E26,Results!$C$2:$K$398,9,FALSE)))</f>
        <v xml:space="preserve"> </v>
      </c>
      <c r="P26" s="84">
        <f t="shared" si="6"/>
        <v>0</v>
      </c>
    </row>
    <row r="27" spans="2:16" x14ac:dyDescent="0.25">
      <c r="B27" t="str">
        <f t="shared" si="2"/>
        <v>M32</v>
      </c>
      <c r="C27" s="22">
        <v>25</v>
      </c>
      <c r="D27" s="24" t="str">
        <f t="shared" si="0"/>
        <v>25M32</v>
      </c>
      <c r="E27" s="24" t="str">
        <f t="shared" si="1"/>
        <v>25M30</v>
      </c>
      <c r="F27" s="23"/>
      <c r="G27" s="21">
        <f>+Results!D290</f>
        <v>46073</v>
      </c>
      <c r="H27" s="20" t="str">
        <f>VLOOKUP($D27,Results!$B$2:$I$398,8,FALSE)</f>
        <v>M30</v>
      </c>
      <c r="I27" s="20" t="str">
        <f>VLOOKUP(H27,Results!$N$2:$O$13,2,FALSE)</f>
        <v>The Imps</v>
      </c>
      <c r="J27" s="89">
        <f t="shared" si="3"/>
        <v>0</v>
      </c>
      <c r="K27" s="71">
        <f t="shared" si="4"/>
        <v>0</v>
      </c>
      <c r="L27" s="74">
        <f>IF(OR(C27&gt;Results!$F$1,N27="N"),0,IF(H27="X",0,IF(N27=O27,1,0)))</f>
        <v>0</v>
      </c>
      <c r="M27" s="73">
        <f t="shared" si="5"/>
        <v>0</v>
      </c>
      <c r="N27" s="80" t="str">
        <f>IF($C27&gt;Results!$F$1," ",(VLOOKUP($D27,Results!$B$2:$H$398,7,FALSE)))</f>
        <v xml:space="preserve"> </v>
      </c>
      <c r="O27" s="81" t="str">
        <f>IF($C27&gt;Results!$F$1," ",(VLOOKUP($E27,Results!$C$2:$K$398,9,FALSE)))</f>
        <v xml:space="preserve"> </v>
      </c>
      <c r="P27" s="84">
        <f t="shared" si="6"/>
        <v>0</v>
      </c>
    </row>
    <row r="28" spans="2:16" x14ac:dyDescent="0.25">
      <c r="B28" t="str">
        <f t="shared" si="2"/>
        <v>M32</v>
      </c>
      <c r="C28" s="22">
        <v>26</v>
      </c>
      <c r="D28" s="24" t="str">
        <f t="shared" si="0"/>
        <v>26M32</v>
      </c>
      <c r="E28" s="24" t="str">
        <f t="shared" si="1"/>
        <v>26M22</v>
      </c>
      <c r="F28" s="23"/>
      <c r="G28" s="21">
        <f>+Results!D302</f>
        <v>46078</v>
      </c>
      <c r="H28" s="20" t="str">
        <f>VLOOKUP($D28,Results!$B$2:$I$398,8,FALSE)</f>
        <v>M22</v>
      </c>
      <c r="I28" s="20" t="str">
        <f>VLOOKUP(H28,Results!$N$2:$O$13,2,FALSE)</f>
        <v>Elks</v>
      </c>
      <c r="J28" s="89">
        <f t="shared" si="3"/>
        <v>0</v>
      </c>
      <c r="K28" s="71">
        <f t="shared" si="4"/>
        <v>0</v>
      </c>
      <c r="L28" s="74">
        <f>IF(OR(C28&gt;Results!$F$1,N28="N"),0,IF(H28="X",0,IF(N28=O28,1,0)))</f>
        <v>0</v>
      </c>
      <c r="M28" s="73">
        <f t="shared" si="5"/>
        <v>0</v>
      </c>
      <c r="N28" s="80" t="str">
        <f>IF($C28&gt;Results!$F$1," ",(VLOOKUP($D28,Results!$B$2:$H$398,7,FALSE)))</f>
        <v xml:space="preserve"> </v>
      </c>
      <c r="O28" s="81" t="str">
        <f>IF($C28&gt;Results!$F$1," ",(VLOOKUP($E28,Results!$C$2:$K$398,9,FALSE)))</f>
        <v xml:space="preserve"> </v>
      </c>
      <c r="P28" s="84">
        <f t="shared" si="6"/>
        <v>0</v>
      </c>
    </row>
    <row r="29" spans="2:16" x14ac:dyDescent="0.25">
      <c r="B29" t="str">
        <f t="shared" si="2"/>
        <v>M32</v>
      </c>
      <c r="C29" s="22">
        <v>27</v>
      </c>
      <c r="D29" s="24" t="str">
        <f t="shared" si="0"/>
        <v>27M32</v>
      </c>
      <c r="E29" s="24" t="str">
        <f t="shared" si="1"/>
        <v>27M29</v>
      </c>
      <c r="F29" s="23"/>
      <c r="G29" s="21">
        <f>+Results!D314</f>
        <v>46087</v>
      </c>
      <c r="H29" s="20" t="str">
        <f>VLOOKUP($D29,Results!$B$2:$I$398,8,FALSE)</f>
        <v>M29</v>
      </c>
      <c r="I29" s="20" t="str">
        <f>VLOOKUP(H29,Results!$N$2:$O$13,2,FALSE)</f>
        <v>Phoenix</v>
      </c>
      <c r="J29" s="89">
        <f t="shared" si="3"/>
        <v>0</v>
      </c>
      <c r="K29" s="71">
        <f t="shared" si="4"/>
        <v>0</v>
      </c>
      <c r="L29" s="74">
        <f>IF(OR(C29&gt;Results!$F$1,N29="N"),0,IF(H29="X",0,IF(N29=O29,1,0)))</f>
        <v>0</v>
      </c>
      <c r="M29" s="73">
        <f t="shared" si="5"/>
        <v>0</v>
      </c>
      <c r="N29" s="80" t="str">
        <f>IF($C29&gt;Results!$F$1," ",(VLOOKUP($D29,Results!$B$2:$H$398,7,FALSE)))</f>
        <v xml:space="preserve"> </v>
      </c>
      <c r="O29" s="81" t="str">
        <f>IF($C29&gt;Results!$F$1," ",(VLOOKUP($E29,Results!$C$2:$K$398,9,FALSE)))</f>
        <v xml:space="preserve"> </v>
      </c>
      <c r="P29" s="84">
        <f t="shared" si="6"/>
        <v>0</v>
      </c>
    </row>
    <row r="30" spans="2:16" x14ac:dyDescent="0.25">
      <c r="B30" t="str">
        <f t="shared" si="2"/>
        <v>M32</v>
      </c>
      <c r="C30" s="22">
        <v>28</v>
      </c>
      <c r="D30" s="24" t="str">
        <f t="shared" si="0"/>
        <v>28M32</v>
      </c>
      <c r="E30" s="24" t="str">
        <f t="shared" si="1"/>
        <v>28M23</v>
      </c>
      <c r="F30" s="23"/>
      <c r="G30" s="21">
        <f>+Results!D326</f>
        <v>46090</v>
      </c>
      <c r="H30" s="20" t="str">
        <f>VLOOKUP($D30,Results!$B$2:$I$398,8,FALSE)</f>
        <v>M23</v>
      </c>
      <c r="I30" s="20" t="str">
        <f>VLOOKUP(H30,Results!$N$2:$O$13,2,FALSE)</f>
        <v>Aztecs</v>
      </c>
      <c r="J30" s="89">
        <f t="shared" si="3"/>
        <v>0</v>
      </c>
      <c r="K30" s="71">
        <f t="shared" si="4"/>
        <v>0</v>
      </c>
      <c r="L30" s="74">
        <f>IF(OR(C30&gt;Results!$F$1,N30="N"),0,IF(H30="X",0,IF(N30=O30,1,0)))</f>
        <v>0</v>
      </c>
      <c r="M30" s="73">
        <f t="shared" si="5"/>
        <v>0</v>
      </c>
      <c r="N30" s="80" t="str">
        <f>IF($C30&gt;Results!$F$1," ",(VLOOKUP($D30,Results!$B$2:$H$398,7,FALSE)))</f>
        <v xml:space="preserve"> </v>
      </c>
      <c r="O30" s="81" t="str">
        <f>IF($C30&gt;Results!$F$1," ",(VLOOKUP($E30,Results!$C$2:$K$398,9,FALSE)))</f>
        <v xml:space="preserve"> </v>
      </c>
      <c r="P30" s="84">
        <f t="shared" si="6"/>
        <v>0</v>
      </c>
    </row>
    <row r="31" spans="2:16" x14ac:dyDescent="0.25">
      <c r="B31" t="str">
        <f t="shared" si="2"/>
        <v>M32</v>
      </c>
      <c r="C31" s="22">
        <v>29</v>
      </c>
      <c r="D31" s="24" t="str">
        <f t="shared" si="0"/>
        <v>29M32</v>
      </c>
      <c r="E31" s="24" t="str">
        <f t="shared" si="1"/>
        <v>29M26</v>
      </c>
      <c r="F31" s="23"/>
      <c r="G31" s="21">
        <f>+Results!D338</f>
        <v>46106</v>
      </c>
      <c r="H31" s="20" t="str">
        <f>VLOOKUP($D31,Results!$B$2:$I$398,8,FALSE)</f>
        <v>M26</v>
      </c>
      <c r="I31" s="20" t="str">
        <f>VLOOKUP(H31,Results!$N$2:$O$13,2,FALSE)</f>
        <v>Wynsomes</v>
      </c>
      <c r="J31" s="89">
        <f t="shared" si="3"/>
        <v>0</v>
      </c>
      <c r="K31" s="71">
        <f t="shared" si="4"/>
        <v>0</v>
      </c>
      <c r="L31" s="74">
        <f>IF(OR(C31&gt;Results!$F$1,N31="N"),0,IF(H31="X",0,IF(N31=O31,1,0)))</f>
        <v>0</v>
      </c>
      <c r="M31" s="73">
        <f t="shared" si="5"/>
        <v>0</v>
      </c>
      <c r="N31" s="80" t="str">
        <f>IF($C31&gt;Results!$F$1," ",(VLOOKUP($D31,Results!$B$2:$H$398,7,FALSE)))</f>
        <v xml:space="preserve"> </v>
      </c>
      <c r="O31" s="81" t="str">
        <f>IF($C31&gt;Results!$F$1," ",(VLOOKUP($E31,Results!$C$2:$K$398,9,FALSE)))</f>
        <v xml:space="preserve"> </v>
      </c>
      <c r="P31" s="84">
        <f t="shared" si="6"/>
        <v>0</v>
      </c>
    </row>
    <row r="32" spans="2:16" x14ac:dyDescent="0.25">
      <c r="B32" t="str">
        <f t="shared" si="2"/>
        <v>M32</v>
      </c>
      <c r="C32" s="22">
        <v>30</v>
      </c>
      <c r="D32" s="24" t="str">
        <f t="shared" si="0"/>
        <v>30M32</v>
      </c>
      <c r="E32" s="24" t="str">
        <f t="shared" si="1"/>
        <v>30M28</v>
      </c>
      <c r="F32" s="23"/>
      <c r="G32" s="21">
        <f>+Results!D350</f>
        <v>46111</v>
      </c>
      <c r="H32" s="20" t="str">
        <f>VLOOKUP($D32,Results!$B$2:$I$398,8,FALSE)</f>
        <v>M28</v>
      </c>
      <c r="I32" s="20" t="str">
        <f>VLOOKUP(H32,Results!$N$2:$O$13,2,FALSE)</f>
        <v>Pilgrims</v>
      </c>
      <c r="J32" s="89">
        <f t="shared" si="3"/>
        <v>0</v>
      </c>
      <c r="K32" s="71">
        <f t="shared" si="4"/>
        <v>0</v>
      </c>
      <c r="L32" s="74">
        <f>IF(OR(C32&gt;Results!$F$1,N32="N"),0,IF(H32="X",0,IF(N32=O32,1,0)))</f>
        <v>0</v>
      </c>
      <c r="M32" s="73">
        <f t="shared" si="5"/>
        <v>0</v>
      </c>
      <c r="N32" s="80" t="str">
        <f>IF($C32&gt;Results!$F$1," ",(VLOOKUP($D32,Results!$B$2:$H$398,7,FALSE)))</f>
        <v xml:space="preserve"> </v>
      </c>
      <c r="O32" s="81" t="str">
        <f>IF($C32&gt;Results!$F$1," ",(VLOOKUP($E32,Results!$C$2:$K$398,9,FALSE)))</f>
        <v xml:space="preserve"> </v>
      </c>
      <c r="P32" s="84">
        <f t="shared" si="6"/>
        <v>0</v>
      </c>
    </row>
    <row r="33" spans="2:16" x14ac:dyDescent="0.25">
      <c r="B33" t="str">
        <f t="shared" si="2"/>
        <v>M32</v>
      </c>
      <c r="C33" s="22">
        <v>31</v>
      </c>
      <c r="D33" s="24" t="str">
        <f t="shared" si="0"/>
        <v>31M32</v>
      </c>
      <c r="E33" s="24" t="str">
        <f t="shared" si="1"/>
        <v>31M27</v>
      </c>
      <c r="F33" s="23"/>
      <c r="G33" s="21">
        <f>+Results!D362</f>
        <v>46120</v>
      </c>
      <c r="H33" s="20" t="str">
        <f>VLOOKUP($D33,Results!$B$2:$I$398,8,FALSE)</f>
        <v>M27</v>
      </c>
      <c r="I33" s="20" t="str">
        <f>VLOOKUP(H33,Results!$N$2:$O$13,2,FALSE)</f>
        <v>Clockpelters</v>
      </c>
      <c r="J33" s="89">
        <f t="shared" si="3"/>
        <v>0</v>
      </c>
      <c r="K33" s="71">
        <f t="shared" si="4"/>
        <v>0</v>
      </c>
      <c r="L33" s="74">
        <f>IF(OR(C33&gt;Results!$F$1,N33="N"),0,IF(H33="X",0,IF(N33=O33,1,0)))</f>
        <v>0</v>
      </c>
      <c r="M33" s="73">
        <f t="shared" si="5"/>
        <v>0</v>
      </c>
      <c r="N33" s="80" t="str">
        <f>IF($C33&gt;Results!$F$1," ",(VLOOKUP($D33,Results!$B$2:$H$398,7,FALSE)))</f>
        <v xml:space="preserve"> </v>
      </c>
      <c r="O33" s="81" t="str">
        <f>IF($C33&gt;Results!$F$1," ",(VLOOKUP($E33,Results!$C$2:$K$398,9,FALSE)))</f>
        <v xml:space="preserve"> </v>
      </c>
      <c r="P33" s="84">
        <f t="shared" si="6"/>
        <v>0</v>
      </c>
    </row>
    <row r="34" spans="2:16" x14ac:dyDescent="0.25">
      <c r="B34" t="str">
        <f t="shared" si="2"/>
        <v>M32</v>
      </c>
      <c r="C34" s="22">
        <v>32</v>
      </c>
      <c r="D34" s="24" t="str">
        <f t="shared" si="0"/>
        <v>32M32</v>
      </c>
      <c r="E34" s="24" t="str">
        <f t="shared" si="1"/>
        <v>32M24</v>
      </c>
      <c r="F34" s="23"/>
      <c r="G34" s="21">
        <f>+Results!D374</f>
        <v>46125</v>
      </c>
      <c r="H34" s="20" t="str">
        <f>VLOOKUP($D34,Results!$B$2:$I$398,8,FALSE)</f>
        <v>M24</v>
      </c>
      <c r="I34" s="20" t="str">
        <f>VLOOKUP(H34,Results!$N$2:$O$13,2,FALSE)</f>
        <v>Newark Nomads</v>
      </c>
      <c r="J34" s="89">
        <f t="shared" si="3"/>
        <v>0</v>
      </c>
      <c r="K34" s="71">
        <f t="shared" si="4"/>
        <v>0</v>
      </c>
      <c r="L34" s="74">
        <f>IF(OR(C34&gt;Results!$F$1,N34="N"),0,IF(H34="X",0,IF(N34=O34,1,0)))</f>
        <v>0</v>
      </c>
      <c r="M34" s="73">
        <f t="shared" si="5"/>
        <v>0</v>
      </c>
      <c r="N34" s="80" t="str">
        <f>IF($C34&gt;Results!$F$1," ",(VLOOKUP($D34,Results!$B$2:$H$398,7,FALSE)))</f>
        <v xml:space="preserve"> </v>
      </c>
      <c r="O34" s="81" t="str">
        <f>IF($C34&gt;Results!$F$1," ",(VLOOKUP($E34,Results!$C$2:$K$398,9,FALSE)))</f>
        <v xml:space="preserve"> </v>
      </c>
      <c r="P34" s="84">
        <f t="shared" si="6"/>
        <v>0</v>
      </c>
    </row>
    <row r="35" spans="2:16" x14ac:dyDescent="0.25">
      <c r="B35" t="str">
        <f t="shared" si="2"/>
        <v>M32</v>
      </c>
      <c r="C35" s="22">
        <v>33</v>
      </c>
      <c r="D35" s="24" t="str">
        <f t="shared" si="0"/>
        <v>33M32</v>
      </c>
      <c r="E35" s="24" t="str">
        <f t="shared" si="1"/>
        <v>33M25</v>
      </c>
      <c r="F35" s="23"/>
      <c r="G35" s="21">
        <f>+Results!D386</f>
        <v>46132</v>
      </c>
      <c r="H35" s="20" t="str">
        <f>VLOOKUP($D35,Results!$B$2:$I$398,8,FALSE)</f>
        <v>M25</v>
      </c>
      <c r="I35" s="20" t="str">
        <f>VLOOKUP(H35,Results!$N$2:$O$13,2,FALSE)</f>
        <v>Woodlark</v>
      </c>
      <c r="J35" s="89">
        <f t="shared" si="3"/>
        <v>0</v>
      </c>
      <c r="K35" s="71">
        <f t="shared" si="4"/>
        <v>0</v>
      </c>
      <c r="L35" s="74">
        <f>IF(OR(C35&gt;Results!$F$1,N35="N"),0,IF(H35="X",0,IF(N35=O35,1,0)))</f>
        <v>0</v>
      </c>
      <c r="M35" s="73">
        <f t="shared" si="5"/>
        <v>0</v>
      </c>
      <c r="N35" s="80" t="str">
        <f>IF($C35&gt;Results!$F$1," ",(VLOOKUP($D35,Results!$B$2:$H$398,7,FALSE)))</f>
        <v xml:space="preserve"> </v>
      </c>
      <c r="O35" s="81" t="str">
        <f>IF($C35&gt;Results!$F$1," ",(VLOOKUP($E35,Results!$C$2:$K$398,9,FALSE)))</f>
        <v xml:space="preserve"> </v>
      </c>
      <c r="P35" s="84">
        <f t="shared" si="6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14</v>
      </c>
      <c r="K36" s="75">
        <f t="shared" ref="K36:P36" si="7">SUM(K3:K35)</f>
        <v>11</v>
      </c>
      <c r="L36" s="76">
        <f t="shared" si="7"/>
        <v>1</v>
      </c>
      <c r="M36" s="77">
        <f t="shared" si="7"/>
        <v>2</v>
      </c>
      <c r="N36" s="82">
        <f t="shared" si="7"/>
        <v>273</v>
      </c>
      <c r="O36" s="83">
        <f t="shared" si="7"/>
        <v>118</v>
      </c>
      <c r="P36" s="85">
        <f t="shared" si="7"/>
        <v>23</v>
      </c>
    </row>
  </sheetData>
  <mergeCells count="1">
    <mergeCell ref="I1:L1"/>
  </mergeCells>
  <conditionalFormatting sqref="H3:H35">
    <cfRule type="containsText" dxfId="1" priority="2" operator="containsText" text="X">
      <formula>NOT(ISERROR(SEARCH("X",H3)))</formula>
    </cfRule>
  </conditionalFormatting>
  <conditionalFormatting sqref="I3:I35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09"/>
  <sheetViews>
    <sheetView workbookViewId="0">
      <pane xSplit="2" ySplit="1" topLeftCell="E74" activePane="bottomRight" state="frozen"/>
      <selection pane="topRight" activeCell="B1" sqref="B1"/>
      <selection pane="bottomLeft" activeCell="A2" sqref="A2"/>
      <selection pane="bottomRight" activeCell="L91" sqref="L91"/>
    </sheetView>
  </sheetViews>
  <sheetFormatPr defaultRowHeight="15" x14ac:dyDescent="0.25"/>
  <cols>
    <col min="1" max="1" width="2" customWidth="1"/>
    <col min="2" max="3" width="8.140625" hidden="1" customWidth="1"/>
    <col min="4" max="4" width="2.140625" hidden="1" customWidth="1"/>
    <col min="5" max="5" width="8.7109375" style="1" customWidth="1"/>
    <col min="6" max="6" width="6.140625" style="1" bestFit="1" customWidth="1"/>
    <col min="7" max="7" width="8.140625" style="93" customWidth="1"/>
    <col min="8" max="8" width="15.7109375" style="1" bestFit="1" customWidth="1"/>
    <col min="9" max="9" width="6" style="99" bestFit="1" customWidth="1"/>
    <col min="10" max="10" width="9.140625" style="93"/>
    <col min="11" max="11" width="15.7109375" bestFit="1" customWidth="1"/>
    <col min="12" max="12" width="8.5703125" style="99" customWidth="1"/>
  </cols>
  <sheetData>
    <row r="1" spans="2:12" x14ac:dyDescent="0.25">
      <c r="F1" s="1" t="s">
        <v>1</v>
      </c>
      <c r="G1" s="31">
        <v>15</v>
      </c>
    </row>
    <row r="2" spans="2:12" x14ac:dyDescent="0.25">
      <c r="B2" t="str">
        <f t="shared" ref="B2:B44" si="0">CONCATENATE(F2,G2)</f>
        <v>1M31</v>
      </c>
      <c r="C2" t="str">
        <f>CONCATENATE(F2,J2)</f>
        <v>1M29</v>
      </c>
      <c r="E2" s="10">
        <v>45912</v>
      </c>
      <c r="F2" s="11">
        <v>1</v>
      </c>
      <c r="G2" s="96" t="s">
        <v>49</v>
      </c>
      <c r="H2" s="8" t="str">
        <f>VLOOKUP(G2,Results!$N$2:$O$13,2,FALSE)</f>
        <v>Lazy S</v>
      </c>
      <c r="I2" s="102">
        <v>12</v>
      </c>
      <c r="J2" s="96" t="s">
        <v>45</v>
      </c>
      <c r="K2" s="8" t="str">
        <f>VLOOKUP(J2,Results!$N$2:$O$13,2,FALSE)</f>
        <v>Phoenix</v>
      </c>
      <c r="L2" s="102">
        <v>13</v>
      </c>
    </row>
    <row r="3" spans="2:12" x14ac:dyDescent="0.25">
      <c r="B3" t="str">
        <f t="shared" si="0"/>
        <v>1M28</v>
      </c>
      <c r="C3" t="str">
        <f t="shared" ref="C3:C45" si="1">CONCATENATE(F3,J3)</f>
        <v>1M26</v>
      </c>
      <c r="E3" s="14">
        <f>+E2</f>
        <v>45912</v>
      </c>
      <c r="F3" s="9">
        <f>+F2</f>
        <v>1</v>
      </c>
      <c r="G3" s="96" t="s">
        <v>44</v>
      </c>
      <c r="H3" s="8" t="str">
        <f>VLOOKUP(G3,Results!$N$2:$O$13,2,FALSE)</f>
        <v>Pilgrims</v>
      </c>
      <c r="I3" s="102">
        <v>14</v>
      </c>
      <c r="J3" s="96" t="s">
        <v>40</v>
      </c>
      <c r="K3" s="8" t="str">
        <f>VLOOKUP(J3,Results!$N$2:$O$13,2,FALSE)</f>
        <v>Wynsomes</v>
      </c>
      <c r="L3" s="102">
        <v>11</v>
      </c>
    </row>
    <row r="4" spans="2:12" x14ac:dyDescent="0.25">
      <c r="B4" t="str">
        <f t="shared" si="0"/>
        <v>1M32</v>
      </c>
      <c r="C4" t="str">
        <f t="shared" si="1"/>
        <v>1M30</v>
      </c>
      <c r="E4" s="14">
        <f>+E2</f>
        <v>45912</v>
      </c>
      <c r="F4" s="9">
        <f>+F2</f>
        <v>1</v>
      </c>
      <c r="G4" s="96" t="s">
        <v>51</v>
      </c>
      <c r="H4" s="8" t="str">
        <f>VLOOKUP(G4,Results!$N$2:$O$13,2,FALSE)</f>
        <v>Bingham Lions</v>
      </c>
      <c r="I4" s="102">
        <v>13</v>
      </c>
      <c r="J4" s="96" t="s">
        <v>47</v>
      </c>
      <c r="K4" s="8" t="str">
        <f>VLOOKUP(J4,Results!$N$2:$O$13,2,FALSE)</f>
        <v>The Imps</v>
      </c>
      <c r="L4" s="102">
        <v>12</v>
      </c>
    </row>
    <row r="5" spans="2:12" x14ac:dyDescent="0.25">
      <c r="B5" t="str">
        <f t="shared" si="0"/>
        <v>1M23</v>
      </c>
      <c r="C5" t="str">
        <f t="shared" si="1"/>
        <v>1M21</v>
      </c>
      <c r="E5" s="14">
        <f>+E2</f>
        <v>45912</v>
      </c>
      <c r="F5" s="9">
        <f>+F2</f>
        <v>1</v>
      </c>
      <c r="G5" s="96" t="s">
        <v>34</v>
      </c>
      <c r="H5" s="8" t="str">
        <f>VLOOKUP(G5,Results!$N$2:$O$13,2,FALSE)</f>
        <v>Aztecs</v>
      </c>
      <c r="I5" s="102">
        <v>12</v>
      </c>
      <c r="J5" s="96" t="s">
        <v>30</v>
      </c>
      <c r="K5" s="8" t="str">
        <f>VLOOKUP(J5,Results!$N$2:$O$13,2,FALSE)</f>
        <v>Butcher's Dog</v>
      </c>
      <c r="L5" s="102">
        <v>14</v>
      </c>
    </row>
    <row r="6" spans="2:12" x14ac:dyDescent="0.25">
      <c r="B6" t="str">
        <f>CONCATENATE(F6,G6)</f>
        <v>1M24</v>
      </c>
      <c r="C6" t="str">
        <f t="shared" si="1"/>
        <v>1M22</v>
      </c>
      <c r="E6" s="14">
        <f>+E2</f>
        <v>45912</v>
      </c>
      <c r="F6" s="9">
        <f>+F2</f>
        <v>1</v>
      </c>
      <c r="G6" s="96" t="s">
        <v>36</v>
      </c>
      <c r="H6" s="8" t="str">
        <f>VLOOKUP(G6,Results!$N$2:$O$13,2,FALSE)</f>
        <v>Newark Nomads</v>
      </c>
      <c r="I6" s="102" t="s">
        <v>66</v>
      </c>
      <c r="J6" s="96" t="s">
        <v>32</v>
      </c>
      <c r="K6" s="8" t="str">
        <f>VLOOKUP(J6,Results!$N$2:$O$13,2,FALSE)</f>
        <v>Elks</v>
      </c>
      <c r="L6" s="102" t="s">
        <v>66</v>
      </c>
    </row>
    <row r="7" spans="2:12" x14ac:dyDescent="0.25">
      <c r="E7" s="14">
        <f>+E3</f>
        <v>45912</v>
      </c>
      <c r="F7" s="9">
        <f>+F3</f>
        <v>1</v>
      </c>
      <c r="G7" s="96" t="s">
        <v>42</v>
      </c>
      <c r="H7" s="8" t="str">
        <f>VLOOKUP(G7,Results!$N$2:$O$13,2,FALSE)</f>
        <v>Clockpelters</v>
      </c>
      <c r="I7" s="102">
        <v>10</v>
      </c>
      <c r="J7" s="96" t="s">
        <v>38</v>
      </c>
      <c r="K7" s="8" t="str">
        <f>VLOOKUP(J7,Results!$N$2:$O$13,2,FALSE)</f>
        <v>Woodlark</v>
      </c>
      <c r="L7" s="102">
        <v>17</v>
      </c>
    </row>
    <row r="8" spans="2:12" x14ac:dyDescent="0.25">
      <c r="B8" t="str">
        <f t="shared" si="0"/>
        <v>2M21</v>
      </c>
      <c r="C8" t="str">
        <f t="shared" si="1"/>
        <v>2M22</v>
      </c>
      <c r="E8" s="10">
        <v>45919</v>
      </c>
      <c r="F8" s="11">
        <v>2</v>
      </c>
      <c r="G8" s="96" t="s">
        <v>30</v>
      </c>
      <c r="H8" s="8" t="str">
        <f>VLOOKUP(G8,Results!$N$2:$O$13,2,FALSE)</f>
        <v>Butcher's Dog</v>
      </c>
      <c r="I8" s="102">
        <v>17</v>
      </c>
      <c r="J8" s="96" t="s">
        <v>32</v>
      </c>
      <c r="K8" s="8" t="str">
        <f>VLOOKUP(J8,Results!$N$2:$O$13,2,FALSE)</f>
        <v>Elks</v>
      </c>
      <c r="L8" s="102">
        <v>4</v>
      </c>
    </row>
    <row r="9" spans="2:12" x14ac:dyDescent="0.25">
      <c r="B9" t="str">
        <f t="shared" si="0"/>
        <v>2M23</v>
      </c>
      <c r="C9" t="str">
        <f t="shared" si="1"/>
        <v>2M24</v>
      </c>
      <c r="E9" s="14">
        <f>+E8</f>
        <v>45919</v>
      </c>
      <c r="F9" s="9">
        <f>+F8</f>
        <v>2</v>
      </c>
      <c r="G9" s="96" t="s">
        <v>34</v>
      </c>
      <c r="H9" s="8" t="str">
        <f>VLOOKUP(G9,Results!$N$2:$O$13,2,FALSE)</f>
        <v>Aztecs</v>
      </c>
      <c r="I9" s="102">
        <v>14</v>
      </c>
      <c r="J9" s="96" t="s">
        <v>36</v>
      </c>
      <c r="K9" s="8" t="str">
        <f>VLOOKUP(J9,Results!$N$2:$O$13,2,FALSE)</f>
        <v>Newark Nomads</v>
      </c>
      <c r="L9" s="102">
        <v>7</v>
      </c>
    </row>
    <row r="10" spans="2:12" x14ac:dyDescent="0.25">
      <c r="B10" t="str">
        <f t="shared" si="0"/>
        <v>2M25</v>
      </c>
      <c r="C10" t="str">
        <f t="shared" si="1"/>
        <v>2M26</v>
      </c>
      <c r="E10" s="14">
        <f>+E8</f>
        <v>45919</v>
      </c>
      <c r="F10" s="9">
        <f>+F8</f>
        <v>2</v>
      </c>
      <c r="G10" s="96" t="s">
        <v>38</v>
      </c>
      <c r="H10" s="8" t="str">
        <f>VLOOKUP(G10,Results!$N$2:$O$13,2,FALSE)</f>
        <v>Woodlark</v>
      </c>
      <c r="I10" s="102">
        <v>9</v>
      </c>
      <c r="J10" s="96" t="s">
        <v>40</v>
      </c>
      <c r="K10" s="8" t="str">
        <f>VLOOKUP(J10,Results!$N$2:$O$13,2,FALSE)</f>
        <v>Wynsomes</v>
      </c>
      <c r="L10" s="102">
        <v>8</v>
      </c>
    </row>
    <row r="11" spans="2:12" x14ac:dyDescent="0.25">
      <c r="B11" t="str">
        <f t="shared" si="0"/>
        <v>2M27</v>
      </c>
      <c r="C11" t="str">
        <f t="shared" si="1"/>
        <v>2M28</v>
      </c>
      <c r="E11" s="14">
        <f>+E8</f>
        <v>45919</v>
      </c>
      <c r="F11" s="9">
        <f>+F8</f>
        <v>2</v>
      </c>
      <c r="G11" s="96" t="s">
        <v>42</v>
      </c>
      <c r="H11" s="8" t="str">
        <f>VLOOKUP(G11,Results!$N$2:$O$13,2,FALSE)</f>
        <v>Clockpelters</v>
      </c>
      <c r="I11" s="102">
        <v>11</v>
      </c>
      <c r="J11" s="96" t="s">
        <v>44</v>
      </c>
      <c r="K11" s="8" t="str">
        <f>VLOOKUP(J11,Results!$N$2:$O$13,2,FALSE)</f>
        <v>Pilgrims</v>
      </c>
      <c r="L11" s="102">
        <v>9</v>
      </c>
    </row>
    <row r="12" spans="2:12" x14ac:dyDescent="0.25">
      <c r="B12" t="str">
        <f t="shared" si="0"/>
        <v>2M31</v>
      </c>
      <c r="C12" t="str">
        <f t="shared" si="1"/>
        <v>2M32</v>
      </c>
      <c r="E12" s="14">
        <f>+E8</f>
        <v>45919</v>
      </c>
      <c r="F12" s="9">
        <f>+F8</f>
        <v>2</v>
      </c>
      <c r="G12" s="96" t="s">
        <v>49</v>
      </c>
      <c r="H12" s="8" t="str">
        <f>VLOOKUP(G12,Results!$N$2:$O$13,2,FALSE)</f>
        <v>Lazy S</v>
      </c>
      <c r="I12" s="102" t="s">
        <v>66</v>
      </c>
      <c r="J12" s="96" t="s">
        <v>51</v>
      </c>
      <c r="K12" s="8" t="str">
        <f>VLOOKUP(J12,Results!$N$2:$O$13,2,FALSE)</f>
        <v>Bingham Lions</v>
      </c>
      <c r="L12" s="102" t="s">
        <v>66</v>
      </c>
    </row>
    <row r="13" spans="2:12" x14ac:dyDescent="0.25">
      <c r="E13" s="14">
        <f>+E9</f>
        <v>45919</v>
      </c>
      <c r="F13" s="9">
        <f>+F9</f>
        <v>2</v>
      </c>
      <c r="G13" s="96" t="s">
        <v>45</v>
      </c>
      <c r="H13" s="8" t="str">
        <f>VLOOKUP(G13,Results!$N$2:$O$13,2,FALSE)</f>
        <v>Phoenix</v>
      </c>
      <c r="I13" s="102">
        <v>7</v>
      </c>
      <c r="J13" s="96" t="s">
        <v>47</v>
      </c>
      <c r="K13" s="8" t="str">
        <f>VLOOKUP(J13,Results!$N$2:$O$13,2,FALSE)</f>
        <v>The Imps</v>
      </c>
      <c r="L13" s="102">
        <v>19</v>
      </c>
    </row>
    <row r="14" spans="2:12" x14ac:dyDescent="0.25">
      <c r="B14" t="str">
        <f t="shared" si="0"/>
        <v>3M26</v>
      </c>
      <c r="C14" t="str">
        <f t="shared" si="1"/>
        <v>3M27</v>
      </c>
      <c r="E14" s="10">
        <v>45922</v>
      </c>
      <c r="F14" s="11">
        <v>3</v>
      </c>
      <c r="G14" s="96" t="s">
        <v>40</v>
      </c>
      <c r="H14" s="8" t="str">
        <f>VLOOKUP(G14,Results!$N$2:$O$13,2,FALSE)</f>
        <v>Wynsomes</v>
      </c>
      <c r="I14" s="102">
        <v>5</v>
      </c>
      <c r="J14" s="96" t="s">
        <v>42</v>
      </c>
      <c r="K14" s="8" t="str">
        <f>VLOOKUP(J14,Results!$N$2:$O$13,2,FALSE)</f>
        <v>Clockpelters</v>
      </c>
      <c r="L14" s="102">
        <v>13</v>
      </c>
    </row>
    <row r="15" spans="2:12" x14ac:dyDescent="0.25">
      <c r="B15" t="str">
        <f t="shared" si="0"/>
        <v>3M21</v>
      </c>
      <c r="C15" t="str">
        <f t="shared" si="1"/>
        <v>3M32</v>
      </c>
      <c r="E15" s="14">
        <f>+E14</f>
        <v>45922</v>
      </c>
      <c r="F15" s="9">
        <f>+F14</f>
        <v>3</v>
      </c>
      <c r="G15" s="96" t="s">
        <v>30</v>
      </c>
      <c r="H15" s="8" t="str">
        <f>VLOOKUP(G15,Results!$N$2:$O$13,2,FALSE)</f>
        <v>Butcher's Dog</v>
      </c>
      <c r="I15" s="102">
        <v>10</v>
      </c>
      <c r="J15" s="96" t="s">
        <v>51</v>
      </c>
      <c r="K15" s="8" t="str">
        <f>VLOOKUP(J15,Results!$N$2:$O$13,2,FALSE)</f>
        <v>Bingham Lions</v>
      </c>
      <c r="L15" s="102">
        <v>18</v>
      </c>
    </row>
    <row r="16" spans="2:12" x14ac:dyDescent="0.25">
      <c r="B16" t="str">
        <f t="shared" si="0"/>
        <v>3M28</v>
      </c>
      <c r="C16" t="str">
        <f t="shared" si="1"/>
        <v>3M29</v>
      </c>
      <c r="E16" s="14">
        <f>+E14</f>
        <v>45922</v>
      </c>
      <c r="F16" s="9">
        <f>+F14</f>
        <v>3</v>
      </c>
      <c r="G16" s="96" t="s">
        <v>44</v>
      </c>
      <c r="H16" s="8" t="str">
        <f>VLOOKUP(G16,Results!$N$2:$O$13,2,FALSE)</f>
        <v>Pilgrims</v>
      </c>
      <c r="I16" s="102">
        <v>5</v>
      </c>
      <c r="J16" s="96" t="s">
        <v>45</v>
      </c>
      <c r="K16" s="8" t="str">
        <f>VLOOKUP(J16,Results!$N$2:$O$13,2,FALSE)</f>
        <v>Phoenix</v>
      </c>
      <c r="L16" s="102">
        <v>14</v>
      </c>
    </row>
    <row r="17" spans="2:13" x14ac:dyDescent="0.25">
      <c r="B17" t="str">
        <f t="shared" si="0"/>
        <v>3M24</v>
      </c>
      <c r="C17" t="str">
        <f t="shared" si="1"/>
        <v>3M25</v>
      </c>
      <c r="E17" s="14">
        <f>+E14</f>
        <v>45922</v>
      </c>
      <c r="F17" s="9">
        <f>+F14</f>
        <v>3</v>
      </c>
      <c r="G17" s="96" t="s">
        <v>36</v>
      </c>
      <c r="H17" s="8" t="str">
        <f>VLOOKUP(G17,Results!$N$2:$O$13,2,FALSE)</f>
        <v>Newark Nomads</v>
      </c>
      <c r="I17" s="102">
        <v>3</v>
      </c>
      <c r="J17" s="96" t="s">
        <v>38</v>
      </c>
      <c r="K17" s="8" t="str">
        <f>VLOOKUP(J17,Results!$N$2:$O$13,2,FALSE)</f>
        <v>Woodlark</v>
      </c>
      <c r="L17" s="102">
        <v>26</v>
      </c>
    </row>
    <row r="18" spans="2:13" x14ac:dyDescent="0.25">
      <c r="B18" t="str">
        <f t="shared" si="0"/>
        <v>3M30</v>
      </c>
      <c r="C18" t="str">
        <f t="shared" si="1"/>
        <v>3M31</v>
      </c>
      <c r="E18" s="14">
        <f>+E14</f>
        <v>45922</v>
      </c>
      <c r="F18" s="9">
        <f>+F14</f>
        <v>3</v>
      </c>
      <c r="G18" s="96" t="s">
        <v>47</v>
      </c>
      <c r="H18" s="8" t="str">
        <f>VLOOKUP(G18,Results!$N$2:$O$13,2,FALSE)</f>
        <v>The Imps</v>
      </c>
      <c r="I18" s="102">
        <v>17</v>
      </c>
      <c r="J18" s="96" t="s">
        <v>49</v>
      </c>
      <c r="K18" s="8" t="str">
        <f>VLOOKUP(J18,Results!$N$2:$O$13,2,FALSE)</f>
        <v>Lazy S</v>
      </c>
      <c r="L18" s="102">
        <v>6</v>
      </c>
    </row>
    <row r="19" spans="2:13" x14ac:dyDescent="0.25">
      <c r="E19" s="14">
        <f>+E15</f>
        <v>45922</v>
      </c>
      <c r="F19" s="9">
        <f>+F15</f>
        <v>3</v>
      </c>
      <c r="G19" s="96" t="s">
        <v>32</v>
      </c>
      <c r="H19" s="8" t="str">
        <f>VLOOKUP(G19,Results!$N$2:$O$13,2,FALSE)</f>
        <v>Elks</v>
      </c>
      <c r="I19" s="102">
        <v>11</v>
      </c>
      <c r="J19" s="96" t="s">
        <v>34</v>
      </c>
      <c r="K19" s="8" t="str">
        <f>VLOOKUP(J19,Results!$N$2:$O$13,2,FALSE)</f>
        <v>Aztecs</v>
      </c>
      <c r="L19" s="102">
        <v>6</v>
      </c>
    </row>
    <row r="20" spans="2:13" x14ac:dyDescent="0.25">
      <c r="B20" t="str">
        <f t="shared" si="0"/>
        <v>4M25</v>
      </c>
      <c r="C20" t="str">
        <f t="shared" si="1"/>
        <v>4M23</v>
      </c>
      <c r="E20" s="10">
        <v>45933</v>
      </c>
      <c r="F20" s="11">
        <v>4</v>
      </c>
      <c r="G20" s="96" t="s">
        <v>38</v>
      </c>
      <c r="H20" s="8" t="str">
        <f>VLOOKUP(G20,Results!$N$2:$O$13,2,FALSE)</f>
        <v>Woodlark</v>
      </c>
      <c r="I20" s="102">
        <v>11</v>
      </c>
      <c r="J20" s="96" t="s">
        <v>34</v>
      </c>
      <c r="K20" s="8" t="str">
        <f>VLOOKUP(J20,Results!$N$2:$O$13,2,FALSE)</f>
        <v>Aztecs</v>
      </c>
      <c r="L20" s="102">
        <v>6</v>
      </c>
    </row>
    <row r="21" spans="2:13" x14ac:dyDescent="0.25">
      <c r="B21" t="str">
        <f t="shared" si="0"/>
        <v>4M30</v>
      </c>
      <c r="C21" t="str">
        <f t="shared" si="1"/>
        <v>4M28</v>
      </c>
      <c r="E21" s="14">
        <f>+E20</f>
        <v>45933</v>
      </c>
      <c r="F21" s="9">
        <f>+F20</f>
        <v>4</v>
      </c>
      <c r="G21" s="96" t="s">
        <v>47</v>
      </c>
      <c r="H21" s="8" t="str">
        <f>VLOOKUP(G21,Results!$N$2:$O$13,2,FALSE)</f>
        <v>The Imps</v>
      </c>
      <c r="I21" s="102">
        <v>21</v>
      </c>
      <c r="J21" s="96" t="s">
        <v>44</v>
      </c>
      <c r="K21" s="8" t="str">
        <f>VLOOKUP(J21,Results!$N$2:$O$13,2,FALSE)</f>
        <v>Pilgrims</v>
      </c>
      <c r="L21" s="102">
        <v>8</v>
      </c>
    </row>
    <row r="22" spans="2:13" x14ac:dyDescent="0.25">
      <c r="B22" t="str">
        <f t="shared" si="0"/>
        <v>4M29</v>
      </c>
      <c r="C22" t="str">
        <f t="shared" si="1"/>
        <v>4M27</v>
      </c>
      <c r="E22" s="14">
        <f>+E20</f>
        <v>45933</v>
      </c>
      <c r="F22" s="9">
        <f>+F20</f>
        <v>4</v>
      </c>
      <c r="G22" s="96" t="s">
        <v>45</v>
      </c>
      <c r="H22" s="8" t="str">
        <f>VLOOKUP(G22,Results!$N$2:$O$13,2,FALSE)</f>
        <v>Phoenix</v>
      </c>
      <c r="I22" s="102">
        <v>4</v>
      </c>
      <c r="J22" s="96" t="s">
        <v>42</v>
      </c>
      <c r="K22" s="8" t="str">
        <f>VLOOKUP(J22,Results!$N$2:$O$13,2,FALSE)</f>
        <v>Clockpelters</v>
      </c>
      <c r="L22" s="102">
        <v>17</v>
      </c>
    </row>
    <row r="23" spans="2:13" x14ac:dyDescent="0.25">
      <c r="B23" t="str">
        <f t="shared" si="0"/>
        <v>4M32</v>
      </c>
      <c r="C23" t="str">
        <f t="shared" si="1"/>
        <v>4M22</v>
      </c>
      <c r="E23" s="14">
        <f>+E20</f>
        <v>45933</v>
      </c>
      <c r="F23" s="9">
        <f>+F20</f>
        <v>4</v>
      </c>
      <c r="G23" s="96" t="s">
        <v>51</v>
      </c>
      <c r="H23" s="8" t="str">
        <f>VLOOKUP(G23,Results!$N$2:$O$13,2,FALSE)</f>
        <v>Bingham Lions</v>
      </c>
      <c r="I23" s="102">
        <v>25</v>
      </c>
      <c r="J23" s="96" t="s">
        <v>32</v>
      </c>
      <c r="K23" s="8" t="str">
        <f>VLOOKUP(J23,Results!$N$2:$O$13,2,FALSE)</f>
        <v>Elks</v>
      </c>
      <c r="L23" s="102">
        <v>3</v>
      </c>
    </row>
    <row r="24" spans="2:13" x14ac:dyDescent="0.25">
      <c r="B24" t="str">
        <f t="shared" si="0"/>
        <v>4M31</v>
      </c>
      <c r="C24" t="str">
        <f t="shared" si="1"/>
        <v>4M21</v>
      </c>
      <c r="E24" s="14">
        <f>+E20</f>
        <v>45933</v>
      </c>
      <c r="F24" s="9">
        <f>+F20</f>
        <v>4</v>
      </c>
      <c r="G24" s="96" t="s">
        <v>49</v>
      </c>
      <c r="H24" s="8" t="str">
        <f>VLOOKUP(G24,Results!$N$2:$O$13,2,FALSE)</f>
        <v>Lazy S</v>
      </c>
      <c r="I24" s="102">
        <v>15</v>
      </c>
      <c r="J24" s="96" t="s">
        <v>30</v>
      </c>
      <c r="K24" s="8" t="str">
        <f>VLOOKUP(J24,Results!$N$2:$O$13,2,FALSE)</f>
        <v>Butcher's Dog</v>
      </c>
      <c r="L24" s="102">
        <v>9</v>
      </c>
    </row>
    <row r="25" spans="2:13" x14ac:dyDescent="0.25">
      <c r="E25" s="14">
        <f>+E21</f>
        <v>45933</v>
      </c>
      <c r="F25" s="9">
        <f>+F21</f>
        <v>4</v>
      </c>
      <c r="G25" s="96" t="s">
        <v>40</v>
      </c>
      <c r="H25" s="8" t="str">
        <f>VLOOKUP(G25,Results!$N$2:$O$13,2,FALSE)</f>
        <v>Wynsomes</v>
      </c>
      <c r="I25" s="102">
        <v>13</v>
      </c>
      <c r="J25" s="96" t="s">
        <v>36</v>
      </c>
      <c r="K25" s="8" t="str">
        <f>VLOOKUP(J25,Results!$N$2:$O$13,2,FALSE)</f>
        <v>Newark Nomads</v>
      </c>
      <c r="L25" s="102">
        <v>5</v>
      </c>
    </row>
    <row r="26" spans="2:13" x14ac:dyDescent="0.25">
      <c r="B26" t="str">
        <f t="shared" si="0"/>
        <v>5M28</v>
      </c>
      <c r="C26" t="str">
        <f t="shared" si="1"/>
        <v>5M31</v>
      </c>
      <c r="E26" s="10">
        <v>45938</v>
      </c>
      <c r="F26" s="11">
        <v>5</v>
      </c>
      <c r="G26" s="96" t="s">
        <v>44</v>
      </c>
      <c r="H26" s="8" t="str">
        <f>VLOOKUP(G26,Results!$N$2:$O$13,2,FALSE)</f>
        <v>Pilgrims</v>
      </c>
      <c r="I26" s="102">
        <v>13</v>
      </c>
      <c r="J26" s="96" t="s">
        <v>49</v>
      </c>
      <c r="K26" s="8" t="str">
        <f>VLOOKUP(J26,Results!$N$2:$O$13,2,FALSE)</f>
        <v>Lazy S</v>
      </c>
      <c r="L26" s="102">
        <v>13</v>
      </c>
    </row>
    <row r="27" spans="2:13" x14ac:dyDescent="0.25">
      <c r="B27" t="str">
        <f t="shared" si="0"/>
        <v>5M22</v>
      </c>
      <c r="C27" t="str">
        <f t="shared" si="1"/>
        <v>5M25</v>
      </c>
      <c r="E27" s="14">
        <f>+E26</f>
        <v>45938</v>
      </c>
      <c r="F27" s="9">
        <f>+F26</f>
        <v>5</v>
      </c>
      <c r="G27" s="96" t="s">
        <v>32</v>
      </c>
      <c r="H27" s="8" t="str">
        <f>VLOOKUP(G27,Results!$N$2:$O$13,2,FALSE)</f>
        <v>Elks</v>
      </c>
      <c r="I27" s="102">
        <v>16</v>
      </c>
      <c r="J27" s="96" t="s">
        <v>38</v>
      </c>
      <c r="K27" s="8" t="str">
        <f>VLOOKUP(J27,Results!$N$2:$O$13,2,FALSE)</f>
        <v>Woodlark</v>
      </c>
      <c r="L27" s="102">
        <v>14</v>
      </c>
    </row>
    <row r="28" spans="2:13" x14ac:dyDescent="0.25">
      <c r="B28" t="str">
        <f t="shared" si="0"/>
        <v>5M21</v>
      </c>
      <c r="C28" t="str">
        <f t="shared" si="1"/>
        <v>5M24</v>
      </c>
      <c r="E28" s="14">
        <f>+E26</f>
        <v>45938</v>
      </c>
      <c r="F28" s="9">
        <f>+F26</f>
        <v>5</v>
      </c>
      <c r="G28" s="96" t="s">
        <v>30</v>
      </c>
      <c r="H28" s="8" t="str">
        <f>VLOOKUP(G28,Results!$N$2:$O$13,2,FALSE)</f>
        <v>Butcher's Dog</v>
      </c>
      <c r="I28" s="102">
        <v>17</v>
      </c>
      <c r="J28" s="96" t="s">
        <v>36</v>
      </c>
      <c r="K28" s="8" t="str">
        <f>VLOOKUP(J28,Results!$N$2:$O$13,2,FALSE)</f>
        <v>Newark Nomads</v>
      </c>
      <c r="L28" s="102">
        <v>9</v>
      </c>
    </row>
    <row r="29" spans="2:13" x14ac:dyDescent="0.25">
      <c r="B29" t="str">
        <f t="shared" si="0"/>
        <v>5M27</v>
      </c>
      <c r="C29" t="str">
        <f t="shared" si="1"/>
        <v>5M30</v>
      </c>
      <c r="E29" s="14">
        <f>+E26</f>
        <v>45938</v>
      </c>
      <c r="F29" s="9">
        <f>+F26</f>
        <v>5</v>
      </c>
      <c r="G29" s="96" t="s">
        <v>42</v>
      </c>
      <c r="H29" s="8" t="str">
        <f>VLOOKUP(G29,Results!$N$2:$O$13,2,FALSE)</f>
        <v>Clockpelters</v>
      </c>
      <c r="I29" s="102">
        <v>8</v>
      </c>
      <c r="J29" s="96" t="s">
        <v>47</v>
      </c>
      <c r="K29" s="8" t="str">
        <f>VLOOKUP(J29,Results!$N$2:$O$13,2,FALSE)</f>
        <v>The Imps</v>
      </c>
      <c r="L29" s="102">
        <v>8</v>
      </c>
    </row>
    <row r="30" spans="2:13" x14ac:dyDescent="0.25">
      <c r="B30" t="str">
        <f t="shared" si="0"/>
        <v>5M23</v>
      </c>
      <c r="C30" t="str">
        <f t="shared" si="1"/>
        <v>5M26</v>
      </c>
      <c r="E30" s="14">
        <f>+E26</f>
        <v>45938</v>
      </c>
      <c r="F30" s="9">
        <f>+F26</f>
        <v>5</v>
      </c>
      <c r="G30" s="96" t="s">
        <v>34</v>
      </c>
      <c r="H30" s="8" t="str">
        <f>VLOOKUP(G30,Results!$N$2:$O$13,2,FALSE)</f>
        <v>Aztecs</v>
      </c>
      <c r="I30" s="102">
        <v>9</v>
      </c>
      <c r="J30" s="96" t="s">
        <v>40</v>
      </c>
      <c r="K30" s="8" t="str">
        <f>VLOOKUP(J30,Results!$N$2:$O$13,2,FALSE)</f>
        <v>Wynsomes</v>
      </c>
      <c r="L30" s="102">
        <v>15</v>
      </c>
      <c r="M30" t="s">
        <v>68</v>
      </c>
    </row>
    <row r="31" spans="2:13" x14ac:dyDescent="0.25">
      <c r="E31" s="14">
        <f>+E27</f>
        <v>45938</v>
      </c>
      <c r="F31" s="9">
        <f>+F27</f>
        <v>5</v>
      </c>
      <c r="G31" s="96" t="s">
        <v>45</v>
      </c>
      <c r="H31" s="8" t="str">
        <f>VLOOKUP(G31,Results!$N$2:$O$13,2,FALSE)</f>
        <v>Phoenix</v>
      </c>
      <c r="I31" s="102">
        <v>12</v>
      </c>
      <c r="J31" s="96" t="s">
        <v>51</v>
      </c>
      <c r="K31" s="8" t="str">
        <f>VLOOKUP(J31,Results!$N$2:$O$13,2,FALSE)</f>
        <v>Bingham Lions</v>
      </c>
      <c r="L31" s="102">
        <v>11</v>
      </c>
    </row>
    <row r="32" spans="2:13" x14ac:dyDescent="0.25">
      <c r="B32" t="str">
        <f t="shared" si="0"/>
        <v>6M23</v>
      </c>
      <c r="C32" t="str">
        <f t="shared" si="1"/>
        <v>6M32</v>
      </c>
      <c r="E32" s="10">
        <v>45947</v>
      </c>
      <c r="F32" s="11">
        <v>6</v>
      </c>
      <c r="G32" s="96" t="s">
        <v>34</v>
      </c>
      <c r="H32" s="8" t="str">
        <f>VLOOKUP(G32,Results!$N$2:$O$13,2,FALSE)</f>
        <v>Aztecs</v>
      </c>
      <c r="I32" s="102">
        <v>5</v>
      </c>
      <c r="J32" s="96" t="s">
        <v>51</v>
      </c>
      <c r="K32" s="8" t="str">
        <f>VLOOKUP(J32,Results!$N$2:$O$13,2,FALSE)</f>
        <v>Bingham Lions</v>
      </c>
      <c r="L32" s="102">
        <v>26</v>
      </c>
    </row>
    <row r="33" spans="2:12" x14ac:dyDescent="0.25">
      <c r="B33" t="str">
        <f t="shared" si="0"/>
        <v>6M24</v>
      </c>
      <c r="C33" t="str">
        <f t="shared" si="1"/>
        <v>6M27</v>
      </c>
      <c r="E33" s="14">
        <f>+E32</f>
        <v>45947</v>
      </c>
      <c r="F33" s="9">
        <f>+F32</f>
        <v>6</v>
      </c>
      <c r="G33" s="96" t="s">
        <v>36</v>
      </c>
      <c r="H33" s="8" t="str">
        <f>VLOOKUP(G33,Results!$N$2:$O$13,2,FALSE)</f>
        <v>Newark Nomads</v>
      </c>
      <c r="I33" s="102">
        <v>3</v>
      </c>
      <c r="J33" s="96" t="s">
        <v>42</v>
      </c>
      <c r="K33" s="8" t="str">
        <f>VLOOKUP(J33,Results!$N$2:$O$13,2,FALSE)</f>
        <v>Clockpelters</v>
      </c>
      <c r="L33" s="102">
        <v>27</v>
      </c>
    </row>
    <row r="34" spans="2:12" x14ac:dyDescent="0.25">
      <c r="B34" t="str">
        <f t="shared" si="0"/>
        <v>6M22</v>
      </c>
      <c r="C34" t="str">
        <f t="shared" si="1"/>
        <v>6M31</v>
      </c>
      <c r="E34" s="14">
        <f>+E32</f>
        <v>45947</v>
      </c>
      <c r="F34" s="9">
        <f>+F32</f>
        <v>6</v>
      </c>
      <c r="G34" s="96" t="s">
        <v>32</v>
      </c>
      <c r="H34" s="8" t="str">
        <f>VLOOKUP(G34,Results!$N$2:$O$13,2,FALSE)</f>
        <v>Elks</v>
      </c>
      <c r="I34" s="102">
        <v>14</v>
      </c>
      <c r="J34" s="96" t="s">
        <v>49</v>
      </c>
      <c r="K34" s="8" t="str">
        <f>VLOOKUP(J34,Results!$N$2:$O$13,2,FALSE)</f>
        <v>Lazy S</v>
      </c>
      <c r="L34" s="102">
        <v>12</v>
      </c>
    </row>
    <row r="35" spans="2:12" x14ac:dyDescent="0.25">
      <c r="B35" t="str">
        <f t="shared" si="0"/>
        <v>6M26</v>
      </c>
      <c r="C35" t="str">
        <f t="shared" si="1"/>
        <v>6M29</v>
      </c>
      <c r="E35" s="14">
        <f>+E32</f>
        <v>45947</v>
      </c>
      <c r="F35" s="9">
        <f>+F32</f>
        <v>6</v>
      </c>
      <c r="G35" s="96" t="s">
        <v>40</v>
      </c>
      <c r="H35" s="8" t="str">
        <f>VLOOKUP(G35,Results!$N$2:$O$13,2,FALSE)</f>
        <v>Wynsomes</v>
      </c>
      <c r="I35" s="102">
        <v>7</v>
      </c>
      <c r="J35" s="96" t="s">
        <v>45</v>
      </c>
      <c r="K35" s="8" t="str">
        <f>VLOOKUP(J35,Results!$N$2:$O$13,2,FALSE)</f>
        <v>Phoenix</v>
      </c>
      <c r="L35" s="102">
        <v>11</v>
      </c>
    </row>
    <row r="36" spans="2:12" x14ac:dyDescent="0.25">
      <c r="B36" t="str">
        <f t="shared" si="0"/>
        <v>6M25</v>
      </c>
      <c r="C36" t="str">
        <f t="shared" si="1"/>
        <v>6M28</v>
      </c>
      <c r="E36" s="14">
        <f>+E32</f>
        <v>45947</v>
      </c>
      <c r="F36" s="9">
        <f>+F32</f>
        <v>6</v>
      </c>
      <c r="G36" s="96" t="s">
        <v>38</v>
      </c>
      <c r="H36" s="8" t="str">
        <f>VLOOKUP(G36,Results!$N$2:$O$13,2,FALSE)</f>
        <v>Woodlark</v>
      </c>
      <c r="I36" s="102">
        <v>7</v>
      </c>
      <c r="J36" s="96" t="s">
        <v>44</v>
      </c>
      <c r="K36" s="8" t="str">
        <f>VLOOKUP(J36,Results!$N$2:$O$13,2,FALSE)</f>
        <v>Pilgrims</v>
      </c>
      <c r="L36" s="102">
        <v>13</v>
      </c>
    </row>
    <row r="37" spans="2:12" x14ac:dyDescent="0.25">
      <c r="E37" s="14">
        <f>+E33</f>
        <v>45947</v>
      </c>
      <c r="F37" s="9">
        <f>+F33</f>
        <v>6</v>
      </c>
      <c r="G37" s="96" t="s">
        <v>30</v>
      </c>
      <c r="H37" s="8" t="str">
        <f>VLOOKUP(G37,Results!$N$2:$O$13,2,FALSE)</f>
        <v>Butcher's Dog</v>
      </c>
      <c r="I37" s="102">
        <v>6</v>
      </c>
      <c r="J37" s="96" t="s">
        <v>47</v>
      </c>
      <c r="K37" s="8" t="str">
        <f>VLOOKUP(J37,Results!$N$2:$O$13,2,FALSE)</f>
        <v>The Imps</v>
      </c>
      <c r="L37" s="102">
        <v>12</v>
      </c>
    </row>
    <row r="38" spans="2:12" x14ac:dyDescent="0.25">
      <c r="B38" t="str">
        <f t="shared" si="0"/>
        <v>7M28</v>
      </c>
      <c r="C38" t="str">
        <f t="shared" si="1"/>
        <v>7M24</v>
      </c>
      <c r="E38" s="10">
        <v>45950</v>
      </c>
      <c r="F38" s="11">
        <v>7</v>
      </c>
      <c r="G38" s="96" t="s">
        <v>44</v>
      </c>
      <c r="H38" s="8" t="str">
        <f>VLOOKUP(G38,Results!$N$2:$O$13,2,FALSE)</f>
        <v>Pilgrims</v>
      </c>
      <c r="I38" s="102">
        <v>14</v>
      </c>
      <c r="J38" s="96" t="s">
        <v>36</v>
      </c>
      <c r="K38" s="8" t="str">
        <f>VLOOKUP(J38,Results!$N$2:$O$13,2,FALSE)</f>
        <v>Newark Nomads</v>
      </c>
      <c r="L38" s="102">
        <v>5</v>
      </c>
    </row>
    <row r="39" spans="2:12" x14ac:dyDescent="0.25">
      <c r="B39" t="str">
        <f t="shared" si="0"/>
        <v>7M31</v>
      </c>
      <c r="C39" t="str">
        <f t="shared" si="1"/>
        <v>7M27</v>
      </c>
      <c r="E39" s="14">
        <f>+E38</f>
        <v>45950</v>
      </c>
      <c r="F39" s="9">
        <f>+F38</f>
        <v>7</v>
      </c>
      <c r="G39" s="96" t="s">
        <v>49</v>
      </c>
      <c r="H39" s="8" t="str">
        <f>VLOOKUP(G39,Results!$N$2:$O$13,2,FALSE)</f>
        <v>Lazy S</v>
      </c>
      <c r="I39" s="102">
        <v>19</v>
      </c>
      <c r="J39" s="96" t="s">
        <v>42</v>
      </c>
      <c r="K39" s="8" t="str">
        <f>VLOOKUP(J39,Results!$N$2:$O$13,2,FALSE)</f>
        <v>Clockpelters</v>
      </c>
      <c r="L39" s="102">
        <v>5</v>
      </c>
    </row>
    <row r="40" spans="2:12" x14ac:dyDescent="0.25">
      <c r="B40" t="str">
        <f t="shared" si="0"/>
        <v>7M25</v>
      </c>
      <c r="C40" t="str">
        <f t="shared" si="1"/>
        <v>7M32</v>
      </c>
      <c r="E40" s="14">
        <f>+E38</f>
        <v>45950</v>
      </c>
      <c r="F40" s="9">
        <f>+F38</f>
        <v>7</v>
      </c>
      <c r="G40" s="96" t="s">
        <v>38</v>
      </c>
      <c r="H40" s="8" t="str">
        <f>VLOOKUP(G40,Results!$N$2:$O$13,2,FALSE)</f>
        <v>Woodlark</v>
      </c>
      <c r="I40" s="102">
        <v>9</v>
      </c>
      <c r="J40" s="96" t="s">
        <v>51</v>
      </c>
      <c r="K40" s="8" t="str">
        <f>VLOOKUP(J40,Results!$N$2:$O$13,2,FALSE)</f>
        <v>Bingham Lions</v>
      </c>
      <c r="L40" s="102">
        <v>16</v>
      </c>
    </row>
    <row r="41" spans="2:12" x14ac:dyDescent="0.25">
      <c r="B41" t="str">
        <f t="shared" si="0"/>
        <v>7M29</v>
      </c>
      <c r="C41" t="str">
        <f t="shared" si="1"/>
        <v>7M21</v>
      </c>
      <c r="E41" s="14">
        <f>+E38</f>
        <v>45950</v>
      </c>
      <c r="F41" s="9">
        <f>+F38</f>
        <v>7</v>
      </c>
      <c r="G41" s="96" t="s">
        <v>45</v>
      </c>
      <c r="H41" s="8" t="str">
        <f>VLOOKUP(G41,Results!$N$2:$O$13,2,FALSE)</f>
        <v>Phoenix</v>
      </c>
      <c r="I41" s="102">
        <v>4</v>
      </c>
      <c r="J41" s="96" t="s">
        <v>30</v>
      </c>
      <c r="K41" s="8" t="str">
        <f>VLOOKUP(J41,Results!$N$2:$O$13,2,FALSE)</f>
        <v>Butcher's Dog</v>
      </c>
      <c r="L41" s="102">
        <v>21</v>
      </c>
    </row>
    <row r="42" spans="2:12" x14ac:dyDescent="0.25">
      <c r="B42" t="str">
        <f t="shared" si="0"/>
        <v>7M23</v>
      </c>
      <c r="C42" t="str">
        <f t="shared" si="1"/>
        <v>7M30</v>
      </c>
      <c r="E42" s="14">
        <f>+E38</f>
        <v>45950</v>
      </c>
      <c r="F42" s="9">
        <f>+F38</f>
        <v>7</v>
      </c>
      <c r="G42" s="96" t="s">
        <v>34</v>
      </c>
      <c r="H42" s="8" t="str">
        <f>VLOOKUP(G42,Results!$N$2:$O$13,2,FALSE)</f>
        <v>Aztecs</v>
      </c>
      <c r="I42" s="102">
        <v>12</v>
      </c>
      <c r="J42" s="96" t="s">
        <v>47</v>
      </c>
      <c r="K42" s="8" t="str">
        <f>VLOOKUP(J42,Results!$N$2:$O$13,2,FALSE)</f>
        <v>The Imps</v>
      </c>
      <c r="L42" s="102">
        <v>8</v>
      </c>
    </row>
    <row r="43" spans="2:12" x14ac:dyDescent="0.25">
      <c r="E43" s="14">
        <f>+E39</f>
        <v>45950</v>
      </c>
      <c r="F43" s="9">
        <f>+F39</f>
        <v>7</v>
      </c>
      <c r="G43" s="96" t="s">
        <v>40</v>
      </c>
      <c r="H43" s="8" t="str">
        <f>VLOOKUP(G43,Results!$N$2:$O$13,2,FALSE)</f>
        <v>Wynsomes</v>
      </c>
      <c r="I43" s="102">
        <v>15</v>
      </c>
      <c r="J43" s="96" t="s">
        <v>32</v>
      </c>
      <c r="K43" s="8" t="str">
        <f>VLOOKUP(J43,Results!$N$2:$O$13,2,FALSE)</f>
        <v>Elks</v>
      </c>
      <c r="L43" s="102">
        <v>5</v>
      </c>
    </row>
    <row r="44" spans="2:12" x14ac:dyDescent="0.25">
      <c r="B44" t="str">
        <f t="shared" si="0"/>
        <v>8M25</v>
      </c>
      <c r="C44" t="str">
        <f t="shared" si="1"/>
        <v>8M30</v>
      </c>
      <c r="E44" s="10">
        <v>45957</v>
      </c>
      <c r="F44" s="11">
        <v>8</v>
      </c>
      <c r="G44" s="96" t="s">
        <v>38</v>
      </c>
      <c r="H44" s="8" t="str">
        <f>VLOOKUP(G44,Results!$N$2:$O$13,2,FALSE)</f>
        <v>Woodlark</v>
      </c>
      <c r="I44" s="102">
        <v>8</v>
      </c>
      <c r="J44" s="96" t="s">
        <v>47</v>
      </c>
      <c r="K44" s="8" t="str">
        <f>VLOOKUP(J44,Results!$N$2:$O$13,2,FALSE)</f>
        <v>The Imps</v>
      </c>
      <c r="L44" s="102">
        <v>18</v>
      </c>
    </row>
    <row r="45" spans="2:12" x14ac:dyDescent="0.25">
      <c r="B45" t="str">
        <f t="shared" ref="B45:B87" si="2">CONCATENATE(F45,G45)</f>
        <v>8M21</v>
      </c>
      <c r="C45" t="str">
        <f t="shared" si="1"/>
        <v>8M28</v>
      </c>
      <c r="E45" s="14">
        <f>+E44</f>
        <v>45957</v>
      </c>
      <c r="F45" s="9">
        <f>+F44</f>
        <v>8</v>
      </c>
      <c r="G45" s="96" t="s">
        <v>30</v>
      </c>
      <c r="H45" s="8" t="str">
        <f>VLOOKUP(G45,Results!$N$2:$O$13,2,FALSE)</f>
        <v>Butcher's Dog</v>
      </c>
      <c r="I45" s="102">
        <v>10</v>
      </c>
      <c r="J45" s="96" t="s">
        <v>44</v>
      </c>
      <c r="K45" s="8" t="str">
        <f>VLOOKUP(J45,Results!$N$2:$O$13,2,FALSE)</f>
        <v>Pilgrims</v>
      </c>
      <c r="L45" s="102">
        <v>15</v>
      </c>
    </row>
    <row r="46" spans="2:12" x14ac:dyDescent="0.25">
      <c r="B46" t="str">
        <f t="shared" si="2"/>
        <v>8M27</v>
      </c>
      <c r="C46" t="str">
        <f t="shared" ref="C46:C88" si="3">CONCATENATE(F46,J46)</f>
        <v>8M23</v>
      </c>
      <c r="E46" s="14">
        <f>+E44</f>
        <v>45957</v>
      </c>
      <c r="F46" s="9">
        <f>+F44</f>
        <v>8</v>
      </c>
      <c r="G46" s="96" t="s">
        <v>42</v>
      </c>
      <c r="H46" s="8" t="str">
        <f>VLOOKUP(G46,Results!$N$2:$O$13,2,FALSE)</f>
        <v>Clockpelters</v>
      </c>
      <c r="I46" s="102">
        <v>13</v>
      </c>
      <c r="J46" s="96" t="s">
        <v>34</v>
      </c>
      <c r="K46" s="8" t="str">
        <f>VLOOKUP(J46,Results!$N$2:$O$13,2,FALSE)</f>
        <v>Aztecs</v>
      </c>
      <c r="L46" s="102">
        <v>15</v>
      </c>
    </row>
    <row r="47" spans="2:12" x14ac:dyDescent="0.25">
      <c r="B47" t="str">
        <f t="shared" si="2"/>
        <v>8M32</v>
      </c>
      <c r="C47" t="str">
        <f t="shared" si="3"/>
        <v>8M26</v>
      </c>
      <c r="E47" s="14">
        <f>+E44</f>
        <v>45957</v>
      </c>
      <c r="F47" s="9">
        <f>+F44</f>
        <v>8</v>
      </c>
      <c r="G47" s="96" t="s">
        <v>51</v>
      </c>
      <c r="H47" s="8" t="str">
        <f>VLOOKUP(G47,Results!$N$2:$O$13,2,FALSE)</f>
        <v>Bingham Lions</v>
      </c>
      <c r="I47" s="102">
        <v>18</v>
      </c>
      <c r="J47" s="96" t="s">
        <v>40</v>
      </c>
      <c r="K47" s="8" t="str">
        <f>VLOOKUP(J47,Results!$N$2:$O$13,2,FALSE)</f>
        <v>Wynsomes</v>
      </c>
      <c r="L47" s="102">
        <v>5</v>
      </c>
    </row>
    <row r="48" spans="2:12" x14ac:dyDescent="0.25">
      <c r="B48" t="str">
        <f t="shared" si="2"/>
        <v>8M22</v>
      </c>
      <c r="C48" t="str">
        <f t="shared" si="3"/>
        <v>8M29</v>
      </c>
      <c r="E48" s="14">
        <f>+E44</f>
        <v>45957</v>
      </c>
      <c r="F48" s="9">
        <f>+F44</f>
        <v>8</v>
      </c>
      <c r="G48" s="96" t="s">
        <v>32</v>
      </c>
      <c r="H48" s="8" t="str">
        <f>VLOOKUP(G48,Results!$N$2:$O$13,2,FALSE)</f>
        <v>Elks</v>
      </c>
      <c r="I48" s="102">
        <v>9</v>
      </c>
      <c r="J48" s="96" t="s">
        <v>45</v>
      </c>
      <c r="K48" s="8" t="str">
        <f>VLOOKUP(J48,Results!$N$2:$O$13,2,FALSE)</f>
        <v>Phoenix</v>
      </c>
      <c r="L48" s="102">
        <v>6</v>
      </c>
    </row>
    <row r="49" spans="2:12" x14ac:dyDescent="0.25">
      <c r="E49" s="14">
        <f>+E45</f>
        <v>45957</v>
      </c>
      <c r="F49" s="9">
        <f>+F45</f>
        <v>8</v>
      </c>
      <c r="G49" s="96" t="s">
        <v>36</v>
      </c>
      <c r="H49" s="8" t="str">
        <f>VLOOKUP(G49,Results!$N$2:$O$13,2,FALSE)</f>
        <v>Newark Nomads</v>
      </c>
      <c r="I49" s="102">
        <v>8</v>
      </c>
      <c r="J49" s="96" t="s">
        <v>49</v>
      </c>
      <c r="K49" s="8" t="str">
        <f>VLOOKUP(J49,Results!$N$2:$O$13,2,FALSE)</f>
        <v>Lazy S</v>
      </c>
      <c r="L49" s="102">
        <v>13</v>
      </c>
    </row>
    <row r="50" spans="2:12" x14ac:dyDescent="0.25">
      <c r="B50" t="str">
        <f t="shared" si="2"/>
        <v>9M22</v>
      </c>
      <c r="C50" t="str">
        <f t="shared" si="3"/>
        <v>9M27</v>
      </c>
      <c r="E50" s="10">
        <v>45961</v>
      </c>
      <c r="F50" s="11">
        <v>9</v>
      </c>
      <c r="G50" s="96" t="s">
        <v>32</v>
      </c>
      <c r="H50" s="8" t="str">
        <f>VLOOKUP(G50,Results!$N$2:$O$13,2,FALSE)</f>
        <v>Elks</v>
      </c>
      <c r="I50" s="102">
        <v>5</v>
      </c>
      <c r="J50" s="96" t="s">
        <v>42</v>
      </c>
      <c r="K50" s="8" t="str">
        <f>VLOOKUP(J50,Results!$N$2:$O$13,2,FALSE)</f>
        <v>Clockpelters</v>
      </c>
      <c r="L50" s="102">
        <v>20</v>
      </c>
    </row>
    <row r="51" spans="2:12" x14ac:dyDescent="0.25">
      <c r="B51" t="str">
        <f t="shared" si="2"/>
        <v>9M30</v>
      </c>
      <c r="C51" t="str">
        <f t="shared" si="3"/>
        <v>9M26</v>
      </c>
      <c r="E51" s="14">
        <f>+E50</f>
        <v>45961</v>
      </c>
      <c r="F51" s="9">
        <f>+F50</f>
        <v>9</v>
      </c>
      <c r="G51" s="96" t="s">
        <v>47</v>
      </c>
      <c r="H51" s="8" t="str">
        <f>VLOOKUP(G51,Results!$N$2:$O$13,2,FALSE)</f>
        <v>The Imps</v>
      </c>
      <c r="I51" s="102">
        <v>13</v>
      </c>
      <c r="J51" s="96" t="s">
        <v>40</v>
      </c>
      <c r="K51" s="8" t="str">
        <f>VLOOKUP(J51,Results!$N$2:$O$13,2,FALSE)</f>
        <v>Wynsomes</v>
      </c>
      <c r="L51" s="102">
        <v>6</v>
      </c>
    </row>
    <row r="52" spans="2:12" x14ac:dyDescent="0.25">
      <c r="B52" t="str">
        <f t="shared" si="2"/>
        <v>9M25</v>
      </c>
      <c r="C52" t="str">
        <f t="shared" si="3"/>
        <v>9M21</v>
      </c>
      <c r="E52" s="14">
        <f>+E50</f>
        <v>45961</v>
      </c>
      <c r="F52" s="9">
        <f>+F50</f>
        <v>9</v>
      </c>
      <c r="G52" s="96" t="s">
        <v>38</v>
      </c>
      <c r="H52" s="8" t="str">
        <f>VLOOKUP(G52,Results!$N$2:$O$13,2,FALSE)</f>
        <v>Woodlark</v>
      </c>
      <c r="I52" s="102">
        <v>7</v>
      </c>
      <c r="J52" s="96" t="s">
        <v>30</v>
      </c>
      <c r="K52" s="8" t="str">
        <f>VLOOKUP(J52,Results!$N$2:$O$13,2,FALSE)</f>
        <v>Butcher's Dog</v>
      </c>
      <c r="L52" s="102">
        <v>10</v>
      </c>
    </row>
    <row r="53" spans="2:12" x14ac:dyDescent="0.25">
      <c r="B53" t="str">
        <f t="shared" si="2"/>
        <v>9M31</v>
      </c>
      <c r="C53" t="str">
        <f t="shared" si="3"/>
        <v>9M23</v>
      </c>
      <c r="E53" s="14">
        <f>+E50</f>
        <v>45961</v>
      </c>
      <c r="F53" s="9">
        <f>+F50</f>
        <v>9</v>
      </c>
      <c r="G53" s="96" t="s">
        <v>49</v>
      </c>
      <c r="H53" s="8" t="str">
        <f>VLOOKUP(G53,Results!$N$2:$O$13,2,FALSE)</f>
        <v>Lazy S</v>
      </c>
      <c r="I53" s="102">
        <v>12</v>
      </c>
      <c r="J53" s="96" t="s">
        <v>34</v>
      </c>
      <c r="K53" s="8" t="str">
        <f>VLOOKUP(J53,Results!$N$2:$O$13,2,FALSE)</f>
        <v>Aztecs</v>
      </c>
      <c r="L53" s="102">
        <v>7</v>
      </c>
    </row>
    <row r="54" spans="2:12" x14ac:dyDescent="0.25">
      <c r="B54" t="str">
        <f t="shared" si="2"/>
        <v>9M24</v>
      </c>
      <c r="C54" t="str">
        <f t="shared" si="3"/>
        <v>9M29</v>
      </c>
      <c r="E54" s="14">
        <f>+E50</f>
        <v>45961</v>
      </c>
      <c r="F54" s="9">
        <f>+F50</f>
        <v>9</v>
      </c>
      <c r="G54" s="96" t="s">
        <v>36</v>
      </c>
      <c r="H54" s="8" t="str">
        <f>VLOOKUP(G54,Results!$N$2:$O$13,2,FALSE)</f>
        <v>Newark Nomads</v>
      </c>
      <c r="I54" s="102">
        <v>2</v>
      </c>
      <c r="J54" s="96" t="s">
        <v>45</v>
      </c>
      <c r="K54" s="8" t="str">
        <f>VLOOKUP(J54,Results!$N$2:$O$13,2,FALSE)</f>
        <v>Phoenix</v>
      </c>
      <c r="L54" s="102">
        <v>13</v>
      </c>
    </row>
    <row r="55" spans="2:12" x14ac:dyDescent="0.25">
      <c r="E55" s="14">
        <f>+E51</f>
        <v>45961</v>
      </c>
      <c r="F55" s="9">
        <f>+F51</f>
        <v>9</v>
      </c>
      <c r="G55" s="96" t="s">
        <v>51</v>
      </c>
      <c r="H55" s="8" t="str">
        <f>VLOOKUP(G55,Results!$N$2:$O$13,2,FALSE)</f>
        <v>Bingham Lions</v>
      </c>
      <c r="I55" s="102">
        <v>25</v>
      </c>
      <c r="J55" s="96" t="s">
        <v>44</v>
      </c>
      <c r="K55" s="8" t="str">
        <f>VLOOKUP(J55,Results!$N$2:$O$13,2,FALSE)</f>
        <v>Pilgrims</v>
      </c>
      <c r="L55" s="102">
        <v>8</v>
      </c>
    </row>
    <row r="56" spans="2:12" x14ac:dyDescent="0.25">
      <c r="B56" t="str">
        <f t="shared" si="2"/>
        <v>10M21</v>
      </c>
      <c r="C56" t="str">
        <f t="shared" si="3"/>
        <v>10M26</v>
      </c>
      <c r="E56" s="10">
        <v>45966</v>
      </c>
      <c r="F56" s="11">
        <v>10</v>
      </c>
      <c r="G56" s="96" t="s">
        <v>30</v>
      </c>
      <c r="H56" s="8" t="str">
        <f>VLOOKUP(G56,Results!$N$2:$O$13,2,FALSE)</f>
        <v>Butcher's Dog</v>
      </c>
      <c r="I56" s="102" t="s">
        <v>66</v>
      </c>
      <c r="J56" s="96" t="s">
        <v>40</v>
      </c>
      <c r="K56" s="8" t="str">
        <f>VLOOKUP(J56,Results!$N$2:$O$13,2,FALSE)</f>
        <v>Wynsomes</v>
      </c>
      <c r="L56" s="102" t="s">
        <v>66</v>
      </c>
    </row>
    <row r="57" spans="2:12" x14ac:dyDescent="0.25">
      <c r="B57" t="str">
        <f t="shared" si="2"/>
        <v>10M29</v>
      </c>
      <c r="C57" t="str">
        <f t="shared" si="3"/>
        <v>10M23</v>
      </c>
      <c r="E57" s="14">
        <f>+E56</f>
        <v>45966</v>
      </c>
      <c r="F57" s="9">
        <f>+F56</f>
        <v>10</v>
      </c>
      <c r="G57" s="96" t="s">
        <v>45</v>
      </c>
      <c r="H57" s="8" t="str">
        <f>VLOOKUP(G57,Results!$N$2:$O$13,2,FALSE)</f>
        <v>Phoenix</v>
      </c>
      <c r="I57" s="102">
        <v>7</v>
      </c>
      <c r="J57" s="96" t="s">
        <v>34</v>
      </c>
      <c r="K57" s="8" t="str">
        <f>VLOOKUP(J57,Results!$N$2:$O$13,2,FALSE)</f>
        <v>Aztecs</v>
      </c>
      <c r="L57" s="102">
        <v>14</v>
      </c>
    </row>
    <row r="58" spans="2:12" x14ac:dyDescent="0.25">
      <c r="B58" t="str">
        <f t="shared" si="2"/>
        <v>10M28</v>
      </c>
      <c r="C58" t="str">
        <f t="shared" si="3"/>
        <v>10M22</v>
      </c>
      <c r="E58" s="14">
        <f>+E56</f>
        <v>45966</v>
      </c>
      <c r="F58" s="9">
        <f>+F56</f>
        <v>10</v>
      </c>
      <c r="G58" s="96" t="s">
        <v>44</v>
      </c>
      <c r="H58" s="8" t="str">
        <f>VLOOKUP(G58,Results!$N$2:$O$13,2,FALSE)</f>
        <v>Pilgrims</v>
      </c>
      <c r="I58" s="102">
        <v>11</v>
      </c>
      <c r="J58" s="96" t="s">
        <v>32</v>
      </c>
      <c r="K58" s="8" t="str">
        <f>VLOOKUP(J58,Results!$N$2:$O$13,2,FALSE)</f>
        <v>Elks</v>
      </c>
      <c r="L58" s="102">
        <v>12</v>
      </c>
    </row>
    <row r="59" spans="2:12" x14ac:dyDescent="0.25">
      <c r="B59" t="str">
        <f t="shared" si="2"/>
        <v>10M30</v>
      </c>
      <c r="C59" t="str">
        <f t="shared" si="3"/>
        <v>10M24</v>
      </c>
      <c r="E59" s="14">
        <f>+E56</f>
        <v>45966</v>
      </c>
      <c r="F59" s="9">
        <f>+F56</f>
        <v>10</v>
      </c>
      <c r="G59" s="96" t="s">
        <v>47</v>
      </c>
      <c r="H59" s="8" t="str">
        <f>VLOOKUP(G59,Results!$N$2:$O$13,2,FALSE)</f>
        <v>The Imps</v>
      </c>
      <c r="I59" s="102">
        <v>13</v>
      </c>
      <c r="J59" s="96" t="s">
        <v>36</v>
      </c>
      <c r="K59" s="8" t="str">
        <f>VLOOKUP(J59,Results!$N$2:$O$13,2,FALSE)</f>
        <v>Newark Nomads</v>
      </c>
      <c r="L59" s="102">
        <v>13</v>
      </c>
    </row>
    <row r="60" spans="2:12" x14ac:dyDescent="0.25">
      <c r="B60" t="str">
        <f t="shared" si="2"/>
        <v>10M27</v>
      </c>
      <c r="C60" t="str">
        <f t="shared" si="3"/>
        <v>10M32</v>
      </c>
      <c r="E60" s="14">
        <f>+E56</f>
        <v>45966</v>
      </c>
      <c r="F60" s="9">
        <f>+F56</f>
        <v>10</v>
      </c>
      <c r="G60" s="96" t="s">
        <v>42</v>
      </c>
      <c r="H60" s="8" t="str">
        <f>VLOOKUP(G60,Results!$N$2:$O$13,2,FALSE)</f>
        <v>Clockpelters</v>
      </c>
      <c r="I60" s="102">
        <v>13</v>
      </c>
      <c r="J60" s="96" t="s">
        <v>51</v>
      </c>
      <c r="K60" s="8" t="str">
        <f>VLOOKUP(J60,Results!$N$2:$O$13,2,FALSE)</f>
        <v>Bingham Lions</v>
      </c>
      <c r="L60" s="102">
        <v>11</v>
      </c>
    </row>
    <row r="61" spans="2:12" x14ac:dyDescent="0.25">
      <c r="E61" s="14">
        <f>+E57</f>
        <v>45966</v>
      </c>
      <c r="F61" s="9">
        <f>+F57</f>
        <v>10</v>
      </c>
      <c r="G61" s="96" t="s">
        <v>49</v>
      </c>
      <c r="H61" s="8" t="str">
        <f>VLOOKUP(G61,Results!$N$2:$O$13,2,FALSE)</f>
        <v>Lazy S</v>
      </c>
      <c r="I61" s="102">
        <v>11</v>
      </c>
      <c r="J61" s="96" t="s">
        <v>38</v>
      </c>
      <c r="K61" s="8" t="str">
        <f>VLOOKUP(J61,Results!$N$2:$O$13,2,FALSE)</f>
        <v>Woodlark</v>
      </c>
      <c r="L61" s="102">
        <v>13</v>
      </c>
    </row>
    <row r="62" spans="2:12" x14ac:dyDescent="0.25">
      <c r="B62" t="str">
        <f t="shared" si="2"/>
        <v>11M32</v>
      </c>
      <c r="C62" t="str">
        <f t="shared" si="3"/>
        <v>11M24</v>
      </c>
      <c r="E62" s="10">
        <v>45971</v>
      </c>
      <c r="F62" s="11">
        <v>11</v>
      </c>
      <c r="G62" s="96" t="s">
        <v>51</v>
      </c>
      <c r="H62" s="8" t="str">
        <f>VLOOKUP(G62,Results!$N$2:$O$13,2,FALSE)</f>
        <v>Bingham Lions</v>
      </c>
      <c r="I62" s="102">
        <v>28</v>
      </c>
      <c r="J62" s="96" t="s">
        <v>36</v>
      </c>
      <c r="K62" s="8" t="str">
        <f>VLOOKUP(J62,Results!$N$2:$O$13,2,FALSE)</f>
        <v>Newark Nomads</v>
      </c>
      <c r="L62" s="102">
        <v>3</v>
      </c>
    </row>
    <row r="63" spans="2:12" x14ac:dyDescent="0.25">
      <c r="B63" t="str">
        <f t="shared" si="2"/>
        <v>11M26</v>
      </c>
      <c r="C63" t="str">
        <f t="shared" si="3"/>
        <v>11M31</v>
      </c>
      <c r="E63" s="14">
        <f>+E62</f>
        <v>45971</v>
      </c>
      <c r="F63" s="9">
        <f>+F62</f>
        <v>11</v>
      </c>
      <c r="G63" s="96" t="s">
        <v>40</v>
      </c>
      <c r="H63" s="8" t="str">
        <f>VLOOKUP(G63,Results!$N$2:$O$13,2,FALSE)</f>
        <v>Wynsomes</v>
      </c>
      <c r="I63" s="102">
        <v>8</v>
      </c>
      <c r="J63" s="96" t="s">
        <v>49</v>
      </c>
      <c r="K63" s="8" t="str">
        <f>VLOOKUP(J63,Results!$N$2:$O$13,2,FALSE)</f>
        <v>Lazy S</v>
      </c>
      <c r="L63" s="102">
        <v>11</v>
      </c>
    </row>
    <row r="64" spans="2:12" x14ac:dyDescent="0.25">
      <c r="B64" t="str">
        <f t="shared" si="2"/>
        <v>11M30</v>
      </c>
      <c r="C64" t="str">
        <f t="shared" si="3"/>
        <v>11M22</v>
      </c>
      <c r="E64" s="14">
        <f>+E62</f>
        <v>45971</v>
      </c>
      <c r="F64" s="9">
        <f>+F62</f>
        <v>11</v>
      </c>
      <c r="G64" s="96" t="s">
        <v>47</v>
      </c>
      <c r="H64" s="8" t="str">
        <f>VLOOKUP(G64,Results!$N$2:$O$13,2,FALSE)</f>
        <v>The Imps</v>
      </c>
      <c r="I64" s="102">
        <v>18</v>
      </c>
      <c r="J64" s="96" t="s">
        <v>32</v>
      </c>
      <c r="K64" s="8" t="str">
        <f>VLOOKUP(J64,Results!$N$2:$O$13,2,FALSE)</f>
        <v>Elks</v>
      </c>
      <c r="L64" s="102">
        <v>4</v>
      </c>
    </row>
    <row r="65" spans="2:12" x14ac:dyDescent="0.25">
      <c r="B65" t="str">
        <f t="shared" si="2"/>
        <v>11M29</v>
      </c>
      <c r="C65" t="str">
        <f t="shared" si="3"/>
        <v>11M25</v>
      </c>
      <c r="E65" s="14">
        <f>+E62</f>
        <v>45971</v>
      </c>
      <c r="F65" s="9">
        <f>+F62</f>
        <v>11</v>
      </c>
      <c r="G65" s="96" t="s">
        <v>45</v>
      </c>
      <c r="H65" s="8" t="str">
        <f>VLOOKUP(G65,Results!$N$2:$O$13,2,FALSE)</f>
        <v>Phoenix</v>
      </c>
      <c r="I65" s="102">
        <v>8</v>
      </c>
      <c r="J65" s="96" t="s">
        <v>38</v>
      </c>
      <c r="K65" s="8" t="str">
        <f>VLOOKUP(J65,Results!$N$2:$O$13,2,FALSE)</f>
        <v>Woodlark</v>
      </c>
      <c r="L65" s="102">
        <v>16</v>
      </c>
    </row>
    <row r="66" spans="2:12" x14ac:dyDescent="0.25">
      <c r="B66" t="str">
        <f t="shared" si="2"/>
        <v>11M23</v>
      </c>
      <c r="C66" t="str">
        <f t="shared" si="3"/>
        <v>11M28</v>
      </c>
      <c r="E66" s="14">
        <f>+E62</f>
        <v>45971</v>
      </c>
      <c r="F66" s="9">
        <f>+F62</f>
        <v>11</v>
      </c>
      <c r="G66" s="96" t="s">
        <v>34</v>
      </c>
      <c r="H66" s="8" t="str">
        <f>VLOOKUP(G66,Results!$N$2:$O$13,2,FALSE)</f>
        <v>Aztecs</v>
      </c>
      <c r="I66" s="102">
        <v>12</v>
      </c>
      <c r="J66" s="96" t="s">
        <v>44</v>
      </c>
      <c r="K66" s="8" t="str">
        <f>VLOOKUP(J66,Results!$N$2:$O$13,2,FALSE)</f>
        <v>Pilgrims</v>
      </c>
      <c r="L66" s="102">
        <v>18</v>
      </c>
    </row>
    <row r="67" spans="2:12" x14ac:dyDescent="0.25">
      <c r="E67" s="14">
        <f>+E63</f>
        <v>45971</v>
      </c>
      <c r="F67" s="9">
        <f>+F63</f>
        <v>11</v>
      </c>
      <c r="G67" s="96" t="s">
        <v>42</v>
      </c>
      <c r="H67" s="8" t="str">
        <f>VLOOKUP(G67,Results!$N$2:$O$13,2,FALSE)</f>
        <v>Clockpelters</v>
      </c>
      <c r="I67" s="102">
        <v>9</v>
      </c>
      <c r="J67" s="96" t="s">
        <v>30</v>
      </c>
      <c r="K67" s="8" t="str">
        <f>VLOOKUP(J67,Results!$N$2:$O$13,2,FALSE)</f>
        <v>Butcher's Dog</v>
      </c>
      <c r="L67" s="102">
        <v>14</v>
      </c>
    </row>
    <row r="68" spans="2:12" x14ac:dyDescent="0.25">
      <c r="B68" t="str">
        <f t="shared" si="2"/>
        <v>12M30</v>
      </c>
      <c r="C68" t="str">
        <f t="shared" si="3"/>
        <v>12M29</v>
      </c>
      <c r="E68" s="10">
        <v>45978</v>
      </c>
      <c r="F68" s="11">
        <v>12</v>
      </c>
      <c r="G68" s="96" t="s">
        <v>47</v>
      </c>
      <c r="H68" s="8" t="str">
        <f>VLOOKUP(G68,Results!$N$2:$O$13,2,FALSE)</f>
        <v>The Imps</v>
      </c>
      <c r="I68" s="102">
        <v>9</v>
      </c>
      <c r="J68" s="96" t="s">
        <v>45</v>
      </c>
      <c r="K68" s="8" t="str">
        <f>VLOOKUP(J68,Results!$N$2:$O$13,2,FALSE)</f>
        <v>Phoenix</v>
      </c>
      <c r="L68" s="102">
        <v>11</v>
      </c>
    </row>
    <row r="69" spans="2:12" x14ac:dyDescent="0.25">
      <c r="B69" t="str">
        <f t="shared" si="2"/>
        <v>12M32</v>
      </c>
      <c r="C69" t="str">
        <f t="shared" si="3"/>
        <v>12M31</v>
      </c>
      <c r="E69" s="14">
        <f>+E68</f>
        <v>45978</v>
      </c>
      <c r="F69" s="9">
        <f>+F68</f>
        <v>12</v>
      </c>
      <c r="G69" s="96" t="s">
        <v>51</v>
      </c>
      <c r="H69" s="8" t="str">
        <f>VLOOKUP(G69,Results!$N$2:$O$13,2,FALSE)</f>
        <v>Bingham Lions</v>
      </c>
      <c r="I69" s="102">
        <v>29</v>
      </c>
      <c r="J69" s="96" t="s">
        <v>49</v>
      </c>
      <c r="K69" s="8" t="str">
        <f>VLOOKUP(J69,Results!$N$2:$O$13,2,FALSE)</f>
        <v>Lazy S</v>
      </c>
      <c r="L69" s="102">
        <v>12</v>
      </c>
    </row>
    <row r="70" spans="2:12" x14ac:dyDescent="0.25">
      <c r="B70" t="str">
        <f t="shared" si="2"/>
        <v>12M28</v>
      </c>
      <c r="C70" t="str">
        <f t="shared" si="3"/>
        <v>12M27</v>
      </c>
      <c r="E70" s="14">
        <f>+E68</f>
        <v>45978</v>
      </c>
      <c r="F70" s="9">
        <f>+F68</f>
        <v>12</v>
      </c>
      <c r="G70" s="96" t="s">
        <v>44</v>
      </c>
      <c r="H70" s="8" t="str">
        <f>VLOOKUP(G70,Results!$N$2:$O$13,2,FALSE)</f>
        <v>Pilgrims</v>
      </c>
      <c r="I70" s="102">
        <v>17</v>
      </c>
      <c r="J70" s="96" t="s">
        <v>42</v>
      </c>
      <c r="K70" s="8" t="str">
        <f>VLOOKUP(J70,Results!$N$2:$O$13,2,FALSE)</f>
        <v>Clockpelters</v>
      </c>
      <c r="L70" s="102">
        <v>10</v>
      </c>
    </row>
    <row r="71" spans="2:12" x14ac:dyDescent="0.25">
      <c r="B71" t="str">
        <f t="shared" si="2"/>
        <v>12M26</v>
      </c>
      <c r="C71" t="str">
        <f t="shared" si="3"/>
        <v>12M25</v>
      </c>
      <c r="E71" s="14">
        <f>+E68</f>
        <v>45978</v>
      </c>
      <c r="F71" s="9">
        <f>+F68</f>
        <v>12</v>
      </c>
      <c r="G71" s="96" t="s">
        <v>40</v>
      </c>
      <c r="H71" s="8" t="str">
        <f>VLOOKUP(G71,Results!$N$2:$O$13,2,FALSE)</f>
        <v>Wynsomes</v>
      </c>
      <c r="I71" s="102">
        <v>7</v>
      </c>
      <c r="J71" s="96" t="s">
        <v>38</v>
      </c>
      <c r="K71" s="8" t="str">
        <f>VLOOKUP(J71,Results!$N$2:$O$13,2,FALSE)</f>
        <v>Woodlark</v>
      </c>
      <c r="L71" s="102">
        <v>10</v>
      </c>
    </row>
    <row r="72" spans="2:12" x14ac:dyDescent="0.25">
      <c r="B72" t="str">
        <f t="shared" si="2"/>
        <v>12M24</v>
      </c>
      <c r="C72" t="str">
        <f t="shared" si="3"/>
        <v>12M23</v>
      </c>
      <c r="E72" s="14">
        <f>+E68</f>
        <v>45978</v>
      </c>
      <c r="F72" s="9">
        <f>+F68</f>
        <v>12</v>
      </c>
      <c r="G72" s="96" t="s">
        <v>36</v>
      </c>
      <c r="H72" s="8" t="str">
        <f>VLOOKUP(G72,Results!$N$2:$O$13,2,FALSE)</f>
        <v>Newark Nomads</v>
      </c>
      <c r="I72" s="102">
        <v>9</v>
      </c>
      <c r="J72" s="96" t="s">
        <v>34</v>
      </c>
      <c r="K72" s="8" t="str">
        <f>VLOOKUP(J72,Results!$N$2:$O$13,2,FALSE)</f>
        <v>Aztecs</v>
      </c>
      <c r="L72" s="102">
        <v>14</v>
      </c>
    </row>
    <row r="73" spans="2:12" x14ac:dyDescent="0.25">
      <c r="E73" s="14">
        <f>+E69</f>
        <v>45978</v>
      </c>
      <c r="F73" s="9">
        <f>+F69</f>
        <v>12</v>
      </c>
      <c r="G73" s="96" t="s">
        <v>32</v>
      </c>
      <c r="H73" s="8" t="str">
        <f>VLOOKUP(G73,Results!$N$2:$O$13,2,FALSE)</f>
        <v>Elks</v>
      </c>
      <c r="I73" s="102">
        <v>7</v>
      </c>
      <c r="J73" s="96" t="s">
        <v>30</v>
      </c>
      <c r="K73" s="8" t="str">
        <f>VLOOKUP(J73,Results!$N$2:$O$13,2,FALSE)</f>
        <v>Butcher's Dog</v>
      </c>
      <c r="L73" s="102">
        <v>10</v>
      </c>
    </row>
    <row r="74" spans="2:12" x14ac:dyDescent="0.25">
      <c r="B74" t="str">
        <f t="shared" si="2"/>
        <v>13M23</v>
      </c>
      <c r="C74" t="str">
        <f t="shared" si="3"/>
        <v>13M22</v>
      </c>
      <c r="E74" s="10">
        <v>45985</v>
      </c>
      <c r="F74" s="11">
        <v>13</v>
      </c>
      <c r="G74" s="96" t="s">
        <v>34</v>
      </c>
      <c r="H74" s="8" t="str">
        <f>VLOOKUP(G74,Results!$N$2:$O$13,2,FALSE)</f>
        <v>Aztecs</v>
      </c>
      <c r="I74" s="102">
        <v>6</v>
      </c>
      <c r="J74" s="96" t="s">
        <v>32</v>
      </c>
      <c r="K74" s="8" t="str">
        <f>VLOOKUP(J74,Results!$N$2:$O$13,2,FALSE)</f>
        <v>Elks</v>
      </c>
      <c r="L74" s="102">
        <v>27</v>
      </c>
    </row>
    <row r="75" spans="2:12" x14ac:dyDescent="0.25">
      <c r="B75" t="str">
        <f t="shared" si="2"/>
        <v>13M31</v>
      </c>
      <c r="C75" t="str">
        <f t="shared" si="3"/>
        <v>13M30</v>
      </c>
      <c r="E75" s="14">
        <f>+E74</f>
        <v>45985</v>
      </c>
      <c r="F75" s="9">
        <f>+F74</f>
        <v>13</v>
      </c>
      <c r="G75" s="96" t="s">
        <v>49</v>
      </c>
      <c r="H75" s="8" t="str">
        <f>VLOOKUP(G75,Results!$N$2:$O$13,2,FALSE)</f>
        <v>Lazy S</v>
      </c>
      <c r="I75" s="102">
        <v>7</v>
      </c>
      <c r="J75" s="96" t="s">
        <v>47</v>
      </c>
      <c r="K75" s="8" t="str">
        <f>VLOOKUP(J75,Results!$N$2:$O$13,2,FALSE)</f>
        <v>The Imps</v>
      </c>
      <c r="L75" s="102">
        <v>17</v>
      </c>
    </row>
    <row r="76" spans="2:12" x14ac:dyDescent="0.25">
      <c r="B76" t="str">
        <f t="shared" si="2"/>
        <v>13M25</v>
      </c>
      <c r="C76" t="str">
        <f t="shared" si="3"/>
        <v>13M24</v>
      </c>
      <c r="E76" s="14">
        <f>+E74</f>
        <v>45985</v>
      </c>
      <c r="F76" s="9">
        <f>+F74</f>
        <v>13</v>
      </c>
      <c r="G76" s="96" t="s">
        <v>38</v>
      </c>
      <c r="H76" s="8" t="str">
        <f>VLOOKUP(G76,Results!$N$2:$O$13,2,FALSE)</f>
        <v>Woodlark</v>
      </c>
      <c r="I76" s="102">
        <v>11</v>
      </c>
      <c r="J76" s="96" t="s">
        <v>36</v>
      </c>
      <c r="K76" s="8" t="str">
        <f>VLOOKUP(J76,Results!$N$2:$O$13,2,FALSE)</f>
        <v>Newark Nomads</v>
      </c>
      <c r="L76" s="102">
        <v>9</v>
      </c>
    </row>
    <row r="77" spans="2:12" x14ac:dyDescent="0.25">
      <c r="B77" t="str">
        <f t="shared" si="2"/>
        <v>13M29</v>
      </c>
      <c r="C77" t="str">
        <f t="shared" si="3"/>
        <v>13M28</v>
      </c>
      <c r="E77" s="14">
        <f>+E74</f>
        <v>45985</v>
      </c>
      <c r="F77" s="9">
        <f>+F74</f>
        <v>13</v>
      </c>
      <c r="G77" s="96" t="s">
        <v>45</v>
      </c>
      <c r="H77" s="8" t="str">
        <f>VLOOKUP(G77,Results!$N$2:$O$13,2,FALSE)</f>
        <v>Phoenix</v>
      </c>
      <c r="I77" s="102">
        <v>5</v>
      </c>
      <c r="J77" s="96" t="s">
        <v>44</v>
      </c>
      <c r="K77" s="8" t="str">
        <f>VLOOKUP(J77,Results!$N$2:$O$13,2,FALSE)</f>
        <v>Pilgrims</v>
      </c>
      <c r="L77" s="102">
        <v>13</v>
      </c>
    </row>
    <row r="78" spans="2:12" x14ac:dyDescent="0.25">
      <c r="B78" t="str">
        <f t="shared" si="2"/>
        <v>13M32</v>
      </c>
      <c r="C78" t="str">
        <f t="shared" si="3"/>
        <v>13M21</v>
      </c>
      <c r="E78" s="14">
        <f>+E74</f>
        <v>45985</v>
      </c>
      <c r="F78" s="9">
        <f>+F74</f>
        <v>13</v>
      </c>
      <c r="G78" s="96" t="s">
        <v>51</v>
      </c>
      <c r="H78" s="8" t="str">
        <f>VLOOKUP(G78,Results!$N$2:$O$13,2,FALSE)</f>
        <v>Bingham Lions</v>
      </c>
      <c r="I78" s="102">
        <v>28</v>
      </c>
      <c r="J78" s="96" t="s">
        <v>30</v>
      </c>
      <c r="K78" s="8" t="str">
        <f>VLOOKUP(J78,Results!$N$2:$O$13,2,FALSE)</f>
        <v>Butcher's Dog</v>
      </c>
      <c r="L78" s="102">
        <v>3</v>
      </c>
    </row>
    <row r="79" spans="2:12" x14ac:dyDescent="0.25">
      <c r="E79" s="14">
        <f>+E75</f>
        <v>45985</v>
      </c>
      <c r="F79" s="9">
        <f>+F75</f>
        <v>13</v>
      </c>
      <c r="G79" s="96" t="s">
        <v>42</v>
      </c>
      <c r="H79" s="8" t="str">
        <f>VLOOKUP(G79,Results!$N$2:$O$13,2,FALSE)</f>
        <v>Clockpelters</v>
      </c>
      <c r="I79" s="102">
        <v>13</v>
      </c>
      <c r="J79" s="96" t="s">
        <v>40</v>
      </c>
      <c r="K79" s="8" t="str">
        <f>VLOOKUP(J79,Results!$N$2:$O$13,2,FALSE)</f>
        <v>Wynsomes</v>
      </c>
      <c r="L79" s="102">
        <v>8</v>
      </c>
    </row>
    <row r="80" spans="2:12" x14ac:dyDescent="0.25">
      <c r="B80" t="str">
        <f t="shared" si="2"/>
        <v>14M25</v>
      </c>
      <c r="C80" t="str">
        <f t="shared" si="3"/>
        <v>14M27</v>
      </c>
      <c r="E80" s="10">
        <v>45994</v>
      </c>
      <c r="F80" s="11">
        <v>14</v>
      </c>
      <c r="G80" s="96" t="s">
        <v>38</v>
      </c>
      <c r="H80" s="8" t="str">
        <f>VLOOKUP(G80,Results!$N$2:$O$13,2,FALSE)</f>
        <v>Woodlark</v>
      </c>
      <c r="I80" s="102">
        <v>8</v>
      </c>
      <c r="J80" s="96" t="s">
        <v>42</v>
      </c>
      <c r="K80" s="8" t="str">
        <f>VLOOKUP(J80,Results!$N$2:$O$13,2,FALSE)</f>
        <v>Clockpelters</v>
      </c>
      <c r="L80" s="102">
        <v>9</v>
      </c>
    </row>
    <row r="81" spans="2:12" x14ac:dyDescent="0.25">
      <c r="B81" t="str">
        <f t="shared" si="2"/>
        <v>14M22</v>
      </c>
      <c r="C81" t="str">
        <f t="shared" si="3"/>
        <v>14M24</v>
      </c>
      <c r="E81" s="14">
        <f>+E80</f>
        <v>45994</v>
      </c>
      <c r="F81" s="9">
        <f>+F80</f>
        <v>14</v>
      </c>
      <c r="G81" s="96" t="s">
        <v>32</v>
      </c>
      <c r="H81" s="8" t="str">
        <f>VLOOKUP(G81,Results!$N$2:$O$13,2,FALSE)</f>
        <v>Elks</v>
      </c>
      <c r="I81" s="102" t="s">
        <v>66</v>
      </c>
      <c r="J81" s="96" t="s">
        <v>36</v>
      </c>
      <c r="K81" s="8" t="str">
        <f>VLOOKUP(J81,Results!$N$2:$O$13,2,FALSE)</f>
        <v>Newark Nomads</v>
      </c>
      <c r="L81" s="102" t="s">
        <v>66</v>
      </c>
    </row>
    <row r="82" spans="2:12" x14ac:dyDescent="0.25">
      <c r="B82" t="str">
        <f t="shared" si="2"/>
        <v>14M21</v>
      </c>
      <c r="C82" t="str">
        <f t="shared" si="3"/>
        <v>14M23</v>
      </c>
      <c r="E82" s="14">
        <f>+E80</f>
        <v>45994</v>
      </c>
      <c r="F82" s="9">
        <f>+F80</f>
        <v>14</v>
      </c>
      <c r="G82" s="96" t="s">
        <v>30</v>
      </c>
      <c r="H82" s="8" t="str">
        <f>VLOOKUP(G82,Results!$N$2:$O$13,2,FALSE)</f>
        <v>Butcher's Dog</v>
      </c>
      <c r="I82" s="102">
        <v>10</v>
      </c>
      <c r="J82" s="96" t="s">
        <v>34</v>
      </c>
      <c r="K82" s="8" t="str">
        <f>VLOOKUP(J82,Results!$N$2:$O$13,2,FALSE)</f>
        <v>Aztecs</v>
      </c>
      <c r="L82" s="102">
        <v>18</v>
      </c>
    </row>
    <row r="83" spans="2:12" x14ac:dyDescent="0.25">
      <c r="B83" t="str">
        <f t="shared" si="2"/>
        <v>14M30</v>
      </c>
      <c r="C83" t="str">
        <f t="shared" si="3"/>
        <v>14M32</v>
      </c>
      <c r="E83" s="14">
        <f>+E80</f>
        <v>45994</v>
      </c>
      <c r="F83" s="9">
        <f>+F80</f>
        <v>14</v>
      </c>
      <c r="G83" s="96" t="s">
        <v>47</v>
      </c>
      <c r="H83" s="8" t="str">
        <f>VLOOKUP(G83,Results!$N$2:$O$13,2,FALSE)</f>
        <v>The Imps</v>
      </c>
      <c r="I83" s="102">
        <v>11</v>
      </c>
      <c r="J83" s="96" t="s">
        <v>51</v>
      </c>
      <c r="K83" s="8" t="str">
        <f>VLOOKUP(J83,Results!$N$2:$O$13,2,FALSE)</f>
        <v>Bingham Lions</v>
      </c>
      <c r="L83" s="102">
        <v>13</v>
      </c>
    </row>
    <row r="84" spans="2:12" x14ac:dyDescent="0.25">
      <c r="B84" t="str">
        <f t="shared" si="2"/>
        <v>14M26</v>
      </c>
      <c r="C84" t="str">
        <f t="shared" si="3"/>
        <v>14M28</v>
      </c>
      <c r="E84" s="14">
        <f>+E80</f>
        <v>45994</v>
      </c>
      <c r="F84" s="9">
        <f>+F80</f>
        <v>14</v>
      </c>
      <c r="G84" s="96" t="s">
        <v>40</v>
      </c>
      <c r="H84" s="8" t="str">
        <f>VLOOKUP(G84,Results!$N$2:$O$13,2,FALSE)</f>
        <v>Wynsomes</v>
      </c>
      <c r="I84" s="102">
        <v>19</v>
      </c>
      <c r="J84" s="96" t="s">
        <v>44</v>
      </c>
      <c r="K84" s="8" t="str">
        <f>VLOOKUP(J84,Results!$N$2:$O$13,2,FALSE)</f>
        <v>Pilgrims</v>
      </c>
      <c r="L84" s="102">
        <v>13</v>
      </c>
    </row>
    <row r="85" spans="2:12" x14ac:dyDescent="0.25">
      <c r="E85" s="14">
        <f>+E81</f>
        <v>45994</v>
      </c>
      <c r="F85" s="9">
        <f>+F81</f>
        <v>14</v>
      </c>
      <c r="G85" s="96" t="s">
        <v>45</v>
      </c>
      <c r="H85" s="8" t="str">
        <f>VLOOKUP(G85,Results!$N$2:$O$13,2,FALSE)</f>
        <v>Phoenix</v>
      </c>
      <c r="I85" s="102">
        <v>10</v>
      </c>
      <c r="J85" s="96" t="s">
        <v>49</v>
      </c>
      <c r="K85" s="8" t="str">
        <f>VLOOKUP(J85,Results!$N$2:$O$13,2,FALSE)</f>
        <v>Lazy S</v>
      </c>
      <c r="L85" s="102">
        <v>16</v>
      </c>
    </row>
    <row r="86" spans="2:12" x14ac:dyDescent="0.25">
      <c r="B86" t="str">
        <f t="shared" si="2"/>
        <v>15M24</v>
      </c>
      <c r="C86" t="str">
        <f t="shared" si="3"/>
        <v>15M26</v>
      </c>
      <c r="E86" s="10">
        <v>46003</v>
      </c>
      <c r="F86" s="11">
        <v>15</v>
      </c>
      <c r="G86" s="96" t="s">
        <v>36</v>
      </c>
      <c r="H86" s="8" t="str">
        <f>VLOOKUP(G86,Results!$N$2:$O$13,2,FALSE)</f>
        <v>Newark Nomads</v>
      </c>
      <c r="I86" s="102">
        <v>5</v>
      </c>
      <c r="J86" s="96" t="s">
        <v>40</v>
      </c>
      <c r="K86" s="8" t="str">
        <f>VLOOKUP(J86,Results!$N$2:$O$13,2,FALSE)</f>
        <v>Wynsomes</v>
      </c>
      <c r="L86" s="102">
        <v>16</v>
      </c>
    </row>
    <row r="87" spans="2:12" x14ac:dyDescent="0.25">
      <c r="B87" t="str">
        <f t="shared" si="2"/>
        <v>15M21</v>
      </c>
      <c r="C87" t="str">
        <f t="shared" si="3"/>
        <v>15M31</v>
      </c>
      <c r="E87" s="14">
        <f>+E86</f>
        <v>46003</v>
      </c>
      <c r="F87" s="9">
        <f>+F86</f>
        <v>15</v>
      </c>
      <c r="G87" s="96" t="s">
        <v>30</v>
      </c>
      <c r="H87" s="8" t="str">
        <f>VLOOKUP(G87,Results!$N$2:$O$13,2,FALSE)</f>
        <v>Butcher's Dog</v>
      </c>
      <c r="I87" s="102">
        <v>20</v>
      </c>
      <c r="J87" s="96" t="s">
        <v>49</v>
      </c>
      <c r="K87" s="8" t="str">
        <f>VLOOKUP(J87,Results!$N$2:$O$13,2,FALSE)</f>
        <v>Lazy S</v>
      </c>
      <c r="L87" s="102">
        <v>6</v>
      </c>
    </row>
    <row r="88" spans="2:12" x14ac:dyDescent="0.25">
      <c r="B88" t="str">
        <f t="shared" ref="B88:B130" si="4">CONCATENATE(F88,G88)</f>
        <v>15M22</v>
      </c>
      <c r="C88" t="str">
        <f t="shared" si="3"/>
        <v>15M32</v>
      </c>
      <c r="E88" s="14">
        <f>+E86</f>
        <v>46003</v>
      </c>
      <c r="F88" s="9">
        <f>+F86</f>
        <v>15</v>
      </c>
      <c r="G88" s="96" t="s">
        <v>32</v>
      </c>
      <c r="H88" s="8" t="str">
        <f>VLOOKUP(G88,Results!$N$2:$O$13,2,FALSE)</f>
        <v>Elks</v>
      </c>
      <c r="I88" s="102">
        <v>12</v>
      </c>
      <c r="J88" s="96" t="s">
        <v>51</v>
      </c>
      <c r="K88" s="8" t="str">
        <f>VLOOKUP(J88,Results!$N$2:$O$13,2,FALSE)</f>
        <v>Bingham Lions</v>
      </c>
      <c r="L88" s="102">
        <v>12</v>
      </c>
    </row>
    <row r="89" spans="2:12" x14ac:dyDescent="0.25">
      <c r="B89" t="str">
        <f t="shared" si="4"/>
        <v>15M27</v>
      </c>
      <c r="C89" t="str">
        <f t="shared" ref="C89:C131" si="5">CONCATENATE(F89,J89)</f>
        <v>15M29</v>
      </c>
      <c r="E89" s="14">
        <f>+E86</f>
        <v>46003</v>
      </c>
      <c r="F89" s="9">
        <f>+F86</f>
        <v>15</v>
      </c>
      <c r="G89" s="96" t="s">
        <v>42</v>
      </c>
      <c r="H89" s="8" t="str">
        <f>VLOOKUP(G89,Results!$N$2:$O$13,2,FALSE)</f>
        <v>Clockpelters</v>
      </c>
      <c r="I89" s="102">
        <v>15</v>
      </c>
      <c r="J89" s="96" t="s">
        <v>45</v>
      </c>
      <c r="K89" s="8" t="str">
        <f>VLOOKUP(J89,Results!$N$2:$O$13,2,FALSE)</f>
        <v>Phoenix</v>
      </c>
      <c r="L89" s="102">
        <v>6</v>
      </c>
    </row>
    <row r="90" spans="2:12" x14ac:dyDescent="0.25">
      <c r="B90" t="str">
        <f t="shared" si="4"/>
        <v>15M28</v>
      </c>
      <c r="C90" t="str">
        <f t="shared" si="5"/>
        <v>15M30</v>
      </c>
      <c r="E90" s="14">
        <f>+E86</f>
        <v>46003</v>
      </c>
      <c r="F90" s="9">
        <f>+F86</f>
        <v>15</v>
      </c>
      <c r="G90" s="96" t="s">
        <v>44</v>
      </c>
      <c r="H90" s="8" t="str">
        <f>VLOOKUP(G90,Results!$N$2:$O$13,2,FALSE)</f>
        <v>Pilgrims</v>
      </c>
      <c r="I90" s="102">
        <v>7</v>
      </c>
      <c r="J90" s="96" t="s">
        <v>47</v>
      </c>
      <c r="K90" s="8" t="str">
        <f>VLOOKUP(J90,Results!$N$2:$O$13,2,FALSE)</f>
        <v>The Imps</v>
      </c>
      <c r="L90" s="102">
        <v>20</v>
      </c>
    </row>
    <row r="91" spans="2:12" x14ac:dyDescent="0.25">
      <c r="E91" s="14">
        <f>+E87</f>
        <v>46003</v>
      </c>
      <c r="F91" s="9">
        <f>+F87</f>
        <v>15</v>
      </c>
      <c r="G91" s="96" t="s">
        <v>34</v>
      </c>
      <c r="H91" s="8" t="str">
        <f>VLOOKUP(G91,Results!$N$2:$O$13,2,FALSE)</f>
        <v>Aztecs</v>
      </c>
      <c r="I91" s="102">
        <v>10</v>
      </c>
      <c r="J91" s="96" t="s">
        <v>38</v>
      </c>
      <c r="K91" s="8" t="str">
        <f>VLOOKUP(J91,Results!$N$2:$O$13,2,FALSE)</f>
        <v>Woodlark</v>
      </c>
      <c r="L91" s="102">
        <v>8</v>
      </c>
    </row>
    <row r="92" spans="2:12" x14ac:dyDescent="0.25">
      <c r="B92" t="str">
        <f t="shared" si="4"/>
        <v>16M32</v>
      </c>
      <c r="C92" t="str">
        <f t="shared" si="5"/>
        <v>16M29</v>
      </c>
      <c r="E92" s="10">
        <v>46006</v>
      </c>
      <c r="F92" s="11">
        <v>16</v>
      </c>
      <c r="G92" s="96" t="s">
        <v>51</v>
      </c>
      <c r="H92" s="8" t="str">
        <f>VLOOKUP(G92,Results!$N$2:$O$13,2,FALSE)</f>
        <v>Bingham Lions</v>
      </c>
      <c r="I92" s="102"/>
      <c r="J92" s="96" t="s">
        <v>45</v>
      </c>
      <c r="K92" s="8" t="str">
        <f>VLOOKUP(J92,Results!$N$2:$O$13,2,FALSE)</f>
        <v>Phoenix</v>
      </c>
      <c r="L92" s="102"/>
    </row>
    <row r="93" spans="2:12" x14ac:dyDescent="0.25">
      <c r="B93" t="str">
        <f t="shared" si="4"/>
        <v>16M26</v>
      </c>
      <c r="C93" t="str">
        <f t="shared" si="5"/>
        <v>16M23</v>
      </c>
      <c r="E93" s="14">
        <f>+E92</f>
        <v>46006</v>
      </c>
      <c r="F93" s="9">
        <f>+F92</f>
        <v>16</v>
      </c>
      <c r="G93" s="96" t="s">
        <v>40</v>
      </c>
      <c r="H93" s="8" t="str">
        <f>VLOOKUP(G93,Results!$N$2:$O$13,2,FALSE)</f>
        <v>Wynsomes</v>
      </c>
      <c r="I93" s="102"/>
      <c r="J93" s="96" t="s">
        <v>34</v>
      </c>
      <c r="K93" s="8" t="str">
        <f>VLOOKUP(J93,Results!$N$2:$O$13,2,FALSE)</f>
        <v>Aztecs</v>
      </c>
      <c r="L93" s="102"/>
    </row>
    <row r="94" spans="2:12" x14ac:dyDescent="0.25">
      <c r="B94" t="str">
        <f t="shared" si="4"/>
        <v>16M30</v>
      </c>
      <c r="C94" t="str">
        <f t="shared" si="5"/>
        <v>16M27</v>
      </c>
      <c r="E94" s="14">
        <f>+E92</f>
        <v>46006</v>
      </c>
      <c r="F94" s="9">
        <f>+F92</f>
        <v>16</v>
      </c>
      <c r="G94" s="96" t="s">
        <v>47</v>
      </c>
      <c r="H94" s="8" t="str">
        <f>VLOOKUP(G94,Results!$N$2:$O$13,2,FALSE)</f>
        <v>The Imps</v>
      </c>
      <c r="I94" s="102"/>
      <c r="J94" s="96" t="s">
        <v>42</v>
      </c>
      <c r="K94" s="8" t="str">
        <f>VLOOKUP(J94,Results!$N$2:$O$13,2,FALSE)</f>
        <v>Clockpelters</v>
      </c>
      <c r="L94" s="102"/>
    </row>
    <row r="95" spans="2:12" x14ac:dyDescent="0.25">
      <c r="B95" t="str">
        <f t="shared" si="4"/>
        <v>16M24</v>
      </c>
      <c r="C95" t="str">
        <f t="shared" si="5"/>
        <v>16M21</v>
      </c>
      <c r="E95" s="14">
        <f>+E92</f>
        <v>46006</v>
      </c>
      <c r="F95" s="9">
        <f>+F92</f>
        <v>16</v>
      </c>
      <c r="G95" s="96" t="s">
        <v>36</v>
      </c>
      <c r="H95" s="8" t="str">
        <f>VLOOKUP(G95,Results!$N$2:$O$13,2,FALSE)</f>
        <v>Newark Nomads</v>
      </c>
      <c r="I95" s="102"/>
      <c r="J95" s="96" t="s">
        <v>30</v>
      </c>
      <c r="K95" s="8" t="str">
        <f>VLOOKUP(J95,Results!$N$2:$O$13,2,FALSE)</f>
        <v>Butcher's Dog</v>
      </c>
      <c r="L95" s="102"/>
    </row>
    <row r="96" spans="2:12" x14ac:dyDescent="0.25">
      <c r="B96" t="str">
        <f t="shared" si="4"/>
        <v>16M25</v>
      </c>
      <c r="C96" t="str">
        <f t="shared" si="5"/>
        <v>16M22</v>
      </c>
      <c r="E96" s="14">
        <f>+E92</f>
        <v>46006</v>
      </c>
      <c r="F96" s="9">
        <f>+F92</f>
        <v>16</v>
      </c>
      <c r="G96" s="96" t="s">
        <v>38</v>
      </c>
      <c r="H96" s="8" t="str">
        <f>VLOOKUP(G96,Results!$N$2:$O$13,2,FALSE)</f>
        <v>Woodlark</v>
      </c>
      <c r="I96" s="102"/>
      <c r="J96" s="96" t="s">
        <v>32</v>
      </c>
      <c r="K96" s="8" t="str">
        <f>VLOOKUP(J96,Results!$N$2:$O$13,2,FALSE)</f>
        <v>Elks</v>
      </c>
      <c r="L96" s="102"/>
    </row>
    <row r="97" spans="2:12" x14ac:dyDescent="0.25">
      <c r="E97" s="14">
        <f>+E93</f>
        <v>46006</v>
      </c>
      <c r="F97" s="9">
        <f>+F93</f>
        <v>16</v>
      </c>
      <c r="G97" s="96" t="s">
        <v>49</v>
      </c>
      <c r="H97" s="8" t="str">
        <f>VLOOKUP(G97,Results!$N$2:$O$13,2,FALSE)</f>
        <v>Lazy S</v>
      </c>
      <c r="I97" s="102"/>
      <c r="J97" s="96" t="s">
        <v>44</v>
      </c>
      <c r="K97" s="8" t="str">
        <f>VLOOKUP(J97,Results!$N$2:$O$13,2,FALSE)</f>
        <v>Pilgrims</v>
      </c>
      <c r="L97" s="102"/>
    </row>
    <row r="98" spans="2:12" x14ac:dyDescent="0.25">
      <c r="B98" t="str">
        <f t="shared" si="4"/>
        <v>17M30</v>
      </c>
      <c r="C98" t="str">
        <f t="shared" si="5"/>
        <v>17M21</v>
      </c>
      <c r="E98" s="10">
        <v>46013</v>
      </c>
      <c r="F98" s="11">
        <v>17</v>
      </c>
      <c r="G98" s="96" t="s">
        <v>47</v>
      </c>
      <c r="H98" s="8" t="str">
        <f>VLOOKUP(G98,Results!$N$2:$O$13,2,FALSE)</f>
        <v>The Imps</v>
      </c>
      <c r="I98" s="102"/>
      <c r="J98" s="96" t="s">
        <v>30</v>
      </c>
      <c r="K98" s="8" t="str">
        <f>VLOOKUP(J98,Results!$N$2:$O$13,2,FALSE)</f>
        <v>Butcher's Dog</v>
      </c>
      <c r="L98" s="102"/>
    </row>
    <row r="99" spans="2:12" x14ac:dyDescent="0.25">
      <c r="B99" t="str">
        <f t="shared" si="4"/>
        <v>17M28</v>
      </c>
      <c r="C99" t="str">
        <f t="shared" si="5"/>
        <v>17M25</v>
      </c>
      <c r="E99" s="14">
        <f>+E98</f>
        <v>46013</v>
      </c>
      <c r="F99" s="9">
        <f>+F98</f>
        <v>17</v>
      </c>
      <c r="G99" s="96" t="s">
        <v>44</v>
      </c>
      <c r="H99" s="8" t="str">
        <f>VLOOKUP(G99,Results!$N$2:$O$13,2,FALSE)</f>
        <v>Pilgrims</v>
      </c>
      <c r="I99" s="102"/>
      <c r="J99" s="96" t="s">
        <v>38</v>
      </c>
      <c r="K99" s="8" t="str">
        <f>VLOOKUP(J99,Results!$N$2:$O$13,2,FALSE)</f>
        <v>Woodlark</v>
      </c>
      <c r="L99" s="102"/>
    </row>
    <row r="100" spans="2:12" x14ac:dyDescent="0.25">
      <c r="B100" t="str">
        <f t="shared" si="4"/>
        <v>17M29</v>
      </c>
      <c r="C100" t="str">
        <f t="shared" si="5"/>
        <v>17M26</v>
      </c>
      <c r="E100" s="14">
        <f>+E98</f>
        <v>46013</v>
      </c>
      <c r="F100" s="9">
        <f>+F98</f>
        <v>17</v>
      </c>
      <c r="G100" s="96" t="s">
        <v>45</v>
      </c>
      <c r="H100" s="8" t="str">
        <f>VLOOKUP(G100,Results!$N$2:$O$13,2,FALSE)</f>
        <v>Phoenix</v>
      </c>
      <c r="I100" s="102"/>
      <c r="J100" s="96" t="s">
        <v>40</v>
      </c>
      <c r="K100" s="8" t="str">
        <f>VLOOKUP(J100,Results!$N$2:$O$13,2,FALSE)</f>
        <v>Wynsomes</v>
      </c>
      <c r="L100" s="102"/>
    </row>
    <row r="101" spans="2:12" x14ac:dyDescent="0.25">
      <c r="B101" t="str">
        <f t="shared" si="4"/>
        <v>17M31</v>
      </c>
      <c r="C101" t="str">
        <f t="shared" si="5"/>
        <v>17M22</v>
      </c>
      <c r="E101" s="14">
        <f>+E98</f>
        <v>46013</v>
      </c>
      <c r="F101" s="9">
        <f>+F98</f>
        <v>17</v>
      </c>
      <c r="G101" s="96" t="s">
        <v>49</v>
      </c>
      <c r="H101" s="8" t="str">
        <f>VLOOKUP(G101,Results!$N$2:$O$13,2,FALSE)</f>
        <v>Lazy S</v>
      </c>
      <c r="I101" s="102"/>
      <c r="J101" s="96" t="s">
        <v>32</v>
      </c>
      <c r="K101" s="8" t="str">
        <f>VLOOKUP(J101,Results!$N$2:$O$13,2,FALSE)</f>
        <v>Elks</v>
      </c>
      <c r="L101" s="102"/>
    </row>
    <row r="102" spans="2:12" x14ac:dyDescent="0.25">
      <c r="B102" t="str">
        <f t="shared" si="4"/>
        <v>17M27</v>
      </c>
      <c r="C102" t="str">
        <f t="shared" si="5"/>
        <v>17M24</v>
      </c>
      <c r="E102" s="14">
        <f>+E98</f>
        <v>46013</v>
      </c>
      <c r="F102" s="9">
        <f>+F98</f>
        <v>17</v>
      </c>
      <c r="G102" s="96" t="s">
        <v>42</v>
      </c>
      <c r="H102" s="8" t="str">
        <f>VLOOKUP(G102,Results!$N$2:$O$13,2,FALSE)</f>
        <v>Clockpelters</v>
      </c>
      <c r="I102" s="102"/>
      <c r="J102" s="96" t="s">
        <v>36</v>
      </c>
      <c r="K102" s="8" t="str">
        <f>VLOOKUP(J102,Results!$N$2:$O$13,2,FALSE)</f>
        <v>Newark Nomads</v>
      </c>
      <c r="L102" s="102"/>
    </row>
    <row r="103" spans="2:12" x14ac:dyDescent="0.25">
      <c r="E103" s="14">
        <f>+E99</f>
        <v>46013</v>
      </c>
      <c r="F103" s="9">
        <f>+F99</f>
        <v>17</v>
      </c>
      <c r="G103" s="96" t="s">
        <v>51</v>
      </c>
      <c r="H103" s="8" t="str">
        <f>VLOOKUP(G103,Results!$N$2:$O$13,2,FALSE)</f>
        <v>Bingham Lions</v>
      </c>
      <c r="I103" s="102"/>
      <c r="J103" s="96" t="s">
        <v>34</v>
      </c>
      <c r="K103" s="8" t="str">
        <f>VLOOKUP(J103,Results!$N$2:$O$13,2,FALSE)</f>
        <v>Aztecs</v>
      </c>
      <c r="L103" s="102"/>
    </row>
    <row r="104" spans="2:12" x14ac:dyDescent="0.25">
      <c r="B104" t="str">
        <f t="shared" si="4"/>
        <v>18M22</v>
      </c>
      <c r="C104" t="str">
        <f t="shared" si="5"/>
        <v>18M26</v>
      </c>
      <c r="E104" s="10">
        <v>46031</v>
      </c>
      <c r="F104" s="11">
        <v>18</v>
      </c>
      <c r="G104" s="96" t="s">
        <v>32</v>
      </c>
      <c r="H104" s="8" t="str">
        <f>VLOOKUP(G104,Results!$N$2:$O$13,2,FALSE)</f>
        <v>Elks</v>
      </c>
      <c r="I104" s="102"/>
      <c r="J104" s="96" t="s">
        <v>40</v>
      </c>
      <c r="K104" s="8" t="str">
        <f>VLOOKUP(J104,Results!$N$2:$O$13,2,FALSE)</f>
        <v>Wynsomes</v>
      </c>
      <c r="L104" s="102"/>
    </row>
    <row r="105" spans="2:12" x14ac:dyDescent="0.25">
      <c r="B105" t="str">
        <f t="shared" si="4"/>
        <v>18M30</v>
      </c>
      <c r="C105" t="str">
        <f t="shared" si="5"/>
        <v>18M23</v>
      </c>
      <c r="E105" s="14">
        <f>+E104</f>
        <v>46031</v>
      </c>
      <c r="F105" s="9">
        <f>+F104</f>
        <v>18</v>
      </c>
      <c r="G105" s="96" t="s">
        <v>47</v>
      </c>
      <c r="H105" s="8" t="str">
        <f>VLOOKUP(G105,Results!$N$2:$O$13,2,FALSE)</f>
        <v>The Imps</v>
      </c>
      <c r="I105" s="102"/>
      <c r="J105" s="96" t="s">
        <v>34</v>
      </c>
      <c r="K105" s="8" t="str">
        <f>VLOOKUP(J105,Results!$N$2:$O$13,2,FALSE)</f>
        <v>Aztecs</v>
      </c>
      <c r="L105" s="102"/>
    </row>
    <row r="106" spans="2:12" x14ac:dyDescent="0.25">
      <c r="B106" t="str">
        <f t="shared" si="4"/>
        <v>18M21</v>
      </c>
      <c r="C106" t="str">
        <f t="shared" si="5"/>
        <v>18M29</v>
      </c>
      <c r="E106" s="14">
        <f>+E104</f>
        <v>46031</v>
      </c>
      <c r="F106" s="9">
        <f>+F104</f>
        <v>18</v>
      </c>
      <c r="G106" s="96" t="s">
        <v>30</v>
      </c>
      <c r="H106" s="8" t="str">
        <f>VLOOKUP(G106,Results!$N$2:$O$13,2,FALSE)</f>
        <v>Butcher's Dog</v>
      </c>
      <c r="I106" s="102"/>
      <c r="J106" s="96" t="s">
        <v>45</v>
      </c>
      <c r="K106" s="8" t="str">
        <f>VLOOKUP(J106,Results!$N$2:$O$13,2,FALSE)</f>
        <v>Phoenix</v>
      </c>
      <c r="L106" s="102"/>
    </row>
    <row r="107" spans="2:12" x14ac:dyDescent="0.25">
      <c r="B107" t="str">
        <f t="shared" si="4"/>
        <v>18M32</v>
      </c>
      <c r="C107" t="str">
        <f t="shared" si="5"/>
        <v>18M25</v>
      </c>
      <c r="E107" s="14">
        <f>+E104</f>
        <v>46031</v>
      </c>
      <c r="F107" s="9">
        <f>+F104</f>
        <v>18</v>
      </c>
      <c r="G107" s="96" t="s">
        <v>51</v>
      </c>
      <c r="H107" s="8" t="str">
        <f>VLOOKUP(G107,Results!$N$2:$O$13,2,FALSE)</f>
        <v>Bingham Lions</v>
      </c>
      <c r="I107" s="102"/>
      <c r="J107" s="96" t="s">
        <v>38</v>
      </c>
      <c r="K107" s="8" t="str">
        <f>VLOOKUP(J107,Results!$N$2:$O$13,2,FALSE)</f>
        <v>Woodlark</v>
      </c>
      <c r="L107" s="102"/>
    </row>
    <row r="108" spans="2:12" x14ac:dyDescent="0.25">
      <c r="B108" t="str">
        <f t="shared" si="4"/>
        <v>18M27</v>
      </c>
      <c r="C108" t="str">
        <f t="shared" si="5"/>
        <v>18M31</v>
      </c>
      <c r="E108" s="14">
        <f>+E104</f>
        <v>46031</v>
      </c>
      <c r="F108" s="9">
        <f>+F104</f>
        <v>18</v>
      </c>
      <c r="G108" s="96" t="s">
        <v>42</v>
      </c>
      <c r="H108" s="8" t="str">
        <f>VLOOKUP(G108,Results!$N$2:$O$13,2,FALSE)</f>
        <v>Clockpelters</v>
      </c>
      <c r="I108" s="102"/>
      <c r="J108" s="96" t="s">
        <v>49</v>
      </c>
      <c r="K108" s="8" t="str">
        <f>VLOOKUP(J108,Results!$N$2:$O$13,2,FALSE)</f>
        <v>Lazy S</v>
      </c>
      <c r="L108" s="102"/>
    </row>
    <row r="109" spans="2:12" x14ac:dyDescent="0.25">
      <c r="E109" s="14">
        <f>+E105</f>
        <v>46031</v>
      </c>
      <c r="F109" s="9">
        <f>+F105</f>
        <v>18</v>
      </c>
      <c r="G109" s="96" t="s">
        <v>36</v>
      </c>
      <c r="H109" s="8" t="str">
        <f>VLOOKUP(G109,Results!$N$2:$O$13,2,FALSE)</f>
        <v>Newark Nomads</v>
      </c>
      <c r="I109" s="102"/>
      <c r="J109" s="96" t="s">
        <v>44</v>
      </c>
      <c r="K109" s="8" t="str">
        <f>VLOOKUP(J109,Results!$N$2:$O$13,2,FALSE)</f>
        <v>Pilgrims</v>
      </c>
      <c r="L109" s="102"/>
    </row>
    <row r="110" spans="2:12" x14ac:dyDescent="0.25">
      <c r="B110" t="str">
        <f t="shared" si="4"/>
        <v>19M31</v>
      </c>
      <c r="C110" t="str">
        <f t="shared" si="5"/>
        <v>19M24</v>
      </c>
      <c r="E110" s="10">
        <v>46034</v>
      </c>
      <c r="F110" s="11">
        <v>19</v>
      </c>
      <c r="G110" s="96" t="s">
        <v>49</v>
      </c>
      <c r="H110" s="8" t="str">
        <f>VLOOKUP(G110,Results!$N$2:$O$13,2,FALSE)</f>
        <v>Lazy S</v>
      </c>
      <c r="I110" s="102"/>
      <c r="J110" s="96" t="s">
        <v>36</v>
      </c>
      <c r="K110" s="8" t="str">
        <f>VLOOKUP(J110,Results!$N$2:$O$13,2,FALSE)</f>
        <v>Newark Nomads</v>
      </c>
      <c r="L110" s="102"/>
    </row>
    <row r="111" spans="2:12" x14ac:dyDescent="0.25">
      <c r="B111" t="str">
        <f t="shared" si="4"/>
        <v>19M29</v>
      </c>
      <c r="C111" t="str">
        <f t="shared" si="5"/>
        <v>19M22</v>
      </c>
      <c r="E111" s="14">
        <f>+E110</f>
        <v>46034</v>
      </c>
      <c r="F111" s="9">
        <f>+F110</f>
        <v>19</v>
      </c>
      <c r="G111" s="96" t="s">
        <v>45</v>
      </c>
      <c r="H111" s="8" t="str">
        <f>VLOOKUP(G111,Results!$N$2:$O$13,2,FALSE)</f>
        <v>Phoenix</v>
      </c>
      <c r="I111" s="102"/>
      <c r="J111" s="96" t="s">
        <v>32</v>
      </c>
      <c r="K111" s="8" t="str">
        <f>VLOOKUP(J111,Results!$N$2:$O$13,2,FALSE)</f>
        <v>Elks</v>
      </c>
      <c r="L111" s="102"/>
    </row>
    <row r="112" spans="2:12" x14ac:dyDescent="0.25">
      <c r="B112" t="str">
        <f t="shared" si="4"/>
        <v>19M26</v>
      </c>
      <c r="C112" t="str">
        <f t="shared" si="5"/>
        <v>19M32</v>
      </c>
      <c r="E112" s="14">
        <f>+E110</f>
        <v>46034</v>
      </c>
      <c r="F112" s="9">
        <f>+F110</f>
        <v>19</v>
      </c>
      <c r="G112" s="96" t="s">
        <v>40</v>
      </c>
      <c r="H112" s="8" t="str">
        <f>VLOOKUP(G112,Results!$N$2:$O$13,2,FALSE)</f>
        <v>Wynsomes</v>
      </c>
      <c r="I112" s="102"/>
      <c r="J112" s="96" t="s">
        <v>51</v>
      </c>
      <c r="K112" s="8" t="str">
        <f>VLOOKUP(J112,Results!$N$2:$O$13,2,FALSE)</f>
        <v>Bingham Lions</v>
      </c>
      <c r="L112" s="102"/>
    </row>
    <row r="113" spans="2:12" x14ac:dyDescent="0.25">
      <c r="B113" t="str">
        <f t="shared" si="4"/>
        <v>19M23</v>
      </c>
      <c r="C113" t="str">
        <f t="shared" si="5"/>
        <v>19M27</v>
      </c>
      <c r="E113" s="14">
        <f>+E110</f>
        <v>46034</v>
      </c>
      <c r="F113" s="9">
        <f>+F110</f>
        <v>19</v>
      </c>
      <c r="G113" s="96" t="s">
        <v>34</v>
      </c>
      <c r="H113" s="8" t="str">
        <f>VLOOKUP(G113,Results!$N$2:$O$13,2,FALSE)</f>
        <v>Aztecs</v>
      </c>
      <c r="I113" s="102"/>
      <c r="J113" s="96" t="s">
        <v>42</v>
      </c>
      <c r="K113" s="8" t="str">
        <f>VLOOKUP(J113,Results!$N$2:$O$13,2,FALSE)</f>
        <v>Clockpelters</v>
      </c>
      <c r="L113" s="102"/>
    </row>
    <row r="114" spans="2:12" x14ac:dyDescent="0.25">
      <c r="B114" t="str">
        <f t="shared" si="4"/>
        <v>19M28</v>
      </c>
      <c r="C114" t="str">
        <f t="shared" si="5"/>
        <v>19M21</v>
      </c>
      <c r="E114" s="14">
        <f>+E110</f>
        <v>46034</v>
      </c>
      <c r="F114" s="9">
        <f>+F110</f>
        <v>19</v>
      </c>
      <c r="G114" s="96" t="s">
        <v>44</v>
      </c>
      <c r="H114" s="8" t="str">
        <f>VLOOKUP(G114,Results!$N$2:$O$13,2,FALSE)</f>
        <v>Pilgrims</v>
      </c>
      <c r="I114" s="102"/>
      <c r="J114" s="96" t="s">
        <v>30</v>
      </c>
      <c r="K114" s="8" t="str">
        <f>VLOOKUP(J114,Results!$N$2:$O$13,2,FALSE)</f>
        <v>Butcher's Dog</v>
      </c>
      <c r="L114" s="102"/>
    </row>
    <row r="115" spans="2:12" x14ac:dyDescent="0.25">
      <c r="E115" s="14">
        <f>+E111</f>
        <v>46034</v>
      </c>
      <c r="F115" s="9">
        <f>+F111</f>
        <v>19</v>
      </c>
      <c r="G115" s="96" t="s">
        <v>47</v>
      </c>
      <c r="H115" s="8" t="str">
        <f>VLOOKUP(G115,Results!$N$2:$O$13,2,FALSE)</f>
        <v>The Imps</v>
      </c>
      <c r="I115" s="102"/>
      <c r="J115" s="96" t="s">
        <v>38</v>
      </c>
      <c r="K115" s="8" t="str">
        <f>VLOOKUP(J115,Results!$N$2:$O$13,2,FALSE)</f>
        <v>Woodlark</v>
      </c>
      <c r="L115" s="102"/>
    </row>
    <row r="116" spans="2:12" x14ac:dyDescent="0.25">
      <c r="B116" t="str">
        <f t="shared" si="4"/>
        <v>20M28</v>
      </c>
      <c r="C116" t="str">
        <f t="shared" si="5"/>
        <v>20M32</v>
      </c>
      <c r="E116" s="10">
        <v>46041</v>
      </c>
      <c r="F116" s="11">
        <v>20</v>
      </c>
      <c r="G116" s="96" t="s">
        <v>44</v>
      </c>
      <c r="H116" s="8" t="str">
        <f>VLOOKUP(G116,Results!$N$2:$O$13,2,FALSE)</f>
        <v>Pilgrims</v>
      </c>
      <c r="I116" s="102"/>
      <c r="J116" s="96" t="s">
        <v>51</v>
      </c>
      <c r="K116" s="8" t="str">
        <f>VLOOKUP(J116,Results!$N$2:$O$13,2,FALSE)</f>
        <v>Bingham Lions</v>
      </c>
      <c r="L116" s="102"/>
    </row>
    <row r="117" spans="2:12" x14ac:dyDescent="0.25">
      <c r="B117" t="str">
        <f t="shared" si="4"/>
        <v>20M29</v>
      </c>
      <c r="C117" t="str">
        <f t="shared" si="5"/>
        <v>20M24</v>
      </c>
      <c r="E117" s="14">
        <f>+E116</f>
        <v>46041</v>
      </c>
      <c r="F117" s="9">
        <f>+F116</f>
        <v>20</v>
      </c>
      <c r="G117" s="96" t="s">
        <v>45</v>
      </c>
      <c r="H117" s="8" t="str">
        <f>VLOOKUP(G117,Results!$N$2:$O$13,2,FALSE)</f>
        <v>Phoenix</v>
      </c>
      <c r="I117" s="102"/>
      <c r="J117" s="96" t="s">
        <v>36</v>
      </c>
      <c r="K117" s="8" t="str">
        <f>VLOOKUP(J117,Results!$N$2:$O$13,2,FALSE)</f>
        <v>Newark Nomads</v>
      </c>
      <c r="L117" s="102"/>
    </row>
    <row r="118" spans="2:12" x14ac:dyDescent="0.25">
      <c r="B118" t="str">
        <f t="shared" si="4"/>
        <v>20M23</v>
      </c>
      <c r="C118" t="str">
        <f t="shared" si="5"/>
        <v>20M31</v>
      </c>
      <c r="E118" s="14">
        <f>+E116</f>
        <v>46041</v>
      </c>
      <c r="F118" s="9">
        <f>+F116</f>
        <v>20</v>
      </c>
      <c r="G118" s="96" t="s">
        <v>34</v>
      </c>
      <c r="H118" s="8" t="str">
        <f>VLOOKUP(G118,Results!$N$2:$O$13,2,FALSE)</f>
        <v>Aztecs</v>
      </c>
      <c r="I118" s="102"/>
      <c r="J118" s="96" t="s">
        <v>49</v>
      </c>
      <c r="K118" s="8" t="str">
        <f>VLOOKUP(J118,Results!$N$2:$O$13,2,FALSE)</f>
        <v>Lazy S</v>
      </c>
      <c r="L118" s="102"/>
    </row>
    <row r="119" spans="2:12" x14ac:dyDescent="0.25">
      <c r="B119" t="str">
        <f t="shared" si="4"/>
        <v>20M21</v>
      </c>
      <c r="C119" t="str">
        <f t="shared" si="5"/>
        <v>20M25</v>
      </c>
      <c r="E119" s="14">
        <f>+E116</f>
        <v>46041</v>
      </c>
      <c r="F119" s="9">
        <f>+F116</f>
        <v>20</v>
      </c>
      <c r="G119" s="96" t="s">
        <v>30</v>
      </c>
      <c r="H119" s="8" t="str">
        <f>VLOOKUP(G119,Results!$N$2:$O$13,2,FALSE)</f>
        <v>Butcher's Dog</v>
      </c>
      <c r="I119" s="102"/>
      <c r="J119" s="96" t="s">
        <v>38</v>
      </c>
      <c r="K119" s="8" t="str">
        <f>VLOOKUP(J119,Results!$N$2:$O$13,2,FALSE)</f>
        <v>Woodlark</v>
      </c>
      <c r="L119" s="102"/>
    </row>
    <row r="120" spans="2:12" x14ac:dyDescent="0.25">
      <c r="B120" t="str">
        <f t="shared" si="4"/>
        <v>20M26</v>
      </c>
      <c r="C120" t="str">
        <f t="shared" si="5"/>
        <v>20M30</v>
      </c>
      <c r="E120" s="14">
        <f>+E116</f>
        <v>46041</v>
      </c>
      <c r="F120" s="9">
        <f>+F116</f>
        <v>20</v>
      </c>
      <c r="G120" s="96" t="s">
        <v>40</v>
      </c>
      <c r="H120" s="8" t="str">
        <f>VLOOKUP(G120,Results!$N$2:$O$13,2,FALSE)</f>
        <v>Wynsomes</v>
      </c>
      <c r="I120" s="102"/>
      <c r="J120" s="96" t="s">
        <v>47</v>
      </c>
      <c r="K120" s="8" t="str">
        <f>VLOOKUP(J120,Results!$N$2:$O$13,2,FALSE)</f>
        <v>The Imps</v>
      </c>
      <c r="L120" s="102"/>
    </row>
    <row r="121" spans="2:12" x14ac:dyDescent="0.25">
      <c r="E121" s="14">
        <f>+E117</f>
        <v>46041</v>
      </c>
      <c r="F121" s="9">
        <f>+F117</f>
        <v>20</v>
      </c>
      <c r="G121" s="96" t="s">
        <v>42</v>
      </c>
      <c r="H121" s="8" t="str">
        <f>VLOOKUP(G121,Results!$N$2:$O$13,2,FALSE)</f>
        <v>Clockpelters</v>
      </c>
      <c r="I121" s="102"/>
      <c r="J121" s="96" t="s">
        <v>32</v>
      </c>
      <c r="K121" s="8" t="str">
        <f>VLOOKUP(J121,Results!$N$2:$O$13,2,FALSE)</f>
        <v>Elks</v>
      </c>
      <c r="L121" s="102"/>
    </row>
    <row r="122" spans="2:12" x14ac:dyDescent="0.25">
      <c r="B122" t="str">
        <f t="shared" si="4"/>
        <v>21M25</v>
      </c>
      <c r="C122" t="str">
        <f t="shared" si="5"/>
        <v>21M31</v>
      </c>
      <c r="E122" s="10">
        <v>46050</v>
      </c>
      <c r="F122" s="11">
        <v>21</v>
      </c>
      <c r="G122" s="96" t="s">
        <v>38</v>
      </c>
      <c r="H122" s="8" t="str">
        <f>VLOOKUP(G122,Results!$N$2:$O$13,2,FALSE)</f>
        <v>Woodlark</v>
      </c>
      <c r="I122" s="102"/>
      <c r="J122" s="96" t="s">
        <v>49</v>
      </c>
      <c r="K122" s="8" t="str">
        <f>VLOOKUP(J122,Results!$N$2:$O$13,2,FALSE)</f>
        <v>Lazy S</v>
      </c>
      <c r="L122" s="102"/>
    </row>
    <row r="123" spans="2:12" x14ac:dyDescent="0.25">
      <c r="B123" t="str">
        <f t="shared" si="4"/>
        <v>21M32</v>
      </c>
      <c r="C123" t="str">
        <f t="shared" si="5"/>
        <v>21M27</v>
      </c>
      <c r="E123" s="14">
        <f>+E122</f>
        <v>46050</v>
      </c>
      <c r="F123" s="9">
        <f>+F122</f>
        <v>21</v>
      </c>
      <c r="G123" s="96" t="s">
        <v>51</v>
      </c>
      <c r="H123" s="8" t="str">
        <f>VLOOKUP(G123,Results!$N$2:$O$13,2,FALSE)</f>
        <v>Bingham Lions</v>
      </c>
      <c r="I123" s="102"/>
      <c r="J123" s="96" t="s">
        <v>42</v>
      </c>
      <c r="K123" s="8" t="str">
        <f>VLOOKUP(J123,Results!$N$2:$O$13,2,FALSE)</f>
        <v>Clockpelters</v>
      </c>
      <c r="L123" s="102"/>
    </row>
    <row r="124" spans="2:12" x14ac:dyDescent="0.25">
      <c r="B124" t="str">
        <f t="shared" si="4"/>
        <v>21M24</v>
      </c>
      <c r="C124" t="str">
        <f t="shared" si="5"/>
        <v>21M30</v>
      </c>
      <c r="E124" s="14">
        <f>+E122</f>
        <v>46050</v>
      </c>
      <c r="F124" s="9">
        <f>+F122</f>
        <v>21</v>
      </c>
      <c r="G124" s="96" t="s">
        <v>36</v>
      </c>
      <c r="H124" s="8" t="str">
        <f>VLOOKUP(G124,Results!$N$2:$O$13,2,FALSE)</f>
        <v>Newark Nomads</v>
      </c>
      <c r="I124" s="102"/>
      <c r="J124" s="96" t="s">
        <v>47</v>
      </c>
      <c r="K124" s="8" t="str">
        <f>VLOOKUP(J124,Results!$N$2:$O$13,2,FALSE)</f>
        <v>The Imps</v>
      </c>
      <c r="L124" s="102"/>
    </row>
    <row r="125" spans="2:12" x14ac:dyDescent="0.25">
      <c r="B125" t="str">
        <f t="shared" si="4"/>
        <v>21M22</v>
      </c>
      <c r="C125" t="str">
        <f t="shared" si="5"/>
        <v>21M28</v>
      </c>
      <c r="E125" s="14">
        <f>+E122</f>
        <v>46050</v>
      </c>
      <c r="F125" s="9">
        <f>+F122</f>
        <v>21</v>
      </c>
      <c r="G125" s="96" t="s">
        <v>32</v>
      </c>
      <c r="H125" s="8" t="str">
        <f>VLOOKUP(G125,Results!$N$2:$O$13,2,FALSE)</f>
        <v>Elks</v>
      </c>
      <c r="I125" s="102"/>
      <c r="J125" s="96" t="s">
        <v>44</v>
      </c>
      <c r="K125" s="8" t="str">
        <f>VLOOKUP(J125,Results!$N$2:$O$13,2,FALSE)</f>
        <v>Pilgrims</v>
      </c>
      <c r="L125" s="102"/>
    </row>
    <row r="126" spans="2:12" x14ac:dyDescent="0.25">
      <c r="B126" t="str">
        <f t="shared" si="4"/>
        <v>21M23</v>
      </c>
      <c r="C126" t="str">
        <f t="shared" si="5"/>
        <v>21M29</v>
      </c>
      <c r="E126" s="14">
        <f>+E122</f>
        <v>46050</v>
      </c>
      <c r="F126" s="9">
        <f>+F122</f>
        <v>21</v>
      </c>
      <c r="G126" s="96" t="s">
        <v>34</v>
      </c>
      <c r="H126" s="8" t="str">
        <f>VLOOKUP(G126,Results!$N$2:$O$13,2,FALSE)</f>
        <v>Aztecs</v>
      </c>
      <c r="I126" s="102"/>
      <c r="J126" s="96" t="s">
        <v>45</v>
      </c>
      <c r="K126" s="8" t="str">
        <f>VLOOKUP(J126,Results!$N$2:$O$13,2,FALSE)</f>
        <v>Phoenix</v>
      </c>
      <c r="L126" s="102"/>
    </row>
    <row r="127" spans="2:12" x14ac:dyDescent="0.25">
      <c r="E127" s="14">
        <f>+E123</f>
        <v>46050</v>
      </c>
      <c r="F127" s="9">
        <f>+F123</f>
        <v>21</v>
      </c>
      <c r="G127" s="96" t="s">
        <v>40</v>
      </c>
      <c r="H127" s="8" t="str">
        <f>VLOOKUP(G127,Results!$N$2:$O$13,2,FALSE)</f>
        <v>Wynsomes</v>
      </c>
      <c r="I127" s="102"/>
      <c r="J127" s="96" t="s">
        <v>30</v>
      </c>
      <c r="K127" s="8" t="str">
        <f>VLOOKUP(J127,Results!$N$2:$O$13,2,FALSE)</f>
        <v>Butcher's Dog</v>
      </c>
      <c r="L127" s="102"/>
    </row>
    <row r="128" spans="2:12" x14ac:dyDescent="0.25">
      <c r="B128" t="str">
        <f t="shared" si="4"/>
        <v>22M21</v>
      </c>
      <c r="C128" t="str">
        <f t="shared" si="5"/>
        <v>22M27</v>
      </c>
      <c r="E128" s="10">
        <v>46059</v>
      </c>
      <c r="F128" s="11">
        <v>22</v>
      </c>
      <c r="G128" s="96" t="s">
        <v>30</v>
      </c>
      <c r="H128" s="8" t="str">
        <f>VLOOKUP(G128,Results!$N$2:$O$13,2,FALSE)</f>
        <v>Butcher's Dog</v>
      </c>
      <c r="I128" s="102"/>
      <c r="J128" s="96" t="s">
        <v>42</v>
      </c>
      <c r="K128" s="8" t="str">
        <f>VLOOKUP(J128,Results!$N$2:$O$13,2,FALSE)</f>
        <v>Clockpelters</v>
      </c>
      <c r="L128" s="102"/>
    </row>
    <row r="129" spans="2:12" x14ac:dyDescent="0.25">
      <c r="B129" t="str">
        <f t="shared" si="4"/>
        <v>22M28</v>
      </c>
      <c r="C129" t="str">
        <f t="shared" si="5"/>
        <v>22M23</v>
      </c>
      <c r="E129" s="14">
        <f>+E128</f>
        <v>46059</v>
      </c>
      <c r="F129" s="9">
        <f>+F128</f>
        <v>22</v>
      </c>
      <c r="G129" s="96" t="s">
        <v>44</v>
      </c>
      <c r="H129" s="8" t="str">
        <f>VLOOKUP(G129,Results!$N$2:$O$13,2,FALSE)</f>
        <v>Pilgrims</v>
      </c>
      <c r="I129" s="102"/>
      <c r="J129" s="96" t="s">
        <v>34</v>
      </c>
      <c r="K129" s="8" t="str">
        <f>VLOOKUP(J129,Results!$N$2:$O$13,2,FALSE)</f>
        <v>Aztecs</v>
      </c>
      <c r="L129" s="102"/>
    </row>
    <row r="130" spans="2:12" x14ac:dyDescent="0.25">
      <c r="B130" t="str">
        <f t="shared" si="4"/>
        <v>22M25</v>
      </c>
      <c r="C130" t="str">
        <f t="shared" si="5"/>
        <v>22M29</v>
      </c>
      <c r="E130" s="14">
        <f>+E128</f>
        <v>46059</v>
      </c>
      <c r="F130" s="9">
        <f>+F128</f>
        <v>22</v>
      </c>
      <c r="G130" s="96" t="s">
        <v>38</v>
      </c>
      <c r="H130" s="8" t="str">
        <f>VLOOKUP(G130,Results!$N$2:$O$13,2,FALSE)</f>
        <v>Woodlark</v>
      </c>
      <c r="I130" s="102"/>
      <c r="J130" s="96" t="s">
        <v>45</v>
      </c>
      <c r="K130" s="8" t="str">
        <f>VLOOKUP(J130,Results!$N$2:$O$13,2,FALSE)</f>
        <v>Phoenix</v>
      </c>
      <c r="L130" s="102"/>
    </row>
    <row r="131" spans="2:12" x14ac:dyDescent="0.25">
      <c r="B131" t="str">
        <f t="shared" ref="B131:B132" si="6">CONCATENATE(F131,G131)</f>
        <v>22M22</v>
      </c>
      <c r="C131" t="str">
        <f t="shared" si="5"/>
        <v>22M30</v>
      </c>
      <c r="E131" s="14">
        <f>+E128</f>
        <v>46059</v>
      </c>
      <c r="F131" s="9">
        <f>+F128</f>
        <v>22</v>
      </c>
      <c r="G131" s="96" t="s">
        <v>32</v>
      </c>
      <c r="H131" s="8" t="str">
        <f>VLOOKUP(G131,Results!$N$2:$O$13,2,FALSE)</f>
        <v>Elks</v>
      </c>
      <c r="I131" s="102"/>
      <c r="J131" s="96" t="s">
        <v>47</v>
      </c>
      <c r="K131" s="8" t="str">
        <f>VLOOKUP(J131,Results!$N$2:$O$13,2,FALSE)</f>
        <v>The Imps</v>
      </c>
      <c r="L131" s="102"/>
    </row>
    <row r="132" spans="2:12" x14ac:dyDescent="0.25">
      <c r="B132" t="str">
        <f t="shared" si="6"/>
        <v>22M31</v>
      </c>
      <c r="C132" t="str">
        <f t="shared" ref="C132" si="7">CONCATENATE(F132,J132)</f>
        <v>22M26</v>
      </c>
      <c r="E132" s="14">
        <f>+E128</f>
        <v>46059</v>
      </c>
      <c r="F132" s="9">
        <f>+F128</f>
        <v>22</v>
      </c>
      <c r="G132" s="96" t="s">
        <v>49</v>
      </c>
      <c r="H132" s="8" t="str">
        <f>VLOOKUP(G132,Results!$N$2:$O$13,2,FALSE)</f>
        <v>Lazy S</v>
      </c>
      <c r="I132" s="102"/>
      <c r="J132" s="96" t="s">
        <v>40</v>
      </c>
      <c r="K132" s="8" t="str">
        <f>VLOOKUP(J132,Results!$N$2:$O$13,2,FALSE)</f>
        <v>Wynsomes</v>
      </c>
      <c r="L132" s="102"/>
    </row>
    <row r="133" spans="2:12" x14ac:dyDescent="0.25">
      <c r="E133" s="14">
        <f>+E129</f>
        <v>46059</v>
      </c>
      <c r="F133" s="9">
        <f>+F129</f>
        <v>22</v>
      </c>
      <c r="G133" s="96" t="s">
        <v>36</v>
      </c>
      <c r="H133" s="8" t="str">
        <f>VLOOKUP(G133,Results!$N$2:$O$13,2,FALSE)</f>
        <v>Newark Nomads</v>
      </c>
      <c r="I133" s="102"/>
      <c r="J133" s="96" t="s">
        <v>51</v>
      </c>
      <c r="K133" s="8" t="str">
        <f>VLOOKUP(J133,Results!$N$2:$O$13,2,FALSE)</f>
        <v>Bingham Lions</v>
      </c>
      <c r="L133" s="102"/>
    </row>
    <row r="134" spans="2:12" x14ac:dyDescent="0.25">
      <c r="E134" s="10">
        <v>46062</v>
      </c>
      <c r="F134" s="11">
        <v>23</v>
      </c>
      <c r="G134" s="96" t="s">
        <v>30</v>
      </c>
      <c r="H134" s="8" t="str">
        <f>VLOOKUP(G134,Results!$N$2:$O$13,2,FALSE)</f>
        <v>Butcher's Dog</v>
      </c>
      <c r="I134" s="102"/>
      <c r="J134" s="96" t="s">
        <v>32</v>
      </c>
      <c r="K134" s="8" t="str">
        <f>VLOOKUP(J134,Results!$N$2:$O$13,2,FALSE)</f>
        <v>Elks</v>
      </c>
      <c r="L134" s="102"/>
    </row>
    <row r="135" spans="2:12" x14ac:dyDescent="0.25">
      <c r="E135" s="14">
        <f>+E134</f>
        <v>46062</v>
      </c>
      <c r="F135" s="9">
        <f>+F134</f>
        <v>23</v>
      </c>
      <c r="G135" s="96" t="s">
        <v>34</v>
      </c>
      <c r="H135" s="8" t="str">
        <f>VLOOKUP(G135,Results!$N$2:$O$13,2,FALSE)</f>
        <v>Aztecs</v>
      </c>
      <c r="I135" s="102"/>
      <c r="J135" s="96" t="s">
        <v>36</v>
      </c>
      <c r="K135" s="8" t="str">
        <f>VLOOKUP(J135,Results!$N$2:$O$13,2,FALSE)</f>
        <v>Newark Nomads</v>
      </c>
      <c r="L135" s="102"/>
    </row>
    <row r="136" spans="2:12" x14ac:dyDescent="0.25">
      <c r="E136" s="14">
        <f>+E134</f>
        <v>46062</v>
      </c>
      <c r="F136" s="9">
        <f>+F134</f>
        <v>23</v>
      </c>
      <c r="G136" s="96" t="s">
        <v>38</v>
      </c>
      <c r="H136" s="8" t="str">
        <f>VLOOKUP(G136,Results!$N$2:$O$13,2,FALSE)</f>
        <v>Woodlark</v>
      </c>
      <c r="I136" s="102"/>
      <c r="J136" s="96" t="s">
        <v>40</v>
      </c>
      <c r="K136" s="8" t="str">
        <f>VLOOKUP(J136,Results!$N$2:$O$13,2,FALSE)</f>
        <v>Wynsomes</v>
      </c>
      <c r="L136" s="102"/>
    </row>
    <row r="137" spans="2:12" x14ac:dyDescent="0.25">
      <c r="E137" s="14">
        <f>+E134</f>
        <v>46062</v>
      </c>
      <c r="F137" s="9">
        <f>+F134</f>
        <v>23</v>
      </c>
      <c r="G137" s="96" t="s">
        <v>42</v>
      </c>
      <c r="H137" s="8" t="str">
        <f>VLOOKUP(G137,Results!$N$2:$O$13,2,FALSE)</f>
        <v>Clockpelters</v>
      </c>
      <c r="I137" s="102"/>
      <c r="J137" s="96" t="s">
        <v>44</v>
      </c>
      <c r="K137" s="8" t="str">
        <f>VLOOKUP(J137,Results!$N$2:$O$13,2,FALSE)</f>
        <v>Pilgrims</v>
      </c>
      <c r="L137" s="102"/>
    </row>
    <row r="138" spans="2:12" x14ac:dyDescent="0.25">
      <c r="E138" s="14">
        <f>+E134</f>
        <v>46062</v>
      </c>
      <c r="F138" s="9">
        <f>+F134</f>
        <v>23</v>
      </c>
      <c r="G138" s="96" t="s">
        <v>49</v>
      </c>
      <c r="H138" s="8" t="str">
        <f>VLOOKUP(G138,Results!$N$2:$O$13,2,FALSE)</f>
        <v>Lazy S</v>
      </c>
      <c r="I138" s="102"/>
      <c r="J138" s="96" t="s">
        <v>51</v>
      </c>
      <c r="K138" s="8" t="str">
        <f>VLOOKUP(J138,Results!$N$2:$O$13,2,FALSE)</f>
        <v>Bingham Lions</v>
      </c>
      <c r="L138" s="102"/>
    </row>
    <row r="139" spans="2:12" x14ac:dyDescent="0.25">
      <c r="E139" s="14">
        <f>+E135</f>
        <v>46062</v>
      </c>
      <c r="F139" s="9">
        <f>+F135</f>
        <v>23</v>
      </c>
      <c r="G139" s="96" t="s">
        <v>45</v>
      </c>
      <c r="H139" s="8" t="str">
        <f>VLOOKUP(G139,Results!$N$2:$O$13,2,FALSE)</f>
        <v>Phoenix</v>
      </c>
      <c r="I139" s="102"/>
      <c r="J139" s="96" t="s">
        <v>47</v>
      </c>
      <c r="K139" s="8" t="str">
        <f>VLOOKUP(J139,Results!$N$2:$O$13,2,FALSE)</f>
        <v>The Imps</v>
      </c>
      <c r="L139" s="102"/>
    </row>
    <row r="140" spans="2:12" x14ac:dyDescent="0.25">
      <c r="E140" s="10">
        <v>46069</v>
      </c>
      <c r="F140" s="11">
        <v>24</v>
      </c>
      <c r="G140" s="96" t="s">
        <v>40</v>
      </c>
      <c r="H140" s="8" t="str">
        <f>VLOOKUP(G140,Results!$N$2:$O$13,2,FALSE)</f>
        <v>Wynsomes</v>
      </c>
      <c r="I140" s="102"/>
      <c r="J140" s="96" t="s">
        <v>42</v>
      </c>
      <c r="K140" s="8" t="str">
        <f>VLOOKUP(J140,Results!$N$2:$O$13,2,FALSE)</f>
        <v>Clockpelters</v>
      </c>
      <c r="L140" s="102"/>
    </row>
    <row r="141" spans="2:12" x14ac:dyDescent="0.25">
      <c r="E141" s="14">
        <f>+E140</f>
        <v>46069</v>
      </c>
      <c r="F141" s="9">
        <f>+F140</f>
        <v>24</v>
      </c>
      <c r="G141" s="96" t="s">
        <v>30</v>
      </c>
      <c r="H141" s="8" t="str">
        <f>VLOOKUP(G141,Results!$N$2:$O$13,2,FALSE)</f>
        <v>Butcher's Dog</v>
      </c>
      <c r="I141" s="102"/>
      <c r="J141" s="96" t="s">
        <v>51</v>
      </c>
      <c r="K141" s="8" t="str">
        <f>VLOOKUP(J141,Results!$N$2:$O$13,2,FALSE)</f>
        <v>Bingham Lions</v>
      </c>
      <c r="L141" s="102"/>
    </row>
    <row r="142" spans="2:12" x14ac:dyDescent="0.25">
      <c r="E142" s="14">
        <f>+E140</f>
        <v>46069</v>
      </c>
      <c r="F142" s="9">
        <f>+F140</f>
        <v>24</v>
      </c>
      <c r="G142" s="96" t="s">
        <v>44</v>
      </c>
      <c r="H142" s="8" t="str">
        <f>VLOOKUP(G142,Results!$N$2:$O$13,2,FALSE)</f>
        <v>Pilgrims</v>
      </c>
      <c r="I142" s="102"/>
      <c r="J142" s="96" t="s">
        <v>45</v>
      </c>
      <c r="K142" s="8" t="str">
        <f>VLOOKUP(J142,Results!$N$2:$O$13,2,FALSE)</f>
        <v>Phoenix</v>
      </c>
      <c r="L142" s="102"/>
    </row>
    <row r="143" spans="2:12" x14ac:dyDescent="0.25">
      <c r="E143" s="14">
        <f>+E140</f>
        <v>46069</v>
      </c>
      <c r="F143" s="9">
        <f>+F140</f>
        <v>24</v>
      </c>
      <c r="G143" s="96" t="s">
        <v>36</v>
      </c>
      <c r="H143" s="8" t="str">
        <f>VLOOKUP(G143,Results!$N$2:$O$13,2,FALSE)</f>
        <v>Newark Nomads</v>
      </c>
      <c r="I143" s="102"/>
      <c r="J143" s="96" t="s">
        <v>38</v>
      </c>
      <c r="K143" s="8" t="str">
        <f>VLOOKUP(J143,Results!$N$2:$O$13,2,FALSE)</f>
        <v>Woodlark</v>
      </c>
      <c r="L143" s="102"/>
    </row>
    <row r="144" spans="2:12" x14ac:dyDescent="0.25">
      <c r="E144" s="14">
        <f>+E140</f>
        <v>46069</v>
      </c>
      <c r="F144" s="9">
        <f>+F140</f>
        <v>24</v>
      </c>
      <c r="G144" s="96" t="s">
        <v>47</v>
      </c>
      <c r="H144" s="8" t="str">
        <f>VLOOKUP(G144,Results!$N$2:$O$13,2,FALSE)</f>
        <v>The Imps</v>
      </c>
      <c r="I144" s="102"/>
      <c r="J144" s="96" t="s">
        <v>49</v>
      </c>
      <c r="K144" s="8" t="str">
        <f>VLOOKUP(J144,Results!$N$2:$O$13,2,FALSE)</f>
        <v>Lazy S</v>
      </c>
      <c r="L144" s="102"/>
    </row>
    <row r="145" spans="5:12" x14ac:dyDescent="0.25">
      <c r="E145" s="14">
        <f>+E141</f>
        <v>46069</v>
      </c>
      <c r="F145" s="9">
        <f>+F141</f>
        <v>24</v>
      </c>
      <c r="G145" s="96" t="s">
        <v>32</v>
      </c>
      <c r="H145" s="8" t="str">
        <f>VLOOKUP(G145,Results!$N$2:$O$13,2,FALSE)</f>
        <v>Elks</v>
      </c>
      <c r="I145" s="102"/>
      <c r="J145" s="96" t="s">
        <v>34</v>
      </c>
      <c r="K145" s="8" t="str">
        <f>VLOOKUP(J145,Results!$N$2:$O$13,2,FALSE)</f>
        <v>Aztecs</v>
      </c>
      <c r="L145" s="102"/>
    </row>
    <row r="146" spans="5:12" x14ac:dyDescent="0.25">
      <c r="E146" s="10">
        <v>46073</v>
      </c>
      <c r="F146" s="11">
        <v>25</v>
      </c>
      <c r="G146" s="96" t="s">
        <v>49</v>
      </c>
      <c r="H146" s="8" t="str">
        <f>VLOOKUP(G146,Results!$N$2:$O$13,2,FALSE)</f>
        <v>Lazy S</v>
      </c>
      <c r="I146" s="102"/>
      <c r="J146" s="96" t="s">
        <v>45</v>
      </c>
      <c r="K146" s="8" t="str">
        <f>VLOOKUP(J146,Results!$N$2:$O$13,2,FALSE)</f>
        <v>Phoenix</v>
      </c>
      <c r="L146" s="102"/>
    </row>
    <row r="147" spans="5:12" x14ac:dyDescent="0.25">
      <c r="E147" s="14">
        <f>+E146</f>
        <v>46073</v>
      </c>
      <c r="F147" s="9">
        <f>+F146</f>
        <v>25</v>
      </c>
      <c r="G147" s="96" t="s">
        <v>44</v>
      </c>
      <c r="H147" s="8" t="str">
        <f>VLOOKUP(G147,Results!$N$2:$O$13,2,FALSE)</f>
        <v>Pilgrims</v>
      </c>
      <c r="I147" s="102"/>
      <c r="J147" s="96" t="s">
        <v>40</v>
      </c>
      <c r="K147" s="8" t="str">
        <f>VLOOKUP(J147,Results!$N$2:$O$13,2,FALSE)</f>
        <v>Wynsomes</v>
      </c>
      <c r="L147" s="102"/>
    </row>
    <row r="148" spans="5:12" x14ac:dyDescent="0.25">
      <c r="E148" s="14">
        <f>+E146</f>
        <v>46073</v>
      </c>
      <c r="F148" s="9">
        <f>+F146</f>
        <v>25</v>
      </c>
      <c r="G148" s="96" t="s">
        <v>51</v>
      </c>
      <c r="H148" s="8" t="str">
        <f>VLOOKUP(G148,Results!$N$2:$O$13,2,FALSE)</f>
        <v>Bingham Lions</v>
      </c>
      <c r="I148" s="102"/>
      <c r="J148" s="96" t="s">
        <v>47</v>
      </c>
      <c r="K148" s="8" t="str">
        <f>VLOOKUP(J148,Results!$N$2:$O$13,2,FALSE)</f>
        <v>The Imps</v>
      </c>
      <c r="L148" s="102"/>
    </row>
    <row r="149" spans="5:12" x14ac:dyDescent="0.25">
      <c r="E149" s="14">
        <f>+E146</f>
        <v>46073</v>
      </c>
      <c r="F149" s="9">
        <f>+F146</f>
        <v>25</v>
      </c>
      <c r="G149" s="96" t="s">
        <v>34</v>
      </c>
      <c r="H149" s="8" t="str">
        <f>VLOOKUP(G149,Results!$N$2:$O$13,2,FALSE)</f>
        <v>Aztecs</v>
      </c>
      <c r="I149" s="102"/>
      <c r="J149" s="96" t="s">
        <v>30</v>
      </c>
      <c r="K149" s="8" t="str">
        <f>VLOOKUP(J149,Results!$N$2:$O$13,2,FALSE)</f>
        <v>Butcher's Dog</v>
      </c>
      <c r="L149" s="102"/>
    </row>
    <row r="150" spans="5:12" x14ac:dyDescent="0.25">
      <c r="E150" s="14">
        <f>+E146</f>
        <v>46073</v>
      </c>
      <c r="F150" s="9">
        <f>+F146</f>
        <v>25</v>
      </c>
      <c r="G150" s="96" t="s">
        <v>36</v>
      </c>
      <c r="H150" s="8" t="str">
        <f>VLOOKUP(G150,Results!$N$2:$O$13,2,FALSE)</f>
        <v>Newark Nomads</v>
      </c>
      <c r="I150" s="102"/>
      <c r="J150" s="96" t="s">
        <v>32</v>
      </c>
      <c r="K150" s="8" t="str">
        <f>VLOOKUP(J150,Results!$N$2:$O$13,2,FALSE)</f>
        <v>Elks</v>
      </c>
      <c r="L150" s="102"/>
    </row>
    <row r="151" spans="5:12" x14ac:dyDescent="0.25">
      <c r="E151" s="14">
        <f>+E147</f>
        <v>46073</v>
      </c>
      <c r="F151" s="9">
        <f>+F147</f>
        <v>25</v>
      </c>
      <c r="G151" s="96" t="s">
        <v>42</v>
      </c>
      <c r="H151" s="8" t="str">
        <f>VLOOKUP(G151,Results!$N$2:$O$13,2,FALSE)</f>
        <v>Clockpelters</v>
      </c>
      <c r="I151" s="102"/>
      <c r="J151" s="96" t="s">
        <v>38</v>
      </c>
      <c r="K151" s="8" t="str">
        <f>VLOOKUP(J151,Results!$N$2:$O$13,2,FALSE)</f>
        <v>Woodlark</v>
      </c>
      <c r="L151" s="102"/>
    </row>
    <row r="152" spans="5:12" x14ac:dyDescent="0.25">
      <c r="E152" s="10">
        <v>46078</v>
      </c>
      <c r="F152" s="11">
        <v>26</v>
      </c>
      <c r="G152" s="96" t="s">
        <v>38</v>
      </c>
      <c r="H152" s="8" t="str">
        <f>VLOOKUP(G152,Results!$N$2:$O$13,2,FALSE)</f>
        <v>Woodlark</v>
      </c>
      <c r="I152" s="102"/>
      <c r="J152" s="96" t="s">
        <v>34</v>
      </c>
      <c r="K152" s="8" t="str">
        <f>VLOOKUP(J152,Results!$N$2:$O$13,2,FALSE)</f>
        <v>Aztecs</v>
      </c>
      <c r="L152" s="102"/>
    </row>
    <row r="153" spans="5:12" x14ac:dyDescent="0.25">
      <c r="E153" s="14">
        <f>+E152</f>
        <v>46078</v>
      </c>
      <c r="F153" s="9">
        <f>+F152</f>
        <v>26</v>
      </c>
      <c r="G153" s="96" t="s">
        <v>47</v>
      </c>
      <c r="H153" s="8" t="str">
        <f>VLOOKUP(G153,Results!$N$2:$O$13,2,FALSE)</f>
        <v>The Imps</v>
      </c>
      <c r="I153" s="102"/>
      <c r="J153" s="96" t="s">
        <v>44</v>
      </c>
      <c r="K153" s="8" t="str">
        <f>VLOOKUP(J153,Results!$N$2:$O$13,2,FALSE)</f>
        <v>Pilgrims</v>
      </c>
      <c r="L153" s="102"/>
    </row>
    <row r="154" spans="5:12" x14ac:dyDescent="0.25">
      <c r="E154" s="14">
        <f>+E152</f>
        <v>46078</v>
      </c>
      <c r="F154" s="9">
        <f>+F152</f>
        <v>26</v>
      </c>
      <c r="G154" s="96" t="s">
        <v>45</v>
      </c>
      <c r="H154" s="8" t="str">
        <f>VLOOKUP(G154,Results!$N$2:$O$13,2,FALSE)</f>
        <v>Phoenix</v>
      </c>
      <c r="I154" s="102"/>
      <c r="J154" s="96" t="s">
        <v>42</v>
      </c>
      <c r="K154" s="8" t="str">
        <f>VLOOKUP(J154,Results!$N$2:$O$13,2,FALSE)</f>
        <v>Clockpelters</v>
      </c>
      <c r="L154" s="102"/>
    </row>
    <row r="155" spans="5:12" x14ac:dyDescent="0.25">
      <c r="E155" s="14">
        <f>+E152</f>
        <v>46078</v>
      </c>
      <c r="F155" s="9">
        <f>+F152</f>
        <v>26</v>
      </c>
      <c r="G155" s="96" t="s">
        <v>51</v>
      </c>
      <c r="H155" s="8" t="str">
        <f>VLOOKUP(G155,Results!$N$2:$O$13,2,FALSE)</f>
        <v>Bingham Lions</v>
      </c>
      <c r="I155" s="102"/>
      <c r="J155" s="96" t="s">
        <v>32</v>
      </c>
      <c r="K155" s="8" t="str">
        <f>VLOOKUP(J155,Results!$N$2:$O$13,2,FALSE)</f>
        <v>Elks</v>
      </c>
      <c r="L155" s="102"/>
    </row>
    <row r="156" spans="5:12" x14ac:dyDescent="0.25">
      <c r="E156" s="14">
        <f>+E152</f>
        <v>46078</v>
      </c>
      <c r="F156" s="9">
        <f>+F152</f>
        <v>26</v>
      </c>
      <c r="G156" s="96" t="s">
        <v>49</v>
      </c>
      <c r="H156" s="8" t="str">
        <f>VLOOKUP(G156,Results!$N$2:$O$13,2,FALSE)</f>
        <v>Lazy S</v>
      </c>
      <c r="I156" s="102"/>
      <c r="J156" s="96" t="s">
        <v>30</v>
      </c>
      <c r="K156" s="8" t="str">
        <f>VLOOKUP(J156,Results!$N$2:$O$13,2,FALSE)</f>
        <v>Butcher's Dog</v>
      </c>
      <c r="L156" s="102"/>
    </row>
    <row r="157" spans="5:12" x14ac:dyDescent="0.25">
      <c r="E157" s="14">
        <f>+E153</f>
        <v>46078</v>
      </c>
      <c r="F157" s="9">
        <f>+F153</f>
        <v>26</v>
      </c>
      <c r="G157" s="96" t="s">
        <v>40</v>
      </c>
      <c r="H157" s="8" t="str">
        <f>VLOOKUP(G157,Results!$N$2:$O$13,2,FALSE)</f>
        <v>Wynsomes</v>
      </c>
      <c r="I157" s="102"/>
      <c r="J157" s="96" t="s">
        <v>36</v>
      </c>
      <c r="K157" s="8" t="str">
        <f>VLOOKUP(J157,Results!$N$2:$O$13,2,FALSE)</f>
        <v>Newark Nomads</v>
      </c>
      <c r="L157" s="102"/>
    </row>
    <row r="158" spans="5:12" x14ac:dyDescent="0.25">
      <c r="E158" s="10">
        <v>46087</v>
      </c>
      <c r="F158" s="11">
        <v>27</v>
      </c>
      <c r="G158" s="96" t="s">
        <v>44</v>
      </c>
      <c r="H158" s="8" t="str">
        <f>VLOOKUP(G158,Results!$N$2:$O$13,2,FALSE)</f>
        <v>Pilgrims</v>
      </c>
      <c r="I158" s="102"/>
      <c r="J158" s="96" t="s">
        <v>49</v>
      </c>
      <c r="K158" s="8" t="str">
        <f>VLOOKUP(J158,Results!$N$2:$O$13,2,FALSE)</f>
        <v>Lazy S</v>
      </c>
      <c r="L158" s="102"/>
    </row>
    <row r="159" spans="5:12" x14ac:dyDescent="0.25">
      <c r="E159" s="14">
        <f>+E158</f>
        <v>46087</v>
      </c>
      <c r="F159" s="9">
        <f>+F158</f>
        <v>27</v>
      </c>
      <c r="G159" s="96" t="s">
        <v>32</v>
      </c>
      <c r="H159" s="8" t="str">
        <f>VLOOKUP(G159,Results!$N$2:$O$13,2,FALSE)</f>
        <v>Elks</v>
      </c>
      <c r="I159" s="102"/>
      <c r="J159" s="96" t="s">
        <v>38</v>
      </c>
      <c r="K159" s="8" t="str">
        <f>VLOOKUP(J159,Results!$N$2:$O$13,2,FALSE)</f>
        <v>Woodlark</v>
      </c>
      <c r="L159" s="102"/>
    </row>
    <row r="160" spans="5:12" x14ac:dyDescent="0.25">
      <c r="E160" s="14">
        <f>+E158</f>
        <v>46087</v>
      </c>
      <c r="F160" s="9">
        <f>+F158</f>
        <v>27</v>
      </c>
      <c r="G160" s="96" t="s">
        <v>30</v>
      </c>
      <c r="H160" s="8" t="str">
        <f>VLOOKUP(G160,Results!$N$2:$O$13,2,FALSE)</f>
        <v>Butcher's Dog</v>
      </c>
      <c r="I160" s="102"/>
      <c r="J160" s="96" t="s">
        <v>36</v>
      </c>
      <c r="K160" s="8" t="str">
        <f>VLOOKUP(J160,Results!$N$2:$O$13,2,FALSE)</f>
        <v>Newark Nomads</v>
      </c>
      <c r="L160" s="102"/>
    </row>
    <row r="161" spans="5:12" x14ac:dyDescent="0.25">
      <c r="E161" s="14">
        <f>+E158</f>
        <v>46087</v>
      </c>
      <c r="F161" s="9">
        <f>+F158</f>
        <v>27</v>
      </c>
      <c r="G161" s="96" t="s">
        <v>42</v>
      </c>
      <c r="H161" s="8" t="str">
        <f>VLOOKUP(G161,Results!$N$2:$O$13,2,FALSE)</f>
        <v>Clockpelters</v>
      </c>
      <c r="I161" s="102"/>
      <c r="J161" s="96" t="s">
        <v>47</v>
      </c>
      <c r="K161" s="8" t="str">
        <f>VLOOKUP(J161,Results!$N$2:$O$13,2,FALSE)</f>
        <v>The Imps</v>
      </c>
      <c r="L161" s="102"/>
    </row>
    <row r="162" spans="5:12" x14ac:dyDescent="0.25">
      <c r="E162" s="14">
        <f>+E158</f>
        <v>46087</v>
      </c>
      <c r="F162" s="9">
        <f>+F158</f>
        <v>27</v>
      </c>
      <c r="G162" s="96" t="s">
        <v>34</v>
      </c>
      <c r="H162" s="8" t="str">
        <f>VLOOKUP(G162,Results!$N$2:$O$13,2,FALSE)</f>
        <v>Aztecs</v>
      </c>
      <c r="I162" s="102"/>
      <c r="J162" s="96" t="s">
        <v>40</v>
      </c>
      <c r="K162" s="8" t="str">
        <f>VLOOKUP(J162,Results!$N$2:$O$13,2,FALSE)</f>
        <v>Wynsomes</v>
      </c>
      <c r="L162" s="102"/>
    </row>
    <row r="163" spans="5:12" x14ac:dyDescent="0.25">
      <c r="E163" s="14">
        <f>+E159</f>
        <v>46087</v>
      </c>
      <c r="F163" s="9">
        <f>+F159</f>
        <v>27</v>
      </c>
      <c r="G163" s="96" t="s">
        <v>45</v>
      </c>
      <c r="H163" s="8" t="str">
        <f>VLOOKUP(G163,Results!$N$2:$O$13,2,FALSE)</f>
        <v>Phoenix</v>
      </c>
      <c r="I163" s="102"/>
      <c r="J163" s="96" t="s">
        <v>51</v>
      </c>
      <c r="K163" s="8" t="str">
        <f>VLOOKUP(J163,Results!$N$2:$O$13,2,FALSE)</f>
        <v>Bingham Lions</v>
      </c>
      <c r="L163" s="102"/>
    </row>
    <row r="164" spans="5:12" x14ac:dyDescent="0.25">
      <c r="E164" s="10">
        <v>46090</v>
      </c>
      <c r="F164" s="11">
        <v>28</v>
      </c>
      <c r="G164" s="96" t="s">
        <v>34</v>
      </c>
      <c r="H164" s="8" t="str">
        <f>VLOOKUP(G164,Results!$N$2:$O$13,2,FALSE)</f>
        <v>Aztecs</v>
      </c>
      <c r="I164" s="102"/>
      <c r="J164" s="96" t="s">
        <v>51</v>
      </c>
      <c r="K164" s="8" t="str">
        <f>VLOOKUP(J164,Results!$N$2:$O$13,2,FALSE)</f>
        <v>Bingham Lions</v>
      </c>
      <c r="L164" s="102"/>
    </row>
    <row r="165" spans="5:12" x14ac:dyDescent="0.25">
      <c r="E165" s="14">
        <f>+E164</f>
        <v>46090</v>
      </c>
      <c r="F165" s="9">
        <f>+F164</f>
        <v>28</v>
      </c>
      <c r="G165" s="96" t="s">
        <v>36</v>
      </c>
      <c r="H165" s="8" t="str">
        <f>VLOOKUP(G165,Results!$N$2:$O$13,2,FALSE)</f>
        <v>Newark Nomads</v>
      </c>
      <c r="I165" s="102"/>
      <c r="J165" s="96" t="s">
        <v>42</v>
      </c>
      <c r="K165" s="8" t="str">
        <f>VLOOKUP(J165,Results!$N$2:$O$13,2,FALSE)</f>
        <v>Clockpelters</v>
      </c>
      <c r="L165" s="102"/>
    </row>
    <row r="166" spans="5:12" x14ac:dyDescent="0.25">
      <c r="E166" s="14">
        <f>+E164</f>
        <v>46090</v>
      </c>
      <c r="F166" s="9">
        <f>+F164</f>
        <v>28</v>
      </c>
      <c r="G166" s="96" t="s">
        <v>32</v>
      </c>
      <c r="H166" s="8" t="str">
        <f>VLOOKUP(G166,Results!$N$2:$O$13,2,FALSE)</f>
        <v>Elks</v>
      </c>
      <c r="I166" s="102"/>
      <c r="J166" s="96" t="s">
        <v>49</v>
      </c>
      <c r="K166" s="8" t="str">
        <f>VLOOKUP(J166,Results!$N$2:$O$13,2,FALSE)</f>
        <v>Lazy S</v>
      </c>
      <c r="L166" s="102"/>
    </row>
    <row r="167" spans="5:12" x14ac:dyDescent="0.25">
      <c r="E167" s="14">
        <f>+E164</f>
        <v>46090</v>
      </c>
      <c r="F167" s="9">
        <f>+F164</f>
        <v>28</v>
      </c>
      <c r="G167" s="96" t="s">
        <v>40</v>
      </c>
      <c r="H167" s="8" t="str">
        <f>VLOOKUP(G167,Results!$N$2:$O$13,2,FALSE)</f>
        <v>Wynsomes</v>
      </c>
      <c r="I167" s="102"/>
      <c r="J167" s="96" t="s">
        <v>45</v>
      </c>
      <c r="K167" s="8" t="str">
        <f>VLOOKUP(J167,Results!$N$2:$O$13,2,FALSE)</f>
        <v>Phoenix</v>
      </c>
      <c r="L167" s="102"/>
    </row>
    <row r="168" spans="5:12" x14ac:dyDescent="0.25">
      <c r="E168" s="14">
        <f>+E164</f>
        <v>46090</v>
      </c>
      <c r="F168" s="9">
        <f>+F164</f>
        <v>28</v>
      </c>
      <c r="G168" s="96" t="s">
        <v>38</v>
      </c>
      <c r="H168" s="8" t="str">
        <f>VLOOKUP(G168,Results!$N$2:$O$13,2,FALSE)</f>
        <v>Woodlark</v>
      </c>
      <c r="I168" s="102"/>
      <c r="J168" s="96" t="s">
        <v>44</v>
      </c>
      <c r="K168" s="8" t="str">
        <f>VLOOKUP(J168,Results!$N$2:$O$13,2,FALSE)</f>
        <v>Pilgrims</v>
      </c>
      <c r="L168" s="102"/>
    </row>
    <row r="169" spans="5:12" x14ac:dyDescent="0.25">
      <c r="E169" s="14">
        <f>+E165</f>
        <v>46090</v>
      </c>
      <c r="F169" s="9">
        <f>+F165</f>
        <v>28</v>
      </c>
      <c r="G169" s="96" t="s">
        <v>30</v>
      </c>
      <c r="H169" s="8" t="str">
        <f>VLOOKUP(G169,Results!$N$2:$O$13,2,FALSE)</f>
        <v>Butcher's Dog</v>
      </c>
      <c r="I169" s="102"/>
      <c r="J169" s="96" t="s">
        <v>47</v>
      </c>
      <c r="K169" s="8" t="str">
        <f>VLOOKUP(J169,Results!$N$2:$O$13,2,FALSE)</f>
        <v>The Imps</v>
      </c>
      <c r="L169" s="102"/>
    </row>
    <row r="170" spans="5:12" x14ac:dyDescent="0.25">
      <c r="E170" s="10">
        <v>46106</v>
      </c>
      <c r="F170" s="11">
        <v>29</v>
      </c>
      <c r="G170" s="96" t="s">
        <v>38</v>
      </c>
      <c r="H170" s="8" t="str">
        <f>VLOOKUP(G170,Results!$N$2:$O$13,2,FALSE)</f>
        <v>Woodlark</v>
      </c>
      <c r="I170" s="102"/>
      <c r="J170" s="96" t="s">
        <v>47</v>
      </c>
      <c r="K170" s="8" t="str">
        <f>VLOOKUP(J170,Results!$N$2:$O$13,2,FALSE)</f>
        <v>The Imps</v>
      </c>
      <c r="L170" s="102"/>
    </row>
    <row r="171" spans="5:12" x14ac:dyDescent="0.25">
      <c r="E171" s="14">
        <f>+E170</f>
        <v>46106</v>
      </c>
      <c r="F171" s="9">
        <f>+F170</f>
        <v>29</v>
      </c>
      <c r="G171" s="96" t="s">
        <v>30</v>
      </c>
      <c r="H171" s="8" t="str">
        <f>VLOOKUP(G171,Results!$N$2:$O$13,2,FALSE)</f>
        <v>Butcher's Dog</v>
      </c>
      <c r="I171" s="102"/>
      <c r="J171" s="96" t="s">
        <v>44</v>
      </c>
      <c r="K171" s="8" t="str">
        <f>VLOOKUP(J171,Results!$N$2:$O$13,2,FALSE)</f>
        <v>Pilgrims</v>
      </c>
      <c r="L171" s="102"/>
    </row>
    <row r="172" spans="5:12" x14ac:dyDescent="0.25">
      <c r="E172" s="14">
        <f>+E170</f>
        <v>46106</v>
      </c>
      <c r="F172" s="9">
        <f>+F170</f>
        <v>29</v>
      </c>
      <c r="G172" s="96" t="s">
        <v>42</v>
      </c>
      <c r="H172" s="8" t="str">
        <f>VLOOKUP(G172,Results!$N$2:$O$13,2,FALSE)</f>
        <v>Clockpelters</v>
      </c>
      <c r="I172" s="102"/>
      <c r="J172" s="96" t="s">
        <v>34</v>
      </c>
      <c r="K172" s="8" t="str">
        <f>VLOOKUP(J172,Results!$N$2:$O$13,2,FALSE)</f>
        <v>Aztecs</v>
      </c>
      <c r="L172" s="102"/>
    </row>
    <row r="173" spans="5:12" x14ac:dyDescent="0.25">
      <c r="E173" s="14">
        <f>+E170</f>
        <v>46106</v>
      </c>
      <c r="F173" s="9">
        <f>+F170</f>
        <v>29</v>
      </c>
      <c r="G173" s="96" t="s">
        <v>51</v>
      </c>
      <c r="H173" s="8" t="str">
        <f>VLOOKUP(G173,Results!$N$2:$O$13,2,FALSE)</f>
        <v>Bingham Lions</v>
      </c>
      <c r="I173" s="102"/>
      <c r="J173" s="96" t="s">
        <v>40</v>
      </c>
      <c r="K173" s="8" t="str">
        <f>VLOOKUP(J173,Results!$N$2:$O$13,2,FALSE)</f>
        <v>Wynsomes</v>
      </c>
      <c r="L173" s="102"/>
    </row>
    <row r="174" spans="5:12" x14ac:dyDescent="0.25">
      <c r="E174" s="14">
        <f>+E170</f>
        <v>46106</v>
      </c>
      <c r="F174" s="9">
        <f>+F170</f>
        <v>29</v>
      </c>
      <c r="G174" s="96" t="s">
        <v>32</v>
      </c>
      <c r="H174" s="8" t="str">
        <f>VLOOKUP(G174,Results!$N$2:$O$13,2,FALSE)</f>
        <v>Elks</v>
      </c>
      <c r="I174" s="102"/>
      <c r="J174" s="96" t="s">
        <v>45</v>
      </c>
      <c r="K174" s="8" t="str">
        <f>VLOOKUP(J174,Results!$N$2:$O$13,2,FALSE)</f>
        <v>Phoenix</v>
      </c>
      <c r="L174" s="102"/>
    </row>
    <row r="175" spans="5:12" x14ac:dyDescent="0.25">
      <c r="E175" s="14">
        <f>+E171</f>
        <v>46106</v>
      </c>
      <c r="F175" s="9">
        <f>+F171</f>
        <v>29</v>
      </c>
      <c r="G175" s="96" t="s">
        <v>36</v>
      </c>
      <c r="H175" s="8" t="str">
        <f>VLOOKUP(G175,Results!$N$2:$O$13,2,FALSE)</f>
        <v>Newark Nomads</v>
      </c>
      <c r="I175" s="102"/>
      <c r="J175" s="96" t="s">
        <v>49</v>
      </c>
      <c r="K175" s="8" t="str">
        <f>VLOOKUP(J175,Results!$N$2:$O$13,2,FALSE)</f>
        <v>Lazy S</v>
      </c>
      <c r="L175" s="102"/>
    </row>
    <row r="176" spans="5:12" x14ac:dyDescent="0.25">
      <c r="E176" s="10">
        <v>46111</v>
      </c>
      <c r="F176" s="11">
        <v>30</v>
      </c>
      <c r="G176" s="96" t="s">
        <v>32</v>
      </c>
      <c r="H176" s="8" t="str">
        <f>VLOOKUP(G176,Results!$N$2:$O$13,2,FALSE)</f>
        <v>Elks</v>
      </c>
      <c r="I176" s="102"/>
      <c r="J176" s="96" t="s">
        <v>42</v>
      </c>
      <c r="K176" s="8" t="str">
        <f>VLOOKUP(J176,Results!$N$2:$O$13,2,FALSE)</f>
        <v>Clockpelters</v>
      </c>
      <c r="L176" s="102"/>
    </row>
    <row r="177" spans="5:12" x14ac:dyDescent="0.25">
      <c r="E177" s="14">
        <f>+E176</f>
        <v>46111</v>
      </c>
      <c r="F177" s="9">
        <f>+F176</f>
        <v>30</v>
      </c>
      <c r="G177" s="96" t="s">
        <v>47</v>
      </c>
      <c r="H177" s="8" t="str">
        <f>VLOOKUP(G177,Results!$N$2:$O$13,2,FALSE)</f>
        <v>The Imps</v>
      </c>
      <c r="I177" s="102"/>
      <c r="J177" s="96" t="s">
        <v>40</v>
      </c>
      <c r="K177" s="8" t="str">
        <f>VLOOKUP(J177,Results!$N$2:$O$13,2,FALSE)</f>
        <v>Wynsomes</v>
      </c>
      <c r="L177" s="102"/>
    </row>
    <row r="178" spans="5:12" x14ac:dyDescent="0.25">
      <c r="E178" s="14">
        <f>+E176</f>
        <v>46111</v>
      </c>
      <c r="F178" s="9">
        <f>+F176</f>
        <v>30</v>
      </c>
      <c r="G178" s="96" t="s">
        <v>38</v>
      </c>
      <c r="H178" s="8" t="str">
        <f>VLOOKUP(G178,Results!$N$2:$O$13,2,FALSE)</f>
        <v>Woodlark</v>
      </c>
      <c r="I178" s="102"/>
      <c r="J178" s="96" t="s">
        <v>30</v>
      </c>
      <c r="K178" s="8" t="str">
        <f>VLOOKUP(J178,Results!$N$2:$O$13,2,FALSE)</f>
        <v>Butcher's Dog</v>
      </c>
      <c r="L178" s="102"/>
    </row>
    <row r="179" spans="5:12" x14ac:dyDescent="0.25">
      <c r="E179" s="14">
        <f>+E176</f>
        <v>46111</v>
      </c>
      <c r="F179" s="9">
        <f>+F176</f>
        <v>30</v>
      </c>
      <c r="G179" s="96" t="s">
        <v>49</v>
      </c>
      <c r="H179" s="8" t="str">
        <f>VLOOKUP(G179,Results!$N$2:$O$13,2,FALSE)</f>
        <v>Lazy S</v>
      </c>
      <c r="I179" s="102"/>
      <c r="J179" s="96" t="s">
        <v>34</v>
      </c>
      <c r="K179" s="8" t="str">
        <f>VLOOKUP(J179,Results!$N$2:$O$13,2,FALSE)</f>
        <v>Aztecs</v>
      </c>
      <c r="L179" s="102"/>
    </row>
    <row r="180" spans="5:12" x14ac:dyDescent="0.25">
      <c r="E180" s="14">
        <f>+E176</f>
        <v>46111</v>
      </c>
      <c r="F180" s="9">
        <f>+F176</f>
        <v>30</v>
      </c>
      <c r="G180" s="96" t="s">
        <v>36</v>
      </c>
      <c r="H180" s="8" t="str">
        <f>VLOOKUP(G180,Results!$N$2:$O$13,2,FALSE)</f>
        <v>Newark Nomads</v>
      </c>
      <c r="I180" s="102"/>
      <c r="J180" s="96" t="s">
        <v>45</v>
      </c>
      <c r="K180" s="8" t="str">
        <f>VLOOKUP(J180,Results!$N$2:$O$13,2,FALSE)</f>
        <v>Phoenix</v>
      </c>
      <c r="L180" s="102"/>
    </row>
    <row r="181" spans="5:12" x14ac:dyDescent="0.25">
      <c r="E181" s="14">
        <f>+E177</f>
        <v>46111</v>
      </c>
      <c r="F181" s="9">
        <f>+F177</f>
        <v>30</v>
      </c>
      <c r="G181" s="96" t="s">
        <v>51</v>
      </c>
      <c r="H181" s="8" t="str">
        <f>VLOOKUP(G181,Results!$N$2:$O$13,2,FALSE)</f>
        <v>Bingham Lions</v>
      </c>
      <c r="I181" s="102"/>
      <c r="J181" s="96" t="s">
        <v>44</v>
      </c>
      <c r="K181" s="8" t="str">
        <f>VLOOKUP(J181,Results!$N$2:$O$13,2,FALSE)</f>
        <v>Pilgrims</v>
      </c>
      <c r="L181" s="102"/>
    </row>
    <row r="182" spans="5:12" x14ac:dyDescent="0.25">
      <c r="E182" s="10">
        <v>46120</v>
      </c>
      <c r="F182" s="11">
        <v>31</v>
      </c>
      <c r="G182" s="96" t="s">
        <v>30</v>
      </c>
      <c r="H182" s="8" t="str">
        <f>VLOOKUP(G182,Results!$N$2:$O$13,2,FALSE)</f>
        <v>Butcher's Dog</v>
      </c>
      <c r="I182" s="102"/>
      <c r="J182" s="96" t="s">
        <v>40</v>
      </c>
      <c r="K182" s="8" t="str">
        <f>VLOOKUP(J182,Results!$N$2:$O$13,2,FALSE)</f>
        <v>Wynsomes</v>
      </c>
      <c r="L182" s="102"/>
    </row>
    <row r="183" spans="5:12" x14ac:dyDescent="0.25">
      <c r="E183" s="14">
        <f>+E182</f>
        <v>46120</v>
      </c>
      <c r="F183" s="9">
        <f>+F182</f>
        <v>31</v>
      </c>
      <c r="G183" s="96" t="s">
        <v>45</v>
      </c>
      <c r="H183" s="8" t="str">
        <f>VLOOKUP(G183,Results!$N$2:$O$13,2,FALSE)</f>
        <v>Phoenix</v>
      </c>
      <c r="I183" s="102"/>
      <c r="J183" s="96" t="s">
        <v>34</v>
      </c>
      <c r="K183" s="8" t="str">
        <f>VLOOKUP(J183,Results!$N$2:$O$13,2,FALSE)</f>
        <v>Aztecs</v>
      </c>
      <c r="L183" s="102"/>
    </row>
    <row r="184" spans="5:12" x14ac:dyDescent="0.25">
      <c r="E184" s="14">
        <f>+E182</f>
        <v>46120</v>
      </c>
      <c r="F184" s="9">
        <f>+F182</f>
        <v>31</v>
      </c>
      <c r="G184" s="96" t="s">
        <v>44</v>
      </c>
      <c r="H184" s="8" t="str">
        <f>VLOOKUP(G184,Results!$N$2:$O$13,2,FALSE)</f>
        <v>Pilgrims</v>
      </c>
      <c r="I184" s="102"/>
      <c r="J184" s="96" t="s">
        <v>32</v>
      </c>
      <c r="K184" s="8" t="str">
        <f>VLOOKUP(J184,Results!$N$2:$O$13,2,FALSE)</f>
        <v>Elks</v>
      </c>
      <c r="L184" s="102"/>
    </row>
    <row r="185" spans="5:12" x14ac:dyDescent="0.25">
      <c r="E185" s="14">
        <f>+E182</f>
        <v>46120</v>
      </c>
      <c r="F185" s="9">
        <f>+F182</f>
        <v>31</v>
      </c>
      <c r="G185" s="96" t="s">
        <v>47</v>
      </c>
      <c r="H185" s="8" t="str">
        <f>VLOOKUP(G185,Results!$N$2:$O$13,2,FALSE)</f>
        <v>The Imps</v>
      </c>
      <c r="I185" s="102"/>
      <c r="J185" s="96" t="s">
        <v>36</v>
      </c>
      <c r="K185" s="8" t="str">
        <f>VLOOKUP(J185,Results!$N$2:$O$13,2,FALSE)</f>
        <v>Newark Nomads</v>
      </c>
      <c r="L185" s="102"/>
    </row>
    <row r="186" spans="5:12" x14ac:dyDescent="0.25">
      <c r="E186" s="14">
        <f>+E182</f>
        <v>46120</v>
      </c>
      <c r="F186" s="9">
        <f>+F182</f>
        <v>31</v>
      </c>
      <c r="G186" s="96" t="s">
        <v>42</v>
      </c>
      <c r="H186" s="8" t="str">
        <f>VLOOKUP(G186,Results!$N$2:$O$13,2,FALSE)</f>
        <v>Clockpelters</v>
      </c>
      <c r="I186" s="102"/>
      <c r="J186" s="96" t="s">
        <v>51</v>
      </c>
      <c r="K186" s="8" t="str">
        <f>VLOOKUP(J186,Results!$N$2:$O$13,2,FALSE)</f>
        <v>Bingham Lions</v>
      </c>
      <c r="L186" s="102"/>
    </row>
    <row r="187" spans="5:12" x14ac:dyDescent="0.25">
      <c r="E187" s="14">
        <f>+E183</f>
        <v>46120</v>
      </c>
      <c r="F187" s="9">
        <f>+F183</f>
        <v>31</v>
      </c>
      <c r="G187" s="96" t="s">
        <v>49</v>
      </c>
      <c r="H187" s="8" t="str">
        <f>VLOOKUP(G187,Results!$N$2:$O$13,2,FALSE)</f>
        <v>Lazy S</v>
      </c>
      <c r="I187" s="102"/>
      <c r="J187" s="96" t="s">
        <v>38</v>
      </c>
      <c r="K187" s="8" t="str">
        <f>VLOOKUP(J187,Results!$N$2:$O$13,2,FALSE)</f>
        <v>Woodlark</v>
      </c>
      <c r="L187" s="102"/>
    </row>
    <row r="188" spans="5:12" x14ac:dyDescent="0.25">
      <c r="E188" s="10">
        <v>46125</v>
      </c>
      <c r="F188" s="11">
        <v>32</v>
      </c>
      <c r="G188" s="96" t="s">
        <v>51</v>
      </c>
      <c r="H188" s="8" t="str">
        <f>VLOOKUP(G188,Results!$N$2:$O$13,2,FALSE)</f>
        <v>Bingham Lions</v>
      </c>
      <c r="I188" s="102"/>
      <c r="J188" s="96" t="s">
        <v>36</v>
      </c>
      <c r="K188" s="8" t="str">
        <f>VLOOKUP(J188,Results!$N$2:$O$13,2,FALSE)</f>
        <v>Newark Nomads</v>
      </c>
      <c r="L188" s="102"/>
    </row>
    <row r="189" spans="5:12" x14ac:dyDescent="0.25">
      <c r="E189" s="14">
        <f>+E188</f>
        <v>46125</v>
      </c>
      <c r="F189" s="9">
        <f>+F188</f>
        <v>32</v>
      </c>
      <c r="G189" s="96" t="s">
        <v>40</v>
      </c>
      <c r="H189" s="8" t="str">
        <f>VLOOKUP(G189,Results!$N$2:$O$13,2,FALSE)</f>
        <v>Wynsomes</v>
      </c>
      <c r="I189" s="102"/>
      <c r="J189" s="96" t="s">
        <v>49</v>
      </c>
      <c r="K189" s="8" t="str">
        <f>VLOOKUP(J189,Results!$N$2:$O$13,2,FALSE)</f>
        <v>Lazy S</v>
      </c>
      <c r="L189" s="102"/>
    </row>
    <row r="190" spans="5:12" x14ac:dyDescent="0.25">
      <c r="E190" s="14">
        <f>+E188</f>
        <v>46125</v>
      </c>
      <c r="F190" s="9">
        <f>+F188</f>
        <v>32</v>
      </c>
      <c r="G190" s="96" t="s">
        <v>47</v>
      </c>
      <c r="H190" s="8" t="str">
        <f>VLOOKUP(G190,Results!$N$2:$O$13,2,FALSE)</f>
        <v>The Imps</v>
      </c>
      <c r="I190" s="102"/>
      <c r="J190" s="96" t="s">
        <v>32</v>
      </c>
      <c r="K190" s="8" t="str">
        <f>VLOOKUP(J190,Results!$N$2:$O$13,2,FALSE)</f>
        <v>Elks</v>
      </c>
      <c r="L190" s="102"/>
    </row>
    <row r="191" spans="5:12" x14ac:dyDescent="0.25">
      <c r="E191" s="14">
        <f>+E188</f>
        <v>46125</v>
      </c>
      <c r="F191" s="9">
        <f>+F188</f>
        <v>32</v>
      </c>
      <c r="G191" s="96" t="s">
        <v>45</v>
      </c>
      <c r="H191" s="8" t="str">
        <f>VLOOKUP(G191,Results!$N$2:$O$13,2,FALSE)</f>
        <v>Phoenix</v>
      </c>
      <c r="I191" s="102"/>
      <c r="J191" s="96" t="s">
        <v>38</v>
      </c>
      <c r="K191" s="8" t="str">
        <f>VLOOKUP(J191,Results!$N$2:$O$13,2,FALSE)</f>
        <v>Woodlark</v>
      </c>
      <c r="L191" s="102"/>
    </row>
    <row r="192" spans="5:12" x14ac:dyDescent="0.25">
      <c r="E192" s="14">
        <f>+E188</f>
        <v>46125</v>
      </c>
      <c r="F192" s="9">
        <f>+F188</f>
        <v>32</v>
      </c>
      <c r="G192" s="96" t="s">
        <v>34</v>
      </c>
      <c r="H192" s="8" t="str">
        <f>VLOOKUP(G192,Results!$N$2:$O$13,2,FALSE)</f>
        <v>Aztecs</v>
      </c>
      <c r="I192" s="102"/>
      <c r="J192" s="96" t="s">
        <v>44</v>
      </c>
      <c r="K192" s="8" t="str">
        <f>VLOOKUP(J192,Results!$N$2:$O$13,2,FALSE)</f>
        <v>Pilgrims</v>
      </c>
      <c r="L192" s="102"/>
    </row>
    <row r="193" spans="5:12" x14ac:dyDescent="0.25">
      <c r="E193" s="14">
        <f>+E189</f>
        <v>46125</v>
      </c>
      <c r="F193" s="9">
        <f>+F189</f>
        <v>32</v>
      </c>
      <c r="G193" s="96" t="s">
        <v>42</v>
      </c>
      <c r="H193" s="8" t="str">
        <f>VLOOKUP(G193,Results!$N$2:$O$13,2,FALSE)</f>
        <v>Clockpelters</v>
      </c>
      <c r="I193" s="102"/>
      <c r="J193" s="96" t="s">
        <v>30</v>
      </c>
      <c r="K193" s="8" t="str">
        <f>VLOOKUP(J193,Results!$N$2:$O$13,2,FALSE)</f>
        <v>Butcher's Dog</v>
      </c>
      <c r="L193" s="102"/>
    </row>
    <row r="194" spans="5:12" x14ac:dyDescent="0.25">
      <c r="E194" s="10">
        <v>46132</v>
      </c>
      <c r="F194" s="11">
        <v>33</v>
      </c>
      <c r="G194" s="96" t="s">
        <v>44</v>
      </c>
      <c r="H194" s="8" t="str">
        <f>VLOOKUP(G194,Results!$N$2:$O$13,2,FALSE)</f>
        <v>Pilgrims</v>
      </c>
      <c r="I194" s="102"/>
      <c r="J194" s="96" t="s">
        <v>36</v>
      </c>
      <c r="K194" s="8" t="str">
        <f>VLOOKUP(J194,Results!$N$2:$O$13,2,FALSE)</f>
        <v>Newark Nomads</v>
      </c>
      <c r="L194" s="102"/>
    </row>
    <row r="195" spans="5:12" x14ac:dyDescent="0.25">
      <c r="E195" s="14">
        <f>+E194</f>
        <v>46132</v>
      </c>
      <c r="F195" s="9">
        <f>+F194</f>
        <v>33</v>
      </c>
      <c r="G195" s="96" t="s">
        <v>49</v>
      </c>
      <c r="H195" s="8" t="str">
        <f>VLOOKUP(G195,Results!$N$2:$O$13,2,FALSE)</f>
        <v>Lazy S</v>
      </c>
      <c r="I195" s="102"/>
      <c r="J195" s="96" t="s">
        <v>42</v>
      </c>
      <c r="K195" s="8" t="str">
        <f>VLOOKUP(J195,Results!$N$2:$O$13,2,FALSE)</f>
        <v>Clockpelters</v>
      </c>
      <c r="L195" s="102"/>
    </row>
    <row r="196" spans="5:12" x14ac:dyDescent="0.25">
      <c r="E196" s="14">
        <f>+E194</f>
        <v>46132</v>
      </c>
      <c r="F196" s="9">
        <f>+F194</f>
        <v>33</v>
      </c>
      <c r="G196" s="96" t="s">
        <v>38</v>
      </c>
      <c r="H196" s="8" t="str">
        <f>VLOOKUP(G196,Results!$N$2:$O$13,2,FALSE)</f>
        <v>Woodlark</v>
      </c>
      <c r="I196" s="102"/>
      <c r="J196" s="96" t="s">
        <v>51</v>
      </c>
      <c r="K196" s="8" t="str">
        <f>VLOOKUP(J196,Results!$N$2:$O$13,2,FALSE)</f>
        <v>Bingham Lions</v>
      </c>
      <c r="L196" s="102"/>
    </row>
    <row r="197" spans="5:12" x14ac:dyDescent="0.25">
      <c r="E197" s="14">
        <f>+E194</f>
        <v>46132</v>
      </c>
      <c r="F197" s="9">
        <f>+F194</f>
        <v>33</v>
      </c>
      <c r="G197" s="96" t="s">
        <v>45</v>
      </c>
      <c r="H197" s="8" t="str">
        <f>VLOOKUP(G197,Results!$N$2:$O$13,2,FALSE)</f>
        <v>Phoenix</v>
      </c>
      <c r="I197" s="102"/>
      <c r="J197" s="96" t="s">
        <v>30</v>
      </c>
      <c r="K197" s="8" t="str">
        <f>VLOOKUP(J197,Results!$N$2:$O$13,2,FALSE)</f>
        <v>Butcher's Dog</v>
      </c>
      <c r="L197" s="102"/>
    </row>
    <row r="198" spans="5:12" x14ac:dyDescent="0.25">
      <c r="E198" s="14">
        <f>+E194</f>
        <v>46132</v>
      </c>
      <c r="F198" s="9">
        <f>+F194</f>
        <v>33</v>
      </c>
      <c r="G198" s="96" t="s">
        <v>34</v>
      </c>
      <c r="H198" s="8" t="str">
        <f>VLOOKUP(G198,Results!$N$2:$O$13,2,FALSE)</f>
        <v>Aztecs</v>
      </c>
      <c r="I198" s="102"/>
      <c r="J198" s="96" t="s">
        <v>47</v>
      </c>
      <c r="K198" s="8" t="str">
        <f>VLOOKUP(J198,Results!$N$2:$O$13,2,FALSE)</f>
        <v>The Imps</v>
      </c>
      <c r="L198" s="102"/>
    </row>
    <row r="199" spans="5:12" x14ac:dyDescent="0.25">
      <c r="E199" s="14">
        <f>+E195</f>
        <v>46132</v>
      </c>
      <c r="F199" s="9">
        <f>+F195</f>
        <v>33</v>
      </c>
      <c r="G199" s="96" t="s">
        <v>40</v>
      </c>
      <c r="H199" s="8" t="str">
        <f>VLOOKUP(G199,Results!$N$2:$O$13,2,FALSE)</f>
        <v>Wynsomes</v>
      </c>
      <c r="I199" s="102"/>
      <c r="J199" s="96" t="s">
        <v>32</v>
      </c>
      <c r="K199" s="8" t="str">
        <f>VLOOKUP(J199,Results!$N$2:$O$13,2,FALSE)</f>
        <v>Elks</v>
      </c>
      <c r="L199" s="102"/>
    </row>
    <row r="200" spans="5:12" x14ac:dyDescent="0.25">
      <c r="E200" s="14"/>
      <c r="F200" s="9"/>
      <c r="G200" s="96"/>
      <c r="H200" s="8"/>
      <c r="I200" s="100"/>
    </row>
    <row r="201" spans="5:12" x14ac:dyDescent="0.25">
      <c r="E201" s="14"/>
      <c r="F201" s="9"/>
      <c r="G201" s="96"/>
      <c r="H201" s="8"/>
      <c r="I201" s="103">
        <f>SUM(I2:I200)</f>
        <v>992</v>
      </c>
      <c r="J201" s="97"/>
      <c r="K201" s="37"/>
      <c r="L201" s="103">
        <f>SUM(L2:L200)</f>
        <v>1022</v>
      </c>
    </row>
    <row r="202" spans="5:12" x14ac:dyDescent="0.25">
      <c r="E202" s="14"/>
      <c r="F202" s="9"/>
      <c r="G202" s="96"/>
      <c r="H202" s="8"/>
      <c r="I202" s="103">
        <f>+I201+L201</f>
        <v>2014</v>
      </c>
      <c r="J202" s="97"/>
      <c r="K202" s="37"/>
      <c r="L202" s="101"/>
    </row>
    <row r="203" spans="5:12" x14ac:dyDescent="0.25">
      <c r="E203" s="14"/>
      <c r="F203" s="9"/>
      <c r="G203" s="96"/>
      <c r="H203" s="8"/>
      <c r="I203" s="100"/>
    </row>
    <row r="204" spans="5:12" x14ac:dyDescent="0.25">
      <c r="E204" s="14"/>
      <c r="F204" s="9"/>
      <c r="G204" s="96"/>
      <c r="H204" s="8"/>
      <c r="I204" s="100"/>
    </row>
    <row r="205" spans="5:12" x14ac:dyDescent="0.25">
      <c r="E205" s="14"/>
      <c r="F205" s="9"/>
      <c r="G205" s="96"/>
      <c r="H205" s="8"/>
      <c r="I205" s="100"/>
    </row>
    <row r="206" spans="5:12" x14ac:dyDescent="0.25">
      <c r="E206" s="14"/>
      <c r="F206" s="9"/>
      <c r="G206" s="96"/>
      <c r="H206" s="8"/>
      <c r="I206" s="100"/>
    </row>
    <row r="207" spans="5:12" x14ac:dyDescent="0.25">
      <c r="E207" s="14"/>
      <c r="F207" s="9"/>
      <c r="G207" s="96"/>
      <c r="H207" s="8"/>
      <c r="I207" s="100"/>
    </row>
    <row r="208" spans="5:12" x14ac:dyDescent="0.25">
      <c r="E208" s="14"/>
      <c r="F208" s="9"/>
      <c r="G208" s="96"/>
      <c r="H208" s="8"/>
      <c r="I208" s="100"/>
    </row>
    <row r="209" spans="5:9" x14ac:dyDescent="0.25">
      <c r="E209" s="14"/>
      <c r="F209" s="9"/>
      <c r="G209" s="96"/>
      <c r="H209" s="8"/>
      <c r="I209" s="100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zoomScale="85" zoomScaleNormal="85" workbookViewId="0">
      <selection activeCell="I2" sqref="I2:L2"/>
    </sheetView>
  </sheetViews>
  <sheetFormatPr defaultColWidth="9.28515625" defaultRowHeight="35.25" customHeight="1" x14ac:dyDescent="0.35"/>
  <cols>
    <col min="1" max="1" width="4.85546875" style="3" customWidth="1"/>
    <col min="2" max="2" width="9.140625" style="3" customWidth="1"/>
    <col min="3" max="3" width="9.42578125" style="3" bestFit="1" customWidth="1"/>
    <col min="4" max="4" width="24.7109375" style="3" customWidth="1"/>
    <col min="5" max="5" width="11.5703125" style="2" customWidth="1"/>
    <col min="6" max="6" width="10.5703125" style="2" customWidth="1"/>
    <col min="7" max="7" width="10.7109375" style="2" customWidth="1"/>
    <col min="8" max="8" width="10.5703125" style="2" customWidth="1"/>
    <col min="9" max="9" width="9.7109375" style="4" customWidth="1"/>
    <col min="10" max="10" width="12.28515625" style="4" customWidth="1"/>
    <col min="11" max="11" width="10.7109375" style="4" customWidth="1"/>
    <col min="12" max="12" width="12" style="4" customWidth="1"/>
    <col min="13" max="16384" width="9.28515625" style="32"/>
  </cols>
  <sheetData>
    <row r="1" spans="1:12" ht="35.25" customHeight="1" thickBot="1" x14ac:dyDescent="0.4"/>
    <row r="2" spans="1:12" ht="35.25" customHeight="1" thickBot="1" x14ac:dyDescent="0.4">
      <c r="A2" s="32"/>
      <c r="B2" s="106" t="s">
        <v>67</v>
      </c>
      <c r="C2" s="107"/>
      <c r="D2" s="107"/>
      <c r="E2" s="107"/>
      <c r="F2" s="107" t="s">
        <v>24</v>
      </c>
      <c r="G2" s="107"/>
      <c r="H2" s="107"/>
      <c r="I2" s="108" t="s">
        <v>69</v>
      </c>
      <c r="J2" s="108"/>
      <c r="K2" s="108"/>
      <c r="L2" s="109"/>
    </row>
    <row r="3" spans="1:12" s="33" customFormat="1" ht="48.75" customHeight="1" x14ac:dyDescent="0.35">
      <c r="A3" s="2"/>
      <c r="B3" s="44"/>
      <c r="C3" s="104" t="s">
        <v>14</v>
      </c>
      <c r="D3" s="105"/>
      <c r="E3" s="86" t="s">
        <v>5</v>
      </c>
      <c r="F3" s="49" t="s">
        <v>6</v>
      </c>
      <c r="G3" s="50" t="s">
        <v>7</v>
      </c>
      <c r="H3" s="51" t="s">
        <v>8</v>
      </c>
      <c r="I3" s="56" t="s">
        <v>9</v>
      </c>
      <c r="J3" s="57" t="s">
        <v>10</v>
      </c>
      <c r="K3" s="58" t="s">
        <v>15</v>
      </c>
      <c r="L3" s="44" t="s">
        <v>11</v>
      </c>
    </row>
    <row r="4" spans="1:12" ht="30" customHeight="1" x14ac:dyDescent="0.35">
      <c r="B4" s="45" t="s">
        <v>16</v>
      </c>
      <c r="C4" s="47" t="str">
        <f>+'M32 BINGHAM LIONS'!$H$1</f>
        <v>M32</v>
      </c>
      <c r="D4" s="91" t="str">
        <f>+'M32 BINGHAM LIONS'!$I$1</f>
        <v>BINGHAM LIONS</v>
      </c>
      <c r="E4" s="87">
        <f>'M32 BINGHAM LIONS'!$J$36</f>
        <v>14</v>
      </c>
      <c r="F4" s="52">
        <f>'M32 BINGHAM LIONS'!$K$36</f>
        <v>11</v>
      </c>
      <c r="G4" s="38">
        <f>'M32 BINGHAM LIONS'!$L$36</f>
        <v>1</v>
      </c>
      <c r="H4" s="53">
        <f>'M32 BINGHAM LIONS'!$M$36</f>
        <v>2</v>
      </c>
      <c r="I4" s="59">
        <f>'M32 BINGHAM LIONS'!$N$36</f>
        <v>273</v>
      </c>
      <c r="J4" s="39">
        <f>'M32 BINGHAM LIONS'!$O$36</f>
        <v>118</v>
      </c>
      <c r="K4" s="60">
        <f>I4-J4</f>
        <v>155</v>
      </c>
      <c r="L4" s="63">
        <f>'M32 BINGHAM LIONS'!$P$36</f>
        <v>23</v>
      </c>
    </row>
    <row r="5" spans="1:12" ht="30" customHeight="1" x14ac:dyDescent="0.35">
      <c r="B5" s="45" t="s">
        <v>25</v>
      </c>
      <c r="C5" s="47" t="str">
        <f>+'M30 THE IMPS'!$H$1</f>
        <v>M30</v>
      </c>
      <c r="D5" s="91" t="str">
        <f>+'M30 THE IMPS'!$I$1</f>
        <v>THE IMPS</v>
      </c>
      <c r="E5" s="87">
        <f>'M30 THE IMPS'!$J$36</f>
        <v>15</v>
      </c>
      <c r="F5" s="52">
        <f>'M30 THE IMPS'!$K$36</f>
        <v>9</v>
      </c>
      <c r="G5" s="38">
        <f>'M30 THE IMPS'!$L$36</f>
        <v>2</v>
      </c>
      <c r="H5" s="53">
        <f>'M30 THE IMPS'!$M$36</f>
        <v>4</v>
      </c>
      <c r="I5" s="59">
        <f>'M30 THE IMPS'!$N$36</f>
        <v>216</v>
      </c>
      <c r="J5" s="39">
        <f>'M30 THE IMPS'!$O$36</f>
        <v>129</v>
      </c>
      <c r="K5" s="60">
        <f>I5-J5</f>
        <v>87</v>
      </c>
      <c r="L5" s="63">
        <f>'M30 THE IMPS'!$P$36</f>
        <v>20</v>
      </c>
    </row>
    <row r="6" spans="1:12" ht="30" customHeight="1" x14ac:dyDescent="0.35">
      <c r="B6" s="45" t="s">
        <v>17</v>
      </c>
      <c r="C6" s="47" t="str">
        <f>+'M27 CLOCKPELTERS'!$H$1</f>
        <v>M27</v>
      </c>
      <c r="D6" s="91" t="str">
        <f>+'M27 CLOCKPELTERS'!$I$1</f>
        <v>CLOCKPELTERS</v>
      </c>
      <c r="E6" s="87">
        <f>'M27 CLOCKPELTERS'!$J$36</f>
        <v>15</v>
      </c>
      <c r="F6" s="52">
        <f>'M27 CLOCKPELTERS'!$K$36</f>
        <v>9</v>
      </c>
      <c r="G6" s="38">
        <f>'M27 CLOCKPELTERS'!$L$36</f>
        <v>1</v>
      </c>
      <c r="H6" s="53">
        <f>'M27 CLOCKPELTERS'!$M$36</f>
        <v>5</v>
      </c>
      <c r="I6" s="59">
        <f>'M27 CLOCKPELTERS'!$N$36</f>
        <v>193</v>
      </c>
      <c r="J6" s="39">
        <f>'M27 CLOCKPELTERS'!$O$36</f>
        <v>149</v>
      </c>
      <c r="K6" s="60">
        <f>I6-J6</f>
        <v>44</v>
      </c>
      <c r="L6" s="63">
        <f>'M27 CLOCKPELTERS'!$P$36</f>
        <v>19</v>
      </c>
    </row>
    <row r="7" spans="1:12" ht="30" customHeight="1" x14ac:dyDescent="0.35">
      <c r="B7" s="45" t="s">
        <v>18</v>
      </c>
      <c r="C7" s="47" t="str">
        <f>+'M25 WOODLARK'!$H$1</f>
        <v>M25</v>
      </c>
      <c r="D7" s="91" t="str">
        <f>+'M25 WOODLARK'!$I$1</f>
        <v>WOODLARK</v>
      </c>
      <c r="E7" s="87">
        <f>'M25 WOODLARK'!$J$36</f>
        <v>15</v>
      </c>
      <c r="F7" s="52">
        <f>'M25 WOODLARK'!$K$36</f>
        <v>8</v>
      </c>
      <c r="G7" s="38">
        <f>'M25 WOODLARK'!$L$36</f>
        <v>0</v>
      </c>
      <c r="H7" s="53">
        <f>'M25 WOODLARK'!$M$36</f>
        <v>7</v>
      </c>
      <c r="I7" s="59">
        <f>'M25 WOODLARK'!$N$36</f>
        <v>174</v>
      </c>
      <c r="J7" s="39">
        <f>'M25 WOODLARK'!$O$36</f>
        <v>154</v>
      </c>
      <c r="K7" s="60">
        <f>I7-J7</f>
        <v>20</v>
      </c>
      <c r="L7" s="63">
        <f>'M25 WOODLARK'!$P$36</f>
        <v>16</v>
      </c>
    </row>
    <row r="8" spans="1:12" ht="30" customHeight="1" x14ac:dyDescent="0.35">
      <c r="B8" s="45" t="s">
        <v>19</v>
      </c>
      <c r="C8" s="47" t="str">
        <f>+'M21 BUTCHER''S DOG'!$H$1</f>
        <v>M21</v>
      </c>
      <c r="D8" s="91" t="str">
        <f>+'M21 BUTCHER''S DOG'!$I$1</f>
        <v>BUTCHER'S DOG</v>
      </c>
      <c r="E8" s="87">
        <f>'M21 BUTCHER''S DOG'!$J$36</f>
        <v>14</v>
      </c>
      <c r="F8" s="52">
        <f>'M21 BUTCHER''S DOG'!$K$36</f>
        <v>8</v>
      </c>
      <c r="G8" s="38">
        <f>'M21 BUTCHER''S DOG'!$L$36</f>
        <v>0</v>
      </c>
      <c r="H8" s="53">
        <f>'M21 BUTCHER''S DOG'!$M$36</f>
        <v>6</v>
      </c>
      <c r="I8" s="59">
        <f>'M21 BUTCHER''S DOG'!$N$36</f>
        <v>171</v>
      </c>
      <c r="J8" s="39">
        <f>'M21 BUTCHER''S DOG'!$O$36</f>
        <v>164</v>
      </c>
      <c r="K8" s="60">
        <f>I8-J8</f>
        <v>7</v>
      </c>
      <c r="L8" s="63">
        <f>'M21 BUTCHER''S DOG'!$P$36</f>
        <v>16</v>
      </c>
    </row>
    <row r="9" spans="1:12" ht="30" customHeight="1" x14ac:dyDescent="0.35">
      <c r="B9" s="45" t="s">
        <v>20</v>
      </c>
      <c r="C9" s="47" t="str">
        <f>+'M28 PILGRIMS'!$H$1</f>
        <v>M28</v>
      </c>
      <c r="D9" s="91" t="str">
        <f>+'M28 PILGRIMS'!$I$1</f>
        <v>PILGRIMS</v>
      </c>
      <c r="E9" s="87">
        <f>'M28 PILGRIMS'!$J$36</f>
        <v>15</v>
      </c>
      <c r="F9" s="52">
        <f>'M28 PILGRIMS'!$K$36</f>
        <v>7</v>
      </c>
      <c r="G9" s="38">
        <f>'M28 PILGRIMS'!$L$36</f>
        <v>1</v>
      </c>
      <c r="H9" s="53">
        <f>'M28 PILGRIMS'!$M$36</f>
        <v>7</v>
      </c>
      <c r="I9" s="59">
        <f>'M28 PILGRIMS'!$N$36</f>
        <v>178</v>
      </c>
      <c r="J9" s="39">
        <f>'M28 PILGRIMS'!$O$36</f>
        <v>195</v>
      </c>
      <c r="K9" s="60">
        <f>I9-J9</f>
        <v>-17</v>
      </c>
      <c r="L9" s="63">
        <f>'M28 PILGRIMS'!$P$36</f>
        <v>15</v>
      </c>
    </row>
    <row r="10" spans="1:12" ht="30" customHeight="1" x14ac:dyDescent="0.35">
      <c r="B10" s="45" t="s">
        <v>21</v>
      </c>
      <c r="C10" s="47" t="str">
        <f>+'M23 AZTECS'!$H$1</f>
        <v>M23</v>
      </c>
      <c r="D10" s="91" t="str">
        <f>+'M23 AZTECS'!$I$1</f>
        <v>AZTECS</v>
      </c>
      <c r="E10" s="87">
        <f>'M23 AZTECS'!$J$36</f>
        <v>15</v>
      </c>
      <c r="F10" s="52">
        <f>'M23 AZTECS'!$K$36</f>
        <v>7</v>
      </c>
      <c r="G10" s="38">
        <f>'M23 AZTECS'!$L$36</f>
        <v>0</v>
      </c>
      <c r="H10" s="53">
        <f>'M23 AZTECS'!$M$36</f>
        <v>8</v>
      </c>
      <c r="I10" s="59">
        <f>'M23 AZTECS'!$N$36</f>
        <v>160</v>
      </c>
      <c r="J10" s="39">
        <f>'M23 AZTECS'!$O$36</f>
        <v>196</v>
      </c>
      <c r="K10" s="60">
        <f>I10-J10</f>
        <v>-36</v>
      </c>
      <c r="L10" s="63">
        <f>'M23 AZTECS'!$P$36</f>
        <v>14</v>
      </c>
    </row>
    <row r="11" spans="1:12" ht="35.25" customHeight="1" x14ac:dyDescent="0.35">
      <c r="B11" s="45" t="s">
        <v>22</v>
      </c>
      <c r="C11" s="47" t="str">
        <f>+'M31 LAZY S'!$H$1</f>
        <v>M31</v>
      </c>
      <c r="D11" s="91" t="str">
        <f>+'M31 LAZY S'!$I$1</f>
        <v>LAZY S</v>
      </c>
      <c r="E11" s="87">
        <f>'M31 LAZY S'!$J$36</f>
        <v>14</v>
      </c>
      <c r="F11" s="52">
        <f>'M31 LAZY S'!$K$36</f>
        <v>6</v>
      </c>
      <c r="G11" s="38">
        <f>'M31 LAZY S'!$L$36</f>
        <v>1</v>
      </c>
      <c r="H11" s="53">
        <f>'M31 LAZY S'!$M$36</f>
        <v>7</v>
      </c>
      <c r="I11" s="59">
        <f>'M31 LAZY S'!$N$36</f>
        <v>165</v>
      </c>
      <c r="J11" s="39">
        <f>'M31 LAZY S'!$O$36</f>
        <v>183</v>
      </c>
      <c r="K11" s="60">
        <f>I11-J11</f>
        <v>-18</v>
      </c>
      <c r="L11" s="63">
        <f>'M31 LAZY S'!$P$36</f>
        <v>13</v>
      </c>
    </row>
    <row r="12" spans="1:12" ht="35.25" customHeight="1" x14ac:dyDescent="0.35">
      <c r="B12" s="45" t="s">
        <v>26</v>
      </c>
      <c r="C12" s="47" t="str">
        <f>+'M22 ELKS'!$H$1</f>
        <v>M22</v>
      </c>
      <c r="D12" s="91" t="str">
        <f>+'M22 ELKS'!$I$1</f>
        <v>ELKS</v>
      </c>
      <c r="E12" s="87">
        <f>'M22 ELKS'!$J$36</f>
        <v>13</v>
      </c>
      <c r="F12" s="52">
        <f>'M22 ELKS'!$K$36</f>
        <v>6</v>
      </c>
      <c r="G12" s="38">
        <f>'M22 ELKS'!$L$36</f>
        <v>1</v>
      </c>
      <c r="H12" s="53">
        <f>'M22 ELKS'!$M$36</f>
        <v>6</v>
      </c>
      <c r="I12" s="59">
        <f>'M22 ELKS'!$N$36</f>
        <v>129</v>
      </c>
      <c r="J12" s="39">
        <f>'M22 ELKS'!$O$36</f>
        <v>172</v>
      </c>
      <c r="K12" s="60">
        <f>I12-J12</f>
        <v>-43</v>
      </c>
      <c r="L12" s="63">
        <f>'M22 ELKS'!$P$36</f>
        <v>13</v>
      </c>
    </row>
    <row r="13" spans="1:12" ht="35.25" customHeight="1" x14ac:dyDescent="0.35">
      <c r="B13" s="45" t="s">
        <v>27</v>
      </c>
      <c r="C13" s="47" t="str">
        <f>+'M29 PHOENIX'!$H$1</f>
        <v>M29</v>
      </c>
      <c r="D13" s="91" t="str">
        <f>+'M29 PHOENIX'!$I$1</f>
        <v>PHOENIX</v>
      </c>
      <c r="E13" s="87">
        <f>'M29 PHOENIX'!$J$36</f>
        <v>15</v>
      </c>
      <c r="F13" s="52">
        <f>'M29 PHOENIX'!$K$36</f>
        <v>6</v>
      </c>
      <c r="G13" s="38">
        <f>'M29 PHOENIX'!$L$36</f>
        <v>0</v>
      </c>
      <c r="H13" s="53">
        <f>'M29 PHOENIX'!$M$36</f>
        <v>9</v>
      </c>
      <c r="I13" s="59">
        <f>'M29 PHOENIX'!$N$36</f>
        <v>131</v>
      </c>
      <c r="J13" s="39">
        <f>'M29 PHOENIX'!$O$36</f>
        <v>186</v>
      </c>
      <c r="K13" s="60">
        <f>I13-J13</f>
        <v>-55</v>
      </c>
      <c r="L13" s="63">
        <f>'M29 PHOENIX'!$P$36</f>
        <v>12</v>
      </c>
    </row>
    <row r="14" spans="1:12" ht="35.25" customHeight="1" x14ac:dyDescent="0.35">
      <c r="B14" s="45" t="s">
        <v>28</v>
      </c>
      <c r="C14" s="47" t="str">
        <f>+'M26 WYNSOMES'!$H$1</f>
        <v>M26</v>
      </c>
      <c r="D14" s="91" t="str">
        <f>+'M26 WYNSOMES'!$I$1</f>
        <v>WYNSOMES</v>
      </c>
      <c r="E14" s="87">
        <f>'M26 WYNSOMES'!$J$36</f>
        <v>14</v>
      </c>
      <c r="F14" s="52">
        <f>'M26 WYNSOMES'!$K$36</f>
        <v>5</v>
      </c>
      <c r="G14" s="38">
        <f>'M26 WYNSOMES'!$L$36</f>
        <v>0</v>
      </c>
      <c r="H14" s="53">
        <f>'M26 WYNSOMES'!$M$36</f>
        <v>9</v>
      </c>
      <c r="I14" s="59">
        <f>'M26 WYNSOMES'!$N$36</f>
        <v>143</v>
      </c>
      <c r="J14" s="39">
        <f>'M26 WYNSOMES'!$O$36</f>
        <v>149</v>
      </c>
      <c r="K14" s="60">
        <f>I14-J14</f>
        <v>-6</v>
      </c>
      <c r="L14" s="63">
        <f>'M26 WYNSOMES'!$P$36</f>
        <v>10</v>
      </c>
    </row>
    <row r="15" spans="1:12" ht="35.25" customHeight="1" thickBot="1" x14ac:dyDescent="0.4">
      <c r="B15" s="46" t="s">
        <v>29</v>
      </c>
      <c r="C15" s="48" t="str">
        <f>+'M24 NEWARK NOMADS'!$H$1</f>
        <v>M24</v>
      </c>
      <c r="D15" s="92" t="str">
        <f>+'M24 NEWARK NOMADS'!$I$1</f>
        <v>NEWARK NOMADS</v>
      </c>
      <c r="E15" s="88">
        <f>'M24 NEWARK NOMADS'!$J$36</f>
        <v>13</v>
      </c>
      <c r="F15" s="54">
        <f>'M24 NEWARK NOMADS'!$K$36</f>
        <v>0</v>
      </c>
      <c r="G15" s="42">
        <f>'M24 NEWARK NOMADS'!$L$36</f>
        <v>1</v>
      </c>
      <c r="H15" s="55">
        <f>'M24 NEWARK NOMADS'!$M$36</f>
        <v>12</v>
      </c>
      <c r="I15" s="61">
        <f>'M24 NEWARK NOMADS'!$N$36</f>
        <v>81</v>
      </c>
      <c r="J15" s="43">
        <f>'M24 NEWARK NOMADS'!$O$36</f>
        <v>219</v>
      </c>
      <c r="K15" s="62">
        <f>I15-J15</f>
        <v>-138</v>
      </c>
      <c r="L15" s="64">
        <f>'M24 NEWARK NOMADS'!$P$36</f>
        <v>1</v>
      </c>
    </row>
    <row r="16" spans="1:12" s="34" customFormat="1" ht="30" customHeight="1" x14ac:dyDescent="0.4">
      <c r="A16" s="6"/>
      <c r="B16" s="40"/>
      <c r="C16" s="41"/>
      <c r="D16" s="65" t="s">
        <v>23</v>
      </c>
      <c r="E16" s="66">
        <f t="shared" ref="E16:L16" si="0">SUM(E4:E15)</f>
        <v>172</v>
      </c>
      <c r="F16" s="67">
        <f t="shared" si="0"/>
        <v>82</v>
      </c>
      <c r="G16" s="68">
        <f t="shared" si="0"/>
        <v>8</v>
      </c>
      <c r="H16" s="69">
        <f t="shared" si="0"/>
        <v>82</v>
      </c>
      <c r="I16" s="67">
        <f t="shared" si="0"/>
        <v>2014</v>
      </c>
      <c r="J16" s="68">
        <f t="shared" si="0"/>
        <v>2014</v>
      </c>
      <c r="K16" s="69">
        <f t="shared" si="0"/>
        <v>0</v>
      </c>
      <c r="L16" s="70">
        <f t="shared" si="0"/>
        <v>172</v>
      </c>
    </row>
  </sheetData>
  <sortState ref="C4:L15">
    <sortCondition descending="1" ref="L4:L15"/>
    <sortCondition descending="1" ref="K4:K15"/>
    <sortCondition descending="1" ref="I4:I15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7"/>
  <sheetViews>
    <sheetView workbookViewId="0">
      <selection activeCell="R1" sqref="R1"/>
    </sheetView>
  </sheetViews>
  <sheetFormatPr defaultRowHeight="15" x14ac:dyDescent="0.25"/>
  <cols>
    <col min="1" max="1" width="2.5703125" customWidth="1"/>
    <col min="2" max="2" width="3.28515625" hidden="1" customWidth="1"/>
    <col min="3" max="3" width="5" style="17" hidden="1" customWidth="1"/>
    <col min="4" max="4" width="8.140625" style="17" hidden="1" customWidth="1"/>
    <col min="5" max="5" width="9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30</v>
      </c>
      <c r="I1" s="110" t="s">
        <v>53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M21</v>
      </c>
      <c r="C3" s="22">
        <v>1</v>
      </c>
      <c r="D3" s="24" t="str">
        <f t="shared" ref="D3:D24" si="0">CONCATENATE(C3,B3)</f>
        <v>1M21</v>
      </c>
      <c r="E3" s="24" t="str">
        <f t="shared" ref="E3:E24" si="1">CONCATENATE(C3,H3)</f>
        <v>1M23</v>
      </c>
      <c r="F3" s="23"/>
      <c r="G3" s="19">
        <f>+Results!D2</f>
        <v>45912</v>
      </c>
      <c r="H3" s="20" t="str">
        <f>VLOOKUP($D3,Results!$B$2:$I$398,8,FALSE)</f>
        <v>M23</v>
      </c>
      <c r="I3" s="20" t="str">
        <f>VLOOKUP(H3,Results!$N$2:$O$13,2,FALSE)</f>
        <v>Aztecs</v>
      </c>
      <c r="J3" s="89">
        <f>SUM(K3:M3)</f>
        <v>1</v>
      </c>
      <c r="K3" s="71">
        <f>IF(H3="X",0,IF(N3&gt;O3,1,0))</f>
        <v>1</v>
      </c>
      <c r="L3" s="74">
        <f>IF(OR(C3&gt;Results!$F$1,N3="N"),0,IF(H3="X",0,IF(N3=O3,1,0)))</f>
        <v>0</v>
      </c>
      <c r="M3" s="73">
        <f>IF(H3="X",0,IF(N3&lt;O3,1,0))</f>
        <v>0</v>
      </c>
      <c r="N3" s="80">
        <f>IF($C3&gt;Results!$F$1," ",(VLOOKUP($D3,Results!$B$2:$H$398,7,FALSE)))</f>
        <v>14</v>
      </c>
      <c r="O3" s="81">
        <f>IF($C3&gt;Results!$F$1," ",(VLOOKUP($E3,Results!$C$2:$K$398,9,FALSE)))</f>
        <v>12</v>
      </c>
      <c r="P3" s="84">
        <f>IF(J3=" "," ",SUM(K3*2)+L3*1)</f>
        <v>2</v>
      </c>
    </row>
    <row r="4" spans="2:16" x14ac:dyDescent="0.25">
      <c r="B4" t="str">
        <f t="shared" ref="B4:B35" si="2">+$H$1</f>
        <v>M21</v>
      </c>
      <c r="C4" s="22">
        <v>2</v>
      </c>
      <c r="D4" s="24" t="str">
        <f t="shared" si="0"/>
        <v>2M21</v>
      </c>
      <c r="E4" s="24" t="str">
        <f t="shared" si="1"/>
        <v>2M22</v>
      </c>
      <c r="F4" s="23"/>
      <c r="G4" s="19">
        <f>+Results!D14</f>
        <v>45919</v>
      </c>
      <c r="H4" s="20" t="str">
        <f>VLOOKUP($D4,Results!$B$2:$I$398,8,FALSE)</f>
        <v>M22</v>
      </c>
      <c r="I4" s="20" t="str">
        <f>VLOOKUP(H4,Results!$N$2:$O$13,2,FALSE)</f>
        <v>Elks</v>
      </c>
      <c r="J4" s="89">
        <f t="shared" ref="J4:J24" si="3">SUM(K4:M4)</f>
        <v>1</v>
      </c>
      <c r="K4" s="71">
        <f t="shared" ref="K4:K24" si="4">IF(H4="X",0,IF(N4&gt;O4,1,0))</f>
        <v>1</v>
      </c>
      <c r="L4" s="74">
        <f>IF(OR(C4&gt;Results!$F$1,N4="N"),0,IF(H4="X",0,IF(N4=O4,1,0)))</f>
        <v>0</v>
      </c>
      <c r="M4" s="73">
        <f>IF(H4="X",0,IF(N4&lt;O4,1,0))</f>
        <v>0</v>
      </c>
      <c r="N4" s="80">
        <f>IF($C4&gt;Results!$F$1," ",(VLOOKUP($D4,Results!$B$2:$H$398,7,FALSE)))</f>
        <v>17</v>
      </c>
      <c r="O4" s="81">
        <f>IF($C4&gt;Results!$F$1," ",(VLOOKUP($E4,Results!$C$2:$K$398,9,FALSE)))</f>
        <v>4</v>
      </c>
      <c r="P4" s="84">
        <f>IF(J4=" "," ",SUM(K4*2)+L4*1)</f>
        <v>2</v>
      </c>
    </row>
    <row r="5" spans="2:16" x14ac:dyDescent="0.25">
      <c r="B5" t="str">
        <f t="shared" si="2"/>
        <v>M21</v>
      </c>
      <c r="C5" s="22">
        <v>3</v>
      </c>
      <c r="D5" s="24" t="str">
        <f t="shared" si="0"/>
        <v>3M21</v>
      </c>
      <c r="E5" s="24" t="str">
        <f t="shared" si="1"/>
        <v>3M32</v>
      </c>
      <c r="F5" s="23"/>
      <c r="G5" s="19">
        <f>+Results!D26</f>
        <v>45922</v>
      </c>
      <c r="H5" s="20" t="str">
        <f>VLOOKUP($D5,Results!$B$2:$I$398,8,FALSE)</f>
        <v>M32</v>
      </c>
      <c r="I5" s="20" t="str">
        <f>VLOOKUP(H5,Results!$N$2:$O$13,2,FALSE)</f>
        <v>Bingham Lions</v>
      </c>
      <c r="J5" s="89">
        <f t="shared" si="3"/>
        <v>1</v>
      </c>
      <c r="K5" s="71">
        <f t="shared" si="4"/>
        <v>0</v>
      </c>
      <c r="L5" s="74">
        <f>IF(OR(C5&gt;Results!$F$1,N5="N"),0,IF(H5="X",0,IF(N5=O5,1,0)))</f>
        <v>0</v>
      </c>
      <c r="M5" s="73">
        <f t="shared" ref="M5:M24" si="5">IF(H5="X",0,IF(N5&lt;O5,1,0))</f>
        <v>1</v>
      </c>
      <c r="N5" s="80">
        <f>IF($C5&gt;Results!$F$1," ",(VLOOKUP($D5,Results!$B$2:$H$398,7,FALSE)))</f>
        <v>10</v>
      </c>
      <c r="O5" s="81">
        <f>IF($C5&gt;Results!$F$1," ",(VLOOKUP($E5,Results!$C$2:$K$398,9,FALSE)))</f>
        <v>18</v>
      </c>
      <c r="P5" s="84">
        <f>IF(J5=" "," ",SUM(K5*2)+L5*1)</f>
        <v>0</v>
      </c>
    </row>
    <row r="6" spans="2:16" x14ac:dyDescent="0.25">
      <c r="B6" t="str">
        <f t="shared" si="2"/>
        <v>M21</v>
      </c>
      <c r="C6" s="22">
        <v>4</v>
      </c>
      <c r="D6" s="24" t="str">
        <f t="shared" si="0"/>
        <v>4M21</v>
      </c>
      <c r="E6" s="24" t="str">
        <f t="shared" si="1"/>
        <v>4M31</v>
      </c>
      <c r="F6" s="23"/>
      <c r="G6" s="19">
        <f>+Results!D38</f>
        <v>45933</v>
      </c>
      <c r="H6" s="20" t="str">
        <f>VLOOKUP($D6,Results!$B$2:$I$398,8,FALSE)</f>
        <v>M31</v>
      </c>
      <c r="I6" s="20" t="str">
        <f>VLOOKUP(H6,Results!$N$2:$O$13,2,FALSE)</f>
        <v>Lazy S</v>
      </c>
      <c r="J6" s="89">
        <f t="shared" si="3"/>
        <v>1</v>
      </c>
      <c r="K6" s="71">
        <f t="shared" si="4"/>
        <v>0</v>
      </c>
      <c r="L6" s="74">
        <f>IF(OR(C6&gt;Results!$F$1,N6="N"),0,IF(H6="X",0,IF(N6=O6,1,0)))</f>
        <v>0</v>
      </c>
      <c r="M6" s="73">
        <f t="shared" si="5"/>
        <v>1</v>
      </c>
      <c r="N6" s="80">
        <f>IF($C6&gt;Results!$F$1," ",(VLOOKUP($D6,Results!$B$2:$H$398,7,FALSE)))</f>
        <v>9</v>
      </c>
      <c r="O6" s="81">
        <f>IF($C6&gt;Results!$F$1," ",(VLOOKUP($E6,Results!$C$2:$K$398,9,FALSE)))</f>
        <v>15</v>
      </c>
      <c r="P6" s="84">
        <f t="shared" ref="P6:P24" si="6">IF(J6=" "," ",SUM(K6*2)+L6*1)</f>
        <v>0</v>
      </c>
    </row>
    <row r="7" spans="2:16" x14ac:dyDescent="0.25">
      <c r="B7" t="str">
        <f t="shared" si="2"/>
        <v>M21</v>
      </c>
      <c r="C7" s="22">
        <v>5</v>
      </c>
      <c r="D7" s="24" t="str">
        <f t="shared" si="0"/>
        <v>5M21</v>
      </c>
      <c r="E7" s="24" t="str">
        <f t="shared" si="1"/>
        <v>5M24</v>
      </c>
      <c r="F7" s="23"/>
      <c r="G7" s="21">
        <f>+Results!D50</f>
        <v>45938</v>
      </c>
      <c r="H7" s="20" t="str">
        <f>VLOOKUP($D7,Results!$B$2:$I$398,8,FALSE)</f>
        <v>M24</v>
      </c>
      <c r="I7" s="20" t="str">
        <f>VLOOKUP(H7,Results!$N$2:$O$13,2,FALSE)</f>
        <v>Newark Nomads</v>
      </c>
      <c r="J7" s="89">
        <f t="shared" si="3"/>
        <v>1</v>
      </c>
      <c r="K7" s="71">
        <f t="shared" si="4"/>
        <v>1</v>
      </c>
      <c r="L7" s="74">
        <f>IF(OR(C7&gt;Results!$F$1,N7="N"),0,IF(H7="X",0,IF(N7=O7,1,0)))</f>
        <v>0</v>
      </c>
      <c r="M7" s="73">
        <f t="shared" si="5"/>
        <v>0</v>
      </c>
      <c r="N7" s="80">
        <f>IF($C7&gt;Results!$F$1," ",(VLOOKUP($D7,Results!$B$2:$H$398,7,FALSE)))</f>
        <v>17</v>
      </c>
      <c r="O7" s="81">
        <f>IF($C7&gt;Results!$F$1," ",(VLOOKUP($E7,Results!$C$2:$K$398,9,FALSE)))</f>
        <v>9</v>
      </c>
      <c r="P7" s="84">
        <f t="shared" si="6"/>
        <v>2</v>
      </c>
    </row>
    <row r="8" spans="2:16" x14ac:dyDescent="0.25">
      <c r="B8" t="str">
        <f t="shared" si="2"/>
        <v>M21</v>
      </c>
      <c r="C8" s="22">
        <v>6</v>
      </c>
      <c r="D8" s="24" t="str">
        <f t="shared" si="0"/>
        <v>6M21</v>
      </c>
      <c r="E8" s="24" t="str">
        <f t="shared" si="1"/>
        <v>6M30</v>
      </c>
      <c r="F8" s="23"/>
      <c r="G8" s="19">
        <f>+Results!D62</f>
        <v>45947</v>
      </c>
      <c r="H8" s="20" t="str">
        <f>VLOOKUP($D8,Results!$B$2:$I$398,8,FALSE)</f>
        <v>M30</v>
      </c>
      <c r="I8" s="20" t="str">
        <f>VLOOKUP(H8,Results!$N$2:$O$13,2,FALSE)</f>
        <v>The Imps</v>
      </c>
      <c r="J8" s="89">
        <f t="shared" si="3"/>
        <v>1</v>
      </c>
      <c r="K8" s="71">
        <f t="shared" si="4"/>
        <v>0</v>
      </c>
      <c r="L8" s="74">
        <f>IF(OR(C8&gt;Results!$F$1,N8="N"),0,IF(H8="X",0,IF(N8=O8,1,0)))</f>
        <v>0</v>
      </c>
      <c r="M8" s="73">
        <f t="shared" si="5"/>
        <v>1</v>
      </c>
      <c r="N8" s="80">
        <f>IF($C8&gt;Results!$F$1," ",(VLOOKUP($D8,Results!$B$2:$H$398,7,FALSE)))</f>
        <v>6</v>
      </c>
      <c r="O8" s="81">
        <f>IF($C8&gt;Results!$F$1," ",(VLOOKUP($E8,Results!$C$2:$K$398,9,FALSE)))</f>
        <v>12</v>
      </c>
      <c r="P8" s="84">
        <f t="shared" si="6"/>
        <v>0</v>
      </c>
    </row>
    <row r="9" spans="2:16" x14ac:dyDescent="0.25">
      <c r="B9" t="str">
        <f t="shared" si="2"/>
        <v>M21</v>
      </c>
      <c r="C9" s="22">
        <v>7</v>
      </c>
      <c r="D9" s="24" t="str">
        <f t="shared" si="0"/>
        <v>7M21</v>
      </c>
      <c r="E9" s="24" t="str">
        <f t="shared" si="1"/>
        <v>7M29</v>
      </c>
      <c r="F9" s="23"/>
      <c r="G9" s="19">
        <f>+Results!D74</f>
        <v>45950</v>
      </c>
      <c r="H9" s="20" t="str">
        <f>VLOOKUP($D9,Results!$B$2:$I$398,8,FALSE)</f>
        <v>M29</v>
      </c>
      <c r="I9" s="20" t="str">
        <f>VLOOKUP(H9,Results!$N$2:$O$13,2,FALSE)</f>
        <v>Phoenix</v>
      </c>
      <c r="J9" s="89">
        <f t="shared" si="3"/>
        <v>1</v>
      </c>
      <c r="K9" s="71">
        <f t="shared" si="4"/>
        <v>1</v>
      </c>
      <c r="L9" s="74">
        <f>IF(OR(C9&gt;Results!$F$1,N9="N"),0,IF(H9="X",0,IF(N9=O9,1,0)))</f>
        <v>0</v>
      </c>
      <c r="M9" s="73">
        <f t="shared" si="5"/>
        <v>0</v>
      </c>
      <c r="N9" s="80">
        <f>IF($C9&gt;Results!$F$1," ",(VLOOKUP($D9,Results!$B$2:$H$398,7,FALSE)))</f>
        <v>21</v>
      </c>
      <c r="O9" s="81">
        <f>IF($C9&gt;Results!$F$1," ",(VLOOKUP($E9,Results!$C$2:$K$398,9,FALSE)))</f>
        <v>4</v>
      </c>
      <c r="P9" s="84">
        <f t="shared" si="6"/>
        <v>2</v>
      </c>
    </row>
    <row r="10" spans="2:16" x14ac:dyDescent="0.25">
      <c r="B10" t="str">
        <f t="shared" si="2"/>
        <v>M21</v>
      </c>
      <c r="C10" s="22">
        <v>8</v>
      </c>
      <c r="D10" s="24" t="str">
        <f t="shared" si="0"/>
        <v>8M21</v>
      </c>
      <c r="E10" s="24" t="str">
        <f t="shared" si="1"/>
        <v>8M28</v>
      </c>
      <c r="F10" s="23"/>
      <c r="G10" s="19">
        <f>+Results!D86</f>
        <v>45957</v>
      </c>
      <c r="H10" s="20" t="str">
        <f>VLOOKUP($D10,Results!$B$2:$I$398,8,FALSE)</f>
        <v>M28</v>
      </c>
      <c r="I10" s="20" t="str">
        <f>VLOOKUP(H10,Results!$N$2:$O$13,2,FALSE)</f>
        <v>Pilgrims</v>
      </c>
      <c r="J10" s="89">
        <f t="shared" si="3"/>
        <v>1</v>
      </c>
      <c r="K10" s="71">
        <f t="shared" si="4"/>
        <v>0</v>
      </c>
      <c r="L10" s="74">
        <f>IF(OR(C10&gt;Results!$F$1,N10="N"),0,IF(H10="X",0,IF(N10=O10,1,0)))</f>
        <v>0</v>
      </c>
      <c r="M10" s="73">
        <f t="shared" si="5"/>
        <v>1</v>
      </c>
      <c r="N10" s="80">
        <f>IF($C10&gt;Results!$F$1," ",(VLOOKUP($D10,Results!$B$2:$H$398,7,FALSE)))</f>
        <v>10</v>
      </c>
      <c r="O10" s="81">
        <f>IF($C10&gt;Results!$F$1," ",(VLOOKUP($E10,Results!$C$2:$K$398,9,FALSE)))</f>
        <v>15</v>
      </c>
      <c r="P10" s="84">
        <f t="shared" si="6"/>
        <v>0</v>
      </c>
    </row>
    <row r="11" spans="2:16" x14ac:dyDescent="0.25">
      <c r="B11" t="str">
        <f t="shared" si="2"/>
        <v>M21</v>
      </c>
      <c r="C11" s="22">
        <v>9</v>
      </c>
      <c r="D11" s="24" t="str">
        <f t="shared" si="0"/>
        <v>9M21</v>
      </c>
      <c r="E11" s="24" t="str">
        <f t="shared" si="1"/>
        <v>9M25</v>
      </c>
      <c r="F11" s="23"/>
      <c r="G11" s="21">
        <f>+Results!D98</f>
        <v>45961</v>
      </c>
      <c r="H11" s="20" t="str">
        <f>VLOOKUP($D11,Results!$B$2:$I$398,8,FALSE)</f>
        <v>M25</v>
      </c>
      <c r="I11" s="20" t="str">
        <f>VLOOKUP(H11,Results!$N$2:$O$13,2,FALSE)</f>
        <v>Woodlark</v>
      </c>
      <c r="J11" s="89">
        <f t="shared" si="3"/>
        <v>1</v>
      </c>
      <c r="K11" s="71">
        <f t="shared" si="4"/>
        <v>1</v>
      </c>
      <c r="L11" s="74">
        <f>IF(OR(C11&gt;Results!$F$1,N11="N"),0,IF(H11="X",0,IF(N11=O11,1,0)))</f>
        <v>0</v>
      </c>
      <c r="M11" s="73">
        <f t="shared" si="5"/>
        <v>0</v>
      </c>
      <c r="N11" s="80">
        <f>IF($C11&gt;Results!$F$1," ",(VLOOKUP($D11,Results!$B$2:$H$398,7,FALSE)))</f>
        <v>10</v>
      </c>
      <c r="O11" s="81">
        <f>IF($C11&gt;Results!$F$1," ",(VLOOKUP($E11,Results!$C$2:$K$398,9,FALSE)))</f>
        <v>7</v>
      </c>
      <c r="P11" s="84">
        <f t="shared" si="6"/>
        <v>2</v>
      </c>
    </row>
    <row r="12" spans="2:16" x14ac:dyDescent="0.25">
      <c r="B12" t="str">
        <f t="shared" si="2"/>
        <v>M21</v>
      </c>
      <c r="C12" s="22">
        <v>10</v>
      </c>
      <c r="D12" s="24" t="str">
        <f t="shared" si="0"/>
        <v>10M21</v>
      </c>
      <c r="E12" s="24" t="str">
        <f t="shared" si="1"/>
        <v>10M26</v>
      </c>
      <c r="F12" s="23"/>
      <c r="G12" s="21">
        <f>+Results!D110</f>
        <v>45966</v>
      </c>
      <c r="H12" s="20" t="str">
        <f>VLOOKUP($D12,Results!$B$2:$I$398,8,FALSE)</f>
        <v>M26</v>
      </c>
      <c r="I12" s="20" t="str">
        <f>VLOOKUP(H12,Results!$N$2:$O$13,2,FALSE)</f>
        <v>Wynsomes</v>
      </c>
      <c r="J12" s="89">
        <f t="shared" si="3"/>
        <v>0</v>
      </c>
      <c r="K12" s="71">
        <f t="shared" si="4"/>
        <v>0</v>
      </c>
      <c r="L12" s="74">
        <f>IF(OR(C12&gt;Results!$F$1,N12="N"),0,IF(H12="X",0,IF(N12=O12,1,0)))</f>
        <v>0</v>
      </c>
      <c r="M12" s="73">
        <f t="shared" si="5"/>
        <v>0</v>
      </c>
      <c r="N12" s="80" t="str">
        <f>IF($C12&gt;Results!$F$1," ",(VLOOKUP($D12,Results!$B$2:$H$398,7,FALSE)))</f>
        <v>N</v>
      </c>
      <c r="O12" s="81" t="str">
        <f>IF($C12&gt;Results!$F$1," ",(VLOOKUP($E12,Results!$C$2:$K$398,9,FALSE)))</f>
        <v>N</v>
      </c>
      <c r="P12" s="84">
        <f t="shared" si="6"/>
        <v>0</v>
      </c>
    </row>
    <row r="13" spans="2:16" x14ac:dyDescent="0.25">
      <c r="B13" t="str">
        <f t="shared" si="2"/>
        <v>M21</v>
      </c>
      <c r="C13" s="22">
        <v>11</v>
      </c>
      <c r="D13" s="24" t="str">
        <f t="shared" si="0"/>
        <v>11M21</v>
      </c>
      <c r="E13" s="24" t="str">
        <f t="shared" si="1"/>
        <v>11M27</v>
      </c>
      <c r="F13" s="23"/>
      <c r="G13" s="21">
        <f>+Results!D122</f>
        <v>45971</v>
      </c>
      <c r="H13" s="20" t="str">
        <f>VLOOKUP($D13,Results!$B$2:$I$398,8,FALSE)</f>
        <v>M27</v>
      </c>
      <c r="I13" s="20" t="str">
        <f>VLOOKUP(H13,Results!$N$2:$O$13,2,FALSE)</f>
        <v>Clockpelters</v>
      </c>
      <c r="J13" s="89">
        <f t="shared" si="3"/>
        <v>1</v>
      </c>
      <c r="K13" s="71">
        <f t="shared" si="4"/>
        <v>1</v>
      </c>
      <c r="L13" s="74">
        <f>IF(OR(C13&gt;Results!$F$1,N13="N"),0,IF(H13="X",0,IF(N13=O13,1,0)))</f>
        <v>0</v>
      </c>
      <c r="M13" s="73">
        <f t="shared" si="5"/>
        <v>0</v>
      </c>
      <c r="N13" s="80">
        <f>IF($C13&gt;Results!$F$1," ",(VLOOKUP($D13,Results!$B$2:$H$398,7,FALSE)))</f>
        <v>14</v>
      </c>
      <c r="O13" s="81">
        <f>IF($C13&gt;Results!$F$1," ",(VLOOKUP($E13,Results!$C$2:$K$398,9,FALSE)))</f>
        <v>9</v>
      </c>
      <c r="P13" s="84">
        <f t="shared" si="6"/>
        <v>2</v>
      </c>
    </row>
    <row r="14" spans="2:16" x14ac:dyDescent="0.25">
      <c r="B14" t="str">
        <f t="shared" si="2"/>
        <v>M21</v>
      </c>
      <c r="C14" s="22">
        <v>12</v>
      </c>
      <c r="D14" s="24" t="str">
        <f t="shared" si="0"/>
        <v>12M21</v>
      </c>
      <c r="E14" s="24" t="str">
        <f t="shared" si="1"/>
        <v>12M22</v>
      </c>
      <c r="F14" s="23"/>
      <c r="G14" s="19">
        <f>+Results!D134</f>
        <v>45978</v>
      </c>
      <c r="H14" s="20" t="str">
        <f>VLOOKUP($D14,Results!$B$2:$I$398,8,FALSE)</f>
        <v>M22</v>
      </c>
      <c r="I14" s="20" t="str">
        <f>VLOOKUP(H14,Results!$N$2:$O$13,2,FALSE)</f>
        <v>Elks</v>
      </c>
      <c r="J14" s="89">
        <f t="shared" si="3"/>
        <v>1</v>
      </c>
      <c r="K14" s="71">
        <f t="shared" si="4"/>
        <v>1</v>
      </c>
      <c r="L14" s="74">
        <f>IF(OR(C14&gt;Results!$F$1,N14="N"),0,IF(H14="X",0,IF(N14=O14,1,0)))</f>
        <v>0</v>
      </c>
      <c r="M14" s="73">
        <f t="shared" si="5"/>
        <v>0</v>
      </c>
      <c r="N14" s="80">
        <f>IF($C14&gt;Results!$F$1," ",(VLOOKUP($D14,Results!$B$2:$H$398,7,FALSE)))</f>
        <v>10</v>
      </c>
      <c r="O14" s="81">
        <f>IF($C14&gt;Results!$F$1," ",(VLOOKUP($E14,Results!$C$2:$K$398,9,FALSE)))</f>
        <v>7</v>
      </c>
      <c r="P14" s="84">
        <f t="shared" si="6"/>
        <v>2</v>
      </c>
    </row>
    <row r="15" spans="2:16" x14ac:dyDescent="0.25">
      <c r="B15" t="str">
        <f t="shared" si="2"/>
        <v>M21</v>
      </c>
      <c r="C15" s="22">
        <v>13</v>
      </c>
      <c r="D15" s="24" t="str">
        <f t="shared" si="0"/>
        <v>13M21</v>
      </c>
      <c r="E15" s="24" t="str">
        <f t="shared" si="1"/>
        <v>13M32</v>
      </c>
      <c r="F15" s="23"/>
      <c r="G15" s="19">
        <f>+Results!D146</f>
        <v>45985</v>
      </c>
      <c r="H15" s="20" t="str">
        <f>VLOOKUP($D15,Results!$B$2:$I$398,8,FALSE)</f>
        <v>M32</v>
      </c>
      <c r="I15" s="20" t="str">
        <f>VLOOKUP(H15,Results!$N$2:$O$13,2,FALSE)</f>
        <v>Bingham Lions</v>
      </c>
      <c r="J15" s="89">
        <f t="shared" si="3"/>
        <v>1</v>
      </c>
      <c r="K15" s="71">
        <f t="shared" si="4"/>
        <v>0</v>
      </c>
      <c r="L15" s="74">
        <f>IF(OR(C15&gt;Results!$F$1,N15="N"),0,IF(H15="X",0,IF(N15=O15,1,0)))</f>
        <v>0</v>
      </c>
      <c r="M15" s="73">
        <f t="shared" si="5"/>
        <v>1</v>
      </c>
      <c r="N15" s="80">
        <f>IF($C15&gt;Results!$F$1," ",(VLOOKUP($D15,Results!$B$2:$H$398,7,FALSE)))</f>
        <v>3</v>
      </c>
      <c r="O15" s="81">
        <f>IF($C15&gt;Results!$F$1," ",(VLOOKUP($E15,Results!$C$2:$K$398,9,FALSE)))</f>
        <v>28</v>
      </c>
      <c r="P15" s="84">
        <f t="shared" si="6"/>
        <v>0</v>
      </c>
    </row>
    <row r="16" spans="2:16" x14ac:dyDescent="0.25">
      <c r="B16" t="str">
        <f t="shared" si="2"/>
        <v>M21</v>
      </c>
      <c r="C16" s="22">
        <v>14</v>
      </c>
      <c r="D16" s="24" t="str">
        <f t="shared" si="0"/>
        <v>14M21</v>
      </c>
      <c r="E16" s="24" t="str">
        <f t="shared" si="1"/>
        <v>14M23</v>
      </c>
      <c r="F16" s="23"/>
      <c r="G16" s="19">
        <f>+Results!D158</f>
        <v>45994</v>
      </c>
      <c r="H16" s="20" t="str">
        <f>VLOOKUP($D16,Results!$B$2:$I$398,8,FALSE)</f>
        <v>M23</v>
      </c>
      <c r="I16" s="20" t="str">
        <f>VLOOKUP(H16,Results!$N$2:$O$13,2,FALSE)</f>
        <v>Aztecs</v>
      </c>
      <c r="J16" s="89">
        <f t="shared" si="3"/>
        <v>1</v>
      </c>
      <c r="K16" s="71">
        <f t="shared" si="4"/>
        <v>0</v>
      </c>
      <c r="L16" s="74">
        <f>IF(OR(C16&gt;Results!$F$1,N16="N"),0,IF(H16="X",0,IF(N16=O16,1,0)))</f>
        <v>0</v>
      </c>
      <c r="M16" s="73">
        <f t="shared" si="5"/>
        <v>1</v>
      </c>
      <c r="N16" s="80">
        <f>IF($C16&gt;Results!$F$1," ",(VLOOKUP($D16,Results!$B$2:$H$398,7,FALSE)))</f>
        <v>10</v>
      </c>
      <c r="O16" s="81">
        <f>IF($C16&gt;Results!$F$1," ",(VLOOKUP($E16,Results!$C$2:$K$398,9,FALSE)))</f>
        <v>18</v>
      </c>
      <c r="P16" s="84">
        <f t="shared" si="6"/>
        <v>0</v>
      </c>
    </row>
    <row r="17" spans="2:16" x14ac:dyDescent="0.25">
      <c r="B17" t="str">
        <f t="shared" si="2"/>
        <v>M21</v>
      </c>
      <c r="C17" s="22">
        <v>15</v>
      </c>
      <c r="D17" s="24" t="str">
        <f t="shared" si="0"/>
        <v>15M21</v>
      </c>
      <c r="E17" s="24" t="str">
        <f t="shared" si="1"/>
        <v>15M31</v>
      </c>
      <c r="F17" s="23"/>
      <c r="G17" s="19">
        <f>+Results!D170</f>
        <v>46003</v>
      </c>
      <c r="H17" s="20" t="str">
        <f>VLOOKUP($D17,Results!$B$2:$I$398,8,FALSE)</f>
        <v>M31</v>
      </c>
      <c r="I17" s="20" t="str">
        <f>VLOOKUP(H17,Results!$N$2:$O$13,2,FALSE)</f>
        <v>Lazy S</v>
      </c>
      <c r="J17" s="89">
        <f t="shared" si="3"/>
        <v>1</v>
      </c>
      <c r="K17" s="71">
        <f t="shared" si="4"/>
        <v>1</v>
      </c>
      <c r="L17" s="74">
        <f>IF(OR(C17&gt;Results!$F$1,N17="N"),0,IF(H17="X",0,IF(N17=O17,1,0)))</f>
        <v>0</v>
      </c>
      <c r="M17" s="73">
        <f t="shared" si="5"/>
        <v>0</v>
      </c>
      <c r="N17" s="80">
        <f>IF($C17&gt;Results!$F$1," ",(VLOOKUP($D17,Results!$B$2:$H$398,7,FALSE)))</f>
        <v>20</v>
      </c>
      <c r="O17" s="81">
        <f>IF($C17&gt;Results!$F$1," ",(VLOOKUP($E17,Results!$C$2:$K$398,9,FALSE)))</f>
        <v>6</v>
      </c>
      <c r="P17" s="84">
        <f t="shared" si="6"/>
        <v>2</v>
      </c>
    </row>
    <row r="18" spans="2:16" x14ac:dyDescent="0.25">
      <c r="B18" t="str">
        <f t="shared" si="2"/>
        <v>M21</v>
      </c>
      <c r="C18" s="22">
        <v>16</v>
      </c>
      <c r="D18" s="24" t="str">
        <f t="shared" si="0"/>
        <v>16M21</v>
      </c>
      <c r="E18" s="24" t="str">
        <f t="shared" si="1"/>
        <v>16M24</v>
      </c>
      <c r="F18" s="23"/>
      <c r="G18" s="21">
        <f>+Results!D182</f>
        <v>46006</v>
      </c>
      <c r="H18" s="20" t="str">
        <f>VLOOKUP($D18,Results!$B$2:$I$398,8,FALSE)</f>
        <v>M24</v>
      </c>
      <c r="I18" s="20" t="str">
        <f>VLOOKUP(H18,Results!$N$2:$O$13,2,FALSE)</f>
        <v>Newark Nomads</v>
      </c>
      <c r="J18" s="89">
        <f t="shared" si="3"/>
        <v>0</v>
      </c>
      <c r="K18" s="71">
        <f t="shared" si="4"/>
        <v>0</v>
      </c>
      <c r="L18" s="74">
        <f>IF(OR(C18&gt;Results!$F$1,N18="N"),0,IF(H18="X",0,IF(N18=O18,1,0)))</f>
        <v>0</v>
      </c>
      <c r="M18" s="73">
        <f t="shared" si="5"/>
        <v>0</v>
      </c>
      <c r="N18" s="80" t="str">
        <f>IF($C18&gt;Results!$F$1," ",(VLOOKUP($D18,Results!$B$2:$H$398,7,FALSE)))</f>
        <v xml:space="preserve"> </v>
      </c>
      <c r="O18" s="81" t="str">
        <f>IF($C18&gt;Results!$F$1," ",(VLOOKUP($E18,Results!$C$2:$K$398,9,FALSE)))</f>
        <v xml:space="preserve"> </v>
      </c>
      <c r="P18" s="84">
        <f t="shared" si="6"/>
        <v>0</v>
      </c>
    </row>
    <row r="19" spans="2:16" x14ac:dyDescent="0.25">
      <c r="B19" t="str">
        <f t="shared" si="2"/>
        <v>M21</v>
      </c>
      <c r="C19" s="22">
        <v>17</v>
      </c>
      <c r="D19" s="24" t="str">
        <f t="shared" si="0"/>
        <v>17M21</v>
      </c>
      <c r="E19" s="24" t="str">
        <f t="shared" si="1"/>
        <v>17M30</v>
      </c>
      <c r="F19" s="23"/>
      <c r="G19" s="19">
        <f>+Results!D194</f>
        <v>46013</v>
      </c>
      <c r="H19" s="20" t="str">
        <f>VLOOKUP($D19,Results!$B$2:$I$398,8,FALSE)</f>
        <v>M30</v>
      </c>
      <c r="I19" s="20" t="str">
        <f>VLOOKUP(H19,Results!$N$2:$O$13,2,FALSE)</f>
        <v>The Imps</v>
      </c>
      <c r="J19" s="89">
        <f t="shared" si="3"/>
        <v>0</v>
      </c>
      <c r="K19" s="71">
        <f t="shared" si="4"/>
        <v>0</v>
      </c>
      <c r="L19" s="74">
        <f>IF(OR(C19&gt;Results!$F$1,N19="N"),0,IF(H19="X",0,IF(N19=O19,1,0)))</f>
        <v>0</v>
      </c>
      <c r="M19" s="73">
        <f t="shared" si="5"/>
        <v>0</v>
      </c>
      <c r="N19" s="80" t="str">
        <f>IF($C19&gt;Results!$F$1," ",(VLOOKUP($D19,Results!$B$2:$H$398,7,FALSE)))</f>
        <v xml:space="preserve"> </v>
      </c>
      <c r="O19" s="81" t="str">
        <f>IF($C19&gt;Results!$F$1," ",(VLOOKUP($E19,Results!$C$2:$K$398,9,FALSE)))</f>
        <v xml:space="preserve"> </v>
      </c>
      <c r="P19" s="84">
        <f t="shared" si="6"/>
        <v>0</v>
      </c>
    </row>
    <row r="20" spans="2:16" x14ac:dyDescent="0.25">
      <c r="B20" t="str">
        <f t="shared" si="2"/>
        <v>M21</v>
      </c>
      <c r="C20" s="22">
        <v>18</v>
      </c>
      <c r="D20" s="24" t="str">
        <f t="shared" si="0"/>
        <v>18M21</v>
      </c>
      <c r="E20" s="24" t="str">
        <f t="shared" si="1"/>
        <v>18M29</v>
      </c>
      <c r="F20" s="23"/>
      <c r="G20" s="21">
        <f>+Results!D206</f>
        <v>46031</v>
      </c>
      <c r="H20" s="20" t="str">
        <f>VLOOKUP($D20,Results!$B$2:$I$398,8,FALSE)</f>
        <v>M29</v>
      </c>
      <c r="I20" s="20" t="str">
        <f>VLOOKUP(H20,Results!$N$2:$O$13,2,FALSE)</f>
        <v>Phoenix</v>
      </c>
      <c r="J20" s="89">
        <f t="shared" si="3"/>
        <v>0</v>
      </c>
      <c r="K20" s="71">
        <f t="shared" si="4"/>
        <v>0</v>
      </c>
      <c r="L20" s="74">
        <f>IF(OR(C20&gt;Results!$F$1,N20="N"),0,IF(H20="X",0,IF(N20=O20,1,0)))</f>
        <v>0</v>
      </c>
      <c r="M20" s="73">
        <f t="shared" si="5"/>
        <v>0</v>
      </c>
      <c r="N20" s="80" t="str">
        <f>IF($C20&gt;Results!$F$1," ",(VLOOKUP($D20,Results!$B$2:$H$398,7,FALSE)))</f>
        <v xml:space="preserve"> </v>
      </c>
      <c r="O20" s="81" t="str">
        <f>IF($C20&gt;Results!$F$1," ",(VLOOKUP($E20,Results!$C$2:$K$398,9,FALSE)))</f>
        <v xml:space="preserve"> </v>
      </c>
      <c r="P20" s="84">
        <f t="shared" si="6"/>
        <v>0</v>
      </c>
    </row>
    <row r="21" spans="2:16" x14ac:dyDescent="0.25">
      <c r="B21" t="str">
        <f t="shared" si="2"/>
        <v>M21</v>
      </c>
      <c r="C21" s="22">
        <v>19</v>
      </c>
      <c r="D21" s="24" t="str">
        <f t="shared" si="0"/>
        <v>19M21</v>
      </c>
      <c r="E21" s="24" t="str">
        <f t="shared" si="1"/>
        <v>19M28</v>
      </c>
      <c r="F21" s="23"/>
      <c r="G21" s="19">
        <f>+Results!D218</f>
        <v>46034</v>
      </c>
      <c r="H21" s="20" t="str">
        <f>VLOOKUP($D21,Results!$B$2:$I$398,8,FALSE)</f>
        <v>M28</v>
      </c>
      <c r="I21" s="20" t="str">
        <f>VLOOKUP(H21,Results!$N$2:$O$13,2,FALSE)</f>
        <v>Pilgrims</v>
      </c>
      <c r="J21" s="89">
        <f t="shared" si="3"/>
        <v>0</v>
      </c>
      <c r="K21" s="71">
        <f t="shared" si="4"/>
        <v>0</v>
      </c>
      <c r="L21" s="74">
        <f>IF(OR(C21&gt;Results!$F$1,N21="N"),0,IF(H21="X",0,IF(N21=O21,1,0)))</f>
        <v>0</v>
      </c>
      <c r="M21" s="73">
        <f t="shared" si="5"/>
        <v>0</v>
      </c>
      <c r="N21" s="80" t="str">
        <f>IF($C21&gt;Results!$F$1," ",(VLOOKUP($D21,Results!$B$2:$H$398,7,FALSE)))</f>
        <v xml:space="preserve"> </v>
      </c>
      <c r="O21" s="81" t="str">
        <f>IF($C21&gt;Results!$F$1," ",(VLOOKUP($E21,Results!$C$2:$K$398,9,FALSE)))</f>
        <v xml:space="preserve"> </v>
      </c>
      <c r="P21" s="84">
        <f t="shared" si="6"/>
        <v>0</v>
      </c>
    </row>
    <row r="22" spans="2:16" x14ac:dyDescent="0.25">
      <c r="B22" t="str">
        <f t="shared" si="2"/>
        <v>M21</v>
      </c>
      <c r="C22" s="22">
        <v>20</v>
      </c>
      <c r="D22" s="24" t="str">
        <f t="shared" si="0"/>
        <v>20M21</v>
      </c>
      <c r="E22" s="24" t="str">
        <f t="shared" si="1"/>
        <v>20M25</v>
      </c>
      <c r="F22" s="23"/>
      <c r="G22" s="21">
        <f>+Results!D230</f>
        <v>46041</v>
      </c>
      <c r="H22" s="20" t="str">
        <f>VLOOKUP($D22,Results!$B$2:$I$398,8,FALSE)</f>
        <v>M25</v>
      </c>
      <c r="I22" s="20" t="str">
        <f>VLOOKUP(H22,Results!$N$2:$O$13,2,FALSE)</f>
        <v>Woodlark</v>
      </c>
      <c r="J22" s="89">
        <f t="shared" si="3"/>
        <v>0</v>
      </c>
      <c r="K22" s="71">
        <f t="shared" si="4"/>
        <v>0</v>
      </c>
      <c r="L22" s="74">
        <f>IF(OR(C22&gt;Results!$F$1,N22="N"),0,IF(H22="X",0,IF(N22=O22,1,0)))</f>
        <v>0</v>
      </c>
      <c r="M22" s="73">
        <f t="shared" si="5"/>
        <v>0</v>
      </c>
      <c r="N22" s="80" t="str">
        <f>IF($C22&gt;Results!$F$1," ",(VLOOKUP($D22,Results!$B$2:$H$398,7,FALSE)))</f>
        <v xml:space="preserve"> </v>
      </c>
      <c r="O22" s="81" t="str">
        <f>IF($C22&gt;Results!$F$1," ",(VLOOKUP($E22,Results!$C$2:$K$398,9,FALSE)))</f>
        <v xml:space="preserve"> </v>
      </c>
      <c r="P22" s="84">
        <f t="shared" si="6"/>
        <v>0</v>
      </c>
    </row>
    <row r="23" spans="2:16" x14ac:dyDescent="0.25">
      <c r="B23" t="str">
        <f t="shared" si="2"/>
        <v>M21</v>
      </c>
      <c r="C23" s="22">
        <v>21</v>
      </c>
      <c r="D23" s="24" t="str">
        <f t="shared" si="0"/>
        <v>21M21</v>
      </c>
      <c r="E23" s="24" t="str">
        <f t="shared" si="1"/>
        <v>21M26</v>
      </c>
      <c r="F23" s="23"/>
      <c r="G23" s="19">
        <f>+Results!D242</f>
        <v>46050</v>
      </c>
      <c r="H23" s="20" t="str">
        <f>VLOOKUP($D23,Results!$B$2:$I$398,8,FALSE)</f>
        <v>M26</v>
      </c>
      <c r="I23" s="20" t="str">
        <f>VLOOKUP(H23,Results!$N$2:$O$13,2,FALSE)</f>
        <v>Wynsomes</v>
      </c>
      <c r="J23" s="89">
        <f t="shared" si="3"/>
        <v>0</v>
      </c>
      <c r="K23" s="71">
        <f t="shared" si="4"/>
        <v>0</v>
      </c>
      <c r="L23" s="74">
        <f>IF(OR(C23&gt;Results!$F$1,N23="N"),0,IF(H23="X",0,IF(N23=O23,1,0)))</f>
        <v>0</v>
      </c>
      <c r="M23" s="73">
        <f t="shared" si="5"/>
        <v>0</v>
      </c>
      <c r="N23" s="80" t="str">
        <f>IF($C23&gt;Results!$F$1," ",(VLOOKUP($D23,Results!$B$2:$H$398,7,FALSE)))</f>
        <v xml:space="preserve"> </v>
      </c>
      <c r="O23" s="81" t="str">
        <f>IF($C23&gt;Results!$F$1," ",(VLOOKUP($E23,Results!$C$2:$K$398,9,FALSE)))</f>
        <v xml:space="preserve"> </v>
      </c>
      <c r="P23" s="84">
        <f t="shared" si="6"/>
        <v>0</v>
      </c>
    </row>
    <row r="24" spans="2:16" x14ac:dyDescent="0.25">
      <c r="B24" t="str">
        <f t="shared" si="2"/>
        <v>M21</v>
      </c>
      <c r="C24" s="22">
        <v>22</v>
      </c>
      <c r="D24" s="24" t="str">
        <f t="shared" si="0"/>
        <v>22M21</v>
      </c>
      <c r="E24" s="24" t="str">
        <f t="shared" si="1"/>
        <v>22M27</v>
      </c>
      <c r="F24" s="23"/>
      <c r="G24" s="21">
        <f>+Results!D254</f>
        <v>46059</v>
      </c>
      <c r="H24" s="20" t="str">
        <f>VLOOKUP($D24,Results!$B$2:$I$398,8,FALSE)</f>
        <v>M27</v>
      </c>
      <c r="I24" s="20" t="str">
        <f>VLOOKUP(H24,Results!$N$2:$O$13,2,FALSE)</f>
        <v>Clockpelters</v>
      </c>
      <c r="J24" s="89">
        <f t="shared" si="3"/>
        <v>0</v>
      </c>
      <c r="K24" s="71">
        <f t="shared" si="4"/>
        <v>0</v>
      </c>
      <c r="L24" s="74">
        <f>IF(OR(C24&gt;Results!$F$1,N24="N"),0,IF(H24="X",0,IF(N24=O24,1,0)))</f>
        <v>0</v>
      </c>
      <c r="M24" s="73">
        <f t="shared" si="5"/>
        <v>0</v>
      </c>
      <c r="N24" s="80" t="str">
        <f>IF($C24&gt;Results!$F$1," ",(VLOOKUP($D24,Results!$B$2:$H$398,7,FALSE)))</f>
        <v xml:space="preserve"> </v>
      </c>
      <c r="O24" s="81" t="str">
        <f>IF($C24&gt;Results!$F$1," ",(VLOOKUP($E24,Results!$C$2:$K$398,9,FALSE)))</f>
        <v xml:space="preserve"> </v>
      </c>
      <c r="P24" s="84">
        <f t="shared" si="6"/>
        <v>0</v>
      </c>
    </row>
    <row r="25" spans="2:16" x14ac:dyDescent="0.25">
      <c r="B25" t="str">
        <f t="shared" si="2"/>
        <v>M21</v>
      </c>
      <c r="C25" s="22">
        <v>23</v>
      </c>
      <c r="D25" s="24" t="str">
        <f t="shared" ref="D25:D35" si="7">CONCATENATE(C25,B25)</f>
        <v>23M21</v>
      </c>
      <c r="E25" s="24" t="str">
        <f t="shared" ref="E25:E35" si="8">CONCATENATE(C25,H25)</f>
        <v>23M22</v>
      </c>
      <c r="F25" s="23"/>
      <c r="G25" s="21">
        <f>+Results!D266</f>
        <v>46062</v>
      </c>
      <c r="H25" s="20" t="str">
        <f>VLOOKUP($D25,Results!$B$2:$I$398,8,FALSE)</f>
        <v>M22</v>
      </c>
      <c r="I25" s="20" t="str">
        <f>VLOOKUP(H25,Results!$N$2:$O$13,2,FALSE)</f>
        <v>Elks</v>
      </c>
      <c r="J25" s="89">
        <f t="shared" ref="J25" si="9">SUM(K25:M25)</f>
        <v>0</v>
      </c>
      <c r="K25" s="71">
        <f t="shared" ref="K25" si="10">IF(H25="X",0,IF(N25&gt;O25,1,0))</f>
        <v>0</v>
      </c>
      <c r="L25" s="74">
        <f>IF(OR(C25&gt;Results!$F$1,N25="N"),0,IF(H25="X",0,IF(N25=O25,1,0)))</f>
        <v>0</v>
      </c>
      <c r="M25" s="73">
        <f t="shared" ref="M25" si="11">IF(H25="X",0,IF(N25&lt;O25,1,0))</f>
        <v>0</v>
      </c>
      <c r="N25" s="80" t="str">
        <f>IF($C25&gt;Results!$F$1," ",(VLOOKUP($D25,Results!$B$2:$H$398,7,FALSE)))</f>
        <v xml:space="preserve"> </v>
      </c>
      <c r="O25" s="81" t="str">
        <f>IF($C25&gt;Results!$F$1," ",(VLOOKUP($E25,Results!$C$2:$K$398,9,FALSE)))</f>
        <v xml:space="preserve"> </v>
      </c>
      <c r="P25" s="84">
        <f t="shared" ref="P25" si="12">IF(J25=" "," ",SUM(K25*2)+L25*1)</f>
        <v>0</v>
      </c>
    </row>
    <row r="26" spans="2:16" x14ac:dyDescent="0.25">
      <c r="B26" t="str">
        <f t="shared" si="2"/>
        <v>M21</v>
      </c>
      <c r="C26" s="22">
        <v>24</v>
      </c>
      <c r="D26" s="24" t="str">
        <f t="shared" si="7"/>
        <v>24M21</v>
      </c>
      <c r="E26" s="24" t="str">
        <f t="shared" si="8"/>
        <v>24M32</v>
      </c>
      <c r="F26" s="23"/>
      <c r="G26" s="21">
        <f>+Results!D278</f>
        <v>46069</v>
      </c>
      <c r="H26" s="20" t="str">
        <f>VLOOKUP($D26,Results!$B$2:$I$398,8,FALSE)</f>
        <v>M32</v>
      </c>
      <c r="I26" s="20" t="str">
        <f>VLOOKUP(H26,Results!$N$2:$O$13,2,FALSE)</f>
        <v>Bingham Lions</v>
      </c>
      <c r="J26" s="89">
        <f t="shared" ref="J26:J35" si="13">SUM(K26:M26)</f>
        <v>0</v>
      </c>
      <c r="K26" s="71">
        <f t="shared" ref="K26:K35" si="14">IF(H26="X",0,IF(N26&gt;O26,1,0))</f>
        <v>0</v>
      </c>
      <c r="L26" s="74">
        <f>IF(OR(C26&gt;Results!$F$1,N26="N"),0,IF(H26="X",0,IF(N26=O26,1,0)))</f>
        <v>0</v>
      </c>
      <c r="M26" s="73">
        <f t="shared" ref="M26:M35" si="15">IF(H26="X",0,IF(N26&lt;O26,1,0))</f>
        <v>0</v>
      </c>
      <c r="N26" s="80" t="str">
        <f>IF($C26&gt;Results!$F$1," ",(VLOOKUP($D26,Results!$B$2:$H$398,7,FALSE)))</f>
        <v xml:space="preserve"> </v>
      </c>
      <c r="O26" s="81" t="str">
        <f>IF($C26&gt;Results!$F$1," ",(VLOOKUP($E26,Results!$C$2:$K$398,9,FALSE)))</f>
        <v xml:space="preserve"> </v>
      </c>
      <c r="P26" s="84">
        <f t="shared" ref="P26:P35" si="16">IF(J26=" "," ",SUM(K26*2)+L26*1)</f>
        <v>0</v>
      </c>
    </row>
    <row r="27" spans="2:16" x14ac:dyDescent="0.25">
      <c r="B27" t="str">
        <f t="shared" si="2"/>
        <v>M21</v>
      </c>
      <c r="C27" s="22">
        <v>25</v>
      </c>
      <c r="D27" s="24" t="str">
        <f t="shared" si="7"/>
        <v>25M21</v>
      </c>
      <c r="E27" s="24" t="str">
        <f t="shared" si="8"/>
        <v>25M23</v>
      </c>
      <c r="F27" s="23"/>
      <c r="G27" s="21">
        <f>+Results!D290</f>
        <v>46073</v>
      </c>
      <c r="H27" s="20" t="str">
        <f>VLOOKUP($D27,Results!$B$2:$I$398,8,FALSE)</f>
        <v>M23</v>
      </c>
      <c r="I27" s="20" t="str">
        <f>VLOOKUP(H27,Results!$N$2:$O$13,2,FALSE)</f>
        <v>Aztecs</v>
      </c>
      <c r="J27" s="89">
        <f t="shared" si="13"/>
        <v>0</v>
      </c>
      <c r="K27" s="71">
        <f t="shared" si="14"/>
        <v>0</v>
      </c>
      <c r="L27" s="74">
        <f>IF(OR(C27&gt;Results!$F$1,N27="N"),0,IF(H27="X",0,IF(N27=O27,1,0)))</f>
        <v>0</v>
      </c>
      <c r="M27" s="73">
        <f t="shared" si="15"/>
        <v>0</v>
      </c>
      <c r="N27" s="80" t="str">
        <f>IF($C27&gt;Results!$F$1," ",(VLOOKUP($D27,Results!$B$2:$H$398,7,FALSE)))</f>
        <v xml:space="preserve"> </v>
      </c>
      <c r="O27" s="81" t="str">
        <f>IF($C27&gt;Results!$F$1," ",(VLOOKUP($E27,Results!$C$2:$K$398,9,FALSE)))</f>
        <v xml:space="preserve"> </v>
      </c>
      <c r="P27" s="84">
        <f t="shared" si="16"/>
        <v>0</v>
      </c>
    </row>
    <row r="28" spans="2:16" x14ac:dyDescent="0.25">
      <c r="B28" t="str">
        <f t="shared" si="2"/>
        <v>M21</v>
      </c>
      <c r="C28" s="22">
        <v>26</v>
      </c>
      <c r="D28" s="24" t="str">
        <f t="shared" si="7"/>
        <v>26M21</v>
      </c>
      <c r="E28" s="24" t="str">
        <f t="shared" si="8"/>
        <v>26M31</v>
      </c>
      <c r="F28" s="23"/>
      <c r="G28" s="21">
        <f>+Results!D302</f>
        <v>46078</v>
      </c>
      <c r="H28" s="20" t="str">
        <f>VLOOKUP($D28,Results!$B$2:$I$398,8,FALSE)</f>
        <v>M31</v>
      </c>
      <c r="I28" s="20" t="str">
        <f>VLOOKUP(H28,Results!$N$2:$O$13,2,FALSE)</f>
        <v>Lazy S</v>
      </c>
      <c r="J28" s="89">
        <f t="shared" si="13"/>
        <v>0</v>
      </c>
      <c r="K28" s="71">
        <f t="shared" si="14"/>
        <v>0</v>
      </c>
      <c r="L28" s="74">
        <f>IF(OR(C28&gt;Results!$F$1,N28="N"),0,IF(H28="X",0,IF(N28=O28,1,0)))</f>
        <v>0</v>
      </c>
      <c r="M28" s="73">
        <f t="shared" si="15"/>
        <v>0</v>
      </c>
      <c r="N28" s="80" t="str">
        <f>IF($C28&gt;Results!$F$1," ",(VLOOKUP($D28,Results!$B$2:$H$398,7,FALSE)))</f>
        <v xml:space="preserve"> </v>
      </c>
      <c r="O28" s="81" t="str">
        <f>IF($C28&gt;Results!$F$1," ",(VLOOKUP($E28,Results!$C$2:$K$398,9,FALSE)))</f>
        <v xml:space="preserve"> </v>
      </c>
      <c r="P28" s="84">
        <f t="shared" si="16"/>
        <v>0</v>
      </c>
    </row>
    <row r="29" spans="2:16" x14ac:dyDescent="0.25">
      <c r="B29" t="str">
        <f t="shared" si="2"/>
        <v>M21</v>
      </c>
      <c r="C29" s="22">
        <v>27</v>
      </c>
      <c r="D29" s="24" t="str">
        <f t="shared" si="7"/>
        <v>27M21</v>
      </c>
      <c r="E29" s="24" t="str">
        <f t="shared" si="8"/>
        <v>27M24</v>
      </c>
      <c r="F29" s="23"/>
      <c r="G29" s="21">
        <f>+Results!D314</f>
        <v>46087</v>
      </c>
      <c r="H29" s="20" t="str">
        <f>VLOOKUP($D29,Results!$B$2:$I$398,8,FALSE)</f>
        <v>M24</v>
      </c>
      <c r="I29" s="20" t="str">
        <f>VLOOKUP(H29,Results!$N$2:$O$13,2,FALSE)</f>
        <v>Newark Nomads</v>
      </c>
      <c r="J29" s="89">
        <f t="shared" si="13"/>
        <v>0</v>
      </c>
      <c r="K29" s="71">
        <f t="shared" si="14"/>
        <v>0</v>
      </c>
      <c r="L29" s="74">
        <f>IF(OR(C29&gt;Results!$F$1,N29="N"),0,IF(H29="X",0,IF(N29=O29,1,0)))</f>
        <v>0</v>
      </c>
      <c r="M29" s="73">
        <f t="shared" si="15"/>
        <v>0</v>
      </c>
      <c r="N29" s="80" t="str">
        <f>IF($C29&gt;Results!$F$1," ",(VLOOKUP($D29,Results!$B$2:$H$398,7,FALSE)))</f>
        <v xml:space="preserve"> </v>
      </c>
      <c r="O29" s="81" t="str">
        <f>IF($C29&gt;Results!$F$1," ",(VLOOKUP($E29,Results!$C$2:$K$398,9,FALSE)))</f>
        <v xml:space="preserve"> </v>
      </c>
      <c r="P29" s="84">
        <f t="shared" si="16"/>
        <v>0</v>
      </c>
    </row>
    <row r="30" spans="2:16" x14ac:dyDescent="0.25">
      <c r="B30" t="str">
        <f t="shared" si="2"/>
        <v>M21</v>
      </c>
      <c r="C30" s="22">
        <v>28</v>
      </c>
      <c r="D30" s="24" t="str">
        <f t="shared" si="7"/>
        <v>28M21</v>
      </c>
      <c r="E30" s="24" t="str">
        <f t="shared" si="8"/>
        <v>28M30</v>
      </c>
      <c r="F30" s="23"/>
      <c r="G30" s="21">
        <f>+Results!D326</f>
        <v>46090</v>
      </c>
      <c r="H30" s="20" t="str">
        <f>VLOOKUP($D30,Results!$B$2:$I$398,8,FALSE)</f>
        <v>M30</v>
      </c>
      <c r="I30" s="20" t="str">
        <f>VLOOKUP(H30,Results!$N$2:$O$13,2,FALSE)</f>
        <v>The Imps</v>
      </c>
      <c r="J30" s="89">
        <f t="shared" si="13"/>
        <v>0</v>
      </c>
      <c r="K30" s="71">
        <f t="shared" si="14"/>
        <v>0</v>
      </c>
      <c r="L30" s="74">
        <f>IF(OR(C30&gt;Results!$F$1,N30="N"),0,IF(H30="X",0,IF(N30=O30,1,0)))</f>
        <v>0</v>
      </c>
      <c r="M30" s="73">
        <f t="shared" si="15"/>
        <v>0</v>
      </c>
      <c r="N30" s="80" t="str">
        <f>IF($C30&gt;Results!$F$1," ",(VLOOKUP($D30,Results!$B$2:$H$398,7,FALSE)))</f>
        <v xml:space="preserve"> </v>
      </c>
      <c r="O30" s="81" t="str">
        <f>IF($C30&gt;Results!$F$1," ",(VLOOKUP($E30,Results!$C$2:$K$398,9,FALSE)))</f>
        <v xml:space="preserve"> </v>
      </c>
      <c r="P30" s="84">
        <f t="shared" si="16"/>
        <v>0</v>
      </c>
    </row>
    <row r="31" spans="2:16" x14ac:dyDescent="0.25">
      <c r="B31" t="str">
        <f t="shared" si="2"/>
        <v>M21</v>
      </c>
      <c r="C31" s="22">
        <v>29</v>
      </c>
      <c r="D31" s="24" t="str">
        <f t="shared" si="7"/>
        <v>29M21</v>
      </c>
      <c r="E31" s="24" t="str">
        <f t="shared" si="8"/>
        <v>29M28</v>
      </c>
      <c r="F31" s="23"/>
      <c r="G31" s="21">
        <f>+Results!D338</f>
        <v>46106</v>
      </c>
      <c r="H31" s="20" t="str">
        <f>VLOOKUP($D31,Results!$B$2:$I$398,8,FALSE)</f>
        <v>M28</v>
      </c>
      <c r="I31" s="20" t="str">
        <f>VLOOKUP(H31,Results!$N$2:$O$13,2,FALSE)</f>
        <v>Pilgrims</v>
      </c>
      <c r="J31" s="89">
        <f t="shared" si="13"/>
        <v>0</v>
      </c>
      <c r="K31" s="71">
        <f t="shared" si="14"/>
        <v>0</v>
      </c>
      <c r="L31" s="74">
        <f>IF(OR(C31&gt;Results!$F$1,N31="N"),0,IF(H31="X",0,IF(N31=O31,1,0)))</f>
        <v>0</v>
      </c>
      <c r="M31" s="73">
        <f t="shared" si="15"/>
        <v>0</v>
      </c>
      <c r="N31" s="80" t="str">
        <f>IF($C31&gt;Results!$F$1," ",(VLOOKUP($D31,Results!$B$2:$H$398,7,FALSE)))</f>
        <v xml:space="preserve"> </v>
      </c>
      <c r="O31" s="81" t="str">
        <f>IF($C31&gt;Results!$F$1," ",(VLOOKUP($E31,Results!$C$2:$K$398,9,FALSE)))</f>
        <v xml:space="preserve"> </v>
      </c>
      <c r="P31" s="84">
        <f t="shared" si="16"/>
        <v>0</v>
      </c>
    </row>
    <row r="32" spans="2:16" x14ac:dyDescent="0.25">
      <c r="B32" t="str">
        <f t="shared" si="2"/>
        <v>M21</v>
      </c>
      <c r="C32" s="22">
        <v>30</v>
      </c>
      <c r="D32" s="24" t="str">
        <f t="shared" si="7"/>
        <v>30M21</v>
      </c>
      <c r="E32" s="24" t="str">
        <f t="shared" si="8"/>
        <v>30M25</v>
      </c>
      <c r="F32" s="23"/>
      <c r="G32" s="21">
        <f>+Results!D350</f>
        <v>46111</v>
      </c>
      <c r="H32" s="20" t="str">
        <f>VLOOKUP($D32,Results!$B$2:$I$398,8,FALSE)</f>
        <v>M25</v>
      </c>
      <c r="I32" s="20" t="str">
        <f>VLOOKUP(H32,Results!$N$2:$O$13,2,FALSE)</f>
        <v>Woodlark</v>
      </c>
      <c r="J32" s="89">
        <f t="shared" si="13"/>
        <v>0</v>
      </c>
      <c r="K32" s="71">
        <f t="shared" si="14"/>
        <v>0</v>
      </c>
      <c r="L32" s="74">
        <f>IF(OR(C32&gt;Results!$F$1,N32="N"),0,IF(H32="X",0,IF(N32=O32,1,0)))</f>
        <v>0</v>
      </c>
      <c r="M32" s="73">
        <f t="shared" si="15"/>
        <v>0</v>
      </c>
      <c r="N32" s="80" t="str">
        <f>IF($C32&gt;Results!$F$1," ",(VLOOKUP($D32,Results!$B$2:$H$398,7,FALSE)))</f>
        <v xml:space="preserve"> </v>
      </c>
      <c r="O32" s="81" t="str">
        <f>IF($C32&gt;Results!$F$1," ",(VLOOKUP($E32,Results!$C$2:$K$398,9,FALSE)))</f>
        <v xml:space="preserve"> </v>
      </c>
      <c r="P32" s="84">
        <f t="shared" si="16"/>
        <v>0</v>
      </c>
    </row>
    <row r="33" spans="2:16" x14ac:dyDescent="0.25">
      <c r="B33" t="str">
        <f t="shared" si="2"/>
        <v>M21</v>
      </c>
      <c r="C33" s="22">
        <v>31</v>
      </c>
      <c r="D33" s="24" t="str">
        <f t="shared" si="7"/>
        <v>31M21</v>
      </c>
      <c r="E33" s="24" t="str">
        <f t="shared" si="8"/>
        <v>31M26</v>
      </c>
      <c r="F33" s="23"/>
      <c r="G33" s="21">
        <f>+Results!D362</f>
        <v>46120</v>
      </c>
      <c r="H33" s="20" t="str">
        <f>VLOOKUP($D33,Results!$B$2:$I$398,8,FALSE)</f>
        <v>M26</v>
      </c>
      <c r="I33" s="20" t="str">
        <f>VLOOKUP(H33,Results!$N$2:$O$13,2,FALSE)</f>
        <v>Wynsomes</v>
      </c>
      <c r="J33" s="89">
        <f t="shared" si="13"/>
        <v>0</v>
      </c>
      <c r="K33" s="71">
        <f t="shared" si="14"/>
        <v>0</v>
      </c>
      <c r="L33" s="74">
        <f>IF(OR(C33&gt;Results!$F$1,N33="N"),0,IF(H33="X",0,IF(N33=O33,1,0)))</f>
        <v>0</v>
      </c>
      <c r="M33" s="73">
        <f t="shared" si="15"/>
        <v>0</v>
      </c>
      <c r="N33" s="80" t="str">
        <f>IF($C33&gt;Results!$F$1," ",(VLOOKUP($D33,Results!$B$2:$H$398,7,FALSE)))</f>
        <v xml:space="preserve"> </v>
      </c>
      <c r="O33" s="81" t="str">
        <f>IF($C33&gt;Results!$F$1," ",(VLOOKUP($E33,Results!$C$2:$K$398,9,FALSE)))</f>
        <v xml:space="preserve"> </v>
      </c>
      <c r="P33" s="84">
        <f t="shared" si="16"/>
        <v>0</v>
      </c>
    </row>
    <row r="34" spans="2:16" x14ac:dyDescent="0.25">
      <c r="B34" t="str">
        <f t="shared" si="2"/>
        <v>M21</v>
      </c>
      <c r="C34" s="22">
        <v>32</v>
      </c>
      <c r="D34" s="24" t="str">
        <f t="shared" si="7"/>
        <v>32M21</v>
      </c>
      <c r="E34" s="24" t="str">
        <f t="shared" si="8"/>
        <v>32M27</v>
      </c>
      <c r="F34" s="23"/>
      <c r="G34" s="21">
        <f>+Results!D374</f>
        <v>46125</v>
      </c>
      <c r="H34" s="20" t="str">
        <f>VLOOKUP($D34,Results!$B$2:$I$398,8,FALSE)</f>
        <v>M27</v>
      </c>
      <c r="I34" s="20" t="str">
        <f>VLOOKUP(H34,Results!$N$2:$O$13,2,FALSE)</f>
        <v>Clockpelters</v>
      </c>
      <c r="J34" s="89">
        <f t="shared" si="13"/>
        <v>0</v>
      </c>
      <c r="K34" s="71">
        <f t="shared" si="14"/>
        <v>0</v>
      </c>
      <c r="L34" s="74">
        <f>IF(OR(C34&gt;Results!$F$1,N34="N"),0,IF(H34="X",0,IF(N34=O34,1,0)))</f>
        <v>0</v>
      </c>
      <c r="M34" s="73">
        <f t="shared" si="15"/>
        <v>0</v>
      </c>
      <c r="N34" s="80" t="str">
        <f>IF($C34&gt;Results!$F$1," ",(VLOOKUP($D34,Results!$B$2:$H$398,7,FALSE)))</f>
        <v xml:space="preserve"> </v>
      </c>
      <c r="O34" s="81" t="str">
        <f>IF($C34&gt;Results!$F$1," ",(VLOOKUP($E34,Results!$C$2:$K$398,9,FALSE)))</f>
        <v xml:space="preserve"> </v>
      </c>
      <c r="P34" s="84">
        <f t="shared" si="16"/>
        <v>0</v>
      </c>
    </row>
    <row r="35" spans="2:16" x14ac:dyDescent="0.25">
      <c r="B35" t="str">
        <f t="shared" si="2"/>
        <v>M21</v>
      </c>
      <c r="C35" s="22">
        <v>33</v>
      </c>
      <c r="D35" s="24" t="str">
        <f t="shared" si="7"/>
        <v>33M21</v>
      </c>
      <c r="E35" s="24" t="str">
        <f t="shared" si="8"/>
        <v>33M29</v>
      </c>
      <c r="F35" s="23"/>
      <c r="G35" s="21">
        <f>+Results!D386</f>
        <v>46132</v>
      </c>
      <c r="H35" s="20" t="str">
        <f>VLOOKUP($D35,Results!$B$2:$I$398,8,FALSE)</f>
        <v>M29</v>
      </c>
      <c r="I35" s="20" t="str">
        <f>VLOOKUP(H35,Results!$N$2:$O$13,2,FALSE)</f>
        <v>Phoenix</v>
      </c>
      <c r="J35" s="89">
        <f t="shared" si="13"/>
        <v>0</v>
      </c>
      <c r="K35" s="71">
        <f t="shared" si="14"/>
        <v>0</v>
      </c>
      <c r="L35" s="74">
        <f>IF(OR(C35&gt;Results!$F$1,N35="N"),0,IF(H35="X",0,IF(N35=O35,1,0)))</f>
        <v>0</v>
      </c>
      <c r="M35" s="73">
        <f t="shared" si="15"/>
        <v>0</v>
      </c>
      <c r="N35" s="80" t="str">
        <f>IF($C35&gt;Results!$F$1," ",(VLOOKUP($D35,Results!$B$2:$H$398,7,FALSE)))</f>
        <v xml:space="preserve"> </v>
      </c>
      <c r="O35" s="81" t="str">
        <f>IF($C35&gt;Results!$F$1," ",(VLOOKUP($E35,Results!$C$2:$K$398,9,FALSE)))</f>
        <v xml:space="preserve"> </v>
      </c>
      <c r="P35" s="84">
        <f t="shared" si="16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14</v>
      </c>
      <c r="K36" s="75">
        <f t="shared" ref="K36:P36" si="17">SUM(K3:K35)</f>
        <v>8</v>
      </c>
      <c r="L36" s="76">
        <f t="shared" si="17"/>
        <v>0</v>
      </c>
      <c r="M36" s="77">
        <f t="shared" si="17"/>
        <v>6</v>
      </c>
      <c r="N36" s="82">
        <f t="shared" si="17"/>
        <v>171</v>
      </c>
      <c r="O36" s="83">
        <f t="shared" si="17"/>
        <v>164</v>
      </c>
      <c r="P36" s="85">
        <f t="shared" si="17"/>
        <v>16</v>
      </c>
    </row>
    <row r="37" spans="2:16" x14ac:dyDescent="0.25">
      <c r="G37" s="7"/>
      <c r="H37" s="95"/>
      <c r="I37" s="7"/>
      <c r="J37" s="7"/>
      <c r="K37" s="7"/>
      <c r="L37" s="7"/>
      <c r="M37" s="7"/>
      <c r="N37" s="7"/>
      <c r="O37" s="7"/>
      <c r="P37" s="7"/>
    </row>
  </sheetData>
  <mergeCells count="1">
    <mergeCell ref="I1:L1"/>
  </mergeCells>
  <phoneticPr fontId="0" type="noConversion"/>
  <conditionalFormatting sqref="H3:H35">
    <cfRule type="containsText" dxfId="23" priority="2" operator="containsText" text="X">
      <formula>NOT(ISERROR(SEARCH("X",H3)))</formula>
    </cfRule>
  </conditionalFormatting>
  <conditionalFormatting sqref="I3:I35">
    <cfRule type="containsText" dxfId="2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1.8554687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32</v>
      </c>
      <c r="I1" s="110" t="s">
        <v>54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M22</v>
      </c>
      <c r="C3" s="22">
        <v>1</v>
      </c>
      <c r="D3" s="24" t="str">
        <f t="shared" ref="D3" si="0">CONCATENATE(C3,B3)</f>
        <v>1M22</v>
      </c>
      <c r="E3" s="24" t="str">
        <f t="shared" ref="E3:E35" si="1">CONCATENATE(C3,H3)</f>
        <v>1M24</v>
      </c>
      <c r="F3" s="23"/>
      <c r="G3" s="19">
        <f>+Results!D2</f>
        <v>45912</v>
      </c>
      <c r="H3" s="20" t="str">
        <f>VLOOKUP($D3,Results!$B$2:$I$398,8,FALSE)</f>
        <v>M24</v>
      </c>
      <c r="I3" s="20" t="str">
        <f>VLOOKUP(H3,Results!$N$2:$O$13,2,FALSE)</f>
        <v>Newark Nomads</v>
      </c>
      <c r="J3" s="89">
        <f>SUM(K3:M3)</f>
        <v>0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0</v>
      </c>
      <c r="N3" s="80" t="str">
        <f>IF($C3&gt;Results!$F$1," ",(VLOOKUP($D3,Results!$B$2:$H$265,7,FALSE)))</f>
        <v>N</v>
      </c>
      <c r="O3" s="81" t="str">
        <f>IF($C3&gt;Results!$F$1," ",(VLOOKUP($E3,Results!$C$2:$K$265,9,FALSE)))</f>
        <v>N</v>
      </c>
      <c r="P3" s="84">
        <f>IF(J3=" "," ",SUM(K3*2)+L3*1)</f>
        <v>0</v>
      </c>
    </row>
    <row r="4" spans="2:16" x14ac:dyDescent="0.25">
      <c r="B4" t="str">
        <f t="shared" ref="B4:B35" si="2">+$H$1</f>
        <v>M22</v>
      </c>
      <c r="C4" s="22">
        <v>2</v>
      </c>
      <c r="D4" s="24" t="str">
        <f t="shared" ref="D4:D35" si="3">CONCATENATE(C4,B4)</f>
        <v>2M22</v>
      </c>
      <c r="E4" s="24" t="str">
        <f t="shared" si="1"/>
        <v>2M21</v>
      </c>
      <c r="F4" s="23"/>
      <c r="G4" s="19">
        <f>+Results!D14</f>
        <v>45919</v>
      </c>
      <c r="H4" s="20" t="str">
        <f>VLOOKUP($D4,Results!$B$2:$I$398,8,FALSE)</f>
        <v>M21</v>
      </c>
      <c r="I4" s="20" t="str">
        <f>VLOOKUP(H4,Results!$N$2:$O$13,2,FALSE)</f>
        <v>Butcher's Dog</v>
      </c>
      <c r="J4" s="89">
        <f t="shared" ref="J4:J35" si="4">SUM(K4:M4)</f>
        <v>1</v>
      </c>
      <c r="K4" s="71">
        <f t="shared" ref="K4:K35" si="5">IF(H4="X",0,IF(N4&gt;O4,1,0))</f>
        <v>0</v>
      </c>
      <c r="L4" s="74">
        <f>IF(OR(C4&gt;Results!$F$1,N4="N"),0,IF(H4="X",0,IF(N4=O4,1,0)))</f>
        <v>0</v>
      </c>
      <c r="M4" s="73">
        <f t="shared" ref="M4:M35" si="6">IF(H4="X",0,IF(N4&lt;O4,1,0))</f>
        <v>1</v>
      </c>
      <c r="N4" s="80">
        <f>IF($C4&gt;Results!$F$1," ",(VLOOKUP($D4,Results!$B$2:$H$265,7,FALSE)))</f>
        <v>4</v>
      </c>
      <c r="O4" s="81">
        <f>IF($C4&gt;Results!$F$1," ",(VLOOKUP($E4,Results!$C$2:$K$265,9,FALSE)))</f>
        <v>17</v>
      </c>
      <c r="P4" s="84">
        <f t="shared" ref="P4:P35" si="7">IF(J4=" "," ",SUM(K4*2)+L4*1)</f>
        <v>0</v>
      </c>
    </row>
    <row r="5" spans="2:16" x14ac:dyDescent="0.25">
      <c r="B5" t="str">
        <f t="shared" si="2"/>
        <v>M22</v>
      </c>
      <c r="C5" s="22">
        <v>3</v>
      </c>
      <c r="D5" s="24" t="str">
        <f t="shared" si="3"/>
        <v>3M22</v>
      </c>
      <c r="E5" s="24" t="str">
        <f t="shared" si="1"/>
        <v>3M23</v>
      </c>
      <c r="F5" s="23"/>
      <c r="G5" s="19">
        <f>+Results!D26</f>
        <v>45922</v>
      </c>
      <c r="H5" s="20" t="str">
        <f>VLOOKUP($D5,Results!$B$2:$I$398,8,FALSE)</f>
        <v>M23</v>
      </c>
      <c r="I5" s="20" t="str">
        <f>VLOOKUP(H5,Results!$N$2:$O$13,2,FALSE)</f>
        <v>Aztecs</v>
      </c>
      <c r="J5" s="89">
        <f t="shared" si="4"/>
        <v>1</v>
      </c>
      <c r="K5" s="71">
        <f t="shared" si="5"/>
        <v>1</v>
      </c>
      <c r="L5" s="74">
        <f>IF(OR(C5&gt;Results!$F$1,N5="N"),0,IF(H5="X",0,IF(N5=O5,1,0)))</f>
        <v>0</v>
      </c>
      <c r="M5" s="73">
        <f t="shared" si="6"/>
        <v>0</v>
      </c>
      <c r="N5" s="80">
        <f>IF($C5&gt;Results!$F$1," ",(VLOOKUP($D5,Results!$B$2:$H$265,7,FALSE)))</f>
        <v>11</v>
      </c>
      <c r="O5" s="81">
        <f>IF($C5&gt;Results!$F$1," ",(VLOOKUP($E5,Results!$C$2:$K$265,9,FALSE)))</f>
        <v>6</v>
      </c>
      <c r="P5" s="84">
        <f t="shared" si="7"/>
        <v>2</v>
      </c>
    </row>
    <row r="6" spans="2:16" x14ac:dyDescent="0.25">
      <c r="B6" t="str">
        <f t="shared" si="2"/>
        <v>M22</v>
      </c>
      <c r="C6" s="22">
        <v>4</v>
      </c>
      <c r="D6" s="24" t="str">
        <f t="shared" si="3"/>
        <v>4M22</v>
      </c>
      <c r="E6" s="24" t="str">
        <f t="shared" si="1"/>
        <v>4M32</v>
      </c>
      <c r="F6" s="23"/>
      <c r="G6" s="19">
        <f>+Results!D38</f>
        <v>45933</v>
      </c>
      <c r="H6" s="20" t="str">
        <f>VLOOKUP($D6,Results!$B$2:$I$398,8,FALSE)</f>
        <v>M32</v>
      </c>
      <c r="I6" s="20" t="str">
        <f>VLOOKUP(H6,Results!$N$2:$O$13,2,FALSE)</f>
        <v>Bingham Lions</v>
      </c>
      <c r="J6" s="89">
        <f t="shared" si="4"/>
        <v>1</v>
      </c>
      <c r="K6" s="71">
        <f t="shared" si="5"/>
        <v>0</v>
      </c>
      <c r="L6" s="74">
        <f>IF(OR(C6&gt;Results!$F$1,N6="N"),0,IF(H6="X",0,IF(N6=O6,1,0)))</f>
        <v>0</v>
      </c>
      <c r="M6" s="73">
        <f t="shared" si="6"/>
        <v>1</v>
      </c>
      <c r="N6" s="80">
        <f>IF($C6&gt;Results!$F$1," ",(VLOOKUP($D6,Results!$B$2:$H$265,7,FALSE)))</f>
        <v>3</v>
      </c>
      <c r="O6" s="81">
        <f>IF($C6&gt;Results!$F$1," ",(VLOOKUP($E6,Results!$C$2:$K$265,9,FALSE)))</f>
        <v>25</v>
      </c>
      <c r="P6" s="84">
        <f t="shared" si="7"/>
        <v>0</v>
      </c>
    </row>
    <row r="7" spans="2:16" x14ac:dyDescent="0.25">
      <c r="B7" t="str">
        <f t="shared" si="2"/>
        <v>M22</v>
      </c>
      <c r="C7" s="22">
        <v>5</v>
      </c>
      <c r="D7" s="24" t="str">
        <f t="shared" si="3"/>
        <v>5M22</v>
      </c>
      <c r="E7" s="24" t="str">
        <f t="shared" si="1"/>
        <v>5M25</v>
      </c>
      <c r="F7" s="23"/>
      <c r="G7" s="21">
        <f>+Results!D50</f>
        <v>45938</v>
      </c>
      <c r="H7" s="20" t="str">
        <f>VLOOKUP($D7,Results!$B$2:$I$398,8,FALSE)</f>
        <v>M25</v>
      </c>
      <c r="I7" s="20" t="str">
        <f>VLOOKUP(H7,Results!$N$2:$O$13,2,FALSE)</f>
        <v>Woodlark</v>
      </c>
      <c r="J7" s="89">
        <f t="shared" si="4"/>
        <v>1</v>
      </c>
      <c r="K7" s="71">
        <f t="shared" si="5"/>
        <v>1</v>
      </c>
      <c r="L7" s="74">
        <f>IF(OR(C7&gt;Results!$F$1,N7="N"),0,IF(H7="X",0,IF(N7=O7,1,0)))</f>
        <v>0</v>
      </c>
      <c r="M7" s="73">
        <f t="shared" si="6"/>
        <v>0</v>
      </c>
      <c r="N7" s="80">
        <f>IF($C7&gt;Results!$F$1," ",(VLOOKUP($D7,Results!$B$2:$H$265,7,FALSE)))</f>
        <v>16</v>
      </c>
      <c r="O7" s="81">
        <f>IF($C7&gt;Results!$F$1," ",(VLOOKUP($E7,Results!$C$2:$K$265,9,FALSE)))</f>
        <v>14</v>
      </c>
      <c r="P7" s="84">
        <f t="shared" si="7"/>
        <v>2</v>
      </c>
    </row>
    <row r="8" spans="2:16" x14ac:dyDescent="0.25">
      <c r="B8" t="str">
        <f t="shared" si="2"/>
        <v>M22</v>
      </c>
      <c r="C8" s="22">
        <v>6</v>
      </c>
      <c r="D8" s="24" t="str">
        <f t="shared" si="3"/>
        <v>6M22</v>
      </c>
      <c r="E8" s="24" t="str">
        <f t="shared" si="1"/>
        <v>6M31</v>
      </c>
      <c r="F8" s="23"/>
      <c r="G8" s="19">
        <f>+Results!D62</f>
        <v>45947</v>
      </c>
      <c r="H8" s="20" t="str">
        <f>VLOOKUP($D8,Results!$B$2:$I$398,8,FALSE)</f>
        <v>M31</v>
      </c>
      <c r="I8" s="20" t="str">
        <f>VLOOKUP(H8,Results!$N$2:$O$13,2,FALSE)</f>
        <v>Lazy S</v>
      </c>
      <c r="J8" s="89">
        <f t="shared" si="4"/>
        <v>1</v>
      </c>
      <c r="K8" s="71">
        <f t="shared" si="5"/>
        <v>1</v>
      </c>
      <c r="L8" s="74">
        <f>IF(OR(C8&gt;Results!$F$1,N8="N"),0,IF(H8="X",0,IF(N8=O8,1,0)))</f>
        <v>0</v>
      </c>
      <c r="M8" s="73">
        <f t="shared" si="6"/>
        <v>0</v>
      </c>
      <c r="N8" s="80">
        <f>IF($C8&gt;Results!$F$1," ",(VLOOKUP($D8,Results!$B$2:$H$265,7,FALSE)))</f>
        <v>14</v>
      </c>
      <c r="O8" s="81">
        <f>IF($C8&gt;Results!$F$1," ",(VLOOKUP($E8,Results!$C$2:$K$265,9,FALSE)))</f>
        <v>12</v>
      </c>
      <c r="P8" s="84">
        <f t="shared" si="7"/>
        <v>2</v>
      </c>
    </row>
    <row r="9" spans="2:16" x14ac:dyDescent="0.25">
      <c r="B9" t="str">
        <f t="shared" si="2"/>
        <v>M22</v>
      </c>
      <c r="C9" s="22">
        <v>7</v>
      </c>
      <c r="D9" s="24" t="str">
        <f t="shared" si="3"/>
        <v>7M22</v>
      </c>
      <c r="E9" s="24" t="str">
        <f t="shared" si="1"/>
        <v>7M26</v>
      </c>
      <c r="F9" s="23"/>
      <c r="G9" s="19">
        <f>+Results!D74</f>
        <v>45950</v>
      </c>
      <c r="H9" s="20" t="str">
        <f>VLOOKUP($D9,Results!$B$2:$I$398,8,FALSE)</f>
        <v>M26</v>
      </c>
      <c r="I9" s="20" t="str">
        <f>VLOOKUP(H9,Results!$N$2:$O$13,2,FALSE)</f>
        <v>Wynsomes</v>
      </c>
      <c r="J9" s="89">
        <f t="shared" si="4"/>
        <v>1</v>
      </c>
      <c r="K9" s="71">
        <f t="shared" si="5"/>
        <v>0</v>
      </c>
      <c r="L9" s="74">
        <f>IF(OR(C9&gt;Results!$F$1,N9="N"),0,IF(H9="X",0,IF(N9=O9,1,0)))</f>
        <v>0</v>
      </c>
      <c r="M9" s="73">
        <f t="shared" si="6"/>
        <v>1</v>
      </c>
      <c r="N9" s="80">
        <f>IF($C9&gt;Results!$F$1," ",(VLOOKUP($D9,Results!$B$2:$H$265,7,FALSE)))</f>
        <v>5</v>
      </c>
      <c r="O9" s="81">
        <f>IF($C9&gt;Results!$F$1," ",(VLOOKUP($E9,Results!$C$2:$K$265,9,FALSE)))</f>
        <v>15</v>
      </c>
      <c r="P9" s="84">
        <f t="shared" si="7"/>
        <v>0</v>
      </c>
    </row>
    <row r="10" spans="2:16" x14ac:dyDescent="0.25">
      <c r="B10" t="str">
        <f t="shared" si="2"/>
        <v>M22</v>
      </c>
      <c r="C10" s="22">
        <v>8</v>
      </c>
      <c r="D10" s="24" t="str">
        <f t="shared" si="3"/>
        <v>8M22</v>
      </c>
      <c r="E10" s="24" t="str">
        <f t="shared" si="1"/>
        <v>8M29</v>
      </c>
      <c r="F10" s="23"/>
      <c r="G10" s="19">
        <f>+Results!D86</f>
        <v>45957</v>
      </c>
      <c r="H10" s="20" t="str">
        <f>VLOOKUP($D10,Results!$B$2:$I$398,8,FALSE)</f>
        <v>M29</v>
      </c>
      <c r="I10" s="20" t="str">
        <f>VLOOKUP(H10,Results!$N$2:$O$13,2,FALSE)</f>
        <v>Phoenix</v>
      </c>
      <c r="J10" s="89">
        <f t="shared" si="4"/>
        <v>1</v>
      </c>
      <c r="K10" s="71">
        <f t="shared" si="5"/>
        <v>1</v>
      </c>
      <c r="L10" s="74">
        <f>IF(OR(C10&gt;Results!$F$1,N10="N"),0,IF(H10="X",0,IF(N10=O10,1,0)))</f>
        <v>0</v>
      </c>
      <c r="M10" s="73">
        <f t="shared" si="6"/>
        <v>0</v>
      </c>
      <c r="N10" s="80">
        <f>IF($C10&gt;Results!$F$1," ",(VLOOKUP($D10,Results!$B$2:$H$265,7,FALSE)))</f>
        <v>9</v>
      </c>
      <c r="O10" s="81">
        <f>IF($C10&gt;Results!$F$1," ",(VLOOKUP($E10,Results!$C$2:$K$265,9,FALSE)))</f>
        <v>6</v>
      </c>
      <c r="P10" s="84">
        <f t="shared" si="7"/>
        <v>2</v>
      </c>
    </row>
    <row r="11" spans="2:16" x14ac:dyDescent="0.25">
      <c r="B11" t="str">
        <f t="shared" si="2"/>
        <v>M22</v>
      </c>
      <c r="C11" s="22">
        <v>9</v>
      </c>
      <c r="D11" s="24" t="str">
        <f t="shared" si="3"/>
        <v>9M22</v>
      </c>
      <c r="E11" s="24" t="str">
        <f t="shared" si="1"/>
        <v>9M27</v>
      </c>
      <c r="F11" s="23"/>
      <c r="G11" s="21">
        <f>+Results!D98</f>
        <v>45961</v>
      </c>
      <c r="H11" s="20" t="str">
        <f>VLOOKUP($D11,Results!$B$2:$I$398,8,FALSE)</f>
        <v>M27</v>
      </c>
      <c r="I11" s="20" t="str">
        <f>VLOOKUP(H11,Results!$N$2:$O$13,2,FALSE)</f>
        <v>Clockpelters</v>
      </c>
      <c r="J11" s="89">
        <f t="shared" si="4"/>
        <v>1</v>
      </c>
      <c r="K11" s="71">
        <f t="shared" si="5"/>
        <v>0</v>
      </c>
      <c r="L11" s="74">
        <f>IF(OR(C11&gt;Results!$F$1,N11="N"),0,IF(H11="X",0,IF(N11=O11,1,0)))</f>
        <v>0</v>
      </c>
      <c r="M11" s="73">
        <f t="shared" si="6"/>
        <v>1</v>
      </c>
      <c r="N11" s="80">
        <f>IF($C11&gt;Results!$F$1," ",(VLOOKUP($D11,Results!$B$2:$H$265,7,FALSE)))</f>
        <v>5</v>
      </c>
      <c r="O11" s="81">
        <f>IF($C11&gt;Results!$F$1," ",(VLOOKUP($E11,Results!$C$2:$K$265,9,FALSE)))</f>
        <v>20</v>
      </c>
      <c r="P11" s="84">
        <f t="shared" si="7"/>
        <v>0</v>
      </c>
    </row>
    <row r="12" spans="2:16" x14ac:dyDescent="0.25">
      <c r="B12" t="str">
        <f t="shared" si="2"/>
        <v>M22</v>
      </c>
      <c r="C12" s="22">
        <v>10</v>
      </c>
      <c r="D12" s="24" t="str">
        <f t="shared" si="3"/>
        <v>10M22</v>
      </c>
      <c r="E12" s="24" t="str">
        <f t="shared" si="1"/>
        <v>10M28</v>
      </c>
      <c r="F12" s="23"/>
      <c r="G12" s="21">
        <f>+Results!D110</f>
        <v>45966</v>
      </c>
      <c r="H12" s="20" t="str">
        <f>VLOOKUP($D12,Results!$B$2:$I$398,8,FALSE)</f>
        <v>M28</v>
      </c>
      <c r="I12" s="20" t="str">
        <f>VLOOKUP(H12,Results!$N$2:$O$13,2,FALSE)</f>
        <v>Pilgrims</v>
      </c>
      <c r="J12" s="89">
        <f t="shared" si="4"/>
        <v>1</v>
      </c>
      <c r="K12" s="71">
        <f t="shared" si="5"/>
        <v>1</v>
      </c>
      <c r="L12" s="74">
        <f>IF(OR(C12&gt;Results!$F$1,N12="N"),0,IF(H12="X",0,IF(N12=O12,1,0)))</f>
        <v>0</v>
      </c>
      <c r="M12" s="73">
        <f t="shared" si="6"/>
        <v>0</v>
      </c>
      <c r="N12" s="80">
        <f>IF($C12&gt;Results!$F$1," ",(VLOOKUP($D12,Results!$B$2:$H$265,7,FALSE)))</f>
        <v>12</v>
      </c>
      <c r="O12" s="81">
        <f>IF($C12&gt;Results!$F$1," ",(VLOOKUP($E12,Results!$C$2:$K$265,9,FALSE)))</f>
        <v>11</v>
      </c>
      <c r="P12" s="84">
        <f t="shared" si="7"/>
        <v>2</v>
      </c>
    </row>
    <row r="13" spans="2:16" x14ac:dyDescent="0.25">
      <c r="B13" t="str">
        <f t="shared" si="2"/>
        <v>M22</v>
      </c>
      <c r="C13" s="22">
        <v>11</v>
      </c>
      <c r="D13" s="24" t="str">
        <f t="shared" si="3"/>
        <v>11M22</v>
      </c>
      <c r="E13" s="24" t="str">
        <f t="shared" si="1"/>
        <v>11M30</v>
      </c>
      <c r="F13" s="23"/>
      <c r="G13" s="21">
        <f>+Results!D122</f>
        <v>45971</v>
      </c>
      <c r="H13" s="20" t="str">
        <f>VLOOKUP($D13,Results!$B$2:$I$398,8,FALSE)</f>
        <v>M30</v>
      </c>
      <c r="I13" s="20" t="str">
        <f>VLOOKUP(H13,Results!$N$2:$O$13,2,FALSE)</f>
        <v>The Imps</v>
      </c>
      <c r="J13" s="89">
        <f t="shared" si="4"/>
        <v>1</v>
      </c>
      <c r="K13" s="71">
        <f t="shared" si="5"/>
        <v>0</v>
      </c>
      <c r="L13" s="74">
        <f>IF(OR(C13&gt;Results!$F$1,N13="N"),0,IF(H13="X",0,IF(N13=O13,1,0)))</f>
        <v>0</v>
      </c>
      <c r="M13" s="73">
        <f t="shared" si="6"/>
        <v>1</v>
      </c>
      <c r="N13" s="80">
        <f>IF($C13&gt;Results!$F$1," ",(VLOOKUP($D13,Results!$B$2:$H$265,7,FALSE)))</f>
        <v>4</v>
      </c>
      <c r="O13" s="81">
        <f>IF($C13&gt;Results!$F$1," ",(VLOOKUP($E13,Results!$C$2:$K$265,9,FALSE)))</f>
        <v>18</v>
      </c>
      <c r="P13" s="84">
        <f t="shared" si="7"/>
        <v>0</v>
      </c>
    </row>
    <row r="14" spans="2:16" x14ac:dyDescent="0.25">
      <c r="B14" t="str">
        <f t="shared" si="2"/>
        <v>M22</v>
      </c>
      <c r="C14" s="22">
        <v>12</v>
      </c>
      <c r="D14" s="24" t="str">
        <f t="shared" si="3"/>
        <v>12M22</v>
      </c>
      <c r="E14" s="24" t="str">
        <f t="shared" si="1"/>
        <v>12M21</v>
      </c>
      <c r="F14" s="23"/>
      <c r="G14" s="19">
        <f>+Results!D134</f>
        <v>45978</v>
      </c>
      <c r="H14" s="20" t="str">
        <f>VLOOKUP($D14,Results!$B$2:$I$398,8,FALSE)</f>
        <v>M21</v>
      </c>
      <c r="I14" s="20" t="str">
        <f>VLOOKUP(H14,Results!$N$2:$O$13,2,FALSE)</f>
        <v>Butcher's Dog</v>
      </c>
      <c r="J14" s="89">
        <f t="shared" si="4"/>
        <v>1</v>
      </c>
      <c r="K14" s="71">
        <f t="shared" si="5"/>
        <v>0</v>
      </c>
      <c r="L14" s="74">
        <f>IF(OR(C14&gt;Results!$F$1,N14="N"),0,IF(H14="X",0,IF(N14=O14,1,0)))</f>
        <v>0</v>
      </c>
      <c r="M14" s="73">
        <f t="shared" si="6"/>
        <v>1</v>
      </c>
      <c r="N14" s="80">
        <f>IF($C14&gt;Results!$F$1," ",(VLOOKUP($D14,Results!$B$2:$H$265,7,FALSE)))</f>
        <v>7</v>
      </c>
      <c r="O14" s="81">
        <f>IF($C14&gt;Results!$F$1," ",(VLOOKUP($E14,Results!$C$2:$K$265,9,FALSE)))</f>
        <v>10</v>
      </c>
      <c r="P14" s="84">
        <f t="shared" si="7"/>
        <v>0</v>
      </c>
    </row>
    <row r="15" spans="2:16" x14ac:dyDescent="0.25">
      <c r="B15" t="str">
        <f t="shared" si="2"/>
        <v>M22</v>
      </c>
      <c r="C15" s="22">
        <v>13</v>
      </c>
      <c r="D15" s="24" t="str">
        <f t="shared" si="3"/>
        <v>13M22</v>
      </c>
      <c r="E15" s="24" t="str">
        <f t="shared" si="1"/>
        <v>13M23</v>
      </c>
      <c r="F15" s="23"/>
      <c r="G15" s="19">
        <f>+Results!D146</f>
        <v>45985</v>
      </c>
      <c r="H15" s="20" t="str">
        <f>VLOOKUP($D15,Results!$B$2:$I$398,8,FALSE)</f>
        <v>M23</v>
      </c>
      <c r="I15" s="20" t="str">
        <f>VLOOKUP(H15,Results!$N$2:$O$13,2,FALSE)</f>
        <v>Aztecs</v>
      </c>
      <c r="J15" s="89">
        <f t="shared" si="4"/>
        <v>1</v>
      </c>
      <c r="K15" s="71">
        <f t="shared" si="5"/>
        <v>1</v>
      </c>
      <c r="L15" s="74">
        <f>IF(OR(C15&gt;Results!$F$1,N15="N"),0,IF(H15="X",0,IF(N15=O15,1,0)))</f>
        <v>0</v>
      </c>
      <c r="M15" s="73">
        <f t="shared" si="6"/>
        <v>0</v>
      </c>
      <c r="N15" s="80">
        <f>IF($C15&gt;Results!$F$1," ",(VLOOKUP($D15,Results!$B$2:$H$265,7,FALSE)))</f>
        <v>27</v>
      </c>
      <c r="O15" s="81">
        <f>IF($C15&gt;Results!$F$1," ",(VLOOKUP($E15,Results!$C$2:$K$265,9,FALSE)))</f>
        <v>6</v>
      </c>
      <c r="P15" s="84">
        <f t="shared" si="7"/>
        <v>2</v>
      </c>
    </row>
    <row r="16" spans="2:16" x14ac:dyDescent="0.25">
      <c r="B16" t="str">
        <f t="shared" si="2"/>
        <v>M22</v>
      </c>
      <c r="C16" s="22">
        <v>14</v>
      </c>
      <c r="D16" s="24" t="str">
        <f t="shared" si="3"/>
        <v>14M22</v>
      </c>
      <c r="E16" s="24" t="str">
        <f t="shared" si="1"/>
        <v>14M24</v>
      </c>
      <c r="F16" s="23"/>
      <c r="G16" s="19">
        <f>+Results!D158</f>
        <v>45994</v>
      </c>
      <c r="H16" s="20" t="str">
        <f>VLOOKUP($D16,Results!$B$2:$I$398,8,FALSE)</f>
        <v>M24</v>
      </c>
      <c r="I16" s="20" t="str">
        <f>VLOOKUP(H16,Results!$N$2:$O$13,2,FALSE)</f>
        <v>Newark Nomads</v>
      </c>
      <c r="J16" s="89">
        <f t="shared" si="4"/>
        <v>0</v>
      </c>
      <c r="K16" s="71">
        <f t="shared" si="5"/>
        <v>0</v>
      </c>
      <c r="L16" s="74">
        <f>IF(OR(C16&gt;Results!$F$1,N16="N"),0,IF(H16="X",0,IF(N16=O16,1,0)))</f>
        <v>0</v>
      </c>
      <c r="M16" s="73">
        <f t="shared" si="6"/>
        <v>0</v>
      </c>
      <c r="N16" s="80" t="str">
        <f>IF($C16&gt;Results!$F$1," ",(VLOOKUP($D16,Results!$B$2:$H$265,7,FALSE)))</f>
        <v>N</v>
      </c>
      <c r="O16" s="81" t="str">
        <f>IF($C16&gt;Results!$F$1," ",(VLOOKUP($E16,Results!$C$2:$K$265,9,FALSE)))</f>
        <v>N</v>
      </c>
      <c r="P16" s="84">
        <f t="shared" si="7"/>
        <v>0</v>
      </c>
    </row>
    <row r="17" spans="2:16" x14ac:dyDescent="0.25">
      <c r="B17" t="str">
        <f t="shared" si="2"/>
        <v>M22</v>
      </c>
      <c r="C17" s="22">
        <v>15</v>
      </c>
      <c r="D17" s="24" t="str">
        <f t="shared" si="3"/>
        <v>15M22</v>
      </c>
      <c r="E17" s="24" t="str">
        <f t="shared" si="1"/>
        <v>15M32</v>
      </c>
      <c r="F17" s="23"/>
      <c r="G17" s="19">
        <f>+Results!D170</f>
        <v>46003</v>
      </c>
      <c r="H17" s="20" t="str">
        <f>VLOOKUP($D17,Results!$B$2:$I$398,8,FALSE)</f>
        <v>M32</v>
      </c>
      <c r="I17" s="20" t="str">
        <f>VLOOKUP(H17,Results!$N$2:$O$13,2,FALSE)</f>
        <v>Bingham Lions</v>
      </c>
      <c r="J17" s="89">
        <f t="shared" si="4"/>
        <v>1</v>
      </c>
      <c r="K17" s="71">
        <f t="shared" si="5"/>
        <v>0</v>
      </c>
      <c r="L17" s="74">
        <f>IF(OR(C17&gt;Results!$F$1,N17="N"),0,IF(H17="X",0,IF(N17=O17,1,0)))</f>
        <v>1</v>
      </c>
      <c r="M17" s="73">
        <f t="shared" si="6"/>
        <v>0</v>
      </c>
      <c r="N17" s="80">
        <f>IF($C17&gt;Results!$F$1," ",(VLOOKUP($D17,Results!$B$2:$H$265,7,FALSE)))</f>
        <v>12</v>
      </c>
      <c r="O17" s="81">
        <f>IF($C17&gt;Results!$F$1," ",(VLOOKUP($E17,Results!$C$2:$K$265,9,FALSE)))</f>
        <v>12</v>
      </c>
      <c r="P17" s="84">
        <f t="shared" si="7"/>
        <v>1</v>
      </c>
    </row>
    <row r="18" spans="2:16" x14ac:dyDescent="0.25">
      <c r="B18" t="str">
        <f t="shared" si="2"/>
        <v>M22</v>
      </c>
      <c r="C18" s="22">
        <v>16</v>
      </c>
      <c r="D18" s="24" t="str">
        <f t="shared" si="3"/>
        <v>16M22</v>
      </c>
      <c r="E18" s="24" t="str">
        <f t="shared" si="1"/>
        <v>16M25</v>
      </c>
      <c r="F18" s="23"/>
      <c r="G18" s="21">
        <f>+Results!D182</f>
        <v>46006</v>
      </c>
      <c r="H18" s="20" t="str">
        <f>VLOOKUP($D18,Results!$B$2:$I$398,8,FALSE)</f>
        <v>M25</v>
      </c>
      <c r="I18" s="20" t="str">
        <f>VLOOKUP(H18,Results!$N$2:$O$13,2,FALSE)</f>
        <v>Woodlark</v>
      </c>
      <c r="J18" s="89">
        <f t="shared" si="4"/>
        <v>0</v>
      </c>
      <c r="K18" s="71">
        <f t="shared" si="5"/>
        <v>0</v>
      </c>
      <c r="L18" s="74">
        <f>IF(OR(C18&gt;Results!$F$1,N18="N"),0,IF(H18="X",0,IF(N18=O18,1,0)))</f>
        <v>0</v>
      </c>
      <c r="M18" s="73">
        <f t="shared" si="6"/>
        <v>0</v>
      </c>
      <c r="N18" s="80" t="str">
        <f>IF($C18&gt;Results!$F$1," ",(VLOOKUP($D18,Results!$B$2:$H$265,7,FALSE)))</f>
        <v xml:space="preserve"> </v>
      </c>
      <c r="O18" s="81" t="str">
        <f>IF($C18&gt;Results!$F$1," ",(VLOOKUP($E18,Results!$C$2:$K$265,9,FALSE)))</f>
        <v xml:space="preserve"> </v>
      </c>
      <c r="P18" s="84">
        <f t="shared" si="7"/>
        <v>0</v>
      </c>
    </row>
    <row r="19" spans="2:16" x14ac:dyDescent="0.25">
      <c r="B19" t="str">
        <f t="shared" si="2"/>
        <v>M22</v>
      </c>
      <c r="C19" s="22">
        <v>17</v>
      </c>
      <c r="D19" s="24" t="str">
        <f t="shared" si="3"/>
        <v>17M22</v>
      </c>
      <c r="E19" s="24" t="str">
        <f t="shared" si="1"/>
        <v>17M31</v>
      </c>
      <c r="F19" s="23"/>
      <c r="G19" s="19">
        <f>+Results!D194</f>
        <v>46013</v>
      </c>
      <c r="H19" s="20" t="str">
        <f>VLOOKUP($D19,Results!$B$2:$I$398,8,FALSE)</f>
        <v>M31</v>
      </c>
      <c r="I19" s="20" t="str">
        <f>VLOOKUP(H19,Results!$N$2:$O$13,2,FALSE)</f>
        <v>Lazy S</v>
      </c>
      <c r="J19" s="89">
        <f t="shared" si="4"/>
        <v>0</v>
      </c>
      <c r="K19" s="71">
        <f t="shared" si="5"/>
        <v>0</v>
      </c>
      <c r="L19" s="74">
        <f>IF(OR(C19&gt;Results!$F$1,N19="N"),0,IF(H19="X",0,IF(N19=O19,1,0)))</f>
        <v>0</v>
      </c>
      <c r="M19" s="73">
        <f t="shared" si="6"/>
        <v>0</v>
      </c>
      <c r="N19" s="80" t="str">
        <f>IF($C19&gt;Results!$F$1," ",(VLOOKUP($D19,Results!$B$2:$H$265,7,FALSE)))</f>
        <v xml:space="preserve"> </v>
      </c>
      <c r="O19" s="81" t="str">
        <f>IF($C19&gt;Results!$F$1," ",(VLOOKUP($E19,Results!$C$2:$K$265,9,FALSE)))</f>
        <v xml:space="preserve"> </v>
      </c>
      <c r="P19" s="84">
        <f t="shared" si="7"/>
        <v>0</v>
      </c>
    </row>
    <row r="20" spans="2:16" x14ac:dyDescent="0.25">
      <c r="B20" t="str">
        <f t="shared" si="2"/>
        <v>M22</v>
      </c>
      <c r="C20" s="22">
        <v>18</v>
      </c>
      <c r="D20" s="24" t="str">
        <f t="shared" si="3"/>
        <v>18M22</v>
      </c>
      <c r="E20" s="24" t="str">
        <f t="shared" si="1"/>
        <v>18M26</v>
      </c>
      <c r="F20" s="23"/>
      <c r="G20" s="21">
        <f>+Results!D206</f>
        <v>46031</v>
      </c>
      <c r="H20" s="20" t="str">
        <f>VLOOKUP($D20,Results!$B$2:$I$398,8,FALSE)</f>
        <v>M26</v>
      </c>
      <c r="I20" s="20" t="str">
        <f>VLOOKUP(H20,Results!$N$2:$O$13,2,FALSE)</f>
        <v>Wynsomes</v>
      </c>
      <c r="J20" s="89">
        <f t="shared" si="4"/>
        <v>0</v>
      </c>
      <c r="K20" s="71">
        <f t="shared" si="5"/>
        <v>0</v>
      </c>
      <c r="L20" s="74">
        <f>IF(OR(C20&gt;Results!$F$1,N20="N"),0,IF(H20="X",0,IF(N20=O20,1,0)))</f>
        <v>0</v>
      </c>
      <c r="M20" s="73">
        <f t="shared" si="6"/>
        <v>0</v>
      </c>
      <c r="N20" s="80" t="str">
        <f>IF($C20&gt;Results!$F$1," ",(VLOOKUP($D20,Results!$B$2:$H$265,7,FALSE)))</f>
        <v xml:space="preserve"> </v>
      </c>
      <c r="O20" s="81" t="str">
        <f>IF($C20&gt;Results!$F$1," ",(VLOOKUP($E20,Results!$C$2:$K$265,9,FALSE)))</f>
        <v xml:space="preserve"> </v>
      </c>
      <c r="P20" s="84">
        <f t="shared" si="7"/>
        <v>0</v>
      </c>
    </row>
    <row r="21" spans="2:16" x14ac:dyDescent="0.25">
      <c r="B21" t="str">
        <f t="shared" si="2"/>
        <v>M22</v>
      </c>
      <c r="C21" s="22">
        <v>19</v>
      </c>
      <c r="D21" s="24" t="str">
        <f t="shared" si="3"/>
        <v>19M22</v>
      </c>
      <c r="E21" s="24" t="str">
        <f t="shared" si="1"/>
        <v>19M29</v>
      </c>
      <c r="F21" s="23"/>
      <c r="G21" s="19">
        <f>+Results!D218</f>
        <v>46034</v>
      </c>
      <c r="H21" s="20" t="str">
        <f>VLOOKUP($D21,Results!$B$2:$I$398,8,FALSE)</f>
        <v>M29</v>
      </c>
      <c r="I21" s="20" t="str">
        <f>VLOOKUP(H21,Results!$N$2:$O$13,2,FALSE)</f>
        <v>Phoenix</v>
      </c>
      <c r="J21" s="89">
        <f t="shared" si="4"/>
        <v>0</v>
      </c>
      <c r="K21" s="71">
        <f t="shared" si="5"/>
        <v>0</v>
      </c>
      <c r="L21" s="74">
        <f>IF(OR(C21&gt;Results!$F$1,N21="N"),0,IF(H21="X",0,IF(N21=O21,1,0)))</f>
        <v>0</v>
      </c>
      <c r="M21" s="73">
        <f t="shared" si="6"/>
        <v>0</v>
      </c>
      <c r="N21" s="80" t="str">
        <f>IF($C21&gt;Results!$F$1," ",(VLOOKUP($D21,Results!$B$2:$H$265,7,FALSE)))</f>
        <v xml:space="preserve"> </v>
      </c>
      <c r="O21" s="81" t="str">
        <f>IF($C21&gt;Results!$F$1," ",(VLOOKUP($E21,Results!$C$2:$K$265,9,FALSE)))</f>
        <v xml:space="preserve"> </v>
      </c>
      <c r="P21" s="84">
        <f t="shared" si="7"/>
        <v>0</v>
      </c>
    </row>
    <row r="22" spans="2:16" x14ac:dyDescent="0.25">
      <c r="B22" t="str">
        <f t="shared" si="2"/>
        <v>M22</v>
      </c>
      <c r="C22" s="22">
        <v>20</v>
      </c>
      <c r="D22" s="24" t="str">
        <f t="shared" si="3"/>
        <v>20M22</v>
      </c>
      <c r="E22" s="24" t="str">
        <f t="shared" si="1"/>
        <v>20M27</v>
      </c>
      <c r="F22" s="23"/>
      <c r="G22" s="21">
        <f>+Results!D230</f>
        <v>46041</v>
      </c>
      <c r="H22" s="20" t="str">
        <f>VLOOKUP($D22,Results!$B$2:$I$398,8,FALSE)</f>
        <v>M27</v>
      </c>
      <c r="I22" s="20" t="str">
        <f>VLOOKUP(H22,Results!$N$2:$O$13,2,FALSE)</f>
        <v>Clockpelters</v>
      </c>
      <c r="J22" s="89">
        <f t="shared" si="4"/>
        <v>0</v>
      </c>
      <c r="K22" s="71">
        <f t="shared" si="5"/>
        <v>0</v>
      </c>
      <c r="L22" s="74">
        <f>IF(OR(C22&gt;Results!$F$1,N22="N"),0,IF(H22="X",0,IF(N22=O22,1,0)))</f>
        <v>0</v>
      </c>
      <c r="M22" s="73">
        <f t="shared" si="6"/>
        <v>0</v>
      </c>
      <c r="N22" s="80" t="str">
        <f>IF($C22&gt;Results!$F$1," ",(VLOOKUP($D22,Results!$B$2:$H$265,7,FALSE)))</f>
        <v xml:space="preserve"> </v>
      </c>
      <c r="O22" s="81" t="str">
        <f>IF($C22&gt;Results!$F$1," ",(VLOOKUP($E22,Results!$C$2:$K$265,9,FALSE)))</f>
        <v xml:space="preserve"> </v>
      </c>
      <c r="P22" s="84">
        <f t="shared" si="7"/>
        <v>0</v>
      </c>
    </row>
    <row r="23" spans="2:16" x14ac:dyDescent="0.25">
      <c r="B23" t="str">
        <f t="shared" si="2"/>
        <v>M22</v>
      </c>
      <c r="C23" s="22">
        <v>21</v>
      </c>
      <c r="D23" s="24" t="str">
        <f t="shared" si="3"/>
        <v>21M22</v>
      </c>
      <c r="E23" s="24" t="str">
        <f t="shared" si="1"/>
        <v>21M28</v>
      </c>
      <c r="F23" s="23"/>
      <c r="G23" s="19">
        <f>+Results!D242</f>
        <v>46050</v>
      </c>
      <c r="H23" s="20" t="str">
        <f>VLOOKUP($D23,Results!$B$2:$I$398,8,FALSE)</f>
        <v>M28</v>
      </c>
      <c r="I23" s="20" t="str">
        <f>VLOOKUP(H23,Results!$N$2:$O$13,2,FALSE)</f>
        <v>Pilgrims</v>
      </c>
      <c r="J23" s="89">
        <f t="shared" si="4"/>
        <v>0</v>
      </c>
      <c r="K23" s="71">
        <f t="shared" si="5"/>
        <v>0</v>
      </c>
      <c r="L23" s="74">
        <f>IF(OR(C23&gt;Results!$F$1,N23="N"),0,IF(H23="X",0,IF(N23=O23,1,0)))</f>
        <v>0</v>
      </c>
      <c r="M23" s="73">
        <f t="shared" si="6"/>
        <v>0</v>
      </c>
      <c r="N23" s="80" t="str">
        <f>IF($C23&gt;Results!$F$1," ",(VLOOKUP($D23,Results!$B$2:$H$265,7,FALSE)))</f>
        <v xml:space="preserve"> </v>
      </c>
      <c r="O23" s="81" t="str">
        <f>IF($C23&gt;Results!$F$1," ",(VLOOKUP($E23,Results!$C$2:$K$265,9,FALSE)))</f>
        <v xml:space="preserve"> </v>
      </c>
      <c r="P23" s="84">
        <f t="shared" si="7"/>
        <v>0</v>
      </c>
    </row>
    <row r="24" spans="2:16" x14ac:dyDescent="0.25">
      <c r="B24" t="str">
        <f t="shared" si="2"/>
        <v>M22</v>
      </c>
      <c r="C24" s="22">
        <v>22</v>
      </c>
      <c r="D24" s="24" t="str">
        <f t="shared" si="3"/>
        <v>22M22</v>
      </c>
      <c r="E24" s="24" t="str">
        <f t="shared" si="1"/>
        <v>22M30</v>
      </c>
      <c r="F24" s="23"/>
      <c r="G24" s="21">
        <f>+Results!D254</f>
        <v>46059</v>
      </c>
      <c r="H24" s="20" t="str">
        <f>VLOOKUP($D24,Results!$B$2:$I$398,8,FALSE)</f>
        <v>M30</v>
      </c>
      <c r="I24" s="20" t="str">
        <f>VLOOKUP(H24,Results!$N$2:$O$13,2,FALSE)</f>
        <v>The Imps</v>
      </c>
      <c r="J24" s="89">
        <f t="shared" si="4"/>
        <v>0</v>
      </c>
      <c r="K24" s="71">
        <f t="shared" si="5"/>
        <v>0</v>
      </c>
      <c r="L24" s="74">
        <f>IF(OR(C24&gt;Results!$F$1,N24="N"),0,IF(H24="X",0,IF(N24=O24,1,0)))</f>
        <v>0</v>
      </c>
      <c r="M24" s="73">
        <f t="shared" si="6"/>
        <v>0</v>
      </c>
      <c r="N24" s="80" t="str">
        <f>IF($C24&gt;Results!$F$1," ",(VLOOKUP($D24,Results!$B$2:$H$265,7,FALSE)))</f>
        <v xml:space="preserve"> </v>
      </c>
      <c r="O24" s="81" t="str">
        <f>IF($C24&gt;Results!$F$1," ",(VLOOKUP($E24,Results!$C$2:$K$265,9,FALSE)))</f>
        <v xml:space="preserve"> </v>
      </c>
      <c r="P24" s="84">
        <f t="shared" si="7"/>
        <v>0</v>
      </c>
    </row>
    <row r="25" spans="2:16" x14ac:dyDescent="0.25">
      <c r="B25" t="str">
        <f t="shared" si="2"/>
        <v>M22</v>
      </c>
      <c r="C25" s="22">
        <v>23</v>
      </c>
      <c r="D25" s="24" t="str">
        <f t="shared" si="3"/>
        <v>23M22</v>
      </c>
      <c r="E25" s="24" t="str">
        <f t="shared" si="1"/>
        <v>23M21</v>
      </c>
      <c r="F25" s="23"/>
      <c r="G25" s="21">
        <f>+Results!D266</f>
        <v>46062</v>
      </c>
      <c r="H25" s="20" t="str">
        <f>VLOOKUP($D25,Results!$B$2:$I$398,8,FALSE)</f>
        <v>M21</v>
      </c>
      <c r="I25" s="20" t="str">
        <f>VLOOKUP(H25,Results!$N$2:$O$13,2,FALSE)</f>
        <v>Butcher's Dog</v>
      </c>
      <c r="J25" s="89">
        <f t="shared" si="4"/>
        <v>0</v>
      </c>
      <c r="K25" s="71">
        <f t="shared" si="5"/>
        <v>0</v>
      </c>
      <c r="L25" s="74">
        <f>IF(OR(C25&gt;Results!$F$1,N25="N"),0,IF(H25="X",0,IF(N25=O25,1,0)))</f>
        <v>0</v>
      </c>
      <c r="M25" s="73">
        <f t="shared" si="6"/>
        <v>0</v>
      </c>
      <c r="N25" s="80" t="str">
        <f>IF($C25&gt;Results!$F$1," ",(VLOOKUP($D25,Results!$B$2:$H$398,7,FALSE)))</f>
        <v xml:space="preserve"> </v>
      </c>
      <c r="O25" s="81" t="str">
        <f>IF($C25&gt;Results!$F$1," ",(VLOOKUP($E25,Results!$C$2:$K$398,9,FALSE)))</f>
        <v xml:space="preserve"> </v>
      </c>
      <c r="P25" s="84">
        <f t="shared" si="7"/>
        <v>0</v>
      </c>
    </row>
    <row r="26" spans="2:16" x14ac:dyDescent="0.25">
      <c r="B26" t="str">
        <f t="shared" si="2"/>
        <v>M22</v>
      </c>
      <c r="C26" s="22">
        <v>24</v>
      </c>
      <c r="D26" s="24" t="str">
        <f t="shared" si="3"/>
        <v>24M22</v>
      </c>
      <c r="E26" s="24" t="str">
        <f t="shared" si="1"/>
        <v>24M23</v>
      </c>
      <c r="F26" s="23"/>
      <c r="G26" s="21">
        <f>+Results!D278</f>
        <v>46069</v>
      </c>
      <c r="H26" s="20" t="str">
        <f>VLOOKUP($D26,Results!$B$2:$I$398,8,FALSE)</f>
        <v>M23</v>
      </c>
      <c r="I26" s="20" t="str">
        <f>VLOOKUP(H26,Results!$N$2:$O$13,2,FALSE)</f>
        <v>Aztecs</v>
      </c>
      <c r="J26" s="89">
        <f t="shared" si="4"/>
        <v>0</v>
      </c>
      <c r="K26" s="71">
        <f t="shared" si="5"/>
        <v>0</v>
      </c>
      <c r="L26" s="74">
        <f>IF(OR(C26&gt;Results!$F$1,N26="N"),0,IF(H26="X",0,IF(N26=O26,1,0)))</f>
        <v>0</v>
      </c>
      <c r="M26" s="73">
        <f t="shared" si="6"/>
        <v>0</v>
      </c>
      <c r="N26" s="80" t="str">
        <f>IF($C26&gt;Results!$F$1," ",(VLOOKUP($D26,Results!$B$2:$H$398,7,FALSE)))</f>
        <v xml:space="preserve"> </v>
      </c>
      <c r="O26" s="81" t="str">
        <f>IF($C26&gt;Results!$F$1," ",(VLOOKUP($E26,Results!$C$2:$K$398,9,FALSE)))</f>
        <v xml:space="preserve"> </v>
      </c>
      <c r="P26" s="84">
        <f t="shared" si="7"/>
        <v>0</v>
      </c>
    </row>
    <row r="27" spans="2:16" x14ac:dyDescent="0.25">
      <c r="B27" t="str">
        <f t="shared" si="2"/>
        <v>M22</v>
      </c>
      <c r="C27" s="22">
        <v>25</v>
      </c>
      <c r="D27" s="24" t="str">
        <f t="shared" si="3"/>
        <v>25M22</v>
      </c>
      <c r="E27" s="24" t="str">
        <f t="shared" si="1"/>
        <v>25M24</v>
      </c>
      <c r="F27" s="23"/>
      <c r="G27" s="21">
        <f>+Results!D290</f>
        <v>46073</v>
      </c>
      <c r="H27" s="20" t="str">
        <f>VLOOKUP($D27,Results!$B$2:$I$398,8,FALSE)</f>
        <v>M24</v>
      </c>
      <c r="I27" s="20" t="str">
        <f>VLOOKUP(H27,Results!$N$2:$O$13,2,FALSE)</f>
        <v>Newark Nomads</v>
      </c>
      <c r="J27" s="89">
        <f t="shared" si="4"/>
        <v>0</v>
      </c>
      <c r="K27" s="71">
        <f t="shared" si="5"/>
        <v>0</v>
      </c>
      <c r="L27" s="74">
        <f>IF(OR(C27&gt;Results!$F$1,N27="N"),0,IF(H27="X",0,IF(N27=O27,1,0)))</f>
        <v>0</v>
      </c>
      <c r="M27" s="73">
        <f t="shared" si="6"/>
        <v>0</v>
      </c>
      <c r="N27" s="80" t="str">
        <f>IF($C27&gt;Results!$F$1," ",(VLOOKUP($D27,Results!$B$2:$H$398,7,FALSE)))</f>
        <v xml:space="preserve"> </v>
      </c>
      <c r="O27" s="81" t="str">
        <f>IF($C27&gt;Results!$F$1," ",(VLOOKUP($E27,Results!$C$2:$K$398,9,FALSE)))</f>
        <v xml:space="preserve"> </v>
      </c>
      <c r="P27" s="84">
        <f t="shared" si="7"/>
        <v>0</v>
      </c>
    </row>
    <row r="28" spans="2:16" x14ac:dyDescent="0.25">
      <c r="B28" t="str">
        <f t="shared" si="2"/>
        <v>M22</v>
      </c>
      <c r="C28" s="22">
        <v>26</v>
      </c>
      <c r="D28" s="24" t="str">
        <f t="shared" si="3"/>
        <v>26M22</v>
      </c>
      <c r="E28" s="24" t="str">
        <f t="shared" si="1"/>
        <v>26M32</v>
      </c>
      <c r="F28" s="23"/>
      <c r="G28" s="21">
        <f>+Results!D302</f>
        <v>46078</v>
      </c>
      <c r="H28" s="20" t="str">
        <f>VLOOKUP($D28,Results!$B$2:$I$398,8,FALSE)</f>
        <v>M32</v>
      </c>
      <c r="I28" s="20" t="str">
        <f>VLOOKUP(H28,Results!$N$2:$O$13,2,FALSE)</f>
        <v>Bingham Lions</v>
      </c>
      <c r="J28" s="89">
        <f t="shared" si="4"/>
        <v>0</v>
      </c>
      <c r="K28" s="71">
        <f t="shared" si="5"/>
        <v>0</v>
      </c>
      <c r="L28" s="74">
        <f>IF(OR(C28&gt;Results!$F$1,N28="N"),0,IF(H28="X",0,IF(N28=O28,1,0)))</f>
        <v>0</v>
      </c>
      <c r="M28" s="73">
        <f t="shared" si="6"/>
        <v>0</v>
      </c>
      <c r="N28" s="80" t="str">
        <f>IF($C28&gt;Results!$F$1," ",(VLOOKUP($D28,Results!$B$2:$H$398,7,FALSE)))</f>
        <v xml:space="preserve"> </v>
      </c>
      <c r="O28" s="81" t="str">
        <f>IF($C28&gt;Results!$F$1," ",(VLOOKUP($E28,Results!$C$2:$K$398,9,FALSE)))</f>
        <v xml:space="preserve"> </v>
      </c>
      <c r="P28" s="84">
        <f t="shared" si="7"/>
        <v>0</v>
      </c>
    </row>
    <row r="29" spans="2:16" x14ac:dyDescent="0.25">
      <c r="B29" t="str">
        <f t="shared" si="2"/>
        <v>M22</v>
      </c>
      <c r="C29" s="22">
        <v>27</v>
      </c>
      <c r="D29" s="24" t="str">
        <f t="shared" si="3"/>
        <v>27M22</v>
      </c>
      <c r="E29" s="24" t="str">
        <f t="shared" si="1"/>
        <v>27M25</v>
      </c>
      <c r="F29" s="23"/>
      <c r="G29" s="21">
        <f>+Results!D314</f>
        <v>46087</v>
      </c>
      <c r="H29" s="20" t="str">
        <f>VLOOKUP($D29,Results!$B$2:$I$398,8,FALSE)</f>
        <v>M25</v>
      </c>
      <c r="I29" s="20" t="str">
        <f>VLOOKUP(H29,Results!$N$2:$O$13,2,FALSE)</f>
        <v>Woodlark</v>
      </c>
      <c r="J29" s="89">
        <f t="shared" si="4"/>
        <v>0</v>
      </c>
      <c r="K29" s="71">
        <f t="shared" si="5"/>
        <v>0</v>
      </c>
      <c r="L29" s="74">
        <f>IF(OR(C29&gt;Results!$F$1,N29="N"),0,IF(H29="X",0,IF(N29=O29,1,0)))</f>
        <v>0</v>
      </c>
      <c r="M29" s="73">
        <f t="shared" si="6"/>
        <v>0</v>
      </c>
      <c r="N29" s="80" t="str">
        <f>IF($C29&gt;Results!$F$1," ",(VLOOKUP($D29,Results!$B$2:$H$398,7,FALSE)))</f>
        <v xml:space="preserve"> </v>
      </c>
      <c r="O29" s="81" t="str">
        <f>IF($C29&gt;Results!$F$1," ",(VLOOKUP($E29,Results!$C$2:$K$398,9,FALSE)))</f>
        <v xml:space="preserve"> </v>
      </c>
      <c r="P29" s="84">
        <f t="shared" si="7"/>
        <v>0</v>
      </c>
    </row>
    <row r="30" spans="2:16" x14ac:dyDescent="0.25">
      <c r="B30" t="str">
        <f t="shared" si="2"/>
        <v>M22</v>
      </c>
      <c r="C30" s="22">
        <v>28</v>
      </c>
      <c r="D30" s="24" t="str">
        <f t="shared" si="3"/>
        <v>28M22</v>
      </c>
      <c r="E30" s="24" t="str">
        <f t="shared" si="1"/>
        <v>28M31</v>
      </c>
      <c r="F30" s="23"/>
      <c r="G30" s="21">
        <f>+Results!D326</f>
        <v>46090</v>
      </c>
      <c r="H30" s="20" t="str">
        <f>VLOOKUP($D30,Results!$B$2:$I$398,8,FALSE)</f>
        <v>M31</v>
      </c>
      <c r="I30" s="20" t="str">
        <f>VLOOKUP(H30,Results!$N$2:$O$13,2,FALSE)</f>
        <v>Lazy S</v>
      </c>
      <c r="J30" s="89">
        <f t="shared" si="4"/>
        <v>0</v>
      </c>
      <c r="K30" s="71">
        <f t="shared" si="5"/>
        <v>0</v>
      </c>
      <c r="L30" s="74">
        <f>IF(OR(C30&gt;Results!$F$1,N30="N"),0,IF(H30="X",0,IF(N30=O30,1,0)))</f>
        <v>0</v>
      </c>
      <c r="M30" s="73">
        <f t="shared" si="6"/>
        <v>0</v>
      </c>
      <c r="N30" s="80" t="str">
        <f>IF($C30&gt;Results!$F$1," ",(VLOOKUP($D30,Results!$B$2:$H$398,7,FALSE)))</f>
        <v xml:space="preserve"> </v>
      </c>
      <c r="O30" s="81" t="str">
        <f>IF($C30&gt;Results!$F$1," ",(VLOOKUP($E30,Results!$C$2:$K$398,9,FALSE)))</f>
        <v xml:space="preserve"> </v>
      </c>
      <c r="P30" s="84">
        <f t="shared" si="7"/>
        <v>0</v>
      </c>
    </row>
    <row r="31" spans="2:16" x14ac:dyDescent="0.25">
      <c r="B31" t="str">
        <f t="shared" si="2"/>
        <v>M22</v>
      </c>
      <c r="C31" s="22">
        <v>29</v>
      </c>
      <c r="D31" s="24" t="str">
        <f t="shared" si="3"/>
        <v>29M22</v>
      </c>
      <c r="E31" s="24" t="str">
        <f t="shared" si="1"/>
        <v>29M29</v>
      </c>
      <c r="F31" s="23"/>
      <c r="G31" s="21">
        <f>+Results!D338</f>
        <v>46106</v>
      </c>
      <c r="H31" s="20" t="str">
        <f>VLOOKUP($D31,Results!$B$2:$I$398,8,FALSE)</f>
        <v>M29</v>
      </c>
      <c r="I31" s="20" t="str">
        <f>VLOOKUP(H31,Results!$N$2:$O$13,2,FALSE)</f>
        <v>Phoenix</v>
      </c>
      <c r="J31" s="89">
        <f t="shared" si="4"/>
        <v>0</v>
      </c>
      <c r="K31" s="71">
        <f t="shared" si="5"/>
        <v>0</v>
      </c>
      <c r="L31" s="74">
        <f>IF(OR(C31&gt;Results!$F$1,N31="N"),0,IF(H31="X",0,IF(N31=O31,1,0)))</f>
        <v>0</v>
      </c>
      <c r="M31" s="73">
        <f t="shared" si="6"/>
        <v>0</v>
      </c>
      <c r="N31" s="80" t="str">
        <f>IF($C31&gt;Results!$F$1," ",(VLOOKUP($D31,Results!$B$2:$H$398,7,FALSE)))</f>
        <v xml:space="preserve"> </v>
      </c>
      <c r="O31" s="81" t="str">
        <f>IF($C31&gt;Results!$F$1," ",(VLOOKUP($E31,Results!$C$2:$K$398,9,FALSE)))</f>
        <v xml:space="preserve"> </v>
      </c>
      <c r="P31" s="84">
        <f t="shared" si="7"/>
        <v>0</v>
      </c>
    </row>
    <row r="32" spans="2:16" x14ac:dyDescent="0.25">
      <c r="B32" t="str">
        <f t="shared" si="2"/>
        <v>M22</v>
      </c>
      <c r="C32" s="22">
        <v>30</v>
      </c>
      <c r="D32" s="24" t="str">
        <f t="shared" si="3"/>
        <v>30M22</v>
      </c>
      <c r="E32" s="24" t="str">
        <f t="shared" si="1"/>
        <v>30M27</v>
      </c>
      <c r="F32" s="23"/>
      <c r="G32" s="21">
        <f>+Results!D350</f>
        <v>46111</v>
      </c>
      <c r="H32" s="20" t="str">
        <f>VLOOKUP($D32,Results!$B$2:$I$398,8,FALSE)</f>
        <v>M27</v>
      </c>
      <c r="I32" s="20" t="str">
        <f>VLOOKUP(H32,Results!$N$2:$O$13,2,FALSE)</f>
        <v>Clockpelters</v>
      </c>
      <c r="J32" s="89">
        <f t="shared" si="4"/>
        <v>0</v>
      </c>
      <c r="K32" s="71">
        <f t="shared" si="5"/>
        <v>0</v>
      </c>
      <c r="L32" s="74">
        <f>IF(OR(C32&gt;Results!$F$1,N32="N"),0,IF(H32="X",0,IF(N32=O32,1,0)))</f>
        <v>0</v>
      </c>
      <c r="M32" s="73">
        <f t="shared" si="6"/>
        <v>0</v>
      </c>
      <c r="N32" s="80" t="str">
        <f>IF($C32&gt;Results!$F$1," ",(VLOOKUP($D32,Results!$B$2:$H$398,7,FALSE)))</f>
        <v xml:space="preserve"> </v>
      </c>
      <c r="O32" s="81" t="str">
        <f>IF($C32&gt;Results!$F$1," ",(VLOOKUP($E32,Results!$C$2:$K$398,9,FALSE)))</f>
        <v xml:space="preserve"> </v>
      </c>
      <c r="P32" s="84">
        <f t="shared" si="7"/>
        <v>0</v>
      </c>
    </row>
    <row r="33" spans="2:16" x14ac:dyDescent="0.25">
      <c r="B33" t="str">
        <f t="shared" si="2"/>
        <v>M22</v>
      </c>
      <c r="C33" s="22">
        <v>31</v>
      </c>
      <c r="D33" s="24" t="str">
        <f t="shared" si="3"/>
        <v>31M22</v>
      </c>
      <c r="E33" s="24" t="str">
        <f t="shared" si="1"/>
        <v>31M28</v>
      </c>
      <c r="F33" s="23"/>
      <c r="G33" s="21">
        <f>+Results!D362</f>
        <v>46120</v>
      </c>
      <c r="H33" s="20" t="str">
        <f>VLOOKUP($D33,Results!$B$2:$I$398,8,FALSE)</f>
        <v>M28</v>
      </c>
      <c r="I33" s="20" t="str">
        <f>VLOOKUP(H33,Results!$N$2:$O$13,2,FALSE)</f>
        <v>Pilgrims</v>
      </c>
      <c r="J33" s="89">
        <f t="shared" si="4"/>
        <v>0</v>
      </c>
      <c r="K33" s="71">
        <f t="shared" si="5"/>
        <v>0</v>
      </c>
      <c r="L33" s="74">
        <f>IF(OR(C33&gt;Results!$F$1,N33="N"),0,IF(H33="X",0,IF(N33=O33,1,0)))</f>
        <v>0</v>
      </c>
      <c r="M33" s="73">
        <f t="shared" si="6"/>
        <v>0</v>
      </c>
      <c r="N33" s="80" t="str">
        <f>IF($C33&gt;Results!$F$1," ",(VLOOKUP($D33,Results!$B$2:$H$398,7,FALSE)))</f>
        <v xml:space="preserve"> </v>
      </c>
      <c r="O33" s="81" t="str">
        <f>IF($C33&gt;Results!$F$1," ",(VLOOKUP($E33,Results!$C$2:$K$398,9,FALSE)))</f>
        <v xml:space="preserve"> </v>
      </c>
      <c r="P33" s="84">
        <f t="shared" si="7"/>
        <v>0</v>
      </c>
    </row>
    <row r="34" spans="2:16" x14ac:dyDescent="0.25">
      <c r="B34" t="str">
        <f t="shared" si="2"/>
        <v>M22</v>
      </c>
      <c r="C34" s="22">
        <v>32</v>
      </c>
      <c r="D34" s="24" t="str">
        <f t="shared" si="3"/>
        <v>32M22</v>
      </c>
      <c r="E34" s="24" t="str">
        <f t="shared" si="1"/>
        <v>32M30</v>
      </c>
      <c r="F34" s="23"/>
      <c r="G34" s="21">
        <f>+Results!D374</f>
        <v>46125</v>
      </c>
      <c r="H34" s="20" t="str">
        <f>VLOOKUP($D34,Results!$B$2:$I$398,8,FALSE)</f>
        <v>M30</v>
      </c>
      <c r="I34" s="20" t="str">
        <f>VLOOKUP(H34,Results!$N$2:$O$13,2,FALSE)</f>
        <v>The Imps</v>
      </c>
      <c r="J34" s="89">
        <f t="shared" si="4"/>
        <v>0</v>
      </c>
      <c r="K34" s="71">
        <f t="shared" si="5"/>
        <v>0</v>
      </c>
      <c r="L34" s="74">
        <f>IF(OR(C34&gt;Results!$F$1,N34="N"),0,IF(H34="X",0,IF(N34=O34,1,0)))</f>
        <v>0</v>
      </c>
      <c r="M34" s="73">
        <f t="shared" si="6"/>
        <v>0</v>
      </c>
      <c r="N34" s="80" t="str">
        <f>IF($C34&gt;Results!$F$1," ",(VLOOKUP($D34,Results!$B$2:$H$398,7,FALSE)))</f>
        <v xml:space="preserve"> </v>
      </c>
      <c r="O34" s="81" t="str">
        <f>IF($C34&gt;Results!$F$1," ",(VLOOKUP($E34,Results!$C$2:$K$398,9,FALSE)))</f>
        <v xml:space="preserve"> </v>
      </c>
      <c r="P34" s="84">
        <f t="shared" si="7"/>
        <v>0</v>
      </c>
    </row>
    <row r="35" spans="2:16" x14ac:dyDescent="0.25">
      <c r="B35" t="str">
        <f t="shared" si="2"/>
        <v>M22</v>
      </c>
      <c r="C35" s="22">
        <v>33</v>
      </c>
      <c r="D35" s="24" t="str">
        <f t="shared" si="3"/>
        <v>33M22</v>
      </c>
      <c r="E35" s="24" t="str">
        <f t="shared" si="1"/>
        <v>33M26</v>
      </c>
      <c r="F35" s="23"/>
      <c r="G35" s="21">
        <f>+Results!D386</f>
        <v>46132</v>
      </c>
      <c r="H35" s="20" t="str">
        <f>VLOOKUP($D35,Results!$B$2:$I$398,8,FALSE)</f>
        <v>M26</v>
      </c>
      <c r="I35" s="20" t="str">
        <f>VLOOKUP(H35,Results!$N$2:$O$13,2,FALSE)</f>
        <v>Wynsomes</v>
      </c>
      <c r="J35" s="89">
        <f t="shared" si="4"/>
        <v>0</v>
      </c>
      <c r="K35" s="71">
        <f t="shared" si="5"/>
        <v>0</v>
      </c>
      <c r="L35" s="74">
        <f>IF(OR(C35&gt;Results!$F$1,N35="N"),0,IF(H35="X",0,IF(N35=O35,1,0)))</f>
        <v>0</v>
      </c>
      <c r="M35" s="73">
        <f t="shared" si="6"/>
        <v>0</v>
      </c>
      <c r="N35" s="80" t="str">
        <f>IF($C35&gt;Results!$F$1," ",(VLOOKUP($D35,Results!$B$2:$H$398,7,FALSE)))</f>
        <v xml:space="preserve"> </v>
      </c>
      <c r="O35" s="81" t="str">
        <f>IF($C35&gt;Results!$F$1," ",(VLOOKUP($E35,Results!$C$2:$K$398,9,FALSE)))</f>
        <v xml:space="preserve"> </v>
      </c>
      <c r="P35" s="84">
        <f t="shared" si="7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13</v>
      </c>
      <c r="K36" s="75">
        <f t="shared" ref="K36:P36" si="8">SUM(K3:K35)</f>
        <v>6</v>
      </c>
      <c r="L36" s="76">
        <f t="shared" si="8"/>
        <v>1</v>
      </c>
      <c r="M36" s="77">
        <f t="shared" si="8"/>
        <v>6</v>
      </c>
      <c r="N36" s="82">
        <f t="shared" si="8"/>
        <v>129</v>
      </c>
      <c r="O36" s="83">
        <f t="shared" si="8"/>
        <v>172</v>
      </c>
      <c r="P36" s="85">
        <f t="shared" si="8"/>
        <v>13</v>
      </c>
    </row>
  </sheetData>
  <mergeCells count="1">
    <mergeCell ref="I1:L1"/>
  </mergeCells>
  <conditionalFormatting sqref="H3:H35">
    <cfRule type="containsText" dxfId="21" priority="2" operator="containsText" text="X">
      <formula>NOT(ISERROR(SEARCH("X",H3)))</formula>
    </cfRule>
  </conditionalFormatting>
  <conditionalFormatting sqref="I3:I35">
    <cfRule type="containsText" dxfId="2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"/>
  <sheetViews>
    <sheetView workbookViewId="0">
      <selection activeCell="R7" sqref="R7"/>
    </sheetView>
  </sheetViews>
  <sheetFormatPr defaultRowHeight="15" x14ac:dyDescent="0.25"/>
  <cols>
    <col min="1" max="1" width="2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8" ht="18.75" x14ac:dyDescent="0.3">
      <c r="C1" s="8"/>
      <c r="D1" s="22"/>
      <c r="E1" s="8"/>
      <c r="F1" s="8"/>
      <c r="G1" s="5"/>
      <c r="H1" s="93" t="s">
        <v>34</v>
      </c>
      <c r="I1" s="110" t="s">
        <v>55</v>
      </c>
      <c r="J1" s="110"/>
      <c r="K1" s="110"/>
      <c r="L1" s="110"/>
      <c r="M1" s="5"/>
      <c r="N1" s="5"/>
      <c r="O1" s="5"/>
      <c r="P1" s="5"/>
    </row>
    <row r="2" spans="2:18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8" x14ac:dyDescent="0.25">
      <c r="B3" t="str">
        <f>+$H$1</f>
        <v>M23</v>
      </c>
      <c r="C3" s="22">
        <v>1</v>
      </c>
      <c r="D3" s="24" t="str">
        <f t="shared" ref="D3" si="0">CONCATENATE(C3,B3)</f>
        <v>1M23</v>
      </c>
      <c r="E3" s="24" t="str">
        <f t="shared" ref="E3" si="1">CONCATENATE(C3,H3)</f>
        <v>1M21</v>
      </c>
      <c r="F3" s="23"/>
      <c r="G3" s="19">
        <f>+Results!D2</f>
        <v>45912</v>
      </c>
      <c r="H3" s="20" t="str">
        <f>VLOOKUP($D3,Results!$B$2:$I$398,8,FALSE)</f>
        <v>M21</v>
      </c>
      <c r="I3" s="20" t="str">
        <f>VLOOKUP(H3,Results!$N$2:$O$13,2,FALSE)</f>
        <v>Butcher's Dog</v>
      </c>
      <c r="J3" s="89">
        <f>SUM(K3:M3)</f>
        <v>1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1</v>
      </c>
      <c r="N3" s="80">
        <f>IF($C3&gt;Results!$F$1," ",(VLOOKUP($D3,Results!$B$2:$H$265,7,FALSE)))</f>
        <v>12</v>
      </c>
      <c r="O3" s="81">
        <f>IF($C3&gt;Results!$F$1," ",(VLOOKUP($E3,Results!$C$2:$K$265,9,FALSE)))</f>
        <v>14</v>
      </c>
      <c r="P3" s="84">
        <f>IF(J3=" "," ",SUM(K3*2)+L3*1)</f>
        <v>0</v>
      </c>
    </row>
    <row r="4" spans="2:18" x14ac:dyDescent="0.25">
      <c r="B4" t="str">
        <f t="shared" ref="B4:B35" si="2">+$H$1</f>
        <v>M23</v>
      </c>
      <c r="C4" s="22">
        <v>2</v>
      </c>
      <c r="D4" s="24" t="str">
        <f t="shared" ref="D4:D35" si="3">CONCATENATE(C4,B4)</f>
        <v>2M23</v>
      </c>
      <c r="E4" s="24" t="str">
        <f t="shared" ref="E4:E35" si="4">CONCATENATE(C4,H4)</f>
        <v>2M24</v>
      </c>
      <c r="F4" s="23"/>
      <c r="G4" s="19">
        <f>+Results!D14</f>
        <v>45919</v>
      </c>
      <c r="H4" s="20" t="str">
        <f>VLOOKUP($D4,Results!$B$2:$I$398,8,FALSE)</f>
        <v>M24</v>
      </c>
      <c r="I4" s="20" t="str">
        <f>VLOOKUP(H4,Results!$N$2:$O$13,2,FALSE)</f>
        <v>Newark Nomads</v>
      </c>
      <c r="J4" s="89">
        <f t="shared" ref="J4:J35" si="5">SUM(K4:M4)</f>
        <v>1</v>
      </c>
      <c r="K4" s="71">
        <f t="shared" ref="K4:K35" si="6">IF(H4="X",0,IF(N4&gt;O4,1,0))</f>
        <v>1</v>
      </c>
      <c r="L4" s="74">
        <f>IF(OR(C4&gt;Results!$F$1,N4="N"),0,IF(H4="X",0,IF(N4=O4,1,0)))</f>
        <v>0</v>
      </c>
      <c r="M4" s="73">
        <f t="shared" ref="M4:M35" si="7">IF(H4="X",0,IF(N4&lt;O4,1,0))</f>
        <v>0</v>
      </c>
      <c r="N4" s="80">
        <f>IF($C4&gt;Results!$F$1," ",(VLOOKUP($D4,Results!$B$2:$H$265,7,FALSE)))</f>
        <v>14</v>
      </c>
      <c r="O4" s="81">
        <f>IF($C4&gt;Results!$F$1," ",(VLOOKUP($E4,Results!$C$2:$K$265,9,FALSE)))</f>
        <v>7</v>
      </c>
      <c r="P4" s="84">
        <f t="shared" ref="P4:P35" si="8">IF(J4=" "," ",SUM(K4*2)+L4*1)</f>
        <v>2</v>
      </c>
    </row>
    <row r="5" spans="2:18" x14ac:dyDescent="0.25">
      <c r="B5" t="str">
        <f t="shared" si="2"/>
        <v>M23</v>
      </c>
      <c r="C5" s="22">
        <v>3</v>
      </c>
      <c r="D5" s="24" t="str">
        <f t="shared" si="3"/>
        <v>3M23</v>
      </c>
      <c r="E5" s="24" t="str">
        <f t="shared" si="4"/>
        <v>3M22</v>
      </c>
      <c r="F5" s="23"/>
      <c r="G5" s="19">
        <f>+Results!D26</f>
        <v>45922</v>
      </c>
      <c r="H5" s="20" t="str">
        <f>VLOOKUP($D5,Results!$B$2:$I$398,8,FALSE)</f>
        <v>M22</v>
      </c>
      <c r="I5" s="20" t="str">
        <f>VLOOKUP(H5,Results!$N$2:$O$13,2,FALSE)</f>
        <v>Elks</v>
      </c>
      <c r="J5" s="89">
        <f t="shared" si="5"/>
        <v>1</v>
      </c>
      <c r="K5" s="71">
        <f t="shared" si="6"/>
        <v>0</v>
      </c>
      <c r="L5" s="74">
        <f>IF(OR(C5&gt;Results!$F$1,N5="N"),0,IF(H5="X",0,IF(N5=O5,1,0)))</f>
        <v>0</v>
      </c>
      <c r="M5" s="73">
        <f t="shared" si="7"/>
        <v>1</v>
      </c>
      <c r="N5" s="80">
        <f>IF($C5&gt;Results!$F$1," ",(VLOOKUP($D5,Results!$B$2:$H$265,7,FALSE)))</f>
        <v>6</v>
      </c>
      <c r="O5" s="81">
        <f>IF($C5&gt;Results!$F$1," ",(VLOOKUP($E5,Results!$C$2:$K$265,9,FALSE)))</f>
        <v>11</v>
      </c>
      <c r="P5" s="84">
        <f t="shared" si="8"/>
        <v>0</v>
      </c>
    </row>
    <row r="6" spans="2:18" x14ac:dyDescent="0.25">
      <c r="B6" t="str">
        <f t="shared" si="2"/>
        <v>M23</v>
      </c>
      <c r="C6" s="22">
        <v>4</v>
      </c>
      <c r="D6" s="24" t="str">
        <f t="shared" si="3"/>
        <v>4M23</v>
      </c>
      <c r="E6" s="24" t="str">
        <f t="shared" si="4"/>
        <v>4M25</v>
      </c>
      <c r="F6" s="23"/>
      <c r="G6" s="19">
        <f>+Results!D38</f>
        <v>45933</v>
      </c>
      <c r="H6" s="20" t="str">
        <f>VLOOKUP($D6,Results!$B$2:$I$398,8,FALSE)</f>
        <v>M25</v>
      </c>
      <c r="I6" s="20" t="str">
        <f>VLOOKUP(H6,Results!$N$2:$O$13,2,FALSE)</f>
        <v>Woodlark</v>
      </c>
      <c r="J6" s="89">
        <f t="shared" si="5"/>
        <v>1</v>
      </c>
      <c r="K6" s="71">
        <f t="shared" si="6"/>
        <v>0</v>
      </c>
      <c r="L6" s="74">
        <f>IF(OR(C6&gt;Results!$F$1,N6="N"),0,IF(H6="X",0,IF(N6=O6,1,0)))</f>
        <v>0</v>
      </c>
      <c r="M6" s="73">
        <f t="shared" si="7"/>
        <v>1</v>
      </c>
      <c r="N6" s="80">
        <f>IF($C6&gt;Results!$F$1," ",(VLOOKUP($D6,Results!$B$2:$H$265,7,FALSE)))</f>
        <v>6</v>
      </c>
      <c r="O6" s="81">
        <f>IF($C6&gt;Results!$F$1," ",(VLOOKUP($E6,Results!$C$2:$K$265,9,FALSE)))</f>
        <v>11</v>
      </c>
      <c r="P6" s="84">
        <f t="shared" si="8"/>
        <v>0</v>
      </c>
    </row>
    <row r="7" spans="2:18" x14ac:dyDescent="0.25">
      <c r="B7" t="str">
        <f t="shared" si="2"/>
        <v>M23</v>
      </c>
      <c r="C7" s="22">
        <v>5</v>
      </c>
      <c r="D7" s="24" t="str">
        <f t="shared" si="3"/>
        <v>5M23</v>
      </c>
      <c r="E7" s="24" t="str">
        <f t="shared" si="4"/>
        <v>5M26</v>
      </c>
      <c r="F7" s="23"/>
      <c r="G7" s="21">
        <f>+Results!D50</f>
        <v>45938</v>
      </c>
      <c r="H7" s="20" t="str">
        <f>VLOOKUP($D7,Results!$B$2:$I$398,8,FALSE)</f>
        <v>M26</v>
      </c>
      <c r="I7" s="20" t="str">
        <f>VLOOKUP(H7,Results!$N$2:$O$13,2,FALSE)</f>
        <v>Wynsomes</v>
      </c>
      <c r="J7" s="89">
        <f t="shared" si="5"/>
        <v>1</v>
      </c>
      <c r="K7" s="71">
        <f t="shared" si="6"/>
        <v>0</v>
      </c>
      <c r="L7" s="74">
        <f>IF(OR(C7&gt;Results!$F$1,N7="N"),0,IF(H7="X",0,IF(N7=O7,1,0)))</f>
        <v>0</v>
      </c>
      <c r="M7" s="73">
        <f t="shared" si="7"/>
        <v>1</v>
      </c>
      <c r="N7" s="80">
        <f>IF($C7&gt;Results!$F$1," ",(VLOOKUP($D7,Results!$B$2:$H$265,7,FALSE)))</f>
        <v>9</v>
      </c>
      <c r="O7" s="81">
        <f>IF($C7&gt;Results!$F$1," ",(VLOOKUP($E7,Results!$C$2:$K$265,9,FALSE)))</f>
        <v>15</v>
      </c>
      <c r="P7" s="84">
        <f t="shared" si="8"/>
        <v>0</v>
      </c>
      <c r="R7" t="s">
        <v>68</v>
      </c>
    </row>
    <row r="8" spans="2:18" x14ac:dyDescent="0.25">
      <c r="B8" t="str">
        <f t="shared" si="2"/>
        <v>M23</v>
      </c>
      <c r="C8" s="22">
        <v>6</v>
      </c>
      <c r="D8" s="24" t="str">
        <f t="shared" si="3"/>
        <v>6M23</v>
      </c>
      <c r="E8" s="24" t="str">
        <f t="shared" si="4"/>
        <v>6M32</v>
      </c>
      <c r="F8" s="23"/>
      <c r="G8" s="19">
        <f>+Results!D62</f>
        <v>45947</v>
      </c>
      <c r="H8" s="20" t="str">
        <f>VLOOKUP($D8,Results!$B$2:$I$398,8,FALSE)</f>
        <v>M32</v>
      </c>
      <c r="I8" s="20" t="str">
        <f>VLOOKUP(H8,Results!$N$2:$O$13,2,FALSE)</f>
        <v>Bingham Lions</v>
      </c>
      <c r="J8" s="89">
        <f t="shared" si="5"/>
        <v>1</v>
      </c>
      <c r="K8" s="71">
        <f t="shared" si="6"/>
        <v>0</v>
      </c>
      <c r="L8" s="74">
        <f>IF(OR(C8&gt;Results!$F$1,N8="N"),0,IF(H8="X",0,IF(N8=O8,1,0)))</f>
        <v>0</v>
      </c>
      <c r="M8" s="73">
        <f t="shared" si="7"/>
        <v>1</v>
      </c>
      <c r="N8" s="80">
        <f>IF($C8&gt;Results!$F$1," ",(VLOOKUP($D8,Results!$B$2:$H$265,7,FALSE)))</f>
        <v>5</v>
      </c>
      <c r="O8" s="81">
        <f>IF($C8&gt;Results!$F$1," ",(VLOOKUP($E8,Results!$C$2:$K$265,9,FALSE)))</f>
        <v>26</v>
      </c>
      <c r="P8" s="84">
        <f t="shared" si="8"/>
        <v>0</v>
      </c>
    </row>
    <row r="9" spans="2:18" x14ac:dyDescent="0.25">
      <c r="B9" t="str">
        <f t="shared" si="2"/>
        <v>M23</v>
      </c>
      <c r="C9" s="22">
        <v>7</v>
      </c>
      <c r="D9" s="24" t="str">
        <f t="shared" si="3"/>
        <v>7M23</v>
      </c>
      <c r="E9" s="24" t="str">
        <f t="shared" si="4"/>
        <v>7M30</v>
      </c>
      <c r="F9" s="23"/>
      <c r="G9" s="19">
        <f>+Results!D74</f>
        <v>45950</v>
      </c>
      <c r="H9" s="20" t="str">
        <f>VLOOKUP($D9,Results!$B$2:$I$398,8,FALSE)</f>
        <v>M30</v>
      </c>
      <c r="I9" s="20" t="str">
        <f>VLOOKUP(H9,Results!$N$2:$O$13,2,FALSE)</f>
        <v>The Imps</v>
      </c>
      <c r="J9" s="89">
        <f t="shared" si="5"/>
        <v>1</v>
      </c>
      <c r="K9" s="71">
        <f t="shared" si="6"/>
        <v>1</v>
      </c>
      <c r="L9" s="74">
        <f>IF(OR(C9&gt;Results!$F$1,N9="N"),0,IF(H9="X",0,IF(N9=O9,1,0)))</f>
        <v>0</v>
      </c>
      <c r="M9" s="73">
        <f t="shared" si="7"/>
        <v>0</v>
      </c>
      <c r="N9" s="80">
        <f>IF($C9&gt;Results!$F$1," ",(VLOOKUP($D9,Results!$B$2:$H$265,7,FALSE)))</f>
        <v>12</v>
      </c>
      <c r="O9" s="81">
        <f>IF($C9&gt;Results!$F$1," ",(VLOOKUP($E9,Results!$C$2:$K$265,9,FALSE)))</f>
        <v>8</v>
      </c>
      <c r="P9" s="84">
        <f t="shared" si="8"/>
        <v>2</v>
      </c>
    </row>
    <row r="10" spans="2:18" x14ac:dyDescent="0.25">
      <c r="B10" t="str">
        <f t="shared" si="2"/>
        <v>M23</v>
      </c>
      <c r="C10" s="22">
        <v>8</v>
      </c>
      <c r="D10" s="24" t="str">
        <f t="shared" si="3"/>
        <v>8M23</v>
      </c>
      <c r="E10" s="24" t="str">
        <f t="shared" si="4"/>
        <v>8M27</v>
      </c>
      <c r="F10" s="23"/>
      <c r="G10" s="19">
        <f>+Results!D86</f>
        <v>45957</v>
      </c>
      <c r="H10" s="20" t="str">
        <f>VLOOKUP($D10,Results!$B$2:$I$398,8,FALSE)</f>
        <v>M27</v>
      </c>
      <c r="I10" s="20" t="str">
        <f>VLOOKUP(H10,Results!$N$2:$O$13,2,FALSE)</f>
        <v>Clockpelters</v>
      </c>
      <c r="J10" s="89">
        <f t="shared" si="5"/>
        <v>1</v>
      </c>
      <c r="K10" s="71">
        <f t="shared" si="6"/>
        <v>1</v>
      </c>
      <c r="L10" s="74">
        <f>IF(OR(C10&gt;Results!$F$1,N10="N"),0,IF(H10="X",0,IF(N10=O10,1,0)))</f>
        <v>0</v>
      </c>
      <c r="M10" s="73">
        <f t="shared" si="7"/>
        <v>0</v>
      </c>
      <c r="N10" s="80">
        <f>IF($C10&gt;Results!$F$1," ",(VLOOKUP($D10,Results!$B$2:$H$265,7,FALSE)))</f>
        <v>15</v>
      </c>
      <c r="O10" s="81">
        <f>IF($C10&gt;Results!$F$1," ",(VLOOKUP($E10,Results!$C$2:$K$265,9,FALSE)))</f>
        <v>13</v>
      </c>
      <c r="P10" s="84">
        <f t="shared" si="8"/>
        <v>2</v>
      </c>
    </row>
    <row r="11" spans="2:18" x14ac:dyDescent="0.25">
      <c r="B11" t="str">
        <f t="shared" si="2"/>
        <v>M23</v>
      </c>
      <c r="C11" s="22">
        <v>9</v>
      </c>
      <c r="D11" s="24" t="str">
        <f t="shared" si="3"/>
        <v>9M23</v>
      </c>
      <c r="E11" s="24" t="str">
        <f t="shared" si="4"/>
        <v>9M31</v>
      </c>
      <c r="F11" s="23"/>
      <c r="G11" s="21">
        <f>+Results!D98</f>
        <v>45961</v>
      </c>
      <c r="H11" s="20" t="str">
        <f>VLOOKUP($D11,Results!$B$2:$I$398,8,FALSE)</f>
        <v>M31</v>
      </c>
      <c r="I11" s="20" t="str">
        <f>VLOOKUP(H11,Results!$N$2:$O$13,2,FALSE)</f>
        <v>Lazy S</v>
      </c>
      <c r="J11" s="89">
        <f t="shared" si="5"/>
        <v>1</v>
      </c>
      <c r="K11" s="71">
        <f t="shared" si="6"/>
        <v>0</v>
      </c>
      <c r="L11" s="74">
        <f>IF(OR(C11&gt;Results!$F$1,N11="N"),0,IF(H11="X",0,IF(N11=O11,1,0)))</f>
        <v>0</v>
      </c>
      <c r="M11" s="73">
        <f t="shared" si="7"/>
        <v>1</v>
      </c>
      <c r="N11" s="80">
        <f>IF($C11&gt;Results!$F$1," ",(VLOOKUP($D11,Results!$B$2:$H$265,7,FALSE)))</f>
        <v>7</v>
      </c>
      <c r="O11" s="81">
        <f>IF($C11&gt;Results!$F$1," ",(VLOOKUP($E11,Results!$C$2:$K$265,9,FALSE)))</f>
        <v>12</v>
      </c>
      <c r="P11" s="84">
        <f t="shared" si="8"/>
        <v>0</v>
      </c>
    </row>
    <row r="12" spans="2:18" x14ac:dyDescent="0.25">
      <c r="B12" t="str">
        <f t="shared" si="2"/>
        <v>M23</v>
      </c>
      <c r="C12" s="22">
        <v>10</v>
      </c>
      <c r="D12" s="24" t="str">
        <f t="shared" si="3"/>
        <v>10M23</v>
      </c>
      <c r="E12" s="24" t="str">
        <f t="shared" si="4"/>
        <v>10M29</v>
      </c>
      <c r="F12" s="23"/>
      <c r="G12" s="21">
        <f>+Results!D110</f>
        <v>45966</v>
      </c>
      <c r="H12" s="20" t="str">
        <f>VLOOKUP($D12,Results!$B$2:$I$398,8,FALSE)</f>
        <v>M29</v>
      </c>
      <c r="I12" s="20" t="str">
        <f>VLOOKUP(H12,Results!$N$2:$O$13,2,FALSE)</f>
        <v>Phoenix</v>
      </c>
      <c r="J12" s="89">
        <f t="shared" si="5"/>
        <v>1</v>
      </c>
      <c r="K12" s="71">
        <f t="shared" si="6"/>
        <v>1</v>
      </c>
      <c r="L12" s="74">
        <f>IF(OR(C12&gt;Results!$F$1,N12="N"),0,IF(H12="X",0,IF(N12=O12,1,0)))</f>
        <v>0</v>
      </c>
      <c r="M12" s="73">
        <f t="shared" si="7"/>
        <v>0</v>
      </c>
      <c r="N12" s="80">
        <f>IF($C12&gt;Results!$F$1," ",(VLOOKUP($D12,Results!$B$2:$H$265,7,FALSE)))</f>
        <v>14</v>
      </c>
      <c r="O12" s="81">
        <f>IF($C12&gt;Results!$F$1," ",(VLOOKUP($E12,Results!$C$2:$K$265,9,FALSE)))</f>
        <v>7</v>
      </c>
      <c r="P12" s="84">
        <f t="shared" si="8"/>
        <v>2</v>
      </c>
    </row>
    <row r="13" spans="2:18" x14ac:dyDescent="0.25">
      <c r="B13" t="str">
        <f t="shared" si="2"/>
        <v>M23</v>
      </c>
      <c r="C13" s="22">
        <v>11</v>
      </c>
      <c r="D13" s="24" t="str">
        <f t="shared" si="3"/>
        <v>11M23</v>
      </c>
      <c r="E13" s="24" t="str">
        <f t="shared" si="4"/>
        <v>11M28</v>
      </c>
      <c r="F13" s="23"/>
      <c r="G13" s="21">
        <f>+Results!D122</f>
        <v>45971</v>
      </c>
      <c r="H13" s="20" t="str">
        <f>VLOOKUP($D13,Results!$B$2:$I$398,8,FALSE)</f>
        <v>M28</v>
      </c>
      <c r="I13" s="20" t="str">
        <f>VLOOKUP(H13,Results!$N$2:$O$13,2,FALSE)</f>
        <v>Pilgrims</v>
      </c>
      <c r="J13" s="89">
        <f t="shared" si="5"/>
        <v>1</v>
      </c>
      <c r="K13" s="71">
        <f t="shared" si="6"/>
        <v>0</v>
      </c>
      <c r="L13" s="74">
        <f>IF(OR(C13&gt;Results!$F$1,N13="N"),0,IF(H13="X",0,IF(N13=O13,1,0)))</f>
        <v>0</v>
      </c>
      <c r="M13" s="73">
        <f t="shared" si="7"/>
        <v>1</v>
      </c>
      <c r="N13" s="80">
        <f>IF($C13&gt;Results!$F$1," ",(VLOOKUP($D13,Results!$B$2:$H$265,7,FALSE)))</f>
        <v>12</v>
      </c>
      <c r="O13" s="81">
        <f>IF($C13&gt;Results!$F$1," ",(VLOOKUP($E13,Results!$C$2:$K$265,9,FALSE)))</f>
        <v>18</v>
      </c>
      <c r="P13" s="84">
        <f t="shared" si="8"/>
        <v>0</v>
      </c>
    </row>
    <row r="14" spans="2:18" x14ac:dyDescent="0.25">
      <c r="B14" t="str">
        <f t="shared" si="2"/>
        <v>M23</v>
      </c>
      <c r="C14" s="22">
        <v>12</v>
      </c>
      <c r="D14" s="24" t="str">
        <f t="shared" si="3"/>
        <v>12M23</v>
      </c>
      <c r="E14" s="24" t="str">
        <f t="shared" si="4"/>
        <v>12M24</v>
      </c>
      <c r="F14" s="23"/>
      <c r="G14" s="19">
        <f>+Results!D134</f>
        <v>45978</v>
      </c>
      <c r="H14" s="20" t="str">
        <f>VLOOKUP($D14,Results!$B$2:$I$398,8,FALSE)</f>
        <v>M24</v>
      </c>
      <c r="I14" s="20" t="str">
        <f>VLOOKUP(H14,Results!$N$2:$O$13,2,FALSE)</f>
        <v>Newark Nomads</v>
      </c>
      <c r="J14" s="89">
        <f t="shared" si="5"/>
        <v>1</v>
      </c>
      <c r="K14" s="71">
        <f t="shared" si="6"/>
        <v>1</v>
      </c>
      <c r="L14" s="74">
        <f>IF(OR(C14&gt;Results!$F$1,N14="N"),0,IF(H14="X",0,IF(N14=O14,1,0)))</f>
        <v>0</v>
      </c>
      <c r="M14" s="73">
        <f t="shared" si="7"/>
        <v>0</v>
      </c>
      <c r="N14" s="80">
        <f>IF($C14&gt;Results!$F$1," ",(VLOOKUP($D14,Results!$B$2:$H$265,7,FALSE)))</f>
        <v>14</v>
      </c>
      <c r="O14" s="81">
        <f>IF($C14&gt;Results!$F$1," ",(VLOOKUP($E14,Results!$C$2:$K$265,9,FALSE)))</f>
        <v>9</v>
      </c>
      <c r="P14" s="84">
        <f t="shared" si="8"/>
        <v>2</v>
      </c>
    </row>
    <row r="15" spans="2:18" x14ac:dyDescent="0.25">
      <c r="B15" t="str">
        <f t="shared" si="2"/>
        <v>M23</v>
      </c>
      <c r="C15" s="22">
        <v>13</v>
      </c>
      <c r="D15" s="24" t="str">
        <f t="shared" si="3"/>
        <v>13M23</v>
      </c>
      <c r="E15" s="24" t="str">
        <f t="shared" si="4"/>
        <v>13M22</v>
      </c>
      <c r="F15" s="23"/>
      <c r="G15" s="19">
        <f>+Results!D146</f>
        <v>45985</v>
      </c>
      <c r="H15" s="20" t="str">
        <f>VLOOKUP($D15,Results!$B$2:$I$398,8,FALSE)</f>
        <v>M22</v>
      </c>
      <c r="I15" s="20" t="str">
        <f>VLOOKUP(H15,Results!$N$2:$O$13,2,FALSE)</f>
        <v>Elks</v>
      </c>
      <c r="J15" s="89">
        <f t="shared" si="5"/>
        <v>1</v>
      </c>
      <c r="K15" s="71">
        <f t="shared" si="6"/>
        <v>0</v>
      </c>
      <c r="L15" s="74">
        <f>IF(OR(C15&gt;Results!$F$1,N15="N"),0,IF(H15="X",0,IF(N15=O15,1,0)))</f>
        <v>0</v>
      </c>
      <c r="M15" s="73">
        <f t="shared" si="7"/>
        <v>1</v>
      </c>
      <c r="N15" s="80">
        <f>IF($C15&gt;Results!$F$1," ",(VLOOKUP($D15,Results!$B$2:$H$265,7,FALSE)))</f>
        <v>6</v>
      </c>
      <c r="O15" s="81">
        <f>IF($C15&gt;Results!$F$1," ",(VLOOKUP($E15,Results!$C$2:$K$265,9,FALSE)))</f>
        <v>27</v>
      </c>
      <c r="P15" s="84">
        <f t="shared" si="8"/>
        <v>0</v>
      </c>
    </row>
    <row r="16" spans="2:18" x14ac:dyDescent="0.25">
      <c r="B16" t="str">
        <f t="shared" si="2"/>
        <v>M23</v>
      </c>
      <c r="C16" s="22">
        <v>14</v>
      </c>
      <c r="D16" s="24" t="str">
        <f t="shared" si="3"/>
        <v>14M23</v>
      </c>
      <c r="E16" s="24" t="str">
        <f t="shared" si="4"/>
        <v>14M21</v>
      </c>
      <c r="F16" s="23"/>
      <c r="G16" s="19">
        <f>+Results!D158</f>
        <v>45994</v>
      </c>
      <c r="H16" s="20" t="str">
        <f>VLOOKUP($D16,Results!$B$2:$I$398,8,FALSE)</f>
        <v>M21</v>
      </c>
      <c r="I16" s="20" t="str">
        <f>VLOOKUP(H16,Results!$N$2:$O$13,2,FALSE)</f>
        <v>Butcher's Dog</v>
      </c>
      <c r="J16" s="89">
        <f t="shared" si="5"/>
        <v>1</v>
      </c>
      <c r="K16" s="71">
        <f t="shared" si="6"/>
        <v>1</v>
      </c>
      <c r="L16" s="74">
        <f>IF(OR(C16&gt;Results!$F$1,N16="N"),0,IF(H16="X",0,IF(N16=O16,1,0)))</f>
        <v>0</v>
      </c>
      <c r="M16" s="73">
        <f t="shared" si="7"/>
        <v>0</v>
      </c>
      <c r="N16" s="80">
        <f>IF($C16&gt;Results!$F$1," ",(VLOOKUP($D16,Results!$B$2:$H$265,7,FALSE)))</f>
        <v>18</v>
      </c>
      <c r="O16" s="81">
        <f>IF($C16&gt;Results!$F$1," ",(VLOOKUP($E16,Results!$C$2:$K$265,9,FALSE)))</f>
        <v>10</v>
      </c>
      <c r="P16" s="84">
        <f t="shared" si="8"/>
        <v>2</v>
      </c>
    </row>
    <row r="17" spans="2:16" x14ac:dyDescent="0.25">
      <c r="B17" t="str">
        <f t="shared" si="2"/>
        <v>M23</v>
      </c>
      <c r="C17" s="22">
        <v>15</v>
      </c>
      <c r="D17" s="24" t="str">
        <f t="shared" si="3"/>
        <v>15M23</v>
      </c>
      <c r="E17" s="24" t="str">
        <f t="shared" si="4"/>
        <v>15M25</v>
      </c>
      <c r="F17" s="23"/>
      <c r="G17" s="19">
        <f>+Results!D170</f>
        <v>46003</v>
      </c>
      <c r="H17" s="20" t="str">
        <f>VLOOKUP($D17,Results!$B$2:$I$398,8,FALSE)</f>
        <v>M25</v>
      </c>
      <c r="I17" s="20" t="str">
        <f>VLOOKUP(H17,Results!$N$2:$O$13,2,FALSE)</f>
        <v>Woodlark</v>
      </c>
      <c r="J17" s="89">
        <f t="shared" si="5"/>
        <v>1</v>
      </c>
      <c r="K17" s="71">
        <f t="shared" si="6"/>
        <v>1</v>
      </c>
      <c r="L17" s="74">
        <f>IF(OR(C17&gt;Results!$F$1,N17="N"),0,IF(H17="X",0,IF(N17=O17,1,0)))</f>
        <v>0</v>
      </c>
      <c r="M17" s="73">
        <f t="shared" si="7"/>
        <v>0</v>
      </c>
      <c r="N17" s="80">
        <f>IF($C17&gt;Results!$F$1," ",(VLOOKUP($D17,Results!$B$2:$H$265,7,FALSE)))</f>
        <v>10</v>
      </c>
      <c r="O17" s="81">
        <f>IF($C17&gt;Results!$F$1," ",(VLOOKUP($E17,Results!$C$2:$K$265,9,FALSE)))</f>
        <v>8</v>
      </c>
      <c r="P17" s="84">
        <f t="shared" si="8"/>
        <v>2</v>
      </c>
    </row>
    <row r="18" spans="2:16" x14ac:dyDescent="0.25">
      <c r="B18" t="str">
        <f t="shared" si="2"/>
        <v>M23</v>
      </c>
      <c r="C18" s="22">
        <v>16</v>
      </c>
      <c r="D18" s="24" t="str">
        <f t="shared" si="3"/>
        <v>16M23</v>
      </c>
      <c r="E18" s="24" t="str">
        <f t="shared" si="4"/>
        <v>16M26</v>
      </c>
      <c r="F18" s="23"/>
      <c r="G18" s="21">
        <f>+Results!D182</f>
        <v>46006</v>
      </c>
      <c r="H18" s="20" t="str">
        <f>VLOOKUP($D18,Results!$B$2:$I$398,8,FALSE)</f>
        <v>M26</v>
      </c>
      <c r="I18" s="20" t="str">
        <f>VLOOKUP(H18,Results!$N$2:$O$13,2,FALSE)</f>
        <v>Wynsomes</v>
      </c>
      <c r="J18" s="89">
        <f t="shared" si="5"/>
        <v>0</v>
      </c>
      <c r="K18" s="71">
        <f t="shared" si="6"/>
        <v>0</v>
      </c>
      <c r="L18" s="74">
        <f>IF(OR(C18&gt;Results!$F$1,N18="N"),0,IF(H18="X",0,IF(N18=O18,1,0)))</f>
        <v>0</v>
      </c>
      <c r="M18" s="73">
        <f t="shared" si="7"/>
        <v>0</v>
      </c>
      <c r="N18" s="80" t="str">
        <f>IF($C18&gt;Results!$F$1," ",(VLOOKUP($D18,Results!$B$2:$H$265,7,FALSE)))</f>
        <v xml:space="preserve"> </v>
      </c>
      <c r="O18" s="81" t="str">
        <f>IF($C18&gt;Results!$F$1," ",(VLOOKUP($E18,Results!$C$2:$K$265,9,FALSE)))</f>
        <v xml:space="preserve"> </v>
      </c>
      <c r="P18" s="84">
        <f t="shared" si="8"/>
        <v>0</v>
      </c>
    </row>
    <row r="19" spans="2:16" x14ac:dyDescent="0.25">
      <c r="B19" t="str">
        <f t="shared" si="2"/>
        <v>M23</v>
      </c>
      <c r="C19" s="22">
        <v>17</v>
      </c>
      <c r="D19" s="24" t="str">
        <f t="shared" si="3"/>
        <v>17M23</v>
      </c>
      <c r="E19" s="24" t="str">
        <f t="shared" si="4"/>
        <v>17M32</v>
      </c>
      <c r="F19" s="23"/>
      <c r="G19" s="19">
        <f>+Results!D194</f>
        <v>46013</v>
      </c>
      <c r="H19" s="20" t="str">
        <f>VLOOKUP($D19,Results!$B$2:$I$398,8,FALSE)</f>
        <v>M32</v>
      </c>
      <c r="I19" s="20" t="str">
        <f>VLOOKUP(H19,Results!$N$2:$O$13,2,FALSE)</f>
        <v>Bingham Lions</v>
      </c>
      <c r="J19" s="89">
        <f t="shared" si="5"/>
        <v>0</v>
      </c>
      <c r="K19" s="71">
        <f t="shared" si="6"/>
        <v>0</v>
      </c>
      <c r="L19" s="74">
        <f>IF(OR(C19&gt;Results!$F$1,N19="N"),0,IF(H19="X",0,IF(N19=O19,1,0)))</f>
        <v>0</v>
      </c>
      <c r="M19" s="73">
        <f t="shared" si="7"/>
        <v>0</v>
      </c>
      <c r="N19" s="80" t="str">
        <f>IF($C19&gt;Results!$F$1," ",(VLOOKUP($D19,Results!$B$2:$H$265,7,FALSE)))</f>
        <v xml:space="preserve"> </v>
      </c>
      <c r="O19" s="81" t="str">
        <f>IF($C19&gt;Results!$F$1," ",(VLOOKUP($E19,Results!$C$2:$K$265,9,FALSE)))</f>
        <v xml:space="preserve"> </v>
      </c>
      <c r="P19" s="84">
        <f t="shared" si="8"/>
        <v>0</v>
      </c>
    </row>
    <row r="20" spans="2:16" x14ac:dyDescent="0.25">
      <c r="B20" t="str">
        <f t="shared" si="2"/>
        <v>M23</v>
      </c>
      <c r="C20" s="22">
        <v>18</v>
      </c>
      <c r="D20" s="24" t="str">
        <f t="shared" si="3"/>
        <v>18M23</v>
      </c>
      <c r="E20" s="24" t="str">
        <f t="shared" si="4"/>
        <v>18M30</v>
      </c>
      <c r="F20" s="23"/>
      <c r="G20" s="21">
        <f>+Results!D206</f>
        <v>46031</v>
      </c>
      <c r="H20" s="20" t="str">
        <f>VLOOKUP($D20,Results!$B$2:$I$398,8,FALSE)</f>
        <v>M30</v>
      </c>
      <c r="I20" s="20" t="str">
        <f>VLOOKUP(H20,Results!$N$2:$O$13,2,FALSE)</f>
        <v>The Imps</v>
      </c>
      <c r="J20" s="89">
        <f t="shared" si="5"/>
        <v>0</v>
      </c>
      <c r="K20" s="71">
        <f t="shared" si="6"/>
        <v>0</v>
      </c>
      <c r="L20" s="74">
        <f>IF(OR(C20&gt;Results!$F$1,N20="N"),0,IF(H20="X",0,IF(N20=O20,1,0)))</f>
        <v>0</v>
      </c>
      <c r="M20" s="73">
        <f t="shared" si="7"/>
        <v>0</v>
      </c>
      <c r="N20" s="80" t="str">
        <f>IF($C20&gt;Results!$F$1," ",(VLOOKUP($D20,Results!$B$2:$H$265,7,FALSE)))</f>
        <v xml:space="preserve"> </v>
      </c>
      <c r="O20" s="81" t="str">
        <f>IF($C20&gt;Results!$F$1," ",(VLOOKUP($E20,Results!$C$2:$K$265,9,FALSE)))</f>
        <v xml:space="preserve"> </v>
      </c>
      <c r="P20" s="84">
        <f t="shared" si="8"/>
        <v>0</v>
      </c>
    </row>
    <row r="21" spans="2:16" x14ac:dyDescent="0.25">
      <c r="B21" t="str">
        <f t="shared" si="2"/>
        <v>M23</v>
      </c>
      <c r="C21" s="22">
        <v>19</v>
      </c>
      <c r="D21" s="24" t="str">
        <f t="shared" si="3"/>
        <v>19M23</v>
      </c>
      <c r="E21" s="24" t="str">
        <f t="shared" si="4"/>
        <v>19M27</v>
      </c>
      <c r="F21" s="23"/>
      <c r="G21" s="19">
        <f>+Results!D218</f>
        <v>46034</v>
      </c>
      <c r="H21" s="20" t="str">
        <f>VLOOKUP($D21,Results!$B$2:$I$398,8,FALSE)</f>
        <v>M27</v>
      </c>
      <c r="I21" s="20" t="str">
        <f>VLOOKUP(H21,Results!$N$2:$O$13,2,FALSE)</f>
        <v>Clockpelters</v>
      </c>
      <c r="J21" s="89">
        <f t="shared" si="5"/>
        <v>0</v>
      </c>
      <c r="K21" s="71">
        <f t="shared" si="6"/>
        <v>0</v>
      </c>
      <c r="L21" s="74">
        <f>IF(OR(C21&gt;Results!$F$1,N21="N"),0,IF(H21="X",0,IF(N21=O21,1,0)))</f>
        <v>0</v>
      </c>
      <c r="M21" s="73">
        <f t="shared" si="7"/>
        <v>0</v>
      </c>
      <c r="N21" s="80" t="str">
        <f>IF($C21&gt;Results!$F$1," ",(VLOOKUP($D21,Results!$B$2:$H$265,7,FALSE)))</f>
        <v xml:space="preserve"> </v>
      </c>
      <c r="O21" s="81" t="str">
        <f>IF($C21&gt;Results!$F$1," ",(VLOOKUP($E21,Results!$C$2:$K$265,9,FALSE)))</f>
        <v xml:space="preserve"> </v>
      </c>
      <c r="P21" s="84">
        <f t="shared" si="8"/>
        <v>0</v>
      </c>
    </row>
    <row r="22" spans="2:16" x14ac:dyDescent="0.25">
      <c r="B22" t="str">
        <f t="shared" si="2"/>
        <v>M23</v>
      </c>
      <c r="C22" s="22">
        <v>20</v>
      </c>
      <c r="D22" s="24" t="str">
        <f t="shared" si="3"/>
        <v>20M23</v>
      </c>
      <c r="E22" s="24" t="str">
        <f t="shared" si="4"/>
        <v>20M31</v>
      </c>
      <c r="F22" s="23"/>
      <c r="G22" s="21">
        <f>+Results!D230</f>
        <v>46041</v>
      </c>
      <c r="H22" s="20" t="str">
        <f>VLOOKUP($D22,Results!$B$2:$I$398,8,FALSE)</f>
        <v>M31</v>
      </c>
      <c r="I22" s="20" t="str">
        <f>VLOOKUP(H22,Results!$N$2:$O$13,2,FALSE)</f>
        <v>Lazy S</v>
      </c>
      <c r="J22" s="89">
        <f t="shared" si="5"/>
        <v>0</v>
      </c>
      <c r="K22" s="71">
        <f t="shared" si="6"/>
        <v>0</v>
      </c>
      <c r="L22" s="74">
        <f>IF(OR(C22&gt;Results!$F$1,N22="N"),0,IF(H22="X",0,IF(N22=O22,1,0)))</f>
        <v>0</v>
      </c>
      <c r="M22" s="73">
        <f t="shared" si="7"/>
        <v>0</v>
      </c>
      <c r="N22" s="80" t="str">
        <f>IF($C22&gt;Results!$F$1," ",(VLOOKUP($D22,Results!$B$2:$H$265,7,FALSE)))</f>
        <v xml:space="preserve"> </v>
      </c>
      <c r="O22" s="81" t="str">
        <f>IF($C22&gt;Results!$F$1," ",(VLOOKUP($E22,Results!$C$2:$K$265,9,FALSE)))</f>
        <v xml:space="preserve"> </v>
      </c>
      <c r="P22" s="84">
        <f t="shared" si="8"/>
        <v>0</v>
      </c>
    </row>
    <row r="23" spans="2:16" x14ac:dyDescent="0.25">
      <c r="B23" t="str">
        <f t="shared" si="2"/>
        <v>M23</v>
      </c>
      <c r="C23" s="22">
        <v>21</v>
      </c>
      <c r="D23" s="24" t="str">
        <f t="shared" si="3"/>
        <v>21M23</v>
      </c>
      <c r="E23" s="24" t="str">
        <f t="shared" si="4"/>
        <v>21M29</v>
      </c>
      <c r="F23" s="23"/>
      <c r="G23" s="19">
        <f>+Results!D242</f>
        <v>46050</v>
      </c>
      <c r="H23" s="20" t="str">
        <f>VLOOKUP($D23,Results!$B$2:$I$398,8,FALSE)</f>
        <v>M29</v>
      </c>
      <c r="I23" s="20" t="str">
        <f>VLOOKUP(H23,Results!$N$2:$O$13,2,FALSE)</f>
        <v>Phoenix</v>
      </c>
      <c r="J23" s="89">
        <f t="shared" si="5"/>
        <v>0</v>
      </c>
      <c r="K23" s="71">
        <f t="shared" si="6"/>
        <v>0</v>
      </c>
      <c r="L23" s="74">
        <f>IF(OR(C23&gt;Results!$F$1,N23="N"),0,IF(H23="X",0,IF(N23=O23,1,0)))</f>
        <v>0</v>
      </c>
      <c r="M23" s="73">
        <f t="shared" si="7"/>
        <v>0</v>
      </c>
      <c r="N23" s="80" t="str">
        <f>IF($C23&gt;Results!$F$1," ",(VLOOKUP($D23,Results!$B$2:$H$265,7,FALSE)))</f>
        <v xml:space="preserve"> </v>
      </c>
      <c r="O23" s="81" t="str">
        <f>IF($C23&gt;Results!$F$1," ",(VLOOKUP($E23,Results!$C$2:$K$265,9,FALSE)))</f>
        <v xml:space="preserve"> </v>
      </c>
      <c r="P23" s="84">
        <f t="shared" si="8"/>
        <v>0</v>
      </c>
    </row>
    <row r="24" spans="2:16" x14ac:dyDescent="0.25">
      <c r="B24" t="str">
        <f t="shared" si="2"/>
        <v>M23</v>
      </c>
      <c r="C24" s="22">
        <v>22</v>
      </c>
      <c r="D24" s="24" t="str">
        <f t="shared" si="3"/>
        <v>22M23</v>
      </c>
      <c r="E24" s="24" t="str">
        <f t="shared" si="4"/>
        <v>22M28</v>
      </c>
      <c r="F24" s="23"/>
      <c r="G24" s="21">
        <f>+Results!D254</f>
        <v>46059</v>
      </c>
      <c r="H24" s="20" t="str">
        <f>VLOOKUP($D24,Results!$B$2:$I$398,8,FALSE)</f>
        <v>M28</v>
      </c>
      <c r="I24" s="20" t="str">
        <f>VLOOKUP(H24,Results!$N$2:$O$13,2,FALSE)</f>
        <v>Pilgrims</v>
      </c>
      <c r="J24" s="89">
        <f t="shared" si="5"/>
        <v>0</v>
      </c>
      <c r="K24" s="71">
        <f t="shared" si="6"/>
        <v>0</v>
      </c>
      <c r="L24" s="74">
        <f>IF(OR(C24&gt;Results!$F$1,N24="N"),0,IF(H24="X",0,IF(N24=O24,1,0)))</f>
        <v>0</v>
      </c>
      <c r="M24" s="73">
        <f t="shared" si="7"/>
        <v>0</v>
      </c>
      <c r="N24" s="80" t="str">
        <f>IF($C24&gt;Results!$F$1," ",(VLOOKUP($D24,Results!$B$2:$H$265,7,FALSE)))</f>
        <v xml:space="preserve"> </v>
      </c>
      <c r="O24" s="81" t="str">
        <f>IF($C24&gt;Results!$F$1," ",(VLOOKUP($E24,Results!$C$2:$K$265,9,FALSE)))</f>
        <v xml:space="preserve"> </v>
      </c>
      <c r="P24" s="84">
        <f t="shared" si="8"/>
        <v>0</v>
      </c>
    </row>
    <row r="25" spans="2:16" x14ac:dyDescent="0.25">
      <c r="B25" t="str">
        <f t="shared" si="2"/>
        <v>M23</v>
      </c>
      <c r="C25" s="22">
        <v>23</v>
      </c>
      <c r="D25" s="24" t="str">
        <f t="shared" si="3"/>
        <v>23M23</v>
      </c>
      <c r="E25" s="24" t="str">
        <f t="shared" si="4"/>
        <v>23M24</v>
      </c>
      <c r="F25" s="23"/>
      <c r="G25" s="21">
        <f>+Results!D266</f>
        <v>46062</v>
      </c>
      <c r="H25" s="20" t="str">
        <f>VLOOKUP($D25,Results!$B$2:$I$398,8,FALSE)</f>
        <v>M24</v>
      </c>
      <c r="I25" s="20" t="str">
        <f>VLOOKUP(H25,Results!$N$2:$O$13,2,FALSE)</f>
        <v>Newark Nomads</v>
      </c>
      <c r="J25" s="89">
        <f t="shared" si="5"/>
        <v>0</v>
      </c>
      <c r="K25" s="71">
        <f t="shared" si="6"/>
        <v>0</v>
      </c>
      <c r="L25" s="74">
        <f>IF(OR(C25&gt;Results!$F$1,N25="N"),0,IF(H25="X",0,IF(N25=O25,1,0)))</f>
        <v>0</v>
      </c>
      <c r="M25" s="73">
        <f t="shared" si="7"/>
        <v>0</v>
      </c>
      <c r="N25" s="80" t="str">
        <f>IF($C25&gt;Results!$F$1," ",(VLOOKUP($D25,Results!$B$2:$H$398,7,FALSE)))</f>
        <v xml:space="preserve"> </v>
      </c>
      <c r="O25" s="81" t="str">
        <f>IF($C25&gt;Results!$F$1," ",(VLOOKUP($E25,Results!$C$2:$K$398,9,FALSE)))</f>
        <v xml:space="preserve"> </v>
      </c>
      <c r="P25" s="84">
        <f t="shared" si="8"/>
        <v>0</v>
      </c>
    </row>
    <row r="26" spans="2:16" x14ac:dyDescent="0.25">
      <c r="B26" t="str">
        <f t="shared" si="2"/>
        <v>M23</v>
      </c>
      <c r="C26" s="22">
        <v>24</v>
      </c>
      <c r="D26" s="24" t="str">
        <f t="shared" si="3"/>
        <v>24M23</v>
      </c>
      <c r="E26" s="24" t="str">
        <f t="shared" si="4"/>
        <v>24M22</v>
      </c>
      <c r="F26" s="23"/>
      <c r="G26" s="21">
        <f>+Results!D278</f>
        <v>46069</v>
      </c>
      <c r="H26" s="20" t="str">
        <f>VLOOKUP($D26,Results!$B$2:$I$398,8,FALSE)</f>
        <v>M22</v>
      </c>
      <c r="I26" s="20" t="str">
        <f>VLOOKUP(H26,Results!$N$2:$O$13,2,FALSE)</f>
        <v>Elks</v>
      </c>
      <c r="J26" s="89">
        <f t="shared" si="5"/>
        <v>0</v>
      </c>
      <c r="K26" s="71">
        <f t="shared" si="6"/>
        <v>0</v>
      </c>
      <c r="L26" s="74">
        <f>IF(OR(C26&gt;Results!$F$1,N26="N"),0,IF(H26="X",0,IF(N26=O26,1,0)))</f>
        <v>0</v>
      </c>
      <c r="M26" s="73">
        <f t="shared" si="7"/>
        <v>0</v>
      </c>
      <c r="N26" s="80" t="str">
        <f>IF($C26&gt;Results!$F$1," ",(VLOOKUP($D26,Results!$B$2:$H$398,7,FALSE)))</f>
        <v xml:space="preserve"> </v>
      </c>
      <c r="O26" s="81" t="str">
        <f>IF($C26&gt;Results!$F$1," ",(VLOOKUP($E26,Results!$C$2:$K$398,9,FALSE)))</f>
        <v xml:space="preserve"> </v>
      </c>
      <c r="P26" s="84">
        <f t="shared" si="8"/>
        <v>0</v>
      </c>
    </row>
    <row r="27" spans="2:16" x14ac:dyDescent="0.25">
      <c r="B27" t="str">
        <f t="shared" si="2"/>
        <v>M23</v>
      </c>
      <c r="C27" s="22">
        <v>25</v>
      </c>
      <c r="D27" s="24" t="str">
        <f t="shared" si="3"/>
        <v>25M23</v>
      </c>
      <c r="E27" s="24" t="str">
        <f t="shared" si="4"/>
        <v>25M21</v>
      </c>
      <c r="F27" s="23"/>
      <c r="G27" s="21">
        <f>+Results!D290</f>
        <v>46073</v>
      </c>
      <c r="H27" s="20" t="str">
        <f>VLOOKUP($D27,Results!$B$2:$I$398,8,FALSE)</f>
        <v>M21</v>
      </c>
      <c r="I27" s="20" t="str">
        <f>VLOOKUP(H27,Results!$N$2:$O$13,2,FALSE)</f>
        <v>Butcher's Dog</v>
      </c>
      <c r="J27" s="89">
        <f t="shared" si="5"/>
        <v>0</v>
      </c>
      <c r="K27" s="71">
        <f t="shared" si="6"/>
        <v>0</v>
      </c>
      <c r="L27" s="74">
        <f>IF(OR(C27&gt;Results!$F$1,N27="N"),0,IF(H27="X",0,IF(N27=O27,1,0)))</f>
        <v>0</v>
      </c>
      <c r="M27" s="73">
        <f t="shared" si="7"/>
        <v>0</v>
      </c>
      <c r="N27" s="80" t="str">
        <f>IF($C27&gt;Results!$F$1," ",(VLOOKUP($D27,Results!$B$2:$H$398,7,FALSE)))</f>
        <v xml:space="preserve"> </v>
      </c>
      <c r="O27" s="81" t="str">
        <f>IF($C27&gt;Results!$F$1," ",(VLOOKUP($E27,Results!$C$2:$K$398,9,FALSE)))</f>
        <v xml:space="preserve"> </v>
      </c>
      <c r="P27" s="84">
        <f t="shared" si="8"/>
        <v>0</v>
      </c>
    </row>
    <row r="28" spans="2:16" x14ac:dyDescent="0.25">
      <c r="B28" t="str">
        <f t="shared" si="2"/>
        <v>M23</v>
      </c>
      <c r="C28" s="22">
        <v>26</v>
      </c>
      <c r="D28" s="24" t="str">
        <f t="shared" si="3"/>
        <v>26M23</v>
      </c>
      <c r="E28" s="24" t="str">
        <f t="shared" si="4"/>
        <v>26M25</v>
      </c>
      <c r="F28" s="23"/>
      <c r="G28" s="21">
        <f>+Results!D302</f>
        <v>46078</v>
      </c>
      <c r="H28" s="20" t="str">
        <f>VLOOKUP($D28,Results!$B$2:$I$398,8,FALSE)</f>
        <v>M25</v>
      </c>
      <c r="I28" s="20" t="str">
        <f>VLOOKUP(H28,Results!$N$2:$O$13,2,FALSE)</f>
        <v>Woodlark</v>
      </c>
      <c r="J28" s="89">
        <f t="shared" si="5"/>
        <v>0</v>
      </c>
      <c r="K28" s="71">
        <f t="shared" si="6"/>
        <v>0</v>
      </c>
      <c r="L28" s="74">
        <f>IF(OR(C28&gt;Results!$F$1,N28="N"),0,IF(H28="X",0,IF(N28=O28,1,0)))</f>
        <v>0</v>
      </c>
      <c r="M28" s="73">
        <f t="shared" si="7"/>
        <v>0</v>
      </c>
      <c r="N28" s="80" t="str">
        <f>IF($C28&gt;Results!$F$1," ",(VLOOKUP($D28,Results!$B$2:$H$398,7,FALSE)))</f>
        <v xml:space="preserve"> </v>
      </c>
      <c r="O28" s="81" t="str">
        <f>IF($C28&gt;Results!$F$1," ",(VLOOKUP($E28,Results!$C$2:$K$398,9,FALSE)))</f>
        <v xml:space="preserve"> </v>
      </c>
      <c r="P28" s="84">
        <f t="shared" si="8"/>
        <v>0</v>
      </c>
    </row>
    <row r="29" spans="2:16" x14ac:dyDescent="0.25">
      <c r="B29" t="str">
        <f t="shared" si="2"/>
        <v>M23</v>
      </c>
      <c r="C29" s="22">
        <v>27</v>
      </c>
      <c r="D29" s="24" t="str">
        <f t="shared" si="3"/>
        <v>27M23</v>
      </c>
      <c r="E29" s="24" t="str">
        <f t="shared" si="4"/>
        <v>27M26</v>
      </c>
      <c r="F29" s="23"/>
      <c r="G29" s="21">
        <f>+Results!D314</f>
        <v>46087</v>
      </c>
      <c r="H29" s="20" t="str">
        <f>VLOOKUP($D29,Results!$B$2:$I$398,8,FALSE)</f>
        <v>M26</v>
      </c>
      <c r="I29" s="20" t="str">
        <f>VLOOKUP(H29,Results!$N$2:$O$13,2,FALSE)</f>
        <v>Wynsomes</v>
      </c>
      <c r="J29" s="89">
        <f t="shared" si="5"/>
        <v>0</v>
      </c>
      <c r="K29" s="71">
        <f t="shared" si="6"/>
        <v>0</v>
      </c>
      <c r="L29" s="74">
        <f>IF(OR(C29&gt;Results!$F$1,N29="N"),0,IF(H29="X",0,IF(N29=O29,1,0)))</f>
        <v>0</v>
      </c>
      <c r="M29" s="73">
        <f t="shared" si="7"/>
        <v>0</v>
      </c>
      <c r="N29" s="80" t="str">
        <f>IF($C29&gt;Results!$F$1," ",(VLOOKUP($D29,Results!$B$2:$H$398,7,FALSE)))</f>
        <v xml:space="preserve"> </v>
      </c>
      <c r="O29" s="81" t="str">
        <f>IF($C29&gt;Results!$F$1," ",(VLOOKUP($E29,Results!$C$2:$K$398,9,FALSE)))</f>
        <v xml:space="preserve"> </v>
      </c>
      <c r="P29" s="84">
        <f t="shared" si="8"/>
        <v>0</v>
      </c>
    </row>
    <row r="30" spans="2:16" x14ac:dyDescent="0.25">
      <c r="B30" t="str">
        <f t="shared" si="2"/>
        <v>M23</v>
      </c>
      <c r="C30" s="22">
        <v>28</v>
      </c>
      <c r="D30" s="24" t="str">
        <f t="shared" si="3"/>
        <v>28M23</v>
      </c>
      <c r="E30" s="24" t="str">
        <f t="shared" si="4"/>
        <v>28M32</v>
      </c>
      <c r="F30" s="23"/>
      <c r="G30" s="21">
        <f>+Results!D326</f>
        <v>46090</v>
      </c>
      <c r="H30" s="20" t="str">
        <f>VLOOKUP($D30,Results!$B$2:$I$398,8,FALSE)</f>
        <v>M32</v>
      </c>
      <c r="I30" s="20" t="str">
        <f>VLOOKUP(H30,Results!$N$2:$O$13,2,FALSE)</f>
        <v>Bingham Lions</v>
      </c>
      <c r="J30" s="89">
        <f t="shared" si="5"/>
        <v>0</v>
      </c>
      <c r="K30" s="71">
        <f t="shared" si="6"/>
        <v>0</v>
      </c>
      <c r="L30" s="74">
        <f>IF(OR(C30&gt;Results!$F$1,N30="N"),0,IF(H30="X",0,IF(N30=O30,1,0)))</f>
        <v>0</v>
      </c>
      <c r="M30" s="73">
        <f t="shared" si="7"/>
        <v>0</v>
      </c>
      <c r="N30" s="80" t="str">
        <f>IF($C30&gt;Results!$F$1," ",(VLOOKUP($D30,Results!$B$2:$H$398,7,FALSE)))</f>
        <v xml:space="preserve"> </v>
      </c>
      <c r="O30" s="81" t="str">
        <f>IF($C30&gt;Results!$F$1," ",(VLOOKUP($E30,Results!$C$2:$K$398,9,FALSE)))</f>
        <v xml:space="preserve"> </v>
      </c>
      <c r="P30" s="84">
        <f t="shared" si="8"/>
        <v>0</v>
      </c>
    </row>
    <row r="31" spans="2:16" x14ac:dyDescent="0.25">
      <c r="B31" t="str">
        <f t="shared" si="2"/>
        <v>M23</v>
      </c>
      <c r="C31" s="22">
        <v>29</v>
      </c>
      <c r="D31" s="24" t="str">
        <f t="shared" si="3"/>
        <v>29M23</v>
      </c>
      <c r="E31" s="24" t="str">
        <f t="shared" si="4"/>
        <v>29M27</v>
      </c>
      <c r="F31" s="23"/>
      <c r="G31" s="21">
        <f>+Results!D338</f>
        <v>46106</v>
      </c>
      <c r="H31" s="20" t="str">
        <f>VLOOKUP($D31,Results!$B$2:$I$398,8,FALSE)</f>
        <v>M27</v>
      </c>
      <c r="I31" s="20" t="str">
        <f>VLOOKUP(H31,Results!$N$2:$O$13,2,FALSE)</f>
        <v>Clockpelters</v>
      </c>
      <c r="J31" s="89">
        <f t="shared" si="5"/>
        <v>0</v>
      </c>
      <c r="K31" s="71">
        <f t="shared" si="6"/>
        <v>0</v>
      </c>
      <c r="L31" s="74">
        <f>IF(OR(C31&gt;Results!$F$1,N31="N"),0,IF(H31="X",0,IF(N31=O31,1,0)))</f>
        <v>0</v>
      </c>
      <c r="M31" s="73">
        <f t="shared" si="7"/>
        <v>0</v>
      </c>
      <c r="N31" s="80" t="str">
        <f>IF($C31&gt;Results!$F$1," ",(VLOOKUP($D31,Results!$B$2:$H$398,7,FALSE)))</f>
        <v xml:space="preserve"> </v>
      </c>
      <c r="O31" s="81" t="str">
        <f>IF($C31&gt;Results!$F$1," ",(VLOOKUP($E31,Results!$C$2:$K$398,9,FALSE)))</f>
        <v xml:space="preserve"> </v>
      </c>
      <c r="P31" s="84">
        <f t="shared" si="8"/>
        <v>0</v>
      </c>
    </row>
    <row r="32" spans="2:16" x14ac:dyDescent="0.25">
      <c r="B32" t="str">
        <f t="shared" si="2"/>
        <v>M23</v>
      </c>
      <c r="C32" s="22">
        <v>30</v>
      </c>
      <c r="D32" s="24" t="str">
        <f t="shared" si="3"/>
        <v>30M23</v>
      </c>
      <c r="E32" s="24" t="str">
        <f t="shared" si="4"/>
        <v>30M31</v>
      </c>
      <c r="F32" s="23"/>
      <c r="G32" s="21">
        <f>+Results!D350</f>
        <v>46111</v>
      </c>
      <c r="H32" s="20" t="str">
        <f>VLOOKUP($D32,Results!$B$2:$I$398,8,FALSE)</f>
        <v>M31</v>
      </c>
      <c r="I32" s="20" t="str">
        <f>VLOOKUP(H32,Results!$N$2:$O$13,2,FALSE)</f>
        <v>Lazy S</v>
      </c>
      <c r="J32" s="89">
        <f t="shared" si="5"/>
        <v>0</v>
      </c>
      <c r="K32" s="71">
        <f t="shared" si="6"/>
        <v>0</v>
      </c>
      <c r="L32" s="74">
        <f>IF(OR(C32&gt;Results!$F$1,N32="N"),0,IF(H32="X",0,IF(N32=O32,1,0)))</f>
        <v>0</v>
      </c>
      <c r="M32" s="73">
        <f t="shared" si="7"/>
        <v>0</v>
      </c>
      <c r="N32" s="80" t="str">
        <f>IF($C32&gt;Results!$F$1," ",(VLOOKUP($D32,Results!$B$2:$H$398,7,FALSE)))</f>
        <v xml:space="preserve"> </v>
      </c>
      <c r="O32" s="81" t="str">
        <f>IF($C32&gt;Results!$F$1," ",(VLOOKUP($E32,Results!$C$2:$K$398,9,FALSE)))</f>
        <v xml:space="preserve"> </v>
      </c>
      <c r="P32" s="84">
        <f t="shared" si="8"/>
        <v>0</v>
      </c>
    </row>
    <row r="33" spans="2:16" x14ac:dyDescent="0.25">
      <c r="B33" t="str">
        <f t="shared" si="2"/>
        <v>M23</v>
      </c>
      <c r="C33" s="22">
        <v>31</v>
      </c>
      <c r="D33" s="24" t="str">
        <f t="shared" si="3"/>
        <v>31M23</v>
      </c>
      <c r="E33" s="24" t="str">
        <f t="shared" si="4"/>
        <v>31M29</v>
      </c>
      <c r="F33" s="23"/>
      <c r="G33" s="21">
        <f>+Results!D362</f>
        <v>46120</v>
      </c>
      <c r="H33" s="20" t="str">
        <f>VLOOKUP($D33,Results!$B$2:$I$398,8,FALSE)</f>
        <v>M29</v>
      </c>
      <c r="I33" s="20" t="str">
        <f>VLOOKUP(H33,Results!$N$2:$O$13,2,FALSE)</f>
        <v>Phoenix</v>
      </c>
      <c r="J33" s="89">
        <f t="shared" si="5"/>
        <v>0</v>
      </c>
      <c r="K33" s="71">
        <f t="shared" si="6"/>
        <v>0</v>
      </c>
      <c r="L33" s="74">
        <f>IF(OR(C33&gt;Results!$F$1,N33="N"),0,IF(H33="X",0,IF(N33=O33,1,0)))</f>
        <v>0</v>
      </c>
      <c r="M33" s="73">
        <f t="shared" si="7"/>
        <v>0</v>
      </c>
      <c r="N33" s="80" t="str">
        <f>IF($C33&gt;Results!$F$1," ",(VLOOKUP($D33,Results!$B$2:$H$398,7,FALSE)))</f>
        <v xml:space="preserve"> </v>
      </c>
      <c r="O33" s="81" t="str">
        <f>IF($C33&gt;Results!$F$1," ",(VLOOKUP($E33,Results!$C$2:$K$398,9,FALSE)))</f>
        <v xml:space="preserve"> </v>
      </c>
      <c r="P33" s="84">
        <f t="shared" si="8"/>
        <v>0</v>
      </c>
    </row>
    <row r="34" spans="2:16" x14ac:dyDescent="0.25">
      <c r="B34" t="str">
        <f t="shared" si="2"/>
        <v>M23</v>
      </c>
      <c r="C34" s="22">
        <v>32</v>
      </c>
      <c r="D34" s="24" t="str">
        <f t="shared" si="3"/>
        <v>32M23</v>
      </c>
      <c r="E34" s="24" t="str">
        <f t="shared" si="4"/>
        <v>32M28</v>
      </c>
      <c r="F34" s="23"/>
      <c r="G34" s="21">
        <f>+Results!D374</f>
        <v>46125</v>
      </c>
      <c r="H34" s="20" t="str">
        <f>VLOOKUP($D34,Results!$B$2:$I$398,8,FALSE)</f>
        <v>M28</v>
      </c>
      <c r="I34" s="20" t="str">
        <f>VLOOKUP(H34,Results!$N$2:$O$13,2,FALSE)</f>
        <v>Pilgrims</v>
      </c>
      <c r="J34" s="89">
        <f t="shared" si="5"/>
        <v>0</v>
      </c>
      <c r="K34" s="71">
        <f t="shared" si="6"/>
        <v>0</v>
      </c>
      <c r="L34" s="74">
        <f>IF(OR(C34&gt;Results!$F$1,N34="N"),0,IF(H34="X",0,IF(N34=O34,1,0)))</f>
        <v>0</v>
      </c>
      <c r="M34" s="73">
        <f t="shared" si="7"/>
        <v>0</v>
      </c>
      <c r="N34" s="80" t="str">
        <f>IF($C34&gt;Results!$F$1," ",(VLOOKUP($D34,Results!$B$2:$H$398,7,FALSE)))</f>
        <v xml:space="preserve"> </v>
      </c>
      <c r="O34" s="81" t="str">
        <f>IF($C34&gt;Results!$F$1," ",(VLOOKUP($E34,Results!$C$2:$K$398,9,FALSE)))</f>
        <v xml:space="preserve"> </v>
      </c>
      <c r="P34" s="84">
        <f t="shared" si="8"/>
        <v>0</v>
      </c>
    </row>
    <row r="35" spans="2:16" x14ac:dyDescent="0.25">
      <c r="B35" t="str">
        <f t="shared" si="2"/>
        <v>M23</v>
      </c>
      <c r="C35" s="22">
        <v>33</v>
      </c>
      <c r="D35" s="24" t="str">
        <f t="shared" si="3"/>
        <v>33M23</v>
      </c>
      <c r="E35" s="24" t="str">
        <f t="shared" si="4"/>
        <v>33M30</v>
      </c>
      <c r="F35" s="23"/>
      <c r="G35" s="21">
        <f>+Results!D386</f>
        <v>46132</v>
      </c>
      <c r="H35" s="20" t="str">
        <f>VLOOKUP($D35,Results!$B$2:$I$398,8,FALSE)</f>
        <v>M30</v>
      </c>
      <c r="I35" s="20" t="str">
        <f>VLOOKUP(H35,Results!$N$2:$O$13,2,FALSE)</f>
        <v>The Imps</v>
      </c>
      <c r="J35" s="89">
        <f t="shared" si="5"/>
        <v>0</v>
      </c>
      <c r="K35" s="71">
        <f t="shared" si="6"/>
        <v>0</v>
      </c>
      <c r="L35" s="74">
        <f>IF(OR(C35&gt;Results!$F$1,N35="N"),0,IF(H35="X",0,IF(N35=O35,1,0)))</f>
        <v>0</v>
      </c>
      <c r="M35" s="73">
        <f t="shared" si="7"/>
        <v>0</v>
      </c>
      <c r="N35" s="80" t="str">
        <f>IF($C35&gt;Results!$F$1," ",(VLOOKUP($D35,Results!$B$2:$H$398,7,FALSE)))</f>
        <v xml:space="preserve"> </v>
      </c>
      <c r="O35" s="81" t="str">
        <f>IF($C35&gt;Results!$F$1," ",(VLOOKUP($E35,Results!$C$2:$K$398,9,FALSE)))</f>
        <v xml:space="preserve"> </v>
      </c>
      <c r="P35" s="84">
        <f t="shared" si="8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15</v>
      </c>
      <c r="K36" s="75">
        <f t="shared" ref="K36:P36" si="9">SUM(K3:K35)</f>
        <v>7</v>
      </c>
      <c r="L36" s="76">
        <f t="shared" si="9"/>
        <v>0</v>
      </c>
      <c r="M36" s="77">
        <f t="shared" si="9"/>
        <v>8</v>
      </c>
      <c r="N36" s="82">
        <f t="shared" si="9"/>
        <v>160</v>
      </c>
      <c r="O36" s="83">
        <f t="shared" si="9"/>
        <v>196</v>
      </c>
      <c r="P36" s="85">
        <f t="shared" si="9"/>
        <v>14</v>
      </c>
    </row>
  </sheetData>
  <mergeCells count="1">
    <mergeCell ref="I1:L1"/>
  </mergeCells>
  <conditionalFormatting sqref="H3:H35">
    <cfRule type="containsText" dxfId="19" priority="2" operator="containsText" text="X">
      <formula>NOT(ISERROR(SEARCH("X",H3)))</formula>
    </cfRule>
  </conditionalFormatting>
  <conditionalFormatting sqref="I3:I35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1.710937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2851562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36</v>
      </c>
      <c r="I1" s="110" t="s">
        <v>56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M24</v>
      </c>
      <c r="C3" s="22">
        <v>1</v>
      </c>
      <c r="D3" s="24" t="str">
        <f t="shared" ref="D3" si="0">CONCATENATE(C3,B3)</f>
        <v>1M24</v>
      </c>
      <c r="E3" s="24" t="str">
        <f t="shared" ref="E3" si="1">CONCATENATE(C3,H3)</f>
        <v>1M22</v>
      </c>
      <c r="F3" s="23"/>
      <c r="G3" s="19">
        <f>+Results!D2</f>
        <v>45912</v>
      </c>
      <c r="H3" s="20" t="str">
        <f>VLOOKUP($D3,Results!$B$2:$I$398,8,FALSE)</f>
        <v>M22</v>
      </c>
      <c r="I3" s="20" t="str">
        <f>VLOOKUP(H3,Results!$N$2:$O$13,2,FALSE)</f>
        <v>Elks</v>
      </c>
      <c r="J3" s="89">
        <f>SUM(K3:M3)</f>
        <v>0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0</v>
      </c>
      <c r="N3" s="80" t="str">
        <f>IF($C3&gt;Results!$F$1," ",(VLOOKUP($D3,Results!$B$2:$H$265,7,FALSE)))</f>
        <v>N</v>
      </c>
      <c r="O3" s="81" t="str">
        <f>IF($C3&gt;Results!$F$1," ",(VLOOKUP($E3,Results!$C$2:$K$265,9,FALSE)))</f>
        <v>N</v>
      </c>
      <c r="P3" s="84">
        <f>IF(J3=" "," ",SUM(K3*2)+L3*1)</f>
        <v>0</v>
      </c>
    </row>
    <row r="4" spans="2:16" x14ac:dyDescent="0.25">
      <c r="B4" t="str">
        <f t="shared" ref="B4:B35" si="2">+$H$1</f>
        <v>M24</v>
      </c>
      <c r="C4" s="22">
        <v>2</v>
      </c>
      <c r="D4" s="24" t="str">
        <f t="shared" ref="D4:D35" si="3">CONCATENATE(C4,B4)</f>
        <v>2M24</v>
      </c>
      <c r="E4" s="24" t="str">
        <f t="shared" ref="E4:E35" si="4">CONCATENATE(C4,H4)</f>
        <v>2M23</v>
      </c>
      <c r="F4" s="23"/>
      <c r="G4" s="19">
        <f>+Results!D14</f>
        <v>45919</v>
      </c>
      <c r="H4" s="20" t="str">
        <f>VLOOKUP($D4,Results!$B$2:$I$398,8,FALSE)</f>
        <v>M23</v>
      </c>
      <c r="I4" s="20" t="str">
        <f>VLOOKUP(H4,Results!$N$2:$O$13,2,FALSE)</f>
        <v>Aztecs</v>
      </c>
      <c r="J4" s="89">
        <f t="shared" ref="J4:J35" si="5">SUM(K4:M4)</f>
        <v>1</v>
      </c>
      <c r="K4" s="71">
        <f t="shared" ref="K4:K35" si="6">IF(H4="X",0,IF(N4&gt;O4,1,0))</f>
        <v>0</v>
      </c>
      <c r="L4" s="74">
        <f>IF(OR(C4&gt;Results!$F$1,N4="N"),0,IF(H4="X",0,IF(N4=O4,1,0)))</f>
        <v>0</v>
      </c>
      <c r="M4" s="73">
        <f t="shared" ref="M4:M35" si="7">IF(H4="X",0,IF(N4&lt;O4,1,0))</f>
        <v>1</v>
      </c>
      <c r="N4" s="80">
        <f>IF($C4&gt;Results!$F$1," ",(VLOOKUP($D4,Results!$B$2:$H$265,7,FALSE)))</f>
        <v>7</v>
      </c>
      <c r="O4" s="81">
        <f>IF($C4&gt;Results!$F$1," ",(VLOOKUP($E4,Results!$C$2:$K$265,9,FALSE)))</f>
        <v>14</v>
      </c>
      <c r="P4" s="84">
        <f t="shared" ref="P4:P35" si="8">IF(J4=" "," ",SUM(K4*2)+L4*1)</f>
        <v>0</v>
      </c>
    </row>
    <row r="5" spans="2:16" x14ac:dyDescent="0.25">
      <c r="B5" t="str">
        <f t="shared" si="2"/>
        <v>M24</v>
      </c>
      <c r="C5" s="22">
        <v>3</v>
      </c>
      <c r="D5" s="24" t="str">
        <f t="shared" si="3"/>
        <v>3M24</v>
      </c>
      <c r="E5" s="24" t="str">
        <f t="shared" si="4"/>
        <v>3M25</v>
      </c>
      <c r="F5" s="23"/>
      <c r="G5" s="19">
        <f>+Results!D26</f>
        <v>45922</v>
      </c>
      <c r="H5" s="20" t="str">
        <f>VLOOKUP($D5,Results!$B$2:$I$398,8,FALSE)</f>
        <v>M25</v>
      </c>
      <c r="I5" s="20" t="str">
        <f>VLOOKUP(H5,Results!$N$2:$O$13,2,FALSE)</f>
        <v>Woodlark</v>
      </c>
      <c r="J5" s="89">
        <f t="shared" si="5"/>
        <v>1</v>
      </c>
      <c r="K5" s="71">
        <f t="shared" si="6"/>
        <v>0</v>
      </c>
      <c r="L5" s="74">
        <f>IF(OR(C5&gt;Results!$F$1,N5="N"),0,IF(H5="X",0,IF(N5=O5,1,0)))</f>
        <v>0</v>
      </c>
      <c r="M5" s="73">
        <f t="shared" si="7"/>
        <v>1</v>
      </c>
      <c r="N5" s="80">
        <f>IF($C5&gt;Results!$F$1," ",(VLOOKUP($D5,Results!$B$2:$H$265,7,FALSE)))</f>
        <v>3</v>
      </c>
      <c r="O5" s="81">
        <f>IF($C5&gt;Results!$F$1," ",(VLOOKUP($E5,Results!$C$2:$K$265,9,FALSE)))</f>
        <v>26</v>
      </c>
      <c r="P5" s="84">
        <f t="shared" si="8"/>
        <v>0</v>
      </c>
    </row>
    <row r="6" spans="2:16" x14ac:dyDescent="0.25">
      <c r="B6" t="str">
        <f t="shared" si="2"/>
        <v>M24</v>
      </c>
      <c r="C6" s="22">
        <v>4</v>
      </c>
      <c r="D6" s="24" t="str">
        <f t="shared" si="3"/>
        <v>4M24</v>
      </c>
      <c r="E6" s="24" t="str">
        <f t="shared" si="4"/>
        <v>4M26</v>
      </c>
      <c r="F6" s="23"/>
      <c r="G6" s="19">
        <f>+Results!D38</f>
        <v>45933</v>
      </c>
      <c r="H6" s="20" t="str">
        <f>VLOOKUP($D6,Results!$B$2:$I$398,8,FALSE)</f>
        <v>M26</v>
      </c>
      <c r="I6" s="20" t="str">
        <f>VLOOKUP(H6,Results!$N$2:$O$13,2,FALSE)</f>
        <v>Wynsomes</v>
      </c>
      <c r="J6" s="89">
        <f t="shared" si="5"/>
        <v>1</v>
      </c>
      <c r="K6" s="71">
        <f t="shared" si="6"/>
        <v>0</v>
      </c>
      <c r="L6" s="74">
        <f>IF(OR(C6&gt;Results!$F$1,N6="N"),0,IF(H6="X",0,IF(N6=O6,1,0)))</f>
        <v>0</v>
      </c>
      <c r="M6" s="73">
        <f t="shared" si="7"/>
        <v>1</v>
      </c>
      <c r="N6" s="80">
        <f>IF($C6&gt;Results!$F$1," ",(VLOOKUP($D6,Results!$B$2:$H$265,7,FALSE)))</f>
        <v>5</v>
      </c>
      <c r="O6" s="81">
        <f>IF($C6&gt;Results!$F$1," ",(VLOOKUP($E6,Results!$C$2:$K$265,9,FALSE)))</f>
        <v>13</v>
      </c>
      <c r="P6" s="84">
        <f t="shared" si="8"/>
        <v>0</v>
      </c>
    </row>
    <row r="7" spans="2:16" x14ac:dyDescent="0.25">
      <c r="B7" t="str">
        <f t="shared" si="2"/>
        <v>M24</v>
      </c>
      <c r="C7" s="22">
        <v>5</v>
      </c>
      <c r="D7" s="24" t="str">
        <f t="shared" si="3"/>
        <v>5M24</v>
      </c>
      <c r="E7" s="24" t="str">
        <f t="shared" si="4"/>
        <v>5M21</v>
      </c>
      <c r="F7" s="23"/>
      <c r="G7" s="21">
        <f>+Results!D50</f>
        <v>45938</v>
      </c>
      <c r="H7" s="20" t="str">
        <f>VLOOKUP($D7,Results!$B$2:$I$398,8,FALSE)</f>
        <v>M21</v>
      </c>
      <c r="I7" s="20" t="str">
        <f>VLOOKUP(H7,Results!$N$2:$O$13,2,FALSE)</f>
        <v>Butcher's Dog</v>
      </c>
      <c r="J7" s="89">
        <f t="shared" si="5"/>
        <v>1</v>
      </c>
      <c r="K7" s="71">
        <f t="shared" si="6"/>
        <v>0</v>
      </c>
      <c r="L7" s="74">
        <f>IF(OR(C7&gt;Results!$F$1,N7="N"),0,IF(H7="X",0,IF(N7=O7,1,0)))</f>
        <v>0</v>
      </c>
      <c r="M7" s="73">
        <f t="shared" si="7"/>
        <v>1</v>
      </c>
      <c r="N7" s="80">
        <f>IF($C7&gt;Results!$F$1," ",(VLOOKUP($D7,Results!$B$2:$H$265,7,FALSE)))</f>
        <v>9</v>
      </c>
      <c r="O7" s="81">
        <f>IF($C7&gt;Results!$F$1," ",(VLOOKUP($E7,Results!$C$2:$K$265,9,FALSE)))</f>
        <v>17</v>
      </c>
      <c r="P7" s="84">
        <f t="shared" si="8"/>
        <v>0</v>
      </c>
    </row>
    <row r="8" spans="2:16" x14ac:dyDescent="0.25">
      <c r="B8" t="str">
        <f t="shared" si="2"/>
        <v>M24</v>
      </c>
      <c r="C8" s="22">
        <v>6</v>
      </c>
      <c r="D8" s="24" t="str">
        <f t="shared" si="3"/>
        <v>6M24</v>
      </c>
      <c r="E8" s="24" t="str">
        <f t="shared" si="4"/>
        <v>6M27</v>
      </c>
      <c r="F8" s="23"/>
      <c r="G8" s="19">
        <f>+Results!D62</f>
        <v>45947</v>
      </c>
      <c r="H8" s="20" t="str">
        <f>VLOOKUP($D8,Results!$B$2:$I$398,8,FALSE)</f>
        <v>M27</v>
      </c>
      <c r="I8" s="20" t="str">
        <f>VLOOKUP(H8,Results!$N$2:$O$13,2,FALSE)</f>
        <v>Clockpelters</v>
      </c>
      <c r="J8" s="89">
        <f t="shared" si="5"/>
        <v>1</v>
      </c>
      <c r="K8" s="71">
        <f t="shared" si="6"/>
        <v>0</v>
      </c>
      <c r="L8" s="74">
        <f>IF(OR(C8&gt;Results!$F$1,N8="N"),0,IF(H8="X",0,IF(N8=O8,1,0)))</f>
        <v>0</v>
      </c>
      <c r="M8" s="73">
        <f t="shared" si="7"/>
        <v>1</v>
      </c>
      <c r="N8" s="80">
        <f>IF($C8&gt;Results!$F$1," ",(VLOOKUP($D8,Results!$B$2:$H$265,7,FALSE)))</f>
        <v>3</v>
      </c>
      <c r="O8" s="81">
        <f>IF($C8&gt;Results!$F$1," ",(VLOOKUP($E8,Results!$C$2:$K$265,9,FALSE)))</f>
        <v>27</v>
      </c>
      <c r="P8" s="84">
        <f t="shared" si="8"/>
        <v>0</v>
      </c>
    </row>
    <row r="9" spans="2:16" x14ac:dyDescent="0.25">
      <c r="B9" t="str">
        <f t="shared" si="2"/>
        <v>M24</v>
      </c>
      <c r="C9" s="22">
        <v>7</v>
      </c>
      <c r="D9" s="24" t="str">
        <f t="shared" si="3"/>
        <v>7M24</v>
      </c>
      <c r="E9" s="24" t="str">
        <f t="shared" si="4"/>
        <v>7M28</v>
      </c>
      <c r="F9" s="23"/>
      <c r="G9" s="19">
        <f>+Results!D74</f>
        <v>45950</v>
      </c>
      <c r="H9" s="20" t="str">
        <f>VLOOKUP($D9,Results!$B$2:$I$398,8,FALSE)</f>
        <v>M28</v>
      </c>
      <c r="I9" s="20" t="str">
        <f>VLOOKUP(H9,Results!$N$2:$O$13,2,FALSE)</f>
        <v>Pilgrims</v>
      </c>
      <c r="J9" s="89">
        <f t="shared" si="5"/>
        <v>1</v>
      </c>
      <c r="K9" s="71">
        <f t="shared" si="6"/>
        <v>0</v>
      </c>
      <c r="L9" s="74">
        <f>IF(OR(C9&gt;Results!$F$1,N9="N"),0,IF(H9="X",0,IF(N9=O9,1,0)))</f>
        <v>0</v>
      </c>
      <c r="M9" s="73">
        <f t="shared" si="7"/>
        <v>1</v>
      </c>
      <c r="N9" s="80">
        <f>IF($C9&gt;Results!$F$1," ",(VLOOKUP($D9,Results!$B$2:$H$265,7,FALSE)))</f>
        <v>5</v>
      </c>
      <c r="O9" s="81">
        <f>IF($C9&gt;Results!$F$1," ",(VLOOKUP($E9,Results!$C$2:$K$265,9,FALSE)))</f>
        <v>14</v>
      </c>
      <c r="P9" s="84">
        <f t="shared" si="8"/>
        <v>0</v>
      </c>
    </row>
    <row r="10" spans="2:16" x14ac:dyDescent="0.25">
      <c r="B10" t="str">
        <f t="shared" si="2"/>
        <v>M24</v>
      </c>
      <c r="C10" s="22">
        <v>8</v>
      </c>
      <c r="D10" s="24" t="str">
        <f t="shared" si="3"/>
        <v>8M24</v>
      </c>
      <c r="E10" s="24" t="str">
        <f t="shared" si="4"/>
        <v>8M31</v>
      </c>
      <c r="F10" s="23"/>
      <c r="G10" s="19">
        <f>+Results!D86</f>
        <v>45957</v>
      </c>
      <c r="H10" s="20" t="str">
        <f>VLOOKUP($D10,Results!$B$2:$I$398,8,FALSE)</f>
        <v>M31</v>
      </c>
      <c r="I10" s="20" t="str">
        <f>VLOOKUP(H10,Results!$N$2:$O$13,2,FALSE)</f>
        <v>Lazy S</v>
      </c>
      <c r="J10" s="89">
        <f t="shared" si="5"/>
        <v>1</v>
      </c>
      <c r="K10" s="71">
        <f t="shared" si="6"/>
        <v>0</v>
      </c>
      <c r="L10" s="74">
        <f>IF(OR(C10&gt;Results!$F$1,N10="N"),0,IF(H10="X",0,IF(N10=O10,1,0)))</f>
        <v>0</v>
      </c>
      <c r="M10" s="73">
        <f t="shared" si="7"/>
        <v>1</v>
      </c>
      <c r="N10" s="80">
        <f>IF($C10&gt;Results!$F$1," ",(VLOOKUP($D10,Results!$B$2:$H$265,7,FALSE)))</f>
        <v>8</v>
      </c>
      <c r="O10" s="81">
        <f>IF($C10&gt;Results!$F$1," ",(VLOOKUP($E10,Results!$C$2:$K$265,9,FALSE)))</f>
        <v>13</v>
      </c>
      <c r="P10" s="84">
        <f t="shared" si="8"/>
        <v>0</v>
      </c>
    </row>
    <row r="11" spans="2:16" x14ac:dyDescent="0.25">
      <c r="B11" t="str">
        <f t="shared" si="2"/>
        <v>M24</v>
      </c>
      <c r="C11" s="22">
        <v>9</v>
      </c>
      <c r="D11" s="24" t="str">
        <f t="shared" si="3"/>
        <v>9M24</v>
      </c>
      <c r="E11" s="24" t="str">
        <f t="shared" si="4"/>
        <v>9M29</v>
      </c>
      <c r="F11" s="23"/>
      <c r="G11" s="21">
        <f>+Results!D98</f>
        <v>45961</v>
      </c>
      <c r="H11" s="20" t="str">
        <f>VLOOKUP($D11,Results!$B$2:$I$398,8,FALSE)</f>
        <v>M29</v>
      </c>
      <c r="I11" s="20" t="str">
        <f>VLOOKUP(H11,Results!$N$2:$O$13,2,FALSE)</f>
        <v>Phoenix</v>
      </c>
      <c r="J11" s="89">
        <f t="shared" si="5"/>
        <v>1</v>
      </c>
      <c r="K11" s="71">
        <f t="shared" si="6"/>
        <v>0</v>
      </c>
      <c r="L11" s="74">
        <f>IF(OR(C11&gt;Results!$F$1,N11="N"),0,IF(H11="X",0,IF(N11=O11,1,0)))</f>
        <v>0</v>
      </c>
      <c r="M11" s="73">
        <f t="shared" si="7"/>
        <v>1</v>
      </c>
      <c r="N11" s="80">
        <f>IF($C11&gt;Results!$F$1," ",(VLOOKUP($D11,Results!$B$2:$H$265,7,FALSE)))</f>
        <v>2</v>
      </c>
      <c r="O11" s="81">
        <f>IF($C11&gt;Results!$F$1," ",(VLOOKUP($E11,Results!$C$2:$K$265,9,FALSE)))</f>
        <v>13</v>
      </c>
      <c r="P11" s="84">
        <f t="shared" si="8"/>
        <v>0</v>
      </c>
    </row>
    <row r="12" spans="2:16" x14ac:dyDescent="0.25">
      <c r="B12" t="str">
        <f t="shared" si="2"/>
        <v>M24</v>
      </c>
      <c r="C12" s="22">
        <v>10</v>
      </c>
      <c r="D12" s="24" t="str">
        <f t="shared" si="3"/>
        <v>10M24</v>
      </c>
      <c r="E12" s="24" t="str">
        <f t="shared" si="4"/>
        <v>10M30</v>
      </c>
      <c r="F12" s="23"/>
      <c r="G12" s="21">
        <f>+Results!D110</f>
        <v>45966</v>
      </c>
      <c r="H12" s="20" t="str">
        <f>VLOOKUP($D12,Results!$B$2:$I$398,8,FALSE)</f>
        <v>M30</v>
      </c>
      <c r="I12" s="20" t="str">
        <f>VLOOKUP(H12,Results!$N$2:$O$13,2,FALSE)</f>
        <v>The Imps</v>
      </c>
      <c r="J12" s="89">
        <f t="shared" si="5"/>
        <v>1</v>
      </c>
      <c r="K12" s="71">
        <f t="shared" si="6"/>
        <v>0</v>
      </c>
      <c r="L12" s="74">
        <f>IF(OR(C12&gt;Results!$F$1,N12="N"),0,IF(H12="X",0,IF(N12=O12,1,0)))</f>
        <v>1</v>
      </c>
      <c r="M12" s="73">
        <f t="shared" si="7"/>
        <v>0</v>
      </c>
      <c r="N12" s="80">
        <f>IF($C12&gt;Results!$F$1," ",(VLOOKUP($D12,Results!$B$2:$H$265,7,FALSE)))</f>
        <v>13</v>
      </c>
      <c r="O12" s="81">
        <f>IF($C12&gt;Results!$F$1," ",(VLOOKUP($E12,Results!$C$2:$K$265,9,FALSE)))</f>
        <v>13</v>
      </c>
      <c r="P12" s="84">
        <f t="shared" si="8"/>
        <v>1</v>
      </c>
    </row>
    <row r="13" spans="2:16" x14ac:dyDescent="0.25">
      <c r="B13" t="str">
        <f t="shared" si="2"/>
        <v>M24</v>
      </c>
      <c r="C13" s="22">
        <v>11</v>
      </c>
      <c r="D13" s="24" t="str">
        <f t="shared" si="3"/>
        <v>11M24</v>
      </c>
      <c r="E13" s="24" t="str">
        <f t="shared" si="4"/>
        <v>11M32</v>
      </c>
      <c r="F13" s="23"/>
      <c r="G13" s="21">
        <f>+Results!D122</f>
        <v>45971</v>
      </c>
      <c r="H13" s="20" t="str">
        <f>VLOOKUP($D13,Results!$B$2:$I$398,8,FALSE)</f>
        <v>M32</v>
      </c>
      <c r="I13" s="20" t="str">
        <f>VLOOKUP(H13,Results!$N$2:$O$13,2,FALSE)</f>
        <v>Bingham Lions</v>
      </c>
      <c r="J13" s="89">
        <f t="shared" si="5"/>
        <v>1</v>
      </c>
      <c r="K13" s="71">
        <f t="shared" si="6"/>
        <v>0</v>
      </c>
      <c r="L13" s="74">
        <f>IF(OR(C13&gt;Results!$F$1,N13="N"),0,IF(H13="X",0,IF(N13=O13,1,0)))</f>
        <v>0</v>
      </c>
      <c r="M13" s="73">
        <f t="shared" si="7"/>
        <v>1</v>
      </c>
      <c r="N13" s="80">
        <f>IF($C13&gt;Results!$F$1," ",(VLOOKUP($D13,Results!$B$2:$H$265,7,FALSE)))</f>
        <v>3</v>
      </c>
      <c r="O13" s="81">
        <f>IF($C13&gt;Results!$F$1," ",(VLOOKUP($E13,Results!$C$2:$K$265,9,FALSE)))</f>
        <v>28</v>
      </c>
      <c r="P13" s="84">
        <f t="shared" si="8"/>
        <v>0</v>
      </c>
    </row>
    <row r="14" spans="2:16" x14ac:dyDescent="0.25">
      <c r="B14" t="str">
        <f t="shared" si="2"/>
        <v>M24</v>
      </c>
      <c r="C14" s="22">
        <v>12</v>
      </c>
      <c r="D14" s="24" t="str">
        <f t="shared" si="3"/>
        <v>12M24</v>
      </c>
      <c r="E14" s="24" t="str">
        <f t="shared" si="4"/>
        <v>12M23</v>
      </c>
      <c r="F14" s="23"/>
      <c r="G14" s="19">
        <f>+Results!D134</f>
        <v>45978</v>
      </c>
      <c r="H14" s="20" t="str">
        <f>VLOOKUP($D14,Results!$B$2:$I$398,8,FALSE)</f>
        <v>M23</v>
      </c>
      <c r="I14" s="20" t="str">
        <f>VLOOKUP(H14,Results!$N$2:$O$13,2,FALSE)</f>
        <v>Aztecs</v>
      </c>
      <c r="J14" s="89">
        <f t="shared" si="5"/>
        <v>1</v>
      </c>
      <c r="K14" s="71">
        <f t="shared" si="6"/>
        <v>0</v>
      </c>
      <c r="L14" s="74">
        <f>IF(OR(C14&gt;Results!$F$1,N14="N"),0,IF(H14="X",0,IF(N14=O14,1,0)))</f>
        <v>0</v>
      </c>
      <c r="M14" s="73">
        <f t="shared" si="7"/>
        <v>1</v>
      </c>
      <c r="N14" s="80">
        <f>IF($C14&gt;Results!$F$1," ",(VLOOKUP($D14,Results!$B$2:$H$265,7,FALSE)))</f>
        <v>9</v>
      </c>
      <c r="O14" s="81">
        <f>IF($C14&gt;Results!$F$1," ",(VLOOKUP($E14,Results!$C$2:$K$265,9,FALSE)))</f>
        <v>14</v>
      </c>
      <c r="P14" s="84">
        <f t="shared" si="8"/>
        <v>0</v>
      </c>
    </row>
    <row r="15" spans="2:16" x14ac:dyDescent="0.25">
      <c r="B15" t="str">
        <f t="shared" si="2"/>
        <v>M24</v>
      </c>
      <c r="C15" s="22">
        <v>13</v>
      </c>
      <c r="D15" s="24" t="str">
        <f t="shared" si="3"/>
        <v>13M24</v>
      </c>
      <c r="E15" s="24" t="str">
        <f t="shared" si="4"/>
        <v>13M25</v>
      </c>
      <c r="F15" s="23"/>
      <c r="G15" s="19">
        <f>+Results!D146</f>
        <v>45985</v>
      </c>
      <c r="H15" s="20" t="str">
        <f>VLOOKUP($D15,Results!$B$2:$I$398,8,FALSE)</f>
        <v>M25</v>
      </c>
      <c r="I15" s="20" t="str">
        <f>VLOOKUP(H15,Results!$N$2:$O$13,2,FALSE)</f>
        <v>Woodlark</v>
      </c>
      <c r="J15" s="89">
        <f t="shared" si="5"/>
        <v>1</v>
      </c>
      <c r="K15" s="71">
        <f t="shared" si="6"/>
        <v>0</v>
      </c>
      <c r="L15" s="74">
        <f>IF(OR(C15&gt;Results!$F$1,N15="N"),0,IF(H15="X",0,IF(N15=O15,1,0)))</f>
        <v>0</v>
      </c>
      <c r="M15" s="73">
        <f t="shared" si="7"/>
        <v>1</v>
      </c>
      <c r="N15" s="80">
        <f>IF($C15&gt;Results!$F$1," ",(VLOOKUP($D15,Results!$B$2:$H$265,7,FALSE)))</f>
        <v>9</v>
      </c>
      <c r="O15" s="81">
        <f>IF($C15&gt;Results!$F$1," ",(VLOOKUP($E15,Results!$C$2:$K$265,9,FALSE)))</f>
        <v>11</v>
      </c>
      <c r="P15" s="84">
        <f t="shared" si="8"/>
        <v>0</v>
      </c>
    </row>
    <row r="16" spans="2:16" x14ac:dyDescent="0.25">
      <c r="B16" t="str">
        <f t="shared" si="2"/>
        <v>M24</v>
      </c>
      <c r="C16" s="22">
        <v>14</v>
      </c>
      <c r="D16" s="24" t="str">
        <f t="shared" si="3"/>
        <v>14M24</v>
      </c>
      <c r="E16" s="24" t="str">
        <f t="shared" si="4"/>
        <v>14M22</v>
      </c>
      <c r="F16" s="23"/>
      <c r="G16" s="19">
        <f>+Results!D158</f>
        <v>45994</v>
      </c>
      <c r="H16" s="20" t="str">
        <f>VLOOKUP($D16,Results!$B$2:$I$398,8,FALSE)</f>
        <v>M22</v>
      </c>
      <c r="I16" s="20" t="str">
        <f>VLOOKUP(H16,Results!$N$2:$O$13,2,FALSE)</f>
        <v>Elks</v>
      </c>
      <c r="J16" s="89">
        <f t="shared" si="5"/>
        <v>0</v>
      </c>
      <c r="K16" s="71">
        <f t="shared" si="6"/>
        <v>0</v>
      </c>
      <c r="L16" s="74">
        <f>IF(OR(C16&gt;Results!$F$1,N16="N"),0,IF(H16="X",0,IF(N16=O16,1,0)))</f>
        <v>0</v>
      </c>
      <c r="M16" s="73">
        <f t="shared" si="7"/>
        <v>0</v>
      </c>
      <c r="N16" s="80" t="str">
        <f>IF($C16&gt;Results!$F$1," ",(VLOOKUP($D16,Results!$B$2:$H$265,7,FALSE)))</f>
        <v>N</v>
      </c>
      <c r="O16" s="81" t="str">
        <f>IF($C16&gt;Results!$F$1," ",(VLOOKUP($E16,Results!$C$2:$K$265,9,FALSE)))</f>
        <v>N</v>
      </c>
      <c r="P16" s="84">
        <f t="shared" si="8"/>
        <v>0</v>
      </c>
    </row>
    <row r="17" spans="2:16" x14ac:dyDescent="0.25">
      <c r="B17" t="str">
        <f t="shared" si="2"/>
        <v>M24</v>
      </c>
      <c r="C17" s="22">
        <v>15</v>
      </c>
      <c r="D17" s="24" t="str">
        <f t="shared" si="3"/>
        <v>15M24</v>
      </c>
      <c r="E17" s="24" t="str">
        <f t="shared" si="4"/>
        <v>15M26</v>
      </c>
      <c r="F17" s="23"/>
      <c r="G17" s="19">
        <f>+Results!D170</f>
        <v>46003</v>
      </c>
      <c r="H17" s="20" t="str">
        <f>VLOOKUP($D17,Results!$B$2:$I$398,8,FALSE)</f>
        <v>M26</v>
      </c>
      <c r="I17" s="20" t="str">
        <f>VLOOKUP(H17,Results!$N$2:$O$13,2,FALSE)</f>
        <v>Wynsomes</v>
      </c>
      <c r="J17" s="89">
        <f t="shared" si="5"/>
        <v>1</v>
      </c>
      <c r="K17" s="71">
        <f t="shared" si="6"/>
        <v>0</v>
      </c>
      <c r="L17" s="74">
        <f>IF(OR(C17&gt;Results!$F$1,N17="N"),0,IF(H17="X",0,IF(N17=O17,1,0)))</f>
        <v>0</v>
      </c>
      <c r="M17" s="73">
        <f t="shared" si="7"/>
        <v>1</v>
      </c>
      <c r="N17" s="80">
        <f>IF($C17&gt;Results!$F$1," ",(VLOOKUP($D17,Results!$B$2:$H$265,7,FALSE)))</f>
        <v>5</v>
      </c>
      <c r="O17" s="81">
        <f>IF($C17&gt;Results!$F$1," ",(VLOOKUP($E17,Results!$C$2:$K$265,9,FALSE)))</f>
        <v>16</v>
      </c>
      <c r="P17" s="84">
        <f t="shared" si="8"/>
        <v>0</v>
      </c>
    </row>
    <row r="18" spans="2:16" x14ac:dyDescent="0.25">
      <c r="B18" t="str">
        <f t="shared" si="2"/>
        <v>M24</v>
      </c>
      <c r="C18" s="22">
        <v>16</v>
      </c>
      <c r="D18" s="24" t="str">
        <f t="shared" si="3"/>
        <v>16M24</v>
      </c>
      <c r="E18" s="24" t="str">
        <f t="shared" si="4"/>
        <v>16M21</v>
      </c>
      <c r="F18" s="23"/>
      <c r="G18" s="21">
        <f>+Results!D182</f>
        <v>46006</v>
      </c>
      <c r="H18" s="20" t="str">
        <f>VLOOKUP($D18,Results!$B$2:$I$398,8,FALSE)</f>
        <v>M21</v>
      </c>
      <c r="I18" s="20" t="str">
        <f>VLOOKUP(H18,Results!$N$2:$O$13,2,FALSE)</f>
        <v>Butcher's Dog</v>
      </c>
      <c r="J18" s="89">
        <f t="shared" si="5"/>
        <v>0</v>
      </c>
      <c r="K18" s="71">
        <f t="shared" si="6"/>
        <v>0</v>
      </c>
      <c r="L18" s="74">
        <f>IF(OR(C18&gt;Results!$F$1,N18="N"),0,IF(H18="X",0,IF(N18=O18,1,0)))</f>
        <v>0</v>
      </c>
      <c r="M18" s="73">
        <f t="shared" si="7"/>
        <v>0</v>
      </c>
      <c r="N18" s="80" t="str">
        <f>IF($C18&gt;Results!$F$1," ",(VLOOKUP($D18,Results!$B$2:$H$265,7,FALSE)))</f>
        <v xml:space="preserve"> </v>
      </c>
      <c r="O18" s="81" t="str">
        <f>IF($C18&gt;Results!$F$1," ",(VLOOKUP($E18,Results!$C$2:$K$265,9,FALSE)))</f>
        <v xml:space="preserve"> </v>
      </c>
      <c r="P18" s="84">
        <f t="shared" si="8"/>
        <v>0</v>
      </c>
    </row>
    <row r="19" spans="2:16" x14ac:dyDescent="0.25">
      <c r="B19" t="str">
        <f t="shared" si="2"/>
        <v>M24</v>
      </c>
      <c r="C19" s="22">
        <v>17</v>
      </c>
      <c r="D19" s="24" t="str">
        <f t="shared" si="3"/>
        <v>17M24</v>
      </c>
      <c r="E19" s="24" t="str">
        <f t="shared" si="4"/>
        <v>17M27</v>
      </c>
      <c r="F19" s="23"/>
      <c r="G19" s="19">
        <f>+Results!D194</f>
        <v>46013</v>
      </c>
      <c r="H19" s="20" t="str">
        <f>VLOOKUP($D19,Results!$B$2:$I$398,8,FALSE)</f>
        <v>M27</v>
      </c>
      <c r="I19" s="20" t="str">
        <f>VLOOKUP(H19,Results!$N$2:$O$13,2,FALSE)</f>
        <v>Clockpelters</v>
      </c>
      <c r="J19" s="89">
        <f t="shared" si="5"/>
        <v>0</v>
      </c>
      <c r="K19" s="71">
        <f t="shared" si="6"/>
        <v>0</v>
      </c>
      <c r="L19" s="74">
        <f>IF(OR(C19&gt;Results!$F$1,N19="N"),0,IF(H19="X",0,IF(N19=O19,1,0)))</f>
        <v>0</v>
      </c>
      <c r="M19" s="73">
        <f t="shared" si="7"/>
        <v>0</v>
      </c>
      <c r="N19" s="80" t="str">
        <f>IF($C19&gt;Results!$F$1," ",(VLOOKUP($D19,Results!$B$2:$H$265,7,FALSE)))</f>
        <v xml:space="preserve"> </v>
      </c>
      <c r="O19" s="81" t="str">
        <f>IF($C19&gt;Results!$F$1," ",(VLOOKUP($E19,Results!$C$2:$K$265,9,FALSE)))</f>
        <v xml:space="preserve"> </v>
      </c>
      <c r="P19" s="84">
        <f t="shared" si="8"/>
        <v>0</v>
      </c>
    </row>
    <row r="20" spans="2:16" x14ac:dyDescent="0.25">
      <c r="B20" t="str">
        <f t="shared" si="2"/>
        <v>M24</v>
      </c>
      <c r="C20" s="22">
        <v>18</v>
      </c>
      <c r="D20" s="24" t="str">
        <f t="shared" si="3"/>
        <v>18M24</v>
      </c>
      <c r="E20" s="24" t="str">
        <f t="shared" si="4"/>
        <v>18M28</v>
      </c>
      <c r="F20" s="23"/>
      <c r="G20" s="21">
        <f>+Results!D206</f>
        <v>46031</v>
      </c>
      <c r="H20" s="20" t="str">
        <f>VLOOKUP($D20,Results!$B$2:$I$398,8,FALSE)</f>
        <v>M28</v>
      </c>
      <c r="I20" s="20" t="str">
        <f>VLOOKUP(H20,Results!$N$2:$O$13,2,FALSE)</f>
        <v>Pilgrims</v>
      </c>
      <c r="J20" s="89">
        <f t="shared" si="5"/>
        <v>0</v>
      </c>
      <c r="K20" s="71">
        <f t="shared" si="6"/>
        <v>0</v>
      </c>
      <c r="L20" s="74">
        <f>IF(OR(C20&gt;Results!$F$1,N20="N"),0,IF(H20="X",0,IF(N20=O20,1,0)))</f>
        <v>0</v>
      </c>
      <c r="M20" s="73">
        <f t="shared" si="7"/>
        <v>0</v>
      </c>
      <c r="N20" s="80" t="str">
        <f>IF($C20&gt;Results!$F$1," ",(VLOOKUP($D20,Results!$B$2:$H$265,7,FALSE)))</f>
        <v xml:space="preserve"> </v>
      </c>
      <c r="O20" s="81" t="str">
        <f>IF($C20&gt;Results!$F$1," ",(VLOOKUP($E20,Results!$C$2:$K$265,9,FALSE)))</f>
        <v xml:space="preserve"> </v>
      </c>
      <c r="P20" s="84">
        <f t="shared" si="8"/>
        <v>0</v>
      </c>
    </row>
    <row r="21" spans="2:16" x14ac:dyDescent="0.25">
      <c r="B21" t="str">
        <f t="shared" si="2"/>
        <v>M24</v>
      </c>
      <c r="C21" s="22">
        <v>19</v>
      </c>
      <c r="D21" s="24" t="str">
        <f t="shared" si="3"/>
        <v>19M24</v>
      </c>
      <c r="E21" s="24" t="str">
        <f t="shared" si="4"/>
        <v>19M31</v>
      </c>
      <c r="F21" s="23"/>
      <c r="G21" s="19">
        <f>+Results!D218</f>
        <v>46034</v>
      </c>
      <c r="H21" s="20" t="str">
        <f>VLOOKUP($D21,Results!$B$2:$I$398,8,FALSE)</f>
        <v>M31</v>
      </c>
      <c r="I21" s="20" t="str">
        <f>VLOOKUP(H21,Results!$N$2:$O$13,2,FALSE)</f>
        <v>Lazy S</v>
      </c>
      <c r="J21" s="89">
        <f t="shared" si="5"/>
        <v>0</v>
      </c>
      <c r="K21" s="71">
        <f t="shared" si="6"/>
        <v>0</v>
      </c>
      <c r="L21" s="74">
        <f>IF(OR(C21&gt;Results!$F$1,N21="N"),0,IF(H21="X",0,IF(N21=O21,1,0)))</f>
        <v>0</v>
      </c>
      <c r="M21" s="73">
        <f t="shared" si="7"/>
        <v>0</v>
      </c>
      <c r="N21" s="80" t="str">
        <f>IF($C21&gt;Results!$F$1," ",(VLOOKUP($D21,Results!$B$2:$H$265,7,FALSE)))</f>
        <v xml:space="preserve"> </v>
      </c>
      <c r="O21" s="81" t="str">
        <f>IF($C21&gt;Results!$F$1," ",(VLOOKUP($E21,Results!$C$2:$K$265,9,FALSE)))</f>
        <v xml:space="preserve"> </v>
      </c>
      <c r="P21" s="84">
        <f t="shared" si="8"/>
        <v>0</v>
      </c>
    </row>
    <row r="22" spans="2:16" x14ac:dyDescent="0.25">
      <c r="B22" t="str">
        <f t="shared" si="2"/>
        <v>M24</v>
      </c>
      <c r="C22" s="22">
        <v>20</v>
      </c>
      <c r="D22" s="24" t="str">
        <f t="shared" si="3"/>
        <v>20M24</v>
      </c>
      <c r="E22" s="24" t="str">
        <f t="shared" si="4"/>
        <v>20M29</v>
      </c>
      <c r="F22" s="23"/>
      <c r="G22" s="21">
        <f>+Results!D230</f>
        <v>46041</v>
      </c>
      <c r="H22" s="20" t="str">
        <f>VLOOKUP($D22,Results!$B$2:$I$398,8,FALSE)</f>
        <v>M29</v>
      </c>
      <c r="I22" s="20" t="str">
        <f>VLOOKUP(H22,Results!$N$2:$O$13,2,FALSE)</f>
        <v>Phoenix</v>
      </c>
      <c r="J22" s="89">
        <f t="shared" si="5"/>
        <v>0</v>
      </c>
      <c r="K22" s="71">
        <f t="shared" si="6"/>
        <v>0</v>
      </c>
      <c r="L22" s="74">
        <f>IF(OR(C22&gt;Results!$F$1,N22="N"),0,IF(H22="X",0,IF(N22=O22,1,0)))</f>
        <v>0</v>
      </c>
      <c r="M22" s="73">
        <f t="shared" si="7"/>
        <v>0</v>
      </c>
      <c r="N22" s="80" t="str">
        <f>IF($C22&gt;Results!$F$1," ",(VLOOKUP($D22,Results!$B$2:$H$265,7,FALSE)))</f>
        <v xml:space="preserve"> </v>
      </c>
      <c r="O22" s="81" t="str">
        <f>IF($C22&gt;Results!$F$1," ",(VLOOKUP($E22,Results!$C$2:$K$265,9,FALSE)))</f>
        <v xml:space="preserve"> </v>
      </c>
      <c r="P22" s="84">
        <f t="shared" si="8"/>
        <v>0</v>
      </c>
    </row>
    <row r="23" spans="2:16" x14ac:dyDescent="0.25">
      <c r="B23" t="str">
        <f t="shared" si="2"/>
        <v>M24</v>
      </c>
      <c r="C23" s="22">
        <v>21</v>
      </c>
      <c r="D23" s="24" t="str">
        <f t="shared" si="3"/>
        <v>21M24</v>
      </c>
      <c r="E23" s="24" t="str">
        <f t="shared" si="4"/>
        <v>21M30</v>
      </c>
      <c r="F23" s="23"/>
      <c r="G23" s="19">
        <f>+Results!D242</f>
        <v>46050</v>
      </c>
      <c r="H23" s="20" t="str">
        <f>VLOOKUP($D23,Results!$B$2:$I$398,8,FALSE)</f>
        <v>M30</v>
      </c>
      <c r="I23" s="20" t="str">
        <f>VLOOKUP(H23,Results!$N$2:$O$13,2,FALSE)</f>
        <v>The Imps</v>
      </c>
      <c r="J23" s="89">
        <f t="shared" si="5"/>
        <v>0</v>
      </c>
      <c r="K23" s="71">
        <f t="shared" si="6"/>
        <v>0</v>
      </c>
      <c r="L23" s="74">
        <f>IF(OR(C23&gt;Results!$F$1,N23="N"),0,IF(H23="X",0,IF(N23=O23,1,0)))</f>
        <v>0</v>
      </c>
      <c r="M23" s="73">
        <f t="shared" si="7"/>
        <v>0</v>
      </c>
      <c r="N23" s="80" t="str">
        <f>IF($C23&gt;Results!$F$1," ",(VLOOKUP($D23,Results!$B$2:$H$265,7,FALSE)))</f>
        <v xml:space="preserve"> </v>
      </c>
      <c r="O23" s="81" t="str">
        <f>IF($C23&gt;Results!$F$1," ",(VLOOKUP($E23,Results!$C$2:$K$265,9,FALSE)))</f>
        <v xml:space="preserve"> </v>
      </c>
      <c r="P23" s="84">
        <f t="shared" si="8"/>
        <v>0</v>
      </c>
    </row>
    <row r="24" spans="2:16" x14ac:dyDescent="0.25">
      <c r="B24" t="str">
        <f t="shared" si="2"/>
        <v>M24</v>
      </c>
      <c r="C24" s="22">
        <v>22</v>
      </c>
      <c r="D24" s="24" t="str">
        <f t="shared" si="3"/>
        <v>22M24</v>
      </c>
      <c r="E24" s="24" t="str">
        <f t="shared" si="4"/>
        <v>22M32</v>
      </c>
      <c r="F24" s="23"/>
      <c r="G24" s="21">
        <f>+Results!D254</f>
        <v>46059</v>
      </c>
      <c r="H24" s="20" t="str">
        <f>VLOOKUP($D24,Results!$B$2:$I$398,8,FALSE)</f>
        <v>M32</v>
      </c>
      <c r="I24" s="20" t="str">
        <f>VLOOKUP(H24,Results!$N$2:$O$13,2,FALSE)</f>
        <v>Bingham Lions</v>
      </c>
      <c r="J24" s="89">
        <f t="shared" si="5"/>
        <v>0</v>
      </c>
      <c r="K24" s="71">
        <f t="shared" si="6"/>
        <v>0</v>
      </c>
      <c r="L24" s="74">
        <f>IF(OR(C24&gt;Results!$F$1,N24="N"),0,IF(H24="X",0,IF(N24=O24,1,0)))</f>
        <v>0</v>
      </c>
      <c r="M24" s="73">
        <f t="shared" si="7"/>
        <v>0</v>
      </c>
      <c r="N24" s="80" t="str">
        <f>IF($C24&gt;Results!$F$1," ",(VLOOKUP($D24,Results!$B$2:$H$265,7,FALSE)))</f>
        <v xml:space="preserve"> </v>
      </c>
      <c r="O24" s="81" t="str">
        <f>IF($C24&gt;Results!$F$1," ",(VLOOKUP($E24,Results!$C$2:$K$265,9,FALSE)))</f>
        <v xml:space="preserve"> </v>
      </c>
      <c r="P24" s="84">
        <f t="shared" si="8"/>
        <v>0</v>
      </c>
    </row>
    <row r="25" spans="2:16" x14ac:dyDescent="0.25">
      <c r="B25" t="str">
        <f t="shared" si="2"/>
        <v>M24</v>
      </c>
      <c r="C25" s="22">
        <v>23</v>
      </c>
      <c r="D25" s="24" t="str">
        <f t="shared" si="3"/>
        <v>23M24</v>
      </c>
      <c r="E25" s="24" t="str">
        <f t="shared" si="4"/>
        <v>23M23</v>
      </c>
      <c r="F25" s="23"/>
      <c r="G25" s="21">
        <f>+Results!D266</f>
        <v>46062</v>
      </c>
      <c r="H25" s="20" t="str">
        <f>VLOOKUP($D25,Results!$B$2:$I$398,8,FALSE)</f>
        <v>M23</v>
      </c>
      <c r="I25" s="20" t="str">
        <f>VLOOKUP(H25,Results!$N$2:$O$13,2,FALSE)</f>
        <v>Aztecs</v>
      </c>
      <c r="J25" s="89">
        <f t="shared" si="5"/>
        <v>0</v>
      </c>
      <c r="K25" s="71">
        <f t="shared" si="6"/>
        <v>0</v>
      </c>
      <c r="L25" s="74">
        <f>IF(OR(C25&gt;Results!$F$1,N25="N"),0,IF(H25="X",0,IF(N25=O25,1,0)))</f>
        <v>0</v>
      </c>
      <c r="M25" s="73">
        <f t="shared" si="7"/>
        <v>0</v>
      </c>
      <c r="N25" s="80" t="str">
        <f>IF($C25&gt;Results!$F$1," ",(VLOOKUP($D25,Results!$B$2:$H$398,7,FALSE)))</f>
        <v xml:space="preserve"> </v>
      </c>
      <c r="O25" s="81" t="str">
        <f>IF($C25&gt;Results!$F$1," ",(VLOOKUP($E25,Results!$C$2:$K$398,9,FALSE)))</f>
        <v xml:space="preserve"> </v>
      </c>
      <c r="P25" s="84">
        <f t="shared" si="8"/>
        <v>0</v>
      </c>
    </row>
    <row r="26" spans="2:16" x14ac:dyDescent="0.25">
      <c r="B26" t="str">
        <f t="shared" si="2"/>
        <v>M24</v>
      </c>
      <c r="C26" s="22">
        <v>24</v>
      </c>
      <c r="D26" s="24" t="str">
        <f t="shared" si="3"/>
        <v>24M24</v>
      </c>
      <c r="E26" s="24" t="str">
        <f t="shared" si="4"/>
        <v>24M25</v>
      </c>
      <c r="F26" s="23"/>
      <c r="G26" s="21">
        <f>+Results!D278</f>
        <v>46069</v>
      </c>
      <c r="H26" s="20" t="str">
        <f>VLOOKUP($D26,Results!$B$2:$I$398,8,FALSE)</f>
        <v>M25</v>
      </c>
      <c r="I26" s="20" t="str">
        <f>VLOOKUP(H26,Results!$N$2:$O$13,2,FALSE)</f>
        <v>Woodlark</v>
      </c>
      <c r="J26" s="89">
        <f t="shared" si="5"/>
        <v>0</v>
      </c>
      <c r="K26" s="71">
        <f t="shared" si="6"/>
        <v>0</v>
      </c>
      <c r="L26" s="74">
        <f>IF(OR(C26&gt;Results!$F$1,N26="N"),0,IF(H26="X",0,IF(N26=O26,1,0)))</f>
        <v>0</v>
      </c>
      <c r="M26" s="73">
        <f t="shared" si="7"/>
        <v>0</v>
      </c>
      <c r="N26" s="80" t="str">
        <f>IF($C26&gt;Results!$F$1," ",(VLOOKUP($D26,Results!$B$2:$H$398,7,FALSE)))</f>
        <v xml:space="preserve"> </v>
      </c>
      <c r="O26" s="81" t="str">
        <f>IF($C26&gt;Results!$F$1," ",(VLOOKUP($E26,Results!$C$2:$K$398,9,FALSE)))</f>
        <v xml:space="preserve"> </v>
      </c>
      <c r="P26" s="84">
        <f t="shared" si="8"/>
        <v>0</v>
      </c>
    </row>
    <row r="27" spans="2:16" x14ac:dyDescent="0.25">
      <c r="B27" t="str">
        <f t="shared" si="2"/>
        <v>M24</v>
      </c>
      <c r="C27" s="22">
        <v>25</v>
      </c>
      <c r="D27" s="24" t="str">
        <f t="shared" si="3"/>
        <v>25M24</v>
      </c>
      <c r="E27" s="24" t="str">
        <f t="shared" si="4"/>
        <v>25M22</v>
      </c>
      <c r="F27" s="23"/>
      <c r="G27" s="21">
        <f>+Results!D290</f>
        <v>46073</v>
      </c>
      <c r="H27" s="20" t="str">
        <f>VLOOKUP($D27,Results!$B$2:$I$398,8,FALSE)</f>
        <v>M22</v>
      </c>
      <c r="I27" s="20" t="str">
        <f>VLOOKUP(H27,Results!$N$2:$O$13,2,FALSE)</f>
        <v>Elks</v>
      </c>
      <c r="J27" s="89">
        <f t="shared" si="5"/>
        <v>0</v>
      </c>
      <c r="K27" s="71">
        <f t="shared" si="6"/>
        <v>0</v>
      </c>
      <c r="L27" s="74">
        <f>IF(OR(C27&gt;Results!$F$1,N27="N"),0,IF(H27="X",0,IF(N27=O27,1,0)))</f>
        <v>0</v>
      </c>
      <c r="M27" s="73">
        <f t="shared" si="7"/>
        <v>0</v>
      </c>
      <c r="N27" s="80" t="str">
        <f>IF($C27&gt;Results!$F$1," ",(VLOOKUP($D27,Results!$B$2:$H$398,7,FALSE)))</f>
        <v xml:space="preserve"> </v>
      </c>
      <c r="O27" s="81" t="str">
        <f>IF($C27&gt;Results!$F$1," ",(VLOOKUP($E27,Results!$C$2:$K$398,9,FALSE)))</f>
        <v xml:space="preserve"> </v>
      </c>
      <c r="P27" s="84">
        <f t="shared" si="8"/>
        <v>0</v>
      </c>
    </row>
    <row r="28" spans="2:16" x14ac:dyDescent="0.25">
      <c r="B28" t="str">
        <f t="shared" si="2"/>
        <v>M24</v>
      </c>
      <c r="C28" s="22">
        <v>26</v>
      </c>
      <c r="D28" s="24" t="str">
        <f t="shared" si="3"/>
        <v>26M24</v>
      </c>
      <c r="E28" s="24" t="str">
        <f t="shared" si="4"/>
        <v>26M26</v>
      </c>
      <c r="F28" s="23"/>
      <c r="G28" s="21">
        <f>+Results!D302</f>
        <v>46078</v>
      </c>
      <c r="H28" s="20" t="str">
        <f>VLOOKUP($D28,Results!$B$2:$I$398,8,FALSE)</f>
        <v>M26</v>
      </c>
      <c r="I28" s="20" t="str">
        <f>VLOOKUP(H28,Results!$N$2:$O$13,2,FALSE)</f>
        <v>Wynsomes</v>
      </c>
      <c r="J28" s="89">
        <f t="shared" si="5"/>
        <v>0</v>
      </c>
      <c r="K28" s="71">
        <f t="shared" si="6"/>
        <v>0</v>
      </c>
      <c r="L28" s="74">
        <f>IF(OR(C28&gt;Results!$F$1,N28="N"),0,IF(H28="X",0,IF(N28=O28,1,0)))</f>
        <v>0</v>
      </c>
      <c r="M28" s="73">
        <f t="shared" si="7"/>
        <v>0</v>
      </c>
      <c r="N28" s="80" t="str">
        <f>IF($C28&gt;Results!$F$1," ",(VLOOKUP($D28,Results!$B$2:$H$398,7,FALSE)))</f>
        <v xml:space="preserve"> </v>
      </c>
      <c r="O28" s="81" t="str">
        <f>IF($C28&gt;Results!$F$1," ",(VLOOKUP($E28,Results!$C$2:$K$398,9,FALSE)))</f>
        <v xml:space="preserve"> </v>
      </c>
      <c r="P28" s="84">
        <f t="shared" si="8"/>
        <v>0</v>
      </c>
    </row>
    <row r="29" spans="2:16" x14ac:dyDescent="0.25">
      <c r="B29" t="str">
        <f t="shared" si="2"/>
        <v>M24</v>
      </c>
      <c r="C29" s="22">
        <v>27</v>
      </c>
      <c r="D29" s="24" t="str">
        <f t="shared" si="3"/>
        <v>27M24</v>
      </c>
      <c r="E29" s="24" t="str">
        <f t="shared" si="4"/>
        <v>27M21</v>
      </c>
      <c r="F29" s="23"/>
      <c r="G29" s="21">
        <f>+Results!D314</f>
        <v>46087</v>
      </c>
      <c r="H29" s="20" t="str">
        <f>VLOOKUP($D29,Results!$B$2:$I$398,8,FALSE)</f>
        <v>M21</v>
      </c>
      <c r="I29" s="20" t="str">
        <f>VLOOKUP(H29,Results!$N$2:$O$13,2,FALSE)</f>
        <v>Butcher's Dog</v>
      </c>
      <c r="J29" s="89">
        <f t="shared" si="5"/>
        <v>0</v>
      </c>
      <c r="K29" s="71">
        <f t="shared" si="6"/>
        <v>0</v>
      </c>
      <c r="L29" s="74">
        <f>IF(OR(C29&gt;Results!$F$1,N29="N"),0,IF(H29="X",0,IF(N29=O29,1,0)))</f>
        <v>0</v>
      </c>
      <c r="M29" s="73">
        <f t="shared" si="7"/>
        <v>0</v>
      </c>
      <c r="N29" s="80" t="str">
        <f>IF($C29&gt;Results!$F$1," ",(VLOOKUP($D29,Results!$B$2:$H$398,7,FALSE)))</f>
        <v xml:space="preserve"> </v>
      </c>
      <c r="O29" s="81" t="str">
        <f>IF($C29&gt;Results!$F$1," ",(VLOOKUP($E29,Results!$C$2:$K$398,9,FALSE)))</f>
        <v xml:space="preserve"> </v>
      </c>
      <c r="P29" s="84">
        <f t="shared" si="8"/>
        <v>0</v>
      </c>
    </row>
    <row r="30" spans="2:16" x14ac:dyDescent="0.25">
      <c r="B30" t="str">
        <f t="shared" si="2"/>
        <v>M24</v>
      </c>
      <c r="C30" s="22">
        <v>28</v>
      </c>
      <c r="D30" s="24" t="str">
        <f t="shared" si="3"/>
        <v>28M24</v>
      </c>
      <c r="E30" s="24" t="str">
        <f t="shared" si="4"/>
        <v>28M27</v>
      </c>
      <c r="F30" s="23"/>
      <c r="G30" s="21">
        <f>+Results!D326</f>
        <v>46090</v>
      </c>
      <c r="H30" s="20" t="str">
        <f>VLOOKUP($D30,Results!$B$2:$I$398,8,FALSE)</f>
        <v>M27</v>
      </c>
      <c r="I30" s="20" t="str">
        <f>VLOOKUP(H30,Results!$N$2:$O$13,2,FALSE)</f>
        <v>Clockpelters</v>
      </c>
      <c r="J30" s="89">
        <f t="shared" si="5"/>
        <v>0</v>
      </c>
      <c r="K30" s="71">
        <f t="shared" si="6"/>
        <v>0</v>
      </c>
      <c r="L30" s="74">
        <f>IF(OR(C30&gt;Results!$F$1,N30="N"),0,IF(H30="X",0,IF(N30=O30,1,0)))</f>
        <v>0</v>
      </c>
      <c r="M30" s="73">
        <f t="shared" si="7"/>
        <v>0</v>
      </c>
      <c r="N30" s="80" t="str">
        <f>IF($C30&gt;Results!$F$1," ",(VLOOKUP($D30,Results!$B$2:$H$398,7,FALSE)))</f>
        <v xml:space="preserve"> </v>
      </c>
      <c r="O30" s="81" t="str">
        <f>IF($C30&gt;Results!$F$1," ",(VLOOKUP($E30,Results!$C$2:$K$398,9,FALSE)))</f>
        <v xml:space="preserve"> </v>
      </c>
      <c r="P30" s="84">
        <f t="shared" si="8"/>
        <v>0</v>
      </c>
    </row>
    <row r="31" spans="2:16" x14ac:dyDescent="0.25">
      <c r="B31" t="str">
        <f t="shared" si="2"/>
        <v>M24</v>
      </c>
      <c r="C31" s="22">
        <v>29</v>
      </c>
      <c r="D31" s="24" t="str">
        <f t="shared" si="3"/>
        <v>29M24</v>
      </c>
      <c r="E31" s="24" t="str">
        <f t="shared" si="4"/>
        <v>29M31</v>
      </c>
      <c r="F31" s="23"/>
      <c r="G31" s="21">
        <f>+Results!D338</f>
        <v>46106</v>
      </c>
      <c r="H31" s="20" t="str">
        <f>VLOOKUP($D31,Results!$B$2:$I$398,8,FALSE)</f>
        <v>M31</v>
      </c>
      <c r="I31" s="20" t="str">
        <f>VLOOKUP(H31,Results!$N$2:$O$13,2,FALSE)</f>
        <v>Lazy S</v>
      </c>
      <c r="J31" s="89">
        <f t="shared" si="5"/>
        <v>0</v>
      </c>
      <c r="K31" s="71">
        <f t="shared" si="6"/>
        <v>0</v>
      </c>
      <c r="L31" s="74">
        <f>IF(OR(C31&gt;Results!$F$1,N31="N"),0,IF(H31="X",0,IF(N31=O31,1,0)))</f>
        <v>0</v>
      </c>
      <c r="M31" s="73">
        <f t="shared" si="7"/>
        <v>0</v>
      </c>
      <c r="N31" s="80" t="str">
        <f>IF($C31&gt;Results!$F$1," ",(VLOOKUP($D31,Results!$B$2:$H$398,7,FALSE)))</f>
        <v xml:space="preserve"> </v>
      </c>
      <c r="O31" s="81" t="str">
        <f>IF($C31&gt;Results!$F$1," ",(VLOOKUP($E31,Results!$C$2:$K$398,9,FALSE)))</f>
        <v xml:space="preserve"> </v>
      </c>
      <c r="P31" s="84">
        <f t="shared" si="8"/>
        <v>0</v>
      </c>
    </row>
    <row r="32" spans="2:16" x14ac:dyDescent="0.25">
      <c r="B32" t="str">
        <f t="shared" si="2"/>
        <v>M24</v>
      </c>
      <c r="C32" s="22">
        <v>30</v>
      </c>
      <c r="D32" s="24" t="str">
        <f t="shared" si="3"/>
        <v>30M24</v>
      </c>
      <c r="E32" s="24" t="str">
        <f t="shared" si="4"/>
        <v>30M29</v>
      </c>
      <c r="F32" s="23"/>
      <c r="G32" s="21">
        <f>+Results!D350</f>
        <v>46111</v>
      </c>
      <c r="H32" s="20" t="str">
        <f>VLOOKUP($D32,Results!$B$2:$I$398,8,FALSE)</f>
        <v>M29</v>
      </c>
      <c r="I32" s="20" t="str">
        <f>VLOOKUP(H32,Results!$N$2:$O$13,2,FALSE)</f>
        <v>Phoenix</v>
      </c>
      <c r="J32" s="89">
        <f t="shared" si="5"/>
        <v>0</v>
      </c>
      <c r="K32" s="71">
        <f t="shared" si="6"/>
        <v>0</v>
      </c>
      <c r="L32" s="74">
        <f>IF(OR(C32&gt;Results!$F$1,N32="N"),0,IF(H32="X",0,IF(N32=O32,1,0)))</f>
        <v>0</v>
      </c>
      <c r="M32" s="73">
        <f t="shared" si="7"/>
        <v>0</v>
      </c>
      <c r="N32" s="80" t="str">
        <f>IF($C32&gt;Results!$F$1," ",(VLOOKUP($D32,Results!$B$2:$H$398,7,FALSE)))</f>
        <v xml:space="preserve"> </v>
      </c>
      <c r="O32" s="81" t="str">
        <f>IF($C32&gt;Results!$F$1," ",(VLOOKUP($E32,Results!$C$2:$K$398,9,FALSE)))</f>
        <v xml:space="preserve"> </v>
      </c>
      <c r="P32" s="84">
        <f t="shared" si="8"/>
        <v>0</v>
      </c>
    </row>
    <row r="33" spans="2:16" x14ac:dyDescent="0.25">
      <c r="B33" t="str">
        <f t="shared" si="2"/>
        <v>M24</v>
      </c>
      <c r="C33" s="22">
        <v>31</v>
      </c>
      <c r="D33" s="24" t="str">
        <f t="shared" si="3"/>
        <v>31M24</v>
      </c>
      <c r="E33" s="24" t="str">
        <f t="shared" si="4"/>
        <v>31M30</v>
      </c>
      <c r="F33" s="23"/>
      <c r="G33" s="21">
        <f>+Results!D362</f>
        <v>46120</v>
      </c>
      <c r="H33" s="20" t="str">
        <f>VLOOKUP($D33,Results!$B$2:$I$398,8,FALSE)</f>
        <v>M30</v>
      </c>
      <c r="I33" s="20" t="str">
        <f>VLOOKUP(H33,Results!$N$2:$O$13,2,FALSE)</f>
        <v>The Imps</v>
      </c>
      <c r="J33" s="89">
        <f t="shared" si="5"/>
        <v>0</v>
      </c>
      <c r="K33" s="71">
        <f t="shared" si="6"/>
        <v>0</v>
      </c>
      <c r="L33" s="74">
        <f>IF(OR(C33&gt;Results!$F$1,N33="N"),0,IF(H33="X",0,IF(N33=O33,1,0)))</f>
        <v>0</v>
      </c>
      <c r="M33" s="73">
        <f t="shared" si="7"/>
        <v>0</v>
      </c>
      <c r="N33" s="80" t="str">
        <f>IF($C33&gt;Results!$F$1," ",(VLOOKUP($D33,Results!$B$2:$H$398,7,FALSE)))</f>
        <v xml:space="preserve"> </v>
      </c>
      <c r="O33" s="81" t="str">
        <f>IF($C33&gt;Results!$F$1," ",(VLOOKUP($E33,Results!$C$2:$K$398,9,FALSE)))</f>
        <v xml:space="preserve"> </v>
      </c>
      <c r="P33" s="84">
        <f t="shared" si="8"/>
        <v>0</v>
      </c>
    </row>
    <row r="34" spans="2:16" x14ac:dyDescent="0.25">
      <c r="B34" t="str">
        <f t="shared" si="2"/>
        <v>M24</v>
      </c>
      <c r="C34" s="22">
        <v>32</v>
      </c>
      <c r="D34" s="24" t="str">
        <f t="shared" si="3"/>
        <v>32M24</v>
      </c>
      <c r="E34" s="24" t="str">
        <f t="shared" si="4"/>
        <v>32M32</v>
      </c>
      <c r="F34" s="23"/>
      <c r="G34" s="21">
        <f>+Results!D374</f>
        <v>46125</v>
      </c>
      <c r="H34" s="20" t="str">
        <f>VLOOKUP($D34,Results!$B$2:$I$398,8,FALSE)</f>
        <v>M32</v>
      </c>
      <c r="I34" s="20" t="str">
        <f>VLOOKUP(H34,Results!$N$2:$O$13,2,FALSE)</f>
        <v>Bingham Lions</v>
      </c>
      <c r="J34" s="89">
        <f t="shared" si="5"/>
        <v>0</v>
      </c>
      <c r="K34" s="71">
        <f t="shared" si="6"/>
        <v>0</v>
      </c>
      <c r="L34" s="74">
        <f>IF(OR(C34&gt;Results!$F$1,N34="N"),0,IF(H34="X",0,IF(N34=O34,1,0)))</f>
        <v>0</v>
      </c>
      <c r="M34" s="73">
        <f t="shared" si="7"/>
        <v>0</v>
      </c>
      <c r="N34" s="80" t="str">
        <f>IF($C34&gt;Results!$F$1," ",(VLOOKUP($D34,Results!$B$2:$H$398,7,FALSE)))</f>
        <v xml:space="preserve"> </v>
      </c>
      <c r="O34" s="81" t="str">
        <f>IF($C34&gt;Results!$F$1," ",(VLOOKUP($E34,Results!$C$2:$K$398,9,FALSE)))</f>
        <v xml:space="preserve"> </v>
      </c>
      <c r="P34" s="84">
        <f t="shared" si="8"/>
        <v>0</v>
      </c>
    </row>
    <row r="35" spans="2:16" x14ac:dyDescent="0.25">
      <c r="B35" t="str">
        <f t="shared" si="2"/>
        <v>M24</v>
      </c>
      <c r="C35" s="22">
        <v>33</v>
      </c>
      <c r="D35" s="24" t="str">
        <f t="shared" si="3"/>
        <v>33M24</v>
      </c>
      <c r="E35" s="24" t="str">
        <f t="shared" si="4"/>
        <v>33M28</v>
      </c>
      <c r="F35" s="23"/>
      <c r="G35" s="21">
        <f>+Results!D386</f>
        <v>46132</v>
      </c>
      <c r="H35" s="20" t="str">
        <f>VLOOKUP($D35,Results!$B$2:$I$398,8,FALSE)</f>
        <v>M28</v>
      </c>
      <c r="I35" s="20" t="str">
        <f>VLOOKUP(H35,Results!$N$2:$O$13,2,FALSE)</f>
        <v>Pilgrims</v>
      </c>
      <c r="J35" s="89">
        <f t="shared" si="5"/>
        <v>0</v>
      </c>
      <c r="K35" s="71">
        <f t="shared" si="6"/>
        <v>0</v>
      </c>
      <c r="L35" s="74">
        <f>IF(OR(C35&gt;Results!$F$1,N35="N"),0,IF(H35="X",0,IF(N35=O35,1,0)))</f>
        <v>0</v>
      </c>
      <c r="M35" s="73">
        <f t="shared" si="7"/>
        <v>0</v>
      </c>
      <c r="N35" s="80" t="str">
        <f>IF($C35&gt;Results!$F$1," ",(VLOOKUP($D35,Results!$B$2:$H$398,7,FALSE)))</f>
        <v xml:space="preserve"> </v>
      </c>
      <c r="O35" s="81" t="str">
        <f>IF($C35&gt;Results!$F$1," ",(VLOOKUP($E35,Results!$C$2:$K$398,9,FALSE)))</f>
        <v xml:space="preserve"> </v>
      </c>
      <c r="P35" s="84">
        <f t="shared" si="8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13</v>
      </c>
      <c r="K36" s="75">
        <f t="shared" ref="K36:P36" si="9">SUM(K3:K35)</f>
        <v>0</v>
      </c>
      <c r="L36" s="76">
        <f t="shared" si="9"/>
        <v>1</v>
      </c>
      <c r="M36" s="77">
        <f t="shared" si="9"/>
        <v>12</v>
      </c>
      <c r="N36" s="82">
        <f t="shared" si="9"/>
        <v>81</v>
      </c>
      <c r="O36" s="83">
        <f t="shared" si="9"/>
        <v>219</v>
      </c>
      <c r="P36" s="85">
        <f t="shared" si="9"/>
        <v>1</v>
      </c>
    </row>
  </sheetData>
  <mergeCells count="1">
    <mergeCell ref="I1:L1"/>
  </mergeCells>
  <conditionalFormatting sqref="H3:H35">
    <cfRule type="containsText" dxfId="17" priority="2" operator="containsText" text="X">
      <formula>NOT(ISERROR(SEARCH("X",H3)))</formula>
    </cfRule>
  </conditionalFormatting>
  <conditionalFormatting sqref="I3:I35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38</v>
      </c>
      <c r="I1" s="110" t="s">
        <v>57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M25</v>
      </c>
      <c r="C3" s="22">
        <v>1</v>
      </c>
      <c r="D3" s="24" t="str">
        <f t="shared" ref="D3" si="0">CONCATENATE(C3,B3)</f>
        <v>1M25</v>
      </c>
      <c r="E3" s="24" t="str">
        <f t="shared" ref="E3" si="1">CONCATENATE(C3,H3)</f>
        <v>1M27</v>
      </c>
      <c r="F3" s="23"/>
      <c r="G3" s="19">
        <f>+Results!D2</f>
        <v>45912</v>
      </c>
      <c r="H3" s="20" t="str">
        <f>VLOOKUP($D3,Results!$B$2:$I$398,8,FALSE)</f>
        <v>M27</v>
      </c>
      <c r="I3" s="20" t="str">
        <f>VLOOKUP(H3,Results!$N$2:$O$13,2,FALSE)</f>
        <v>Clockpelters</v>
      </c>
      <c r="J3" s="89">
        <f>SUM(K3:M3)</f>
        <v>1</v>
      </c>
      <c r="K3" s="71">
        <f>IF(H3="X",0,IF(N3&gt;O3,1,0))</f>
        <v>1</v>
      </c>
      <c r="L3" s="74">
        <f>IF(OR(C3&gt;Results!$F$1,N3="N"),0,IF(H3="X",0,IF(N3=O3,1,0)))</f>
        <v>0</v>
      </c>
      <c r="M3" s="73">
        <f>IF(H3="X",0,IF(N3&lt;O3,1,0))</f>
        <v>0</v>
      </c>
      <c r="N3" s="80">
        <f>IF($C3&gt;Results!$F$1," ",(VLOOKUP($D3,Results!$B$2:$H$265,7,FALSE)))</f>
        <v>17</v>
      </c>
      <c r="O3" s="81">
        <f>IF($C3&gt;Results!$F$1," ",(VLOOKUP($E3,Results!$C$2:$K$265,9,FALSE)))</f>
        <v>10</v>
      </c>
      <c r="P3" s="84">
        <f>IF(J3=" "," ",SUM(K3*2)+L3*1)</f>
        <v>2</v>
      </c>
    </row>
    <row r="4" spans="2:16" x14ac:dyDescent="0.25">
      <c r="B4" t="str">
        <f t="shared" ref="B4:B35" si="2">+$H$1</f>
        <v>M25</v>
      </c>
      <c r="C4" s="22">
        <v>2</v>
      </c>
      <c r="D4" s="24" t="str">
        <f t="shared" ref="D4:D35" si="3">CONCATENATE(C4,B4)</f>
        <v>2M25</v>
      </c>
      <c r="E4" s="24" t="str">
        <f t="shared" ref="E4:E35" si="4">CONCATENATE(C4,H4)</f>
        <v>2M26</v>
      </c>
      <c r="F4" s="23"/>
      <c r="G4" s="19">
        <f>+Results!D14</f>
        <v>45919</v>
      </c>
      <c r="H4" s="20" t="str">
        <f>VLOOKUP($D4,Results!$B$2:$I$398,8,FALSE)</f>
        <v>M26</v>
      </c>
      <c r="I4" s="20" t="str">
        <f>VLOOKUP(H4,Results!$N$2:$O$13,2,FALSE)</f>
        <v>Wynsomes</v>
      </c>
      <c r="J4" s="89">
        <f t="shared" ref="J4:J35" si="5">SUM(K4:M4)</f>
        <v>1</v>
      </c>
      <c r="K4" s="71">
        <f t="shared" ref="K4:K35" si="6">IF(H4="X",0,IF(N4&gt;O4,1,0))</f>
        <v>1</v>
      </c>
      <c r="L4" s="74">
        <f>IF(OR(C4&gt;Results!$F$1,N4="N"),0,IF(H4="X",0,IF(N4=O4,1,0)))</f>
        <v>0</v>
      </c>
      <c r="M4" s="73">
        <f t="shared" ref="M4:M35" si="7">IF(H4="X",0,IF(N4&lt;O4,1,0))</f>
        <v>0</v>
      </c>
      <c r="N4" s="80">
        <f>IF($C4&gt;Results!$F$1," ",(VLOOKUP($D4,Results!$B$2:$H$265,7,FALSE)))</f>
        <v>9</v>
      </c>
      <c r="O4" s="81">
        <f>IF($C4&gt;Results!$F$1," ",(VLOOKUP($E4,Results!$C$2:$K$265,9,FALSE)))</f>
        <v>8</v>
      </c>
      <c r="P4" s="84">
        <f t="shared" ref="P4:P35" si="8">IF(J4=" "," ",SUM(K4*2)+L4*1)</f>
        <v>2</v>
      </c>
    </row>
    <row r="5" spans="2:16" x14ac:dyDescent="0.25">
      <c r="B5" t="str">
        <f t="shared" si="2"/>
        <v>M25</v>
      </c>
      <c r="C5" s="22">
        <v>3</v>
      </c>
      <c r="D5" s="24" t="str">
        <f t="shared" si="3"/>
        <v>3M25</v>
      </c>
      <c r="E5" s="24" t="str">
        <f t="shared" si="4"/>
        <v>3M24</v>
      </c>
      <c r="F5" s="23"/>
      <c r="G5" s="19">
        <f>+Results!D26</f>
        <v>45922</v>
      </c>
      <c r="H5" s="20" t="str">
        <f>VLOOKUP($D5,Results!$B$2:$I$398,8,FALSE)</f>
        <v>M24</v>
      </c>
      <c r="I5" s="20" t="str">
        <f>VLOOKUP(H5,Results!$N$2:$O$13,2,FALSE)</f>
        <v>Newark Nomads</v>
      </c>
      <c r="J5" s="89">
        <f t="shared" si="5"/>
        <v>1</v>
      </c>
      <c r="K5" s="71">
        <f t="shared" si="6"/>
        <v>1</v>
      </c>
      <c r="L5" s="74">
        <f>IF(OR(C5&gt;Results!$F$1,N5="N"),0,IF(H5="X",0,IF(N5=O5,1,0)))</f>
        <v>0</v>
      </c>
      <c r="M5" s="73">
        <f t="shared" si="7"/>
        <v>0</v>
      </c>
      <c r="N5" s="80">
        <f>IF($C5&gt;Results!$F$1," ",(VLOOKUP($D5,Results!$B$2:$H$265,7,FALSE)))</f>
        <v>26</v>
      </c>
      <c r="O5" s="81">
        <f>IF($C5&gt;Results!$F$1," ",(VLOOKUP($E5,Results!$C$2:$K$265,9,FALSE)))</f>
        <v>3</v>
      </c>
      <c r="P5" s="84">
        <f t="shared" si="8"/>
        <v>2</v>
      </c>
    </row>
    <row r="6" spans="2:16" x14ac:dyDescent="0.25">
      <c r="B6" t="str">
        <f t="shared" si="2"/>
        <v>M25</v>
      </c>
      <c r="C6" s="22">
        <v>4</v>
      </c>
      <c r="D6" s="24" t="str">
        <f t="shared" si="3"/>
        <v>4M25</v>
      </c>
      <c r="E6" s="24" t="str">
        <f t="shared" si="4"/>
        <v>4M23</v>
      </c>
      <c r="F6" s="23"/>
      <c r="G6" s="19">
        <f>+Results!D38</f>
        <v>45933</v>
      </c>
      <c r="H6" s="20" t="str">
        <f>VLOOKUP($D6,Results!$B$2:$I$398,8,FALSE)</f>
        <v>M23</v>
      </c>
      <c r="I6" s="20" t="str">
        <f>VLOOKUP(H6,Results!$N$2:$O$13,2,FALSE)</f>
        <v>Aztecs</v>
      </c>
      <c r="J6" s="89">
        <f t="shared" si="5"/>
        <v>1</v>
      </c>
      <c r="K6" s="71">
        <f t="shared" si="6"/>
        <v>1</v>
      </c>
      <c r="L6" s="74">
        <f>IF(OR(C6&gt;Results!$F$1,N6="N"),0,IF(H6="X",0,IF(N6=O6,1,0)))</f>
        <v>0</v>
      </c>
      <c r="M6" s="73">
        <f t="shared" si="7"/>
        <v>0</v>
      </c>
      <c r="N6" s="80">
        <f>IF($C6&gt;Results!$F$1," ",(VLOOKUP($D6,Results!$B$2:$H$265,7,FALSE)))</f>
        <v>11</v>
      </c>
      <c r="O6" s="81">
        <f>IF($C6&gt;Results!$F$1," ",(VLOOKUP($E6,Results!$C$2:$K$265,9,FALSE)))</f>
        <v>6</v>
      </c>
      <c r="P6" s="84">
        <f t="shared" si="8"/>
        <v>2</v>
      </c>
    </row>
    <row r="7" spans="2:16" x14ac:dyDescent="0.25">
      <c r="B7" t="str">
        <f t="shared" si="2"/>
        <v>M25</v>
      </c>
      <c r="C7" s="22">
        <v>5</v>
      </c>
      <c r="D7" s="24" t="str">
        <f t="shared" si="3"/>
        <v>5M25</v>
      </c>
      <c r="E7" s="24" t="str">
        <f t="shared" si="4"/>
        <v>5M22</v>
      </c>
      <c r="F7" s="23"/>
      <c r="G7" s="21">
        <f>+Results!D50</f>
        <v>45938</v>
      </c>
      <c r="H7" s="20" t="str">
        <f>VLOOKUP($D7,Results!$B$2:$I$398,8,FALSE)</f>
        <v>M22</v>
      </c>
      <c r="I7" s="20" t="str">
        <f>VLOOKUP(H7,Results!$N$2:$O$13,2,FALSE)</f>
        <v>Elks</v>
      </c>
      <c r="J7" s="89">
        <f t="shared" si="5"/>
        <v>1</v>
      </c>
      <c r="K7" s="71">
        <f t="shared" si="6"/>
        <v>0</v>
      </c>
      <c r="L7" s="74">
        <f>IF(OR(C7&gt;Results!$F$1,N7="N"),0,IF(H7="X",0,IF(N7=O7,1,0)))</f>
        <v>0</v>
      </c>
      <c r="M7" s="73">
        <f t="shared" si="7"/>
        <v>1</v>
      </c>
      <c r="N7" s="80">
        <f>IF($C7&gt;Results!$F$1," ",(VLOOKUP($D7,Results!$B$2:$H$265,7,FALSE)))</f>
        <v>14</v>
      </c>
      <c r="O7" s="81">
        <f>IF($C7&gt;Results!$F$1," ",(VLOOKUP($E7,Results!$C$2:$K$265,9,FALSE)))</f>
        <v>16</v>
      </c>
      <c r="P7" s="84">
        <f t="shared" si="8"/>
        <v>0</v>
      </c>
    </row>
    <row r="8" spans="2:16" x14ac:dyDescent="0.25">
      <c r="B8" t="str">
        <f t="shared" si="2"/>
        <v>M25</v>
      </c>
      <c r="C8" s="22">
        <v>6</v>
      </c>
      <c r="D8" s="24" t="str">
        <f t="shared" si="3"/>
        <v>6M25</v>
      </c>
      <c r="E8" s="24" t="str">
        <f t="shared" si="4"/>
        <v>6M28</v>
      </c>
      <c r="F8" s="23"/>
      <c r="G8" s="19">
        <f>+Results!D62</f>
        <v>45947</v>
      </c>
      <c r="H8" s="20" t="str">
        <f>VLOOKUP($D8,Results!$B$2:$I$398,8,FALSE)</f>
        <v>M28</v>
      </c>
      <c r="I8" s="20" t="str">
        <f>VLOOKUP(H8,Results!$N$2:$O$13,2,FALSE)</f>
        <v>Pilgrims</v>
      </c>
      <c r="J8" s="89">
        <f t="shared" si="5"/>
        <v>1</v>
      </c>
      <c r="K8" s="71">
        <f t="shared" si="6"/>
        <v>0</v>
      </c>
      <c r="L8" s="74">
        <f>IF(OR(C8&gt;Results!$F$1,N8="N"),0,IF(H8="X",0,IF(N8=O8,1,0)))</f>
        <v>0</v>
      </c>
      <c r="M8" s="73">
        <f t="shared" si="7"/>
        <v>1</v>
      </c>
      <c r="N8" s="80">
        <f>IF($C8&gt;Results!$F$1," ",(VLOOKUP($D8,Results!$B$2:$H$265,7,FALSE)))</f>
        <v>7</v>
      </c>
      <c r="O8" s="81">
        <f>IF($C8&gt;Results!$F$1," ",(VLOOKUP($E8,Results!$C$2:$K$265,9,FALSE)))</f>
        <v>13</v>
      </c>
      <c r="P8" s="84">
        <f t="shared" si="8"/>
        <v>0</v>
      </c>
    </row>
    <row r="9" spans="2:16" x14ac:dyDescent="0.25">
      <c r="B9" t="str">
        <f t="shared" si="2"/>
        <v>M25</v>
      </c>
      <c r="C9" s="22">
        <v>7</v>
      </c>
      <c r="D9" s="24" t="str">
        <f t="shared" si="3"/>
        <v>7M25</v>
      </c>
      <c r="E9" s="24" t="str">
        <f t="shared" si="4"/>
        <v>7M32</v>
      </c>
      <c r="F9" s="23"/>
      <c r="G9" s="19">
        <f>+Results!D74</f>
        <v>45950</v>
      </c>
      <c r="H9" s="20" t="str">
        <f>VLOOKUP($D9,Results!$B$2:$I$398,8,FALSE)</f>
        <v>M32</v>
      </c>
      <c r="I9" s="20" t="str">
        <f>VLOOKUP(H9,Results!$N$2:$O$13,2,FALSE)</f>
        <v>Bingham Lions</v>
      </c>
      <c r="J9" s="89">
        <f t="shared" si="5"/>
        <v>1</v>
      </c>
      <c r="K9" s="71">
        <f t="shared" si="6"/>
        <v>0</v>
      </c>
      <c r="L9" s="74">
        <f>IF(OR(C9&gt;Results!$F$1,N9="N"),0,IF(H9="X",0,IF(N9=O9,1,0)))</f>
        <v>0</v>
      </c>
      <c r="M9" s="73">
        <f t="shared" si="7"/>
        <v>1</v>
      </c>
      <c r="N9" s="80">
        <f>IF($C9&gt;Results!$F$1," ",(VLOOKUP($D9,Results!$B$2:$H$265,7,FALSE)))</f>
        <v>9</v>
      </c>
      <c r="O9" s="81">
        <f>IF($C9&gt;Results!$F$1," ",(VLOOKUP($E9,Results!$C$2:$K$265,9,FALSE)))</f>
        <v>16</v>
      </c>
      <c r="P9" s="84">
        <f t="shared" si="8"/>
        <v>0</v>
      </c>
    </row>
    <row r="10" spans="2:16" x14ac:dyDescent="0.25">
      <c r="B10" t="str">
        <f t="shared" si="2"/>
        <v>M25</v>
      </c>
      <c r="C10" s="22">
        <v>8</v>
      </c>
      <c r="D10" s="24" t="str">
        <f t="shared" si="3"/>
        <v>8M25</v>
      </c>
      <c r="E10" s="24" t="str">
        <f t="shared" si="4"/>
        <v>8M30</v>
      </c>
      <c r="F10" s="23"/>
      <c r="G10" s="19">
        <f>+Results!D86</f>
        <v>45957</v>
      </c>
      <c r="H10" s="20" t="str">
        <f>VLOOKUP($D10,Results!$B$2:$I$398,8,FALSE)</f>
        <v>M30</v>
      </c>
      <c r="I10" s="20" t="str">
        <f>VLOOKUP(H10,Results!$N$2:$O$13,2,FALSE)</f>
        <v>The Imps</v>
      </c>
      <c r="J10" s="89">
        <f t="shared" si="5"/>
        <v>1</v>
      </c>
      <c r="K10" s="71">
        <f t="shared" si="6"/>
        <v>0</v>
      </c>
      <c r="L10" s="74">
        <f>IF(OR(C10&gt;Results!$F$1,N10="N"),0,IF(H10="X",0,IF(N10=O10,1,0)))</f>
        <v>0</v>
      </c>
      <c r="M10" s="73">
        <f t="shared" si="7"/>
        <v>1</v>
      </c>
      <c r="N10" s="80">
        <f>IF($C10&gt;Results!$F$1," ",(VLOOKUP($D10,Results!$B$2:$H$265,7,FALSE)))</f>
        <v>8</v>
      </c>
      <c r="O10" s="81">
        <f>IF($C10&gt;Results!$F$1," ",(VLOOKUP($E10,Results!$C$2:$K$265,9,FALSE)))</f>
        <v>18</v>
      </c>
      <c r="P10" s="84">
        <f t="shared" si="8"/>
        <v>0</v>
      </c>
    </row>
    <row r="11" spans="2:16" x14ac:dyDescent="0.25">
      <c r="B11" t="str">
        <f t="shared" si="2"/>
        <v>M25</v>
      </c>
      <c r="C11" s="22">
        <v>9</v>
      </c>
      <c r="D11" s="24" t="str">
        <f t="shared" si="3"/>
        <v>9M25</v>
      </c>
      <c r="E11" s="24" t="str">
        <f t="shared" si="4"/>
        <v>9M21</v>
      </c>
      <c r="F11" s="23"/>
      <c r="G11" s="21">
        <f>+Results!D98</f>
        <v>45961</v>
      </c>
      <c r="H11" s="20" t="str">
        <f>VLOOKUP($D11,Results!$B$2:$I$398,8,FALSE)</f>
        <v>M21</v>
      </c>
      <c r="I11" s="20" t="str">
        <f>VLOOKUP(H11,Results!$N$2:$O$13,2,FALSE)</f>
        <v>Butcher's Dog</v>
      </c>
      <c r="J11" s="89">
        <f t="shared" si="5"/>
        <v>1</v>
      </c>
      <c r="K11" s="71">
        <f t="shared" si="6"/>
        <v>0</v>
      </c>
      <c r="L11" s="74">
        <f>IF(OR(C11&gt;Results!$F$1,N11="N"),0,IF(H11="X",0,IF(N11=O11,1,0)))</f>
        <v>0</v>
      </c>
      <c r="M11" s="73">
        <f t="shared" si="7"/>
        <v>1</v>
      </c>
      <c r="N11" s="80">
        <f>IF($C11&gt;Results!$F$1," ",(VLOOKUP($D11,Results!$B$2:$H$265,7,FALSE)))</f>
        <v>7</v>
      </c>
      <c r="O11" s="81">
        <f>IF($C11&gt;Results!$F$1," ",(VLOOKUP($E11,Results!$C$2:$K$265,9,FALSE)))</f>
        <v>10</v>
      </c>
      <c r="P11" s="84">
        <f t="shared" si="8"/>
        <v>0</v>
      </c>
    </row>
    <row r="12" spans="2:16" x14ac:dyDescent="0.25">
      <c r="B12" t="str">
        <f t="shared" si="2"/>
        <v>M25</v>
      </c>
      <c r="C12" s="22">
        <v>10</v>
      </c>
      <c r="D12" s="24" t="str">
        <f t="shared" si="3"/>
        <v>10M25</v>
      </c>
      <c r="E12" s="24" t="str">
        <f t="shared" si="4"/>
        <v>10M31</v>
      </c>
      <c r="F12" s="23"/>
      <c r="G12" s="21">
        <f>+Results!D110</f>
        <v>45966</v>
      </c>
      <c r="H12" s="20" t="str">
        <f>VLOOKUP($D12,Results!$B$2:$I$398,8,FALSE)</f>
        <v>M31</v>
      </c>
      <c r="I12" s="20" t="str">
        <f>VLOOKUP(H12,Results!$N$2:$O$13,2,FALSE)</f>
        <v>Lazy S</v>
      </c>
      <c r="J12" s="89">
        <f t="shared" si="5"/>
        <v>1</v>
      </c>
      <c r="K12" s="71">
        <f t="shared" si="6"/>
        <v>1</v>
      </c>
      <c r="L12" s="74">
        <f>IF(OR(C12&gt;Results!$F$1,N12="N"),0,IF(H12="X",0,IF(N12=O12,1,0)))</f>
        <v>0</v>
      </c>
      <c r="M12" s="73">
        <f t="shared" si="7"/>
        <v>0</v>
      </c>
      <c r="N12" s="80">
        <f>IF($C12&gt;Results!$F$1," ",(VLOOKUP($D12,Results!$B$2:$H$265,7,FALSE)))</f>
        <v>13</v>
      </c>
      <c r="O12" s="81">
        <f>IF($C12&gt;Results!$F$1," ",(VLOOKUP($E12,Results!$C$2:$K$265,9,FALSE)))</f>
        <v>11</v>
      </c>
      <c r="P12" s="84">
        <f t="shared" si="8"/>
        <v>2</v>
      </c>
    </row>
    <row r="13" spans="2:16" x14ac:dyDescent="0.25">
      <c r="B13" t="str">
        <f t="shared" si="2"/>
        <v>M25</v>
      </c>
      <c r="C13" s="22">
        <v>11</v>
      </c>
      <c r="D13" s="24" t="str">
        <f t="shared" si="3"/>
        <v>11M25</v>
      </c>
      <c r="E13" s="24" t="str">
        <f t="shared" si="4"/>
        <v>11M29</v>
      </c>
      <c r="F13" s="23"/>
      <c r="G13" s="21">
        <f>+Results!D122</f>
        <v>45971</v>
      </c>
      <c r="H13" s="20" t="str">
        <f>VLOOKUP($D13,Results!$B$2:$I$398,8,FALSE)</f>
        <v>M29</v>
      </c>
      <c r="I13" s="20" t="str">
        <f>VLOOKUP(H13,Results!$N$2:$O$13,2,FALSE)</f>
        <v>Phoenix</v>
      </c>
      <c r="J13" s="89">
        <f t="shared" si="5"/>
        <v>1</v>
      </c>
      <c r="K13" s="71">
        <f t="shared" si="6"/>
        <v>1</v>
      </c>
      <c r="L13" s="74">
        <f>IF(OR(C13&gt;Results!$F$1,N13="N"),0,IF(H13="X",0,IF(N13=O13,1,0)))</f>
        <v>0</v>
      </c>
      <c r="M13" s="73">
        <f t="shared" si="7"/>
        <v>0</v>
      </c>
      <c r="N13" s="80">
        <f>IF($C13&gt;Results!$F$1," ",(VLOOKUP($D13,Results!$B$2:$H$265,7,FALSE)))</f>
        <v>16</v>
      </c>
      <c r="O13" s="81">
        <f>IF($C13&gt;Results!$F$1," ",(VLOOKUP($E13,Results!$C$2:$K$265,9,FALSE)))</f>
        <v>8</v>
      </c>
      <c r="P13" s="84">
        <f t="shared" si="8"/>
        <v>2</v>
      </c>
    </row>
    <row r="14" spans="2:16" x14ac:dyDescent="0.25">
      <c r="B14" t="str">
        <f t="shared" si="2"/>
        <v>M25</v>
      </c>
      <c r="C14" s="22">
        <v>12</v>
      </c>
      <c r="D14" s="24" t="str">
        <f t="shared" si="3"/>
        <v>12M25</v>
      </c>
      <c r="E14" s="24" t="str">
        <f t="shared" si="4"/>
        <v>12M26</v>
      </c>
      <c r="F14" s="23"/>
      <c r="G14" s="19">
        <f>+Results!D134</f>
        <v>45978</v>
      </c>
      <c r="H14" s="20" t="str">
        <f>VLOOKUP($D14,Results!$B$2:$I$398,8,FALSE)</f>
        <v>M26</v>
      </c>
      <c r="I14" s="20" t="str">
        <f>VLOOKUP(H14,Results!$N$2:$O$13,2,FALSE)</f>
        <v>Wynsomes</v>
      </c>
      <c r="J14" s="89">
        <f t="shared" si="5"/>
        <v>1</v>
      </c>
      <c r="K14" s="71">
        <f t="shared" si="6"/>
        <v>1</v>
      </c>
      <c r="L14" s="74">
        <f>IF(OR(C14&gt;Results!$F$1,N14="N"),0,IF(H14="X",0,IF(N14=O14,1,0)))</f>
        <v>0</v>
      </c>
      <c r="M14" s="73">
        <f t="shared" si="7"/>
        <v>0</v>
      </c>
      <c r="N14" s="80">
        <f>IF($C14&gt;Results!$F$1," ",(VLOOKUP($D14,Results!$B$2:$H$265,7,FALSE)))</f>
        <v>10</v>
      </c>
      <c r="O14" s="81">
        <f>IF($C14&gt;Results!$F$1," ",(VLOOKUP($E14,Results!$C$2:$K$265,9,FALSE)))</f>
        <v>7</v>
      </c>
      <c r="P14" s="84">
        <f t="shared" si="8"/>
        <v>2</v>
      </c>
    </row>
    <row r="15" spans="2:16" x14ac:dyDescent="0.25">
      <c r="B15" t="str">
        <f t="shared" si="2"/>
        <v>M25</v>
      </c>
      <c r="C15" s="22">
        <v>13</v>
      </c>
      <c r="D15" s="24" t="str">
        <f t="shared" si="3"/>
        <v>13M25</v>
      </c>
      <c r="E15" s="24" t="str">
        <f t="shared" si="4"/>
        <v>13M24</v>
      </c>
      <c r="F15" s="23"/>
      <c r="G15" s="19">
        <f>+Results!D146</f>
        <v>45985</v>
      </c>
      <c r="H15" s="20" t="str">
        <f>VLOOKUP($D15,Results!$B$2:$I$398,8,FALSE)</f>
        <v>M24</v>
      </c>
      <c r="I15" s="20" t="str">
        <f>VLOOKUP(H15,Results!$N$2:$O$13,2,FALSE)</f>
        <v>Newark Nomads</v>
      </c>
      <c r="J15" s="89">
        <f t="shared" si="5"/>
        <v>1</v>
      </c>
      <c r="K15" s="71">
        <f t="shared" si="6"/>
        <v>1</v>
      </c>
      <c r="L15" s="74">
        <f>IF(OR(C15&gt;Results!$F$1,N15="N"),0,IF(H15="X",0,IF(N15=O15,1,0)))</f>
        <v>0</v>
      </c>
      <c r="M15" s="73">
        <f t="shared" si="7"/>
        <v>0</v>
      </c>
      <c r="N15" s="80">
        <f>IF($C15&gt;Results!$F$1," ",(VLOOKUP($D15,Results!$B$2:$H$265,7,FALSE)))</f>
        <v>11</v>
      </c>
      <c r="O15" s="81">
        <f>IF($C15&gt;Results!$F$1," ",(VLOOKUP($E15,Results!$C$2:$K$265,9,FALSE)))</f>
        <v>9</v>
      </c>
      <c r="P15" s="84">
        <f t="shared" si="8"/>
        <v>2</v>
      </c>
    </row>
    <row r="16" spans="2:16" x14ac:dyDescent="0.25">
      <c r="B16" t="str">
        <f t="shared" si="2"/>
        <v>M25</v>
      </c>
      <c r="C16" s="22">
        <v>14</v>
      </c>
      <c r="D16" s="24" t="str">
        <f t="shared" si="3"/>
        <v>14M25</v>
      </c>
      <c r="E16" s="24" t="str">
        <f t="shared" si="4"/>
        <v>14M27</v>
      </c>
      <c r="F16" s="23"/>
      <c r="G16" s="19">
        <f>+Results!D158</f>
        <v>45994</v>
      </c>
      <c r="H16" s="20" t="str">
        <f>VLOOKUP($D16,Results!$B$2:$I$398,8,FALSE)</f>
        <v>M27</v>
      </c>
      <c r="I16" s="20" t="str">
        <f>VLOOKUP(H16,Results!$N$2:$O$13,2,FALSE)</f>
        <v>Clockpelters</v>
      </c>
      <c r="J16" s="89">
        <f t="shared" si="5"/>
        <v>1</v>
      </c>
      <c r="K16" s="71">
        <f t="shared" si="6"/>
        <v>0</v>
      </c>
      <c r="L16" s="74">
        <f>IF(OR(C16&gt;Results!$F$1,N16="N"),0,IF(H16="X",0,IF(N16=O16,1,0)))</f>
        <v>0</v>
      </c>
      <c r="M16" s="73">
        <f t="shared" si="7"/>
        <v>1</v>
      </c>
      <c r="N16" s="80">
        <f>IF($C16&gt;Results!$F$1," ",(VLOOKUP($D16,Results!$B$2:$H$265,7,FALSE)))</f>
        <v>8</v>
      </c>
      <c r="O16" s="81">
        <f>IF($C16&gt;Results!$F$1," ",(VLOOKUP($E16,Results!$C$2:$K$265,9,FALSE)))</f>
        <v>9</v>
      </c>
      <c r="P16" s="84">
        <f t="shared" si="8"/>
        <v>0</v>
      </c>
    </row>
    <row r="17" spans="2:16" x14ac:dyDescent="0.25">
      <c r="B17" t="str">
        <f t="shared" si="2"/>
        <v>M25</v>
      </c>
      <c r="C17" s="22">
        <v>15</v>
      </c>
      <c r="D17" s="24" t="str">
        <f t="shared" si="3"/>
        <v>15M25</v>
      </c>
      <c r="E17" s="24" t="str">
        <f t="shared" si="4"/>
        <v>15M23</v>
      </c>
      <c r="F17" s="23"/>
      <c r="G17" s="19">
        <f>+Results!D170</f>
        <v>46003</v>
      </c>
      <c r="H17" s="20" t="str">
        <f>VLOOKUP($D17,Results!$B$2:$I$398,8,FALSE)</f>
        <v>M23</v>
      </c>
      <c r="I17" s="20" t="str">
        <f>VLOOKUP(H17,Results!$N$2:$O$13,2,FALSE)</f>
        <v>Aztecs</v>
      </c>
      <c r="J17" s="89">
        <f t="shared" si="5"/>
        <v>1</v>
      </c>
      <c r="K17" s="71">
        <f t="shared" si="6"/>
        <v>0</v>
      </c>
      <c r="L17" s="74">
        <f>IF(OR(C17&gt;Results!$F$1,N17="N"),0,IF(H17="X",0,IF(N17=O17,1,0)))</f>
        <v>0</v>
      </c>
      <c r="M17" s="73">
        <f t="shared" si="7"/>
        <v>1</v>
      </c>
      <c r="N17" s="80">
        <f>IF($C17&gt;Results!$F$1," ",(VLOOKUP($D17,Results!$B$2:$H$265,7,FALSE)))</f>
        <v>8</v>
      </c>
      <c r="O17" s="81">
        <f>IF($C17&gt;Results!$F$1," ",(VLOOKUP($E17,Results!$C$2:$K$265,9,FALSE)))</f>
        <v>10</v>
      </c>
      <c r="P17" s="84">
        <f t="shared" si="8"/>
        <v>0</v>
      </c>
    </row>
    <row r="18" spans="2:16" x14ac:dyDescent="0.25">
      <c r="B18" t="str">
        <f t="shared" si="2"/>
        <v>M25</v>
      </c>
      <c r="C18" s="22">
        <v>16</v>
      </c>
      <c r="D18" s="24" t="str">
        <f t="shared" si="3"/>
        <v>16M25</v>
      </c>
      <c r="E18" s="24" t="str">
        <f t="shared" si="4"/>
        <v>16M22</v>
      </c>
      <c r="F18" s="23"/>
      <c r="G18" s="21">
        <f>+Results!D182</f>
        <v>46006</v>
      </c>
      <c r="H18" s="20" t="str">
        <f>VLOOKUP($D18,Results!$B$2:$I$398,8,FALSE)</f>
        <v>M22</v>
      </c>
      <c r="I18" s="20" t="str">
        <f>VLOOKUP(H18,Results!$N$2:$O$13,2,FALSE)</f>
        <v>Elks</v>
      </c>
      <c r="J18" s="89">
        <f t="shared" si="5"/>
        <v>0</v>
      </c>
      <c r="K18" s="71">
        <f t="shared" si="6"/>
        <v>0</v>
      </c>
      <c r="L18" s="74">
        <f>IF(OR(C18&gt;Results!$F$1,N18="N"),0,IF(H18="X",0,IF(N18=O18,1,0)))</f>
        <v>0</v>
      </c>
      <c r="M18" s="73">
        <f t="shared" si="7"/>
        <v>0</v>
      </c>
      <c r="N18" s="80" t="str">
        <f>IF($C18&gt;Results!$F$1," ",(VLOOKUP($D18,Results!$B$2:$H$265,7,FALSE)))</f>
        <v xml:space="preserve"> </v>
      </c>
      <c r="O18" s="81" t="str">
        <f>IF($C18&gt;Results!$F$1," ",(VLOOKUP($E18,Results!$C$2:$K$265,9,FALSE)))</f>
        <v xml:space="preserve"> </v>
      </c>
      <c r="P18" s="84">
        <f t="shared" si="8"/>
        <v>0</v>
      </c>
    </row>
    <row r="19" spans="2:16" x14ac:dyDescent="0.25">
      <c r="B19" t="str">
        <f t="shared" si="2"/>
        <v>M25</v>
      </c>
      <c r="C19" s="22">
        <v>17</v>
      </c>
      <c r="D19" s="24" t="str">
        <f t="shared" si="3"/>
        <v>17M25</v>
      </c>
      <c r="E19" s="24" t="str">
        <f t="shared" si="4"/>
        <v>17M28</v>
      </c>
      <c r="F19" s="23"/>
      <c r="G19" s="19">
        <f>+Results!D194</f>
        <v>46013</v>
      </c>
      <c r="H19" s="20" t="str">
        <f>VLOOKUP($D19,Results!$B$2:$I$398,8,FALSE)</f>
        <v>M28</v>
      </c>
      <c r="I19" s="20" t="str">
        <f>VLOOKUP(H19,Results!$N$2:$O$13,2,FALSE)</f>
        <v>Pilgrims</v>
      </c>
      <c r="J19" s="89">
        <f t="shared" si="5"/>
        <v>0</v>
      </c>
      <c r="K19" s="71">
        <f t="shared" si="6"/>
        <v>0</v>
      </c>
      <c r="L19" s="74">
        <f>IF(OR(C19&gt;Results!$F$1,N19="N"),0,IF(H19="X",0,IF(N19=O19,1,0)))</f>
        <v>0</v>
      </c>
      <c r="M19" s="73">
        <f t="shared" si="7"/>
        <v>0</v>
      </c>
      <c r="N19" s="80" t="str">
        <f>IF($C19&gt;Results!$F$1," ",(VLOOKUP($D19,Results!$B$2:$H$265,7,FALSE)))</f>
        <v xml:space="preserve"> </v>
      </c>
      <c r="O19" s="81" t="str">
        <f>IF($C19&gt;Results!$F$1," ",(VLOOKUP($E19,Results!$C$2:$K$265,9,FALSE)))</f>
        <v xml:space="preserve"> </v>
      </c>
      <c r="P19" s="84">
        <f t="shared" si="8"/>
        <v>0</v>
      </c>
    </row>
    <row r="20" spans="2:16" x14ac:dyDescent="0.25">
      <c r="B20" t="str">
        <f t="shared" si="2"/>
        <v>M25</v>
      </c>
      <c r="C20" s="22">
        <v>18</v>
      </c>
      <c r="D20" s="24" t="str">
        <f t="shared" si="3"/>
        <v>18M25</v>
      </c>
      <c r="E20" s="24" t="str">
        <f t="shared" si="4"/>
        <v>18M32</v>
      </c>
      <c r="F20" s="23"/>
      <c r="G20" s="21">
        <f>+Results!D206</f>
        <v>46031</v>
      </c>
      <c r="H20" s="20" t="str">
        <f>VLOOKUP($D20,Results!$B$2:$I$398,8,FALSE)</f>
        <v>M32</v>
      </c>
      <c r="I20" s="20" t="str">
        <f>VLOOKUP(H20,Results!$N$2:$O$13,2,FALSE)</f>
        <v>Bingham Lions</v>
      </c>
      <c r="J20" s="89">
        <f t="shared" si="5"/>
        <v>0</v>
      </c>
      <c r="K20" s="71">
        <f t="shared" si="6"/>
        <v>0</v>
      </c>
      <c r="L20" s="74">
        <f>IF(OR(C20&gt;Results!$F$1,N20="N"),0,IF(H20="X",0,IF(N20=O20,1,0)))</f>
        <v>0</v>
      </c>
      <c r="M20" s="73">
        <f t="shared" si="7"/>
        <v>0</v>
      </c>
      <c r="N20" s="80" t="str">
        <f>IF($C20&gt;Results!$F$1," ",(VLOOKUP($D20,Results!$B$2:$H$265,7,FALSE)))</f>
        <v xml:space="preserve"> </v>
      </c>
      <c r="O20" s="81" t="str">
        <f>IF($C20&gt;Results!$F$1," ",(VLOOKUP($E20,Results!$C$2:$K$265,9,FALSE)))</f>
        <v xml:space="preserve"> </v>
      </c>
      <c r="P20" s="84">
        <f t="shared" si="8"/>
        <v>0</v>
      </c>
    </row>
    <row r="21" spans="2:16" x14ac:dyDescent="0.25">
      <c r="B21" t="str">
        <f t="shared" si="2"/>
        <v>M25</v>
      </c>
      <c r="C21" s="22">
        <v>19</v>
      </c>
      <c r="D21" s="24" t="str">
        <f t="shared" si="3"/>
        <v>19M25</v>
      </c>
      <c r="E21" s="24" t="str">
        <f t="shared" si="4"/>
        <v>19M30</v>
      </c>
      <c r="F21" s="23"/>
      <c r="G21" s="19">
        <f>+Results!D218</f>
        <v>46034</v>
      </c>
      <c r="H21" s="20" t="str">
        <f>VLOOKUP($D21,Results!$B$2:$I$398,8,FALSE)</f>
        <v>M30</v>
      </c>
      <c r="I21" s="20" t="str">
        <f>VLOOKUP(H21,Results!$N$2:$O$13,2,FALSE)</f>
        <v>The Imps</v>
      </c>
      <c r="J21" s="89">
        <f t="shared" si="5"/>
        <v>0</v>
      </c>
      <c r="K21" s="71">
        <f t="shared" si="6"/>
        <v>0</v>
      </c>
      <c r="L21" s="74">
        <f>IF(OR(C21&gt;Results!$F$1,N21="N"),0,IF(H21="X",0,IF(N21=O21,1,0)))</f>
        <v>0</v>
      </c>
      <c r="M21" s="73">
        <f t="shared" si="7"/>
        <v>0</v>
      </c>
      <c r="N21" s="80" t="str">
        <f>IF($C21&gt;Results!$F$1," ",(VLOOKUP($D21,Results!$B$2:$H$265,7,FALSE)))</f>
        <v xml:space="preserve"> </v>
      </c>
      <c r="O21" s="81" t="str">
        <f>IF($C21&gt;Results!$F$1," ",(VLOOKUP($E21,Results!$C$2:$K$265,9,FALSE)))</f>
        <v xml:space="preserve"> </v>
      </c>
      <c r="P21" s="84">
        <f t="shared" si="8"/>
        <v>0</v>
      </c>
    </row>
    <row r="22" spans="2:16" x14ac:dyDescent="0.25">
      <c r="B22" t="str">
        <f t="shared" si="2"/>
        <v>M25</v>
      </c>
      <c r="C22" s="22">
        <v>20</v>
      </c>
      <c r="D22" s="24" t="str">
        <f t="shared" si="3"/>
        <v>20M25</v>
      </c>
      <c r="E22" s="24" t="str">
        <f t="shared" si="4"/>
        <v>20M21</v>
      </c>
      <c r="F22" s="23"/>
      <c r="G22" s="21">
        <f>+Results!D230</f>
        <v>46041</v>
      </c>
      <c r="H22" s="20" t="str">
        <f>VLOOKUP($D22,Results!$B$2:$I$398,8,FALSE)</f>
        <v>M21</v>
      </c>
      <c r="I22" s="20" t="str">
        <f>VLOOKUP(H22,Results!$N$2:$O$13,2,FALSE)</f>
        <v>Butcher's Dog</v>
      </c>
      <c r="J22" s="89">
        <f t="shared" si="5"/>
        <v>0</v>
      </c>
      <c r="K22" s="71">
        <f t="shared" si="6"/>
        <v>0</v>
      </c>
      <c r="L22" s="74">
        <f>IF(OR(C22&gt;Results!$F$1,N22="N"),0,IF(H22="X",0,IF(N22=O22,1,0)))</f>
        <v>0</v>
      </c>
      <c r="M22" s="73">
        <f t="shared" si="7"/>
        <v>0</v>
      </c>
      <c r="N22" s="80" t="str">
        <f>IF($C22&gt;Results!$F$1," ",(VLOOKUP($D22,Results!$B$2:$H$265,7,FALSE)))</f>
        <v xml:space="preserve"> </v>
      </c>
      <c r="O22" s="81" t="str">
        <f>IF($C22&gt;Results!$F$1," ",(VLOOKUP($E22,Results!$C$2:$K$265,9,FALSE)))</f>
        <v xml:space="preserve"> </v>
      </c>
      <c r="P22" s="84">
        <f t="shared" si="8"/>
        <v>0</v>
      </c>
    </row>
    <row r="23" spans="2:16" x14ac:dyDescent="0.25">
      <c r="B23" t="str">
        <f t="shared" si="2"/>
        <v>M25</v>
      </c>
      <c r="C23" s="22">
        <v>21</v>
      </c>
      <c r="D23" s="24" t="str">
        <f t="shared" si="3"/>
        <v>21M25</v>
      </c>
      <c r="E23" s="24" t="str">
        <f t="shared" si="4"/>
        <v>21M31</v>
      </c>
      <c r="F23" s="23"/>
      <c r="G23" s="19">
        <f>+Results!D242</f>
        <v>46050</v>
      </c>
      <c r="H23" s="20" t="str">
        <f>VLOOKUP($D23,Results!$B$2:$I$398,8,FALSE)</f>
        <v>M31</v>
      </c>
      <c r="I23" s="20" t="str">
        <f>VLOOKUP(H23,Results!$N$2:$O$13,2,FALSE)</f>
        <v>Lazy S</v>
      </c>
      <c r="J23" s="89">
        <f t="shared" si="5"/>
        <v>0</v>
      </c>
      <c r="K23" s="71">
        <f t="shared" si="6"/>
        <v>0</v>
      </c>
      <c r="L23" s="74">
        <f>IF(OR(C23&gt;Results!$F$1,N23="N"),0,IF(H23="X",0,IF(N23=O23,1,0)))</f>
        <v>0</v>
      </c>
      <c r="M23" s="73">
        <f t="shared" si="7"/>
        <v>0</v>
      </c>
      <c r="N23" s="80" t="str">
        <f>IF($C23&gt;Results!$F$1," ",(VLOOKUP($D23,Results!$B$2:$H$265,7,FALSE)))</f>
        <v xml:space="preserve"> </v>
      </c>
      <c r="O23" s="81" t="str">
        <f>IF($C23&gt;Results!$F$1," ",(VLOOKUP($E23,Results!$C$2:$K$265,9,FALSE)))</f>
        <v xml:space="preserve"> </v>
      </c>
      <c r="P23" s="84">
        <f t="shared" si="8"/>
        <v>0</v>
      </c>
    </row>
    <row r="24" spans="2:16" x14ac:dyDescent="0.25">
      <c r="B24" t="str">
        <f t="shared" si="2"/>
        <v>M25</v>
      </c>
      <c r="C24" s="22">
        <v>22</v>
      </c>
      <c r="D24" s="24" t="str">
        <f t="shared" si="3"/>
        <v>22M25</v>
      </c>
      <c r="E24" s="24" t="str">
        <f t="shared" si="4"/>
        <v>22M29</v>
      </c>
      <c r="F24" s="23"/>
      <c r="G24" s="21">
        <f>+Results!D254</f>
        <v>46059</v>
      </c>
      <c r="H24" s="20" t="str">
        <f>VLOOKUP($D24,Results!$B$2:$I$398,8,FALSE)</f>
        <v>M29</v>
      </c>
      <c r="I24" s="20" t="str">
        <f>VLOOKUP(H24,Results!$N$2:$O$13,2,FALSE)</f>
        <v>Phoenix</v>
      </c>
      <c r="J24" s="89">
        <f t="shared" si="5"/>
        <v>0</v>
      </c>
      <c r="K24" s="71">
        <f t="shared" si="6"/>
        <v>0</v>
      </c>
      <c r="L24" s="74">
        <f>IF(OR(C24&gt;Results!$F$1,N24="N"),0,IF(H24="X",0,IF(N24=O24,1,0)))</f>
        <v>0</v>
      </c>
      <c r="M24" s="73">
        <f t="shared" si="7"/>
        <v>0</v>
      </c>
      <c r="N24" s="80" t="str">
        <f>IF($C24&gt;Results!$F$1," ",(VLOOKUP($D24,Results!$B$2:$H$265,7,FALSE)))</f>
        <v xml:space="preserve"> </v>
      </c>
      <c r="O24" s="81" t="str">
        <f>IF($C24&gt;Results!$F$1," ",(VLOOKUP($E24,Results!$C$2:$K$265,9,FALSE)))</f>
        <v xml:space="preserve"> </v>
      </c>
      <c r="P24" s="84">
        <f t="shared" si="8"/>
        <v>0</v>
      </c>
    </row>
    <row r="25" spans="2:16" x14ac:dyDescent="0.25">
      <c r="B25" t="str">
        <f t="shared" si="2"/>
        <v>M25</v>
      </c>
      <c r="C25" s="22">
        <v>23</v>
      </c>
      <c r="D25" s="24" t="str">
        <f t="shared" si="3"/>
        <v>23M25</v>
      </c>
      <c r="E25" s="24" t="str">
        <f t="shared" si="4"/>
        <v>23M26</v>
      </c>
      <c r="F25" s="23"/>
      <c r="G25" s="21">
        <f>+Results!D266</f>
        <v>46062</v>
      </c>
      <c r="H25" s="20" t="str">
        <f>VLOOKUP($D25,Results!$B$2:$I$398,8,FALSE)</f>
        <v>M26</v>
      </c>
      <c r="I25" s="20" t="str">
        <f>VLOOKUP(H25,Results!$N$2:$O$13,2,FALSE)</f>
        <v>Wynsomes</v>
      </c>
      <c r="J25" s="89">
        <f t="shared" si="5"/>
        <v>0</v>
      </c>
      <c r="K25" s="71">
        <f t="shared" si="6"/>
        <v>0</v>
      </c>
      <c r="L25" s="74">
        <f>IF(OR(C25&gt;Results!$F$1,N25="N"),0,IF(H25="X",0,IF(N25=O25,1,0)))</f>
        <v>0</v>
      </c>
      <c r="M25" s="73">
        <f t="shared" si="7"/>
        <v>0</v>
      </c>
      <c r="N25" s="80" t="str">
        <f>IF($C25&gt;Results!$F$1," ",(VLOOKUP($D25,Results!$B$2:$H$398,7,FALSE)))</f>
        <v xml:space="preserve"> </v>
      </c>
      <c r="O25" s="81" t="str">
        <f>IF($C25&gt;Results!$F$1," ",(VLOOKUP($E25,Results!$C$2:$K$398,9,FALSE)))</f>
        <v xml:space="preserve"> </v>
      </c>
      <c r="P25" s="84">
        <f t="shared" si="8"/>
        <v>0</v>
      </c>
    </row>
    <row r="26" spans="2:16" x14ac:dyDescent="0.25">
      <c r="B26" t="str">
        <f t="shared" si="2"/>
        <v>M25</v>
      </c>
      <c r="C26" s="22">
        <v>24</v>
      </c>
      <c r="D26" s="24" t="str">
        <f t="shared" si="3"/>
        <v>24M25</v>
      </c>
      <c r="E26" s="24" t="str">
        <f t="shared" si="4"/>
        <v>24M24</v>
      </c>
      <c r="F26" s="23"/>
      <c r="G26" s="21">
        <f>+Results!D278</f>
        <v>46069</v>
      </c>
      <c r="H26" s="20" t="str">
        <f>VLOOKUP($D26,Results!$B$2:$I$398,8,FALSE)</f>
        <v>M24</v>
      </c>
      <c r="I26" s="20" t="str">
        <f>VLOOKUP(H26,Results!$N$2:$O$13,2,FALSE)</f>
        <v>Newark Nomads</v>
      </c>
      <c r="J26" s="89">
        <f t="shared" si="5"/>
        <v>0</v>
      </c>
      <c r="K26" s="71">
        <f t="shared" si="6"/>
        <v>0</v>
      </c>
      <c r="L26" s="74">
        <f>IF(OR(C26&gt;Results!$F$1,N26="N"),0,IF(H26="X",0,IF(N26=O26,1,0)))</f>
        <v>0</v>
      </c>
      <c r="M26" s="73">
        <f t="shared" si="7"/>
        <v>0</v>
      </c>
      <c r="N26" s="80" t="str">
        <f>IF($C26&gt;Results!$F$1," ",(VLOOKUP($D26,Results!$B$2:$H$398,7,FALSE)))</f>
        <v xml:space="preserve"> </v>
      </c>
      <c r="O26" s="81" t="str">
        <f>IF($C26&gt;Results!$F$1," ",(VLOOKUP($E26,Results!$C$2:$K$398,9,FALSE)))</f>
        <v xml:space="preserve"> </v>
      </c>
      <c r="P26" s="84">
        <f t="shared" si="8"/>
        <v>0</v>
      </c>
    </row>
    <row r="27" spans="2:16" x14ac:dyDescent="0.25">
      <c r="B27" t="str">
        <f t="shared" si="2"/>
        <v>M25</v>
      </c>
      <c r="C27" s="22">
        <v>25</v>
      </c>
      <c r="D27" s="24" t="str">
        <f t="shared" si="3"/>
        <v>25M25</v>
      </c>
      <c r="E27" s="24" t="str">
        <f t="shared" si="4"/>
        <v>25M27</v>
      </c>
      <c r="F27" s="23"/>
      <c r="G27" s="21">
        <f>+Results!D290</f>
        <v>46073</v>
      </c>
      <c r="H27" s="20" t="str">
        <f>VLOOKUP($D27,Results!$B$2:$I$398,8,FALSE)</f>
        <v>M27</v>
      </c>
      <c r="I27" s="20" t="str">
        <f>VLOOKUP(H27,Results!$N$2:$O$13,2,FALSE)</f>
        <v>Clockpelters</v>
      </c>
      <c r="J27" s="89">
        <f t="shared" si="5"/>
        <v>0</v>
      </c>
      <c r="K27" s="71">
        <f t="shared" si="6"/>
        <v>0</v>
      </c>
      <c r="L27" s="74">
        <f>IF(OR(C27&gt;Results!$F$1,N27="N"),0,IF(H27="X",0,IF(N27=O27,1,0)))</f>
        <v>0</v>
      </c>
      <c r="M27" s="73">
        <f t="shared" si="7"/>
        <v>0</v>
      </c>
      <c r="N27" s="80" t="str">
        <f>IF($C27&gt;Results!$F$1," ",(VLOOKUP($D27,Results!$B$2:$H$398,7,FALSE)))</f>
        <v xml:space="preserve"> </v>
      </c>
      <c r="O27" s="81" t="str">
        <f>IF($C27&gt;Results!$F$1," ",(VLOOKUP($E27,Results!$C$2:$K$398,9,FALSE)))</f>
        <v xml:space="preserve"> </v>
      </c>
      <c r="P27" s="84">
        <f t="shared" si="8"/>
        <v>0</v>
      </c>
    </row>
    <row r="28" spans="2:16" x14ac:dyDescent="0.25">
      <c r="B28" t="str">
        <f t="shared" si="2"/>
        <v>M25</v>
      </c>
      <c r="C28" s="22">
        <v>26</v>
      </c>
      <c r="D28" s="24" t="str">
        <f t="shared" si="3"/>
        <v>26M25</v>
      </c>
      <c r="E28" s="24" t="str">
        <f t="shared" si="4"/>
        <v>26M23</v>
      </c>
      <c r="F28" s="23"/>
      <c r="G28" s="21">
        <f>+Results!D302</f>
        <v>46078</v>
      </c>
      <c r="H28" s="20" t="str">
        <f>VLOOKUP($D28,Results!$B$2:$I$398,8,FALSE)</f>
        <v>M23</v>
      </c>
      <c r="I28" s="20" t="str">
        <f>VLOOKUP(H28,Results!$N$2:$O$13,2,FALSE)</f>
        <v>Aztecs</v>
      </c>
      <c r="J28" s="89">
        <f t="shared" si="5"/>
        <v>0</v>
      </c>
      <c r="K28" s="71">
        <f t="shared" si="6"/>
        <v>0</v>
      </c>
      <c r="L28" s="74">
        <f>IF(OR(C28&gt;Results!$F$1,N28="N"),0,IF(H28="X",0,IF(N28=O28,1,0)))</f>
        <v>0</v>
      </c>
      <c r="M28" s="73">
        <f t="shared" si="7"/>
        <v>0</v>
      </c>
      <c r="N28" s="80" t="str">
        <f>IF($C28&gt;Results!$F$1," ",(VLOOKUP($D28,Results!$B$2:$H$398,7,FALSE)))</f>
        <v xml:space="preserve"> </v>
      </c>
      <c r="O28" s="81" t="str">
        <f>IF($C28&gt;Results!$F$1," ",(VLOOKUP($E28,Results!$C$2:$K$398,9,FALSE)))</f>
        <v xml:space="preserve"> </v>
      </c>
      <c r="P28" s="84">
        <f t="shared" si="8"/>
        <v>0</v>
      </c>
    </row>
    <row r="29" spans="2:16" x14ac:dyDescent="0.25">
      <c r="B29" t="str">
        <f t="shared" si="2"/>
        <v>M25</v>
      </c>
      <c r="C29" s="22">
        <v>27</v>
      </c>
      <c r="D29" s="24" t="str">
        <f t="shared" si="3"/>
        <v>27M25</v>
      </c>
      <c r="E29" s="24" t="str">
        <f t="shared" si="4"/>
        <v>27M22</v>
      </c>
      <c r="F29" s="23"/>
      <c r="G29" s="21">
        <f>+Results!D314</f>
        <v>46087</v>
      </c>
      <c r="H29" s="20" t="str">
        <f>VLOOKUP($D29,Results!$B$2:$I$398,8,FALSE)</f>
        <v>M22</v>
      </c>
      <c r="I29" s="20" t="str">
        <f>VLOOKUP(H29,Results!$N$2:$O$13,2,FALSE)</f>
        <v>Elks</v>
      </c>
      <c r="J29" s="89">
        <f t="shared" si="5"/>
        <v>0</v>
      </c>
      <c r="K29" s="71">
        <f t="shared" si="6"/>
        <v>0</v>
      </c>
      <c r="L29" s="74">
        <f>IF(OR(C29&gt;Results!$F$1,N29="N"),0,IF(H29="X",0,IF(N29=O29,1,0)))</f>
        <v>0</v>
      </c>
      <c r="M29" s="73">
        <f t="shared" si="7"/>
        <v>0</v>
      </c>
      <c r="N29" s="80" t="str">
        <f>IF($C29&gt;Results!$F$1," ",(VLOOKUP($D29,Results!$B$2:$H$398,7,FALSE)))</f>
        <v xml:space="preserve"> </v>
      </c>
      <c r="O29" s="81" t="str">
        <f>IF($C29&gt;Results!$F$1," ",(VLOOKUP($E29,Results!$C$2:$K$398,9,FALSE)))</f>
        <v xml:space="preserve"> </v>
      </c>
      <c r="P29" s="84">
        <f t="shared" si="8"/>
        <v>0</v>
      </c>
    </row>
    <row r="30" spans="2:16" x14ac:dyDescent="0.25">
      <c r="B30" t="str">
        <f t="shared" si="2"/>
        <v>M25</v>
      </c>
      <c r="C30" s="22">
        <v>28</v>
      </c>
      <c r="D30" s="24" t="str">
        <f t="shared" si="3"/>
        <v>28M25</v>
      </c>
      <c r="E30" s="24" t="str">
        <f t="shared" si="4"/>
        <v>28M28</v>
      </c>
      <c r="F30" s="23"/>
      <c r="G30" s="21">
        <f>+Results!D326</f>
        <v>46090</v>
      </c>
      <c r="H30" s="20" t="str">
        <f>VLOOKUP($D30,Results!$B$2:$I$398,8,FALSE)</f>
        <v>M28</v>
      </c>
      <c r="I30" s="20" t="str">
        <f>VLOOKUP(H30,Results!$N$2:$O$13,2,FALSE)</f>
        <v>Pilgrims</v>
      </c>
      <c r="J30" s="89">
        <f t="shared" si="5"/>
        <v>0</v>
      </c>
      <c r="K30" s="71">
        <f t="shared" si="6"/>
        <v>0</v>
      </c>
      <c r="L30" s="74">
        <f>IF(OR(C30&gt;Results!$F$1,N30="N"),0,IF(H30="X",0,IF(N30=O30,1,0)))</f>
        <v>0</v>
      </c>
      <c r="M30" s="73">
        <f t="shared" si="7"/>
        <v>0</v>
      </c>
      <c r="N30" s="80" t="str">
        <f>IF($C30&gt;Results!$F$1," ",(VLOOKUP($D30,Results!$B$2:$H$398,7,FALSE)))</f>
        <v xml:space="preserve"> </v>
      </c>
      <c r="O30" s="81" t="str">
        <f>IF($C30&gt;Results!$F$1," ",(VLOOKUP($E30,Results!$C$2:$K$398,9,FALSE)))</f>
        <v xml:space="preserve"> </v>
      </c>
      <c r="P30" s="84">
        <f t="shared" si="8"/>
        <v>0</v>
      </c>
    </row>
    <row r="31" spans="2:16" x14ac:dyDescent="0.25">
      <c r="B31" t="str">
        <f t="shared" si="2"/>
        <v>M25</v>
      </c>
      <c r="C31" s="22">
        <v>29</v>
      </c>
      <c r="D31" s="24" t="str">
        <f t="shared" si="3"/>
        <v>29M25</v>
      </c>
      <c r="E31" s="24" t="str">
        <f t="shared" si="4"/>
        <v>29M30</v>
      </c>
      <c r="F31" s="23"/>
      <c r="G31" s="21">
        <f>+Results!D338</f>
        <v>46106</v>
      </c>
      <c r="H31" s="20" t="str">
        <f>VLOOKUP($D31,Results!$B$2:$I$398,8,FALSE)</f>
        <v>M30</v>
      </c>
      <c r="I31" s="20" t="str">
        <f>VLOOKUP(H31,Results!$N$2:$O$13,2,FALSE)</f>
        <v>The Imps</v>
      </c>
      <c r="J31" s="89">
        <f t="shared" si="5"/>
        <v>0</v>
      </c>
      <c r="K31" s="71">
        <f t="shared" si="6"/>
        <v>0</v>
      </c>
      <c r="L31" s="74">
        <f>IF(OR(C31&gt;Results!$F$1,N31="N"),0,IF(H31="X",0,IF(N31=O31,1,0)))</f>
        <v>0</v>
      </c>
      <c r="M31" s="73">
        <f t="shared" si="7"/>
        <v>0</v>
      </c>
      <c r="N31" s="80" t="str">
        <f>IF($C31&gt;Results!$F$1," ",(VLOOKUP($D31,Results!$B$2:$H$398,7,FALSE)))</f>
        <v xml:space="preserve"> </v>
      </c>
      <c r="O31" s="81" t="str">
        <f>IF($C31&gt;Results!$F$1," ",(VLOOKUP($E31,Results!$C$2:$K$398,9,FALSE)))</f>
        <v xml:space="preserve"> </v>
      </c>
      <c r="P31" s="84">
        <f t="shared" si="8"/>
        <v>0</v>
      </c>
    </row>
    <row r="32" spans="2:16" x14ac:dyDescent="0.25">
      <c r="B32" t="str">
        <f t="shared" si="2"/>
        <v>M25</v>
      </c>
      <c r="C32" s="22">
        <v>30</v>
      </c>
      <c r="D32" s="24" t="str">
        <f t="shared" si="3"/>
        <v>30M25</v>
      </c>
      <c r="E32" s="24" t="str">
        <f t="shared" si="4"/>
        <v>30M21</v>
      </c>
      <c r="F32" s="23"/>
      <c r="G32" s="21">
        <f>+Results!D350</f>
        <v>46111</v>
      </c>
      <c r="H32" s="20" t="str">
        <f>VLOOKUP($D32,Results!$B$2:$I$398,8,FALSE)</f>
        <v>M21</v>
      </c>
      <c r="I32" s="20" t="str">
        <f>VLOOKUP(H32,Results!$N$2:$O$13,2,FALSE)</f>
        <v>Butcher's Dog</v>
      </c>
      <c r="J32" s="89">
        <f t="shared" si="5"/>
        <v>0</v>
      </c>
      <c r="K32" s="71">
        <f t="shared" si="6"/>
        <v>0</v>
      </c>
      <c r="L32" s="74">
        <f>IF(OR(C32&gt;Results!$F$1,N32="N"),0,IF(H32="X",0,IF(N32=O32,1,0)))</f>
        <v>0</v>
      </c>
      <c r="M32" s="73">
        <f t="shared" si="7"/>
        <v>0</v>
      </c>
      <c r="N32" s="80" t="str">
        <f>IF($C32&gt;Results!$F$1," ",(VLOOKUP($D32,Results!$B$2:$H$398,7,FALSE)))</f>
        <v xml:space="preserve"> </v>
      </c>
      <c r="O32" s="81" t="str">
        <f>IF($C32&gt;Results!$F$1," ",(VLOOKUP($E32,Results!$C$2:$K$398,9,FALSE)))</f>
        <v xml:space="preserve"> </v>
      </c>
      <c r="P32" s="84">
        <f t="shared" si="8"/>
        <v>0</v>
      </c>
    </row>
    <row r="33" spans="2:16" x14ac:dyDescent="0.25">
      <c r="B33" t="str">
        <f t="shared" si="2"/>
        <v>M25</v>
      </c>
      <c r="C33" s="22">
        <v>31</v>
      </c>
      <c r="D33" s="24" t="str">
        <f t="shared" si="3"/>
        <v>31M25</v>
      </c>
      <c r="E33" s="24" t="str">
        <f t="shared" si="4"/>
        <v>31M31</v>
      </c>
      <c r="F33" s="23"/>
      <c r="G33" s="21">
        <f>+Results!D362</f>
        <v>46120</v>
      </c>
      <c r="H33" s="20" t="str">
        <f>VLOOKUP($D33,Results!$B$2:$I$398,8,FALSE)</f>
        <v>M31</v>
      </c>
      <c r="I33" s="20" t="str">
        <f>VLOOKUP(H33,Results!$N$2:$O$13,2,FALSE)</f>
        <v>Lazy S</v>
      </c>
      <c r="J33" s="89">
        <f t="shared" si="5"/>
        <v>0</v>
      </c>
      <c r="K33" s="71">
        <f t="shared" si="6"/>
        <v>0</v>
      </c>
      <c r="L33" s="74">
        <f>IF(OR(C33&gt;Results!$F$1,N33="N"),0,IF(H33="X",0,IF(N33=O33,1,0)))</f>
        <v>0</v>
      </c>
      <c r="M33" s="73">
        <f t="shared" si="7"/>
        <v>0</v>
      </c>
      <c r="N33" s="80" t="str">
        <f>IF($C33&gt;Results!$F$1," ",(VLOOKUP($D33,Results!$B$2:$H$398,7,FALSE)))</f>
        <v xml:space="preserve"> </v>
      </c>
      <c r="O33" s="81" t="str">
        <f>IF($C33&gt;Results!$F$1," ",(VLOOKUP($E33,Results!$C$2:$K$398,9,FALSE)))</f>
        <v xml:space="preserve"> </v>
      </c>
      <c r="P33" s="84">
        <f t="shared" si="8"/>
        <v>0</v>
      </c>
    </row>
    <row r="34" spans="2:16" x14ac:dyDescent="0.25">
      <c r="B34" t="str">
        <f t="shared" si="2"/>
        <v>M25</v>
      </c>
      <c r="C34" s="22">
        <v>32</v>
      </c>
      <c r="D34" s="24" t="str">
        <f t="shared" si="3"/>
        <v>32M25</v>
      </c>
      <c r="E34" s="24" t="str">
        <f t="shared" si="4"/>
        <v>32M29</v>
      </c>
      <c r="F34" s="23"/>
      <c r="G34" s="21">
        <f>+Results!D374</f>
        <v>46125</v>
      </c>
      <c r="H34" s="20" t="str">
        <f>VLOOKUP($D34,Results!$B$2:$I$398,8,FALSE)</f>
        <v>M29</v>
      </c>
      <c r="I34" s="20" t="str">
        <f>VLOOKUP(H34,Results!$N$2:$O$13,2,FALSE)</f>
        <v>Phoenix</v>
      </c>
      <c r="J34" s="89">
        <f t="shared" si="5"/>
        <v>0</v>
      </c>
      <c r="K34" s="71">
        <f t="shared" si="6"/>
        <v>0</v>
      </c>
      <c r="L34" s="74">
        <f>IF(OR(C34&gt;Results!$F$1,N34="N"),0,IF(H34="X",0,IF(N34=O34,1,0)))</f>
        <v>0</v>
      </c>
      <c r="M34" s="73">
        <f t="shared" si="7"/>
        <v>0</v>
      </c>
      <c r="N34" s="80" t="str">
        <f>IF($C34&gt;Results!$F$1," ",(VLOOKUP($D34,Results!$B$2:$H$398,7,FALSE)))</f>
        <v xml:space="preserve"> </v>
      </c>
      <c r="O34" s="81" t="str">
        <f>IF($C34&gt;Results!$F$1," ",(VLOOKUP($E34,Results!$C$2:$K$398,9,FALSE)))</f>
        <v xml:space="preserve"> </v>
      </c>
      <c r="P34" s="84">
        <f t="shared" si="8"/>
        <v>0</v>
      </c>
    </row>
    <row r="35" spans="2:16" x14ac:dyDescent="0.25">
      <c r="B35" t="str">
        <f t="shared" si="2"/>
        <v>M25</v>
      </c>
      <c r="C35" s="22">
        <v>33</v>
      </c>
      <c r="D35" s="24" t="str">
        <f t="shared" si="3"/>
        <v>33M25</v>
      </c>
      <c r="E35" s="24" t="str">
        <f t="shared" si="4"/>
        <v>33M32</v>
      </c>
      <c r="F35" s="23"/>
      <c r="G35" s="21">
        <f>+Results!D386</f>
        <v>46132</v>
      </c>
      <c r="H35" s="20" t="str">
        <f>VLOOKUP($D35,Results!$B$2:$I$398,8,FALSE)</f>
        <v>M32</v>
      </c>
      <c r="I35" s="20" t="str">
        <f>VLOOKUP(H35,Results!$N$2:$O$13,2,FALSE)</f>
        <v>Bingham Lions</v>
      </c>
      <c r="J35" s="89">
        <f t="shared" si="5"/>
        <v>0</v>
      </c>
      <c r="K35" s="71">
        <f t="shared" si="6"/>
        <v>0</v>
      </c>
      <c r="L35" s="74">
        <f>IF(OR(C35&gt;Results!$F$1,N35="N"),0,IF(H35="X",0,IF(N35=O35,1,0)))</f>
        <v>0</v>
      </c>
      <c r="M35" s="73">
        <f t="shared" si="7"/>
        <v>0</v>
      </c>
      <c r="N35" s="80" t="str">
        <f>IF($C35&gt;Results!$F$1," ",(VLOOKUP($D35,Results!$B$2:$H$398,7,FALSE)))</f>
        <v xml:space="preserve"> </v>
      </c>
      <c r="O35" s="81" t="str">
        <f>IF($C35&gt;Results!$F$1," ",(VLOOKUP($E35,Results!$C$2:$K$398,9,FALSE)))</f>
        <v xml:space="preserve"> </v>
      </c>
      <c r="P35" s="84">
        <f t="shared" si="8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15</v>
      </c>
      <c r="K36" s="75">
        <f t="shared" ref="K36:P36" si="9">SUM(K3:K35)</f>
        <v>8</v>
      </c>
      <c r="L36" s="76">
        <f t="shared" si="9"/>
        <v>0</v>
      </c>
      <c r="M36" s="77">
        <f t="shared" si="9"/>
        <v>7</v>
      </c>
      <c r="N36" s="82">
        <f t="shared" si="9"/>
        <v>174</v>
      </c>
      <c r="O36" s="83">
        <f t="shared" si="9"/>
        <v>154</v>
      </c>
      <c r="P36" s="85">
        <f t="shared" si="9"/>
        <v>16</v>
      </c>
    </row>
  </sheetData>
  <mergeCells count="1">
    <mergeCell ref="I1:L1"/>
  </mergeCells>
  <conditionalFormatting sqref="H3:H35">
    <cfRule type="containsText" dxfId="15" priority="2" operator="containsText" text="X">
      <formula>NOT(ISERROR(SEARCH("X",H3)))</formula>
    </cfRule>
  </conditionalFormatting>
  <conditionalFormatting sqref="I3:I35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"/>
  <sheetViews>
    <sheetView workbookViewId="0">
      <selection activeCell="R7" sqref="R7"/>
    </sheetView>
  </sheetViews>
  <sheetFormatPr defaultRowHeight="15" x14ac:dyDescent="0.25"/>
  <cols>
    <col min="1" max="1" width="2.1406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8" ht="18.75" x14ac:dyDescent="0.3">
      <c r="C1" s="8"/>
      <c r="D1" s="22"/>
      <c r="E1" s="8"/>
      <c r="F1" s="8"/>
      <c r="G1" s="5"/>
      <c r="H1" s="93" t="s">
        <v>40</v>
      </c>
      <c r="I1" s="110" t="s">
        <v>58</v>
      </c>
      <c r="J1" s="110"/>
      <c r="K1" s="110"/>
      <c r="L1" s="110"/>
      <c r="M1" s="5"/>
      <c r="N1" s="5"/>
      <c r="O1" s="5"/>
      <c r="P1" s="5"/>
    </row>
    <row r="2" spans="2:18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8" x14ac:dyDescent="0.25">
      <c r="B3" t="str">
        <f>+$H$1</f>
        <v>M26</v>
      </c>
      <c r="C3" s="22">
        <v>1</v>
      </c>
      <c r="D3" s="24" t="str">
        <f t="shared" ref="D3" si="0">CONCATENATE(C3,B3)</f>
        <v>1M26</v>
      </c>
      <c r="E3" s="24" t="str">
        <f t="shared" ref="E3" si="1">CONCATENATE(C3,H3)</f>
        <v>1M28</v>
      </c>
      <c r="F3" s="23"/>
      <c r="G3" s="19">
        <f>+Results!D2</f>
        <v>45912</v>
      </c>
      <c r="H3" s="20" t="str">
        <f>VLOOKUP($D3,Results!$B$2:$I$398,8,FALSE)</f>
        <v>M28</v>
      </c>
      <c r="I3" s="20" t="str">
        <f>VLOOKUP(H3,Results!$N$2:$O$13,2,FALSE)</f>
        <v>Pilgrims</v>
      </c>
      <c r="J3" s="89">
        <f>SUM(K3:M3)</f>
        <v>1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1</v>
      </c>
      <c r="N3" s="80">
        <f>IF($C3&gt;Results!$F$1," ",(VLOOKUP($D3,Results!$B$2:$H$265,7,FALSE)))</f>
        <v>11</v>
      </c>
      <c r="O3" s="81">
        <f>IF($C3&gt;Results!$F$1," ",(VLOOKUP($E3,Results!$C$2:$K$265,9,FALSE)))</f>
        <v>14</v>
      </c>
      <c r="P3" s="84">
        <f>IF(J3=" "," ",SUM(K3*2)+L3*1)</f>
        <v>0</v>
      </c>
    </row>
    <row r="4" spans="2:18" x14ac:dyDescent="0.25">
      <c r="B4" t="str">
        <f t="shared" ref="B4:B35" si="2">+$H$1</f>
        <v>M26</v>
      </c>
      <c r="C4" s="22">
        <v>2</v>
      </c>
      <c r="D4" s="24" t="str">
        <f t="shared" ref="D4:D35" si="3">CONCATENATE(C4,B4)</f>
        <v>2M26</v>
      </c>
      <c r="E4" s="24" t="str">
        <f t="shared" ref="E4:E35" si="4">CONCATENATE(C4,H4)</f>
        <v>2M25</v>
      </c>
      <c r="F4" s="23"/>
      <c r="G4" s="19">
        <f>+Results!D14</f>
        <v>45919</v>
      </c>
      <c r="H4" s="20" t="str">
        <f>VLOOKUP($D4,Results!$B$2:$I$398,8,FALSE)</f>
        <v>M25</v>
      </c>
      <c r="I4" s="20" t="str">
        <f>VLOOKUP(H4,Results!$N$2:$O$13,2,FALSE)</f>
        <v>Woodlark</v>
      </c>
      <c r="J4" s="89">
        <f t="shared" ref="J4:J35" si="5">SUM(K4:M4)</f>
        <v>1</v>
      </c>
      <c r="K4" s="71">
        <f t="shared" ref="K4:K35" si="6">IF(H4="X",0,IF(N4&gt;O4,1,0))</f>
        <v>0</v>
      </c>
      <c r="L4" s="74">
        <f>IF(OR(C4&gt;Results!$F$1,N4="N"),0,IF(H4="X",0,IF(N4=O4,1,0)))</f>
        <v>0</v>
      </c>
      <c r="M4" s="73">
        <f t="shared" ref="M4:M35" si="7">IF(H4="X",0,IF(N4&lt;O4,1,0))</f>
        <v>1</v>
      </c>
      <c r="N4" s="80">
        <f>IF($C4&gt;Results!$F$1," ",(VLOOKUP($D4,Results!$B$2:$H$265,7,FALSE)))</f>
        <v>8</v>
      </c>
      <c r="O4" s="81">
        <f>IF($C4&gt;Results!$F$1," ",(VLOOKUP($E4,Results!$C$2:$K$265,9,FALSE)))</f>
        <v>9</v>
      </c>
      <c r="P4" s="84">
        <f t="shared" ref="P4:P35" si="8">IF(J4=" "," ",SUM(K4*2)+L4*1)</f>
        <v>0</v>
      </c>
    </row>
    <row r="5" spans="2:18" x14ac:dyDescent="0.25">
      <c r="B5" t="str">
        <f t="shared" si="2"/>
        <v>M26</v>
      </c>
      <c r="C5" s="22">
        <v>3</v>
      </c>
      <c r="D5" s="24" t="str">
        <f t="shared" si="3"/>
        <v>3M26</v>
      </c>
      <c r="E5" s="24" t="str">
        <f t="shared" si="4"/>
        <v>3M27</v>
      </c>
      <c r="F5" s="23"/>
      <c r="G5" s="19">
        <f>+Results!D26</f>
        <v>45922</v>
      </c>
      <c r="H5" s="20" t="str">
        <f>VLOOKUP($D5,Results!$B$2:$I$398,8,FALSE)</f>
        <v>M27</v>
      </c>
      <c r="I5" s="20" t="str">
        <f>VLOOKUP(H5,Results!$N$2:$O$13,2,FALSE)</f>
        <v>Clockpelters</v>
      </c>
      <c r="J5" s="89">
        <f t="shared" si="5"/>
        <v>1</v>
      </c>
      <c r="K5" s="71">
        <f t="shared" si="6"/>
        <v>0</v>
      </c>
      <c r="L5" s="74">
        <f>IF(OR(C5&gt;Results!$F$1,N5="N"),0,IF(H5="X",0,IF(N5=O5,1,0)))</f>
        <v>0</v>
      </c>
      <c r="M5" s="73">
        <f t="shared" si="7"/>
        <v>1</v>
      </c>
      <c r="N5" s="80">
        <f>IF($C5&gt;Results!$F$1," ",(VLOOKUP($D5,Results!$B$2:$H$265,7,FALSE)))</f>
        <v>5</v>
      </c>
      <c r="O5" s="81">
        <f>IF($C5&gt;Results!$F$1," ",(VLOOKUP($E5,Results!$C$2:$K$265,9,FALSE)))</f>
        <v>13</v>
      </c>
      <c r="P5" s="84">
        <f t="shared" si="8"/>
        <v>0</v>
      </c>
    </row>
    <row r="6" spans="2:18" x14ac:dyDescent="0.25">
      <c r="B6" t="str">
        <f t="shared" si="2"/>
        <v>M26</v>
      </c>
      <c r="C6" s="22">
        <v>4</v>
      </c>
      <c r="D6" s="24" t="str">
        <f t="shared" si="3"/>
        <v>4M26</v>
      </c>
      <c r="E6" s="24" t="str">
        <f t="shared" si="4"/>
        <v>4M24</v>
      </c>
      <c r="F6" s="23"/>
      <c r="G6" s="19">
        <f>+Results!D38</f>
        <v>45933</v>
      </c>
      <c r="H6" s="20" t="str">
        <f>VLOOKUP($D6,Results!$B$2:$I$398,8,FALSE)</f>
        <v>M24</v>
      </c>
      <c r="I6" s="20" t="str">
        <f>VLOOKUP(H6,Results!$N$2:$O$13,2,FALSE)</f>
        <v>Newark Nomads</v>
      </c>
      <c r="J6" s="89">
        <f t="shared" si="5"/>
        <v>1</v>
      </c>
      <c r="K6" s="71">
        <f t="shared" si="6"/>
        <v>1</v>
      </c>
      <c r="L6" s="74">
        <f>IF(OR(C6&gt;Results!$F$1,N6="N"),0,IF(H6="X",0,IF(N6=O6,1,0)))</f>
        <v>0</v>
      </c>
      <c r="M6" s="73">
        <f t="shared" si="7"/>
        <v>0</v>
      </c>
      <c r="N6" s="80">
        <f>IF($C6&gt;Results!$F$1," ",(VLOOKUP($D6,Results!$B$2:$H$265,7,FALSE)))</f>
        <v>13</v>
      </c>
      <c r="O6" s="81">
        <f>IF($C6&gt;Results!$F$1," ",(VLOOKUP($E6,Results!$C$2:$K$265,9,FALSE)))</f>
        <v>5</v>
      </c>
      <c r="P6" s="84">
        <f t="shared" si="8"/>
        <v>2</v>
      </c>
    </row>
    <row r="7" spans="2:18" x14ac:dyDescent="0.25">
      <c r="B7" t="str">
        <f t="shared" si="2"/>
        <v>M26</v>
      </c>
      <c r="C7" s="22">
        <v>5</v>
      </c>
      <c r="D7" s="24" t="str">
        <f t="shared" si="3"/>
        <v>5M26</v>
      </c>
      <c r="E7" s="24" t="str">
        <f t="shared" si="4"/>
        <v>5M23</v>
      </c>
      <c r="F7" s="23"/>
      <c r="G7" s="21">
        <f>+Results!D50</f>
        <v>45938</v>
      </c>
      <c r="H7" s="20" t="str">
        <f>VLOOKUP($D7,Results!$B$2:$I$398,8,FALSE)</f>
        <v>M23</v>
      </c>
      <c r="I7" s="20" t="str">
        <f>VLOOKUP(H7,Results!$N$2:$O$13,2,FALSE)</f>
        <v>Aztecs</v>
      </c>
      <c r="J7" s="89">
        <f t="shared" si="5"/>
        <v>1</v>
      </c>
      <c r="K7" s="71">
        <f t="shared" si="6"/>
        <v>1</v>
      </c>
      <c r="L7" s="74">
        <f>IF(OR(C7&gt;Results!$F$1,N7="N"),0,IF(H7="X",0,IF(N7=O7,1,0)))</f>
        <v>0</v>
      </c>
      <c r="M7" s="73">
        <f t="shared" si="7"/>
        <v>0</v>
      </c>
      <c r="N7" s="80">
        <f>IF($C7&gt;Results!$F$1," ",(VLOOKUP($D7,Results!$B$2:$H$265,7,FALSE)))</f>
        <v>15</v>
      </c>
      <c r="O7" s="81">
        <f>IF($C7&gt;Results!$F$1," ",(VLOOKUP($E7,Results!$C$2:$K$265,9,FALSE)))</f>
        <v>9</v>
      </c>
      <c r="P7" s="84">
        <f t="shared" si="8"/>
        <v>2</v>
      </c>
      <c r="R7" t="s">
        <v>68</v>
      </c>
    </row>
    <row r="8" spans="2:18" x14ac:dyDescent="0.25">
      <c r="B8" t="str">
        <f t="shared" si="2"/>
        <v>M26</v>
      </c>
      <c r="C8" s="22">
        <v>6</v>
      </c>
      <c r="D8" s="24" t="str">
        <f t="shared" si="3"/>
        <v>6M26</v>
      </c>
      <c r="E8" s="24" t="str">
        <f t="shared" si="4"/>
        <v>6M29</v>
      </c>
      <c r="F8" s="23"/>
      <c r="G8" s="19">
        <f>+Results!D62</f>
        <v>45947</v>
      </c>
      <c r="H8" s="20" t="str">
        <f>VLOOKUP($D8,Results!$B$2:$I$398,8,FALSE)</f>
        <v>M29</v>
      </c>
      <c r="I8" s="20" t="str">
        <f>VLOOKUP(H8,Results!$N$2:$O$13,2,FALSE)</f>
        <v>Phoenix</v>
      </c>
      <c r="J8" s="89">
        <f t="shared" si="5"/>
        <v>1</v>
      </c>
      <c r="K8" s="71">
        <f t="shared" si="6"/>
        <v>0</v>
      </c>
      <c r="L8" s="74">
        <f>IF(OR(C8&gt;Results!$F$1,N8="N"),0,IF(H8="X",0,IF(N8=O8,1,0)))</f>
        <v>0</v>
      </c>
      <c r="M8" s="73">
        <f t="shared" si="7"/>
        <v>1</v>
      </c>
      <c r="N8" s="80">
        <f>IF($C8&gt;Results!$F$1," ",(VLOOKUP($D8,Results!$B$2:$H$265,7,FALSE)))</f>
        <v>7</v>
      </c>
      <c r="O8" s="81">
        <f>IF($C8&gt;Results!$F$1," ",(VLOOKUP($E8,Results!$C$2:$K$265,9,FALSE)))</f>
        <v>11</v>
      </c>
      <c r="P8" s="84">
        <f t="shared" si="8"/>
        <v>0</v>
      </c>
    </row>
    <row r="9" spans="2:18" x14ac:dyDescent="0.25">
      <c r="B9" t="str">
        <f t="shared" si="2"/>
        <v>M26</v>
      </c>
      <c r="C9" s="22">
        <v>7</v>
      </c>
      <c r="D9" s="24" t="str">
        <f t="shared" si="3"/>
        <v>7M26</v>
      </c>
      <c r="E9" s="24" t="str">
        <f t="shared" si="4"/>
        <v>7M22</v>
      </c>
      <c r="F9" s="23"/>
      <c r="G9" s="19">
        <f>+Results!D74</f>
        <v>45950</v>
      </c>
      <c r="H9" s="20" t="str">
        <f>VLOOKUP($D9,Results!$B$2:$I$398,8,FALSE)</f>
        <v>M22</v>
      </c>
      <c r="I9" s="20" t="str">
        <f>VLOOKUP(H9,Results!$N$2:$O$13,2,FALSE)</f>
        <v>Elks</v>
      </c>
      <c r="J9" s="89">
        <f t="shared" si="5"/>
        <v>1</v>
      </c>
      <c r="K9" s="71">
        <f t="shared" si="6"/>
        <v>1</v>
      </c>
      <c r="L9" s="74">
        <f>IF(OR(C9&gt;Results!$F$1,N9="N"),0,IF(H9="X",0,IF(N9=O9,1,0)))</f>
        <v>0</v>
      </c>
      <c r="M9" s="73">
        <f t="shared" si="7"/>
        <v>0</v>
      </c>
      <c r="N9" s="80">
        <f>IF($C9&gt;Results!$F$1," ",(VLOOKUP($D9,Results!$B$2:$H$265,7,FALSE)))</f>
        <v>15</v>
      </c>
      <c r="O9" s="81">
        <f>IF($C9&gt;Results!$F$1," ",(VLOOKUP($E9,Results!$C$2:$K$265,9,FALSE)))</f>
        <v>5</v>
      </c>
      <c r="P9" s="84">
        <f t="shared" si="8"/>
        <v>2</v>
      </c>
    </row>
    <row r="10" spans="2:18" x14ac:dyDescent="0.25">
      <c r="B10" t="str">
        <f t="shared" si="2"/>
        <v>M26</v>
      </c>
      <c r="C10" s="22">
        <v>8</v>
      </c>
      <c r="D10" s="24" t="str">
        <f t="shared" si="3"/>
        <v>8M26</v>
      </c>
      <c r="E10" s="24" t="str">
        <f t="shared" si="4"/>
        <v>8M32</v>
      </c>
      <c r="F10" s="23"/>
      <c r="G10" s="19">
        <f>+Results!D86</f>
        <v>45957</v>
      </c>
      <c r="H10" s="20" t="str">
        <f>VLOOKUP($D10,Results!$B$2:$I$398,8,FALSE)</f>
        <v>M32</v>
      </c>
      <c r="I10" s="20" t="str">
        <f>VLOOKUP(H10,Results!$N$2:$O$13,2,FALSE)</f>
        <v>Bingham Lions</v>
      </c>
      <c r="J10" s="89">
        <f t="shared" si="5"/>
        <v>1</v>
      </c>
      <c r="K10" s="71">
        <f t="shared" si="6"/>
        <v>0</v>
      </c>
      <c r="L10" s="74">
        <f>IF(OR(C10&gt;Results!$F$1,N10="N"),0,IF(H10="X",0,IF(N10=O10,1,0)))</f>
        <v>0</v>
      </c>
      <c r="M10" s="73">
        <f t="shared" si="7"/>
        <v>1</v>
      </c>
      <c r="N10" s="80">
        <f>IF($C10&gt;Results!$F$1," ",(VLOOKUP($D10,Results!$B$2:$H$265,7,FALSE)))</f>
        <v>5</v>
      </c>
      <c r="O10" s="81">
        <f>IF($C10&gt;Results!$F$1," ",(VLOOKUP($E10,Results!$C$2:$K$265,9,FALSE)))</f>
        <v>18</v>
      </c>
      <c r="P10" s="84">
        <f t="shared" si="8"/>
        <v>0</v>
      </c>
    </row>
    <row r="11" spans="2:18" x14ac:dyDescent="0.25">
      <c r="B11" t="str">
        <f t="shared" si="2"/>
        <v>M26</v>
      </c>
      <c r="C11" s="22">
        <v>9</v>
      </c>
      <c r="D11" s="24" t="str">
        <f t="shared" si="3"/>
        <v>9M26</v>
      </c>
      <c r="E11" s="24" t="str">
        <f t="shared" si="4"/>
        <v>9M30</v>
      </c>
      <c r="F11" s="23"/>
      <c r="G11" s="21">
        <f>+Results!D98</f>
        <v>45961</v>
      </c>
      <c r="H11" s="20" t="str">
        <f>VLOOKUP($D11,Results!$B$2:$I$398,8,FALSE)</f>
        <v>M30</v>
      </c>
      <c r="I11" s="20" t="str">
        <f>VLOOKUP(H11,Results!$N$2:$O$13,2,FALSE)</f>
        <v>The Imps</v>
      </c>
      <c r="J11" s="89">
        <f t="shared" si="5"/>
        <v>1</v>
      </c>
      <c r="K11" s="71">
        <f t="shared" si="6"/>
        <v>0</v>
      </c>
      <c r="L11" s="74">
        <f>IF(OR(C11&gt;Results!$F$1,N11="N"),0,IF(H11="X",0,IF(N11=O11,1,0)))</f>
        <v>0</v>
      </c>
      <c r="M11" s="73">
        <f t="shared" si="7"/>
        <v>1</v>
      </c>
      <c r="N11" s="80">
        <f>IF($C11&gt;Results!$F$1," ",(VLOOKUP($D11,Results!$B$2:$H$265,7,FALSE)))</f>
        <v>6</v>
      </c>
      <c r="O11" s="81">
        <f>IF($C11&gt;Results!$F$1," ",(VLOOKUP($E11,Results!$C$2:$K$265,9,FALSE)))</f>
        <v>13</v>
      </c>
      <c r="P11" s="84">
        <f t="shared" si="8"/>
        <v>0</v>
      </c>
    </row>
    <row r="12" spans="2:18" x14ac:dyDescent="0.25">
      <c r="B12" t="str">
        <f t="shared" si="2"/>
        <v>M26</v>
      </c>
      <c r="C12" s="22">
        <v>10</v>
      </c>
      <c r="D12" s="24" t="str">
        <f t="shared" si="3"/>
        <v>10M26</v>
      </c>
      <c r="E12" s="24" t="str">
        <f t="shared" si="4"/>
        <v>10M21</v>
      </c>
      <c r="F12" s="23"/>
      <c r="G12" s="21">
        <f>+Results!D110</f>
        <v>45966</v>
      </c>
      <c r="H12" s="20" t="str">
        <f>VLOOKUP($D12,Results!$B$2:$I$398,8,FALSE)</f>
        <v>M21</v>
      </c>
      <c r="I12" s="20" t="str">
        <f>VLOOKUP(H12,Results!$N$2:$O$13,2,FALSE)</f>
        <v>Butcher's Dog</v>
      </c>
      <c r="J12" s="89">
        <f t="shared" si="5"/>
        <v>0</v>
      </c>
      <c r="K12" s="71">
        <f t="shared" si="6"/>
        <v>0</v>
      </c>
      <c r="L12" s="74">
        <f>IF(OR(C12&gt;Results!$F$1,N12="N"),0,IF(H12="X",0,IF(N12=O12,1,0)))</f>
        <v>0</v>
      </c>
      <c r="M12" s="73">
        <f t="shared" si="7"/>
        <v>0</v>
      </c>
      <c r="N12" s="80" t="str">
        <f>IF($C12&gt;Results!$F$1," ",(VLOOKUP($D12,Results!$B$2:$H$265,7,FALSE)))</f>
        <v>N</v>
      </c>
      <c r="O12" s="81" t="str">
        <f>IF($C12&gt;Results!$F$1," ",(VLOOKUP($E12,Results!$C$2:$K$265,9,FALSE)))</f>
        <v>N</v>
      </c>
      <c r="P12" s="84">
        <f t="shared" si="8"/>
        <v>0</v>
      </c>
    </row>
    <row r="13" spans="2:18" x14ac:dyDescent="0.25">
      <c r="B13" t="str">
        <f t="shared" si="2"/>
        <v>M26</v>
      </c>
      <c r="C13" s="22">
        <v>11</v>
      </c>
      <c r="D13" s="24" t="str">
        <f t="shared" si="3"/>
        <v>11M26</v>
      </c>
      <c r="E13" s="24" t="str">
        <f t="shared" si="4"/>
        <v>11M31</v>
      </c>
      <c r="F13" s="23"/>
      <c r="G13" s="21">
        <f>+Results!D122</f>
        <v>45971</v>
      </c>
      <c r="H13" s="20" t="str">
        <f>VLOOKUP($D13,Results!$B$2:$I$398,8,FALSE)</f>
        <v>M31</v>
      </c>
      <c r="I13" s="20" t="str">
        <f>VLOOKUP(H13,Results!$N$2:$O$13,2,FALSE)</f>
        <v>Lazy S</v>
      </c>
      <c r="J13" s="89">
        <f t="shared" si="5"/>
        <v>1</v>
      </c>
      <c r="K13" s="71">
        <f t="shared" si="6"/>
        <v>0</v>
      </c>
      <c r="L13" s="74">
        <f>IF(OR(C13&gt;Results!$F$1,N13="N"),0,IF(H13="X",0,IF(N13=O13,1,0)))</f>
        <v>0</v>
      </c>
      <c r="M13" s="73">
        <f t="shared" si="7"/>
        <v>1</v>
      </c>
      <c r="N13" s="80">
        <f>IF($C13&gt;Results!$F$1," ",(VLOOKUP($D13,Results!$B$2:$H$265,7,FALSE)))</f>
        <v>8</v>
      </c>
      <c r="O13" s="81">
        <f>IF($C13&gt;Results!$F$1," ",(VLOOKUP($E13,Results!$C$2:$K$265,9,FALSE)))</f>
        <v>11</v>
      </c>
      <c r="P13" s="84">
        <f t="shared" si="8"/>
        <v>0</v>
      </c>
    </row>
    <row r="14" spans="2:18" x14ac:dyDescent="0.25">
      <c r="B14" t="str">
        <f t="shared" si="2"/>
        <v>M26</v>
      </c>
      <c r="C14" s="22">
        <v>12</v>
      </c>
      <c r="D14" s="24" t="str">
        <f t="shared" si="3"/>
        <v>12M26</v>
      </c>
      <c r="E14" s="24" t="str">
        <f t="shared" si="4"/>
        <v>12M25</v>
      </c>
      <c r="F14" s="23"/>
      <c r="G14" s="19">
        <f>+Results!D134</f>
        <v>45978</v>
      </c>
      <c r="H14" s="20" t="str">
        <f>VLOOKUP($D14,Results!$B$2:$I$398,8,FALSE)</f>
        <v>M25</v>
      </c>
      <c r="I14" s="20" t="str">
        <f>VLOOKUP(H14,Results!$N$2:$O$13,2,FALSE)</f>
        <v>Woodlark</v>
      </c>
      <c r="J14" s="89">
        <f t="shared" si="5"/>
        <v>1</v>
      </c>
      <c r="K14" s="71">
        <f t="shared" si="6"/>
        <v>0</v>
      </c>
      <c r="L14" s="74">
        <f>IF(OR(C14&gt;Results!$F$1,N14="N"),0,IF(H14="X",0,IF(N14=O14,1,0)))</f>
        <v>0</v>
      </c>
      <c r="M14" s="73">
        <f t="shared" si="7"/>
        <v>1</v>
      </c>
      <c r="N14" s="80">
        <f>IF($C14&gt;Results!$F$1," ",(VLOOKUP($D14,Results!$B$2:$H$265,7,FALSE)))</f>
        <v>7</v>
      </c>
      <c r="O14" s="81">
        <f>IF($C14&gt;Results!$F$1," ",(VLOOKUP($E14,Results!$C$2:$K$265,9,FALSE)))</f>
        <v>10</v>
      </c>
      <c r="P14" s="84">
        <f t="shared" si="8"/>
        <v>0</v>
      </c>
    </row>
    <row r="15" spans="2:18" x14ac:dyDescent="0.25">
      <c r="B15" t="str">
        <f t="shared" si="2"/>
        <v>M26</v>
      </c>
      <c r="C15" s="22">
        <v>13</v>
      </c>
      <c r="D15" s="24" t="str">
        <f t="shared" si="3"/>
        <v>13M26</v>
      </c>
      <c r="E15" s="24" t="str">
        <f t="shared" si="4"/>
        <v>13M27</v>
      </c>
      <c r="F15" s="23"/>
      <c r="G15" s="19">
        <f>+Results!D146</f>
        <v>45985</v>
      </c>
      <c r="H15" s="20" t="str">
        <f>VLOOKUP($D15,Results!$B$2:$I$398,8,FALSE)</f>
        <v>M27</v>
      </c>
      <c r="I15" s="20" t="str">
        <f>VLOOKUP(H15,Results!$N$2:$O$13,2,FALSE)</f>
        <v>Clockpelters</v>
      </c>
      <c r="J15" s="89">
        <f t="shared" si="5"/>
        <v>1</v>
      </c>
      <c r="K15" s="71">
        <f t="shared" si="6"/>
        <v>0</v>
      </c>
      <c r="L15" s="74">
        <f>IF(OR(C15&gt;Results!$F$1,N15="N"),0,IF(H15="X",0,IF(N15=O15,1,0)))</f>
        <v>0</v>
      </c>
      <c r="M15" s="73">
        <f t="shared" si="7"/>
        <v>1</v>
      </c>
      <c r="N15" s="80">
        <f>IF($C15&gt;Results!$F$1," ",(VLOOKUP($D15,Results!$B$2:$H$265,7,FALSE)))</f>
        <v>8</v>
      </c>
      <c r="O15" s="81">
        <f>IF($C15&gt;Results!$F$1," ",(VLOOKUP($E15,Results!$C$2:$K$265,9,FALSE)))</f>
        <v>13</v>
      </c>
      <c r="P15" s="84">
        <f t="shared" si="8"/>
        <v>0</v>
      </c>
    </row>
    <row r="16" spans="2:18" x14ac:dyDescent="0.25">
      <c r="B16" t="str">
        <f t="shared" si="2"/>
        <v>M26</v>
      </c>
      <c r="C16" s="22">
        <v>14</v>
      </c>
      <c r="D16" s="24" t="str">
        <f t="shared" si="3"/>
        <v>14M26</v>
      </c>
      <c r="E16" s="24" t="str">
        <f t="shared" si="4"/>
        <v>14M28</v>
      </c>
      <c r="F16" s="23"/>
      <c r="G16" s="19">
        <f>+Results!D158</f>
        <v>45994</v>
      </c>
      <c r="H16" s="20" t="str">
        <f>VLOOKUP($D16,Results!$B$2:$I$398,8,FALSE)</f>
        <v>M28</v>
      </c>
      <c r="I16" s="20" t="str">
        <f>VLOOKUP(H16,Results!$N$2:$O$13,2,FALSE)</f>
        <v>Pilgrims</v>
      </c>
      <c r="J16" s="89">
        <f t="shared" si="5"/>
        <v>1</v>
      </c>
      <c r="K16" s="71">
        <f t="shared" si="6"/>
        <v>1</v>
      </c>
      <c r="L16" s="74">
        <f>IF(OR(C16&gt;Results!$F$1,N16="N"),0,IF(H16="X",0,IF(N16=O16,1,0)))</f>
        <v>0</v>
      </c>
      <c r="M16" s="73">
        <f t="shared" si="7"/>
        <v>0</v>
      </c>
      <c r="N16" s="80">
        <f>IF($C16&gt;Results!$F$1," ",(VLOOKUP($D16,Results!$B$2:$H$265,7,FALSE)))</f>
        <v>19</v>
      </c>
      <c r="O16" s="81">
        <f>IF($C16&gt;Results!$F$1," ",(VLOOKUP($E16,Results!$C$2:$K$265,9,FALSE)))</f>
        <v>13</v>
      </c>
      <c r="P16" s="84">
        <f t="shared" si="8"/>
        <v>2</v>
      </c>
    </row>
    <row r="17" spans="2:16" x14ac:dyDescent="0.25">
      <c r="B17" t="str">
        <f t="shared" si="2"/>
        <v>M26</v>
      </c>
      <c r="C17" s="22">
        <v>15</v>
      </c>
      <c r="D17" s="24" t="str">
        <f t="shared" si="3"/>
        <v>15M26</v>
      </c>
      <c r="E17" s="24" t="str">
        <f t="shared" si="4"/>
        <v>15M24</v>
      </c>
      <c r="F17" s="23"/>
      <c r="G17" s="19">
        <f>+Results!D170</f>
        <v>46003</v>
      </c>
      <c r="H17" s="20" t="str">
        <f>VLOOKUP($D17,Results!$B$2:$I$398,8,FALSE)</f>
        <v>M24</v>
      </c>
      <c r="I17" s="20" t="str">
        <f>VLOOKUP(H17,Results!$N$2:$O$13,2,FALSE)</f>
        <v>Newark Nomads</v>
      </c>
      <c r="J17" s="89">
        <f t="shared" si="5"/>
        <v>1</v>
      </c>
      <c r="K17" s="71">
        <f t="shared" si="6"/>
        <v>1</v>
      </c>
      <c r="L17" s="74">
        <f>IF(OR(C17&gt;Results!$F$1,N17="N"),0,IF(H17="X",0,IF(N17=O17,1,0)))</f>
        <v>0</v>
      </c>
      <c r="M17" s="73">
        <f t="shared" si="7"/>
        <v>0</v>
      </c>
      <c r="N17" s="80">
        <f>IF($C17&gt;Results!$F$1," ",(VLOOKUP($D17,Results!$B$2:$H$265,7,FALSE)))</f>
        <v>16</v>
      </c>
      <c r="O17" s="81">
        <f>IF($C17&gt;Results!$F$1," ",(VLOOKUP($E17,Results!$C$2:$K$265,9,FALSE)))</f>
        <v>5</v>
      </c>
      <c r="P17" s="84">
        <f t="shared" si="8"/>
        <v>2</v>
      </c>
    </row>
    <row r="18" spans="2:16" x14ac:dyDescent="0.25">
      <c r="B18" t="str">
        <f t="shared" si="2"/>
        <v>M26</v>
      </c>
      <c r="C18" s="22">
        <v>16</v>
      </c>
      <c r="D18" s="24" t="str">
        <f t="shared" si="3"/>
        <v>16M26</v>
      </c>
      <c r="E18" s="24" t="str">
        <f t="shared" si="4"/>
        <v>16M23</v>
      </c>
      <c r="F18" s="23"/>
      <c r="G18" s="21">
        <f>+Results!D182</f>
        <v>46006</v>
      </c>
      <c r="H18" s="20" t="str">
        <f>VLOOKUP($D18,Results!$B$2:$I$398,8,FALSE)</f>
        <v>M23</v>
      </c>
      <c r="I18" s="20" t="str">
        <f>VLOOKUP(H18,Results!$N$2:$O$13,2,FALSE)</f>
        <v>Aztecs</v>
      </c>
      <c r="J18" s="89">
        <f t="shared" si="5"/>
        <v>0</v>
      </c>
      <c r="K18" s="71">
        <f t="shared" si="6"/>
        <v>0</v>
      </c>
      <c r="L18" s="74">
        <f>IF(OR(C18&gt;Results!$F$1,N18="N"),0,IF(H18="X",0,IF(N18=O18,1,0)))</f>
        <v>0</v>
      </c>
      <c r="M18" s="73">
        <f t="shared" si="7"/>
        <v>0</v>
      </c>
      <c r="N18" s="80" t="str">
        <f>IF($C18&gt;Results!$F$1," ",(VLOOKUP($D18,Results!$B$2:$H$265,7,FALSE)))</f>
        <v xml:space="preserve"> </v>
      </c>
      <c r="O18" s="81" t="str">
        <f>IF($C18&gt;Results!$F$1," ",(VLOOKUP($E18,Results!$C$2:$K$265,9,FALSE)))</f>
        <v xml:space="preserve"> </v>
      </c>
      <c r="P18" s="84">
        <f t="shared" si="8"/>
        <v>0</v>
      </c>
    </row>
    <row r="19" spans="2:16" x14ac:dyDescent="0.25">
      <c r="B19" t="str">
        <f t="shared" si="2"/>
        <v>M26</v>
      </c>
      <c r="C19" s="22">
        <v>17</v>
      </c>
      <c r="D19" s="24" t="str">
        <f t="shared" si="3"/>
        <v>17M26</v>
      </c>
      <c r="E19" s="24" t="str">
        <f t="shared" si="4"/>
        <v>17M29</v>
      </c>
      <c r="F19" s="23"/>
      <c r="G19" s="19">
        <f>+Results!D194</f>
        <v>46013</v>
      </c>
      <c r="H19" s="20" t="str">
        <f>VLOOKUP($D19,Results!$B$2:$I$398,8,FALSE)</f>
        <v>M29</v>
      </c>
      <c r="I19" s="20" t="str">
        <f>VLOOKUP(H19,Results!$N$2:$O$13,2,FALSE)</f>
        <v>Phoenix</v>
      </c>
      <c r="J19" s="89">
        <f t="shared" si="5"/>
        <v>0</v>
      </c>
      <c r="K19" s="71">
        <f t="shared" si="6"/>
        <v>0</v>
      </c>
      <c r="L19" s="74">
        <f>IF(OR(C19&gt;Results!$F$1,N19="N"),0,IF(H19="X",0,IF(N19=O19,1,0)))</f>
        <v>0</v>
      </c>
      <c r="M19" s="73">
        <f t="shared" si="7"/>
        <v>0</v>
      </c>
      <c r="N19" s="80" t="str">
        <f>IF($C19&gt;Results!$F$1," ",(VLOOKUP($D19,Results!$B$2:$H$265,7,FALSE)))</f>
        <v xml:space="preserve"> </v>
      </c>
      <c r="O19" s="81" t="str">
        <f>IF($C19&gt;Results!$F$1," ",(VLOOKUP($E19,Results!$C$2:$K$265,9,FALSE)))</f>
        <v xml:space="preserve"> </v>
      </c>
      <c r="P19" s="84">
        <f t="shared" si="8"/>
        <v>0</v>
      </c>
    </row>
    <row r="20" spans="2:16" x14ac:dyDescent="0.25">
      <c r="B20" t="str">
        <f t="shared" si="2"/>
        <v>M26</v>
      </c>
      <c r="C20" s="22">
        <v>18</v>
      </c>
      <c r="D20" s="24" t="str">
        <f t="shared" si="3"/>
        <v>18M26</v>
      </c>
      <c r="E20" s="24" t="str">
        <f t="shared" si="4"/>
        <v>18M22</v>
      </c>
      <c r="F20" s="23"/>
      <c r="G20" s="21">
        <f>+Results!D206</f>
        <v>46031</v>
      </c>
      <c r="H20" s="20" t="str">
        <f>VLOOKUP($D20,Results!$B$2:$I$398,8,FALSE)</f>
        <v>M22</v>
      </c>
      <c r="I20" s="20" t="str">
        <f>VLOOKUP(H20,Results!$N$2:$O$13,2,FALSE)</f>
        <v>Elks</v>
      </c>
      <c r="J20" s="89">
        <f t="shared" si="5"/>
        <v>0</v>
      </c>
      <c r="K20" s="71">
        <f t="shared" si="6"/>
        <v>0</v>
      </c>
      <c r="L20" s="74">
        <f>IF(OR(C20&gt;Results!$F$1,N20="N"),0,IF(H20="X",0,IF(N20=O20,1,0)))</f>
        <v>0</v>
      </c>
      <c r="M20" s="73">
        <f t="shared" si="7"/>
        <v>0</v>
      </c>
      <c r="N20" s="80" t="str">
        <f>IF($C20&gt;Results!$F$1," ",(VLOOKUP($D20,Results!$B$2:$H$265,7,FALSE)))</f>
        <v xml:space="preserve"> </v>
      </c>
      <c r="O20" s="81" t="str">
        <f>IF($C20&gt;Results!$F$1," ",(VLOOKUP($E20,Results!$C$2:$K$265,9,FALSE)))</f>
        <v xml:space="preserve"> </v>
      </c>
      <c r="P20" s="84">
        <f t="shared" si="8"/>
        <v>0</v>
      </c>
    </row>
    <row r="21" spans="2:16" x14ac:dyDescent="0.25">
      <c r="B21" t="str">
        <f t="shared" si="2"/>
        <v>M26</v>
      </c>
      <c r="C21" s="22">
        <v>19</v>
      </c>
      <c r="D21" s="24" t="str">
        <f t="shared" si="3"/>
        <v>19M26</v>
      </c>
      <c r="E21" s="24" t="str">
        <f t="shared" si="4"/>
        <v>19M32</v>
      </c>
      <c r="F21" s="23"/>
      <c r="G21" s="19">
        <f>+Results!D218</f>
        <v>46034</v>
      </c>
      <c r="H21" s="20" t="str">
        <f>VLOOKUP($D21,Results!$B$2:$I$398,8,FALSE)</f>
        <v>M32</v>
      </c>
      <c r="I21" s="20" t="str">
        <f>VLOOKUP(H21,Results!$N$2:$O$13,2,FALSE)</f>
        <v>Bingham Lions</v>
      </c>
      <c r="J21" s="89">
        <f t="shared" si="5"/>
        <v>0</v>
      </c>
      <c r="K21" s="71">
        <f t="shared" si="6"/>
        <v>0</v>
      </c>
      <c r="L21" s="74">
        <f>IF(OR(C21&gt;Results!$F$1,N21="N"),0,IF(H21="X",0,IF(N21=O21,1,0)))</f>
        <v>0</v>
      </c>
      <c r="M21" s="73">
        <f t="shared" si="7"/>
        <v>0</v>
      </c>
      <c r="N21" s="80" t="str">
        <f>IF($C21&gt;Results!$F$1," ",(VLOOKUP($D21,Results!$B$2:$H$265,7,FALSE)))</f>
        <v xml:space="preserve"> </v>
      </c>
      <c r="O21" s="81" t="str">
        <f>IF($C21&gt;Results!$F$1," ",(VLOOKUP($E21,Results!$C$2:$K$265,9,FALSE)))</f>
        <v xml:space="preserve"> </v>
      </c>
      <c r="P21" s="84">
        <f t="shared" si="8"/>
        <v>0</v>
      </c>
    </row>
    <row r="22" spans="2:16" x14ac:dyDescent="0.25">
      <c r="B22" t="str">
        <f t="shared" si="2"/>
        <v>M26</v>
      </c>
      <c r="C22" s="22">
        <v>20</v>
      </c>
      <c r="D22" s="24" t="str">
        <f t="shared" si="3"/>
        <v>20M26</v>
      </c>
      <c r="E22" s="24" t="str">
        <f t="shared" si="4"/>
        <v>20M30</v>
      </c>
      <c r="F22" s="23"/>
      <c r="G22" s="21">
        <f>+Results!D230</f>
        <v>46041</v>
      </c>
      <c r="H22" s="20" t="str">
        <f>VLOOKUP($D22,Results!$B$2:$I$398,8,FALSE)</f>
        <v>M30</v>
      </c>
      <c r="I22" s="20" t="str">
        <f>VLOOKUP(H22,Results!$N$2:$O$13,2,FALSE)</f>
        <v>The Imps</v>
      </c>
      <c r="J22" s="89">
        <f t="shared" si="5"/>
        <v>0</v>
      </c>
      <c r="K22" s="71">
        <f t="shared" si="6"/>
        <v>0</v>
      </c>
      <c r="L22" s="74">
        <f>IF(OR(C22&gt;Results!$F$1,N22="N"),0,IF(H22="X",0,IF(N22=O22,1,0)))</f>
        <v>0</v>
      </c>
      <c r="M22" s="73">
        <f t="shared" si="7"/>
        <v>0</v>
      </c>
      <c r="N22" s="80" t="str">
        <f>IF($C22&gt;Results!$F$1," ",(VLOOKUP($D22,Results!$B$2:$H$265,7,FALSE)))</f>
        <v xml:space="preserve"> </v>
      </c>
      <c r="O22" s="81" t="str">
        <f>IF($C22&gt;Results!$F$1," ",(VLOOKUP($E22,Results!$C$2:$K$265,9,FALSE)))</f>
        <v xml:space="preserve"> </v>
      </c>
      <c r="P22" s="84">
        <f t="shared" si="8"/>
        <v>0</v>
      </c>
    </row>
    <row r="23" spans="2:16" x14ac:dyDescent="0.25">
      <c r="B23" t="str">
        <f t="shared" si="2"/>
        <v>M26</v>
      </c>
      <c r="C23" s="22">
        <v>21</v>
      </c>
      <c r="D23" s="24" t="str">
        <f t="shared" si="3"/>
        <v>21M26</v>
      </c>
      <c r="E23" s="24" t="str">
        <f t="shared" si="4"/>
        <v>21M21</v>
      </c>
      <c r="F23" s="23"/>
      <c r="G23" s="19">
        <f>+Results!D242</f>
        <v>46050</v>
      </c>
      <c r="H23" s="20" t="str">
        <f>VLOOKUP($D23,Results!$B$2:$I$398,8,FALSE)</f>
        <v>M21</v>
      </c>
      <c r="I23" s="20" t="str">
        <f>VLOOKUP(H23,Results!$N$2:$O$13,2,FALSE)</f>
        <v>Butcher's Dog</v>
      </c>
      <c r="J23" s="89">
        <f t="shared" si="5"/>
        <v>0</v>
      </c>
      <c r="K23" s="71">
        <f t="shared" si="6"/>
        <v>0</v>
      </c>
      <c r="L23" s="74">
        <f>IF(OR(C23&gt;Results!$F$1,N23="N"),0,IF(H23="X",0,IF(N23=O23,1,0)))</f>
        <v>0</v>
      </c>
      <c r="M23" s="73">
        <f t="shared" si="7"/>
        <v>0</v>
      </c>
      <c r="N23" s="80" t="str">
        <f>IF($C23&gt;Results!$F$1," ",(VLOOKUP($D23,Results!$B$2:$H$265,7,FALSE)))</f>
        <v xml:space="preserve"> </v>
      </c>
      <c r="O23" s="81" t="str">
        <f>IF($C23&gt;Results!$F$1," ",(VLOOKUP($E23,Results!$C$2:$K$265,9,FALSE)))</f>
        <v xml:space="preserve"> </v>
      </c>
      <c r="P23" s="84">
        <f t="shared" si="8"/>
        <v>0</v>
      </c>
    </row>
    <row r="24" spans="2:16" x14ac:dyDescent="0.25">
      <c r="B24" t="str">
        <f t="shared" si="2"/>
        <v>M26</v>
      </c>
      <c r="C24" s="22">
        <v>22</v>
      </c>
      <c r="D24" s="24" t="str">
        <f t="shared" si="3"/>
        <v>22M26</v>
      </c>
      <c r="E24" s="24" t="str">
        <f t="shared" si="4"/>
        <v>22M31</v>
      </c>
      <c r="F24" s="23"/>
      <c r="G24" s="21">
        <f>+Results!D254</f>
        <v>46059</v>
      </c>
      <c r="H24" s="20" t="str">
        <f>VLOOKUP($D24,Results!$B$2:$I$398,8,FALSE)</f>
        <v>M31</v>
      </c>
      <c r="I24" s="20" t="str">
        <f>VLOOKUP(H24,Results!$N$2:$O$13,2,FALSE)</f>
        <v>Lazy S</v>
      </c>
      <c r="J24" s="89">
        <f t="shared" si="5"/>
        <v>0</v>
      </c>
      <c r="K24" s="71">
        <f t="shared" si="6"/>
        <v>0</v>
      </c>
      <c r="L24" s="74">
        <f>IF(OR(C24&gt;Results!$F$1,N24="N"),0,IF(H24="X",0,IF(N24=O24,1,0)))</f>
        <v>0</v>
      </c>
      <c r="M24" s="73">
        <f t="shared" si="7"/>
        <v>0</v>
      </c>
      <c r="N24" s="80" t="str">
        <f>IF($C24&gt;Results!$F$1," ",(VLOOKUP($D24,Results!$B$2:$H$265,7,FALSE)))</f>
        <v xml:space="preserve"> </v>
      </c>
      <c r="O24" s="81" t="str">
        <f>IF($C24&gt;Results!$F$1," ",(VLOOKUP($E24,Results!$C$2:$K$265,9,FALSE)))</f>
        <v xml:space="preserve"> </v>
      </c>
      <c r="P24" s="84">
        <f t="shared" si="8"/>
        <v>0</v>
      </c>
    </row>
    <row r="25" spans="2:16" x14ac:dyDescent="0.25">
      <c r="B25" t="str">
        <f t="shared" si="2"/>
        <v>M26</v>
      </c>
      <c r="C25" s="22">
        <v>23</v>
      </c>
      <c r="D25" s="24" t="str">
        <f t="shared" si="3"/>
        <v>23M26</v>
      </c>
      <c r="E25" s="24" t="str">
        <f t="shared" si="4"/>
        <v>23M25</v>
      </c>
      <c r="F25" s="23"/>
      <c r="G25" s="21">
        <f>+Results!D266</f>
        <v>46062</v>
      </c>
      <c r="H25" s="20" t="str">
        <f>VLOOKUP($D25,Results!$B$2:$I$398,8,FALSE)</f>
        <v>M25</v>
      </c>
      <c r="I25" s="20" t="str">
        <f>VLOOKUP(H25,Results!$N$2:$O$13,2,FALSE)</f>
        <v>Woodlark</v>
      </c>
      <c r="J25" s="89">
        <f t="shared" si="5"/>
        <v>0</v>
      </c>
      <c r="K25" s="71">
        <f t="shared" si="6"/>
        <v>0</v>
      </c>
      <c r="L25" s="74">
        <f>IF(OR(C25&gt;Results!$F$1,N25="N"),0,IF(H25="X",0,IF(N25=O25,1,0)))</f>
        <v>0</v>
      </c>
      <c r="M25" s="73">
        <f t="shared" si="7"/>
        <v>0</v>
      </c>
      <c r="N25" s="80" t="str">
        <f>IF($C25&gt;Results!$F$1," ",(VLOOKUP($D25,Results!$B$2:$H$398,7,FALSE)))</f>
        <v xml:space="preserve"> </v>
      </c>
      <c r="O25" s="81" t="str">
        <f>IF($C25&gt;Results!$F$1," ",(VLOOKUP($E25,Results!$C$2:$K$398,9,FALSE)))</f>
        <v xml:space="preserve"> </v>
      </c>
      <c r="P25" s="84">
        <f t="shared" si="8"/>
        <v>0</v>
      </c>
    </row>
    <row r="26" spans="2:16" x14ac:dyDescent="0.25">
      <c r="B26" t="str">
        <f t="shared" si="2"/>
        <v>M26</v>
      </c>
      <c r="C26" s="22">
        <v>24</v>
      </c>
      <c r="D26" s="24" t="str">
        <f t="shared" si="3"/>
        <v>24M26</v>
      </c>
      <c r="E26" s="24" t="str">
        <f t="shared" si="4"/>
        <v>24M27</v>
      </c>
      <c r="F26" s="23"/>
      <c r="G26" s="21">
        <f>+Results!D278</f>
        <v>46069</v>
      </c>
      <c r="H26" s="20" t="str">
        <f>VLOOKUP($D26,Results!$B$2:$I$398,8,FALSE)</f>
        <v>M27</v>
      </c>
      <c r="I26" s="20" t="str">
        <f>VLOOKUP(H26,Results!$N$2:$O$13,2,FALSE)</f>
        <v>Clockpelters</v>
      </c>
      <c r="J26" s="89">
        <f t="shared" si="5"/>
        <v>0</v>
      </c>
      <c r="K26" s="71">
        <f t="shared" si="6"/>
        <v>0</v>
      </c>
      <c r="L26" s="74">
        <f>IF(OR(C26&gt;Results!$F$1,N26="N"),0,IF(H26="X",0,IF(N26=O26,1,0)))</f>
        <v>0</v>
      </c>
      <c r="M26" s="73">
        <f t="shared" si="7"/>
        <v>0</v>
      </c>
      <c r="N26" s="80" t="str">
        <f>IF($C26&gt;Results!$F$1," ",(VLOOKUP($D26,Results!$B$2:$H$398,7,FALSE)))</f>
        <v xml:space="preserve"> </v>
      </c>
      <c r="O26" s="81" t="str">
        <f>IF($C26&gt;Results!$F$1," ",(VLOOKUP($E26,Results!$C$2:$K$398,9,FALSE)))</f>
        <v xml:space="preserve"> </v>
      </c>
      <c r="P26" s="84">
        <f t="shared" si="8"/>
        <v>0</v>
      </c>
    </row>
    <row r="27" spans="2:16" x14ac:dyDescent="0.25">
      <c r="B27" t="str">
        <f t="shared" si="2"/>
        <v>M26</v>
      </c>
      <c r="C27" s="22">
        <v>25</v>
      </c>
      <c r="D27" s="24" t="str">
        <f t="shared" si="3"/>
        <v>25M26</v>
      </c>
      <c r="E27" s="24" t="str">
        <f t="shared" si="4"/>
        <v>25M28</v>
      </c>
      <c r="F27" s="23"/>
      <c r="G27" s="21">
        <f>+Results!D290</f>
        <v>46073</v>
      </c>
      <c r="H27" s="20" t="str">
        <f>VLOOKUP($D27,Results!$B$2:$I$398,8,FALSE)</f>
        <v>M28</v>
      </c>
      <c r="I27" s="20" t="str">
        <f>VLOOKUP(H27,Results!$N$2:$O$13,2,FALSE)</f>
        <v>Pilgrims</v>
      </c>
      <c r="J27" s="89">
        <f t="shared" si="5"/>
        <v>0</v>
      </c>
      <c r="K27" s="71">
        <f t="shared" si="6"/>
        <v>0</v>
      </c>
      <c r="L27" s="74">
        <f>IF(OR(C27&gt;Results!$F$1,N27="N"),0,IF(H27="X",0,IF(N27=O27,1,0)))</f>
        <v>0</v>
      </c>
      <c r="M27" s="73">
        <f t="shared" si="7"/>
        <v>0</v>
      </c>
      <c r="N27" s="80" t="str">
        <f>IF($C27&gt;Results!$F$1," ",(VLOOKUP($D27,Results!$B$2:$H$398,7,FALSE)))</f>
        <v xml:space="preserve"> </v>
      </c>
      <c r="O27" s="81" t="str">
        <f>IF($C27&gt;Results!$F$1," ",(VLOOKUP($E27,Results!$C$2:$K$398,9,FALSE)))</f>
        <v xml:space="preserve"> </v>
      </c>
      <c r="P27" s="84">
        <f t="shared" si="8"/>
        <v>0</v>
      </c>
    </row>
    <row r="28" spans="2:16" x14ac:dyDescent="0.25">
      <c r="B28" t="str">
        <f t="shared" si="2"/>
        <v>M26</v>
      </c>
      <c r="C28" s="22">
        <v>26</v>
      </c>
      <c r="D28" s="24" t="str">
        <f t="shared" si="3"/>
        <v>26M26</v>
      </c>
      <c r="E28" s="24" t="str">
        <f t="shared" si="4"/>
        <v>26M24</v>
      </c>
      <c r="F28" s="23"/>
      <c r="G28" s="21">
        <f>+Results!D302</f>
        <v>46078</v>
      </c>
      <c r="H28" s="20" t="str">
        <f>VLOOKUP($D28,Results!$B$2:$I$398,8,FALSE)</f>
        <v>M24</v>
      </c>
      <c r="I28" s="20" t="str">
        <f>VLOOKUP(H28,Results!$N$2:$O$13,2,FALSE)</f>
        <v>Newark Nomads</v>
      </c>
      <c r="J28" s="89">
        <f t="shared" si="5"/>
        <v>0</v>
      </c>
      <c r="K28" s="71">
        <f t="shared" si="6"/>
        <v>0</v>
      </c>
      <c r="L28" s="74">
        <f>IF(OR(C28&gt;Results!$F$1,N28="N"),0,IF(H28="X",0,IF(N28=O28,1,0)))</f>
        <v>0</v>
      </c>
      <c r="M28" s="73">
        <f t="shared" si="7"/>
        <v>0</v>
      </c>
      <c r="N28" s="80" t="str">
        <f>IF($C28&gt;Results!$F$1," ",(VLOOKUP($D28,Results!$B$2:$H$398,7,FALSE)))</f>
        <v xml:space="preserve"> </v>
      </c>
      <c r="O28" s="81" t="str">
        <f>IF($C28&gt;Results!$F$1," ",(VLOOKUP($E28,Results!$C$2:$K$398,9,FALSE)))</f>
        <v xml:space="preserve"> </v>
      </c>
      <c r="P28" s="84">
        <f t="shared" si="8"/>
        <v>0</v>
      </c>
    </row>
    <row r="29" spans="2:16" x14ac:dyDescent="0.25">
      <c r="B29" t="str">
        <f t="shared" si="2"/>
        <v>M26</v>
      </c>
      <c r="C29" s="22">
        <v>27</v>
      </c>
      <c r="D29" s="24" t="str">
        <f t="shared" si="3"/>
        <v>27M26</v>
      </c>
      <c r="E29" s="24" t="str">
        <f t="shared" si="4"/>
        <v>27M23</v>
      </c>
      <c r="F29" s="23"/>
      <c r="G29" s="21">
        <f>+Results!D314</f>
        <v>46087</v>
      </c>
      <c r="H29" s="20" t="str">
        <f>VLOOKUP($D29,Results!$B$2:$I$398,8,FALSE)</f>
        <v>M23</v>
      </c>
      <c r="I29" s="20" t="str">
        <f>VLOOKUP(H29,Results!$N$2:$O$13,2,FALSE)</f>
        <v>Aztecs</v>
      </c>
      <c r="J29" s="89">
        <f t="shared" si="5"/>
        <v>0</v>
      </c>
      <c r="K29" s="71">
        <f t="shared" si="6"/>
        <v>0</v>
      </c>
      <c r="L29" s="74">
        <f>IF(OR(C29&gt;Results!$F$1,N29="N"),0,IF(H29="X",0,IF(N29=O29,1,0)))</f>
        <v>0</v>
      </c>
      <c r="M29" s="73">
        <f t="shared" si="7"/>
        <v>0</v>
      </c>
      <c r="N29" s="80" t="str">
        <f>IF($C29&gt;Results!$F$1," ",(VLOOKUP($D29,Results!$B$2:$H$398,7,FALSE)))</f>
        <v xml:space="preserve"> </v>
      </c>
      <c r="O29" s="81" t="str">
        <f>IF($C29&gt;Results!$F$1," ",(VLOOKUP($E29,Results!$C$2:$K$398,9,FALSE)))</f>
        <v xml:space="preserve"> </v>
      </c>
      <c r="P29" s="84">
        <f t="shared" si="8"/>
        <v>0</v>
      </c>
    </row>
    <row r="30" spans="2:16" x14ac:dyDescent="0.25">
      <c r="B30" t="str">
        <f t="shared" si="2"/>
        <v>M26</v>
      </c>
      <c r="C30" s="22">
        <v>28</v>
      </c>
      <c r="D30" s="24" t="str">
        <f t="shared" si="3"/>
        <v>28M26</v>
      </c>
      <c r="E30" s="24" t="str">
        <f t="shared" si="4"/>
        <v>28M29</v>
      </c>
      <c r="F30" s="23"/>
      <c r="G30" s="21">
        <f>+Results!D326</f>
        <v>46090</v>
      </c>
      <c r="H30" s="20" t="str">
        <f>VLOOKUP($D30,Results!$B$2:$I$398,8,FALSE)</f>
        <v>M29</v>
      </c>
      <c r="I30" s="20" t="str">
        <f>VLOOKUP(H30,Results!$N$2:$O$13,2,FALSE)</f>
        <v>Phoenix</v>
      </c>
      <c r="J30" s="89">
        <f t="shared" si="5"/>
        <v>0</v>
      </c>
      <c r="K30" s="71">
        <f t="shared" si="6"/>
        <v>0</v>
      </c>
      <c r="L30" s="74">
        <f>IF(OR(C30&gt;Results!$F$1,N30="N"),0,IF(H30="X",0,IF(N30=O30,1,0)))</f>
        <v>0</v>
      </c>
      <c r="M30" s="73">
        <f t="shared" si="7"/>
        <v>0</v>
      </c>
      <c r="N30" s="80" t="str">
        <f>IF($C30&gt;Results!$F$1," ",(VLOOKUP($D30,Results!$B$2:$H$398,7,FALSE)))</f>
        <v xml:space="preserve"> </v>
      </c>
      <c r="O30" s="81" t="str">
        <f>IF($C30&gt;Results!$F$1," ",(VLOOKUP($E30,Results!$C$2:$K$398,9,FALSE)))</f>
        <v xml:space="preserve"> </v>
      </c>
      <c r="P30" s="84">
        <f t="shared" si="8"/>
        <v>0</v>
      </c>
    </row>
    <row r="31" spans="2:16" x14ac:dyDescent="0.25">
      <c r="B31" t="str">
        <f t="shared" si="2"/>
        <v>M26</v>
      </c>
      <c r="C31" s="22">
        <v>29</v>
      </c>
      <c r="D31" s="24" t="str">
        <f t="shared" si="3"/>
        <v>29M26</v>
      </c>
      <c r="E31" s="24" t="str">
        <f t="shared" si="4"/>
        <v>29M32</v>
      </c>
      <c r="F31" s="23"/>
      <c r="G31" s="21">
        <f>+Results!D338</f>
        <v>46106</v>
      </c>
      <c r="H31" s="20" t="str">
        <f>VLOOKUP($D31,Results!$B$2:$I$398,8,FALSE)</f>
        <v>M32</v>
      </c>
      <c r="I31" s="20" t="str">
        <f>VLOOKUP(H31,Results!$N$2:$O$13,2,FALSE)</f>
        <v>Bingham Lions</v>
      </c>
      <c r="J31" s="89">
        <f t="shared" si="5"/>
        <v>0</v>
      </c>
      <c r="K31" s="71">
        <f t="shared" si="6"/>
        <v>0</v>
      </c>
      <c r="L31" s="74">
        <f>IF(OR(C31&gt;Results!$F$1,N31="N"),0,IF(H31="X",0,IF(N31=O31,1,0)))</f>
        <v>0</v>
      </c>
      <c r="M31" s="73">
        <f t="shared" si="7"/>
        <v>0</v>
      </c>
      <c r="N31" s="80" t="str">
        <f>IF($C31&gt;Results!$F$1," ",(VLOOKUP($D31,Results!$B$2:$H$398,7,FALSE)))</f>
        <v xml:space="preserve"> </v>
      </c>
      <c r="O31" s="81" t="str">
        <f>IF($C31&gt;Results!$F$1," ",(VLOOKUP($E31,Results!$C$2:$K$398,9,FALSE)))</f>
        <v xml:space="preserve"> </v>
      </c>
      <c r="P31" s="84">
        <f t="shared" si="8"/>
        <v>0</v>
      </c>
    </row>
    <row r="32" spans="2:16" x14ac:dyDescent="0.25">
      <c r="B32" t="str">
        <f t="shared" si="2"/>
        <v>M26</v>
      </c>
      <c r="C32" s="22">
        <v>30</v>
      </c>
      <c r="D32" s="24" t="str">
        <f t="shared" si="3"/>
        <v>30M26</v>
      </c>
      <c r="E32" s="24" t="str">
        <f t="shared" si="4"/>
        <v>30M30</v>
      </c>
      <c r="F32" s="23"/>
      <c r="G32" s="21">
        <f>+Results!D350</f>
        <v>46111</v>
      </c>
      <c r="H32" s="20" t="str">
        <f>VLOOKUP($D32,Results!$B$2:$I$398,8,FALSE)</f>
        <v>M30</v>
      </c>
      <c r="I32" s="20" t="str">
        <f>VLOOKUP(H32,Results!$N$2:$O$13,2,FALSE)</f>
        <v>The Imps</v>
      </c>
      <c r="J32" s="89">
        <f t="shared" si="5"/>
        <v>0</v>
      </c>
      <c r="K32" s="71">
        <f t="shared" si="6"/>
        <v>0</v>
      </c>
      <c r="L32" s="74">
        <f>IF(OR(C32&gt;Results!$F$1,N32="N"),0,IF(H32="X",0,IF(N32=O32,1,0)))</f>
        <v>0</v>
      </c>
      <c r="M32" s="73">
        <f t="shared" si="7"/>
        <v>0</v>
      </c>
      <c r="N32" s="80" t="str">
        <f>IF($C32&gt;Results!$F$1," ",(VLOOKUP($D32,Results!$B$2:$H$398,7,FALSE)))</f>
        <v xml:space="preserve"> </v>
      </c>
      <c r="O32" s="81" t="str">
        <f>IF($C32&gt;Results!$F$1," ",(VLOOKUP($E32,Results!$C$2:$K$398,9,FALSE)))</f>
        <v xml:space="preserve"> </v>
      </c>
      <c r="P32" s="84">
        <f t="shared" si="8"/>
        <v>0</v>
      </c>
    </row>
    <row r="33" spans="2:16" x14ac:dyDescent="0.25">
      <c r="B33" t="str">
        <f t="shared" si="2"/>
        <v>M26</v>
      </c>
      <c r="C33" s="22">
        <v>31</v>
      </c>
      <c r="D33" s="24" t="str">
        <f t="shared" si="3"/>
        <v>31M26</v>
      </c>
      <c r="E33" s="24" t="str">
        <f t="shared" si="4"/>
        <v>31M21</v>
      </c>
      <c r="F33" s="23"/>
      <c r="G33" s="21">
        <f>+Results!D362</f>
        <v>46120</v>
      </c>
      <c r="H33" s="20" t="str">
        <f>VLOOKUP($D33,Results!$B$2:$I$398,8,FALSE)</f>
        <v>M21</v>
      </c>
      <c r="I33" s="20" t="str">
        <f>VLOOKUP(H33,Results!$N$2:$O$13,2,FALSE)</f>
        <v>Butcher's Dog</v>
      </c>
      <c r="J33" s="89">
        <f t="shared" si="5"/>
        <v>0</v>
      </c>
      <c r="K33" s="71">
        <f t="shared" si="6"/>
        <v>0</v>
      </c>
      <c r="L33" s="74">
        <f>IF(OR(C33&gt;Results!$F$1,N33="N"),0,IF(H33="X",0,IF(N33=O33,1,0)))</f>
        <v>0</v>
      </c>
      <c r="M33" s="73">
        <f t="shared" si="7"/>
        <v>0</v>
      </c>
      <c r="N33" s="80" t="str">
        <f>IF($C33&gt;Results!$F$1," ",(VLOOKUP($D33,Results!$B$2:$H$398,7,FALSE)))</f>
        <v xml:space="preserve"> </v>
      </c>
      <c r="O33" s="81" t="str">
        <f>IF($C33&gt;Results!$F$1," ",(VLOOKUP($E33,Results!$C$2:$K$398,9,FALSE)))</f>
        <v xml:space="preserve"> </v>
      </c>
      <c r="P33" s="84">
        <f t="shared" si="8"/>
        <v>0</v>
      </c>
    </row>
    <row r="34" spans="2:16" x14ac:dyDescent="0.25">
      <c r="B34" t="str">
        <f t="shared" si="2"/>
        <v>M26</v>
      </c>
      <c r="C34" s="22">
        <v>32</v>
      </c>
      <c r="D34" s="24" t="str">
        <f t="shared" si="3"/>
        <v>32M26</v>
      </c>
      <c r="E34" s="24" t="str">
        <f t="shared" si="4"/>
        <v>32M31</v>
      </c>
      <c r="F34" s="23"/>
      <c r="G34" s="21">
        <f>+Results!D374</f>
        <v>46125</v>
      </c>
      <c r="H34" s="20" t="str">
        <f>VLOOKUP($D34,Results!$B$2:$I$398,8,FALSE)</f>
        <v>M31</v>
      </c>
      <c r="I34" s="20" t="str">
        <f>VLOOKUP(H34,Results!$N$2:$O$13,2,FALSE)</f>
        <v>Lazy S</v>
      </c>
      <c r="J34" s="89">
        <f t="shared" si="5"/>
        <v>0</v>
      </c>
      <c r="K34" s="71">
        <f t="shared" si="6"/>
        <v>0</v>
      </c>
      <c r="L34" s="74">
        <f>IF(OR(C34&gt;Results!$F$1,N34="N"),0,IF(H34="X",0,IF(N34=O34,1,0)))</f>
        <v>0</v>
      </c>
      <c r="M34" s="73">
        <f t="shared" si="7"/>
        <v>0</v>
      </c>
      <c r="N34" s="80" t="str">
        <f>IF($C34&gt;Results!$F$1," ",(VLOOKUP($D34,Results!$B$2:$H$398,7,FALSE)))</f>
        <v xml:space="preserve"> </v>
      </c>
      <c r="O34" s="81" t="str">
        <f>IF($C34&gt;Results!$F$1," ",(VLOOKUP($E34,Results!$C$2:$K$398,9,FALSE)))</f>
        <v xml:space="preserve"> </v>
      </c>
      <c r="P34" s="84">
        <f t="shared" si="8"/>
        <v>0</v>
      </c>
    </row>
    <row r="35" spans="2:16" x14ac:dyDescent="0.25">
      <c r="B35" t="str">
        <f t="shared" si="2"/>
        <v>M26</v>
      </c>
      <c r="C35" s="22">
        <v>33</v>
      </c>
      <c r="D35" s="24" t="str">
        <f t="shared" si="3"/>
        <v>33M26</v>
      </c>
      <c r="E35" s="24" t="str">
        <f t="shared" si="4"/>
        <v>33M22</v>
      </c>
      <c r="F35" s="23"/>
      <c r="G35" s="21">
        <f>+Results!D386</f>
        <v>46132</v>
      </c>
      <c r="H35" s="20" t="str">
        <f>VLOOKUP($D35,Results!$B$2:$I$398,8,FALSE)</f>
        <v>M22</v>
      </c>
      <c r="I35" s="20" t="str">
        <f>VLOOKUP(H35,Results!$N$2:$O$13,2,FALSE)</f>
        <v>Elks</v>
      </c>
      <c r="J35" s="89">
        <f t="shared" si="5"/>
        <v>0</v>
      </c>
      <c r="K35" s="71">
        <f t="shared" si="6"/>
        <v>0</v>
      </c>
      <c r="L35" s="74">
        <f>IF(OR(C35&gt;Results!$F$1,N35="N"),0,IF(H35="X",0,IF(N35=O35,1,0)))</f>
        <v>0</v>
      </c>
      <c r="M35" s="73">
        <f t="shared" si="7"/>
        <v>0</v>
      </c>
      <c r="N35" s="80" t="str">
        <f>IF($C35&gt;Results!$F$1," ",(VLOOKUP($D35,Results!$B$2:$H$398,7,FALSE)))</f>
        <v xml:space="preserve"> </v>
      </c>
      <c r="O35" s="81" t="str">
        <f>IF($C35&gt;Results!$F$1," ",(VLOOKUP($E35,Results!$C$2:$K$398,9,FALSE)))</f>
        <v xml:space="preserve"> </v>
      </c>
      <c r="P35" s="84">
        <f t="shared" si="8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14</v>
      </c>
      <c r="K36" s="75">
        <f t="shared" ref="K36:P36" si="9">SUM(K3:K35)</f>
        <v>5</v>
      </c>
      <c r="L36" s="76">
        <f t="shared" si="9"/>
        <v>0</v>
      </c>
      <c r="M36" s="77">
        <f t="shared" si="9"/>
        <v>9</v>
      </c>
      <c r="N36" s="82">
        <f t="shared" si="9"/>
        <v>143</v>
      </c>
      <c r="O36" s="83">
        <f t="shared" si="9"/>
        <v>149</v>
      </c>
      <c r="P36" s="85">
        <f t="shared" si="9"/>
        <v>10</v>
      </c>
    </row>
  </sheetData>
  <mergeCells count="1">
    <mergeCell ref="I1:L1"/>
  </mergeCells>
  <conditionalFormatting sqref="H3:H35">
    <cfRule type="containsText" dxfId="13" priority="2" operator="containsText" text="X">
      <formula>NOT(ISERROR(SEARCH("X",H3)))</formula>
    </cfRule>
  </conditionalFormatting>
  <conditionalFormatting sqref="I3:I35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Results</vt:lpstr>
      <vt:lpstr>Results Input</vt:lpstr>
      <vt:lpstr>LEAGUE TABLE</vt:lpstr>
      <vt:lpstr>M21 BUTCHER'S DOG</vt:lpstr>
      <vt:lpstr>M22 ELKS</vt:lpstr>
      <vt:lpstr>M23 AZTECS</vt:lpstr>
      <vt:lpstr>M24 NEWARK NOMADS</vt:lpstr>
      <vt:lpstr>M25 WOODLARK</vt:lpstr>
      <vt:lpstr>M26 WYNSOMES</vt:lpstr>
      <vt:lpstr>M27 CLOCKPELTERS</vt:lpstr>
      <vt:lpstr>M28 PILGRIMS</vt:lpstr>
      <vt:lpstr>M29 PHOENIX</vt:lpstr>
      <vt:lpstr>M30 THE IMPS</vt:lpstr>
      <vt:lpstr>M31 LAZY S</vt:lpstr>
      <vt:lpstr>M32 BINGHAM LIONS</vt:lpstr>
    </vt:vector>
  </TitlesOfParts>
  <Company>0wn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User</cp:lastModifiedBy>
  <cp:lastPrinted>2024-11-09T14:26:02Z</cp:lastPrinted>
  <dcterms:created xsi:type="dcterms:W3CDTF">2015-11-16T13:49:46Z</dcterms:created>
  <dcterms:modified xsi:type="dcterms:W3CDTF">2025-12-14T15:46:46Z</dcterms:modified>
</cp:coreProperties>
</file>