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Documents\Indoor Bowls\Indoor League Workings\2026_2027\Results\"/>
    </mc:Choice>
  </mc:AlternateContent>
  <xr:revisionPtr revIDLastSave="0" documentId="8_{EA827DB4-00DB-47FC-9B6D-102D6977C93B}" xr6:coauthVersionLast="47" xr6:coauthVersionMax="47" xr10:uidLastSave="{00000000-0000-0000-0000-000000000000}"/>
  <bookViews>
    <workbookView xWindow="-108" yWindow="-108" windowWidth="23256" windowHeight="12456" tabRatio="951" firstSheet="1" activeTab="2" xr2:uid="{00000000-000D-0000-FFFF-FFFF00000000}"/>
  </bookViews>
  <sheets>
    <sheet name="Results" sheetId="15" state="hidden" r:id="rId1"/>
    <sheet name="Results Input" sheetId="26" r:id="rId2"/>
    <sheet name="LEAGUE TABLE" sheetId="10" r:id="rId3"/>
    <sheet name="E1 MISFITS" sheetId="1" r:id="rId4"/>
    <sheet name="E2 TEAM KREWNA" sheetId="18" r:id="rId5"/>
    <sheet name="E3 RICHES ROLLERS" sheetId="19" r:id="rId6"/>
    <sheet name="E4 BULLETS" sheetId="20" r:id="rId7"/>
    <sheet name="E5 NEW BUILDS" sheetId="21" r:id="rId8"/>
    <sheet name="E6 STARLITE" sheetId="22" r:id="rId9"/>
    <sheet name="E7 GOLFERS" sheetId="23" r:id="rId10"/>
    <sheet name="E8 GREEN WIZARDS" sheetId="24" r:id="rId11"/>
    <sheet name="E9 BIASED BOYS" sheetId="25" r:id="rId12"/>
  </sheets>
  <calcPr calcId="191029"/>
</workbook>
</file>

<file path=xl/calcChain.xml><?xml version="1.0" encoding="utf-8"?>
<calcChain xmlns="http://schemas.openxmlformats.org/spreadsheetml/2006/main">
  <c r="E242" i="15" l="1"/>
  <c r="E243" i="15"/>
  <c r="E244" i="15"/>
  <c r="E237" i="15"/>
  <c r="E238" i="15"/>
  <c r="E239" i="15"/>
  <c r="E240" i="15"/>
  <c r="E236" i="15"/>
  <c r="E233" i="15"/>
  <c r="E234" i="15"/>
  <c r="E235" i="15"/>
  <c r="E228" i="15"/>
  <c r="E229" i="15"/>
  <c r="E230" i="15"/>
  <c r="E231" i="15"/>
  <c r="E227" i="15"/>
  <c r="E224" i="15"/>
  <c r="E225" i="15"/>
  <c r="E226" i="15"/>
  <c r="E219" i="15"/>
  <c r="E220" i="15"/>
  <c r="E221" i="15"/>
  <c r="E222" i="15"/>
  <c r="E218" i="15"/>
  <c r="E215" i="15"/>
  <c r="E216" i="15"/>
  <c r="E217" i="15"/>
  <c r="E210" i="15"/>
  <c r="E211" i="15"/>
  <c r="E212" i="15"/>
  <c r="E213" i="15"/>
  <c r="E209" i="15"/>
  <c r="E206" i="15"/>
  <c r="E207" i="15"/>
  <c r="E208" i="15"/>
  <c r="E201" i="15"/>
  <c r="E202" i="15"/>
  <c r="E203" i="15"/>
  <c r="E204" i="15"/>
  <c r="E200" i="15"/>
  <c r="E197" i="15"/>
  <c r="E198" i="15"/>
  <c r="E199" i="15"/>
  <c r="E192" i="15"/>
  <c r="E193" i="15"/>
  <c r="E194" i="15"/>
  <c r="E195" i="15"/>
  <c r="E191" i="15"/>
  <c r="E188" i="15"/>
  <c r="E189" i="15"/>
  <c r="E190" i="15"/>
  <c r="E183" i="15"/>
  <c r="E184" i="15"/>
  <c r="E185" i="15"/>
  <c r="E186" i="15"/>
  <c r="E182" i="15"/>
  <c r="E179" i="15"/>
  <c r="E180" i="15"/>
  <c r="E181" i="15"/>
  <c r="E174" i="15"/>
  <c r="E175" i="15"/>
  <c r="E176" i="15"/>
  <c r="E177" i="15"/>
  <c r="E173" i="15"/>
  <c r="E170" i="15"/>
  <c r="E171" i="15"/>
  <c r="E172" i="15"/>
  <c r="E165" i="15"/>
  <c r="E166" i="15"/>
  <c r="E167" i="15"/>
  <c r="E168" i="15"/>
  <c r="E164" i="15"/>
  <c r="E161" i="15"/>
  <c r="E162" i="15"/>
  <c r="E163" i="15"/>
  <c r="E156" i="15"/>
  <c r="E157" i="15"/>
  <c r="E158" i="15"/>
  <c r="E159" i="15"/>
  <c r="E155" i="15"/>
  <c r="E152" i="15"/>
  <c r="E153" i="15"/>
  <c r="E154" i="15"/>
  <c r="E147" i="15"/>
  <c r="E148" i="15"/>
  <c r="E149" i="15"/>
  <c r="E150" i="15"/>
  <c r="E146" i="15"/>
  <c r="E143" i="15"/>
  <c r="E144" i="15"/>
  <c r="E145" i="15"/>
  <c r="E138" i="15"/>
  <c r="E139" i="15"/>
  <c r="E140" i="15"/>
  <c r="E141" i="15"/>
  <c r="E137" i="15"/>
  <c r="E134" i="15"/>
  <c r="E135" i="15"/>
  <c r="E136" i="15"/>
  <c r="E129" i="15"/>
  <c r="E130" i="15"/>
  <c r="E131" i="15"/>
  <c r="E132" i="15"/>
  <c r="E128" i="15"/>
  <c r="E125" i="15"/>
  <c r="E126" i="15"/>
  <c r="E127" i="15"/>
  <c r="E120" i="15"/>
  <c r="E121" i="15"/>
  <c r="E122" i="15"/>
  <c r="E123" i="15"/>
  <c r="E119" i="15"/>
  <c r="E116" i="15"/>
  <c r="E117" i="15"/>
  <c r="E118" i="15"/>
  <c r="E111" i="15"/>
  <c r="E112" i="15"/>
  <c r="E113" i="15"/>
  <c r="E114" i="15"/>
  <c r="E110" i="15"/>
  <c r="E107" i="15"/>
  <c r="E108" i="15"/>
  <c r="E109" i="15"/>
  <c r="E102" i="15"/>
  <c r="E103" i="15"/>
  <c r="E104" i="15"/>
  <c r="E105" i="15"/>
  <c r="E101" i="15"/>
  <c r="E98" i="15"/>
  <c r="E99" i="15"/>
  <c r="E100" i="15"/>
  <c r="E93" i="15"/>
  <c r="E94" i="15"/>
  <c r="E95" i="15"/>
  <c r="E96" i="15"/>
  <c r="E92" i="15"/>
  <c r="E89" i="15"/>
  <c r="E90" i="15"/>
  <c r="E91" i="15"/>
  <c r="E84" i="15"/>
  <c r="E85" i="15"/>
  <c r="E86" i="15"/>
  <c r="E87" i="15"/>
  <c r="E83" i="15"/>
  <c r="E80" i="15"/>
  <c r="E81" i="15"/>
  <c r="E82" i="15"/>
  <c r="E75" i="15"/>
  <c r="E76" i="15"/>
  <c r="E77" i="15"/>
  <c r="E78" i="15"/>
  <c r="E74" i="15"/>
  <c r="E71" i="15"/>
  <c r="E72" i="15"/>
  <c r="E73" i="15"/>
  <c r="E66" i="15"/>
  <c r="E67" i="15"/>
  <c r="E68" i="15"/>
  <c r="E69" i="15"/>
  <c r="E65" i="15"/>
  <c r="E62" i="15"/>
  <c r="E63" i="15"/>
  <c r="E64" i="15"/>
  <c r="E57" i="15"/>
  <c r="E58" i="15"/>
  <c r="E59" i="15"/>
  <c r="E60" i="15"/>
  <c r="E56" i="15"/>
  <c r="E53" i="15"/>
  <c r="E54" i="15"/>
  <c r="E55" i="15"/>
  <c r="E48" i="15"/>
  <c r="E49" i="15"/>
  <c r="E50" i="15"/>
  <c r="E51" i="15"/>
  <c r="E47" i="15"/>
  <c r="E44" i="15"/>
  <c r="E45" i="15"/>
  <c r="E46" i="15"/>
  <c r="E39" i="15"/>
  <c r="E40" i="15"/>
  <c r="E41" i="15"/>
  <c r="E42" i="15"/>
  <c r="E38" i="15"/>
  <c r="E35" i="15"/>
  <c r="E36" i="15"/>
  <c r="E37" i="15"/>
  <c r="E30" i="15"/>
  <c r="E31" i="15"/>
  <c r="E32" i="15"/>
  <c r="E33" i="15"/>
  <c r="E29" i="15"/>
  <c r="E26" i="15"/>
  <c r="E27" i="15"/>
  <c r="E28" i="15"/>
  <c r="E21" i="15"/>
  <c r="E22" i="15"/>
  <c r="E23" i="15"/>
  <c r="E24" i="15"/>
  <c r="E20" i="15"/>
  <c r="E17" i="15"/>
  <c r="E18" i="15"/>
  <c r="E19" i="15"/>
  <c r="E12" i="15"/>
  <c r="E13" i="15"/>
  <c r="E14" i="15"/>
  <c r="E15" i="15"/>
  <c r="E11" i="15"/>
  <c r="E8" i="15"/>
  <c r="E9" i="15"/>
  <c r="E10" i="15"/>
  <c r="E3" i="15"/>
  <c r="E4" i="15"/>
  <c r="E5" i="15"/>
  <c r="E6" i="15"/>
  <c r="E2" i="15"/>
  <c r="F70" i="26"/>
  <c r="D236" i="15"/>
  <c r="D227" i="15"/>
  <c r="D218" i="15"/>
  <c r="D209" i="15"/>
  <c r="D200" i="15"/>
  <c r="D191" i="15"/>
  <c r="D182" i="15"/>
  <c r="D173" i="15"/>
  <c r="D164" i="15"/>
  <c r="D155" i="15"/>
  <c r="D146" i="15"/>
  <c r="D137" i="15"/>
  <c r="D128" i="15"/>
  <c r="D119" i="15"/>
  <c r="D110" i="15"/>
  <c r="D101" i="15"/>
  <c r="D92" i="15"/>
  <c r="D83" i="15"/>
  <c r="D74" i="15"/>
  <c r="D65" i="15"/>
  <c r="D56" i="15"/>
  <c r="D47" i="15"/>
  <c r="D38" i="15"/>
  <c r="D29" i="15"/>
  <c r="D20" i="15"/>
  <c r="D11" i="15"/>
  <c r="D2" i="15"/>
  <c r="L138" i="26" l="1"/>
  <c r="D244" i="15"/>
  <c r="D243" i="15"/>
  <c r="D242" i="15"/>
  <c r="D241" i="15"/>
  <c r="D240" i="15"/>
  <c r="D239" i="15"/>
  <c r="D238" i="15"/>
  <c r="D237" i="15"/>
  <c r="D235" i="15"/>
  <c r="D234" i="15"/>
  <c r="D233" i="15"/>
  <c r="D232" i="15"/>
  <c r="D231" i="15"/>
  <c r="D230" i="15"/>
  <c r="D229" i="15"/>
  <c r="D228" i="15"/>
  <c r="D226" i="15"/>
  <c r="D225" i="15"/>
  <c r="D224" i="15"/>
  <c r="D223" i="15"/>
  <c r="D222" i="15"/>
  <c r="D221" i="15"/>
  <c r="D220" i="15"/>
  <c r="D219" i="15"/>
  <c r="D217" i="15"/>
  <c r="D216" i="15"/>
  <c r="D215" i="15"/>
  <c r="D214" i="15"/>
  <c r="D213" i="15"/>
  <c r="D212" i="15"/>
  <c r="D211" i="15"/>
  <c r="D210" i="15"/>
  <c r="D208" i="15"/>
  <c r="D207" i="15"/>
  <c r="D206" i="15"/>
  <c r="D205" i="15"/>
  <c r="D204" i="15"/>
  <c r="D203" i="15"/>
  <c r="D202" i="15"/>
  <c r="D201" i="15"/>
  <c r="D199" i="15"/>
  <c r="D198" i="15"/>
  <c r="D197" i="15"/>
  <c r="D196" i="15"/>
  <c r="D195" i="15"/>
  <c r="D194" i="15"/>
  <c r="D193" i="15"/>
  <c r="D192" i="15"/>
  <c r="D190" i="15"/>
  <c r="D189" i="15"/>
  <c r="D188" i="15"/>
  <c r="D187" i="15"/>
  <c r="D186" i="15"/>
  <c r="D185" i="15"/>
  <c r="D184" i="15"/>
  <c r="D183" i="15"/>
  <c r="D181" i="15"/>
  <c r="D180" i="15"/>
  <c r="D179" i="15"/>
  <c r="D178" i="15"/>
  <c r="D177" i="15"/>
  <c r="D176" i="15"/>
  <c r="D175" i="15"/>
  <c r="D174" i="15"/>
  <c r="D172" i="15"/>
  <c r="D171" i="15"/>
  <c r="D170" i="15"/>
  <c r="D169" i="15"/>
  <c r="D168" i="15"/>
  <c r="D167" i="15"/>
  <c r="D166" i="15"/>
  <c r="D165" i="15"/>
  <c r="D163" i="15"/>
  <c r="D162" i="15"/>
  <c r="D161" i="15"/>
  <c r="D160" i="15"/>
  <c r="D159" i="15"/>
  <c r="D158" i="15"/>
  <c r="D157" i="15"/>
  <c r="D156" i="15"/>
  <c r="D154" i="15"/>
  <c r="D153" i="15"/>
  <c r="D152" i="15"/>
  <c r="D151" i="15"/>
  <c r="D150" i="15"/>
  <c r="D149" i="15"/>
  <c r="D148" i="15"/>
  <c r="D147" i="15"/>
  <c r="D145" i="15"/>
  <c r="D144" i="15"/>
  <c r="D143" i="15"/>
  <c r="D142" i="15"/>
  <c r="D141" i="15"/>
  <c r="D140" i="15"/>
  <c r="D139" i="15"/>
  <c r="D138" i="15"/>
  <c r="D136" i="15"/>
  <c r="D135" i="15"/>
  <c r="D134" i="15"/>
  <c r="D133" i="15"/>
  <c r="D132" i="15"/>
  <c r="D131" i="15"/>
  <c r="D130" i="15"/>
  <c r="D129" i="15"/>
  <c r="D127" i="15"/>
  <c r="D126" i="15"/>
  <c r="D125" i="15"/>
  <c r="D124" i="15"/>
  <c r="D123" i="15"/>
  <c r="D122" i="15"/>
  <c r="D121" i="15"/>
  <c r="D120" i="15"/>
  <c r="D118" i="15"/>
  <c r="D117" i="15"/>
  <c r="D116" i="15"/>
  <c r="D115" i="15"/>
  <c r="D114" i="15"/>
  <c r="D113" i="15"/>
  <c r="D112" i="15"/>
  <c r="D111" i="15"/>
  <c r="D109" i="15"/>
  <c r="D108" i="15"/>
  <c r="D107" i="15"/>
  <c r="D106" i="15"/>
  <c r="D105" i="15"/>
  <c r="D104" i="15"/>
  <c r="D103" i="15"/>
  <c r="D102" i="15"/>
  <c r="D100" i="15"/>
  <c r="D99" i="15"/>
  <c r="D98" i="15"/>
  <c r="D97" i="15"/>
  <c r="D96" i="15"/>
  <c r="D95" i="15"/>
  <c r="D94" i="15"/>
  <c r="D93" i="15"/>
  <c r="D91" i="15"/>
  <c r="D90" i="15"/>
  <c r="D89" i="15"/>
  <c r="D88" i="15"/>
  <c r="D87" i="15"/>
  <c r="D86" i="15"/>
  <c r="D85" i="15"/>
  <c r="D84" i="15"/>
  <c r="D82" i="15"/>
  <c r="D81" i="15"/>
  <c r="D80" i="15"/>
  <c r="D79" i="15"/>
  <c r="D78" i="15"/>
  <c r="D77" i="15"/>
  <c r="D76" i="15"/>
  <c r="D75" i="15"/>
  <c r="D73" i="15"/>
  <c r="D72" i="15"/>
  <c r="D71" i="15"/>
  <c r="D70" i="15"/>
  <c r="D69" i="15"/>
  <c r="D68" i="15"/>
  <c r="D67" i="15"/>
  <c r="D66" i="15"/>
  <c r="D64" i="15"/>
  <c r="D63" i="15"/>
  <c r="D62" i="15"/>
  <c r="D61" i="15"/>
  <c r="D60" i="15"/>
  <c r="D59" i="15"/>
  <c r="D58" i="15"/>
  <c r="D57" i="15"/>
  <c r="D55" i="15"/>
  <c r="D54" i="15"/>
  <c r="D53" i="15"/>
  <c r="D52" i="15"/>
  <c r="D51" i="15"/>
  <c r="D50" i="15"/>
  <c r="D49" i="15"/>
  <c r="D48" i="15"/>
  <c r="D46" i="15"/>
  <c r="D45" i="15"/>
  <c r="D44" i="15"/>
  <c r="D43" i="15"/>
  <c r="D42" i="15"/>
  <c r="D41" i="15"/>
  <c r="D40" i="15"/>
  <c r="D39" i="15"/>
  <c r="D37" i="15"/>
  <c r="D36" i="15"/>
  <c r="D35" i="15"/>
  <c r="D34" i="15"/>
  <c r="D33" i="15"/>
  <c r="D32" i="15"/>
  <c r="D31" i="15"/>
  <c r="D30" i="15"/>
  <c r="D28" i="15"/>
  <c r="D27" i="15"/>
  <c r="D26" i="15"/>
  <c r="D25" i="15"/>
  <c r="D24" i="15"/>
  <c r="D23" i="15"/>
  <c r="D22" i="15"/>
  <c r="D21" i="15"/>
  <c r="D19" i="15"/>
  <c r="D18" i="15"/>
  <c r="D17" i="15"/>
  <c r="D16" i="15"/>
  <c r="D15" i="15"/>
  <c r="D14" i="15"/>
  <c r="D13" i="15"/>
  <c r="D12" i="15"/>
  <c r="D10" i="15"/>
  <c r="D9" i="15"/>
  <c r="D8" i="15"/>
  <c r="D7" i="15"/>
  <c r="D6" i="15"/>
  <c r="D5" i="15"/>
  <c r="D4" i="15"/>
  <c r="D3" i="15"/>
  <c r="E241" i="15"/>
  <c r="E232" i="15"/>
  <c r="E223" i="15"/>
  <c r="E214" i="15"/>
  <c r="E205" i="15"/>
  <c r="E196" i="15"/>
  <c r="E187" i="15"/>
  <c r="E178" i="15"/>
  <c r="E169" i="15"/>
  <c r="E160" i="15"/>
  <c r="E151" i="15"/>
  <c r="E142" i="15"/>
  <c r="E133" i="15"/>
  <c r="E124" i="15"/>
  <c r="E115" i="15"/>
  <c r="E106" i="15"/>
  <c r="E97" i="15"/>
  <c r="E88" i="15"/>
  <c r="E79" i="15"/>
  <c r="E70" i="15"/>
  <c r="E61" i="15"/>
  <c r="E52" i="15"/>
  <c r="E43" i="15"/>
  <c r="E34" i="15"/>
  <c r="E25" i="15"/>
  <c r="E16" i="15"/>
  <c r="E7" i="15"/>
  <c r="I240" i="15"/>
  <c r="J240" i="15" s="1"/>
  <c r="H240" i="15"/>
  <c r="K239" i="15"/>
  <c r="I239" i="15"/>
  <c r="J239" i="15" s="1"/>
  <c r="H239" i="15"/>
  <c r="K238" i="15"/>
  <c r="I238" i="15"/>
  <c r="J238" i="15" s="1"/>
  <c r="H238" i="15"/>
  <c r="K237" i="15"/>
  <c r="I237" i="15"/>
  <c r="J237" i="15" s="1"/>
  <c r="H237" i="15"/>
  <c r="K236" i="15"/>
  <c r="I236" i="15"/>
  <c r="J236" i="15" s="1"/>
  <c r="H236" i="15"/>
  <c r="I231" i="15"/>
  <c r="J231" i="15" s="1"/>
  <c r="H231" i="15"/>
  <c r="K230" i="15"/>
  <c r="I230" i="15"/>
  <c r="J230" i="15" s="1"/>
  <c r="H230" i="15"/>
  <c r="K229" i="15"/>
  <c r="I229" i="15"/>
  <c r="J229" i="15" s="1"/>
  <c r="H229" i="15"/>
  <c r="K228" i="15"/>
  <c r="I228" i="15"/>
  <c r="J228" i="15" s="1"/>
  <c r="H228" i="15"/>
  <c r="K227" i="15"/>
  <c r="I227" i="15"/>
  <c r="J227" i="15" s="1"/>
  <c r="H227" i="15"/>
  <c r="I222" i="15"/>
  <c r="J222" i="15" s="1"/>
  <c r="H222" i="15"/>
  <c r="K221" i="15"/>
  <c r="I221" i="15"/>
  <c r="J221" i="15" s="1"/>
  <c r="H221" i="15"/>
  <c r="K220" i="15"/>
  <c r="I220" i="15"/>
  <c r="J220" i="15" s="1"/>
  <c r="H220" i="15"/>
  <c r="K219" i="15"/>
  <c r="I219" i="15"/>
  <c r="J219" i="15" s="1"/>
  <c r="H219" i="15"/>
  <c r="K218" i="15"/>
  <c r="I218" i="15"/>
  <c r="J218" i="15" s="1"/>
  <c r="H218" i="15"/>
  <c r="I213" i="15"/>
  <c r="J213" i="15" s="1"/>
  <c r="H213" i="15"/>
  <c r="K212" i="15"/>
  <c r="I212" i="15"/>
  <c r="J212" i="15" s="1"/>
  <c r="H212" i="15"/>
  <c r="K211" i="15"/>
  <c r="I211" i="15"/>
  <c r="J211" i="15" s="1"/>
  <c r="H211" i="15"/>
  <c r="K210" i="15"/>
  <c r="I210" i="15"/>
  <c r="J210" i="15" s="1"/>
  <c r="H210" i="15"/>
  <c r="K209" i="15"/>
  <c r="I209" i="15"/>
  <c r="J209" i="15" s="1"/>
  <c r="H209" i="15"/>
  <c r="I204" i="15"/>
  <c r="J204" i="15" s="1"/>
  <c r="H204" i="15"/>
  <c r="K203" i="15"/>
  <c r="I203" i="15"/>
  <c r="J203" i="15" s="1"/>
  <c r="H203" i="15"/>
  <c r="K202" i="15"/>
  <c r="I202" i="15"/>
  <c r="J202" i="15" s="1"/>
  <c r="H202" i="15"/>
  <c r="K201" i="15"/>
  <c r="I201" i="15"/>
  <c r="J201" i="15" s="1"/>
  <c r="H201" i="15"/>
  <c r="K200" i="15"/>
  <c r="I200" i="15"/>
  <c r="J200" i="15" s="1"/>
  <c r="H200" i="15"/>
  <c r="I195" i="15"/>
  <c r="J195" i="15" s="1"/>
  <c r="H195" i="15"/>
  <c r="K194" i="15"/>
  <c r="I194" i="15"/>
  <c r="J194" i="15" s="1"/>
  <c r="H194" i="15"/>
  <c r="K193" i="15"/>
  <c r="I193" i="15"/>
  <c r="J193" i="15" s="1"/>
  <c r="H193" i="15"/>
  <c r="K192" i="15"/>
  <c r="I192" i="15"/>
  <c r="J192" i="15" s="1"/>
  <c r="H192" i="15"/>
  <c r="K191" i="15"/>
  <c r="I191" i="15"/>
  <c r="J191" i="15" s="1"/>
  <c r="H191" i="15"/>
  <c r="I186" i="15"/>
  <c r="J186" i="15" s="1"/>
  <c r="H186" i="15"/>
  <c r="K185" i="15"/>
  <c r="I185" i="15"/>
  <c r="J185" i="15" s="1"/>
  <c r="H185" i="15"/>
  <c r="K184" i="15"/>
  <c r="I184" i="15"/>
  <c r="J184" i="15" s="1"/>
  <c r="H184" i="15"/>
  <c r="K183" i="15"/>
  <c r="I183" i="15"/>
  <c r="J183" i="15" s="1"/>
  <c r="H183" i="15"/>
  <c r="K182" i="15"/>
  <c r="I182" i="15"/>
  <c r="J182" i="15" s="1"/>
  <c r="H182" i="15"/>
  <c r="I177" i="15"/>
  <c r="J177" i="15" s="1"/>
  <c r="H177" i="15"/>
  <c r="K176" i="15"/>
  <c r="I176" i="15"/>
  <c r="J176" i="15" s="1"/>
  <c r="H176" i="15"/>
  <c r="K175" i="15"/>
  <c r="I175" i="15"/>
  <c r="J175" i="15" s="1"/>
  <c r="H175" i="15"/>
  <c r="K174" i="15"/>
  <c r="I174" i="15"/>
  <c r="J174" i="15" s="1"/>
  <c r="H174" i="15"/>
  <c r="K173" i="15"/>
  <c r="I173" i="15"/>
  <c r="J173" i="15" s="1"/>
  <c r="H173" i="15"/>
  <c r="I168" i="15"/>
  <c r="J168" i="15" s="1"/>
  <c r="H168" i="15"/>
  <c r="K167" i="15"/>
  <c r="I167" i="15"/>
  <c r="J167" i="15" s="1"/>
  <c r="H167" i="15"/>
  <c r="K166" i="15"/>
  <c r="I166" i="15"/>
  <c r="J166" i="15" s="1"/>
  <c r="H166" i="15"/>
  <c r="K165" i="15"/>
  <c r="I165" i="15"/>
  <c r="J165" i="15" s="1"/>
  <c r="H165" i="15"/>
  <c r="K164" i="15"/>
  <c r="I164" i="15"/>
  <c r="J164" i="15" s="1"/>
  <c r="H164" i="15"/>
  <c r="I159" i="15"/>
  <c r="J159" i="15" s="1"/>
  <c r="H159" i="15"/>
  <c r="K158" i="15"/>
  <c r="I158" i="15"/>
  <c r="J158" i="15" s="1"/>
  <c r="H158" i="15"/>
  <c r="K157" i="15"/>
  <c r="I157" i="15"/>
  <c r="J157" i="15" s="1"/>
  <c r="H157" i="15"/>
  <c r="K156" i="15"/>
  <c r="I156" i="15"/>
  <c r="J156" i="15" s="1"/>
  <c r="H156" i="15"/>
  <c r="K155" i="15"/>
  <c r="I155" i="15"/>
  <c r="J155" i="15" s="1"/>
  <c r="H155" i="15"/>
  <c r="I150" i="15"/>
  <c r="J150" i="15" s="1"/>
  <c r="H150" i="15"/>
  <c r="K149" i="15"/>
  <c r="I149" i="15"/>
  <c r="J149" i="15" s="1"/>
  <c r="H149" i="15"/>
  <c r="K148" i="15"/>
  <c r="I148" i="15"/>
  <c r="J148" i="15" s="1"/>
  <c r="H148" i="15"/>
  <c r="K147" i="15"/>
  <c r="I147" i="15"/>
  <c r="J147" i="15" s="1"/>
  <c r="H147" i="15"/>
  <c r="K146" i="15"/>
  <c r="I146" i="15"/>
  <c r="J146" i="15" s="1"/>
  <c r="H146" i="15"/>
  <c r="I141" i="15"/>
  <c r="J141" i="15" s="1"/>
  <c r="H141" i="15"/>
  <c r="K140" i="15"/>
  <c r="I140" i="15"/>
  <c r="J140" i="15" s="1"/>
  <c r="H140" i="15"/>
  <c r="K139" i="15"/>
  <c r="I139" i="15"/>
  <c r="J139" i="15" s="1"/>
  <c r="H139" i="15"/>
  <c r="K138" i="15"/>
  <c r="I138" i="15"/>
  <c r="J138" i="15" s="1"/>
  <c r="H138" i="15"/>
  <c r="K137" i="15"/>
  <c r="I137" i="15"/>
  <c r="J137" i="15" s="1"/>
  <c r="H137" i="15"/>
  <c r="I132" i="15"/>
  <c r="J132" i="15" s="1"/>
  <c r="H132" i="15"/>
  <c r="K131" i="15"/>
  <c r="I131" i="15"/>
  <c r="J131" i="15" s="1"/>
  <c r="H131" i="15"/>
  <c r="K130" i="15"/>
  <c r="I130" i="15"/>
  <c r="J130" i="15" s="1"/>
  <c r="H130" i="15"/>
  <c r="K129" i="15"/>
  <c r="I129" i="15"/>
  <c r="J129" i="15" s="1"/>
  <c r="H129" i="15"/>
  <c r="K128" i="15"/>
  <c r="I128" i="15"/>
  <c r="J128" i="15" s="1"/>
  <c r="H128" i="15"/>
  <c r="I123" i="15"/>
  <c r="J123" i="15" s="1"/>
  <c r="H123" i="15"/>
  <c r="K122" i="15"/>
  <c r="I122" i="15"/>
  <c r="J122" i="15" s="1"/>
  <c r="H122" i="15"/>
  <c r="K121" i="15"/>
  <c r="I121" i="15"/>
  <c r="J121" i="15" s="1"/>
  <c r="H121" i="15"/>
  <c r="K120" i="15"/>
  <c r="I120" i="15"/>
  <c r="J120" i="15" s="1"/>
  <c r="H120" i="15"/>
  <c r="K119" i="15"/>
  <c r="I119" i="15"/>
  <c r="J119" i="15" s="1"/>
  <c r="H119" i="15"/>
  <c r="I114" i="15"/>
  <c r="J114" i="15" s="1"/>
  <c r="H114" i="15"/>
  <c r="K113" i="15"/>
  <c r="I113" i="15"/>
  <c r="J113" i="15" s="1"/>
  <c r="H113" i="15"/>
  <c r="K112" i="15"/>
  <c r="I112" i="15"/>
  <c r="J112" i="15" s="1"/>
  <c r="H112" i="15"/>
  <c r="K111" i="15"/>
  <c r="I111" i="15"/>
  <c r="J111" i="15" s="1"/>
  <c r="H111" i="15"/>
  <c r="K110" i="15"/>
  <c r="I110" i="15"/>
  <c r="J110" i="15" s="1"/>
  <c r="H110" i="15"/>
  <c r="I105" i="15"/>
  <c r="J105" i="15" s="1"/>
  <c r="H105" i="15"/>
  <c r="K104" i="15"/>
  <c r="I104" i="15"/>
  <c r="J104" i="15" s="1"/>
  <c r="H104" i="15"/>
  <c r="K103" i="15"/>
  <c r="I103" i="15"/>
  <c r="J103" i="15" s="1"/>
  <c r="H103" i="15"/>
  <c r="K102" i="15"/>
  <c r="I102" i="15"/>
  <c r="J102" i="15" s="1"/>
  <c r="H102" i="15"/>
  <c r="K101" i="15"/>
  <c r="I101" i="15"/>
  <c r="J101" i="15" s="1"/>
  <c r="H101" i="15"/>
  <c r="I96" i="15"/>
  <c r="J96" i="15" s="1"/>
  <c r="H96" i="15"/>
  <c r="K95" i="15"/>
  <c r="I95" i="15"/>
  <c r="J95" i="15" s="1"/>
  <c r="H95" i="15"/>
  <c r="K94" i="15"/>
  <c r="I94" i="15"/>
  <c r="J94" i="15" s="1"/>
  <c r="H94" i="15"/>
  <c r="K93" i="15"/>
  <c r="I93" i="15"/>
  <c r="J93" i="15" s="1"/>
  <c r="H93" i="15"/>
  <c r="K92" i="15"/>
  <c r="I92" i="15"/>
  <c r="J92" i="15" s="1"/>
  <c r="H92" i="15"/>
  <c r="I87" i="15"/>
  <c r="J87" i="15" s="1"/>
  <c r="H87" i="15"/>
  <c r="K86" i="15"/>
  <c r="I86" i="15"/>
  <c r="J86" i="15" s="1"/>
  <c r="H86" i="15"/>
  <c r="K85" i="15"/>
  <c r="I85" i="15"/>
  <c r="J85" i="15" s="1"/>
  <c r="H85" i="15"/>
  <c r="K84" i="15"/>
  <c r="I84" i="15"/>
  <c r="J84" i="15" s="1"/>
  <c r="H84" i="15"/>
  <c r="K83" i="15"/>
  <c r="I83" i="15"/>
  <c r="J83" i="15" s="1"/>
  <c r="H83" i="15"/>
  <c r="I78" i="15"/>
  <c r="J78" i="15" s="1"/>
  <c r="H78" i="15"/>
  <c r="K77" i="15"/>
  <c r="I77" i="15"/>
  <c r="J77" i="15" s="1"/>
  <c r="H77" i="15"/>
  <c r="K76" i="15"/>
  <c r="I76" i="15"/>
  <c r="J76" i="15" s="1"/>
  <c r="H76" i="15"/>
  <c r="K75" i="15"/>
  <c r="I75" i="15"/>
  <c r="J75" i="15" s="1"/>
  <c r="H75" i="15"/>
  <c r="K74" i="15"/>
  <c r="I74" i="15"/>
  <c r="J74" i="15" s="1"/>
  <c r="H74" i="15"/>
  <c r="I69" i="15"/>
  <c r="J69" i="15" s="1"/>
  <c r="H69" i="15"/>
  <c r="K68" i="15"/>
  <c r="I68" i="15"/>
  <c r="J68" i="15" s="1"/>
  <c r="H68" i="15"/>
  <c r="K67" i="15"/>
  <c r="I67" i="15"/>
  <c r="J67" i="15" s="1"/>
  <c r="H67" i="15"/>
  <c r="K66" i="15"/>
  <c r="I66" i="15"/>
  <c r="J66" i="15" s="1"/>
  <c r="H66" i="15"/>
  <c r="K65" i="15"/>
  <c r="I65" i="15"/>
  <c r="J65" i="15" s="1"/>
  <c r="H65" i="15"/>
  <c r="I60" i="15"/>
  <c r="J60" i="15" s="1"/>
  <c r="H60" i="15"/>
  <c r="K59" i="15"/>
  <c r="I59" i="15"/>
  <c r="J59" i="15" s="1"/>
  <c r="H59" i="15"/>
  <c r="K58" i="15"/>
  <c r="I58" i="15"/>
  <c r="J58" i="15" s="1"/>
  <c r="H58" i="15"/>
  <c r="K57" i="15"/>
  <c r="I57" i="15"/>
  <c r="J57" i="15" s="1"/>
  <c r="H57" i="15"/>
  <c r="K56" i="15"/>
  <c r="I56" i="15"/>
  <c r="J56" i="15" s="1"/>
  <c r="H56" i="15"/>
  <c r="I51" i="15"/>
  <c r="J51" i="15" s="1"/>
  <c r="H51" i="15"/>
  <c r="K50" i="15"/>
  <c r="I50" i="15"/>
  <c r="J50" i="15" s="1"/>
  <c r="H50" i="15"/>
  <c r="K49" i="15"/>
  <c r="I49" i="15"/>
  <c r="J49" i="15" s="1"/>
  <c r="H49" i="15"/>
  <c r="K48" i="15"/>
  <c r="I48" i="15"/>
  <c r="J48" i="15" s="1"/>
  <c r="H48" i="15"/>
  <c r="K47" i="15"/>
  <c r="I47" i="15"/>
  <c r="J47" i="15" s="1"/>
  <c r="H47" i="15"/>
  <c r="I42" i="15"/>
  <c r="J42" i="15" s="1"/>
  <c r="H42" i="15"/>
  <c r="K41" i="15"/>
  <c r="I41" i="15"/>
  <c r="J41" i="15" s="1"/>
  <c r="H41" i="15"/>
  <c r="K40" i="15"/>
  <c r="I40" i="15"/>
  <c r="J40" i="15" s="1"/>
  <c r="H40" i="15"/>
  <c r="K39" i="15"/>
  <c r="I39" i="15"/>
  <c r="J39" i="15" s="1"/>
  <c r="H39" i="15"/>
  <c r="K38" i="15"/>
  <c r="I38" i="15"/>
  <c r="J38" i="15" s="1"/>
  <c r="H38" i="15"/>
  <c r="I33" i="15"/>
  <c r="J33" i="15" s="1"/>
  <c r="H33" i="15"/>
  <c r="K32" i="15"/>
  <c r="I32" i="15"/>
  <c r="J32" i="15" s="1"/>
  <c r="H32" i="15"/>
  <c r="K31" i="15"/>
  <c r="I31" i="15"/>
  <c r="J31" i="15" s="1"/>
  <c r="H31" i="15"/>
  <c r="K30" i="15"/>
  <c r="I30" i="15"/>
  <c r="J30" i="15" s="1"/>
  <c r="H30" i="15"/>
  <c r="K29" i="15"/>
  <c r="I29" i="15"/>
  <c r="J29" i="15" s="1"/>
  <c r="H29" i="15"/>
  <c r="I24" i="15"/>
  <c r="J24" i="15" s="1"/>
  <c r="H24" i="15"/>
  <c r="K23" i="15"/>
  <c r="I23" i="15"/>
  <c r="J23" i="15" s="1"/>
  <c r="H23" i="15"/>
  <c r="K22" i="15"/>
  <c r="I22" i="15"/>
  <c r="J22" i="15" s="1"/>
  <c r="H22" i="15"/>
  <c r="K21" i="15"/>
  <c r="I21" i="15"/>
  <c r="J21" i="15" s="1"/>
  <c r="H21" i="15"/>
  <c r="K20" i="15"/>
  <c r="I20" i="15"/>
  <c r="J20" i="15" s="1"/>
  <c r="H20" i="15"/>
  <c r="I15" i="15"/>
  <c r="J15" i="15" s="1"/>
  <c r="H15" i="15"/>
  <c r="K14" i="15"/>
  <c r="I14" i="15"/>
  <c r="J14" i="15" s="1"/>
  <c r="H14" i="15"/>
  <c r="K13" i="15"/>
  <c r="I13" i="15"/>
  <c r="J13" i="15" s="1"/>
  <c r="H13" i="15"/>
  <c r="K12" i="15"/>
  <c r="I12" i="15"/>
  <c r="J12" i="15" s="1"/>
  <c r="H12" i="15"/>
  <c r="K11" i="15"/>
  <c r="I11" i="15"/>
  <c r="J11" i="15" s="1"/>
  <c r="H11" i="15"/>
  <c r="F236" i="15"/>
  <c r="F237" i="15"/>
  <c r="F238" i="15"/>
  <c r="F239" i="15"/>
  <c r="F240" i="15"/>
  <c r="F231" i="15"/>
  <c r="F230" i="15"/>
  <c r="F229" i="15"/>
  <c r="F228" i="15"/>
  <c r="F227" i="15"/>
  <c r="F222" i="15"/>
  <c r="F221" i="15"/>
  <c r="F220" i="15"/>
  <c r="F219" i="15"/>
  <c r="F218" i="15"/>
  <c r="F213" i="15"/>
  <c r="F212" i="15"/>
  <c r="F211" i="15"/>
  <c r="F210" i="15"/>
  <c r="F209" i="15"/>
  <c r="F204" i="15"/>
  <c r="F203" i="15"/>
  <c r="F202" i="15"/>
  <c r="F201" i="15"/>
  <c r="F200" i="15"/>
  <c r="F195" i="15"/>
  <c r="F194" i="15"/>
  <c r="F193" i="15"/>
  <c r="F192" i="15"/>
  <c r="F191" i="15"/>
  <c r="F186" i="15"/>
  <c r="F185" i="15"/>
  <c r="F184" i="15"/>
  <c r="F183" i="15"/>
  <c r="F182" i="15"/>
  <c r="F177" i="15"/>
  <c r="F176" i="15"/>
  <c r="F175" i="15"/>
  <c r="F174" i="15"/>
  <c r="F173" i="15"/>
  <c r="F168" i="15"/>
  <c r="F167" i="15"/>
  <c r="F166" i="15"/>
  <c r="F165" i="15"/>
  <c r="F164" i="15"/>
  <c r="F159" i="15"/>
  <c r="F158" i="15"/>
  <c r="F157" i="15"/>
  <c r="F156" i="15"/>
  <c r="F155" i="15"/>
  <c r="F150" i="15"/>
  <c r="F149" i="15"/>
  <c r="F148" i="15"/>
  <c r="F147" i="15"/>
  <c r="F146" i="15"/>
  <c r="F141" i="15"/>
  <c r="F140" i="15"/>
  <c r="F139" i="15"/>
  <c r="F138" i="15"/>
  <c r="F137" i="15"/>
  <c r="F132" i="15"/>
  <c r="F131" i="15"/>
  <c r="F130" i="15"/>
  <c r="F129" i="15"/>
  <c r="F128" i="15"/>
  <c r="F123" i="15"/>
  <c r="F122" i="15"/>
  <c r="F121" i="15"/>
  <c r="F120" i="15"/>
  <c r="F119" i="15"/>
  <c r="F114" i="15"/>
  <c r="F113" i="15"/>
  <c r="F112" i="15"/>
  <c r="F111" i="15"/>
  <c r="F110" i="15"/>
  <c r="F105" i="15"/>
  <c r="F104" i="15"/>
  <c r="F103" i="15"/>
  <c r="F102" i="15"/>
  <c r="F101" i="15"/>
  <c r="F96" i="15"/>
  <c r="F95" i="15"/>
  <c r="F94" i="15"/>
  <c r="F93" i="15"/>
  <c r="F92" i="15"/>
  <c r="F87" i="15"/>
  <c r="F86" i="15"/>
  <c r="F85" i="15"/>
  <c r="F84" i="15"/>
  <c r="F83" i="15"/>
  <c r="F78" i="15"/>
  <c r="F77" i="15"/>
  <c r="F76" i="15"/>
  <c r="F75" i="15"/>
  <c r="F74" i="15"/>
  <c r="F69" i="15"/>
  <c r="F68" i="15"/>
  <c r="F67" i="15"/>
  <c r="F66" i="15"/>
  <c r="F65" i="15"/>
  <c r="F60" i="15"/>
  <c r="F59" i="15"/>
  <c r="F58" i="15"/>
  <c r="F57" i="15"/>
  <c r="F56" i="15"/>
  <c r="F51" i="15"/>
  <c r="F50" i="15"/>
  <c r="F49" i="15"/>
  <c r="F48" i="15"/>
  <c r="F47" i="15"/>
  <c r="F42" i="15"/>
  <c r="F41" i="15"/>
  <c r="F40" i="15"/>
  <c r="F39" i="15"/>
  <c r="F38" i="15"/>
  <c r="F33" i="15"/>
  <c r="F32" i="15"/>
  <c r="F31" i="15"/>
  <c r="F30" i="15"/>
  <c r="F29" i="15"/>
  <c r="F24" i="15"/>
  <c r="F23" i="15"/>
  <c r="F22" i="15"/>
  <c r="F21" i="15"/>
  <c r="F20" i="15"/>
  <c r="F15" i="15"/>
  <c r="F14" i="15"/>
  <c r="F13" i="15"/>
  <c r="F12" i="15"/>
  <c r="F11" i="15"/>
  <c r="K3" i="15" l="1"/>
  <c r="K4" i="15"/>
  <c r="K5" i="15"/>
  <c r="I3" i="15"/>
  <c r="I4" i="15"/>
  <c r="I5" i="15"/>
  <c r="I6" i="15"/>
  <c r="H3" i="15"/>
  <c r="H4" i="15"/>
  <c r="H5" i="15"/>
  <c r="H6" i="15"/>
  <c r="F3" i="15"/>
  <c r="F4" i="15"/>
  <c r="F5" i="15"/>
  <c r="F6" i="15"/>
  <c r="K3" i="26"/>
  <c r="K4" i="26"/>
  <c r="K5" i="26"/>
  <c r="K6" i="26"/>
  <c r="K7" i="26"/>
  <c r="K8" i="26"/>
  <c r="K9" i="26"/>
  <c r="K10" i="26"/>
  <c r="K11" i="26"/>
  <c r="K12" i="26"/>
  <c r="K13" i="26"/>
  <c r="K14" i="26"/>
  <c r="K15" i="26"/>
  <c r="K16" i="26"/>
  <c r="K17" i="26"/>
  <c r="K18" i="26"/>
  <c r="K19" i="26"/>
  <c r="K20" i="26"/>
  <c r="K21" i="26"/>
  <c r="K22" i="26"/>
  <c r="K23" i="26"/>
  <c r="K24" i="26"/>
  <c r="K25" i="26"/>
  <c r="K26" i="26"/>
  <c r="K27" i="26"/>
  <c r="K28" i="26"/>
  <c r="K29" i="26"/>
  <c r="K30" i="26"/>
  <c r="K31" i="26"/>
  <c r="K32" i="26"/>
  <c r="K33" i="26"/>
  <c r="K34" i="26"/>
  <c r="K35" i="26"/>
  <c r="K36" i="26"/>
  <c r="K37" i="26"/>
  <c r="K38" i="26"/>
  <c r="K39" i="26"/>
  <c r="K40" i="26"/>
  <c r="K41" i="26"/>
  <c r="K42" i="26"/>
  <c r="K43" i="26"/>
  <c r="K44" i="26"/>
  <c r="K45" i="26"/>
  <c r="K46" i="26"/>
  <c r="K47" i="26"/>
  <c r="K48" i="26"/>
  <c r="K49" i="26"/>
  <c r="K50" i="26"/>
  <c r="K51" i="26"/>
  <c r="K52" i="26"/>
  <c r="K53" i="26"/>
  <c r="K54" i="26"/>
  <c r="K55" i="26"/>
  <c r="K56" i="26"/>
  <c r="K57" i="26"/>
  <c r="K58" i="26"/>
  <c r="K59" i="26"/>
  <c r="K60" i="26"/>
  <c r="K61" i="26"/>
  <c r="K62" i="26"/>
  <c r="K63" i="26"/>
  <c r="K64" i="26"/>
  <c r="K65" i="26"/>
  <c r="K66" i="26"/>
  <c r="K67" i="26"/>
  <c r="K68" i="26"/>
  <c r="K69" i="26"/>
  <c r="K70" i="26"/>
  <c r="K71" i="26"/>
  <c r="K72" i="26"/>
  <c r="K73" i="26"/>
  <c r="K74" i="26"/>
  <c r="K75" i="26"/>
  <c r="K76" i="26"/>
  <c r="K77" i="26"/>
  <c r="K78" i="26"/>
  <c r="K79" i="26"/>
  <c r="K80" i="26"/>
  <c r="K81" i="26"/>
  <c r="K82" i="26"/>
  <c r="K83" i="26"/>
  <c r="K84" i="26"/>
  <c r="K85" i="26"/>
  <c r="K86" i="26"/>
  <c r="K87" i="26"/>
  <c r="K88" i="26"/>
  <c r="K89" i="26"/>
  <c r="K90" i="26"/>
  <c r="K91" i="26"/>
  <c r="K92" i="26"/>
  <c r="K93" i="26"/>
  <c r="K94" i="26"/>
  <c r="K95" i="26"/>
  <c r="K96" i="26"/>
  <c r="K97" i="26"/>
  <c r="K98" i="26"/>
  <c r="K99" i="26"/>
  <c r="K100" i="26"/>
  <c r="K101" i="26"/>
  <c r="K102" i="26"/>
  <c r="K103" i="26"/>
  <c r="K104" i="26"/>
  <c r="K105" i="26"/>
  <c r="K106" i="26"/>
  <c r="K107" i="26"/>
  <c r="K108" i="26"/>
  <c r="K109" i="26"/>
  <c r="K110" i="26"/>
  <c r="K111" i="26"/>
  <c r="K112" i="26"/>
  <c r="K113" i="26"/>
  <c r="K114" i="26"/>
  <c r="K115" i="26"/>
  <c r="K116" i="26"/>
  <c r="K117" i="26"/>
  <c r="K118" i="26"/>
  <c r="K119" i="26"/>
  <c r="K120" i="26"/>
  <c r="K121" i="26"/>
  <c r="K122" i="26"/>
  <c r="K123" i="26"/>
  <c r="K124" i="26"/>
  <c r="K125" i="26"/>
  <c r="K126" i="26"/>
  <c r="K127" i="26"/>
  <c r="K128" i="26"/>
  <c r="K129" i="26"/>
  <c r="K130" i="26"/>
  <c r="K131" i="26"/>
  <c r="K132" i="26"/>
  <c r="K133" i="26"/>
  <c r="K134" i="26"/>
  <c r="K135" i="26"/>
  <c r="K136" i="26"/>
  <c r="H3" i="26"/>
  <c r="H4" i="26"/>
  <c r="H5" i="26"/>
  <c r="H6" i="26"/>
  <c r="H7" i="26"/>
  <c r="H8" i="26"/>
  <c r="H9" i="26"/>
  <c r="H10" i="26"/>
  <c r="H11" i="26"/>
  <c r="H12" i="26"/>
  <c r="H13" i="26"/>
  <c r="H14" i="26"/>
  <c r="H15" i="26"/>
  <c r="H16" i="26"/>
  <c r="H17" i="26"/>
  <c r="H18" i="26"/>
  <c r="H19" i="26"/>
  <c r="H20" i="26"/>
  <c r="H21" i="26"/>
  <c r="H22" i="26"/>
  <c r="H23" i="26"/>
  <c r="H24" i="26"/>
  <c r="H25" i="26"/>
  <c r="H26" i="26"/>
  <c r="H27" i="26"/>
  <c r="H28" i="26"/>
  <c r="H29" i="26"/>
  <c r="H30" i="26"/>
  <c r="H31" i="26"/>
  <c r="H32" i="26"/>
  <c r="H33" i="26"/>
  <c r="H34" i="26"/>
  <c r="H35" i="26"/>
  <c r="H36" i="26"/>
  <c r="H37" i="26"/>
  <c r="H38" i="26"/>
  <c r="H39" i="26"/>
  <c r="H40" i="26"/>
  <c r="H41" i="26"/>
  <c r="H42" i="26"/>
  <c r="H43" i="26"/>
  <c r="H44" i="26"/>
  <c r="H45" i="26"/>
  <c r="H46" i="26"/>
  <c r="H47" i="26"/>
  <c r="H48" i="26"/>
  <c r="H49" i="26"/>
  <c r="H50" i="26"/>
  <c r="H51" i="26"/>
  <c r="H52" i="26"/>
  <c r="H53" i="26"/>
  <c r="H54" i="26"/>
  <c r="H55" i="26"/>
  <c r="H56" i="26"/>
  <c r="H57" i="26"/>
  <c r="H58" i="26"/>
  <c r="H59" i="26"/>
  <c r="H60" i="26"/>
  <c r="H61" i="26"/>
  <c r="H62" i="26"/>
  <c r="H63" i="26"/>
  <c r="H64" i="26"/>
  <c r="H65" i="26"/>
  <c r="H66" i="26"/>
  <c r="H67" i="26"/>
  <c r="H68" i="26"/>
  <c r="H69" i="26"/>
  <c r="H70" i="26"/>
  <c r="H71" i="26"/>
  <c r="H72" i="26"/>
  <c r="H73" i="26"/>
  <c r="H74" i="26"/>
  <c r="H75" i="26"/>
  <c r="H76" i="26"/>
  <c r="H77" i="26"/>
  <c r="H78" i="26"/>
  <c r="H79" i="26"/>
  <c r="H80" i="26"/>
  <c r="H81" i="26"/>
  <c r="H82" i="26"/>
  <c r="H83" i="26"/>
  <c r="H84" i="26"/>
  <c r="H85" i="26"/>
  <c r="H86" i="26"/>
  <c r="H87" i="26"/>
  <c r="H88" i="26"/>
  <c r="H89" i="26"/>
  <c r="H90" i="26"/>
  <c r="H91" i="26"/>
  <c r="H92" i="26"/>
  <c r="H93" i="26"/>
  <c r="H94" i="26"/>
  <c r="H95" i="26"/>
  <c r="H96" i="26"/>
  <c r="H97" i="26"/>
  <c r="H98" i="26"/>
  <c r="H99" i="26"/>
  <c r="H100" i="26"/>
  <c r="H101" i="26"/>
  <c r="H102" i="26"/>
  <c r="H103" i="26"/>
  <c r="H104" i="26"/>
  <c r="H105" i="26"/>
  <c r="H106" i="26"/>
  <c r="H107" i="26"/>
  <c r="H108" i="26"/>
  <c r="H109" i="26"/>
  <c r="H110" i="26"/>
  <c r="H111" i="26"/>
  <c r="H112" i="26"/>
  <c r="H113" i="26"/>
  <c r="H114" i="26"/>
  <c r="H115" i="26"/>
  <c r="H116" i="26"/>
  <c r="H117" i="26"/>
  <c r="H118" i="26"/>
  <c r="H119" i="26"/>
  <c r="H120" i="26"/>
  <c r="H121" i="26"/>
  <c r="H122" i="26"/>
  <c r="H123" i="26"/>
  <c r="H124" i="26"/>
  <c r="H125" i="26"/>
  <c r="H126" i="26"/>
  <c r="H127" i="26"/>
  <c r="H128" i="26"/>
  <c r="H129" i="26"/>
  <c r="H130" i="26"/>
  <c r="H131" i="26"/>
  <c r="H132" i="26"/>
  <c r="H133" i="26"/>
  <c r="H134" i="26"/>
  <c r="H135" i="26"/>
  <c r="H136" i="26"/>
  <c r="K2" i="26"/>
  <c r="H2" i="26"/>
  <c r="K2" i="15"/>
  <c r="I2" i="15"/>
  <c r="H2" i="15"/>
  <c r="F2" i="15"/>
  <c r="F1" i="15"/>
  <c r="F136" i="26"/>
  <c r="E136" i="26"/>
  <c r="F135" i="26"/>
  <c r="B135" i="26" s="1"/>
  <c r="E135" i="26"/>
  <c r="F134" i="26"/>
  <c r="B134" i="26" s="1"/>
  <c r="E134" i="26"/>
  <c r="F133" i="26"/>
  <c r="C133" i="26" s="1"/>
  <c r="E133" i="26"/>
  <c r="C132" i="26"/>
  <c r="B132" i="26"/>
  <c r="F131" i="26"/>
  <c r="E131" i="26"/>
  <c r="F130" i="26"/>
  <c r="E130" i="26"/>
  <c r="F129" i="26"/>
  <c r="E129" i="26"/>
  <c r="F128" i="26"/>
  <c r="B128" i="26" s="1"/>
  <c r="E128" i="26"/>
  <c r="C127" i="26"/>
  <c r="B127" i="26"/>
  <c r="F126" i="26"/>
  <c r="E126" i="26"/>
  <c r="F125" i="26"/>
  <c r="C125" i="26" s="1"/>
  <c r="E125" i="26"/>
  <c r="F124" i="26"/>
  <c r="B124" i="26" s="1"/>
  <c r="E124" i="26"/>
  <c r="F123" i="26"/>
  <c r="E123" i="26"/>
  <c r="C122" i="26"/>
  <c r="B122" i="26"/>
  <c r="F121" i="26"/>
  <c r="E121" i="26"/>
  <c r="F120" i="26"/>
  <c r="C120" i="26" s="1"/>
  <c r="E120" i="26"/>
  <c r="F119" i="26"/>
  <c r="E119" i="26"/>
  <c r="F118" i="26"/>
  <c r="E118" i="26"/>
  <c r="C117" i="26"/>
  <c r="B117" i="26"/>
  <c r="F116" i="26"/>
  <c r="E116" i="26"/>
  <c r="F115" i="26"/>
  <c r="B115" i="26" s="1"/>
  <c r="E115" i="26"/>
  <c r="F114" i="26"/>
  <c r="B114" i="26" s="1"/>
  <c r="E114" i="26"/>
  <c r="F113" i="26"/>
  <c r="E113" i="26"/>
  <c r="C112" i="26"/>
  <c r="B112" i="26"/>
  <c r="F111" i="26"/>
  <c r="E111" i="26"/>
  <c r="F110" i="26"/>
  <c r="E110" i="26"/>
  <c r="F109" i="26"/>
  <c r="E109" i="26"/>
  <c r="F108" i="26"/>
  <c r="B108" i="26" s="1"/>
  <c r="E108" i="26"/>
  <c r="C107" i="26"/>
  <c r="B107" i="26"/>
  <c r="F106" i="26"/>
  <c r="E106" i="26"/>
  <c r="F105" i="26"/>
  <c r="E105" i="26"/>
  <c r="F104" i="26"/>
  <c r="B104" i="26" s="1"/>
  <c r="E104" i="26"/>
  <c r="F103" i="26"/>
  <c r="B103" i="26" s="1"/>
  <c r="E103" i="26"/>
  <c r="C102" i="26"/>
  <c r="B102" i="26"/>
  <c r="F101" i="26"/>
  <c r="E101" i="26"/>
  <c r="F100" i="26"/>
  <c r="C100" i="26" s="1"/>
  <c r="E100" i="26"/>
  <c r="F99" i="26"/>
  <c r="E99" i="26"/>
  <c r="F98" i="26"/>
  <c r="E98" i="26"/>
  <c r="C97" i="26"/>
  <c r="B97" i="26"/>
  <c r="F96" i="26"/>
  <c r="E96" i="26"/>
  <c r="F95" i="26"/>
  <c r="C95" i="26" s="1"/>
  <c r="E95" i="26"/>
  <c r="F94" i="26"/>
  <c r="B94" i="26" s="1"/>
  <c r="E94" i="26"/>
  <c r="F93" i="26"/>
  <c r="E93" i="26"/>
  <c r="C92" i="26"/>
  <c r="B92" i="26"/>
  <c r="F91" i="26"/>
  <c r="B91" i="26" s="1"/>
  <c r="E91" i="26"/>
  <c r="F90" i="26"/>
  <c r="B90" i="26" s="1"/>
  <c r="E90" i="26"/>
  <c r="F89" i="26"/>
  <c r="E89" i="26"/>
  <c r="F88" i="26"/>
  <c r="B88" i="26" s="1"/>
  <c r="E88" i="26"/>
  <c r="C87" i="26"/>
  <c r="B87" i="26"/>
  <c r="F86" i="26"/>
  <c r="E86" i="26"/>
  <c r="F85" i="26"/>
  <c r="B85" i="26" s="1"/>
  <c r="E85" i="26"/>
  <c r="F84" i="26"/>
  <c r="B84" i="26" s="1"/>
  <c r="E84" i="26"/>
  <c r="F83" i="26"/>
  <c r="B83" i="26" s="1"/>
  <c r="E83" i="26"/>
  <c r="C82" i="26"/>
  <c r="B82" i="26"/>
  <c r="F81" i="26"/>
  <c r="B81" i="26" s="1"/>
  <c r="E81" i="26"/>
  <c r="F80" i="26"/>
  <c r="B80" i="26" s="1"/>
  <c r="E80" i="26"/>
  <c r="F79" i="26"/>
  <c r="E79" i="26"/>
  <c r="F78" i="26"/>
  <c r="B78" i="26" s="1"/>
  <c r="E78" i="26"/>
  <c r="C77" i="26"/>
  <c r="B77" i="26"/>
  <c r="F76" i="26"/>
  <c r="E76" i="26"/>
  <c r="F75" i="26"/>
  <c r="E75" i="26"/>
  <c r="F74" i="26"/>
  <c r="B74" i="26" s="1"/>
  <c r="E74" i="26"/>
  <c r="F73" i="26"/>
  <c r="C73" i="26" s="1"/>
  <c r="E73" i="26"/>
  <c r="C72" i="26"/>
  <c r="B72" i="26"/>
  <c r="F71" i="26"/>
  <c r="B71" i="26" s="1"/>
  <c r="E71" i="26"/>
  <c r="E70" i="26"/>
  <c r="F69" i="26"/>
  <c r="E69" i="26"/>
  <c r="F68" i="26"/>
  <c r="C68" i="26" s="1"/>
  <c r="E68" i="26"/>
  <c r="C67" i="26"/>
  <c r="B67" i="26"/>
  <c r="F66" i="26"/>
  <c r="B66" i="26" s="1"/>
  <c r="E66" i="26"/>
  <c r="F65" i="26"/>
  <c r="E65" i="26"/>
  <c r="F64" i="26"/>
  <c r="B64" i="26" s="1"/>
  <c r="E64" i="26"/>
  <c r="F63" i="26"/>
  <c r="E63" i="26"/>
  <c r="C62" i="26"/>
  <c r="B62" i="26"/>
  <c r="F61" i="26"/>
  <c r="B61" i="26" s="1"/>
  <c r="E61" i="26"/>
  <c r="F60" i="26"/>
  <c r="E60" i="26"/>
  <c r="F59" i="26"/>
  <c r="B59" i="26" s="1"/>
  <c r="E59" i="26"/>
  <c r="F58" i="26"/>
  <c r="E58" i="26"/>
  <c r="C57" i="26"/>
  <c r="B57" i="26"/>
  <c r="F56" i="26"/>
  <c r="E56" i="26"/>
  <c r="F55" i="26"/>
  <c r="E55" i="26"/>
  <c r="F54" i="26"/>
  <c r="B54" i="26" s="1"/>
  <c r="E54" i="26"/>
  <c r="F53" i="26"/>
  <c r="E53" i="26"/>
  <c r="C52" i="26"/>
  <c r="B52" i="26"/>
  <c r="F51" i="26"/>
  <c r="B51" i="26" s="1"/>
  <c r="E51" i="26"/>
  <c r="F50" i="26"/>
  <c r="E50" i="26"/>
  <c r="F49" i="26"/>
  <c r="E49" i="26"/>
  <c r="F48" i="26"/>
  <c r="E48" i="26"/>
  <c r="C47" i="26"/>
  <c r="B47" i="26"/>
  <c r="F46" i="26"/>
  <c r="B46" i="26" s="1"/>
  <c r="E46" i="26"/>
  <c r="F45" i="26"/>
  <c r="E45" i="26"/>
  <c r="F44" i="26"/>
  <c r="C44" i="26" s="1"/>
  <c r="E44" i="26"/>
  <c r="F43" i="26"/>
  <c r="E43" i="26"/>
  <c r="C42" i="26"/>
  <c r="B42" i="26"/>
  <c r="F41" i="26"/>
  <c r="B41" i="26" s="1"/>
  <c r="E41" i="26"/>
  <c r="F40" i="26"/>
  <c r="E40" i="26"/>
  <c r="F39" i="26"/>
  <c r="B39" i="26" s="1"/>
  <c r="E39" i="26"/>
  <c r="F38" i="26"/>
  <c r="E38" i="26"/>
  <c r="C37" i="26"/>
  <c r="B37" i="26"/>
  <c r="F36" i="26"/>
  <c r="B36" i="26" s="1"/>
  <c r="E36" i="26"/>
  <c r="F35" i="26"/>
  <c r="E35" i="26"/>
  <c r="F34" i="26"/>
  <c r="E34" i="26"/>
  <c r="F33" i="26"/>
  <c r="E33" i="26"/>
  <c r="C32" i="26"/>
  <c r="B32" i="26"/>
  <c r="F31" i="26"/>
  <c r="C31" i="26" s="1"/>
  <c r="E31" i="26"/>
  <c r="F30" i="26"/>
  <c r="E30" i="26"/>
  <c r="F29" i="26"/>
  <c r="E29" i="26"/>
  <c r="F28" i="26"/>
  <c r="E28" i="26"/>
  <c r="C27" i="26"/>
  <c r="B27" i="26"/>
  <c r="F26" i="26"/>
  <c r="B26" i="26" s="1"/>
  <c r="E26" i="26"/>
  <c r="F25" i="26"/>
  <c r="E25" i="26"/>
  <c r="F24" i="26"/>
  <c r="E24" i="26"/>
  <c r="F23" i="26"/>
  <c r="E23" i="26"/>
  <c r="C22" i="26"/>
  <c r="B22" i="26"/>
  <c r="F21" i="26"/>
  <c r="B21" i="26" s="1"/>
  <c r="E21" i="26"/>
  <c r="F20" i="26"/>
  <c r="E20" i="26"/>
  <c r="F19" i="26"/>
  <c r="B19" i="26" s="1"/>
  <c r="E19" i="26"/>
  <c r="F18" i="26"/>
  <c r="E18" i="26"/>
  <c r="C17" i="26"/>
  <c r="B17" i="26"/>
  <c r="F16" i="26"/>
  <c r="B16" i="26" s="1"/>
  <c r="E16" i="26"/>
  <c r="F15" i="26"/>
  <c r="E15" i="26"/>
  <c r="F14" i="26"/>
  <c r="E14" i="26"/>
  <c r="F13" i="26"/>
  <c r="E13" i="26"/>
  <c r="C12" i="26"/>
  <c r="B12" i="26"/>
  <c r="F11" i="26"/>
  <c r="B11" i="26" s="1"/>
  <c r="E11" i="26"/>
  <c r="F10" i="26"/>
  <c r="E10" i="26"/>
  <c r="F9" i="26"/>
  <c r="B9" i="26" s="1"/>
  <c r="E9" i="26"/>
  <c r="F8" i="26"/>
  <c r="E8" i="26"/>
  <c r="C7" i="26"/>
  <c r="B7" i="26"/>
  <c r="F6" i="26"/>
  <c r="B6" i="26" s="1"/>
  <c r="E6" i="26"/>
  <c r="F5" i="26"/>
  <c r="E5" i="26"/>
  <c r="F4" i="26"/>
  <c r="B4" i="26" s="1"/>
  <c r="E4" i="26"/>
  <c r="F3" i="26"/>
  <c r="E3" i="26"/>
  <c r="C2" i="26"/>
  <c r="B2" i="26"/>
  <c r="C64" i="26" l="1"/>
  <c r="C4" i="26"/>
  <c r="B120" i="26"/>
  <c r="C80" i="26"/>
  <c r="C51" i="26"/>
  <c r="B95" i="26"/>
  <c r="B44" i="26"/>
  <c r="B100" i="26"/>
  <c r="C11" i="26"/>
  <c r="B14" i="26"/>
  <c r="C21" i="26"/>
  <c r="B24" i="26"/>
  <c r="B34" i="26"/>
  <c r="C41" i="26"/>
  <c r="B49" i="26"/>
  <c r="C54" i="26"/>
  <c r="C61" i="26"/>
  <c r="C90" i="26"/>
  <c r="B98" i="26"/>
  <c r="B105" i="26"/>
  <c r="B110" i="26"/>
  <c r="B113" i="26"/>
  <c r="C115" i="26"/>
  <c r="B118" i="26"/>
  <c r="C123" i="26"/>
  <c r="B130" i="26"/>
  <c r="C14" i="26"/>
  <c r="C24" i="26"/>
  <c r="B29" i="26"/>
  <c r="C34" i="26"/>
  <c r="B56" i="26"/>
  <c r="C75" i="26"/>
  <c r="C105" i="26"/>
  <c r="C110" i="26"/>
  <c r="C113" i="26"/>
  <c r="C130" i="26"/>
  <c r="B31" i="26"/>
  <c r="B68" i="26"/>
  <c r="B73" i="26"/>
  <c r="B125" i="26"/>
  <c r="C135" i="26"/>
  <c r="B70" i="26"/>
  <c r="C74" i="26"/>
  <c r="C81" i="26"/>
  <c r="C85" i="26"/>
  <c r="C86" i="26"/>
  <c r="C93" i="26"/>
  <c r="B3" i="26"/>
  <c r="C6" i="26"/>
  <c r="C9" i="26"/>
  <c r="B10" i="26"/>
  <c r="B13" i="26"/>
  <c r="C16" i="26"/>
  <c r="C19" i="26"/>
  <c r="C20" i="26"/>
  <c r="B23" i="26"/>
  <c r="C26" i="26"/>
  <c r="C29" i="26"/>
  <c r="B30" i="26"/>
  <c r="B33" i="26"/>
  <c r="C36" i="26"/>
  <c r="C39" i="26"/>
  <c r="B40" i="26"/>
  <c r="C43" i="26"/>
  <c r="C46" i="26"/>
  <c r="C49" i="26"/>
  <c r="B50" i="26"/>
  <c r="B53" i="26"/>
  <c r="C56" i="26"/>
  <c r="C59" i="26"/>
  <c r="C60" i="26"/>
  <c r="B63" i="26"/>
  <c r="C66" i="26"/>
  <c r="C70" i="26"/>
  <c r="B75" i="26"/>
  <c r="C88" i="26"/>
  <c r="C96" i="26"/>
  <c r="C71" i="26"/>
  <c r="C76" i="26"/>
  <c r="C84" i="26"/>
  <c r="C91" i="26"/>
  <c r="B93" i="26"/>
  <c r="B5" i="26"/>
  <c r="B8" i="26"/>
  <c r="C15" i="26"/>
  <c r="B18" i="26"/>
  <c r="C25" i="26"/>
  <c r="C28" i="26"/>
  <c r="C35" i="26"/>
  <c r="C38" i="26"/>
  <c r="B45" i="26"/>
  <c r="C48" i="26"/>
  <c r="C55" i="26"/>
  <c r="B58" i="26"/>
  <c r="B65" i="26"/>
  <c r="C69" i="26"/>
  <c r="C78" i="26"/>
  <c r="C83" i="26"/>
  <c r="C101" i="26"/>
  <c r="C106" i="26"/>
  <c r="C116" i="26"/>
  <c r="C126" i="26"/>
  <c r="C79" i="26"/>
  <c r="C89" i="26"/>
  <c r="C98" i="26"/>
  <c r="C99" i="26"/>
  <c r="C103" i="26"/>
  <c r="C108" i="26"/>
  <c r="C109" i="26"/>
  <c r="C114" i="26"/>
  <c r="C118" i="26"/>
  <c r="C119" i="26"/>
  <c r="C124" i="26"/>
  <c r="C128" i="26"/>
  <c r="C129" i="26"/>
  <c r="C134" i="26"/>
  <c r="C94" i="26"/>
  <c r="B101" i="26"/>
  <c r="C104" i="26"/>
  <c r="B116" i="26"/>
  <c r="B126" i="26"/>
  <c r="C111" i="26"/>
  <c r="C121" i="26"/>
  <c r="B123" i="26"/>
  <c r="C131" i="26"/>
  <c r="B133" i="26"/>
  <c r="C136" i="26"/>
  <c r="B111" i="26"/>
  <c r="B121" i="26"/>
  <c r="B131" i="26"/>
  <c r="B15" i="26"/>
  <c r="B20" i="26"/>
  <c r="B25" i="26"/>
  <c r="B28" i="26"/>
  <c r="B35" i="26"/>
  <c r="B38" i="26"/>
  <c r="B43" i="26"/>
  <c r="B48" i="26"/>
  <c r="B55" i="26"/>
  <c r="B60" i="26"/>
  <c r="C3" i="26"/>
  <c r="C5" i="26"/>
  <c r="C8" i="26"/>
  <c r="C10" i="26"/>
  <c r="C13" i="26"/>
  <c r="C18" i="26"/>
  <c r="C23" i="26"/>
  <c r="C30" i="26"/>
  <c r="C33" i="26"/>
  <c r="C40" i="26"/>
  <c r="C45" i="26"/>
  <c r="C50" i="26"/>
  <c r="C53" i="26"/>
  <c r="C58" i="26"/>
  <c r="C63" i="26"/>
  <c r="C65" i="26"/>
  <c r="B69" i="26"/>
  <c r="B79" i="26"/>
  <c r="B89" i="26"/>
  <c r="B99" i="26"/>
  <c r="B109" i="26"/>
  <c r="B119" i="26"/>
  <c r="B129" i="26"/>
  <c r="I138" i="26"/>
  <c r="I139" i="26" s="1"/>
  <c r="B76" i="26"/>
  <c r="B86" i="26"/>
  <c r="B96" i="26"/>
  <c r="B106" i="26"/>
  <c r="B136" i="26"/>
  <c r="G3" i="25" l="1"/>
  <c r="B3" i="25"/>
  <c r="D3" i="25" s="1"/>
  <c r="G3" i="24"/>
  <c r="B3" i="24"/>
  <c r="D3" i="24" s="1"/>
  <c r="G3" i="23"/>
  <c r="B3" i="23"/>
  <c r="D3" i="23" s="1"/>
  <c r="G3" i="22"/>
  <c r="B3" i="22"/>
  <c r="D3" i="22" s="1"/>
  <c r="G3" i="21"/>
  <c r="B3" i="21"/>
  <c r="D3" i="21" s="1"/>
  <c r="G3" i="20"/>
  <c r="B3" i="20"/>
  <c r="D3" i="20" s="1"/>
  <c r="G3" i="19"/>
  <c r="B3" i="19"/>
  <c r="D3" i="19" s="1"/>
  <c r="G3" i="18"/>
  <c r="B3" i="18"/>
  <c r="D3" i="18" s="1"/>
  <c r="K244" i="15"/>
  <c r="K243" i="15"/>
  <c r="K242" i="15"/>
  <c r="K241" i="15"/>
  <c r="K235" i="15"/>
  <c r="K234" i="15"/>
  <c r="K233" i="15"/>
  <c r="K232" i="15"/>
  <c r="K226" i="15"/>
  <c r="K225" i="15"/>
  <c r="K224" i="15"/>
  <c r="K223" i="15"/>
  <c r="K217" i="15"/>
  <c r="K216" i="15"/>
  <c r="K215" i="15"/>
  <c r="K214" i="15"/>
  <c r="K208" i="15"/>
  <c r="K207" i="15"/>
  <c r="K206" i="15"/>
  <c r="K205" i="15"/>
  <c r="K199" i="15"/>
  <c r="K198" i="15"/>
  <c r="K197" i="15"/>
  <c r="K196" i="15"/>
  <c r="K190" i="15"/>
  <c r="K189" i="15"/>
  <c r="K188" i="15"/>
  <c r="K187" i="15"/>
  <c r="K181" i="15"/>
  <c r="K180" i="15"/>
  <c r="K179" i="15"/>
  <c r="K178" i="15"/>
  <c r="K172" i="15"/>
  <c r="K171" i="15"/>
  <c r="K170" i="15"/>
  <c r="K169" i="15"/>
  <c r="K163" i="15"/>
  <c r="K162" i="15"/>
  <c r="K161" i="15"/>
  <c r="K160" i="15"/>
  <c r="K154" i="15"/>
  <c r="K153" i="15"/>
  <c r="K152" i="15"/>
  <c r="K151" i="15"/>
  <c r="K145" i="15"/>
  <c r="K144" i="15"/>
  <c r="K143" i="15"/>
  <c r="K142" i="15"/>
  <c r="K136" i="15"/>
  <c r="K135" i="15"/>
  <c r="K134" i="15"/>
  <c r="K133" i="15"/>
  <c r="K127" i="15"/>
  <c r="K126" i="15"/>
  <c r="K125" i="15"/>
  <c r="K124" i="15"/>
  <c r="K118" i="15"/>
  <c r="K117" i="15"/>
  <c r="K116" i="15"/>
  <c r="K115" i="15"/>
  <c r="K109" i="15"/>
  <c r="K108" i="15"/>
  <c r="K107" i="15"/>
  <c r="K106" i="15"/>
  <c r="K100" i="15"/>
  <c r="K99" i="15"/>
  <c r="K98" i="15"/>
  <c r="K97" i="15"/>
  <c r="K91" i="15"/>
  <c r="K90" i="15"/>
  <c r="K89" i="15"/>
  <c r="K88" i="15"/>
  <c r="K82" i="15"/>
  <c r="K81" i="15"/>
  <c r="K80" i="15"/>
  <c r="K79" i="15"/>
  <c r="K73" i="15"/>
  <c r="K72" i="15"/>
  <c r="K71" i="15"/>
  <c r="K70" i="15"/>
  <c r="K64" i="15"/>
  <c r="K63" i="15"/>
  <c r="K62" i="15"/>
  <c r="K61" i="15"/>
  <c r="K55" i="15"/>
  <c r="K54" i="15"/>
  <c r="K53" i="15"/>
  <c r="K52" i="15"/>
  <c r="K46" i="15"/>
  <c r="K45" i="15"/>
  <c r="K44" i="15"/>
  <c r="K43" i="15"/>
  <c r="K37" i="15"/>
  <c r="K36" i="15"/>
  <c r="K35" i="15"/>
  <c r="K34" i="15"/>
  <c r="K28" i="15"/>
  <c r="K27" i="15"/>
  <c r="K26" i="15"/>
  <c r="K25" i="15"/>
  <c r="K19" i="15"/>
  <c r="K18" i="15"/>
  <c r="K17" i="15"/>
  <c r="K16" i="15"/>
  <c r="K10" i="15"/>
  <c r="K9" i="15"/>
  <c r="K8" i="15"/>
  <c r="K7" i="15"/>
  <c r="C11" i="15"/>
  <c r="C20" i="15"/>
  <c r="C29" i="15"/>
  <c r="C38" i="15"/>
  <c r="C47" i="15"/>
  <c r="C56" i="15"/>
  <c r="C65" i="15"/>
  <c r="C74" i="15"/>
  <c r="C83" i="15"/>
  <c r="C92" i="15"/>
  <c r="C101" i="15"/>
  <c r="C110" i="15"/>
  <c r="C119" i="15"/>
  <c r="C128" i="15"/>
  <c r="C137" i="15"/>
  <c r="C146" i="15"/>
  <c r="C155" i="15"/>
  <c r="C164" i="15"/>
  <c r="C173" i="15"/>
  <c r="C182" i="15"/>
  <c r="C191" i="15"/>
  <c r="C200" i="15"/>
  <c r="C209" i="15"/>
  <c r="C218" i="15"/>
  <c r="C227" i="15"/>
  <c r="C236" i="15"/>
  <c r="C2" i="15"/>
  <c r="H7" i="15" l="1"/>
  <c r="B22" i="1"/>
  <c r="C8" i="10" l="1"/>
  <c r="C12" i="10"/>
  <c r="C9" i="10"/>
  <c r="C6" i="10"/>
  <c r="D8" i="10"/>
  <c r="D12" i="10"/>
  <c r="D9" i="10"/>
  <c r="D6" i="10"/>
  <c r="D10" i="10"/>
  <c r="C10" i="10"/>
  <c r="D7" i="10"/>
  <c r="C7" i="10"/>
  <c r="D4" i="10"/>
  <c r="C4" i="10"/>
  <c r="D5" i="10"/>
  <c r="C5" i="10"/>
  <c r="D11" i="10"/>
  <c r="C11" i="10"/>
  <c r="G29" i="25" l="1"/>
  <c r="B29" i="25"/>
  <c r="D29" i="25" s="1"/>
  <c r="G28" i="25"/>
  <c r="B28" i="25"/>
  <c r="D28" i="25" s="1"/>
  <c r="G27" i="25"/>
  <c r="B27" i="25"/>
  <c r="D27" i="25" s="1"/>
  <c r="G26" i="25"/>
  <c r="B26" i="25"/>
  <c r="D26" i="25" s="1"/>
  <c r="G25" i="25"/>
  <c r="B25" i="25"/>
  <c r="D25" i="25" s="1"/>
  <c r="G24" i="25"/>
  <c r="B24" i="25"/>
  <c r="D24" i="25" s="1"/>
  <c r="G23" i="25"/>
  <c r="B23" i="25"/>
  <c r="D23" i="25" s="1"/>
  <c r="G22" i="25"/>
  <c r="B22" i="25"/>
  <c r="D22" i="25" s="1"/>
  <c r="G21" i="25"/>
  <c r="B21" i="25"/>
  <c r="D21" i="25" s="1"/>
  <c r="G20" i="25"/>
  <c r="B20" i="25"/>
  <c r="D20" i="25" s="1"/>
  <c r="G19" i="25"/>
  <c r="B19" i="25"/>
  <c r="D19" i="25" s="1"/>
  <c r="G18" i="25"/>
  <c r="D18" i="25"/>
  <c r="B18" i="25"/>
  <c r="G17" i="25"/>
  <c r="B17" i="25"/>
  <c r="D17" i="25" s="1"/>
  <c r="G16" i="25"/>
  <c r="B16" i="25"/>
  <c r="D16" i="25" s="1"/>
  <c r="G15" i="25"/>
  <c r="B15" i="25"/>
  <c r="D15" i="25" s="1"/>
  <c r="G14" i="25"/>
  <c r="B14" i="25"/>
  <c r="D14" i="25" s="1"/>
  <c r="G13" i="25"/>
  <c r="B13" i="25"/>
  <c r="D13" i="25" s="1"/>
  <c r="G12" i="25"/>
  <c r="B12" i="25"/>
  <c r="D12" i="25" s="1"/>
  <c r="G11" i="25"/>
  <c r="B11" i="25"/>
  <c r="D11" i="25" s="1"/>
  <c r="G10" i="25"/>
  <c r="B10" i="25"/>
  <c r="D10" i="25" s="1"/>
  <c r="G9" i="25"/>
  <c r="B9" i="25"/>
  <c r="D9" i="25" s="1"/>
  <c r="G8" i="25"/>
  <c r="B8" i="25"/>
  <c r="D8" i="25" s="1"/>
  <c r="G7" i="25"/>
  <c r="B7" i="25"/>
  <c r="D7" i="25" s="1"/>
  <c r="G6" i="25"/>
  <c r="B6" i="25"/>
  <c r="D6" i="25" s="1"/>
  <c r="G5" i="25"/>
  <c r="B5" i="25"/>
  <c r="D5" i="25" s="1"/>
  <c r="G4" i="25"/>
  <c r="B4" i="25"/>
  <c r="D4" i="25" s="1"/>
  <c r="G29" i="24"/>
  <c r="B29" i="24"/>
  <c r="D29" i="24" s="1"/>
  <c r="G28" i="24"/>
  <c r="B28" i="24"/>
  <c r="D28" i="24" s="1"/>
  <c r="G27" i="24"/>
  <c r="B27" i="24"/>
  <c r="D27" i="24" s="1"/>
  <c r="G26" i="24"/>
  <c r="D26" i="24"/>
  <c r="B26" i="24"/>
  <c r="G25" i="24"/>
  <c r="B25" i="24"/>
  <c r="D25" i="24" s="1"/>
  <c r="G24" i="24"/>
  <c r="B24" i="24"/>
  <c r="D24" i="24" s="1"/>
  <c r="G23" i="24"/>
  <c r="B23" i="24"/>
  <c r="D23" i="24" s="1"/>
  <c r="G22" i="24"/>
  <c r="B22" i="24"/>
  <c r="D22" i="24" s="1"/>
  <c r="G21" i="24"/>
  <c r="B21" i="24"/>
  <c r="D21" i="24" s="1"/>
  <c r="G20" i="24"/>
  <c r="B20" i="24"/>
  <c r="D20" i="24" s="1"/>
  <c r="G19" i="24"/>
  <c r="B19" i="24"/>
  <c r="D19" i="24" s="1"/>
  <c r="G18" i="24"/>
  <c r="B18" i="24"/>
  <c r="D18" i="24" s="1"/>
  <c r="G17" i="24"/>
  <c r="B17" i="24"/>
  <c r="D17" i="24" s="1"/>
  <c r="G16" i="24"/>
  <c r="B16" i="24"/>
  <c r="D16" i="24" s="1"/>
  <c r="G15" i="24"/>
  <c r="B15" i="24"/>
  <c r="D15" i="24" s="1"/>
  <c r="G14" i="24"/>
  <c r="B14" i="24"/>
  <c r="D14" i="24" s="1"/>
  <c r="G13" i="24"/>
  <c r="B13" i="24"/>
  <c r="D13" i="24" s="1"/>
  <c r="G12" i="24"/>
  <c r="B12" i="24"/>
  <c r="D12" i="24" s="1"/>
  <c r="G11" i="24"/>
  <c r="B11" i="24"/>
  <c r="D11" i="24" s="1"/>
  <c r="G10" i="24"/>
  <c r="B10" i="24"/>
  <c r="D10" i="24" s="1"/>
  <c r="G9" i="24"/>
  <c r="B9" i="24"/>
  <c r="D9" i="24" s="1"/>
  <c r="G8" i="24"/>
  <c r="B8" i="24"/>
  <c r="D8" i="24" s="1"/>
  <c r="G7" i="24"/>
  <c r="D7" i="24"/>
  <c r="B7" i="24"/>
  <c r="G6" i="24"/>
  <c r="B6" i="24"/>
  <c r="D6" i="24" s="1"/>
  <c r="G5" i="24"/>
  <c r="B5" i="24"/>
  <c r="D5" i="24" s="1"/>
  <c r="G4" i="24"/>
  <c r="B4" i="24"/>
  <c r="D4" i="24" s="1"/>
  <c r="G29" i="23"/>
  <c r="B29" i="23"/>
  <c r="D29" i="23" s="1"/>
  <c r="G28" i="23"/>
  <c r="B28" i="23"/>
  <c r="D28" i="23" s="1"/>
  <c r="G27" i="23"/>
  <c r="B27" i="23"/>
  <c r="D27" i="23" s="1"/>
  <c r="G26" i="23"/>
  <c r="B26" i="23"/>
  <c r="D26" i="23" s="1"/>
  <c r="G25" i="23"/>
  <c r="B25" i="23"/>
  <c r="D25" i="23" s="1"/>
  <c r="G24" i="23"/>
  <c r="B24" i="23"/>
  <c r="D24" i="23" s="1"/>
  <c r="G23" i="23"/>
  <c r="B23" i="23"/>
  <c r="D23" i="23" s="1"/>
  <c r="G22" i="23"/>
  <c r="B22" i="23"/>
  <c r="D22" i="23" s="1"/>
  <c r="G21" i="23"/>
  <c r="B21" i="23"/>
  <c r="D21" i="23" s="1"/>
  <c r="G20" i="23"/>
  <c r="B20" i="23"/>
  <c r="D20" i="23" s="1"/>
  <c r="G19" i="23"/>
  <c r="B19" i="23"/>
  <c r="D19" i="23" s="1"/>
  <c r="G18" i="23"/>
  <c r="B18" i="23"/>
  <c r="D18" i="23" s="1"/>
  <c r="G17" i="23"/>
  <c r="B17" i="23"/>
  <c r="D17" i="23" s="1"/>
  <c r="G16" i="23"/>
  <c r="B16" i="23"/>
  <c r="D16" i="23" s="1"/>
  <c r="G15" i="23"/>
  <c r="B15" i="23"/>
  <c r="D15" i="23" s="1"/>
  <c r="G14" i="23"/>
  <c r="B14" i="23"/>
  <c r="D14" i="23" s="1"/>
  <c r="G13" i="23"/>
  <c r="B13" i="23"/>
  <c r="D13" i="23" s="1"/>
  <c r="G12" i="23"/>
  <c r="B12" i="23"/>
  <c r="D12" i="23" s="1"/>
  <c r="G11" i="23"/>
  <c r="B11" i="23"/>
  <c r="D11" i="23" s="1"/>
  <c r="G10" i="23"/>
  <c r="B10" i="23"/>
  <c r="D10" i="23" s="1"/>
  <c r="G9" i="23"/>
  <c r="B9" i="23"/>
  <c r="D9" i="23" s="1"/>
  <c r="G8" i="23"/>
  <c r="B8" i="23"/>
  <c r="D8" i="23" s="1"/>
  <c r="G7" i="23"/>
  <c r="B7" i="23"/>
  <c r="D7" i="23" s="1"/>
  <c r="G6" i="23"/>
  <c r="B6" i="23"/>
  <c r="D6" i="23" s="1"/>
  <c r="G5" i="23"/>
  <c r="B5" i="23"/>
  <c r="D5" i="23" s="1"/>
  <c r="G4" i="23"/>
  <c r="B4" i="23"/>
  <c r="D4" i="23" s="1"/>
  <c r="G29" i="22"/>
  <c r="B29" i="22"/>
  <c r="D29" i="22" s="1"/>
  <c r="G28" i="22"/>
  <c r="B28" i="22"/>
  <c r="D28" i="22" s="1"/>
  <c r="G27" i="22"/>
  <c r="B27" i="22"/>
  <c r="D27" i="22" s="1"/>
  <c r="G26" i="22"/>
  <c r="B26" i="22"/>
  <c r="D26" i="22" s="1"/>
  <c r="G25" i="22"/>
  <c r="B25" i="22"/>
  <c r="D25" i="22" s="1"/>
  <c r="G24" i="22"/>
  <c r="B24" i="22"/>
  <c r="D24" i="22" s="1"/>
  <c r="G23" i="22"/>
  <c r="B23" i="22"/>
  <c r="D23" i="22" s="1"/>
  <c r="G22" i="22"/>
  <c r="B22" i="22"/>
  <c r="D22" i="22" s="1"/>
  <c r="G21" i="22"/>
  <c r="B21" i="22"/>
  <c r="D21" i="22" s="1"/>
  <c r="G20" i="22"/>
  <c r="B20" i="22"/>
  <c r="D20" i="22" s="1"/>
  <c r="G19" i="22"/>
  <c r="B19" i="22"/>
  <c r="D19" i="22" s="1"/>
  <c r="G18" i="22"/>
  <c r="B18" i="22"/>
  <c r="D18" i="22" s="1"/>
  <c r="G17" i="22"/>
  <c r="B17" i="22"/>
  <c r="D17" i="22" s="1"/>
  <c r="G16" i="22"/>
  <c r="B16" i="22"/>
  <c r="D16" i="22" s="1"/>
  <c r="G15" i="22"/>
  <c r="B15" i="22"/>
  <c r="D15" i="22" s="1"/>
  <c r="G14" i="22"/>
  <c r="B14" i="22"/>
  <c r="D14" i="22" s="1"/>
  <c r="G13" i="22"/>
  <c r="B13" i="22"/>
  <c r="D13" i="22" s="1"/>
  <c r="G12" i="22"/>
  <c r="B12" i="22"/>
  <c r="D12" i="22" s="1"/>
  <c r="G11" i="22"/>
  <c r="B11" i="22"/>
  <c r="D11" i="22" s="1"/>
  <c r="G10" i="22"/>
  <c r="B10" i="22"/>
  <c r="D10" i="22" s="1"/>
  <c r="G9" i="22"/>
  <c r="B9" i="22"/>
  <c r="D9" i="22" s="1"/>
  <c r="G8" i="22"/>
  <c r="B8" i="22"/>
  <c r="D8" i="22" s="1"/>
  <c r="G7" i="22"/>
  <c r="B7" i="22"/>
  <c r="D7" i="22" s="1"/>
  <c r="G6" i="22"/>
  <c r="B6" i="22"/>
  <c r="D6" i="22" s="1"/>
  <c r="G5" i="22"/>
  <c r="B5" i="22"/>
  <c r="D5" i="22" s="1"/>
  <c r="G4" i="22"/>
  <c r="B4" i="22"/>
  <c r="D4" i="22" s="1"/>
  <c r="G29" i="21"/>
  <c r="B29" i="21"/>
  <c r="D29" i="21" s="1"/>
  <c r="G28" i="21"/>
  <c r="B28" i="21"/>
  <c r="D28" i="21" s="1"/>
  <c r="G27" i="21"/>
  <c r="B27" i="21"/>
  <c r="D27" i="21" s="1"/>
  <c r="G26" i="21"/>
  <c r="B26" i="21"/>
  <c r="D26" i="21" s="1"/>
  <c r="G25" i="21"/>
  <c r="B25" i="21"/>
  <c r="D25" i="21" s="1"/>
  <c r="G24" i="21"/>
  <c r="B24" i="21"/>
  <c r="D24" i="21" s="1"/>
  <c r="G23" i="21"/>
  <c r="B23" i="21"/>
  <c r="D23" i="21" s="1"/>
  <c r="G22" i="21"/>
  <c r="B22" i="21"/>
  <c r="D22" i="21" s="1"/>
  <c r="G21" i="21"/>
  <c r="B21" i="21"/>
  <c r="D21" i="21" s="1"/>
  <c r="G20" i="21"/>
  <c r="B20" i="21"/>
  <c r="D20" i="21" s="1"/>
  <c r="G19" i="21"/>
  <c r="B19" i="21"/>
  <c r="D19" i="21" s="1"/>
  <c r="G18" i="21"/>
  <c r="B18" i="21"/>
  <c r="D18" i="21" s="1"/>
  <c r="G17" i="21"/>
  <c r="B17" i="21"/>
  <c r="D17" i="21" s="1"/>
  <c r="G16" i="21"/>
  <c r="B16" i="21"/>
  <c r="D16" i="21" s="1"/>
  <c r="G15" i="21"/>
  <c r="B15" i="21"/>
  <c r="D15" i="21" s="1"/>
  <c r="G14" i="21"/>
  <c r="B14" i="21"/>
  <c r="D14" i="21" s="1"/>
  <c r="G13" i="21"/>
  <c r="D13" i="21"/>
  <c r="B13" i="21"/>
  <c r="G12" i="21"/>
  <c r="B12" i="21"/>
  <c r="D12" i="21" s="1"/>
  <c r="G11" i="21"/>
  <c r="B11" i="21"/>
  <c r="D11" i="21" s="1"/>
  <c r="G10" i="21"/>
  <c r="B10" i="21"/>
  <c r="D10" i="21" s="1"/>
  <c r="G9" i="21"/>
  <c r="B9" i="21"/>
  <c r="D9" i="21" s="1"/>
  <c r="G8" i="21"/>
  <c r="B8" i="21"/>
  <c r="D8" i="21" s="1"/>
  <c r="G7" i="21"/>
  <c r="B7" i="21"/>
  <c r="D7" i="21" s="1"/>
  <c r="G6" i="21"/>
  <c r="B6" i="21"/>
  <c r="D6" i="21" s="1"/>
  <c r="G5" i="21"/>
  <c r="B5" i="21"/>
  <c r="D5" i="21" s="1"/>
  <c r="G4" i="21"/>
  <c r="B4" i="21"/>
  <c r="D4" i="21" s="1"/>
  <c r="G29" i="20"/>
  <c r="B29" i="20"/>
  <c r="D29" i="20" s="1"/>
  <c r="G28" i="20"/>
  <c r="B28" i="20"/>
  <c r="D28" i="20" s="1"/>
  <c r="G27" i="20"/>
  <c r="B27" i="20"/>
  <c r="D27" i="20" s="1"/>
  <c r="G26" i="20"/>
  <c r="B26" i="20"/>
  <c r="D26" i="20" s="1"/>
  <c r="G25" i="20"/>
  <c r="B25" i="20"/>
  <c r="D25" i="20" s="1"/>
  <c r="G24" i="20"/>
  <c r="B24" i="20"/>
  <c r="D24" i="20" s="1"/>
  <c r="G23" i="20"/>
  <c r="B23" i="20"/>
  <c r="D23" i="20" s="1"/>
  <c r="G22" i="20"/>
  <c r="B22" i="20"/>
  <c r="D22" i="20" s="1"/>
  <c r="G21" i="20"/>
  <c r="B21" i="20"/>
  <c r="D21" i="20" s="1"/>
  <c r="G20" i="20"/>
  <c r="B20" i="20"/>
  <c r="D20" i="20" s="1"/>
  <c r="G19" i="20"/>
  <c r="B19" i="20"/>
  <c r="D19" i="20" s="1"/>
  <c r="G18" i="20"/>
  <c r="D18" i="20"/>
  <c r="B18" i="20"/>
  <c r="G17" i="20"/>
  <c r="B17" i="20"/>
  <c r="D17" i="20" s="1"/>
  <c r="G16" i="20"/>
  <c r="B16" i="20"/>
  <c r="D16" i="20" s="1"/>
  <c r="G15" i="20"/>
  <c r="B15" i="20"/>
  <c r="D15" i="20" s="1"/>
  <c r="G14" i="20"/>
  <c r="B14" i="20"/>
  <c r="D14" i="20" s="1"/>
  <c r="G13" i="20"/>
  <c r="B13" i="20"/>
  <c r="D13" i="20" s="1"/>
  <c r="G12" i="20"/>
  <c r="B12" i="20"/>
  <c r="D12" i="20" s="1"/>
  <c r="G11" i="20"/>
  <c r="B11" i="20"/>
  <c r="D11" i="20" s="1"/>
  <c r="G10" i="20"/>
  <c r="B10" i="20"/>
  <c r="D10" i="20" s="1"/>
  <c r="G9" i="20"/>
  <c r="B9" i="20"/>
  <c r="D9" i="20" s="1"/>
  <c r="G8" i="20"/>
  <c r="B8" i="20"/>
  <c r="D8" i="20" s="1"/>
  <c r="G7" i="20"/>
  <c r="B7" i="20"/>
  <c r="D7" i="20" s="1"/>
  <c r="G6" i="20"/>
  <c r="B6" i="20"/>
  <c r="D6" i="20" s="1"/>
  <c r="G5" i="20"/>
  <c r="B5" i="20"/>
  <c r="D5" i="20" s="1"/>
  <c r="G4" i="20"/>
  <c r="B4" i="20"/>
  <c r="D4" i="20" s="1"/>
  <c r="G29" i="19"/>
  <c r="B29" i="19"/>
  <c r="D29" i="19" s="1"/>
  <c r="G28" i="19"/>
  <c r="B28" i="19"/>
  <c r="D28" i="19" s="1"/>
  <c r="G27" i="19"/>
  <c r="B27" i="19"/>
  <c r="D27" i="19" s="1"/>
  <c r="G26" i="19"/>
  <c r="B26" i="19"/>
  <c r="D26" i="19" s="1"/>
  <c r="G25" i="19"/>
  <c r="B25" i="19"/>
  <c r="D25" i="19" s="1"/>
  <c r="G24" i="19"/>
  <c r="B24" i="19"/>
  <c r="D24" i="19" s="1"/>
  <c r="G23" i="19"/>
  <c r="B23" i="19"/>
  <c r="D23" i="19" s="1"/>
  <c r="G22" i="19"/>
  <c r="B22" i="19"/>
  <c r="D22" i="19" s="1"/>
  <c r="G21" i="19"/>
  <c r="B21" i="19"/>
  <c r="D21" i="19" s="1"/>
  <c r="G20" i="19"/>
  <c r="B20" i="19"/>
  <c r="D20" i="19" s="1"/>
  <c r="G19" i="19"/>
  <c r="B19" i="19"/>
  <c r="D19" i="19" s="1"/>
  <c r="G18" i="19"/>
  <c r="B18" i="19"/>
  <c r="D18" i="19" s="1"/>
  <c r="G17" i="19"/>
  <c r="B17" i="19"/>
  <c r="D17" i="19" s="1"/>
  <c r="G16" i="19"/>
  <c r="B16" i="19"/>
  <c r="D16" i="19" s="1"/>
  <c r="G15" i="19"/>
  <c r="B15" i="19"/>
  <c r="D15" i="19" s="1"/>
  <c r="G14" i="19"/>
  <c r="B14" i="19"/>
  <c r="D14" i="19" s="1"/>
  <c r="G13" i="19"/>
  <c r="B13" i="19"/>
  <c r="D13" i="19" s="1"/>
  <c r="G12" i="19"/>
  <c r="D12" i="19"/>
  <c r="B12" i="19"/>
  <c r="G11" i="19"/>
  <c r="B11" i="19"/>
  <c r="D11" i="19" s="1"/>
  <c r="G10" i="19"/>
  <c r="B10" i="19"/>
  <c r="D10" i="19" s="1"/>
  <c r="G9" i="19"/>
  <c r="B9" i="19"/>
  <c r="D9" i="19" s="1"/>
  <c r="G8" i="19"/>
  <c r="B8" i="19"/>
  <c r="D8" i="19" s="1"/>
  <c r="G7" i="19"/>
  <c r="B7" i="19"/>
  <c r="D7" i="19" s="1"/>
  <c r="G6" i="19"/>
  <c r="B6" i="19"/>
  <c r="D6" i="19" s="1"/>
  <c r="G5" i="19"/>
  <c r="B5" i="19"/>
  <c r="D5" i="19" s="1"/>
  <c r="G4" i="19"/>
  <c r="B4" i="19"/>
  <c r="D4" i="19" s="1"/>
  <c r="G29" i="18"/>
  <c r="B29" i="18"/>
  <c r="D29" i="18" s="1"/>
  <c r="G28" i="18"/>
  <c r="B28" i="18"/>
  <c r="D28" i="18" s="1"/>
  <c r="G27" i="18"/>
  <c r="B27" i="18"/>
  <c r="D27" i="18" s="1"/>
  <c r="G26" i="18"/>
  <c r="B26" i="18"/>
  <c r="D26" i="18" s="1"/>
  <c r="G25" i="18"/>
  <c r="B25" i="18"/>
  <c r="D25" i="18" s="1"/>
  <c r="G24" i="18"/>
  <c r="B24" i="18"/>
  <c r="D24" i="18" s="1"/>
  <c r="G23" i="18"/>
  <c r="B23" i="18"/>
  <c r="D23" i="18" s="1"/>
  <c r="G22" i="18"/>
  <c r="B22" i="18"/>
  <c r="D22" i="18" s="1"/>
  <c r="G21" i="18"/>
  <c r="B21" i="18"/>
  <c r="D21" i="18" s="1"/>
  <c r="G20" i="18"/>
  <c r="B20" i="18"/>
  <c r="D20" i="18" s="1"/>
  <c r="G19" i="18"/>
  <c r="B19" i="18"/>
  <c r="D19" i="18" s="1"/>
  <c r="G18" i="18"/>
  <c r="B18" i="18"/>
  <c r="D18" i="18" s="1"/>
  <c r="G17" i="18"/>
  <c r="B17" i="18"/>
  <c r="D17" i="18" s="1"/>
  <c r="G16" i="18"/>
  <c r="B16" i="18"/>
  <c r="D16" i="18" s="1"/>
  <c r="G15" i="18"/>
  <c r="B15" i="18"/>
  <c r="D15" i="18" s="1"/>
  <c r="G14" i="18"/>
  <c r="B14" i="18"/>
  <c r="D14" i="18" s="1"/>
  <c r="G13" i="18"/>
  <c r="B13" i="18"/>
  <c r="D13" i="18" s="1"/>
  <c r="G12" i="18"/>
  <c r="B12" i="18"/>
  <c r="D12" i="18" s="1"/>
  <c r="G11" i="18"/>
  <c r="B11" i="18"/>
  <c r="D11" i="18" s="1"/>
  <c r="G10" i="18"/>
  <c r="B10" i="18"/>
  <c r="D10" i="18" s="1"/>
  <c r="G9" i="18"/>
  <c r="B9" i="18"/>
  <c r="D9" i="18" s="1"/>
  <c r="G8" i="18"/>
  <c r="B8" i="18"/>
  <c r="D8" i="18" s="1"/>
  <c r="G7" i="18"/>
  <c r="B7" i="18"/>
  <c r="D7" i="18" s="1"/>
  <c r="G6" i="18"/>
  <c r="B6" i="18"/>
  <c r="D6" i="18" s="1"/>
  <c r="G5" i="18"/>
  <c r="B5" i="18"/>
  <c r="D5" i="18" s="1"/>
  <c r="G4" i="18"/>
  <c r="B4" i="18"/>
  <c r="D4" i="18" s="1"/>
  <c r="G3" i="1" l="1"/>
  <c r="I244" i="15"/>
  <c r="J244" i="15" s="1"/>
  <c r="I243" i="15"/>
  <c r="J243" i="15" s="1"/>
  <c r="I242" i="15"/>
  <c r="J242" i="15" s="1"/>
  <c r="I241" i="15"/>
  <c r="J241" i="15" s="1"/>
  <c r="I235" i="15"/>
  <c r="I234" i="15"/>
  <c r="J234" i="15" s="1"/>
  <c r="I233" i="15"/>
  <c r="J233" i="15" s="1"/>
  <c r="I232" i="15"/>
  <c r="J232" i="15" s="1"/>
  <c r="I226" i="15"/>
  <c r="J226" i="15" s="1"/>
  <c r="I225" i="15"/>
  <c r="J225" i="15" s="1"/>
  <c r="I224" i="15"/>
  <c r="J224" i="15" s="1"/>
  <c r="I223" i="15"/>
  <c r="J223" i="15" s="1"/>
  <c r="I217" i="15"/>
  <c r="J217" i="15" s="1"/>
  <c r="I216" i="15"/>
  <c r="J216" i="15" s="1"/>
  <c r="I215" i="15"/>
  <c r="J215" i="15" s="1"/>
  <c r="I214" i="15"/>
  <c r="J214" i="15" s="1"/>
  <c r="I208" i="15"/>
  <c r="J208" i="15" s="1"/>
  <c r="I207" i="15"/>
  <c r="J207" i="15" s="1"/>
  <c r="I206" i="15"/>
  <c r="J206" i="15" s="1"/>
  <c r="I205" i="15"/>
  <c r="J205" i="15" s="1"/>
  <c r="I199" i="15"/>
  <c r="J199" i="15" s="1"/>
  <c r="I198" i="15"/>
  <c r="J198" i="15" s="1"/>
  <c r="I197" i="15"/>
  <c r="J197" i="15" s="1"/>
  <c r="I196" i="15"/>
  <c r="J196" i="15" s="1"/>
  <c r="I190" i="15"/>
  <c r="J190" i="15" s="1"/>
  <c r="I189" i="15"/>
  <c r="J189" i="15" s="1"/>
  <c r="I188" i="15"/>
  <c r="J188" i="15" s="1"/>
  <c r="I187" i="15"/>
  <c r="J187" i="15" s="1"/>
  <c r="I181" i="15"/>
  <c r="J181" i="15" s="1"/>
  <c r="I180" i="15"/>
  <c r="J180" i="15" s="1"/>
  <c r="I179" i="15"/>
  <c r="J179" i="15" s="1"/>
  <c r="I178" i="15"/>
  <c r="J178" i="15" s="1"/>
  <c r="I172" i="15"/>
  <c r="J172" i="15" s="1"/>
  <c r="I171" i="15"/>
  <c r="J171" i="15" s="1"/>
  <c r="I170" i="15"/>
  <c r="J170" i="15" s="1"/>
  <c r="I169" i="15"/>
  <c r="J169" i="15" s="1"/>
  <c r="I163" i="15"/>
  <c r="J163" i="15" s="1"/>
  <c r="I162" i="15"/>
  <c r="J162" i="15" s="1"/>
  <c r="I161" i="15"/>
  <c r="J161" i="15" s="1"/>
  <c r="I160" i="15"/>
  <c r="J160" i="15" s="1"/>
  <c r="I154" i="15"/>
  <c r="I153" i="15"/>
  <c r="J153" i="15" s="1"/>
  <c r="I152" i="15"/>
  <c r="J152" i="15" s="1"/>
  <c r="I151" i="15"/>
  <c r="J151" i="15" s="1"/>
  <c r="I145" i="15"/>
  <c r="J145" i="15" s="1"/>
  <c r="I144" i="15"/>
  <c r="J144" i="15" s="1"/>
  <c r="I143" i="15"/>
  <c r="J143" i="15" s="1"/>
  <c r="I142" i="15"/>
  <c r="J142" i="15" s="1"/>
  <c r="I136" i="15"/>
  <c r="J136" i="15" s="1"/>
  <c r="I135" i="15"/>
  <c r="J135" i="15" s="1"/>
  <c r="I134" i="15"/>
  <c r="J134" i="15" s="1"/>
  <c r="I133" i="15"/>
  <c r="J133" i="15" s="1"/>
  <c r="I127" i="15"/>
  <c r="J127" i="15" s="1"/>
  <c r="I126" i="15"/>
  <c r="J126" i="15" s="1"/>
  <c r="I125" i="15"/>
  <c r="J125" i="15" s="1"/>
  <c r="I124" i="15"/>
  <c r="J124" i="15" s="1"/>
  <c r="I118" i="15"/>
  <c r="J118" i="15" s="1"/>
  <c r="I117" i="15"/>
  <c r="J117" i="15" s="1"/>
  <c r="I116" i="15"/>
  <c r="J116" i="15" s="1"/>
  <c r="I115" i="15"/>
  <c r="J115" i="15" s="1"/>
  <c r="I109" i="15"/>
  <c r="J109" i="15" s="1"/>
  <c r="I108" i="15"/>
  <c r="J108" i="15" s="1"/>
  <c r="I107" i="15"/>
  <c r="J107" i="15" s="1"/>
  <c r="I106" i="15"/>
  <c r="J106" i="15" s="1"/>
  <c r="I100" i="15"/>
  <c r="J100" i="15" s="1"/>
  <c r="I99" i="15"/>
  <c r="J99" i="15" s="1"/>
  <c r="I98" i="15"/>
  <c r="J98" i="15" s="1"/>
  <c r="I97" i="15"/>
  <c r="J97" i="15" s="1"/>
  <c r="I91" i="15"/>
  <c r="J91" i="15" s="1"/>
  <c r="I90" i="15"/>
  <c r="J90" i="15" s="1"/>
  <c r="I89" i="15"/>
  <c r="J89" i="15" s="1"/>
  <c r="I88" i="15"/>
  <c r="J88" i="15" s="1"/>
  <c r="I82" i="15"/>
  <c r="J82" i="15" s="1"/>
  <c r="I81" i="15"/>
  <c r="J81" i="15" s="1"/>
  <c r="I80" i="15"/>
  <c r="J80" i="15" s="1"/>
  <c r="I79" i="15"/>
  <c r="J79" i="15" s="1"/>
  <c r="I73" i="15"/>
  <c r="J73" i="15" s="1"/>
  <c r="I72" i="15"/>
  <c r="J72" i="15" s="1"/>
  <c r="I71" i="15"/>
  <c r="J71" i="15" s="1"/>
  <c r="I70" i="15"/>
  <c r="J70" i="15" s="1"/>
  <c r="I64" i="15"/>
  <c r="J64" i="15" s="1"/>
  <c r="I63" i="15"/>
  <c r="J63" i="15" s="1"/>
  <c r="I62" i="15"/>
  <c r="J62" i="15" s="1"/>
  <c r="I61" i="15"/>
  <c r="J61" i="15" s="1"/>
  <c r="I55" i="15"/>
  <c r="J55" i="15" s="1"/>
  <c r="I54" i="15"/>
  <c r="J54" i="15" s="1"/>
  <c r="I53" i="15"/>
  <c r="J53" i="15" s="1"/>
  <c r="I52" i="15"/>
  <c r="J52" i="15" s="1"/>
  <c r="I46" i="15"/>
  <c r="J46" i="15" s="1"/>
  <c r="I45" i="15"/>
  <c r="J45" i="15" s="1"/>
  <c r="I44" i="15"/>
  <c r="J44" i="15" s="1"/>
  <c r="I43" i="15"/>
  <c r="J43" i="15" s="1"/>
  <c r="I37" i="15"/>
  <c r="I36" i="15"/>
  <c r="J36" i="15" s="1"/>
  <c r="I35" i="15"/>
  <c r="J35" i="15" s="1"/>
  <c r="I34" i="15"/>
  <c r="J34" i="15" s="1"/>
  <c r="I28" i="15"/>
  <c r="J28" i="15" s="1"/>
  <c r="I27" i="15"/>
  <c r="J27" i="15" s="1"/>
  <c r="I26" i="15"/>
  <c r="J26" i="15" s="1"/>
  <c r="I25" i="15"/>
  <c r="J25" i="15" s="1"/>
  <c r="I19" i="15"/>
  <c r="J19" i="15" s="1"/>
  <c r="I18" i="15"/>
  <c r="J18" i="15" s="1"/>
  <c r="I17" i="15"/>
  <c r="J17" i="15" s="1"/>
  <c r="I16" i="15"/>
  <c r="J16" i="15" s="1"/>
  <c r="J235" i="15" l="1"/>
  <c r="J154" i="15"/>
  <c r="J37" i="15"/>
  <c r="I8" i="15"/>
  <c r="J8" i="15" s="1"/>
  <c r="I9" i="15"/>
  <c r="J9" i="15" s="1"/>
  <c r="I10" i="15"/>
  <c r="J10" i="15" s="1"/>
  <c r="I7" i="15"/>
  <c r="J7" i="15" s="1"/>
  <c r="G29" i="1" l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3" i="1"/>
  <c r="B24" i="1"/>
  <c r="B25" i="1"/>
  <c r="B26" i="1"/>
  <c r="B27" i="1"/>
  <c r="B28" i="1"/>
  <c r="B29" i="1"/>
  <c r="B3" i="1"/>
  <c r="G105" i="15"/>
  <c r="G104" i="15"/>
  <c r="G103" i="15"/>
  <c r="G102" i="15"/>
  <c r="G101" i="15"/>
  <c r="G92" i="15"/>
  <c r="G174" i="15"/>
  <c r="J6" i="15"/>
  <c r="J5" i="15"/>
  <c r="J4" i="15"/>
  <c r="J3" i="15"/>
  <c r="J2" i="15"/>
  <c r="G240" i="15"/>
  <c r="G239" i="15"/>
  <c r="G238" i="15"/>
  <c r="G237" i="15"/>
  <c r="G236" i="15"/>
  <c r="G231" i="15"/>
  <c r="G230" i="15"/>
  <c r="G229" i="15"/>
  <c r="G228" i="15"/>
  <c r="G227" i="15"/>
  <c r="G222" i="15"/>
  <c r="G221" i="15"/>
  <c r="G220" i="15"/>
  <c r="G219" i="15"/>
  <c r="G218" i="15"/>
  <c r="G213" i="15"/>
  <c r="G212" i="15"/>
  <c r="G211" i="15"/>
  <c r="G210" i="15"/>
  <c r="G209" i="15"/>
  <c r="G204" i="15"/>
  <c r="G203" i="15"/>
  <c r="G202" i="15"/>
  <c r="G201" i="15"/>
  <c r="G200" i="15"/>
  <c r="G195" i="15"/>
  <c r="G194" i="15"/>
  <c r="G193" i="15"/>
  <c r="G192" i="15"/>
  <c r="G191" i="15"/>
  <c r="G186" i="15"/>
  <c r="G185" i="15"/>
  <c r="G184" i="15"/>
  <c r="G183" i="15"/>
  <c r="G182" i="15"/>
  <c r="G177" i="15"/>
  <c r="G176" i="15"/>
  <c r="G175" i="15"/>
  <c r="G173" i="15"/>
  <c r="G168" i="15"/>
  <c r="G167" i="15"/>
  <c r="G166" i="15"/>
  <c r="G165" i="15"/>
  <c r="G164" i="15"/>
  <c r="G159" i="15"/>
  <c r="G158" i="15"/>
  <c r="G157" i="15"/>
  <c r="G156" i="15"/>
  <c r="G155" i="15"/>
  <c r="G150" i="15"/>
  <c r="G149" i="15"/>
  <c r="G148" i="15"/>
  <c r="G147" i="15"/>
  <c r="G146" i="15"/>
  <c r="G141" i="15"/>
  <c r="G140" i="15"/>
  <c r="G139" i="15"/>
  <c r="G138" i="15"/>
  <c r="G137" i="15"/>
  <c r="G132" i="15"/>
  <c r="G131" i="15"/>
  <c r="G130" i="15"/>
  <c r="G129" i="15"/>
  <c r="G128" i="15"/>
  <c r="G123" i="15"/>
  <c r="G122" i="15"/>
  <c r="G121" i="15"/>
  <c r="G120" i="15"/>
  <c r="G119" i="15"/>
  <c r="G114" i="15"/>
  <c r="G113" i="15"/>
  <c r="G112" i="15"/>
  <c r="G111" i="15"/>
  <c r="G110" i="15"/>
  <c r="G96" i="15"/>
  <c r="G95" i="15"/>
  <c r="G94" i="15"/>
  <c r="G93" i="15"/>
  <c r="G87" i="15"/>
  <c r="G86" i="15"/>
  <c r="G85" i="15"/>
  <c r="G84" i="15"/>
  <c r="G83" i="15"/>
  <c r="G78" i="15"/>
  <c r="G77" i="15"/>
  <c r="G76" i="15"/>
  <c r="G75" i="15"/>
  <c r="G74" i="15"/>
  <c r="G69" i="15"/>
  <c r="G68" i="15"/>
  <c r="G67" i="15"/>
  <c r="G66" i="15"/>
  <c r="G65" i="15"/>
  <c r="G60" i="15"/>
  <c r="G59" i="15"/>
  <c r="G58" i="15"/>
  <c r="G57" i="15"/>
  <c r="G56" i="15"/>
  <c r="G51" i="15"/>
  <c r="G50" i="15"/>
  <c r="G49" i="15"/>
  <c r="G48" i="15"/>
  <c r="G47" i="15"/>
  <c r="G42" i="15"/>
  <c r="G41" i="15"/>
  <c r="G40" i="15"/>
  <c r="G39" i="15"/>
  <c r="G38" i="15"/>
  <c r="G33" i="15"/>
  <c r="G32" i="15"/>
  <c r="G31" i="15"/>
  <c r="G30" i="15"/>
  <c r="G29" i="15"/>
  <c r="G24" i="15"/>
  <c r="G23" i="15"/>
  <c r="G22" i="15"/>
  <c r="G21" i="15"/>
  <c r="G20" i="15"/>
  <c r="G15" i="15"/>
  <c r="G14" i="15"/>
  <c r="G13" i="15"/>
  <c r="G12" i="15"/>
  <c r="G11" i="15"/>
  <c r="G6" i="15"/>
  <c r="G5" i="15"/>
  <c r="G4" i="15"/>
  <c r="G3" i="15"/>
  <c r="G2" i="15"/>
  <c r="H244" i="15"/>
  <c r="F244" i="15"/>
  <c r="G244" i="15" s="1"/>
  <c r="H243" i="15"/>
  <c r="F243" i="15"/>
  <c r="G243" i="15" s="1"/>
  <c r="H242" i="15"/>
  <c r="F242" i="15"/>
  <c r="G242" i="15" s="1"/>
  <c r="H241" i="15"/>
  <c r="F241" i="15"/>
  <c r="G241" i="15" s="1"/>
  <c r="H235" i="15"/>
  <c r="F235" i="15"/>
  <c r="G235" i="15" s="1"/>
  <c r="H234" i="15"/>
  <c r="F234" i="15"/>
  <c r="G234" i="15" s="1"/>
  <c r="H233" i="15"/>
  <c r="F233" i="15"/>
  <c r="G233" i="15" s="1"/>
  <c r="H232" i="15"/>
  <c r="F232" i="15"/>
  <c r="G232" i="15" s="1"/>
  <c r="H226" i="15"/>
  <c r="F226" i="15"/>
  <c r="G226" i="15" s="1"/>
  <c r="H225" i="15"/>
  <c r="F225" i="15"/>
  <c r="G225" i="15" s="1"/>
  <c r="H224" i="15"/>
  <c r="F224" i="15"/>
  <c r="G224" i="15" s="1"/>
  <c r="H223" i="15"/>
  <c r="F223" i="15"/>
  <c r="G223" i="15" s="1"/>
  <c r="H217" i="15"/>
  <c r="F217" i="15"/>
  <c r="G217" i="15" s="1"/>
  <c r="H216" i="15"/>
  <c r="F216" i="15"/>
  <c r="G216" i="15" s="1"/>
  <c r="H215" i="15"/>
  <c r="F215" i="15"/>
  <c r="G215" i="15" s="1"/>
  <c r="H214" i="15"/>
  <c r="F214" i="15"/>
  <c r="G214" i="15" s="1"/>
  <c r="H208" i="15"/>
  <c r="F208" i="15"/>
  <c r="G208" i="15" s="1"/>
  <c r="H207" i="15"/>
  <c r="F207" i="15"/>
  <c r="G207" i="15" s="1"/>
  <c r="H206" i="15"/>
  <c r="F206" i="15"/>
  <c r="G206" i="15" s="1"/>
  <c r="H205" i="15"/>
  <c r="F205" i="15"/>
  <c r="G205" i="15" s="1"/>
  <c r="H199" i="15"/>
  <c r="F199" i="15"/>
  <c r="G199" i="15" s="1"/>
  <c r="H198" i="15"/>
  <c r="F198" i="15"/>
  <c r="G198" i="15" s="1"/>
  <c r="H197" i="15"/>
  <c r="F197" i="15"/>
  <c r="G197" i="15" s="1"/>
  <c r="H196" i="15"/>
  <c r="F196" i="15"/>
  <c r="G196" i="15" s="1"/>
  <c r="H190" i="15"/>
  <c r="F190" i="15"/>
  <c r="G190" i="15" s="1"/>
  <c r="H189" i="15"/>
  <c r="F189" i="15"/>
  <c r="G189" i="15" s="1"/>
  <c r="H188" i="15"/>
  <c r="F188" i="15"/>
  <c r="G188" i="15" s="1"/>
  <c r="H187" i="15"/>
  <c r="F187" i="15"/>
  <c r="G187" i="15" s="1"/>
  <c r="H181" i="15"/>
  <c r="F181" i="15"/>
  <c r="G181" i="15" s="1"/>
  <c r="H180" i="15"/>
  <c r="F180" i="15"/>
  <c r="G180" i="15" s="1"/>
  <c r="H179" i="15"/>
  <c r="F179" i="15"/>
  <c r="G179" i="15" s="1"/>
  <c r="H178" i="15"/>
  <c r="F178" i="15"/>
  <c r="G178" i="15" s="1"/>
  <c r="H172" i="15"/>
  <c r="F172" i="15"/>
  <c r="G172" i="15" s="1"/>
  <c r="H171" i="15"/>
  <c r="F171" i="15"/>
  <c r="G171" i="15" s="1"/>
  <c r="H170" i="15"/>
  <c r="F170" i="15"/>
  <c r="G170" i="15" s="1"/>
  <c r="H169" i="15"/>
  <c r="F169" i="15"/>
  <c r="G169" i="15" s="1"/>
  <c r="H163" i="15"/>
  <c r="F163" i="15"/>
  <c r="G163" i="15" s="1"/>
  <c r="H162" i="15"/>
  <c r="F162" i="15"/>
  <c r="G162" i="15" s="1"/>
  <c r="H161" i="15"/>
  <c r="F161" i="15"/>
  <c r="G161" i="15" s="1"/>
  <c r="H160" i="15"/>
  <c r="F160" i="15"/>
  <c r="G160" i="15" s="1"/>
  <c r="H154" i="15"/>
  <c r="F154" i="15"/>
  <c r="G154" i="15" s="1"/>
  <c r="H153" i="15"/>
  <c r="F153" i="15"/>
  <c r="G153" i="15" s="1"/>
  <c r="H152" i="15"/>
  <c r="F152" i="15"/>
  <c r="G152" i="15" s="1"/>
  <c r="H151" i="15"/>
  <c r="F151" i="15"/>
  <c r="G151" i="15" s="1"/>
  <c r="H145" i="15"/>
  <c r="F145" i="15"/>
  <c r="G145" i="15" s="1"/>
  <c r="H144" i="15"/>
  <c r="F144" i="15"/>
  <c r="G144" i="15" s="1"/>
  <c r="H143" i="15"/>
  <c r="F143" i="15"/>
  <c r="G143" i="15" s="1"/>
  <c r="H142" i="15"/>
  <c r="F142" i="15"/>
  <c r="G142" i="15" s="1"/>
  <c r="H136" i="15"/>
  <c r="F136" i="15"/>
  <c r="G136" i="15" s="1"/>
  <c r="H135" i="15"/>
  <c r="F135" i="15"/>
  <c r="G135" i="15" s="1"/>
  <c r="H134" i="15"/>
  <c r="F134" i="15"/>
  <c r="G134" i="15" s="1"/>
  <c r="H133" i="15"/>
  <c r="F133" i="15"/>
  <c r="G133" i="15" s="1"/>
  <c r="H127" i="15"/>
  <c r="F127" i="15"/>
  <c r="G127" i="15" s="1"/>
  <c r="H126" i="15"/>
  <c r="F126" i="15"/>
  <c r="G126" i="15" s="1"/>
  <c r="H125" i="15"/>
  <c r="F125" i="15"/>
  <c r="G125" i="15" s="1"/>
  <c r="H124" i="15"/>
  <c r="F124" i="15"/>
  <c r="G124" i="15" s="1"/>
  <c r="H118" i="15"/>
  <c r="F118" i="15"/>
  <c r="G118" i="15" s="1"/>
  <c r="H117" i="15"/>
  <c r="F117" i="15"/>
  <c r="G117" i="15" s="1"/>
  <c r="H116" i="15"/>
  <c r="F116" i="15"/>
  <c r="G116" i="15" s="1"/>
  <c r="H115" i="15"/>
  <c r="F115" i="15"/>
  <c r="G115" i="15" s="1"/>
  <c r="H109" i="15"/>
  <c r="F109" i="15"/>
  <c r="G109" i="15" s="1"/>
  <c r="H108" i="15"/>
  <c r="F108" i="15"/>
  <c r="G108" i="15" s="1"/>
  <c r="H107" i="15"/>
  <c r="F107" i="15"/>
  <c r="G107" i="15" s="1"/>
  <c r="H106" i="15"/>
  <c r="F106" i="15"/>
  <c r="G106" i="15" s="1"/>
  <c r="H100" i="15"/>
  <c r="F100" i="15"/>
  <c r="G100" i="15" s="1"/>
  <c r="H99" i="15"/>
  <c r="F99" i="15"/>
  <c r="G99" i="15" s="1"/>
  <c r="H98" i="15"/>
  <c r="F98" i="15"/>
  <c r="G98" i="15" s="1"/>
  <c r="H97" i="15"/>
  <c r="F97" i="15"/>
  <c r="G97" i="15" s="1"/>
  <c r="H91" i="15"/>
  <c r="F91" i="15"/>
  <c r="G91" i="15" s="1"/>
  <c r="H90" i="15"/>
  <c r="F90" i="15"/>
  <c r="G90" i="15" s="1"/>
  <c r="H89" i="15"/>
  <c r="F89" i="15"/>
  <c r="G89" i="15" s="1"/>
  <c r="H88" i="15"/>
  <c r="F88" i="15"/>
  <c r="G88" i="15" s="1"/>
  <c r="H82" i="15"/>
  <c r="F82" i="15"/>
  <c r="G82" i="15" s="1"/>
  <c r="H81" i="15"/>
  <c r="F81" i="15"/>
  <c r="G81" i="15" s="1"/>
  <c r="H80" i="15"/>
  <c r="F80" i="15"/>
  <c r="G80" i="15" s="1"/>
  <c r="H79" i="15"/>
  <c r="F79" i="15"/>
  <c r="G79" i="15" s="1"/>
  <c r="H73" i="15"/>
  <c r="F73" i="15"/>
  <c r="G73" i="15" s="1"/>
  <c r="H72" i="15"/>
  <c r="F72" i="15"/>
  <c r="G72" i="15" s="1"/>
  <c r="H71" i="15"/>
  <c r="F71" i="15"/>
  <c r="G71" i="15" s="1"/>
  <c r="H70" i="15"/>
  <c r="F70" i="15"/>
  <c r="G70" i="15" s="1"/>
  <c r="H64" i="15"/>
  <c r="F64" i="15"/>
  <c r="G64" i="15" s="1"/>
  <c r="H63" i="15"/>
  <c r="F63" i="15"/>
  <c r="G63" i="15" s="1"/>
  <c r="H62" i="15"/>
  <c r="F62" i="15"/>
  <c r="G62" i="15" s="1"/>
  <c r="H61" i="15"/>
  <c r="F61" i="15"/>
  <c r="G61" i="15" s="1"/>
  <c r="H55" i="15"/>
  <c r="F55" i="15"/>
  <c r="G55" i="15" s="1"/>
  <c r="H54" i="15"/>
  <c r="F54" i="15"/>
  <c r="G54" i="15" s="1"/>
  <c r="H53" i="15"/>
  <c r="F53" i="15"/>
  <c r="G53" i="15" s="1"/>
  <c r="H52" i="15"/>
  <c r="F52" i="15"/>
  <c r="G52" i="15" s="1"/>
  <c r="H46" i="15"/>
  <c r="F46" i="15"/>
  <c r="G46" i="15" s="1"/>
  <c r="H45" i="15"/>
  <c r="F45" i="15"/>
  <c r="G45" i="15" s="1"/>
  <c r="H44" i="15"/>
  <c r="F44" i="15"/>
  <c r="G44" i="15" s="1"/>
  <c r="H43" i="15"/>
  <c r="F43" i="15"/>
  <c r="G43" i="15" s="1"/>
  <c r="H37" i="15"/>
  <c r="F37" i="15"/>
  <c r="G37" i="15" s="1"/>
  <c r="H36" i="15"/>
  <c r="F36" i="15"/>
  <c r="G36" i="15" s="1"/>
  <c r="H35" i="15"/>
  <c r="F35" i="15"/>
  <c r="G35" i="15" s="1"/>
  <c r="H34" i="15"/>
  <c r="F34" i="15"/>
  <c r="G34" i="15" s="1"/>
  <c r="H28" i="15"/>
  <c r="F28" i="15"/>
  <c r="G28" i="15" s="1"/>
  <c r="H27" i="15"/>
  <c r="F27" i="15"/>
  <c r="G27" i="15" s="1"/>
  <c r="H26" i="15"/>
  <c r="F26" i="15"/>
  <c r="G26" i="15" s="1"/>
  <c r="H25" i="15"/>
  <c r="F25" i="15"/>
  <c r="G25" i="15" s="1"/>
  <c r="H19" i="15"/>
  <c r="F19" i="15"/>
  <c r="G19" i="15" s="1"/>
  <c r="H18" i="15"/>
  <c r="F18" i="15"/>
  <c r="G18" i="15" s="1"/>
  <c r="H17" i="15"/>
  <c r="F17" i="15"/>
  <c r="G17" i="15" s="1"/>
  <c r="H16" i="15"/>
  <c r="F16" i="15"/>
  <c r="G16" i="15" s="1"/>
  <c r="F8" i="15"/>
  <c r="G8" i="15" s="1"/>
  <c r="H8" i="15"/>
  <c r="F9" i="15"/>
  <c r="G9" i="15" s="1"/>
  <c r="H9" i="15"/>
  <c r="F10" i="15"/>
  <c r="G10" i="15" s="1"/>
  <c r="H10" i="15"/>
  <c r="F7" i="15"/>
  <c r="G7" i="15" s="1"/>
  <c r="H246" i="15" l="1"/>
  <c r="D3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B236" i="15"/>
  <c r="B227" i="15"/>
  <c r="B218" i="15"/>
  <c r="B209" i="15"/>
  <c r="B200" i="15"/>
  <c r="B191" i="15"/>
  <c r="B182" i="15"/>
  <c r="B173" i="15"/>
  <c r="B164" i="15"/>
  <c r="B155" i="15"/>
  <c r="B146" i="15"/>
  <c r="B137" i="15"/>
  <c r="B128" i="15"/>
  <c r="B119" i="15"/>
  <c r="B110" i="15"/>
  <c r="B101" i="15"/>
  <c r="B92" i="15"/>
  <c r="B83" i="15"/>
  <c r="B74" i="15"/>
  <c r="B65" i="15"/>
  <c r="B56" i="15"/>
  <c r="B47" i="15"/>
  <c r="B38" i="15"/>
  <c r="B29" i="15"/>
  <c r="B46" i="15" l="1"/>
  <c r="C46" i="15"/>
  <c r="B57" i="15"/>
  <c r="C57" i="15"/>
  <c r="B63" i="15"/>
  <c r="C63" i="15"/>
  <c r="B76" i="15"/>
  <c r="C76" i="15"/>
  <c r="B78" i="15"/>
  <c r="C78" i="15"/>
  <c r="B80" i="15"/>
  <c r="C80" i="15"/>
  <c r="B82" i="15"/>
  <c r="C82" i="15"/>
  <c r="B93" i="15"/>
  <c r="C93" i="15"/>
  <c r="B95" i="15"/>
  <c r="C95" i="15"/>
  <c r="B97" i="15"/>
  <c r="C97" i="15"/>
  <c r="B99" i="15"/>
  <c r="C99" i="15"/>
  <c r="B112" i="15"/>
  <c r="C112" i="15"/>
  <c r="B114" i="15"/>
  <c r="C114" i="15"/>
  <c r="B116" i="15"/>
  <c r="C116" i="15"/>
  <c r="B118" i="15"/>
  <c r="C118" i="15"/>
  <c r="B129" i="15"/>
  <c r="C129" i="15"/>
  <c r="B131" i="15"/>
  <c r="C131" i="15"/>
  <c r="B133" i="15"/>
  <c r="C133" i="15"/>
  <c r="B135" i="15"/>
  <c r="C135" i="15"/>
  <c r="B148" i="15"/>
  <c r="C148" i="15"/>
  <c r="B150" i="15"/>
  <c r="C150" i="15"/>
  <c r="B152" i="15"/>
  <c r="C152" i="15"/>
  <c r="B154" i="15"/>
  <c r="C154" i="15"/>
  <c r="B165" i="15"/>
  <c r="C165" i="15"/>
  <c r="B167" i="15"/>
  <c r="C167" i="15"/>
  <c r="B169" i="15"/>
  <c r="C169" i="15"/>
  <c r="B171" i="15"/>
  <c r="C171" i="15"/>
  <c r="B184" i="15"/>
  <c r="C184" i="15"/>
  <c r="B186" i="15"/>
  <c r="C186" i="15"/>
  <c r="B188" i="15"/>
  <c r="C188" i="15"/>
  <c r="B190" i="15"/>
  <c r="C190" i="15"/>
  <c r="B201" i="15"/>
  <c r="C201" i="15"/>
  <c r="B203" i="15"/>
  <c r="C203" i="15"/>
  <c r="B205" i="15"/>
  <c r="C205" i="15"/>
  <c r="B207" i="15"/>
  <c r="C207" i="15"/>
  <c r="B220" i="15"/>
  <c r="C220" i="15"/>
  <c r="B222" i="15"/>
  <c r="C222" i="15"/>
  <c r="B224" i="15"/>
  <c r="C224" i="15"/>
  <c r="B226" i="15"/>
  <c r="C226" i="15"/>
  <c r="B237" i="15"/>
  <c r="C237" i="15"/>
  <c r="B239" i="15"/>
  <c r="C239" i="15"/>
  <c r="B241" i="15"/>
  <c r="C241" i="15"/>
  <c r="B243" i="15"/>
  <c r="C243" i="15"/>
  <c r="B37" i="15"/>
  <c r="C37" i="15"/>
  <c r="B42" i="15"/>
  <c r="C42" i="15"/>
  <c r="B61" i="15"/>
  <c r="C61" i="15"/>
  <c r="B32" i="15"/>
  <c r="C32" i="15"/>
  <c r="B36" i="15"/>
  <c r="C36" i="15"/>
  <c r="B49" i="15"/>
  <c r="C49" i="15"/>
  <c r="B51" i="15"/>
  <c r="C51" i="15"/>
  <c r="B53" i="15"/>
  <c r="C53" i="15"/>
  <c r="B55" i="15"/>
  <c r="C55" i="15"/>
  <c r="B66" i="15"/>
  <c r="C66" i="15"/>
  <c r="B68" i="15"/>
  <c r="C68" i="15"/>
  <c r="B70" i="15"/>
  <c r="C70" i="15"/>
  <c r="B72" i="15"/>
  <c r="C72" i="15"/>
  <c r="B85" i="15"/>
  <c r="C85" i="15"/>
  <c r="B87" i="15"/>
  <c r="C87" i="15"/>
  <c r="B89" i="15"/>
  <c r="C89" i="15"/>
  <c r="B91" i="15"/>
  <c r="C91" i="15"/>
  <c r="B102" i="15"/>
  <c r="C102" i="15"/>
  <c r="B104" i="15"/>
  <c r="C104" i="15"/>
  <c r="B106" i="15"/>
  <c r="C106" i="15"/>
  <c r="B108" i="15"/>
  <c r="C108" i="15"/>
  <c r="B121" i="15"/>
  <c r="C121" i="15"/>
  <c r="B123" i="15"/>
  <c r="C123" i="15"/>
  <c r="B125" i="15"/>
  <c r="C125" i="15"/>
  <c r="B127" i="15"/>
  <c r="C127" i="15"/>
  <c r="B138" i="15"/>
  <c r="C138" i="15"/>
  <c r="B140" i="15"/>
  <c r="C140" i="15"/>
  <c r="B142" i="15"/>
  <c r="C142" i="15"/>
  <c r="B144" i="15"/>
  <c r="C144" i="15"/>
  <c r="B157" i="15"/>
  <c r="C157" i="15"/>
  <c r="B159" i="15"/>
  <c r="C159" i="15"/>
  <c r="B161" i="15"/>
  <c r="C161" i="15"/>
  <c r="B163" i="15"/>
  <c r="C163" i="15"/>
  <c r="B174" i="15"/>
  <c r="C174" i="15"/>
  <c r="B176" i="15"/>
  <c r="C176" i="15"/>
  <c r="B178" i="15"/>
  <c r="C178" i="15"/>
  <c r="B180" i="15"/>
  <c r="C180" i="15"/>
  <c r="B193" i="15"/>
  <c r="C193" i="15"/>
  <c r="B195" i="15"/>
  <c r="C195" i="15"/>
  <c r="B197" i="15"/>
  <c r="C197" i="15"/>
  <c r="B199" i="15"/>
  <c r="C199" i="15"/>
  <c r="B210" i="15"/>
  <c r="C210" i="15"/>
  <c r="B212" i="15"/>
  <c r="C212" i="15"/>
  <c r="B214" i="15"/>
  <c r="C214" i="15"/>
  <c r="B216" i="15"/>
  <c r="C216" i="15"/>
  <c r="B229" i="15"/>
  <c r="C229" i="15"/>
  <c r="B231" i="15"/>
  <c r="C231" i="15"/>
  <c r="B233" i="15"/>
  <c r="C233" i="15"/>
  <c r="B235" i="15"/>
  <c r="C235" i="15"/>
  <c r="B31" i="15"/>
  <c r="C31" i="15"/>
  <c r="B35" i="15"/>
  <c r="C35" i="15"/>
  <c r="B40" i="15"/>
  <c r="C40" i="15"/>
  <c r="B44" i="15"/>
  <c r="C44" i="15"/>
  <c r="B59" i="15"/>
  <c r="C59" i="15"/>
  <c r="B30" i="15"/>
  <c r="C30" i="15"/>
  <c r="B34" i="15"/>
  <c r="C34" i="15"/>
  <c r="B39" i="15"/>
  <c r="C39" i="15"/>
  <c r="B41" i="15"/>
  <c r="C41" i="15"/>
  <c r="B43" i="15"/>
  <c r="C43" i="15"/>
  <c r="B45" i="15"/>
  <c r="C45" i="15"/>
  <c r="B58" i="15"/>
  <c r="C58" i="15"/>
  <c r="B60" i="15"/>
  <c r="C60" i="15"/>
  <c r="B62" i="15"/>
  <c r="C62" i="15"/>
  <c r="B64" i="15"/>
  <c r="C64" i="15"/>
  <c r="B75" i="15"/>
  <c r="C75" i="15"/>
  <c r="B77" i="15"/>
  <c r="C77" i="15"/>
  <c r="B79" i="15"/>
  <c r="C79" i="15"/>
  <c r="B81" i="15"/>
  <c r="C81" i="15"/>
  <c r="B94" i="15"/>
  <c r="C94" i="15"/>
  <c r="B96" i="15"/>
  <c r="C96" i="15"/>
  <c r="B98" i="15"/>
  <c r="C98" i="15"/>
  <c r="B100" i="15"/>
  <c r="C100" i="15"/>
  <c r="B111" i="15"/>
  <c r="C111" i="15"/>
  <c r="B113" i="15"/>
  <c r="C113" i="15"/>
  <c r="B115" i="15"/>
  <c r="C115" i="15"/>
  <c r="B117" i="15"/>
  <c r="C117" i="15"/>
  <c r="B130" i="15"/>
  <c r="C130" i="15"/>
  <c r="B132" i="15"/>
  <c r="C132" i="15"/>
  <c r="B134" i="15"/>
  <c r="C134" i="15"/>
  <c r="B136" i="15"/>
  <c r="C136" i="15"/>
  <c r="B147" i="15"/>
  <c r="C147" i="15"/>
  <c r="B149" i="15"/>
  <c r="C149" i="15"/>
  <c r="B151" i="15"/>
  <c r="C151" i="15"/>
  <c r="B153" i="15"/>
  <c r="C153" i="15"/>
  <c r="B166" i="15"/>
  <c r="C166" i="15"/>
  <c r="B168" i="15"/>
  <c r="C168" i="15"/>
  <c r="B170" i="15"/>
  <c r="C170" i="15"/>
  <c r="B172" i="15"/>
  <c r="C172" i="15"/>
  <c r="B183" i="15"/>
  <c r="C183" i="15"/>
  <c r="B185" i="15"/>
  <c r="C185" i="15"/>
  <c r="B187" i="15"/>
  <c r="C187" i="15"/>
  <c r="B189" i="15"/>
  <c r="C189" i="15"/>
  <c r="B202" i="15"/>
  <c r="C202" i="15"/>
  <c r="B204" i="15"/>
  <c r="C204" i="15"/>
  <c r="B206" i="15"/>
  <c r="C206" i="15"/>
  <c r="B208" i="15"/>
  <c r="C208" i="15"/>
  <c r="B219" i="15"/>
  <c r="C219" i="15"/>
  <c r="B221" i="15"/>
  <c r="C221" i="15"/>
  <c r="B223" i="15"/>
  <c r="C223" i="15"/>
  <c r="B225" i="15"/>
  <c r="C225" i="15"/>
  <c r="B238" i="15"/>
  <c r="C238" i="15"/>
  <c r="B240" i="15"/>
  <c r="C240" i="15"/>
  <c r="B242" i="15"/>
  <c r="C242" i="15"/>
  <c r="B244" i="15"/>
  <c r="C244" i="15"/>
  <c r="B33" i="15"/>
  <c r="C33" i="15"/>
  <c r="B48" i="15"/>
  <c r="C48" i="15"/>
  <c r="B50" i="15"/>
  <c r="C50" i="15"/>
  <c r="B52" i="15"/>
  <c r="C52" i="15"/>
  <c r="B54" i="15"/>
  <c r="C54" i="15"/>
  <c r="B67" i="15"/>
  <c r="C67" i="15"/>
  <c r="B69" i="15"/>
  <c r="C69" i="15"/>
  <c r="B71" i="15"/>
  <c r="C71" i="15"/>
  <c r="B73" i="15"/>
  <c r="C73" i="15"/>
  <c r="B84" i="15"/>
  <c r="C84" i="15"/>
  <c r="B86" i="15"/>
  <c r="C86" i="15"/>
  <c r="B88" i="15"/>
  <c r="C88" i="15"/>
  <c r="B90" i="15"/>
  <c r="C90" i="15"/>
  <c r="B103" i="15"/>
  <c r="C103" i="15"/>
  <c r="B105" i="15"/>
  <c r="C105" i="15"/>
  <c r="B107" i="15"/>
  <c r="C107" i="15"/>
  <c r="B109" i="15"/>
  <c r="C109" i="15"/>
  <c r="B120" i="15"/>
  <c r="C120" i="15"/>
  <c r="B122" i="15"/>
  <c r="C122" i="15"/>
  <c r="B124" i="15"/>
  <c r="C124" i="15"/>
  <c r="B126" i="15"/>
  <c r="C126" i="15"/>
  <c r="B139" i="15"/>
  <c r="C139" i="15"/>
  <c r="B141" i="15"/>
  <c r="C141" i="15"/>
  <c r="B143" i="15"/>
  <c r="C143" i="15"/>
  <c r="B145" i="15"/>
  <c r="C145" i="15"/>
  <c r="B156" i="15"/>
  <c r="C156" i="15"/>
  <c r="B158" i="15"/>
  <c r="C158" i="15"/>
  <c r="B160" i="15"/>
  <c r="C160" i="15"/>
  <c r="B162" i="15"/>
  <c r="C162" i="15"/>
  <c r="B175" i="15"/>
  <c r="C175" i="15"/>
  <c r="B177" i="15"/>
  <c r="C177" i="15"/>
  <c r="B179" i="15"/>
  <c r="C179" i="15"/>
  <c r="B181" i="15"/>
  <c r="C181" i="15"/>
  <c r="B192" i="15"/>
  <c r="C192" i="15"/>
  <c r="B194" i="15"/>
  <c r="C194" i="15"/>
  <c r="B196" i="15"/>
  <c r="C196" i="15"/>
  <c r="B198" i="15"/>
  <c r="C198" i="15"/>
  <c r="B211" i="15"/>
  <c r="C211" i="15"/>
  <c r="B213" i="15"/>
  <c r="C213" i="15"/>
  <c r="B215" i="15"/>
  <c r="C215" i="15"/>
  <c r="B217" i="15"/>
  <c r="C217" i="15"/>
  <c r="B228" i="15"/>
  <c r="C228" i="15"/>
  <c r="B230" i="15"/>
  <c r="C230" i="15"/>
  <c r="B232" i="15"/>
  <c r="C232" i="15"/>
  <c r="B234" i="15"/>
  <c r="C234" i="15"/>
  <c r="B20" i="15"/>
  <c r="C6" i="15"/>
  <c r="C10" i="15"/>
  <c r="C9" i="15"/>
  <c r="C8" i="15"/>
  <c r="C7" i="15"/>
  <c r="C5" i="15"/>
  <c r="C4" i="15"/>
  <c r="C3" i="15"/>
  <c r="B11" i="15"/>
  <c r="B24" i="15" l="1"/>
  <c r="C24" i="15"/>
  <c r="B12" i="15"/>
  <c r="C12" i="15"/>
  <c r="B14" i="15"/>
  <c r="C14" i="15"/>
  <c r="B16" i="15"/>
  <c r="C16" i="15"/>
  <c r="B18" i="15"/>
  <c r="C18" i="15"/>
  <c r="B22" i="15"/>
  <c r="C22" i="15"/>
  <c r="B26" i="15"/>
  <c r="C26" i="15"/>
  <c r="B21" i="15"/>
  <c r="C21" i="15"/>
  <c r="B23" i="15"/>
  <c r="C23" i="15"/>
  <c r="B25" i="15"/>
  <c r="C25" i="15"/>
  <c r="B27" i="15"/>
  <c r="C27" i="15"/>
  <c r="B13" i="15"/>
  <c r="C13" i="15"/>
  <c r="B15" i="15"/>
  <c r="C15" i="15"/>
  <c r="B17" i="15"/>
  <c r="C17" i="15"/>
  <c r="B19" i="15"/>
  <c r="C19" i="15"/>
  <c r="B28" i="15"/>
  <c r="C28" i="15"/>
  <c r="B6" i="15"/>
  <c r="D4" i="1" l="1"/>
  <c r="D5" i="1"/>
  <c r="D6" i="1"/>
  <c r="B4" i="15"/>
  <c r="B8" i="15"/>
  <c r="B10" i="15"/>
  <c r="B2" i="15"/>
  <c r="H3" i="1" l="1"/>
  <c r="I3" i="1" s="1"/>
  <c r="N3" i="1"/>
  <c r="B7" i="15"/>
  <c r="B9" i="15"/>
  <c r="B5" i="15"/>
  <c r="B3" i="15"/>
  <c r="H29" i="25" l="1"/>
  <c r="I29" i="25" s="1"/>
  <c r="H13" i="25"/>
  <c r="I13" i="25" s="1"/>
  <c r="H24" i="24"/>
  <c r="I24" i="24" s="1"/>
  <c r="H8" i="24"/>
  <c r="I8" i="24" s="1"/>
  <c r="H19" i="23"/>
  <c r="I19" i="23" s="1"/>
  <c r="H3" i="23"/>
  <c r="I3" i="23" s="1"/>
  <c r="H14" i="22"/>
  <c r="I14" i="22" s="1"/>
  <c r="H25" i="21"/>
  <c r="I25" i="21" s="1"/>
  <c r="H9" i="21"/>
  <c r="I9" i="21" s="1"/>
  <c r="H20" i="20"/>
  <c r="I20" i="20" s="1"/>
  <c r="H4" i="20"/>
  <c r="I4" i="20" s="1"/>
  <c r="H15" i="19"/>
  <c r="I15" i="19" s="1"/>
  <c r="H26" i="18"/>
  <c r="I26" i="18" s="1"/>
  <c r="H10" i="18"/>
  <c r="I10" i="18" s="1"/>
  <c r="H20" i="1"/>
  <c r="I20" i="1" s="1"/>
  <c r="H10" i="1"/>
  <c r="I10" i="1" s="1"/>
  <c r="H22" i="25"/>
  <c r="I22" i="25" s="1"/>
  <c r="H9" i="24"/>
  <c r="I9" i="24" s="1"/>
  <c r="H23" i="22"/>
  <c r="I23" i="22" s="1"/>
  <c r="H25" i="20"/>
  <c r="I25" i="20" s="1"/>
  <c r="H12" i="19"/>
  <c r="I12" i="19" s="1"/>
  <c r="H16" i="25"/>
  <c r="I16" i="25" s="1"/>
  <c r="H27" i="24"/>
  <c r="I27" i="24" s="1"/>
  <c r="H11" i="24"/>
  <c r="I11" i="24" s="1"/>
  <c r="H22" i="23"/>
  <c r="I22" i="23" s="1"/>
  <c r="H6" i="23"/>
  <c r="I6" i="23" s="1"/>
  <c r="H17" i="22"/>
  <c r="I17" i="22" s="1"/>
  <c r="H28" i="21"/>
  <c r="I28" i="21" s="1"/>
  <c r="H12" i="21"/>
  <c r="I12" i="21" s="1"/>
  <c r="H23" i="20"/>
  <c r="I23" i="20" s="1"/>
  <c r="H7" i="20"/>
  <c r="I7" i="20" s="1"/>
  <c r="H18" i="19"/>
  <c r="I18" i="19" s="1"/>
  <c r="H29" i="18"/>
  <c r="I29" i="18" s="1"/>
  <c r="H13" i="18"/>
  <c r="I13" i="18" s="1"/>
  <c r="H18" i="1"/>
  <c r="I18" i="1" s="1"/>
  <c r="H21" i="24"/>
  <c r="I21" i="24" s="1"/>
  <c r="H19" i="22"/>
  <c r="I19" i="22" s="1"/>
  <c r="H17" i="20"/>
  <c r="I17" i="20" s="1"/>
  <c r="H27" i="25"/>
  <c r="I27" i="25" s="1"/>
  <c r="H11" i="25"/>
  <c r="I11" i="25" s="1"/>
  <c r="H22" i="24"/>
  <c r="I22" i="24" s="1"/>
  <c r="H6" i="24"/>
  <c r="I6" i="24" s="1"/>
  <c r="H17" i="23"/>
  <c r="I17" i="23" s="1"/>
  <c r="H28" i="22"/>
  <c r="I28" i="22" s="1"/>
  <c r="H12" i="22"/>
  <c r="I12" i="22" s="1"/>
  <c r="H23" i="21"/>
  <c r="I23" i="21" s="1"/>
  <c r="H7" i="21"/>
  <c r="I7" i="21" s="1"/>
  <c r="H18" i="20"/>
  <c r="I18" i="20" s="1"/>
  <c r="H29" i="19"/>
  <c r="I29" i="19" s="1"/>
  <c r="H13" i="19"/>
  <c r="I13" i="19" s="1"/>
  <c r="H24" i="18"/>
  <c r="I24" i="18" s="1"/>
  <c r="H8" i="18"/>
  <c r="I8" i="18" s="1"/>
  <c r="H24" i="1"/>
  <c r="I24" i="1" s="1"/>
  <c r="H26" i="25"/>
  <c r="I26" i="25" s="1"/>
  <c r="H13" i="24"/>
  <c r="I13" i="24" s="1"/>
  <c r="H15" i="22"/>
  <c r="I15" i="22" s="1"/>
  <c r="H29" i="20"/>
  <c r="I29" i="20" s="1"/>
  <c r="H8" i="19"/>
  <c r="I8" i="19" s="1"/>
  <c r="H7" i="18"/>
  <c r="I7" i="18" s="1"/>
  <c r="H3" i="18"/>
  <c r="I3" i="18" s="1"/>
  <c r="H7" i="1"/>
  <c r="I7" i="1" s="1"/>
  <c r="H22" i="1"/>
  <c r="I22" i="1" s="1"/>
  <c r="H24" i="20"/>
  <c r="I24" i="20" s="1"/>
  <c r="H19" i="19"/>
  <c r="I19" i="19" s="1"/>
  <c r="H14" i="18"/>
  <c r="I14" i="18" s="1"/>
  <c r="H8" i="1"/>
  <c r="I8" i="1" s="1"/>
  <c r="H10" i="21"/>
  <c r="I10" i="21" s="1"/>
  <c r="H4" i="25"/>
  <c r="I4" i="25" s="1"/>
  <c r="H10" i="23"/>
  <c r="I10" i="23" s="1"/>
  <c r="H5" i="22"/>
  <c r="I5" i="22" s="1"/>
  <c r="H11" i="20"/>
  <c r="I11" i="20" s="1"/>
  <c r="H17" i="18"/>
  <c r="I17" i="18" s="1"/>
  <c r="H8" i="23"/>
  <c r="I8" i="23" s="1"/>
  <c r="H15" i="25"/>
  <c r="I15" i="25" s="1"/>
  <c r="H21" i="23"/>
  <c r="I21" i="23" s="1"/>
  <c r="H16" i="22"/>
  <c r="I16" i="22" s="1"/>
  <c r="H11" i="21"/>
  <c r="I11" i="21" s="1"/>
  <c r="H28" i="18"/>
  <c r="I28" i="18" s="1"/>
  <c r="H9" i="1"/>
  <c r="I9" i="1" s="1"/>
  <c r="H14" i="21"/>
  <c r="I14" i="21" s="1"/>
  <c r="H23" i="18"/>
  <c r="I23" i="18" s="1"/>
  <c r="H25" i="25"/>
  <c r="I25" i="25" s="1"/>
  <c r="H9" i="25"/>
  <c r="I9" i="25" s="1"/>
  <c r="H20" i="24"/>
  <c r="I20" i="24" s="1"/>
  <c r="H4" i="24"/>
  <c r="I4" i="24" s="1"/>
  <c r="H15" i="23"/>
  <c r="I15" i="23" s="1"/>
  <c r="H26" i="22"/>
  <c r="I26" i="22" s="1"/>
  <c r="H10" i="22"/>
  <c r="I10" i="22" s="1"/>
  <c r="H21" i="21"/>
  <c r="I21" i="21" s="1"/>
  <c r="H5" i="21"/>
  <c r="I5" i="21" s="1"/>
  <c r="H16" i="20"/>
  <c r="I16" i="20" s="1"/>
  <c r="H27" i="19"/>
  <c r="I27" i="19" s="1"/>
  <c r="H11" i="19"/>
  <c r="I11" i="19" s="1"/>
  <c r="H22" i="18"/>
  <c r="I22" i="18" s="1"/>
  <c r="H6" i="18"/>
  <c r="I6" i="18" s="1"/>
  <c r="H23" i="1"/>
  <c r="I23" i="1" s="1"/>
  <c r="H21" i="1"/>
  <c r="I21" i="1" s="1"/>
  <c r="H10" i="25"/>
  <c r="I10" i="25" s="1"/>
  <c r="H24" i="23"/>
  <c r="I24" i="23" s="1"/>
  <c r="H11" i="22"/>
  <c r="I11" i="22" s="1"/>
  <c r="H21" i="20"/>
  <c r="I21" i="20" s="1"/>
  <c r="H28" i="25"/>
  <c r="I28" i="25" s="1"/>
  <c r="H12" i="25"/>
  <c r="I12" i="25" s="1"/>
  <c r="H23" i="24"/>
  <c r="I23" i="24" s="1"/>
  <c r="H7" i="24"/>
  <c r="I7" i="24" s="1"/>
  <c r="H18" i="23"/>
  <c r="I18" i="23" s="1"/>
  <c r="H29" i="22"/>
  <c r="I29" i="22" s="1"/>
  <c r="H13" i="22"/>
  <c r="I13" i="22" s="1"/>
  <c r="H24" i="21"/>
  <c r="I24" i="21" s="1"/>
  <c r="H8" i="21"/>
  <c r="I8" i="21" s="1"/>
  <c r="H19" i="20"/>
  <c r="I19" i="20" s="1"/>
  <c r="H3" i="20"/>
  <c r="I3" i="20" s="1"/>
  <c r="H14" i="19"/>
  <c r="I14" i="19" s="1"/>
  <c r="H25" i="18"/>
  <c r="I25" i="18" s="1"/>
  <c r="H9" i="18"/>
  <c r="I9" i="18" s="1"/>
  <c r="H29" i="1"/>
  <c r="I29" i="1" s="1"/>
  <c r="H5" i="24"/>
  <c r="I5" i="24" s="1"/>
  <c r="H3" i="22"/>
  <c r="I3" i="22" s="1"/>
  <c r="H28" i="19"/>
  <c r="I28" i="19" s="1"/>
  <c r="H23" i="25"/>
  <c r="I23" i="25" s="1"/>
  <c r="H7" i="25"/>
  <c r="I7" i="25" s="1"/>
  <c r="H18" i="24"/>
  <c r="I18" i="24" s="1"/>
  <c r="H29" i="23"/>
  <c r="I29" i="23" s="1"/>
  <c r="H13" i="23"/>
  <c r="I13" i="23" s="1"/>
  <c r="H24" i="22"/>
  <c r="I24" i="22" s="1"/>
  <c r="H8" i="22"/>
  <c r="I8" i="22" s="1"/>
  <c r="H19" i="21"/>
  <c r="I19" i="21" s="1"/>
  <c r="H3" i="21"/>
  <c r="I3" i="21" s="1"/>
  <c r="H14" i="20"/>
  <c r="I14" i="20" s="1"/>
  <c r="H25" i="19"/>
  <c r="I25" i="19" s="1"/>
  <c r="H9" i="19"/>
  <c r="I9" i="19" s="1"/>
  <c r="H20" i="18"/>
  <c r="I20" i="18" s="1"/>
  <c r="H4" i="18"/>
  <c r="I4" i="18" s="1"/>
  <c r="H27" i="1"/>
  <c r="I27" i="1" s="1"/>
  <c r="H14" i="25"/>
  <c r="I14" i="25" s="1"/>
  <c r="H28" i="23"/>
  <c r="I28" i="23" s="1"/>
  <c r="H7" i="22"/>
  <c r="I7" i="22" s="1"/>
  <c r="H13" i="20"/>
  <c r="I13" i="20" s="1"/>
  <c r="H27" i="18"/>
  <c r="I27" i="18" s="1"/>
  <c r="H4" i="1"/>
  <c r="I4" i="1" s="1"/>
  <c r="H29" i="21"/>
  <c r="I29" i="21" s="1"/>
  <c r="H8" i="20"/>
  <c r="I8" i="20" s="1"/>
  <c r="H15" i="1"/>
  <c r="I15" i="1" s="1"/>
  <c r="H17" i="24"/>
  <c r="I17" i="24" s="1"/>
  <c r="H24" i="19"/>
  <c r="I24" i="19" s="1"/>
  <c r="H26" i="23"/>
  <c r="I26" i="23" s="1"/>
  <c r="H16" i="21"/>
  <c r="I16" i="21" s="1"/>
  <c r="H22" i="19"/>
  <c r="I22" i="19" s="1"/>
  <c r="H13" i="1"/>
  <c r="H6" i="21"/>
  <c r="I6" i="21" s="1"/>
  <c r="H26" i="24"/>
  <c r="I26" i="24" s="1"/>
  <c r="H5" i="23"/>
  <c r="I5" i="23" s="1"/>
  <c r="H6" i="20"/>
  <c r="I6" i="20" s="1"/>
  <c r="H12" i="18"/>
  <c r="I12" i="18" s="1"/>
  <c r="H25" i="24"/>
  <c r="I25" i="24" s="1"/>
  <c r="H17" i="1"/>
  <c r="I17" i="1" s="1"/>
  <c r="H21" i="25"/>
  <c r="I21" i="25" s="1"/>
  <c r="H5" i="25"/>
  <c r="I5" i="25" s="1"/>
  <c r="H16" i="24"/>
  <c r="I16" i="24" s="1"/>
  <c r="H27" i="23"/>
  <c r="I27" i="23" s="1"/>
  <c r="H11" i="23"/>
  <c r="I11" i="23" s="1"/>
  <c r="H22" i="22"/>
  <c r="I22" i="22" s="1"/>
  <c r="H6" i="22"/>
  <c r="I6" i="22" s="1"/>
  <c r="H17" i="21"/>
  <c r="I17" i="21" s="1"/>
  <c r="H28" i="20"/>
  <c r="I28" i="20" s="1"/>
  <c r="H12" i="20"/>
  <c r="I12" i="20" s="1"/>
  <c r="H23" i="19"/>
  <c r="I23" i="19" s="1"/>
  <c r="H7" i="19"/>
  <c r="I7" i="19" s="1"/>
  <c r="H18" i="18"/>
  <c r="I18" i="18" s="1"/>
  <c r="H12" i="1"/>
  <c r="I12" i="1" s="1"/>
  <c r="H28" i="1"/>
  <c r="I28" i="1" s="1"/>
  <c r="H26" i="1"/>
  <c r="I26" i="1" s="1"/>
  <c r="H29" i="24"/>
  <c r="I29" i="24" s="1"/>
  <c r="H16" i="23"/>
  <c r="I16" i="23" s="1"/>
  <c r="H26" i="21"/>
  <c r="I26" i="21" s="1"/>
  <c r="H9" i="20"/>
  <c r="I9" i="20" s="1"/>
  <c r="H24" i="25"/>
  <c r="I24" i="25" s="1"/>
  <c r="H8" i="25"/>
  <c r="I8" i="25" s="1"/>
  <c r="H19" i="24"/>
  <c r="I19" i="24" s="1"/>
  <c r="H3" i="24"/>
  <c r="I3" i="24" s="1"/>
  <c r="H14" i="23"/>
  <c r="I14" i="23" s="1"/>
  <c r="H25" i="22"/>
  <c r="I25" i="22" s="1"/>
  <c r="H9" i="22"/>
  <c r="I9" i="22" s="1"/>
  <c r="H20" i="21"/>
  <c r="I20" i="21" s="1"/>
  <c r="H4" i="21"/>
  <c r="I4" i="21" s="1"/>
  <c r="H15" i="20"/>
  <c r="I15" i="20" s="1"/>
  <c r="H26" i="19"/>
  <c r="I26" i="19" s="1"/>
  <c r="H10" i="19"/>
  <c r="I10" i="19" s="1"/>
  <c r="H21" i="18"/>
  <c r="I21" i="18" s="1"/>
  <c r="H5" i="18"/>
  <c r="I5" i="18" s="1"/>
  <c r="H11" i="1"/>
  <c r="I11" i="1" s="1"/>
  <c r="H20" i="23"/>
  <c r="I20" i="23" s="1"/>
  <c r="H18" i="21"/>
  <c r="I18" i="21" s="1"/>
  <c r="H16" i="19"/>
  <c r="I16" i="19" s="1"/>
  <c r="H19" i="25"/>
  <c r="I19" i="25" s="1"/>
  <c r="H3" i="25"/>
  <c r="I3" i="25" s="1"/>
  <c r="H14" i="24"/>
  <c r="I14" i="24" s="1"/>
  <c r="H25" i="23"/>
  <c r="I25" i="23" s="1"/>
  <c r="H9" i="23"/>
  <c r="I9" i="23" s="1"/>
  <c r="H20" i="22"/>
  <c r="I20" i="22" s="1"/>
  <c r="H4" i="22"/>
  <c r="I4" i="22" s="1"/>
  <c r="H15" i="21"/>
  <c r="I15" i="21" s="1"/>
  <c r="H26" i="20"/>
  <c r="I26" i="20" s="1"/>
  <c r="H10" i="20"/>
  <c r="I10" i="20" s="1"/>
  <c r="H21" i="19"/>
  <c r="I21" i="19" s="1"/>
  <c r="H5" i="19"/>
  <c r="I5" i="19" s="1"/>
  <c r="H16" i="18"/>
  <c r="I16" i="18" s="1"/>
  <c r="H16" i="1"/>
  <c r="I16" i="1" s="1"/>
  <c r="H6" i="1"/>
  <c r="I6" i="1" s="1"/>
  <c r="H6" i="25"/>
  <c r="I6" i="25" s="1"/>
  <c r="H12" i="23"/>
  <c r="I12" i="23" s="1"/>
  <c r="H22" i="21"/>
  <c r="I22" i="21" s="1"/>
  <c r="H5" i="20"/>
  <c r="I5" i="20" s="1"/>
  <c r="H11" i="18"/>
  <c r="I11" i="18" s="1"/>
  <c r="H25" i="1"/>
  <c r="I25" i="1" s="1"/>
  <c r="H14" i="1"/>
  <c r="I14" i="1" s="1"/>
  <c r="H15" i="18"/>
  <c r="I15" i="18" s="1"/>
  <c r="H17" i="25"/>
  <c r="I17" i="25" s="1"/>
  <c r="H28" i="24"/>
  <c r="I28" i="24" s="1"/>
  <c r="H12" i="24"/>
  <c r="I12" i="24" s="1"/>
  <c r="H23" i="23"/>
  <c r="I23" i="23" s="1"/>
  <c r="H7" i="23"/>
  <c r="I7" i="23" s="1"/>
  <c r="H18" i="22"/>
  <c r="I18" i="22" s="1"/>
  <c r="H13" i="21"/>
  <c r="I13" i="21" s="1"/>
  <c r="H3" i="19"/>
  <c r="I3" i="19" s="1"/>
  <c r="H5" i="1"/>
  <c r="I5" i="1" s="1"/>
  <c r="H4" i="23"/>
  <c r="I4" i="23" s="1"/>
  <c r="H20" i="25"/>
  <c r="I20" i="25" s="1"/>
  <c r="H15" i="24"/>
  <c r="I15" i="24" s="1"/>
  <c r="H21" i="22"/>
  <c r="I21" i="22" s="1"/>
  <c r="H27" i="20"/>
  <c r="I27" i="20" s="1"/>
  <c r="H6" i="19"/>
  <c r="I6" i="19" s="1"/>
  <c r="H18" i="25"/>
  <c r="I18" i="25" s="1"/>
  <c r="H4" i="19"/>
  <c r="I4" i="19" s="1"/>
  <c r="H10" i="24"/>
  <c r="I10" i="24" s="1"/>
  <c r="H27" i="21"/>
  <c r="I27" i="21" s="1"/>
  <c r="H22" i="20"/>
  <c r="I22" i="20" s="1"/>
  <c r="H17" i="19"/>
  <c r="I17" i="19" s="1"/>
  <c r="H19" i="1"/>
  <c r="I19" i="1" s="1"/>
  <c r="H27" i="22"/>
  <c r="I27" i="22" s="1"/>
  <c r="H20" i="19"/>
  <c r="I20" i="19" s="1"/>
  <c r="H19" i="18"/>
  <c r="I19" i="18" s="1"/>
  <c r="N11" i="25"/>
  <c r="N3" i="18"/>
  <c r="N27" i="1"/>
  <c r="N19" i="1"/>
  <c r="N11" i="1"/>
  <c r="N26" i="18"/>
  <c r="N3" i="19"/>
  <c r="N28" i="1"/>
  <c r="N20" i="1"/>
  <c r="N12" i="1"/>
  <c r="N4" i="1"/>
  <c r="N23" i="18"/>
  <c r="N11" i="18"/>
  <c r="N20" i="19"/>
  <c r="N6" i="19"/>
  <c r="N15" i="20"/>
  <c r="N14" i="21"/>
  <c r="N13" i="22"/>
  <c r="N6" i="18"/>
  <c r="N15" i="19"/>
  <c r="N23" i="20"/>
  <c r="N13" i="20"/>
  <c r="N18" i="21"/>
  <c r="N17" i="22"/>
  <c r="N16" i="18"/>
  <c r="N25" i="19"/>
  <c r="N9" i="19"/>
  <c r="N27" i="20"/>
  <c r="N23" i="21"/>
  <c r="N9" i="21"/>
  <c r="N23" i="22"/>
  <c r="N3" i="23"/>
  <c r="N9" i="18"/>
  <c r="N27" i="19"/>
  <c r="L27" i="19" s="1"/>
  <c r="N24" i="20"/>
  <c r="N14" i="20"/>
  <c r="N21" i="21"/>
  <c r="N4" i="21"/>
  <c r="N27" i="22"/>
  <c r="N14" i="22"/>
  <c r="N4" i="22"/>
  <c r="N27" i="23"/>
  <c r="N10" i="23"/>
  <c r="N19" i="24"/>
  <c r="N4" i="24"/>
  <c r="N27" i="25"/>
  <c r="N13" i="25"/>
  <c r="N24" i="22"/>
  <c r="N20" i="23"/>
  <c r="N23" i="24"/>
  <c r="N5" i="24"/>
  <c r="N20" i="25"/>
  <c r="N5" i="22"/>
  <c r="N28" i="23"/>
  <c r="N11" i="23"/>
  <c r="N21" i="24"/>
  <c r="N6" i="24"/>
  <c r="N28" i="25"/>
  <c r="N14" i="25"/>
  <c r="N6" i="25"/>
  <c r="N15" i="23"/>
  <c r="N29" i="24"/>
  <c r="N11" i="24"/>
  <c r="N19" i="25"/>
  <c r="N3" i="20"/>
  <c r="N25" i="1"/>
  <c r="N17" i="1"/>
  <c r="N9" i="1"/>
  <c r="N3" i="22"/>
  <c r="N26" i="1"/>
  <c r="N18" i="1"/>
  <c r="N10" i="1"/>
  <c r="N3" i="25"/>
  <c r="N17" i="18"/>
  <c r="N26" i="19"/>
  <c r="N18" i="19"/>
  <c r="N4" i="19"/>
  <c r="N7" i="20"/>
  <c r="N12" i="21"/>
  <c r="N21" i="18"/>
  <c r="N4" i="18"/>
  <c r="N13" i="19"/>
  <c r="N21" i="20"/>
  <c r="N11" i="20"/>
  <c r="N26" i="21"/>
  <c r="N16" i="21"/>
  <c r="N11" i="22"/>
  <c r="N14" i="18"/>
  <c r="N23" i="19"/>
  <c r="N7" i="19"/>
  <c r="N16" i="20"/>
  <c r="N15" i="21"/>
  <c r="N7" i="21"/>
  <c r="N19" i="22"/>
  <c r="N28" i="18"/>
  <c r="N7" i="18"/>
  <c r="N16" i="19"/>
  <c r="N22" i="20"/>
  <c r="N12" i="20"/>
  <c r="N19" i="21"/>
  <c r="N25" i="22"/>
  <c r="N12" i="22"/>
  <c r="N25" i="23"/>
  <c r="N8" i="23"/>
  <c r="N15" i="24"/>
  <c r="N25" i="25"/>
  <c r="N9" i="25"/>
  <c r="N18" i="22"/>
  <c r="N18" i="23"/>
  <c r="N20" i="24"/>
  <c r="N18" i="25"/>
  <c r="N26" i="23"/>
  <c r="N9" i="23"/>
  <c r="N17" i="24"/>
  <c r="N26" i="25"/>
  <c r="N12" i="25"/>
  <c r="L12" i="25" s="1"/>
  <c r="N4" i="25"/>
  <c r="N21" i="23"/>
  <c r="N4" i="23"/>
  <c r="N25" i="24"/>
  <c r="N7" i="24"/>
  <c r="N17" i="25"/>
  <c r="N3" i="24"/>
  <c r="N23" i="1"/>
  <c r="N15" i="1"/>
  <c r="N7" i="1"/>
  <c r="N24" i="1"/>
  <c r="N16" i="1"/>
  <c r="N8" i="1"/>
  <c r="N27" i="18"/>
  <c r="N15" i="18"/>
  <c r="N24" i="19"/>
  <c r="N10" i="19"/>
  <c r="N28" i="20"/>
  <c r="N5" i="20"/>
  <c r="N28" i="21"/>
  <c r="N10" i="21"/>
  <c r="N19" i="18"/>
  <c r="N28" i="19"/>
  <c r="N11" i="19"/>
  <c r="N19" i="20"/>
  <c r="N9" i="20"/>
  <c r="N22" i="21"/>
  <c r="N5" i="21"/>
  <c r="N28" i="22"/>
  <c r="N24" i="18"/>
  <c r="N12" i="18"/>
  <c r="N21" i="19"/>
  <c r="N5" i="19"/>
  <c r="N6" i="20"/>
  <c r="N29" i="21"/>
  <c r="N13" i="21"/>
  <c r="N9" i="22"/>
  <c r="N22" i="18"/>
  <c r="N5" i="18"/>
  <c r="N14" i="19"/>
  <c r="N20" i="20"/>
  <c r="N10" i="20"/>
  <c r="N17" i="21"/>
  <c r="N22" i="22"/>
  <c r="N10" i="22"/>
  <c r="N23" i="23"/>
  <c r="L23" i="23" s="1"/>
  <c r="N6" i="23"/>
  <c r="N26" i="24"/>
  <c r="N12" i="24"/>
  <c r="N23" i="25"/>
  <c r="N7" i="25"/>
  <c r="N16" i="22"/>
  <c r="N16" i="23"/>
  <c r="N16" i="24"/>
  <c r="N16" i="25"/>
  <c r="N24" i="23"/>
  <c r="N7" i="23"/>
  <c r="N28" i="24"/>
  <c r="N13" i="24"/>
  <c r="N24" i="25"/>
  <c r="N10" i="25"/>
  <c r="N15" i="22"/>
  <c r="N19" i="23"/>
  <c r="N18" i="24"/>
  <c r="N15" i="25"/>
  <c r="N29" i="18"/>
  <c r="N29" i="1"/>
  <c r="N21" i="1"/>
  <c r="N13" i="1"/>
  <c r="N5" i="1"/>
  <c r="N22" i="1"/>
  <c r="N14" i="1"/>
  <c r="N6" i="1"/>
  <c r="N25" i="18"/>
  <c r="N13" i="18"/>
  <c r="N22" i="19"/>
  <c r="N8" i="19"/>
  <c r="N26" i="20"/>
  <c r="N24" i="21"/>
  <c r="N8" i="21"/>
  <c r="N21" i="22"/>
  <c r="N8" i="18"/>
  <c r="N17" i="19"/>
  <c r="N25" i="20"/>
  <c r="N17" i="20"/>
  <c r="N20" i="21"/>
  <c r="N26" i="22"/>
  <c r="N18" i="18"/>
  <c r="N10" i="18"/>
  <c r="N19" i="19"/>
  <c r="N29" i="20"/>
  <c r="N4" i="20"/>
  <c r="N27" i="21"/>
  <c r="N11" i="21"/>
  <c r="N3" i="21"/>
  <c r="N20" i="18"/>
  <c r="N29" i="19"/>
  <c r="N12" i="19"/>
  <c r="N18" i="20"/>
  <c r="N8" i="20"/>
  <c r="N25" i="21"/>
  <c r="N6" i="21"/>
  <c r="N29" i="22"/>
  <c r="N20" i="22"/>
  <c r="N8" i="22"/>
  <c r="N29" i="23"/>
  <c r="N12" i="23"/>
  <c r="N22" i="24"/>
  <c r="N8" i="24"/>
  <c r="N29" i="25"/>
  <c r="N21" i="25"/>
  <c r="N5" i="25"/>
  <c r="N6" i="22"/>
  <c r="N22" i="23"/>
  <c r="N14" i="23"/>
  <c r="N27" i="24"/>
  <c r="N9" i="24"/>
  <c r="N7" i="22"/>
  <c r="N13" i="23"/>
  <c r="N5" i="23"/>
  <c r="N24" i="24"/>
  <c r="N10" i="24"/>
  <c r="N22" i="25"/>
  <c r="N8" i="25"/>
  <c r="N17" i="23"/>
  <c r="N14" i="24"/>
  <c r="I13" i="1" l="1"/>
  <c r="E13" i="1"/>
  <c r="O13" i="1" s="1"/>
  <c r="L26" i="20"/>
  <c r="L19" i="18"/>
  <c r="L21" i="25"/>
  <c r="L29" i="1"/>
  <c r="L28" i="18"/>
  <c r="L25" i="21"/>
  <c r="L22" i="24"/>
  <c r="L24" i="22"/>
  <c r="L20" i="1"/>
  <c r="L18" i="19"/>
  <c r="L17" i="20"/>
  <c r="L16" i="21"/>
  <c r="L14" i="23"/>
  <c r="L15" i="22"/>
  <c r="L13" i="24"/>
  <c r="L13" i="1"/>
  <c r="L11" i="1"/>
  <c r="L10" i="18"/>
  <c r="L8" i="20"/>
  <c r="L9" i="19"/>
  <c r="L7" i="21"/>
  <c r="L6" i="22"/>
  <c r="L5" i="23"/>
  <c r="L4" i="24"/>
  <c r="E14" i="20"/>
  <c r="O14" i="20" s="1"/>
  <c r="L14" i="20" s="1"/>
  <c r="E29" i="24"/>
  <c r="O29" i="24" s="1"/>
  <c r="L29" i="24" s="1"/>
  <c r="E11" i="21"/>
  <c r="O11" i="21" s="1"/>
  <c r="E24" i="1"/>
  <c r="O24" i="1" s="1"/>
  <c r="L24" i="1" s="1"/>
  <c r="E24" i="22"/>
  <c r="O24" i="22" s="1"/>
  <c r="E6" i="1"/>
  <c r="O6" i="1" s="1"/>
  <c r="L6" i="1" s="1"/>
  <c r="E12" i="1"/>
  <c r="O12" i="1" s="1"/>
  <c r="L12" i="1" s="1"/>
  <c r="E9" i="21"/>
  <c r="O9" i="21" s="1"/>
  <c r="L9" i="21" s="1"/>
  <c r="E5" i="22"/>
  <c r="O5" i="22" s="1"/>
  <c r="K5" i="22" s="1"/>
  <c r="E8" i="20"/>
  <c r="O8" i="20" s="1"/>
  <c r="E5" i="24"/>
  <c r="O5" i="24" s="1"/>
  <c r="L5" i="24" s="1"/>
  <c r="E28" i="19"/>
  <c r="O28" i="19" s="1"/>
  <c r="L28" i="19" s="1"/>
  <c r="E8" i="1"/>
  <c r="O8" i="1" s="1"/>
  <c r="L8" i="1" s="1"/>
  <c r="E22" i="1"/>
  <c r="O22" i="1" s="1"/>
  <c r="L22" i="1" s="1"/>
  <c r="E21" i="1"/>
  <c r="O21" i="1" s="1"/>
  <c r="L21" i="1" s="1"/>
  <c r="E18" i="24"/>
  <c r="O18" i="24" s="1"/>
  <c r="L18" i="24" s="1"/>
  <c r="E7" i="1"/>
  <c r="O7" i="1" s="1"/>
  <c r="M7" i="1" s="1"/>
  <c r="E3" i="19"/>
  <c r="O3" i="19" s="1"/>
  <c r="L3" i="19" s="1"/>
  <c r="E5" i="1"/>
  <c r="O5" i="1" s="1"/>
  <c r="L5" i="1" s="1"/>
  <c r="E15" i="25"/>
  <c r="O15" i="25" s="1"/>
  <c r="L15" i="25" s="1"/>
  <c r="E28" i="25"/>
  <c r="O28" i="25" s="1"/>
  <c r="K28" i="25" s="1"/>
  <c r="E16" i="19"/>
  <c r="O16" i="19" s="1"/>
  <c r="E13" i="24"/>
  <c r="O13" i="24" s="1"/>
  <c r="E4" i="20"/>
  <c r="O4" i="20" s="1"/>
  <c r="M4" i="20" s="1"/>
  <c r="E27" i="1"/>
  <c r="O27" i="1" s="1"/>
  <c r="L27" i="1" s="1"/>
  <c r="E22" i="22"/>
  <c r="O22" i="22" s="1"/>
  <c r="L22" i="22" s="1"/>
  <c r="E15" i="1"/>
  <c r="O15" i="1" s="1"/>
  <c r="L15" i="1" s="1"/>
  <c r="E14" i="25"/>
  <c r="O14" i="25" s="1"/>
  <c r="L14" i="25" s="1"/>
  <c r="E14" i="22"/>
  <c r="O14" i="22" s="1"/>
  <c r="L14" i="22" s="1"/>
  <c r="E17" i="23"/>
  <c r="O17" i="23" s="1"/>
  <c r="L17" i="23" s="1"/>
  <c r="L3" i="25"/>
  <c r="E29" i="1"/>
  <c r="O29" i="1" s="1"/>
  <c r="E9" i="25"/>
  <c r="O9" i="25" s="1"/>
  <c r="L9" i="25" s="1"/>
  <c r="E24" i="20"/>
  <c r="O24" i="20" s="1"/>
  <c r="L24" i="20" s="1"/>
  <c r="E9" i="1"/>
  <c r="O9" i="1" s="1"/>
  <c r="L9" i="1" s="1"/>
  <c r="E9" i="19"/>
  <c r="O9" i="19" s="1"/>
  <c r="E24" i="25"/>
  <c r="O24" i="25" s="1"/>
  <c r="M24" i="25" s="1"/>
  <c r="E6" i="25"/>
  <c r="O6" i="25" s="1"/>
  <c r="L6" i="25" s="1"/>
  <c r="E8" i="25"/>
  <c r="O8" i="25" s="1"/>
  <c r="L8" i="25" s="1"/>
  <c r="E7" i="23"/>
  <c r="O7" i="23" s="1"/>
  <c r="L7" i="23" s="1"/>
  <c r="E26" i="21"/>
  <c r="O26" i="21" s="1"/>
  <c r="L26" i="21" s="1"/>
  <c r="E7" i="21"/>
  <c r="O7" i="21" s="1"/>
  <c r="E25" i="1"/>
  <c r="O25" i="1" s="1"/>
  <c r="L25" i="1" s="1"/>
  <c r="E20" i="1"/>
  <c r="O20" i="1" s="1"/>
  <c r="E11" i="1"/>
  <c r="O11" i="1" s="1"/>
  <c r="E28" i="1"/>
  <c r="O28" i="1" s="1"/>
  <c r="L28" i="1" s="1"/>
  <c r="E18" i="1"/>
  <c r="O18" i="1" s="1"/>
  <c r="L18" i="1" s="1"/>
  <c r="E8" i="24"/>
  <c r="O8" i="24" s="1"/>
  <c r="L8" i="24" s="1"/>
  <c r="E20" i="24"/>
  <c r="O20" i="24" s="1"/>
  <c r="L20" i="24" s="1"/>
  <c r="E17" i="24"/>
  <c r="O17" i="24" s="1"/>
  <c r="L17" i="24" s="1"/>
  <c r="E11" i="25"/>
  <c r="O11" i="25" s="1"/>
  <c r="L11" i="25" s="1"/>
  <c r="E15" i="22"/>
  <c r="O15" i="22" s="1"/>
  <c r="E16" i="1"/>
  <c r="O16" i="1" s="1"/>
  <c r="L16" i="1" s="1"/>
  <c r="E14" i="1"/>
  <c r="O14" i="1" s="1"/>
  <c r="L14" i="1" s="1"/>
  <c r="E4" i="1"/>
  <c r="O4" i="1" s="1"/>
  <c r="L4" i="1" s="1"/>
  <c r="E17" i="21"/>
  <c r="O17" i="21" s="1"/>
  <c r="L17" i="21" s="1"/>
  <c r="E20" i="22"/>
  <c r="O20" i="22" s="1"/>
  <c r="L20" i="22" s="1"/>
  <c r="E27" i="21"/>
  <c r="O27" i="21" s="1"/>
  <c r="M27" i="21" s="1"/>
  <c r="E10" i="24"/>
  <c r="O10" i="24" s="1"/>
  <c r="L10" i="24" s="1"/>
  <c r="E27" i="22"/>
  <c r="O27" i="22" s="1"/>
  <c r="L27" i="22" s="1"/>
  <c r="E10" i="1"/>
  <c r="O10" i="1" s="1"/>
  <c r="L10" i="1" s="1"/>
  <c r="E25" i="21"/>
  <c r="O25" i="21" s="1"/>
  <c r="E11" i="22"/>
  <c r="O11" i="22" s="1"/>
  <c r="K11" i="22" s="1"/>
  <c r="E17" i="1"/>
  <c r="O17" i="1" s="1"/>
  <c r="L17" i="1" s="1"/>
  <c r="E26" i="1"/>
  <c r="O26" i="1" s="1"/>
  <c r="L26" i="1" s="1"/>
  <c r="E23" i="24"/>
  <c r="O23" i="24" s="1"/>
  <c r="L23" i="24" s="1"/>
  <c r="E21" i="24"/>
  <c r="O21" i="24" s="1"/>
  <c r="L21" i="24" s="1"/>
  <c r="E19" i="1"/>
  <c r="O19" i="1" s="1"/>
  <c r="L19" i="1" s="1"/>
  <c r="E23" i="1"/>
  <c r="O23" i="1" s="1"/>
  <c r="K23" i="1" s="1"/>
  <c r="N30" i="1"/>
  <c r="K21" i="25"/>
  <c r="M21" i="25"/>
  <c r="M13" i="24"/>
  <c r="K13" i="24"/>
  <c r="E18" i="18"/>
  <c r="O18" i="18" s="1"/>
  <c r="K18" i="18" s="1"/>
  <c r="K3" i="25"/>
  <c r="M3" i="25"/>
  <c r="E3" i="25"/>
  <c r="O3" i="25" s="1"/>
  <c r="M16" i="21"/>
  <c r="K16" i="21"/>
  <c r="E7" i="18"/>
  <c r="O7" i="18" s="1"/>
  <c r="L7" i="18" s="1"/>
  <c r="E26" i="18"/>
  <c r="O26" i="18" s="1"/>
  <c r="K26" i="18" s="1"/>
  <c r="E20" i="18"/>
  <c r="O20" i="18" s="1"/>
  <c r="K20" i="18" s="1"/>
  <c r="E25" i="18"/>
  <c r="O25" i="18" s="1"/>
  <c r="K25" i="18" s="1"/>
  <c r="E8" i="18"/>
  <c r="O8" i="18" s="1"/>
  <c r="M8" i="18" s="1"/>
  <c r="E13" i="18"/>
  <c r="O13" i="18" s="1"/>
  <c r="M13" i="18" s="1"/>
  <c r="K22" i="24"/>
  <c r="M22" i="24"/>
  <c r="E12" i="18"/>
  <c r="O12" i="18" s="1"/>
  <c r="L12" i="18" s="1"/>
  <c r="E17" i="18"/>
  <c r="O17" i="18" s="1"/>
  <c r="M17" i="18" s="1"/>
  <c r="E3" i="20"/>
  <c r="O3" i="20" s="1"/>
  <c r="M3" i="20" s="1"/>
  <c r="M5" i="23"/>
  <c r="K5" i="23"/>
  <c r="M6" i="22"/>
  <c r="K6" i="22"/>
  <c r="E6" i="18"/>
  <c r="O6" i="18" s="1"/>
  <c r="L6" i="18" s="1"/>
  <c r="E23" i="18"/>
  <c r="O23" i="18" s="1"/>
  <c r="M23" i="18" s="1"/>
  <c r="K26" i="20"/>
  <c r="M26" i="20"/>
  <c r="K24" i="22"/>
  <c r="M24" i="22"/>
  <c r="E24" i="18"/>
  <c r="O24" i="18" s="1"/>
  <c r="L24" i="18" s="1"/>
  <c r="E29" i="18"/>
  <c r="O29" i="18" s="1"/>
  <c r="L29" i="18" s="1"/>
  <c r="K27" i="19"/>
  <c r="M27" i="19"/>
  <c r="E28" i="18"/>
  <c r="O28" i="18" s="1"/>
  <c r="M28" i="18"/>
  <c r="K28" i="18"/>
  <c r="K4" i="24"/>
  <c r="M4" i="24"/>
  <c r="K8" i="20"/>
  <c r="M8" i="20"/>
  <c r="E22" i="18"/>
  <c r="O22" i="18" s="1"/>
  <c r="L22" i="18" s="1"/>
  <c r="E5" i="18"/>
  <c r="O5" i="18" s="1"/>
  <c r="L5" i="18" s="1"/>
  <c r="E3" i="21"/>
  <c r="O3" i="21" s="1"/>
  <c r="L3" i="21" s="1"/>
  <c r="M15" i="22"/>
  <c r="K15" i="22"/>
  <c r="K18" i="19"/>
  <c r="M18" i="19"/>
  <c r="E11" i="18"/>
  <c r="O11" i="18" s="1"/>
  <c r="L11" i="18" s="1"/>
  <c r="E3" i="23"/>
  <c r="O3" i="23" s="1"/>
  <c r="L3" i="23" s="1"/>
  <c r="E15" i="18"/>
  <c r="O15" i="18" s="1"/>
  <c r="K15" i="18" s="1"/>
  <c r="M9" i="19"/>
  <c r="K9" i="19"/>
  <c r="E22" i="24"/>
  <c r="E19" i="18"/>
  <c r="O19" i="18" s="1"/>
  <c r="M19" i="18"/>
  <c r="K19" i="18"/>
  <c r="E16" i="18"/>
  <c r="O16" i="18" s="1"/>
  <c r="L16" i="18" s="1"/>
  <c r="E21" i="18"/>
  <c r="O21" i="18" s="1"/>
  <c r="K21" i="18" s="1"/>
  <c r="E3" i="24"/>
  <c r="O3" i="24" s="1"/>
  <c r="L3" i="24" s="1"/>
  <c r="M12" i="25"/>
  <c r="K12" i="25"/>
  <c r="K25" i="21"/>
  <c r="M25" i="21"/>
  <c r="M10" i="18"/>
  <c r="K10" i="18"/>
  <c r="E10" i="18"/>
  <c r="O10" i="18" s="1"/>
  <c r="E27" i="18"/>
  <c r="O27" i="18" s="1"/>
  <c r="L27" i="18" s="1"/>
  <c r="E4" i="18"/>
  <c r="O4" i="18" s="1"/>
  <c r="L4" i="18" s="1"/>
  <c r="E9" i="18"/>
  <c r="O9" i="18" s="1"/>
  <c r="K9" i="18" s="1"/>
  <c r="E3" i="18"/>
  <c r="O3" i="18" s="1"/>
  <c r="M3" i="18" s="1"/>
  <c r="K23" i="23"/>
  <c r="M23" i="23"/>
  <c r="M14" i="23"/>
  <c r="K14" i="23"/>
  <c r="M7" i="21"/>
  <c r="K7" i="21"/>
  <c r="E14" i="18"/>
  <c r="O14" i="18" s="1"/>
  <c r="L14" i="18" s="1"/>
  <c r="M17" i="20"/>
  <c r="K17" i="20"/>
  <c r="E3" i="22"/>
  <c r="O3" i="22" s="1"/>
  <c r="L3" i="22" s="1"/>
  <c r="E7" i="20"/>
  <c r="E7" i="24"/>
  <c r="E12" i="21"/>
  <c r="E16" i="20"/>
  <c r="O16" i="20" s="1"/>
  <c r="K16" i="20" s="1"/>
  <c r="E13" i="25"/>
  <c r="E9" i="22"/>
  <c r="E16" i="22"/>
  <c r="O16" i="22" s="1"/>
  <c r="L16" i="22" s="1"/>
  <c r="E29" i="23"/>
  <c r="E10" i="20"/>
  <c r="O10" i="20" s="1"/>
  <c r="L10" i="20" s="1"/>
  <c r="E20" i="25"/>
  <c r="O20" i="25" s="1"/>
  <c r="M20" i="25" s="1"/>
  <c r="E23" i="20"/>
  <c r="E4" i="21"/>
  <c r="O4" i="21" s="1"/>
  <c r="M4" i="21" s="1"/>
  <c r="E8" i="23"/>
  <c r="O8" i="23" s="1"/>
  <c r="M8" i="23" s="1"/>
  <c r="E25" i="20"/>
  <c r="E22" i="20"/>
  <c r="O22" i="20" s="1"/>
  <c r="M22" i="20" s="1"/>
  <c r="E6" i="22"/>
  <c r="O6" i="22" s="1"/>
  <c r="E5" i="21"/>
  <c r="O5" i="21" s="1"/>
  <c r="M5" i="21" s="1"/>
  <c r="E17" i="19"/>
  <c r="O17" i="19" s="1"/>
  <c r="K17" i="19" s="1"/>
  <c r="E7" i="19"/>
  <c r="O7" i="19" s="1"/>
  <c r="M7" i="19" s="1"/>
  <c r="E13" i="20"/>
  <c r="E29" i="22"/>
  <c r="O29" i="22" s="1"/>
  <c r="K29" i="22" s="1"/>
  <c r="E6" i="24"/>
  <c r="O6" i="24" s="1"/>
  <c r="K6" i="24" s="1"/>
  <c r="E17" i="22"/>
  <c r="O17" i="22" s="1"/>
  <c r="M17" i="22" s="1"/>
  <c r="E28" i="20"/>
  <c r="O28" i="20" s="1"/>
  <c r="M28" i="20" s="1"/>
  <c r="E8" i="21"/>
  <c r="O8" i="21" s="1"/>
  <c r="M8" i="21" s="1"/>
  <c r="E13" i="22"/>
  <c r="E5" i="19"/>
  <c r="O5" i="19" s="1"/>
  <c r="M5" i="19" s="1"/>
  <c r="K29" i="1"/>
  <c r="E11" i="24"/>
  <c r="O11" i="24" s="1"/>
  <c r="K11" i="24" s="1"/>
  <c r="E6" i="23"/>
  <c r="O6" i="23" s="1"/>
  <c r="L6" i="23" s="1"/>
  <c r="E26" i="24"/>
  <c r="E20" i="19"/>
  <c r="E15" i="20"/>
  <c r="O15" i="20" s="1"/>
  <c r="M15" i="20" s="1"/>
  <c r="E18" i="21"/>
  <c r="E4" i="23"/>
  <c r="O4" i="23" s="1"/>
  <c r="K4" i="23" s="1"/>
  <c r="E6" i="21"/>
  <c r="M29" i="1"/>
  <c r="E27" i="24"/>
  <c r="E23" i="21"/>
  <c r="O23" i="21" s="1"/>
  <c r="L23" i="21" s="1"/>
  <c r="E4" i="24"/>
  <c r="E19" i="24"/>
  <c r="E21" i="19"/>
  <c r="O21" i="19" s="1"/>
  <c r="M21" i="19" s="1"/>
  <c r="E28" i="24"/>
  <c r="E28" i="22"/>
  <c r="E29" i="19"/>
  <c r="E18" i="23"/>
  <c r="E25" i="19"/>
  <c r="O25" i="19" s="1"/>
  <c r="L25" i="19" s="1"/>
  <c r="E28" i="21"/>
  <c r="E19" i="20"/>
  <c r="O19" i="20" s="1"/>
  <c r="L19" i="20" s="1"/>
  <c r="E21" i="21"/>
  <c r="E12" i="22"/>
  <c r="E14" i="21"/>
  <c r="E19" i="21"/>
  <c r="E9" i="24"/>
  <c r="E14" i="24"/>
  <c r="O14" i="24" s="1"/>
  <c r="L14" i="24" s="1"/>
  <c r="E25" i="25"/>
  <c r="E12" i="24"/>
  <c r="E27" i="20"/>
  <c r="E26" i="20"/>
  <c r="E18" i="22"/>
  <c r="E25" i="22"/>
  <c r="E19" i="22"/>
  <c r="E13" i="23"/>
  <c r="E8" i="22"/>
  <c r="O8" i="22" s="1"/>
  <c r="L8" i="22" s="1"/>
  <c r="E5" i="25"/>
  <c r="O5" i="25" s="1"/>
  <c r="K5" i="25" s="1"/>
  <c r="E10" i="22"/>
  <c r="O10" i="22" s="1"/>
  <c r="L10" i="22" s="1"/>
  <c r="E16" i="23"/>
  <c r="O16" i="23" s="1"/>
  <c r="M16" i="23" s="1"/>
  <c r="E15" i="21"/>
  <c r="O15" i="21" s="1"/>
  <c r="L15" i="21" s="1"/>
  <c r="E22" i="23"/>
  <c r="O22" i="23" s="1"/>
  <c r="L22" i="23" s="1"/>
  <c r="E24" i="19"/>
  <c r="O24" i="19" s="1"/>
  <c r="L24" i="19" s="1"/>
  <c r="E26" i="19"/>
  <c r="E5" i="20"/>
  <c r="O5" i="20" s="1"/>
  <c r="M5" i="20" s="1"/>
  <c r="E17" i="25"/>
  <c r="O17" i="25" s="1"/>
  <c r="M17" i="25" s="1"/>
  <c r="E17" i="20"/>
  <c r="E10" i="21"/>
  <c r="O10" i="21" s="1"/>
  <c r="K10" i="21" s="1"/>
  <c r="E21" i="20"/>
  <c r="O21" i="20" s="1"/>
  <c r="K21" i="20" s="1"/>
  <c r="E16" i="24"/>
  <c r="E19" i="25"/>
  <c r="O19" i="25" s="1"/>
  <c r="M19" i="25" s="1"/>
  <c r="E12" i="19"/>
  <c r="O12" i="19" s="1"/>
  <c r="M12" i="19" s="1"/>
  <c r="E8" i="19"/>
  <c r="O8" i="19" s="1"/>
  <c r="M8" i="19" s="1"/>
  <c r="E14" i="23"/>
  <c r="E25" i="24"/>
  <c r="O25" i="24" s="1"/>
  <c r="K25" i="24" s="1"/>
  <c r="E16" i="25"/>
  <c r="O16" i="25" s="1"/>
  <c r="K16" i="25" s="1"/>
  <c r="E11" i="19"/>
  <c r="O11" i="19" s="1"/>
  <c r="M11" i="19" s="1"/>
  <c r="E22" i="25"/>
  <c r="O22" i="25" s="1"/>
  <c r="L22" i="25" s="1"/>
  <c r="E4" i="25"/>
  <c r="O4" i="25" s="1"/>
  <c r="L4" i="25" s="1"/>
  <c r="E21" i="22"/>
  <c r="E23" i="22"/>
  <c r="O23" i="22" s="1"/>
  <c r="K23" i="22" s="1"/>
  <c r="E12" i="20"/>
  <c r="O12" i="20" s="1"/>
  <c r="M12" i="20" s="1"/>
  <c r="E12" i="25"/>
  <c r="O12" i="25" s="1"/>
  <c r="E22" i="19"/>
  <c r="O22" i="19" s="1"/>
  <c r="M22" i="19" s="1"/>
  <c r="E23" i="23"/>
  <c r="E26" i="23"/>
  <c r="E20" i="21"/>
  <c r="E16" i="21"/>
  <c r="E18" i="25"/>
  <c r="O18" i="25" s="1"/>
  <c r="L18" i="25" s="1"/>
  <c r="E21" i="25"/>
  <c r="O21" i="25" s="1"/>
  <c r="E21" i="23"/>
  <c r="O21" i="23" s="1"/>
  <c r="M21" i="23" s="1"/>
  <c r="E9" i="20"/>
  <c r="E9" i="23"/>
  <c r="O9" i="23" s="1"/>
  <c r="L9" i="23" s="1"/>
  <c r="E11" i="20"/>
  <c r="O11" i="20" s="1"/>
  <c r="M11" i="20" s="1"/>
  <c r="E20" i="20"/>
  <c r="O20" i="20" s="1"/>
  <c r="K20" i="20" s="1"/>
  <c r="E7" i="25"/>
  <c r="E10" i="23"/>
  <c r="O10" i="23" s="1"/>
  <c r="L10" i="23" s="1"/>
  <c r="E14" i="19"/>
  <c r="O14" i="19" s="1"/>
  <c r="L14" i="19" s="1"/>
  <c r="E27" i="23"/>
  <c r="O27" i="23" s="1"/>
  <c r="L27" i="23" s="1"/>
  <c r="E25" i="23"/>
  <c r="E24" i="21"/>
  <c r="O24" i="21" s="1"/>
  <c r="K24" i="21" s="1"/>
  <c r="E15" i="24"/>
  <c r="O15" i="24" s="1"/>
  <c r="L15" i="24" s="1"/>
  <c r="E29" i="20"/>
  <c r="O29" i="20" s="1"/>
  <c r="L29" i="20" s="1"/>
  <c r="E4" i="22"/>
  <c r="E12" i="23"/>
  <c r="E24" i="24"/>
  <c r="O24" i="24" s="1"/>
  <c r="M24" i="24" s="1"/>
  <c r="E29" i="25"/>
  <c r="O29" i="25" s="1"/>
  <c r="K29" i="25" s="1"/>
  <c r="E19" i="23"/>
  <c r="O19" i="23" s="1"/>
  <c r="L19" i="23" s="1"/>
  <c r="N30" i="19"/>
  <c r="I4" i="10" s="1"/>
  <c r="E4" i="19"/>
  <c r="O4" i="19" s="1"/>
  <c r="L4" i="19" s="1"/>
  <c r="E10" i="19"/>
  <c r="O10" i="19" s="1"/>
  <c r="K10" i="19" s="1"/>
  <c r="E24" i="23"/>
  <c r="O24" i="23" s="1"/>
  <c r="M24" i="23" s="1"/>
  <c r="E22" i="21"/>
  <c r="O22" i="21" s="1"/>
  <c r="M22" i="21" s="1"/>
  <c r="N30" i="18"/>
  <c r="I5" i="10" s="1"/>
  <c r="E11" i="23"/>
  <c r="O11" i="23" s="1"/>
  <c r="L11" i="23" s="1"/>
  <c r="E15" i="19"/>
  <c r="O15" i="19" s="1"/>
  <c r="L15" i="19" s="1"/>
  <c r="E13" i="19"/>
  <c r="O13" i="19" s="1"/>
  <c r="K13" i="19" s="1"/>
  <c r="E20" i="23"/>
  <c r="O20" i="23" s="1"/>
  <c r="L20" i="23" s="1"/>
  <c r="E18" i="19"/>
  <c r="E19" i="19"/>
  <c r="O19" i="19" s="1"/>
  <c r="L19" i="19" s="1"/>
  <c r="E13" i="21"/>
  <c r="O13" i="21" s="1"/>
  <c r="M13" i="21" s="1"/>
  <c r="N30" i="25"/>
  <c r="I8" i="10" s="1"/>
  <c r="E6" i="20"/>
  <c r="O6" i="20" s="1"/>
  <c r="L6" i="20" s="1"/>
  <c r="M11" i="1"/>
  <c r="K11" i="1"/>
  <c r="E23" i="19"/>
  <c r="O23" i="19" s="1"/>
  <c r="L23" i="19" s="1"/>
  <c r="E26" i="25"/>
  <c r="O26" i="25" s="1"/>
  <c r="L26" i="25" s="1"/>
  <c r="N30" i="23"/>
  <c r="I9" i="10" s="1"/>
  <c r="N30" i="24"/>
  <c r="I12" i="10" s="1"/>
  <c r="E10" i="25"/>
  <c r="O10" i="25" s="1"/>
  <c r="L10" i="25" s="1"/>
  <c r="E18" i="20"/>
  <c r="O18" i="20" s="1"/>
  <c r="L18" i="20" s="1"/>
  <c r="N30" i="20"/>
  <c r="I7" i="10" s="1"/>
  <c r="N30" i="21"/>
  <c r="I10" i="10" s="1"/>
  <c r="E23" i="25"/>
  <c r="O23" i="25" s="1"/>
  <c r="L23" i="25" s="1"/>
  <c r="E27" i="19"/>
  <c r="E27" i="25"/>
  <c r="O27" i="25" s="1"/>
  <c r="L27" i="25" s="1"/>
  <c r="E15" i="23"/>
  <c r="O15" i="23" s="1"/>
  <c r="L15" i="23" s="1"/>
  <c r="N30" i="22"/>
  <c r="I6" i="10" s="1"/>
  <c r="E7" i="22"/>
  <c r="O7" i="22" s="1"/>
  <c r="M7" i="22" s="1"/>
  <c r="E29" i="21"/>
  <c r="O29" i="21" s="1"/>
  <c r="L29" i="21" s="1"/>
  <c r="E6" i="19"/>
  <c r="O6" i="19" s="1"/>
  <c r="K6" i="19" s="1"/>
  <c r="E28" i="23"/>
  <c r="O28" i="23" s="1"/>
  <c r="M28" i="23" s="1"/>
  <c r="E26" i="22"/>
  <c r="O26" i="22" s="1"/>
  <c r="M26" i="22" s="1"/>
  <c r="E5" i="23"/>
  <c r="O5" i="23" s="1"/>
  <c r="L29" i="25" l="1"/>
  <c r="L29" i="22"/>
  <c r="L28" i="23"/>
  <c r="L28" i="20"/>
  <c r="L28" i="25"/>
  <c r="L27" i="21"/>
  <c r="L26" i="22"/>
  <c r="L26" i="18"/>
  <c r="L25" i="24"/>
  <c r="L25" i="18"/>
  <c r="L24" i="21"/>
  <c r="L24" i="23"/>
  <c r="L24" i="25"/>
  <c r="L24" i="24"/>
  <c r="L23" i="22"/>
  <c r="L23" i="1"/>
  <c r="L23" i="18"/>
  <c r="L22" i="21"/>
  <c r="L22" i="20"/>
  <c r="L22" i="19"/>
  <c r="L21" i="23"/>
  <c r="L21" i="18"/>
  <c r="L21" i="20"/>
  <c r="L21" i="19"/>
  <c r="L20" i="20"/>
  <c r="L20" i="25"/>
  <c r="L20" i="18"/>
  <c r="L19" i="25"/>
  <c r="L18" i="18"/>
  <c r="L17" i="18"/>
  <c r="L17" i="19"/>
  <c r="L17" i="25"/>
  <c r="L17" i="22"/>
  <c r="L16" i="20"/>
  <c r="L16" i="23"/>
  <c r="L15" i="20"/>
  <c r="L15" i="18"/>
  <c r="L13" i="18"/>
  <c r="L13" i="19"/>
  <c r="L13" i="21"/>
  <c r="L16" i="25"/>
  <c r="K16" i="19"/>
  <c r="L16" i="19"/>
  <c r="L12" i="19"/>
  <c r="L12" i="20"/>
  <c r="K11" i="21"/>
  <c r="L11" i="21"/>
  <c r="L11" i="24"/>
  <c r="L11" i="19"/>
  <c r="L11" i="22"/>
  <c r="L11" i="20"/>
  <c r="L10" i="21"/>
  <c r="L10" i="19"/>
  <c r="L9" i="18"/>
  <c r="L8" i="18"/>
  <c r="L8" i="23"/>
  <c r="L8" i="19"/>
  <c r="L8" i="21"/>
  <c r="L7" i="19"/>
  <c r="L7" i="1"/>
  <c r="L7" i="22"/>
  <c r="L6" i="24"/>
  <c r="L6" i="19"/>
  <c r="L5" i="21"/>
  <c r="L5" i="20"/>
  <c r="L5" i="22"/>
  <c r="L5" i="19"/>
  <c r="L5" i="25"/>
  <c r="L4" i="20"/>
  <c r="L4" i="23"/>
  <c r="L4" i="21"/>
  <c r="K7" i="1"/>
  <c r="K3" i="19"/>
  <c r="M3" i="19"/>
  <c r="M23" i="1"/>
  <c r="K24" i="25"/>
  <c r="K27" i="21"/>
  <c r="L3" i="18"/>
  <c r="L3" i="20"/>
  <c r="M8" i="24"/>
  <c r="M23" i="24"/>
  <c r="M24" i="20"/>
  <c r="M22" i="22"/>
  <c r="K29" i="24"/>
  <c r="K21" i="24"/>
  <c r="M9" i="21"/>
  <c r="K17" i="21"/>
  <c r="K9" i="25"/>
  <c r="M17" i="21"/>
  <c r="K9" i="21"/>
  <c r="M20" i="22"/>
  <c r="M8" i="25"/>
  <c r="M9" i="25"/>
  <c r="K28" i="19"/>
  <c r="K8" i="25"/>
  <c r="M26" i="21"/>
  <c r="M16" i="19"/>
  <c r="K14" i="22"/>
  <c r="K20" i="24"/>
  <c r="K26" i="21"/>
  <c r="K7" i="23"/>
  <c r="M17" i="24"/>
  <c r="M29" i="24"/>
  <c r="M14" i="25"/>
  <c r="M21" i="24"/>
  <c r="K5" i="24"/>
  <c r="K23" i="24"/>
  <c r="K14" i="25"/>
  <c r="M20" i="24"/>
  <c r="K17" i="24"/>
  <c r="M14" i="22"/>
  <c r="M7" i="23"/>
  <c r="K27" i="22"/>
  <c r="K24" i="20"/>
  <c r="M27" i="22"/>
  <c r="K20" i="22"/>
  <c r="J19" i="18"/>
  <c r="P19" i="18" s="1"/>
  <c r="M15" i="18"/>
  <c r="J6" i="22"/>
  <c r="P6" i="22" s="1"/>
  <c r="M3" i="22"/>
  <c r="K3" i="18"/>
  <c r="K27" i="18"/>
  <c r="K6" i="25"/>
  <c r="K12" i="18"/>
  <c r="M20" i="18"/>
  <c r="M5" i="24"/>
  <c r="K11" i="18"/>
  <c r="K17" i="18"/>
  <c r="M26" i="18"/>
  <c r="M6" i="25"/>
  <c r="M29" i="18"/>
  <c r="K8" i="18"/>
  <c r="J9" i="19"/>
  <c r="P9" i="19" s="1"/>
  <c r="M28" i="19"/>
  <c r="M14" i="20"/>
  <c r="J5" i="23"/>
  <c r="P5" i="23" s="1"/>
  <c r="J13" i="24"/>
  <c r="P13" i="24" s="1"/>
  <c r="K16" i="22"/>
  <c r="K11" i="25"/>
  <c r="K29" i="18"/>
  <c r="K8" i="24"/>
  <c r="K4" i="20"/>
  <c r="K3" i="22"/>
  <c r="M14" i="18"/>
  <c r="M11" i="25"/>
  <c r="M11" i="18"/>
  <c r="K22" i="22"/>
  <c r="J28" i="18"/>
  <c r="P28" i="18" s="1"/>
  <c r="K13" i="18"/>
  <c r="K7" i="18"/>
  <c r="M18" i="18"/>
  <c r="O7" i="25"/>
  <c r="L7" i="25" s="1"/>
  <c r="O23" i="23"/>
  <c r="O17" i="20"/>
  <c r="O9" i="24"/>
  <c r="L9" i="24" s="1"/>
  <c r="O21" i="21"/>
  <c r="L21" i="21" s="1"/>
  <c r="O6" i="21"/>
  <c r="L6" i="21" s="1"/>
  <c r="O26" i="24"/>
  <c r="L26" i="24" s="1"/>
  <c r="O23" i="20"/>
  <c r="L23" i="20" s="1"/>
  <c r="O29" i="23"/>
  <c r="L29" i="23" s="1"/>
  <c r="O13" i="25"/>
  <c r="L13" i="25" s="1"/>
  <c r="O12" i="21"/>
  <c r="L12" i="21" s="1"/>
  <c r="K25" i="19"/>
  <c r="J17" i="20"/>
  <c r="P17" i="20" s="1"/>
  <c r="K14" i="18"/>
  <c r="M29" i="22"/>
  <c r="J7" i="21"/>
  <c r="P7" i="21" s="1"/>
  <c r="M29" i="21"/>
  <c r="J14" i="23"/>
  <c r="P14" i="23" s="1"/>
  <c r="M9" i="18"/>
  <c r="M4" i="18"/>
  <c r="M27" i="18"/>
  <c r="J10" i="18"/>
  <c r="P10" i="18" s="1"/>
  <c r="M10" i="23"/>
  <c r="M9" i="23"/>
  <c r="K19" i="23"/>
  <c r="K11" i="20"/>
  <c r="K16" i="18"/>
  <c r="K15" i="19"/>
  <c r="M16" i="22"/>
  <c r="M23" i="22"/>
  <c r="M20" i="23"/>
  <c r="M11" i="23"/>
  <c r="M4" i="23"/>
  <c r="M4" i="19"/>
  <c r="K13" i="21"/>
  <c r="M11" i="24"/>
  <c r="K3" i="23"/>
  <c r="K21" i="19"/>
  <c r="J15" i="22"/>
  <c r="P15" i="22" s="1"/>
  <c r="K15" i="21"/>
  <c r="K21" i="23"/>
  <c r="J4" i="24"/>
  <c r="P4" i="24" s="1"/>
  <c r="K10" i="24"/>
  <c r="M10" i="19"/>
  <c r="K19" i="20"/>
  <c r="K14" i="20"/>
  <c r="K23" i="19"/>
  <c r="K19" i="25"/>
  <c r="K5" i="19"/>
  <c r="K19" i="19"/>
  <c r="K28" i="20"/>
  <c r="K26" i="25"/>
  <c r="K12" i="19"/>
  <c r="K6" i="23"/>
  <c r="M12" i="18"/>
  <c r="M18" i="25"/>
  <c r="K23" i="21"/>
  <c r="M8" i="22"/>
  <c r="M25" i="24"/>
  <c r="K18" i="24"/>
  <c r="K15" i="20"/>
  <c r="M29" i="20"/>
  <c r="K26" i="22"/>
  <c r="M10" i="25"/>
  <c r="K14" i="24"/>
  <c r="M7" i="18"/>
  <c r="M14" i="19"/>
  <c r="K5" i="21"/>
  <c r="K17" i="23"/>
  <c r="M6" i="24"/>
  <c r="K15" i="24"/>
  <c r="M4" i="25"/>
  <c r="O27" i="19"/>
  <c r="O26" i="23"/>
  <c r="L26" i="23" s="1"/>
  <c r="O21" i="22"/>
  <c r="L21" i="22" s="1"/>
  <c r="O14" i="23"/>
  <c r="O13" i="23"/>
  <c r="L13" i="23" s="1"/>
  <c r="O18" i="22"/>
  <c r="L18" i="22" s="1"/>
  <c r="O12" i="24"/>
  <c r="L12" i="24" s="1"/>
  <c r="O25" i="25"/>
  <c r="L25" i="25" s="1"/>
  <c r="O19" i="21"/>
  <c r="L19" i="21" s="1"/>
  <c r="O28" i="21"/>
  <c r="L28" i="21" s="1"/>
  <c r="O18" i="23"/>
  <c r="L18" i="23" s="1"/>
  <c r="O28" i="24"/>
  <c r="L28" i="24" s="1"/>
  <c r="O19" i="24"/>
  <c r="L19" i="24" s="1"/>
  <c r="O27" i="24"/>
  <c r="L27" i="24" s="1"/>
  <c r="O18" i="21"/>
  <c r="L18" i="21" s="1"/>
  <c r="O25" i="20"/>
  <c r="L25" i="20" s="1"/>
  <c r="K29" i="21"/>
  <c r="M16" i="25"/>
  <c r="J23" i="23"/>
  <c r="P23" i="23" s="1"/>
  <c r="K4" i="18"/>
  <c r="J25" i="21"/>
  <c r="P25" i="21" s="1"/>
  <c r="K10" i="23"/>
  <c r="K9" i="23"/>
  <c r="K28" i="23"/>
  <c r="M19" i="23"/>
  <c r="M3" i="24"/>
  <c r="M21" i="18"/>
  <c r="M15" i="19"/>
  <c r="K8" i="19"/>
  <c r="K5" i="20"/>
  <c r="K17" i="22"/>
  <c r="K20" i="23"/>
  <c r="O22" i="24"/>
  <c r="K4" i="19"/>
  <c r="K16" i="23"/>
  <c r="M3" i="23"/>
  <c r="J18" i="19"/>
  <c r="P18" i="19" s="1"/>
  <c r="K22" i="21"/>
  <c r="M29" i="25"/>
  <c r="M3" i="21"/>
  <c r="M5" i="18"/>
  <c r="M22" i="18"/>
  <c r="M15" i="21"/>
  <c r="M22" i="23"/>
  <c r="M10" i="24"/>
  <c r="K23" i="25"/>
  <c r="M24" i="18"/>
  <c r="M23" i="19"/>
  <c r="M10" i="21"/>
  <c r="K17" i="25"/>
  <c r="M19" i="19"/>
  <c r="K24" i="24"/>
  <c r="M15" i="25"/>
  <c r="M17" i="19"/>
  <c r="M6" i="18"/>
  <c r="M6" i="23"/>
  <c r="K24" i="23"/>
  <c r="K15" i="23"/>
  <c r="M5" i="25"/>
  <c r="M16" i="20"/>
  <c r="M23" i="21"/>
  <c r="K8" i="22"/>
  <c r="M18" i="24"/>
  <c r="M25" i="18"/>
  <c r="K10" i="20"/>
  <c r="K29" i="20"/>
  <c r="K10" i="25"/>
  <c r="M28" i="25"/>
  <c r="M14" i="24"/>
  <c r="K22" i="20"/>
  <c r="J16" i="21"/>
  <c r="P16" i="21" s="1"/>
  <c r="M5" i="22"/>
  <c r="M11" i="22"/>
  <c r="K8" i="23"/>
  <c r="J3" i="25"/>
  <c r="P3" i="25" s="1"/>
  <c r="M24" i="19"/>
  <c r="M21" i="20"/>
  <c r="M11" i="21"/>
  <c r="K27" i="23"/>
  <c r="M15" i="24"/>
  <c r="K4" i="25"/>
  <c r="O4" i="22"/>
  <c r="L4" i="22" s="1"/>
  <c r="O18" i="19"/>
  <c r="O12" i="23"/>
  <c r="L12" i="23" s="1"/>
  <c r="O9" i="20"/>
  <c r="L9" i="20" s="1"/>
  <c r="O16" i="21"/>
  <c r="O16" i="24"/>
  <c r="L16" i="24" s="1"/>
  <c r="O14" i="21"/>
  <c r="L14" i="21" s="1"/>
  <c r="O29" i="19"/>
  <c r="L29" i="19" s="1"/>
  <c r="O4" i="24"/>
  <c r="O20" i="19"/>
  <c r="L20" i="19" s="1"/>
  <c r="O13" i="22"/>
  <c r="L13" i="22" s="1"/>
  <c r="O7" i="24"/>
  <c r="L7" i="24" s="1"/>
  <c r="M25" i="19"/>
  <c r="K10" i="22"/>
  <c r="J12" i="25"/>
  <c r="P12" i="25" s="1"/>
  <c r="K6" i="20"/>
  <c r="M22" i="25"/>
  <c r="M13" i="19"/>
  <c r="K22" i="19"/>
  <c r="M24" i="21"/>
  <c r="K5" i="18"/>
  <c r="K22" i="18"/>
  <c r="J8" i="20"/>
  <c r="P8" i="20" s="1"/>
  <c r="K22" i="23"/>
  <c r="K18" i="20"/>
  <c r="J27" i="19"/>
  <c r="P27" i="19" s="1"/>
  <c r="K7" i="22"/>
  <c r="M23" i="25"/>
  <c r="K24" i="18"/>
  <c r="M6" i="19"/>
  <c r="K8" i="21"/>
  <c r="J24" i="22"/>
  <c r="P24" i="22" s="1"/>
  <c r="K4" i="21"/>
  <c r="M26" i="25"/>
  <c r="K15" i="25"/>
  <c r="K23" i="18"/>
  <c r="K6" i="18"/>
  <c r="M15" i="23"/>
  <c r="K3" i="20"/>
  <c r="K11" i="19"/>
  <c r="M20" i="20"/>
  <c r="J22" i="24"/>
  <c r="P22" i="24" s="1"/>
  <c r="K7" i="19"/>
  <c r="M10" i="20"/>
  <c r="K12" i="20"/>
  <c r="K27" i="25"/>
  <c r="K24" i="19"/>
  <c r="M17" i="23"/>
  <c r="K20" i="25"/>
  <c r="M27" i="23"/>
  <c r="O25" i="23"/>
  <c r="L25" i="23" s="1"/>
  <c r="O20" i="21"/>
  <c r="L20" i="21" s="1"/>
  <c r="O26" i="19"/>
  <c r="L26" i="19" s="1"/>
  <c r="O19" i="22"/>
  <c r="L19" i="22" s="1"/>
  <c r="O25" i="22"/>
  <c r="L25" i="22" s="1"/>
  <c r="O26" i="20"/>
  <c r="O27" i="20"/>
  <c r="L27" i="20" s="1"/>
  <c r="O12" i="22"/>
  <c r="L12" i="22" s="1"/>
  <c r="O28" i="22"/>
  <c r="L28" i="22" s="1"/>
  <c r="O13" i="20"/>
  <c r="L13" i="20" s="1"/>
  <c r="O9" i="22"/>
  <c r="L9" i="22" s="1"/>
  <c r="O7" i="20"/>
  <c r="L7" i="20" s="1"/>
  <c r="M10" i="22"/>
  <c r="K3" i="24"/>
  <c r="M16" i="18"/>
  <c r="M6" i="20"/>
  <c r="K22" i="25"/>
  <c r="K11" i="23"/>
  <c r="K3" i="21"/>
  <c r="M18" i="20"/>
  <c r="M19" i="20"/>
  <c r="J26" i="20"/>
  <c r="P26" i="20" s="1"/>
  <c r="K18" i="25"/>
  <c r="K14" i="19"/>
  <c r="M27" i="25"/>
  <c r="J21" i="25"/>
  <c r="P21" i="25" s="1"/>
  <c r="M4" i="1"/>
  <c r="M22" i="1"/>
  <c r="M28" i="1"/>
  <c r="K26" i="1"/>
  <c r="K15" i="1"/>
  <c r="M25" i="1"/>
  <c r="M9" i="1"/>
  <c r="M8" i="1"/>
  <c r="K27" i="1"/>
  <c r="K6" i="1"/>
  <c r="M13" i="1"/>
  <c r="K18" i="1"/>
  <c r="K5" i="1"/>
  <c r="K10" i="1"/>
  <c r="K17" i="1"/>
  <c r="M16" i="1"/>
  <c r="M14" i="1"/>
  <c r="M21" i="1"/>
  <c r="K12" i="1"/>
  <c r="J29" i="1"/>
  <c r="P29" i="1" s="1"/>
  <c r="K28" i="1"/>
  <c r="M27" i="1"/>
  <c r="M26" i="1"/>
  <c r="K25" i="1"/>
  <c r="M24" i="1"/>
  <c r="K22" i="1"/>
  <c r="K21" i="1"/>
  <c r="M18" i="1"/>
  <c r="K14" i="1"/>
  <c r="M17" i="1"/>
  <c r="K16" i="1"/>
  <c r="M15" i="1"/>
  <c r="K13" i="1"/>
  <c r="M12" i="1"/>
  <c r="J11" i="1"/>
  <c r="P11" i="1" s="1"/>
  <c r="K9" i="1"/>
  <c r="M10" i="1"/>
  <c r="K8" i="1"/>
  <c r="M6" i="1"/>
  <c r="O30" i="18"/>
  <c r="M5" i="1"/>
  <c r="I11" i="10"/>
  <c r="J27" i="21" l="1"/>
  <c r="P27" i="21" s="1"/>
  <c r="J23" i="1"/>
  <c r="P23" i="1" s="1"/>
  <c r="J24" i="25"/>
  <c r="P24" i="25" s="1"/>
  <c r="J7" i="1"/>
  <c r="P7" i="1" s="1"/>
  <c r="J3" i="19"/>
  <c r="P3" i="19" s="1"/>
  <c r="J17" i="18"/>
  <c r="P17" i="18" s="1"/>
  <c r="J17" i="25"/>
  <c r="P17" i="25" s="1"/>
  <c r="J8" i="24"/>
  <c r="P8" i="24" s="1"/>
  <c r="J24" i="23"/>
  <c r="P24" i="23" s="1"/>
  <c r="J24" i="20"/>
  <c r="P24" i="20" s="1"/>
  <c r="J29" i="24"/>
  <c r="P29" i="24" s="1"/>
  <c r="J22" i="22"/>
  <c r="P22" i="22" s="1"/>
  <c r="J17" i="24"/>
  <c r="P17" i="24" s="1"/>
  <c r="J7" i="19"/>
  <c r="P7" i="19" s="1"/>
  <c r="J14" i="18"/>
  <c r="P14" i="18" s="1"/>
  <c r="J14" i="25"/>
  <c r="P14" i="25" s="1"/>
  <c r="J3" i="21"/>
  <c r="P3" i="21" s="1"/>
  <c r="J23" i="18"/>
  <c r="P23" i="18" s="1"/>
  <c r="J7" i="22"/>
  <c r="P7" i="22" s="1"/>
  <c r="J10" i="19"/>
  <c r="P10" i="19" s="1"/>
  <c r="J8" i="18"/>
  <c r="P8" i="18" s="1"/>
  <c r="J16" i="23"/>
  <c r="P16" i="23" s="1"/>
  <c r="J24" i="19"/>
  <c r="P24" i="19" s="1"/>
  <c r="J3" i="22"/>
  <c r="P3" i="22" s="1"/>
  <c r="J28" i="19"/>
  <c r="P28" i="19" s="1"/>
  <c r="J16" i="19"/>
  <c r="P16" i="19" s="1"/>
  <c r="J9" i="21"/>
  <c r="P9" i="21" s="1"/>
  <c r="J7" i="23"/>
  <c r="P7" i="23" s="1"/>
  <c r="J23" i="24"/>
  <c r="P23" i="24" s="1"/>
  <c r="J20" i="24"/>
  <c r="P20" i="24" s="1"/>
  <c r="J17" i="21"/>
  <c r="P17" i="21" s="1"/>
  <c r="J23" i="22"/>
  <c r="P23" i="22" s="1"/>
  <c r="J9" i="18"/>
  <c r="P9" i="18" s="1"/>
  <c r="J27" i="18"/>
  <c r="P27" i="18" s="1"/>
  <c r="J29" i="18"/>
  <c r="P29" i="18" s="1"/>
  <c r="J9" i="25"/>
  <c r="P9" i="25" s="1"/>
  <c r="J8" i="25"/>
  <c r="P8" i="25" s="1"/>
  <c r="J18" i="25"/>
  <c r="P18" i="25" s="1"/>
  <c r="J14" i="22"/>
  <c r="P14" i="22" s="1"/>
  <c r="J14" i="19"/>
  <c r="P14" i="19" s="1"/>
  <c r="J11" i="23"/>
  <c r="P11" i="23" s="1"/>
  <c r="J5" i="20"/>
  <c r="P5" i="20" s="1"/>
  <c r="J28" i="23"/>
  <c r="P28" i="23" s="1"/>
  <c r="J29" i="21"/>
  <c r="P29" i="21" s="1"/>
  <c r="J20" i="18"/>
  <c r="P20" i="18" s="1"/>
  <c r="J29" i="22"/>
  <c r="P29" i="22" s="1"/>
  <c r="J6" i="25"/>
  <c r="P6" i="25" s="1"/>
  <c r="J3" i="18"/>
  <c r="P3" i="18" s="1"/>
  <c r="J20" i="22"/>
  <c r="P20" i="22" s="1"/>
  <c r="J11" i="21"/>
  <c r="P11" i="21" s="1"/>
  <c r="J5" i="21"/>
  <c r="P5" i="21" s="1"/>
  <c r="J3" i="20"/>
  <c r="P3" i="20" s="1"/>
  <c r="J8" i="19"/>
  <c r="P8" i="19" s="1"/>
  <c r="J9" i="23"/>
  <c r="P9" i="23" s="1"/>
  <c r="J14" i="20"/>
  <c r="P14" i="20" s="1"/>
  <c r="J11" i="24"/>
  <c r="P11" i="24" s="1"/>
  <c r="J12" i="18"/>
  <c r="P12" i="18" s="1"/>
  <c r="J21" i="24"/>
  <c r="P21" i="24" s="1"/>
  <c r="O30" i="24"/>
  <c r="J12" i="10" s="1"/>
  <c r="J10" i="25"/>
  <c r="P10" i="25" s="1"/>
  <c r="J7" i="18"/>
  <c r="P7" i="18" s="1"/>
  <c r="J11" i="25"/>
  <c r="P11" i="25" s="1"/>
  <c r="J27" i="22"/>
  <c r="P27" i="22" s="1"/>
  <c r="J26" i="18"/>
  <c r="P26" i="18" s="1"/>
  <c r="J26" i="21"/>
  <c r="P26" i="21" s="1"/>
  <c r="J5" i="18"/>
  <c r="P5" i="18" s="1"/>
  <c r="J13" i="18"/>
  <c r="P13" i="18" s="1"/>
  <c r="J11" i="18"/>
  <c r="P11" i="18" s="1"/>
  <c r="J4" i="20"/>
  <c r="P4" i="20" s="1"/>
  <c r="J22" i="19"/>
  <c r="P22" i="19" s="1"/>
  <c r="J4" i="18"/>
  <c r="P4" i="18" s="1"/>
  <c r="J15" i="18"/>
  <c r="P15" i="18" s="1"/>
  <c r="J22" i="25"/>
  <c r="P22" i="25" s="1"/>
  <c r="J6" i="24"/>
  <c r="P6" i="24" s="1"/>
  <c r="J10" i="23"/>
  <c r="P10" i="23" s="1"/>
  <c r="O30" i="23"/>
  <c r="J9" i="10" s="1"/>
  <c r="J11" i="19"/>
  <c r="P11" i="19" s="1"/>
  <c r="J4" i="19"/>
  <c r="P4" i="19" s="1"/>
  <c r="J29" i="20"/>
  <c r="P29" i="20" s="1"/>
  <c r="J5" i="24"/>
  <c r="P5" i="24" s="1"/>
  <c r="J20" i="20"/>
  <c r="P20" i="20" s="1"/>
  <c r="J5" i="25"/>
  <c r="P5" i="25" s="1"/>
  <c r="J6" i="19"/>
  <c r="P6" i="19" s="1"/>
  <c r="O30" i="25"/>
  <c r="J8" i="10" s="1"/>
  <c r="O30" i="19"/>
  <c r="J4" i="10" s="1"/>
  <c r="J13" i="19"/>
  <c r="P13" i="19" s="1"/>
  <c r="J18" i="18"/>
  <c r="P18" i="18" s="1"/>
  <c r="J15" i="25"/>
  <c r="P15" i="25" s="1"/>
  <c r="J4" i="25"/>
  <c r="P4" i="25" s="1"/>
  <c r="J24" i="24"/>
  <c r="P24" i="24" s="1"/>
  <c r="J22" i="21"/>
  <c r="P22" i="21" s="1"/>
  <c r="J25" i="18"/>
  <c r="P25" i="18" s="1"/>
  <c r="O30" i="22"/>
  <c r="J6" i="10" s="1"/>
  <c r="J3" i="24"/>
  <c r="P3" i="24" s="1"/>
  <c r="J20" i="25"/>
  <c r="P20" i="25" s="1"/>
  <c r="J28" i="25"/>
  <c r="P28" i="25" s="1"/>
  <c r="J18" i="20"/>
  <c r="P18" i="20" s="1"/>
  <c r="J29" i="25"/>
  <c r="P29" i="25" s="1"/>
  <c r="J4" i="23"/>
  <c r="P4" i="23" s="1"/>
  <c r="J8" i="22"/>
  <c r="P8" i="22" s="1"/>
  <c r="J24" i="21"/>
  <c r="P24" i="21" s="1"/>
  <c r="J11" i="22"/>
  <c r="P11" i="22" s="1"/>
  <c r="J16" i="20"/>
  <c r="P16" i="20" s="1"/>
  <c r="J12" i="20"/>
  <c r="P12" i="20" s="1"/>
  <c r="J4" i="21"/>
  <c r="P4" i="21" s="1"/>
  <c r="J6" i="20"/>
  <c r="P6" i="20" s="1"/>
  <c r="J8" i="21"/>
  <c r="P8" i="21" s="1"/>
  <c r="J5" i="22"/>
  <c r="P5" i="22" s="1"/>
  <c r="J17" i="19"/>
  <c r="P17" i="19" s="1"/>
  <c r="J10" i="21"/>
  <c r="P10" i="21" s="1"/>
  <c r="J16" i="22"/>
  <c r="P16" i="22" s="1"/>
  <c r="K9" i="22"/>
  <c r="M9" i="22"/>
  <c r="K27" i="20"/>
  <c r="M27" i="20"/>
  <c r="K26" i="19"/>
  <c r="M26" i="19"/>
  <c r="J22" i="18"/>
  <c r="P22" i="18" s="1"/>
  <c r="O30" i="21"/>
  <c r="J10" i="10" s="1"/>
  <c r="J22" i="23"/>
  <c r="P22" i="23" s="1"/>
  <c r="J10" i="22"/>
  <c r="P10" i="22" s="1"/>
  <c r="J27" i="23"/>
  <c r="P27" i="23" s="1"/>
  <c r="J16" i="25"/>
  <c r="P16" i="25" s="1"/>
  <c r="J15" i="24"/>
  <c r="P15" i="24" s="1"/>
  <c r="J17" i="23"/>
  <c r="P17" i="23" s="1"/>
  <c r="J26" i="22"/>
  <c r="P26" i="22" s="1"/>
  <c r="J23" i="21"/>
  <c r="P23" i="21" s="1"/>
  <c r="J19" i="25"/>
  <c r="P19" i="25" s="1"/>
  <c r="J23" i="19"/>
  <c r="P23" i="19" s="1"/>
  <c r="J16" i="18"/>
  <c r="P16" i="18" s="1"/>
  <c r="M13" i="25"/>
  <c r="K13" i="25"/>
  <c r="M23" i="20"/>
  <c r="K23" i="20"/>
  <c r="K6" i="21"/>
  <c r="M6" i="21"/>
  <c r="K9" i="24"/>
  <c r="M9" i="24"/>
  <c r="K19" i="22"/>
  <c r="M19" i="22"/>
  <c r="M29" i="19"/>
  <c r="K29" i="19"/>
  <c r="M16" i="24"/>
  <c r="K16" i="24"/>
  <c r="M9" i="20"/>
  <c r="K9" i="20"/>
  <c r="J8" i="23"/>
  <c r="P8" i="23" s="1"/>
  <c r="M18" i="21"/>
  <c r="K18" i="21"/>
  <c r="K19" i="24"/>
  <c r="M19" i="24"/>
  <c r="M18" i="23"/>
  <c r="K18" i="23"/>
  <c r="K19" i="21"/>
  <c r="M19" i="21"/>
  <c r="M12" i="24"/>
  <c r="K12" i="24"/>
  <c r="M13" i="23"/>
  <c r="K13" i="23"/>
  <c r="K21" i="22"/>
  <c r="M21" i="22"/>
  <c r="J14" i="24"/>
  <c r="P14" i="24" s="1"/>
  <c r="J18" i="24"/>
  <c r="P18" i="24" s="1"/>
  <c r="J12" i="19"/>
  <c r="P12" i="19" s="1"/>
  <c r="J28" i="20"/>
  <c r="P28" i="20" s="1"/>
  <c r="J21" i="23"/>
  <c r="P21" i="23" s="1"/>
  <c r="J20" i="23"/>
  <c r="P20" i="23" s="1"/>
  <c r="J11" i="20"/>
  <c r="P11" i="20" s="1"/>
  <c r="J25" i="19"/>
  <c r="P25" i="19" s="1"/>
  <c r="M7" i="20"/>
  <c r="K7" i="20"/>
  <c r="K13" i="20"/>
  <c r="M13" i="20"/>
  <c r="K12" i="22"/>
  <c r="M12" i="22"/>
  <c r="K20" i="21"/>
  <c r="M20" i="21"/>
  <c r="K7" i="24"/>
  <c r="M7" i="24"/>
  <c r="K20" i="19"/>
  <c r="M20" i="19"/>
  <c r="O30" i="20"/>
  <c r="J7" i="10" s="1"/>
  <c r="J27" i="25"/>
  <c r="P27" i="25" s="1"/>
  <c r="J24" i="18"/>
  <c r="P24" i="18" s="1"/>
  <c r="J22" i="20"/>
  <c r="P22" i="20" s="1"/>
  <c r="J10" i="20"/>
  <c r="P10" i="20" s="1"/>
  <c r="J15" i="23"/>
  <c r="P15" i="23" s="1"/>
  <c r="J21" i="20"/>
  <c r="P21" i="20" s="1"/>
  <c r="J25" i="24"/>
  <c r="P25" i="24" s="1"/>
  <c r="J6" i="23"/>
  <c r="P6" i="23" s="1"/>
  <c r="J19" i="19"/>
  <c r="P19" i="19" s="1"/>
  <c r="J19" i="20"/>
  <c r="P19" i="20" s="1"/>
  <c r="J15" i="21"/>
  <c r="P15" i="21" s="1"/>
  <c r="J21" i="19"/>
  <c r="P21" i="19" s="1"/>
  <c r="J21" i="18"/>
  <c r="P21" i="18" s="1"/>
  <c r="K12" i="21"/>
  <c r="M12" i="21"/>
  <c r="K29" i="23"/>
  <c r="M29" i="23"/>
  <c r="K26" i="24"/>
  <c r="M26" i="24"/>
  <c r="M21" i="21"/>
  <c r="K21" i="21"/>
  <c r="K7" i="25"/>
  <c r="M7" i="25"/>
  <c r="K28" i="22"/>
  <c r="M28" i="22"/>
  <c r="M25" i="22"/>
  <c r="K25" i="22"/>
  <c r="M25" i="23"/>
  <c r="K25" i="23"/>
  <c r="J6" i="18"/>
  <c r="P6" i="18" s="1"/>
  <c r="K13" i="22"/>
  <c r="M13" i="22"/>
  <c r="M14" i="21"/>
  <c r="K14" i="21"/>
  <c r="M12" i="23"/>
  <c r="K12" i="23"/>
  <c r="K4" i="22"/>
  <c r="M4" i="22"/>
  <c r="J23" i="25"/>
  <c r="P23" i="25" s="1"/>
  <c r="M25" i="20"/>
  <c r="K25" i="20"/>
  <c r="K27" i="24"/>
  <c r="M27" i="24"/>
  <c r="M28" i="24"/>
  <c r="K28" i="24"/>
  <c r="M28" i="21"/>
  <c r="K28" i="21"/>
  <c r="K25" i="25"/>
  <c r="M25" i="25"/>
  <c r="M18" i="22"/>
  <c r="K18" i="22"/>
  <c r="M26" i="23"/>
  <c r="K26" i="23"/>
  <c r="J15" i="20"/>
  <c r="P15" i="20" s="1"/>
  <c r="J26" i="25"/>
  <c r="P26" i="25" s="1"/>
  <c r="J5" i="19"/>
  <c r="P5" i="19" s="1"/>
  <c r="J10" i="24"/>
  <c r="P10" i="24" s="1"/>
  <c r="J3" i="23"/>
  <c r="P3" i="23" s="1"/>
  <c r="J13" i="21"/>
  <c r="P13" i="21" s="1"/>
  <c r="J17" i="22"/>
  <c r="P17" i="22" s="1"/>
  <c r="J15" i="19"/>
  <c r="P15" i="19" s="1"/>
  <c r="J19" i="23"/>
  <c r="P19" i="23" s="1"/>
  <c r="K4" i="1"/>
  <c r="J4" i="1" s="1"/>
  <c r="P4" i="1" s="1"/>
  <c r="K19" i="1"/>
  <c r="M19" i="1"/>
  <c r="K24" i="1"/>
  <c r="J24" i="1" s="1"/>
  <c r="P24" i="1" s="1"/>
  <c r="M20" i="1"/>
  <c r="K20" i="1"/>
  <c r="J8" i="1"/>
  <c r="P8" i="1" s="1"/>
  <c r="J5" i="10"/>
  <c r="J14" i="1"/>
  <c r="P14" i="1" s="1"/>
  <c r="J26" i="1"/>
  <c r="P26" i="1" s="1"/>
  <c r="J15" i="1"/>
  <c r="P15" i="1" s="1"/>
  <c r="J9" i="1"/>
  <c r="P9" i="1" s="1"/>
  <c r="J21" i="1"/>
  <c r="P21" i="1" s="1"/>
  <c r="J25" i="1"/>
  <c r="P25" i="1" s="1"/>
  <c r="J28" i="1"/>
  <c r="P28" i="1" s="1"/>
  <c r="J22" i="1"/>
  <c r="P22" i="1" s="1"/>
  <c r="J27" i="1"/>
  <c r="P27" i="1" s="1"/>
  <c r="J16" i="1"/>
  <c r="P16" i="1" s="1"/>
  <c r="J17" i="1"/>
  <c r="P17" i="1" s="1"/>
  <c r="J18" i="1"/>
  <c r="P18" i="1" s="1"/>
  <c r="J13" i="1"/>
  <c r="P13" i="1" s="1"/>
  <c r="J10" i="1"/>
  <c r="P10" i="1" s="1"/>
  <c r="J12" i="1"/>
  <c r="P12" i="1" s="1"/>
  <c r="L30" i="18"/>
  <c r="G5" i="10" s="1"/>
  <c r="J5" i="1"/>
  <c r="P5" i="1" s="1"/>
  <c r="M30" i="18"/>
  <c r="H5" i="10" s="1"/>
  <c r="J6" i="1"/>
  <c r="P6" i="1" s="1"/>
  <c r="K30" i="18"/>
  <c r="F5" i="10" s="1"/>
  <c r="L30" i="19" l="1"/>
  <c r="G4" i="10" s="1"/>
  <c r="M30" i="24"/>
  <c r="H12" i="10" s="1"/>
  <c r="M30" i="19"/>
  <c r="H4" i="10" s="1"/>
  <c r="M30" i="21"/>
  <c r="H10" i="10" s="1"/>
  <c r="J18" i="22"/>
  <c r="P18" i="22" s="1"/>
  <c r="J25" i="25"/>
  <c r="P25" i="25" s="1"/>
  <c r="M30" i="22"/>
  <c r="H6" i="10" s="1"/>
  <c r="M30" i="23"/>
  <c r="H9" i="10" s="1"/>
  <c r="J25" i="23"/>
  <c r="P25" i="23" s="1"/>
  <c r="J25" i="22"/>
  <c r="P25" i="22" s="1"/>
  <c r="J28" i="22"/>
  <c r="P28" i="22" s="1"/>
  <c r="J21" i="21"/>
  <c r="P21" i="21" s="1"/>
  <c r="J29" i="23"/>
  <c r="P29" i="23" s="1"/>
  <c r="J20" i="19"/>
  <c r="P20" i="19" s="1"/>
  <c r="L30" i="25"/>
  <c r="G8" i="10" s="1"/>
  <c r="J29" i="19"/>
  <c r="P29" i="19" s="1"/>
  <c r="J23" i="20"/>
  <c r="P23" i="20" s="1"/>
  <c r="M30" i="25"/>
  <c r="H8" i="10" s="1"/>
  <c r="K30" i="20"/>
  <c r="F7" i="10" s="1"/>
  <c r="K30" i="21"/>
  <c r="F10" i="10" s="1"/>
  <c r="J26" i="19"/>
  <c r="P26" i="19" s="1"/>
  <c r="K30" i="22"/>
  <c r="F6" i="10" s="1"/>
  <c r="L30" i="20"/>
  <c r="G7" i="10" s="1"/>
  <c r="L30" i="23"/>
  <c r="G9" i="10" s="1"/>
  <c r="L30" i="21"/>
  <c r="G10" i="10" s="1"/>
  <c r="M30" i="20"/>
  <c r="H7" i="10" s="1"/>
  <c r="L30" i="24"/>
  <c r="G12" i="10" s="1"/>
  <c r="J27" i="20"/>
  <c r="P27" i="20" s="1"/>
  <c r="K30" i="24"/>
  <c r="F12" i="10" s="1"/>
  <c r="L30" i="22"/>
  <c r="G6" i="10" s="1"/>
  <c r="K30" i="25"/>
  <c r="F8" i="10" s="1"/>
  <c r="K30" i="23"/>
  <c r="F9" i="10" s="1"/>
  <c r="K30" i="19"/>
  <c r="F4" i="10" s="1"/>
  <c r="J28" i="24"/>
  <c r="P28" i="24" s="1"/>
  <c r="J7" i="25"/>
  <c r="P7" i="25" s="1"/>
  <c r="J12" i="21"/>
  <c r="P12" i="21" s="1"/>
  <c r="J7" i="24"/>
  <c r="P7" i="24" s="1"/>
  <c r="J19" i="21"/>
  <c r="P19" i="21" s="1"/>
  <c r="J6" i="21"/>
  <c r="P6" i="21" s="1"/>
  <c r="J26" i="23"/>
  <c r="P26" i="23" s="1"/>
  <c r="J27" i="24"/>
  <c r="P27" i="24" s="1"/>
  <c r="J4" i="22"/>
  <c r="P4" i="22" s="1"/>
  <c r="J14" i="21"/>
  <c r="P14" i="21" s="1"/>
  <c r="J26" i="24"/>
  <c r="P26" i="24" s="1"/>
  <c r="J20" i="21"/>
  <c r="P20" i="21" s="1"/>
  <c r="J7" i="20"/>
  <c r="P7" i="20" s="1"/>
  <c r="J18" i="23"/>
  <c r="P18" i="23" s="1"/>
  <c r="J19" i="24"/>
  <c r="P19" i="24" s="1"/>
  <c r="J16" i="24"/>
  <c r="P16" i="24" s="1"/>
  <c r="J19" i="22"/>
  <c r="P19" i="22" s="1"/>
  <c r="J13" i="22"/>
  <c r="P13" i="22" s="1"/>
  <c r="J21" i="22"/>
  <c r="P21" i="22" s="1"/>
  <c r="J12" i="24"/>
  <c r="P12" i="24" s="1"/>
  <c r="J18" i="21"/>
  <c r="P18" i="21" s="1"/>
  <c r="J28" i="21"/>
  <c r="P28" i="21" s="1"/>
  <c r="J25" i="20"/>
  <c r="P25" i="20" s="1"/>
  <c r="J12" i="23"/>
  <c r="P12" i="23" s="1"/>
  <c r="J12" i="22"/>
  <c r="P12" i="22" s="1"/>
  <c r="J13" i="20"/>
  <c r="P13" i="20" s="1"/>
  <c r="J13" i="23"/>
  <c r="P13" i="23" s="1"/>
  <c r="J9" i="20"/>
  <c r="P9" i="20" s="1"/>
  <c r="J9" i="24"/>
  <c r="P9" i="24" s="1"/>
  <c r="J13" i="25"/>
  <c r="P13" i="25" s="1"/>
  <c r="J9" i="22"/>
  <c r="P9" i="22" s="1"/>
  <c r="J19" i="1"/>
  <c r="P19" i="1" s="1"/>
  <c r="J20" i="1"/>
  <c r="P20" i="1" s="1"/>
  <c r="K7" i="10"/>
  <c r="K9" i="10"/>
  <c r="K6" i="10"/>
  <c r="K4" i="10"/>
  <c r="K8" i="10"/>
  <c r="K12" i="10"/>
  <c r="K5" i="10"/>
  <c r="K10" i="10"/>
  <c r="P30" i="18"/>
  <c r="L5" i="10" s="1"/>
  <c r="J30" i="18"/>
  <c r="E5" i="10" s="1"/>
  <c r="P30" i="25" l="1"/>
  <c r="L8" i="10" s="1"/>
  <c r="J30" i="25"/>
  <c r="E8" i="10" s="1"/>
  <c r="P30" i="19"/>
  <c r="L4" i="10" s="1"/>
  <c r="J30" i="19"/>
  <c r="E4" i="10" s="1"/>
  <c r="J30" i="23"/>
  <c r="E9" i="10" s="1"/>
  <c r="J30" i="21"/>
  <c r="E10" i="10" s="1"/>
  <c r="P30" i="21"/>
  <c r="L10" i="10" s="1"/>
  <c r="P30" i="20"/>
  <c r="L7" i="10" s="1"/>
  <c r="P30" i="22"/>
  <c r="L6" i="10" s="1"/>
  <c r="P30" i="23"/>
  <c r="L9" i="10" s="1"/>
  <c r="P30" i="24"/>
  <c r="L12" i="10" s="1"/>
  <c r="J30" i="24"/>
  <c r="E12" i="10" s="1"/>
  <c r="J30" i="20"/>
  <c r="E7" i="10" s="1"/>
  <c r="J30" i="22"/>
  <c r="E6" i="10" s="1"/>
  <c r="I13" i="10"/>
  <c r="E3" i="1" l="1"/>
  <c r="O3" i="1" s="1"/>
  <c r="M3" i="1" s="1"/>
  <c r="M30" i="1" s="1"/>
  <c r="H11" i="10" s="1"/>
  <c r="H13" i="10" s="1"/>
  <c r="K3" i="1" l="1"/>
  <c r="K30" i="1" s="1"/>
  <c r="F11" i="10" s="1"/>
  <c r="F13" i="10" s="1"/>
  <c r="L3" i="1"/>
  <c r="L30" i="1" s="1"/>
  <c r="G11" i="10" s="1"/>
  <c r="G13" i="10" s="1"/>
  <c r="O30" i="1"/>
  <c r="J11" i="10" s="1"/>
  <c r="K11" i="10" s="1"/>
  <c r="K13" i="10" s="1"/>
  <c r="J13" i="10" l="1"/>
  <c r="J3" i="1"/>
  <c r="J30" i="1" s="1"/>
  <c r="E11" i="10" s="1"/>
  <c r="E13" i="10" s="1"/>
  <c r="P3" i="1" l="1"/>
  <c r="P30" i="1" s="1"/>
  <c r="L11" i="10" s="1"/>
  <c r="L13" i="10" s="1"/>
</calcChain>
</file>

<file path=xl/sharedStrings.xml><?xml version="1.0" encoding="utf-8"?>
<sst xmlns="http://schemas.openxmlformats.org/spreadsheetml/2006/main" count="459" uniqueCount="61">
  <si>
    <t>TOTALS</t>
  </si>
  <si>
    <t>Week</t>
  </si>
  <si>
    <t>F</t>
  </si>
  <si>
    <t>A</t>
  </si>
  <si>
    <t>No Match</t>
  </si>
  <si>
    <t>Opponents</t>
  </si>
  <si>
    <t>Played</t>
  </si>
  <si>
    <t>Won</t>
  </si>
  <si>
    <t>Drawn</t>
  </si>
  <si>
    <t>Lost</t>
  </si>
  <si>
    <t>Shots For</t>
  </si>
  <si>
    <t>Shots Against</t>
  </si>
  <si>
    <t>Pts</t>
  </si>
  <si>
    <t>Date</t>
  </si>
  <si>
    <t>Code</t>
  </si>
  <si>
    <t>X</t>
  </si>
  <si>
    <t>Team</t>
  </si>
  <si>
    <t>Shots Diff</t>
  </si>
  <si>
    <t>1st</t>
  </si>
  <si>
    <t>3rd</t>
  </si>
  <si>
    <t>4th</t>
  </si>
  <si>
    <t>5th</t>
  </si>
  <si>
    <t>6th</t>
  </si>
  <si>
    <t>7th</t>
  </si>
  <si>
    <t>8th</t>
  </si>
  <si>
    <t>E1</t>
  </si>
  <si>
    <t>Misfits</t>
  </si>
  <si>
    <t>E2</t>
  </si>
  <si>
    <t>E3</t>
  </si>
  <si>
    <t>E4</t>
  </si>
  <si>
    <t>E5</t>
  </si>
  <si>
    <t>E6</t>
  </si>
  <si>
    <t>E7</t>
  </si>
  <si>
    <t>E8</t>
  </si>
  <si>
    <t>E9</t>
  </si>
  <si>
    <t>Team Krewna</t>
  </si>
  <si>
    <t>Riches Rollers</t>
  </si>
  <si>
    <t>Bullets</t>
  </si>
  <si>
    <t>Starlite</t>
  </si>
  <si>
    <t>Biased Boys</t>
  </si>
  <si>
    <t>MISFITS</t>
  </si>
  <si>
    <t>TEAM KREWNA</t>
  </si>
  <si>
    <t>RICHES ROLLERS</t>
  </si>
  <si>
    <t>BULLETS</t>
  </si>
  <si>
    <t>STARLITE</t>
  </si>
  <si>
    <t>BIASED BOYS</t>
  </si>
  <si>
    <t>Check</t>
  </si>
  <si>
    <t>NEW BUILDS</t>
  </si>
  <si>
    <t>2nd</t>
  </si>
  <si>
    <t>9th</t>
  </si>
  <si>
    <t>New Builds</t>
  </si>
  <si>
    <t>EARLY EVENING - DIV 1</t>
  </si>
  <si>
    <t>2026 / 2027</t>
  </si>
  <si>
    <t>Golfers</t>
  </si>
  <si>
    <t>Green Wizards</t>
  </si>
  <si>
    <t>GOLFERS</t>
  </si>
  <si>
    <t>GREEN WIZARDS</t>
  </si>
  <si>
    <t>N</t>
  </si>
  <si>
    <t>Played 15th Oct</t>
  </si>
  <si>
    <t>Played 29th Oct</t>
  </si>
  <si>
    <t>As at 29th Oct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</si>
</sst>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6"/>
      <color indexed="8"/>
      <name val="Calibri"/>
      <family val="2"/>
    </font>
    <font>
      <b/>
      <sz val="20"/>
      <color indexed="8"/>
      <name val="Calibri"/>
      <family val="2"/>
    </font>
    <font>
      <b/>
      <sz val="24"/>
      <color indexed="8"/>
      <name val="Calibri"/>
      <family val="2"/>
    </font>
    <font>
      <b/>
      <sz val="12"/>
      <color rgb="FFFF0000"/>
      <name val="Calibri"/>
      <family val="2"/>
    </font>
    <font>
      <sz val="11"/>
      <color indexed="8"/>
      <name val="Calibri"/>
      <family val="2"/>
    </font>
    <font>
      <sz val="11"/>
      <color rgb="FF00B0F0"/>
      <name val="Calibri"/>
      <family val="2"/>
    </font>
    <font>
      <sz val="11"/>
      <color rgb="FF00B0F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</font>
    <font>
      <sz val="14"/>
      <color indexed="8"/>
      <name val="Calibri"/>
      <family val="2"/>
    </font>
    <font>
      <sz val="14"/>
      <name val="Calibri"/>
      <family val="2"/>
    </font>
    <font>
      <sz val="14"/>
      <color indexed="10"/>
      <name val="Calibri"/>
      <family val="2"/>
    </font>
    <font>
      <sz val="14"/>
      <color rgb="FFFF0000"/>
      <name val="Calibri"/>
      <family val="2"/>
    </font>
    <font>
      <b/>
      <sz val="24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2" xfId="0" applyBorder="1"/>
    <xf numFmtId="0" fontId="2" fillId="0" borderId="0" xfId="0" applyFont="1"/>
    <xf numFmtId="1" fontId="5" fillId="0" borderId="0" xfId="0" applyNumberFormat="1" applyFont="1" applyAlignment="1">
      <alignment horizontal="center"/>
    </xf>
    <xf numFmtId="16" fontId="6" fillId="0" borderId="0" xfId="0" applyNumberFormat="1" applyFont="1" applyAlignment="1">
      <alignment horizontal="center"/>
    </xf>
    <xf numFmtId="0" fontId="6" fillId="0" borderId="0" xfId="0" quotePrefix="1" applyFont="1" applyAlignment="1">
      <alignment horizontal="center"/>
    </xf>
    <xf numFmtId="0" fontId="7" fillId="0" borderId="0" xfId="0" applyFont="1" applyAlignment="1">
      <alignment horizontal="center"/>
    </xf>
    <xf numFmtId="16" fontId="9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6" fontId="5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16" fontId="9" fillId="0" borderId="1" xfId="0" applyNumberFormat="1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16" fontId="12" fillId="0" borderId="1" xfId="0" applyNumberFormat="1" applyFont="1" applyBorder="1" applyAlignment="1">
      <alignment horizontal="center"/>
    </xf>
    <xf numFmtId="0" fontId="8" fillId="0" borderId="1" xfId="0" applyFont="1" applyBorder="1"/>
    <xf numFmtId="0" fontId="4" fillId="0" borderId="1" xfId="0" applyFont="1" applyBorder="1" applyAlignment="1">
      <alignment vertic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quotePrefix="1" applyFont="1" applyAlignment="1">
      <alignment horizontal="center"/>
    </xf>
    <xf numFmtId="1" fontId="9" fillId="0" borderId="0" xfId="0" applyNumberFormat="1" applyFont="1" applyAlignment="1">
      <alignment horizontal="center"/>
    </xf>
    <xf numFmtId="0" fontId="11" fillId="0" borderId="0" xfId="0" applyFont="1"/>
    <xf numFmtId="0" fontId="14" fillId="2" borderId="4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3" fillId="0" borderId="6" xfId="0" applyFont="1" applyBorder="1"/>
    <xf numFmtId="0" fontId="13" fillId="0" borderId="7" xfId="0" applyFont="1" applyBorder="1"/>
    <xf numFmtId="0" fontId="14" fillId="2" borderId="12" xfId="0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/>
    </xf>
    <xf numFmtId="0" fontId="14" fillId="4" borderId="16" xfId="0" applyFont="1" applyFill="1" applyBorder="1" applyAlignment="1">
      <alignment horizontal="center" vertical="center"/>
    </xf>
    <xf numFmtId="0" fontId="13" fillId="4" borderId="17" xfId="0" applyFont="1" applyFill="1" applyBorder="1" applyAlignment="1">
      <alignment horizontal="center" vertical="center"/>
    </xf>
    <xf numFmtId="0" fontId="13" fillId="4" borderId="18" xfId="0" applyFont="1" applyFill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4" fillId="2" borderId="19" xfId="0" applyFont="1" applyFill="1" applyBorder="1" applyAlignment="1">
      <alignment horizontal="center" vertical="center"/>
    </xf>
    <xf numFmtId="0" fontId="14" fillId="2" borderId="20" xfId="0" applyFont="1" applyFill="1" applyBorder="1" applyAlignment="1">
      <alignment horizontal="center" vertical="center"/>
    </xf>
    <xf numFmtId="0" fontId="14" fillId="2" borderId="21" xfId="0" applyFont="1" applyFill="1" applyBorder="1" applyAlignment="1">
      <alignment horizontal="center" vertical="center"/>
    </xf>
    <xf numFmtId="0" fontId="14" fillId="2" borderId="22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4" fillId="3" borderId="19" xfId="0" applyFont="1" applyFill="1" applyBorder="1" applyAlignment="1">
      <alignment horizontal="center" vertical="center"/>
    </xf>
    <xf numFmtId="0" fontId="14" fillId="3" borderId="20" xfId="0" applyFont="1" applyFill="1" applyBorder="1" applyAlignment="1">
      <alignment horizontal="center" vertical="center"/>
    </xf>
    <xf numFmtId="0" fontId="14" fillId="3" borderId="21" xfId="0" applyFont="1" applyFill="1" applyBorder="1" applyAlignment="1">
      <alignment horizontal="center" vertical="center"/>
    </xf>
    <xf numFmtId="0" fontId="14" fillId="3" borderId="22" xfId="0" applyFont="1" applyFill="1" applyBorder="1" applyAlignment="1">
      <alignment horizontal="center" vertical="center"/>
    </xf>
    <xf numFmtId="0" fontId="14" fillId="4" borderId="17" xfId="0" applyFont="1" applyFill="1" applyBorder="1" applyAlignment="1">
      <alignment horizontal="center" vertical="center"/>
    </xf>
    <xf numFmtId="0" fontId="14" fillId="4" borderId="18" xfId="0" applyFont="1" applyFill="1" applyBorder="1" applyAlignment="1">
      <alignment horizontal="center" vertical="center"/>
    </xf>
    <xf numFmtId="0" fontId="16" fillId="0" borderId="8" xfId="0" applyFont="1" applyBorder="1" applyAlignment="1">
      <alignment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13" fillId="2" borderId="16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4" fillId="0" borderId="20" xfId="0" applyFont="1" applyBorder="1" applyAlignment="1">
      <alignment horizontal="left" vertical="center"/>
    </xf>
    <xf numFmtId="0" fontId="14" fillId="0" borderId="22" xfId="0" applyFont="1" applyBorder="1" applyAlignment="1">
      <alignment horizontal="left" vertical="center"/>
    </xf>
    <xf numFmtId="0" fontId="13" fillId="0" borderId="9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</cellXfs>
  <cellStyles count="1">
    <cellStyle name="Normal" xfId="0" builtinId="0"/>
  </cellStyles>
  <dxfs count="18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54"/>
  <sheetViews>
    <sheetView workbookViewId="0">
      <pane xSplit="2" ySplit="1" topLeftCell="C2" activePane="bottomRight" state="frozen"/>
      <selection pane="topRight" activeCell="B1" sqref="B1"/>
      <selection pane="bottomLeft" activeCell="A2" sqref="A2"/>
      <selection pane="bottomRight" activeCell="D247" sqref="D247"/>
    </sheetView>
  </sheetViews>
  <sheetFormatPr defaultRowHeight="14.4" x14ac:dyDescent="0.3"/>
  <cols>
    <col min="1" max="1" width="1.6640625" customWidth="1"/>
    <col min="2" max="3" width="8.109375" customWidth="1"/>
    <col min="4" max="4" width="8.6640625" style="1" customWidth="1"/>
    <col min="5" max="5" width="6.109375" style="1" bestFit="1" customWidth="1"/>
    <col min="6" max="6" width="4.33203125" style="1" bestFit="1" customWidth="1"/>
    <col min="7" max="7" width="13.44140625" style="1" bestFit="1" customWidth="1"/>
    <col min="8" max="8" width="5.109375" style="1" customWidth="1"/>
    <col min="10" max="10" width="13.109375" bestFit="1" customWidth="1"/>
    <col min="11" max="11" width="8.5546875" customWidth="1"/>
    <col min="14" max="14" width="5.44140625" customWidth="1"/>
    <col min="15" max="15" width="13.44140625" bestFit="1" customWidth="1"/>
  </cols>
  <sheetData>
    <row r="1" spans="2:15" x14ac:dyDescent="0.3">
      <c r="E1" s="1" t="s">
        <v>1</v>
      </c>
      <c r="F1" s="22">
        <f>+'Results Input'!G1</f>
        <v>6</v>
      </c>
    </row>
    <row r="2" spans="2:15" x14ac:dyDescent="0.3">
      <c r="B2" t="str">
        <f t="shared" ref="B2:B10" si="0">CONCATENATE(E2,F2)</f>
        <v>1E1</v>
      </c>
      <c r="C2" t="str">
        <f>CONCATENATE(E2,I2)</f>
        <v>1E2</v>
      </c>
      <c r="D2" s="11">
        <f>+'Results Input'!E2</f>
        <v>46283</v>
      </c>
      <c r="E2" s="28">
        <f>+'Results Input'!F2</f>
        <v>1</v>
      </c>
      <c r="F2" s="22" t="str">
        <f>+'Results Input'!G2</f>
        <v>E1</v>
      </c>
      <c r="G2" t="str">
        <f>VLOOKUP(F2,Results!$N$2:$O$11,2,FALSE)</f>
        <v>Misfits</v>
      </c>
      <c r="H2" s="22">
        <f>+'Results Input'!I2</f>
        <v>15</v>
      </c>
      <c r="I2" s="22" t="str">
        <f>+'Results Input'!J2</f>
        <v>E2</v>
      </c>
      <c r="J2" t="str">
        <f>VLOOKUP(I2,Results!$N$2:$O$11,2,FALSE)</f>
        <v>Team Krewna</v>
      </c>
      <c r="K2" s="22">
        <f>+'Results Input'!L2</f>
        <v>18</v>
      </c>
      <c r="N2" t="s">
        <v>25</v>
      </c>
      <c r="O2" t="s">
        <v>26</v>
      </c>
    </row>
    <row r="3" spans="2:15" x14ac:dyDescent="0.3">
      <c r="B3" t="str">
        <f t="shared" si="0"/>
        <v>1E3</v>
      </c>
      <c r="C3" t="str">
        <f t="shared" ref="C3:C66" si="1">CONCATENATE(E3,I3)</f>
        <v>1E4</v>
      </c>
      <c r="D3" s="11">
        <f>+D2</f>
        <v>46283</v>
      </c>
      <c r="E3" s="28">
        <f>+'Results Input'!F3</f>
        <v>1</v>
      </c>
      <c r="F3" s="22" t="str">
        <f>+'Results Input'!G3</f>
        <v>E3</v>
      </c>
      <c r="G3" t="str">
        <f>VLOOKUP(F3,Results!$N$2:$O$11,2,FALSE)</f>
        <v>Riches Rollers</v>
      </c>
      <c r="H3" s="22">
        <f>+'Results Input'!I3</f>
        <v>19</v>
      </c>
      <c r="I3" s="22" t="str">
        <f>+'Results Input'!J3</f>
        <v>E4</v>
      </c>
      <c r="J3" t="str">
        <f>VLOOKUP(I3,Results!$N$2:$O$11,2,FALSE)</f>
        <v>Bullets</v>
      </c>
      <c r="K3" s="22">
        <f>+'Results Input'!L3</f>
        <v>13</v>
      </c>
      <c r="N3" t="s">
        <v>27</v>
      </c>
      <c r="O3" t="s">
        <v>35</v>
      </c>
    </row>
    <row r="4" spans="2:15" x14ac:dyDescent="0.3">
      <c r="B4" t="str">
        <f t="shared" si="0"/>
        <v>1E5</v>
      </c>
      <c r="C4" t="str">
        <f t="shared" si="1"/>
        <v>1E6</v>
      </c>
      <c r="D4" s="11">
        <f>+D2</f>
        <v>46283</v>
      </c>
      <c r="E4" s="28">
        <f>+'Results Input'!F4</f>
        <v>1</v>
      </c>
      <c r="F4" s="22" t="str">
        <f>+'Results Input'!G4</f>
        <v>E5</v>
      </c>
      <c r="G4" t="str">
        <f>VLOOKUP(F4,Results!$N$2:$O$11,2,FALSE)</f>
        <v>New Builds</v>
      </c>
      <c r="H4" s="22" t="str">
        <f>+'Results Input'!I4</f>
        <v>N</v>
      </c>
      <c r="I4" s="22" t="str">
        <f>+'Results Input'!J4</f>
        <v>E6</v>
      </c>
      <c r="J4" t="str">
        <f>VLOOKUP(I4,Results!$N$2:$O$11,2,FALSE)</f>
        <v>Starlite</v>
      </c>
      <c r="K4" s="22" t="str">
        <f>+'Results Input'!L4</f>
        <v>N</v>
      </c>
      <c r="N4" t="s">
        <v>28</v>
      </c>
      <c r="O4" t="s">
        <v>36</v>
      </c>
    </row>
    <row r="5" spans="2:15" x14ac:dyDescent="0.3">
      <c r="B5" t="str">
        <f t="shared" si="0"/>
        <v>1E7</v>
      </c>
      <c r="C5" t="str">
        <f t="shared" si="1"/>
        <v>1E8</v>
      </c>
      <c r="D5" s="11">
        <f>+D2</f>
        <v>46283</v>
      </c>
      <c r="E5" s="28">
        <f>+'Results Input'!F5</f>
        <v>1</v>
      </c>
      <c r="F5" s="22" t="str">
        <f>+'Results Input'!G5</f>
        <v>E7</v>
      </c>
      <c r="G5" t="str">
        <f>VLOOKUP(F5,Results!$N$2:$O$11,2,FALSE)</f>
        <v>Golfers</v>
      </c>
      <c r="H5" s="22">
        <f>+'Results Input'!I5</f>
        <v>23</v>
      </c>
      <c r="I5" s="22" t="str">
        <f>+'Results Input'!J5</f>
        <v>E8</v>
      </c>
      <c r="J5" t="str">
        <f>VLOOKUP(I5,Results!$N$2:$O$11,2,FALSE)</f>
        <v>Green Wizards</v>
      </c>
      <c r="K5" s="22">
        <f>+'Results Input'!L5</f>
        <v>7</v>
      </c>
      <c r="N5" t="s">
        <v>29</v>
      </c>
      <c r="O5" t="s">
        <v>37</v>
      </c>
    </row>
    <row r="6" spans="2:15" x14ac:dyDescent="0.3">
      <c r="B6" t="str">
        <f>CONCATENATE(E6,F6)</f>
        <v>1E9</v>
      </c>
      <c r="C6" t="str">
        <f t="shared" si="1"/>
        <v>1X</v>
      </c>
      <c r="D6" s="11">
        <f>+D2</f>
        <v>46283</v>
      </c>
      <c r="E6" s="28">
        <f>+'Results Input'!F6</f>
        <v>1</v>
      </c>
      <c r="F6" s="22" t="str">
        <f>+'Results Input'!G6</f>
        <v>E9</v>
      </c>
      <c r="G6" t="str">
        <f>VLOOKUP(F6,Results!$N$2:$O$11,2,FALSE)</f>
        <v>Biased Boys</v>
      </c>
      <c r="H6" s="22">
        <f>+'Results Input'!I6</f>
        <v>0</v>
      </c>
      <c r="I6" s="22" t="str">
        <f>+'Results Input'!J6</f>
        <v>X</v>
      </c>
      <c r="J6" t="str">
        <f>VLOOKUP(I6,Results!$N$2:$O$11,2,FALSE)</f>
        <v>No Match</v>
      </c>
      <c r="K6" s="26"/>
      <c r="N6" t="s">
        <v>30</v>
      </c>
      <c r="O6" t="s">
        <v>50</v>
      </c>
    </row>
    <row r="7" spans="2:15" x14ac:dyDescent="0.3">
      <c r="B7" t="str">
        <f t="shared" si="0"/>
        <v>1E2</v>
      </c>
      <c r="C7" t="str">
        <f t="shared" si="1"/>
        <v>1E1</v>
      </c>
      <c r="D7" s="11">
        <f>+D2</f>
        <v>46283</v>
      </c>
      <c r="E7" s="29">
        <f>+E2</f>
        <v>1</v>
      </c>
      <c r="F7" s="22" t="str">
        <f>+I2</f>
        <v>E2</v>
      </c>
      <c r="G7" t="str">
        <f>VLOOKUP(F7,Results!$N$2:$O$11,2,FALSE)</f>
        <v>Team Krewna</v>
      </c>
      <c r="H7" s="22">
        <f>+K2</f>
        <v>18</v>
      </c>
      <c r="I7" s="1" t="str">
        <f>+F2</f>
        <v>E1</v>
      </c>
      <c r="J7" t="str">
        <f>VLOOKUP(I7,Results!$N$2:$O$11,2,FALSE)</f>
        <v>Misfits</v>
      </c>
      <c r="K7" s="22">
        <f>+H2</f>
        <v>15</v>
      </c>
      <c r="N7" t="s">
        <v>31</v>
      </c>
      <c r="O7" t="s">
        <v>38</v>
      </c>
    </row>
    <row r="8" spans="2:15" x14ac:dyDescent="0.3">
      <c r="B8" t="str">
        <f t="shared" si="0"/>
        <v>1E4</v>
      </c>
      <c r="C8" t="str">
        <f t="shared" si="1"/>
        <v>1E3</v>
      </c>
      <c r="D8" s="11">
        <f>+D2</f>
        <v>46283</v>
      </c>
      <c r="E8" s="29">
        <f t="shared" ref="E8:E10" si="2">+E3</f>
        <v>1</v>
      </c>
      <c r="F8" s="22" t="str">
        <f>+I3</f>
        <v>E4</v>
      </c>
      <c r="G8" t="str">
        <f>VLOOKUP(F8,Results!$N$2:$O$11,2,FALSE)</f>
        <v>Bullets</v>
      </c>
      <c r="H8" s="22">
        <f>+K3</f>
        <v>13</v>
      </c>
      <c r="I8" s="1" t="str">
        <f>+F3</f>
        <v>E3</v>
      </c>
      <c r="J8" t="str">
        <f>VLOOKUP(I8,Results!$N$2:$O$11,2,FALSE)</f>
        <v>Riches Rollers</v>
      </c>
      <c r="K8" s="22">
        <f t="shared" ref="K8:K10" si="3">+H3</f>
        <v>19</v>
      </c>
      <c r="N8" t="s">
        <v>32</v>
      </c>
      <c r="O8" t="s">
        <v>53</v>
      </c>
    </row>
    <row r="9" spans="2:15" x14ac:dyDescent="0.3">
      <c r="B9" t="str">
        <f t="shared" si="0"/>
        <v>1E6</v>
      </c>
      <c r="C9" t="str">
        <f t="shared" si="1"/>
        <v>1E5</v>
      </c>
      <c r="D9" s="11">
        <f>+D2</f>
        <v>46283</v>
      </c>
      <c r="E9" s="29">
        <f t="shared" si="2"/>
        <v>1</v>
      </c>
      <c r="F9" s="22" t="str">
        <f>+I4</f>
        <v>E6</v>
      </c>
      <c r="G9" t="str">
        <f>VLOOKUP(F9,Results!$N$2:$O$11,2,FALSE)</f>
        <v>Starlite</v>
      </c>
      <c r="H9" s="22" t="str">
        <f>+K4</f>
        <v>N</v>
      </c>
      <c r="I9" s="1" t="str">
        <f>+F4</f>
        <v>E5</v>
      </c>
      <c r="J9" t="str">
        <f>VLOOKUP(I9,Results!$N$2:$O$11,2,FALSE)</f>
        <v>New Builds</v>
      </c>
      <c r="K9" s="22" t="str">
        <f t="shared" si="3"/>
        <v>N</v>
      </c>
      <c r="N9" t="s">
        <v>33</v>
      </c>
      <c r="O9" t="s">
        <v>54</v>
      </c>
    </row>
    <row r="10" spans="2:15" x14ac:dyDescent="0.3">
      <c r="B10" t="str">
        <f t="shared" si="0"/>
        <v>1E8</v>
      </c>
      <c r="C10" t="str">
        <f t="shared" si="1"/>
        <v>1E7</v>
      </c>
      <c r="D10" s="11">
        <f>+D2</f>
        <v>46283</v>
      </c>
      <c r="E10" s="29">
        <f t="shared" si="2"/>
        <v>1</v>
      </c>
      <c r="F10" s="22" t="str">
        <f>+I5</f>
        <v>E8</v>
      </c>
      <c r="G10" t="str">
        <f>VLOOKUP(F10,Results!$N$2:$O$11,2,FALSE)</f>
        <v>Green Wizards</v>
      </c>
      <c r="H10" s="22">
        <f>+K5</f>
        <v>7</v>
      </c>
      <c r="I10" s="1" t="str">
        <f>+F5</f>
        <v>E7</v>
      </c>
      <c r="J10" t="str">
        <f>VLOOKUP(I10,Results!$N$2:$O$11,2,FALSE)</f>
        <v>Golfers</v>
      </c>
      <c r="K10" s="22">
        <f t="shared" si="3"/>
        <v>23</v>
      </c>
      <c r="N10" t="s">
        <v>34</v>
      </c>
      <c r="O10" t="s">
        <v>39</v>
      </c>
    </row>
    <row r="11" spans="2:15" x14ac:dyDescent="0.3">
      <c r="B11" t="str">
        <f t="shared" ref="B11:B19" si="4">CONCATENATE(E11,F11)</f>
        <v>2E6</v>
      </c>
      <c r="C11" t="str">
        <f t="shared" si="1"/>
        <v>2E7</v>
      </c>
      <c r="D11" s="11">
        <f>+'Results Input'!E7</f>
        <v>46289</v>
      </c>
      <c r="E11" s="28">
        <f>+'Results Input'!F7</f>
        <v>2</v>
      </c>
      <c r="F11" s="22" t="str">
        <f>+'Results Input'!G7</f>
        <v>E6</v>
      </c>
      <c r="G11" t="str">
        <f>VLOOKUP(F11,Results!$N$2:$O$11,2,FALSE)</f>
        <v>Starlite</v>
      </c>
      <c r="H11" s="22">
        <f>+'Results Input'!I7</f>
        <v>17</v>
      </c>
      <c r="I11" s="22" t="str">
        <f>+'Results Input'!J7</f>
        <v>E7</v>
      </c>
      <c r="J11" t="str">
        <f>VLOOKUP(I11,Results!$N$2:$O$11,2,FALSE)</f>
        <v>Golfers</v>
      </c>
      <c r="K11" s="22">
        <f>+'Results Input'!L7</f>
        <v>13</v>
      </c>
      <c r="N11" t="s">
        <v>15</v>
      </c>
      <c r="O11" t="s">
        <v>4</v>
      </c>
    </row>
    <row r="12" spans="2:15" x14ac:dyDescent="0.3">
      <c r="B12" t="str">
        <f t="shared" si="4"/>
        <v>2E9</v>
      </c>
      <c r="C12" t="str">
        <f t="shared" si="1"/>
        <v>2E1</v>
      </c>
      <c r="D12" s="11">
        <f>+D11</f>
        <v>46289</v>
      </c>
      <c r="E12" s="28">
        <f>+'Results Input'!F8</f>
        <v>2</v>
      </c>
      <c r="F12" s="22" t="str">
        <f>+'Results Input'!G8</f>
        <v>E9</v>
      </c>
      <c r="G12" t="str">
        <f>VLOOKUP(F12,Results!$N$2:$O$11,2,FALSE)</f>
        <v>Biased Boys</v>
      </c>
      <c r="H12" s="22">
        <f>+'Results Input'!I8</f>
        <v>14</v>
      </c>
      <c r="I12" s="22" t="str">
        <f>+'Results Input'!J8</f>
        <v>E1</v>
      </c>
      <c r="J12" t="str">
        <f>VLOOKUP(I12,Results!$N$2:$O$11,2,FALSE)</f>
        <v>Misfits</v>
      </c>
      <c r="K12" s="22">
        <f>+'Results Input'!L8</f>
        <v>13</v>
      </c>
    </row>
    <row r="13" spans="2:15" x14ac:dyDescent="0.3">
      <c r="B13" t="str">
        <f t="shared" si="4"/>
        <v>2E2</v>
      </c>
      <c r="C13" t="str">
        <f t="shared" si="1"/>
        <v>2E3</v>
      </c>
      <c r="D13" s="11">
        <f>+D11</f>
        <v>46289</v>
      </c>
      <c r="E13" s="28">
        <f>+'Results Input'!F9</f>
        <v>2</v>
      </c>
      <c r="F13" s="22" t="str">
        <f>+'Results Input'!G9</f>
        <v>E2</v>
      </c>
      <c r="G13" t="str">
        <f>VLOOKUP(F13,Results!$N$2:$O$11,2,FALSE)</f>
        <v>Team Krewna</v>
      </c>
      <c r="H13" s="22">
        <f>+'Results Input'!I9</f>
        <v>9</v>
      </c>
      <c r="I13" s="22" t="str">
        <f>+'Results Input'!J9</f>
        <v>E3</v>
      </c>
      <c r="J13" t="str">
        <f>VLOOKUP(I13,Results!$N$2:$O$11,2,FALSE)</f>
        <v>Riches Rollers</v>
      </c>
      <c r="K13" s="22">
        <f>+'Results Input'!L9</f>
        <v>17</v>
      </c>
    </row>
    <row r="14" spans="2:15" x14ac:dyDescent="0.3">
      <c r="B14" t="str">
        <f t="shared" si="4"/>
        <v>2E4</v>
      </c>
      <c r="C14" t="str">
        <f t="shared" si="1"/>
        <v>2E5</v>
      </c>
      <c r="D14" s="11">
        <f>+D11</f>
        <v>46289</v>
      </c>
      <c r="E14" s="28">
        <f>+'Results Input'!F10</f>
        <v>2</v>
      </c>
      <c r="F14" s="22" t="str">
        <f>+'Results Input'!G10</f>
        <v>E4</v>
      </c>
      <c r="G14" t="str">
        <f>VLOOKUP(F14,Results!$N$2:$O$11,2,FALSE)</f>
        <v>Bullets</v>
      </c>
      <c r="H14" s="22">
        <f>+'Results Input'!I10</f>
        <v>15</v>
      </c>
      <c r="I14" s="22" t="str">
        <f>+'Results Input'!J10</f>
        <v>E5</v>
      </c>
      <c r="J14" t="str">
        <f>VLOOKUP(I14,Results!$N$2:$O$11,2,FALSE)</f>
        <v>New Builds</v>
      </c>
      <c r="K14" s="22">
        <f>+'Results Input'!L10</f>
        <v>12</v>
      </c>
    </row>
    <row r="15" spans="2:15" x14ac:dyDescent="0.3">
      <c r="B15" t="str">
        <f t="shared" si="4"/>
        <v>2E8</v>
      </c>
      <c r="C15" t="str">
        <f t="shared" si="1"/>
        <v>2X</v>
      </c>
      <c r="D15" s="11">
        <f>+D11</f>
        <v>46289</v>
      </c>
      <c r="E15" s="28">
        <f>+'Results Input'!F11</f>
        <v>2</v>
      </c>
      <c r="F15" s="22" t="str">
        <f>+'Results Input'!G11</f>
        <v>E8</v>
      </c>
      <c r="G15" t="str">
        <f>VLOOKUP(F15,Results!$N$2:$O$11,2,FALSE)</f>
        <v>Green Wizards</v>
      </c>
      <c r="H15" s="22">
        <f>+'Results Input'!I11</f>
        <v>0</v>
      </c>
      <c r="I15" s="22" t="str">
        <f>+'Results Input'!J11</f>
        <v>X</v>
      </c>
      <c r="J15" t="str">
        <f>VLOOKUP(I15,Results!$N$2:$O$11,2,FALSE)</f>
        <v>No Match</v>
      </c>
      <c r="K15" s="26"/>
    </row>
    <row r="16" spans="2:15" x14ac:dyDescent="0.3">
      <c r="B16" t="str">
        <f t="shared" si="4"/>
        <v>2E7</v>
      </c>
      <c r="C16" t="str">
        <f t="shared" si="1"/>
        <v>2E6</v>
      </c>
      <c r="D16" s="11">
        <f>+D11</f>
        <v>46289</v>
      </c>
      <c r="E16" s="29">
        <f>+E11</f>
        <v>2</v>
      </c>
      <c r="F16" s="22" t="str">
        <f>+I11</f>
        <v>E7</v>
      </c>
      <c r="G16" t="str">
        <f>VLOOKUP(F16,Results!$N$2:$O$11,2,FALSE)</f>
        <v>Golfers</v>
      </c>
      <c r="H16" s="22">
        <f>+K11</f>
        <v>13</v>
      </c>
      <c r="I16" s="1" t="str">
        <f>+F11</f>
        <v>E6</v>
      </c>
      <c r="J16" t="str">
        <f>VLOOKUP(I16,Results!$N$2:$O$11,2,FALSE)</f>
        <v>Starlite</v>
      </c>
      <c r="K16" s="22">
        <f>+H11</f>
        <v>17</v>
      </c>
    </row>
    <row r="17" spans="2:11" x14ac:dyDescent="0.3">
      <c r="B17" t="str">
        <f t="shared" si="4"/>
        <v>2E1</v>
      </c>
      <c r="C17" t="str">
        <f t="shared" si="1"/>
        <v>2E9</v>
      </c>
      <c r="D17" s="11">
        <f>+D11</f>
        <v>46289</v>
      </c>
      <c r="E17" s="29">
        <f t="shared" ref="E17:E19" si="5">+E12</f>
        <v>2</v>
      </c>
      <c r="F17" s="22" t="str">
        <f>+I12</f>
        <v>E1</v>
      </c>
      <c r="G17" t="str">
        <f>VLOOKUP(F17,Results!$N$2:$O$11,2,FALSE)</f>
        <v>Misfits</v>
      </c>
      <c r="H17" s="22">
        <f>+K12</f>
        <v>13</v>
      </c>
      <c r="I17" s="1" t="str">
        <f>+F12</f>
        <v>E9</v>
      </c>
      <c r="J17" t="str">
        <f>VLOOKUP(I17,Results!$N$2:$O$11,2,FALSE)</f>
        <v>Biased Boys</v>
      </c>
      <c r="K17" s="22">
        <f t="shared" ref="K17:K19" si="6">+H12</f>
        <v>14</v>
      </c>
    </row>
    <row r="18" spans="2:11" x14ac:dyDescent="0.3">
      <c r="B18" t="str">
        <f t="shared" si="4"/>
        <v>2E3</v>
      </c>
      <c r="C18" t="str">
        <f t="shared" si="1"/>
        <v>2E2</v>
      </c>
      <c r="D18" s="11">
        <f>+D11</f>
        <v>46289</v>
      </c>
      <c r="E18" s="29">
        <f t="shared" si="5"/>
        <v>2</v>
      </c>
      <c r="F18" s="22" t="str">
        <f>+I13</f>
        <v>E3</v>
      </c>
      <c r="G18" t="str">
        <f>VLOOKUP(F18,Results!$N$2:$O$11,2,FALSE)</f>
        <v>Riches Rollers</v>
      </c>
      <c r="H18" s="22">
        <f>+K13</f>
        <v>17</v>
      </c>
      <c r="I18" s="1" t="str">
        <f>+F13</f>
        <v>E2</v>
      </c>
      <c r="J18" t="str">
        <f>VLOOKUP(I18,Results!$N$2:$O$11,2,FALSE)</f>
        <v>Team Krewna</v>
      </c>
      <c r="K18" s="22">
        <f t="shared" si="6"/>
        <v>9</v>
      </c>
    </row>
    <row r="19" spans="2:11" x14ac:dyDescent="0.3">
      <c r="B19" t="str">
        <f t="shared" si="4"/>
        <v>2E5</v>
      </c>
      <c r="C19" t="str">
        <f t="shared" si="1"/>
        <v>2E4</v>
      </c>
      <c r="D19" s="11">
        <f>+D11</f>
        <v>46289</v>
      </c>
      <c r="E19" s="29">
        <f t="shared" si="5"/>
        <v>2</v>
      </c>
      <c r="F19" s="22" t="str">
        <f>+I14</f>
        <v>E5</v>
      </c>
      <c r="G19" t="str">
        <f>VLOOKUP(F19,Results!$N$2:$O$11,2,FALSE)</f>
        <v>New Builds</v>
      </c>
      <c r="H19" s="22">
        <f>+K14</f>
        <v>12</v>
      </c>
      <c r="I19" s="1" t="str">
        <f>+F14</f>
        <v>E4</v>
      </c>
      <c r="J19" t="str">
        <f>VLOOKUP(I19,Results!$N$2:$O$11,2,FALSE)</f>
        <v>Bullets</v>
      </c>
      <c r="K19" s="22">
        <f t="shared" si="6"/>
        <v>15</v>
      </c>
    </row>
    <row r="20" spans="2:11" x14ac:dyDescent="0.3">
      <c r="B20" t="str">
        <f t="shared" ref="B20:B28" si="7">CONCATENATE(E20,F20)</f>
        <v>3E6</v>
      </c>
      <c r="C20" t="str">
        <f t="shared" si="1"/>
        <v>3E9</v>
      </c>
      <c r="D20" s="11">
        <f>+'Results Input'!E12</f>
        <v>46297</v>
      </c>
      <c r="E20" s="28">
        <f>+'Results Input'!F12</f>
        <v>3</v>
      </c>
      <c r="F20" s="22" t="str">
        <f>+'Results Input'!G12</f>
        <v>E6</v>
      </c>
      <c r="G20" t="str">
        <f>VLOOKUP(F20,Results!$N$2:$O$11,2,FALSE)</f>
        <v>Starlite</v>
      </c>
      <c r="H20" s="22">
        <f>+'Results Input'!I12</f>
        <v>20</v>
      </c>
      <c r="I20" s="22" t="str">
        <f>+'Results Input'!J12</f>
        <v>E9</v>
      </c>
      <c r="J20" t="str">
        <f>VLOOKUP(I20,Results!$N$2:$O$11,2,FALSE)</f>
        <v>Biased Boys</v>
      </c>
      <c r="K20" s="22">
        <f>+'Results Input'!L12</f>
        <v>7</v>
      </c>
    </row>
    <row r="21" spans="2:11" x14ac:dyDescent="0.3">
      <c r="B21" t="str">
        <f t="shared" si="7"/>
        <v>3E1</v>
      </c>
      <c r="C21" t="str">
        <f t="shared" si="1"/>
        <v>3E3</v>
      </c>
      <c r="D21" s="11">
        <f>+D20</f>
        <v>46297</v>
      </c>
      <c r="E21" s="28">
        <f>+'Results Input'!F13</f>
        <v>3</v>
      </c>
      <c r="F21" s="22" t="str">
        <f>+'Results Input'!G13</f>
        <v>E1</v>
      </c>
      <c r="G21" t="str">
        <f>VLOOKUP(F21,Results!$N$2:$O$11,2,FALSE)</f>
        <v>Misfits</v>
      </c>
      <c r="H21" s="22">
        <f>+'Results Input'!I13</f>
        <v>13</v>
      </c>
      <c r="I21" s="22" t="str">
        <f>+'Results Input'!J13</f>
        <v>E3</v>
      </c>
      <c r="J21" t="str">
        <f>VLOOKUP(I21,Results!$N$2:$O$11,2,FALSE)</f>
        <v>Riches Rollers</v>
      </c>
      <c r="K21" s="22">
        <f>+'Results Input'!L13</f>
        <v>8</v>
      </c>
    </row>
    <row r="22" spans="2:11" x14ac:dyDescent="0.3">
      <c r="B22" t="str">
        <f t="shared" si="7"/>
        <v>3E2</v>
      </c>
      <c r="C22" t="str">
        <f t="shared" si="1"/>
        <v>3E4</v>
      </c>
      <c r="D22" s="11">
        <f>+D20</f>
        <v>46297</v>
      </c>
      <c r="E22" s="28">
        <f>+'Results Input'!F14</f>
        <v>3</v>
      </c>
      <c r="F22" s="22" t="str">
        <f>+'Results Input'!G14</f>
        <v>E2</v>
      </c>
      <c r="G22" t="str">
        <f>VLOOKUP(F22,Results!$N$2:$O$11,2,FALSE)</f>
        <v>Team Krewna</v>
      </c>
      <c r="H22" s="22">
        <f>+'Results Input'!I14</f>
        <v>18</v>
      </c>
      <c r="I22" s="22" t="str">
        <f>+'Results Input'!J14</f>
        <v>E4</v>
      </c>
      <c r="J22" t="str">
        <f>VLOOKUP(I22,Results!$N$2:$O$11,2,FALSE)</f>
        <v>Bullets</v>
      </c>
      <c r="K22" s="22">
        <f>+'Results Input'!L14</f>
        <v>15</v>
      </c>
    </row>
    <row r="23" spans="2:11" x14ac:dyDescent="0.3">
      <c r="B23" t="str">
        <f t="shared" si="7"/>
        <v>3E5</v>
      </c>
      <c r="C23" t="str">
        <f t="shared" si="1"/>
        <v>3E8</v>
      </c>
      <c r="D23" s="11">
        <f>+D20</f>
        <v>46297</v>
      </c>
      <c r="E23" s="28">
        <f>+'Results Input'!F15</f>
        <v>3</v>
      </c>
      <c r="F23" s="22" t="str">
        <f>+'Results Input'!G15</f>
        <v>E5</v>
      </c>
      <c r="G23" t="str">
        <f>VLOOKUP(F23,Results!$N$2:$O$11,2,FALSE)</f>
        <v>New Builds</v>
      </c>
      <c r="H23" s="22">
        <f>+'Results Input'!I15</f>
        <v>12</v>
      </c>
      <c r="I23" s="22" t="str">
        <f>+'Results Input'!J15</f>
        <v>E8</v>
      </c>
      <c r="J23" t="str">
        <f>VLOOKUP(I23,Results!$N$2:$O$11,2,FALSE)</f>
        <v>Green Wizards</v>
      </c>
      <c r="K23" s="22">
        <f>+'Results Input'!L15</f>
        <v>18</v>
      </c>
    </row>
    <row r="24" spans="2:11" x14ac:dyDescent="0.3">
      <c r="B24" t="str">
        <f t="shared" si="7"/>
        <v>3E7</v>
      </c>
      <c r="C24" t="str">
        <f t="shared" si="1"/>
        <v>3X</v>
      </c>
      <c r="D24" s="11">
        <f>+D20</f>
        <v>46297</v>
      </c>
      <c r="E24" s="28">
        <f>+'Results Input'!F16</f>
        <v>3</v>
      </c>
      <c r="F24" s="22" t="str">
        <f>+'Results Input'!G16</f>
        <v>E7</v>
      </c>
      <c r="G24" t="str">
        <f>VLOOKUP(F24,Results!$N$2:$O$11,2,FALSE)</f>
        <v>Golfers</v>
      </c>
      <c r="H24" s="22">
        <f>+'Results Input'!I16</f>
        <v>0</v>
      </c>
      <c r="I24" s="22" t="str">
        <f>+'Results Input'!J16</f>
        <v>X</v>
      </c>
      <c r="J24" t="str">
        <f>VLOOKUP(I24,Results!$N$2:$O$11,2,FALSE)</f>
        <v>No Match</v>
      </c>
      <c r="K24" s="26"/>
    </row>
    <row r="25" spans="2:11" x14ac:dyDescent="0.3">
      <c r="B25" t="str">
        <f t="shared" si="7"/>
        <v>3E9</v>
      </c>
      <c r="C25" t="str">
        <f t="shared" si="1"/>
        <v>3E6</v>
      </c>
      <c r="D25" s="11">
        <f>+D20</f>
        <v>46297</v>
      </c>
      <c r="E25" s="29">
        <f>+E20</f>
        <v>3</v>
      </c>
      <c r="F25" s="22" t="str">
        <f>+I20</f>
        <v>E9</v>
      </c>
      <c r="G25" t="str">
        <f>VLOOKUP(F25,Results!$N$2:$O$11,2,FALSE)</f>
        <v>Biased Boys</v>
      </c>
      <c r="H25" s="22">
        <f>+K20</f>
        <v>7</v>
      </c>
      <c r="I25" s="1" t="str">
        <f>+F20</f>
        <v>E6</v>
      </c>
      <c r="J25" t="str">
        <f>VLOOKUP(I25,Results!$N$2:$O$11,2,FALSE)</f>
        <v>Starlite</v>
      </c>
      <c r="K25" s="22">
        <f>+H20</f>
        <v>20</v>
      </c>
    </row>
    <row r="26" spans="2:11" x14ac:dyDescent="0.3">
      <c r="B26" t="str">
        <f t="shared" si="7"/>
        <v>3E3</v>
      </c>
      <c r="C26" t="str">
        <f t="shared" si="1"/>
        <v>3E1</v>
      </c>
      <c r="D26" s="11">
        <f>+D20</f>
        <v>46297</v>
      </c>
      <c r="E26" s="29">
        <f t="shared" ref="E26:E28" si="8">+E21</f>
        <v>3</v>
      </c>
      <c r="F26" s="22" t="str">
        <f>+I21</f>
        <v>E3</v>
      </c>
      <c r="G26" t="str">
        <f>VLOOKUP(F26,Results!$N$2:$O$11,2,FALSE)</f>
        <v>Riches Rollers</v>
      </c>
      <c r="H26" s="22">
        <f>+K21</f>
        <v>8</v>
      </c>
      <c r="I26" s="1" t="str">
        <f>+F21</f>
        <v>E1</v>
      </c>
      <c r="J26" t="str">
        <f>VLOOKUP(I26,Results!$N$2:$O$11,2,FALSE)</f>
        <v>Misfits</v>
      </c>
      <c r="K26" s="22">
        <f t="shared" ref="K26:K28" si="9">+H21</f>
        <v>13</v>
      </c>
    </row>
    <row r="27" spans="2:11" x14ac:dyDescent="0.3">
      <c r="B27" t="str">
        <f t="shared" si="7"/>
        <v>3E4</v>
      </c>
      <c r="C27" t="str">
        <f t="shared" si="1"/>
        <v>3E2</v>
      </c>
      <c r="D27" s="11">
        <f>+D20</f>
        <v>46297</v>
      </c>
      <c r="E27" s="29">
        <f t="shared" si="8"/>
        <v>3</v>
      </c>
      <c r="F27" s="22" t="str">
        <f>+I22</f>
        <v>E4</v>
      </c>
      <c r="G27" t="str">
        <f>VLOOKUP(F27,Results!$N$2:$O$11,2,FALSE)</f>
        <v>Bullets</v>
      </c>
      <c r="H27" s="22">
        <f>+K22</f>
        <v>15</v>
      </c>
      <c r="I27" s="1" t="str">
        <f>+F22</f>
        <v>E2</v>
      </c>
      <c r="J27" t="str">
        <f>VLOOKUP(I27,Results!$N$2:$O$11,2,FALSE)</f>
        <v>Team Krewna</v>
      </c>
      <c r="K27" s="22">
        <f t="shared" si="9"/>
        <v>18</v>
      </c>
    </row>
    <row r="28" spans="2:11" x14ac:dyDescent="0.3">
      <c r="B28" t="str">
        <f t="shared" si="7"/>
        <v>3E8</v>
      </c>
      <c r="C28" t="str">
        <f t="shared" si="1"/>
        <v>3E5</v>
      </c>
      <c r="D28" s="11">
        <f>+D20</f>
        <v>46297</v>
      </c>
      <c r="E28" s="29">
        <f t="shared" si="8"/>
        <v>3</v>
      </c>
      <c r="F28" s="22" t="str">
        <f>+I23</f>
        <v>E8</v>
      </c>
      <c r="G28" t="str">
        <f>VLOOKUP(F28,Results!$N$2:$O$11,2,FALSE)</f>
        <v>Green Wizards</v>
      </c>
      <c r="H28" s="22">
        <f>+K23</f>
        <v>18</v>
      </c>
      <c r="I28" s="1" t="str">
        <f>+F23</f>
        <v>E5</v>
      </c>
      <c r="J28" t="str">
        <f>VLOOKUP(I28,Results!$N$2:$O$11,2,FALSE)</f>
        <v>New Builds</v>
      </c>
      <c r="K28" s="22">
        <f t="shared" si="9"/>
        <v>12</v>
      </c>
    </row>
    <row r="29" spans="2:11" x14ac:dyDescent="0.3">
      <c r="B29" t="str">
        <f t="shared" ref="B29:B37" si="10">CONCATENATE(E29,F29)</f>
        <v>4E8</v>
      </c>
      <c r="C29" t="str">
        <f t="shared" si="1"/>
        <v>4E9</v>
      </c>
      <c r="D29" s="11">
        <f>+'Results Input'!E17</f>
        <v>46303</v>
      </c>
      <c r="E29" s="28">
        <f>+'Results Input'!F17</f>
        <v>4</v>
      </c>
      <c r="F29" s="22" t="str">
        <f>+'Results Input'!G17</f>
        <v>E8</v>
      </c>
      <c r="G29" t="str">
        <f>VLOOKUP(F29,Results!$N$2:$O$11,2,FALSE)</f>
        <v>Green Wizards</v>
      </c>
      <c r="H29" s="22">
        <f>+'Results Input'!I17</f>
        <v>4</v>
      </c>
      <c r="I29" s="22" t="str">
        <f>+'Results Input'!J17</f>
        <v>E9</v>
      </c>
      <c r="J29" t="str">
        <f>VLOOKUP(I29,Results!$N$2:$O$11,2,FALSE)</f>
        <v>Biased Boys</v>
      </c>
      <c r="K29" s="22">
        <f>+'Results Input'!L17</f>
        <v>22</v>
      </c>
    </row>
    <row r="30" spans="2:11" x14ac:dyDescent="0.3">
      <c r="B30" t="str">
        <f t="shared" si="10"/>
        <v>4E7</v>
      </c>
      <c r="C30" t="str">
        <f t="shared" si="1"/>
        <v>4E2</v>
      </c>
      <c r="D30" s="11">
        <f>+D29</f>
        <v>46303</v>
      </c>
      <c r="E30" s="28">
        <f>+'Results Input'!F18</f>
        <v>4</v>
      </c>
      <c r="F30" s="22" t="str">
        <f>+'Results Input'!G18</f>
        <v>E7</v>
      </c>
      <c r="G30" t="str">
        <f>VLOOKUP(F30,Results!$N$2:$O$11,2,FALSE)</f>
        <v>Golfers</v>
      </c>
      <c r="H30" s="22">
        <f>+'Results Input'!I18</f>
        <v>13</v>
      </c>
      <c r="I30" s="22" t="str">
        <f>+'Results Input'!J18</f>
        <v>E2</v>
      </c>
      <c r="J30" t="str">
        <f>VLOOKUP(I30,Results!$N$2:$O$11,2,FALSE)</f>
        <v>Team Krewna</v>
      </c>
      <c r="K30" s="22">
        <f>+'Results Input'!L18</f>
        <v>17</v>
      </c>
    </row>
    <row r="31" spans="2:11" x14ac:dyDescent="0.3">
      <c r="B31" t="str">
        <f t="shared" si="10"/>
        <v>4E3</v>
      </c>
      <c r="C31" t="str">
        <f t="shared" si="1"/>
        <v>4E5</v>
      </c>
      <c r="D31" s="11">
        <f>+D29</f>
        <v>46303</v>
      </c>
      <c r="E31" s="28">
        <f>+'Results Input'!F19</f>
        <v>4</v>
      </c>
      <c r="F31" s="22" t="str">
        <f>+'Results Input'!G19</f>
        <v>E3</v>
      </c>
      <c r="G31" t="str">
        <f>VLOOKUP(F31,Results!$N$2:$O$11,2,FALSE)</f>
        <v>Riches Rollers</v>
      </c>
      <c r="H31" s="22">
        <f>+'Results Input'!I19</f>
        <v>13</v>
      </c>
      <c r="I31" s="22" t="str">
        <f>+'Results Input'!J19</f>
        <v>E5</v>
      </c>
      <c r="J31" t="str">
        <f>VLOOKUP(I31,Results!$N$2:$O$11,2,FALSE)</f>
        <v>New Builds</v>
      </c>
      <c r="K31" s="22">
        <f>+'Results Input'!L19</f>
        <v>14</v>
      </c>
    </row>
    <row r="32" spans="2:11" x14ac:dyDescent="0.3">
      <c r="B32" t="str">
        <f t="shared" si="10"/>
        <v>4E1</v>
      </c>
      <c r="C32" t="str">
        <f t="shared" si="1"/>
        <v>4E4</v>
      </c>
      <c r="D32" s="11">
        <f>+D29</f>
        <v>46303</v>
      </c>
      <c r="E32" s="28">
        <f>+'Results Input'!F20</f>
        <v>4</v>
      </c>
      <c r="F32" s="22" t="str">
        <f>+'Results Input'!G20</f>
        <v>E1</v>
      </c>
      <c r="G32" t="str">
        <f>VLOOKUP(F32,Results!$N$2:$O$11,2,FALSE)</f>
        <v>Misfits</v>
      </c>
      <c r="H32" s="22">
        <f>+'Results Input'!I20</f>
        <v>11</v>
      </c>
      <c r="I32" s="22" t="str">
        <f>+'Results Input'!J20</f>
        <v>E4</v>
      </c>
      <c r="J32" t="str">
        <f>VLOOKUP(I32,Results!$N$2:$O$11,2,FALSE)</f>
        <v>Bullets</v>
      </c>
      <c r="K32" s="22">
        <f>+'Results Input'!L20</f>
        <v>20</v>
      </c>
    </row>
    <row r="33" spans="2:11" x14ac:dyDescent="0.3">
      <c r="B33" t="str">
        <f t="shared" si="10"/>
        <v>4E6</v>
      </c>
      <c r="C33" t="str">
        <f t="shared" si="1"/>
        <v>4X</v>
      </c>
      <c r="D33" s="11">
        <f>+D29</f>
        <v>46303</v>
      </c>
      <c r="E33" s="28">
        <f>+'Results Input'!F21</f>
        <v>4</v>
      </c>
      <c r="F33" s="22" t="str">
        <f>+'Results Input'!G21</f>
        <v>E6</v>
      </c>
      <c r="G33" t="str">
        <f>VLOOKUP(F33,Results!$N$2:$O$11,2,FALSE)</f>
        <v>Starlite</v>
      </c>
      <c r="H33" s="22">
        <f>+'Results Input'!I21</f>
        <v>0</v>
      </c>
      <c r="I33" s="22" t="str">
        <f>+'Results Input'!J21</f>
        <v>X</v>
      </c>
      <c r="J33" t="str">
        <f>VLOOKUP(I33,Results!$N$2:$O$11,2,FALSE)</f>
        <v>No Match</v>
      </c>
      <c r="K33" s="26"/>
    </row>
    <row r="34" spans="2:11" x14ac:dyDescent="0.3">
      <c r="B34" t="str">
        <f t="shared" si="10"/>
        <v>4E9</v>
      </c>
      <c r="C34" t="str">
        <f t="shared" si="1"/>
        <v>4E8</v>
      </c>
      <c r="D34" s="11">
        <f>+D29</f>
        <v>46303</v>
      </c>
      <c r="E34" s="29">
        <f>+E29</f>
        <v>4</v>
      </c>
      <c r="F34" s="22" t="str">
        <f>+I29</f>
        <v>E9</v>
      </c>
      <c r="G34" t="str">
        <f>VLOOKUP(F34,Results!$N$2:$O$11,2,FALSE)</f>
        <v>Biased Boys</v>
      </c>
      <c r="H34" s="22">
        <f>+K29</f>
        <v>22</v>
      </c>
      <c r="I34" s="1" t="str">
        <f>+F29</f>
        <v>E8</v>
      </c>
      <c r="J34" t="str">
        <f>VLOOKUP(I34,Results!$N$2:$O$11,2,FALSE)</f>
        <v>Green Wizards</v>
      </c>
      <c r="K34" s="22">
        <f>+H29</f>
        <v>4</v>
      </c>
    </row>
    <row r="35" spans="2:11" x14ac:dyDescent="0.3">
      <c r="B35" t="str">
        <f t="shared" si="10"/>
        <v>4E2</v>
      </c>
      <c r="C35" t="str">
        <f t="shared" si="1"/>
        <v>4E7</v>
      </c>
      <c r="D35" s="11">
        <f>+D29</f>
        <v>46303</v>
      </c>
      <c r="E35" s="29">
        <f t="shared" ref="E35:E37" si="11">+E30</f>
        <v>4</v>
      </c>
      <c r="F35" s="22" t="str">
        <f>+I30</f>
        <v>E2</v>
      </c>
      <c r="G35" t="str">
        <f>VLOOKUP(F35,Results!$N$2:$O$11,2,FALSE)</f>
        <v>Team Krewna</v>
      </c>
      <c r="H35" s="22">
        <f>+K30</f>
        <v>17</v>
      </c>
      <c r="I35" s="1" t="str">
        <f>+F30</f>
        <v>E7</v>
      </c>
      <c r="J35" t="str">
        <f>VLOOKUP(I35,Results!$N$2:$O$11,2,FALSE)</f>
        <v>Golfers</v>
      </c>
      <c r="K35" s="22">
        <f t="shared" ref="K35:K37" si="12">+H30</f>
        <v>13</v>
      </c>
    </row>
    <row r="36" spans="2:11" x14ac:dyDescent="0.3">
      <c r="B36" t="str">
        <f t="shared" si="10"/>
        <v>4E5</v>
      </c>
      <c r="C36" t="str">
        <f t="shared" si="1"/>
        <v>4E3</v>
      </c>
      <c r="D36" s="11">
        <f>+D29</f>
        <v>46303</v>
      </c>
      <c r="E36" s="29">
        <f t="shared" si="11"/>
        <v>4</v>
      </c>
      <c r="F36" s="22" t="str">
        <f>+I31</f>
        <v>E5</v>
      </c>
      <c r="G36" t="str">
        <f>VLOOKUP(F36,Results!$N$2:$O$11,2,FALSE)</f>
        <v>New Builds</v>
      </c>
      <c r="H36" s="22">
        <f>+K31</f>
        <v>14</v>
      </c>
      <c r="I36" s="1" t="str">
        <f>+F31</f>
        <v>E3</v>
      </c>
      <c r="J36" t="str">
        <f>VLOOKUP(I36,Results!$N$2:$O$11,2,FALSE)</f>
        <v>Riches Rollers</v>
      </c>
      <c r="K36" s="22">
        <f t="shared" si="12"/>
        <v>13</v>
      </c>
    </row>
    <row r="37" spans="2:11" x14ac:dyDescent="0.3">
      <c r="B37" t="str">
        <f t="shared" si="10"/>
        <v>4E4</v>
      </c>
      <c r="C37" t="str">
        <f t="shared" si="1"/>
        <v>4E1</v>
      </c>
      <c r="D37" s="11">
        <f>+D29</f>
        <v>46303</v>
      </c>
      <c r="E37" s="29">
        <f t="shared" si="11"/>
        <v>4</v>
      </c>
      <c r="F37" s="22" t="str">
        <f>+I32</f>
        <v>E4</v>
      </c>
      <c r="G37" t="str">
        <f>VLOOKUP(F37,Results!$N$2:$O$11,2,FALSE)</f>
        <v>Bullets</v>
      </c>
      <c r="H37" s="22">
        <f>+K32</f>
        <v>20</v>
      </c>
      <c r="I37" s="1" t="str">
        <f>+F32</f>
        <v>E1</v>
      </c>
      <c r="J37" t="str">
        <f>VLOOKUP(I37,Results!$N$2:$O$11,2,FALSE)</f>
        <v>Misfits</v>
      </c>
      <c r="K37" s="22">
        <f t="shared" si="12"/>
        <v>11</v>
      </c>
    </row>
    <row r="38" spans="2:11" x14ac:dyDescent="0.3">
      <c r="B38" t="str">
        <f t="shared" ref="B38:B46" si="13">CONCATENATE(E38,F38)</f>
        <v>5E9</v>
      </c>
      <c r="C38" t="str">
        <f t="shared" si="1"/>
        <v>5E3</v>
      </c>
      <c r="D38" s="11">
        <f>+'Results Input'!E22</f>
        <v>46311</v>
      </c>
      <c r="E38" s="28">
        <f>+'Results Input'!F22</f>
        <v>5</v>
      </c>
      <c r="F38" s="22" t="str">
        <f>+'Results Input'!G22</f>
        <v>E9</v>
      </c>
      <c r="G38" t="str">
        <f>VLOOKUP(F38,Results!$N$2:$O$11,2,FALSE)</f>
        <v>Biased Boys</v>
      </c>
      <c r="H38" s="22">
        <f>+'Results Input'!I22</f>
        <v>9</v>
      </c>
      <c r="I38" s="22" t="str">
        <f>+'Results Input'!J22</f>
        <v>E3</v>
      </c>
      <c r="J38" t="str">
        <f>VLOOKUP(I38,Results!$N$2:$O$11,2,FALSE)</f>
        <v>Riches Rollers</v>
      </c>
      <c r="K38" s="22">
        <f>+'Results Input'!L22</f>
        <v>16</v>
      </c>
    </row>
    <row r="39" spans="2:11" x14ac:dyDescent="0.3">
      <c r="B39" t="str">
        <f t="shared" si="13"/>
        <v>5E4</v>
      </c>
      <c r="C39" t="str">
        <f t="shared" si="1"/>
        <v>5E7</v>
      </c>
      <c r="D39" s="11">
        <f>+D38</f>
        <v>46311</v>
      </c>
      <c r="E39" s="28">
        <f>+'Results Input'!F23</f>
        <v>5</v>
      </c>
      <c r="F39" s="22" t="str">
        <f>+'Results Input'!G23</f>
        <v>E4</v>
      </c>
      <c r="G39" t="str">
        <f>VLOOKUP(F39,Results!$N$2:$O$11,2,FALSE)</f>
        <v>Bullets</v>
      </c>
      <c r="H39" s="22">
        <f>+'Results Input'!I23</f>
        <v>28</v>
      </c>
      <c r="I39" s="22" t="str">
        <f>+'Results Input'!J23</f>
        <v>E7</v>
      </c>
      <c r="J39" t="str">
        <f>VLOOKUP(I39,Results!$N$2:$O$11,2,FALSE)</f>
        <v>Golfers</v>
      </c>
      <c r="K39" s="22">
        <f>+'Results Input'!L23</f>
        <v>4</v>
      </c>
    </row>
    <row r="40" spans="2:11" x14ac:dyDescent="0.3">
      <c r="B40" t="str">
        <f t="shared" si="13"/>
        <v>5E6</v>
      </c>
      <c r="C40" t="str">
        <f t="shared" si="1"/>
        <v>5E1</v>
      </c>
      <c r="D40" s="11">
        <f>+D38</f>
        <v>46311</v>
      </c>
      <c r="E40" s="28">
        <f>+'Results Input'!F24</f>
        <v>5</v>
      </c>
      <c r="F40" s="22" t="str">
        <f>+'Results Input'!G24</f>
        <v>E6</v>
      </c>
      <c r="G40" t="str">
        <f>VLOOKUP(F40,Results!$N$2:$O$11,2,FALSE)</f>
        <v>Starlite</v>
      </c>
      <c r="H40" s="22">
        <f>+'Results Input'!I24</f>
        <v>26</v>
      </c>
      <c r="I40" s="22" t="str">
        <f>+'Results Input'!J24</f>
        <v>E1</v>
      </c>
      <c r="J40" t="str">
        <f>VLOOKUP(I40,Results!$N$2:$O$11,2,FALSE)</f>
        <v>Misfits</v>
      </c>
      <c r="K40" s="22">
        <f>+'Results Input'!L24</f>
        <v>7</v>
      </c>
    </row>
    <row r="41" spans="2:11" x14ac:dyDescent="0.3">
      <c r="B41" t="str">
        <f t="shared" si="13"/>
        <v>5E8</v>
      </c>
      <c r="C41" t="str">
        <f t="shared" si="1"/>
        <v>5E2</v>
      </c>
      <c r="D41" s="11">
        <f>+D38</f>
        <v>46311</v>
      </c>
      <c r="E41" s="28">
        <f>+'Results Input'!F25</f>
        <v>5</v>
      </c>
      <c r="F41" s="22" t="str">
        <f>+'Results Input'!G25</f>
        <v>E8</v>
      </c>
      <c r="G41" t="str">
        <f>VLOOKUP(F41,Results!$N$2:$O$11,2,FALSE)</f>
        <v>Green Wizards</v>
      </c>
      <c r="H41" s="22">
        <f>+'Results Input'!I25</f>
        <v>9</v>
      </c>
      <c r="I41" s="22" t="str">
        <f>+'Results Input'!J25</f>
        <v>E2</v>
      </c>
      <c r="J41" t="str">
        <f>VLOOKUP(I41,Results!$N$2:$O$11,2,FALSE)</f>
        <v>Team Krewna</v>
      </c>
      <c r="K41" s="22">
        <f>+'Results Input'!L25</f>
        <v>21</v>
      </c>
    </row>
    <row r="42" spans="2:11" x14ac:dyDescent="0.3">
      <c r="B42" t="str">
        <f t="shared" si="13"/>
        <v>5E5</v>
      </c>
      <c r="C42" t="str">
        <f t="shared" si="1"/>
        <v>5X</v>
      </c>
      <c r="D42" s="11">
        <f>+D38</f>
        <v>46311</v>
      </c>
      <c r="E42" s="28">
        <f>+'Results Input'!F26</f>
        <v>5</v>
      </c>
      <c r="F42" s="22" t="str">
        <f>+'Results Input'!G26</f>
        <v>E5</v>
      </c>
      <c r="G42" t="str">
        <f>VLOOKUP(F42,Results!$N$2:$O$11,2,FALSE)</f>
        <v>New Builds</v>
      </c>
      <c r="H42" s="22">
        <f>+'Results Input'!I26</f>
        <v>0</v>
      </c>
      <c r="I42" s="22" t="str">
        <f>+'Results Input'!J26</f>
        <v>X</v>
      </c>
      <c r="J42" t="str">
        <f>VLOOKUP(I42,Results!$N$2:$O$11,2,FALSE)</f>
        <v>No Match</v>
      </c>
      <c r="K42" s="26"/>
    </row>
    <row r="43" spans="2:11" x14ac:dyDescent="0.3">
      <c r="B43" t="str">
        <f t="shared" si="13"/>
        <v>5E3</v>
      </c>
      <c r="C43" t="str">
        <f t="shared" si="1"/>
        <v>5E9</v>
      </c>
      <c r="D43" s="11">
        <f>+D38</f>
        <v>46311</v>
      </c>
      <c r="E43" s="29">
        <f>+E38</f>
        <v>5</v>
      </c>
      <c r="F43" s="22" t="str">
        <f>+I38</f>
        <v>E3</v>
      </c>
      <c r="G43" t="str">
        <f>VLOOKUP(F43,Results!$N$2:$O$11,2,FALSE)</f>
        <v>Riches Rollers</v>
      </c>
      <c r="H43" s="22">
        <f>+K38</f>
        <v>16</v>
      </c>
      <c r="I43" s="1" t="str">
        <f>+F38</f>
        <v>E9</v>
      </c>
      <c r="J43" t="str">
        <f>VLOOKUP(I43,Results!$N$2:$O$11,2,FALSE)</f>
        <v>Biased Boys</v>
      </c>
      <c r="K43" s="22">
        <f>+H38</f>
        <v>9</v>
      </c>
    </row>
    <row r="44" spans="2:11" x14ac:dyDescent="0.3">
      <c r="B44" t="str">
        <f t="shared" si="13"/>
        <v>5E7</v>
      </c>
      <c r="C44" t="str">
        <f t="shared" si="1"/>
        <v>5E4</v>
      </c>
      <c r="D44" s="11">
        <f>+D38</f>
        <v>46311</v>
      </c>
      <c r="E44" s="29">
        <f t="shared" ref="E44:E46" si="14">+E39</f>
        <v>5</v>
      </c>
      <c r="F44" s="22" t="str">
        <f>+I39</f>
        <v>E7</v>
      </c>
      <c r="G44" t="str">
        <f>VLOOKUP(F44,Results!$N$2:$O$11,2,FALSE)</f>
        <v>Golfers</v>
      </c>
      <c r="H44" s="22">
        <f>+K39</f>
        <v>4</v>
      </c>
      <c r="I44" s="1" t="str">
        <f>+F39</f>
        <v>E4</v>
      </c>
      <c r="J44" t="str">
        <f>VLOOKUP(I44,Results!$N$2:$O$11,2,FALSE)</f>
        <v>Bullets</v>
      </c>
      <c r="K44" s="22">
        <f t="shared" ref="K44:K46" si="15">+H39</f>
        <v>28</v>
      </c>
    </row>
    <row r="45" spans="2:11" x14ac:dyDescent="0.3">
      <c r="B45" t="str">
        <f t="shared" si="13"/>
        <v>5E1</v>
      </c>
      <c r="C45" t="str">
        <f t="shared" si="1"/>
        <v>5E6</v>
      </c>
      <c r="D45" s="11">
        <f>+D38</f>
        <v>46311</v>
      </c>
      <c r="E45" s="29">
        <f t="shared" si="14"/>
        <v>5</v>
      </c>
      <c r="F45" s="22" t="str">
        <f>+I40</f>
        <v>E1</v>
      </c>
      <c r="G45" t="str">
        <f>VLOOKUP(F45,Results!$N$2:$O$11,2,FALSE)</f>
        <v>Misfits</v>
      </c>
      <c r="H45" s="22">
        <f>+K40</f>
        <v>7</v>
      </c>
      <c r="I45" s="1" t="str">
        <f>+F40</f>
        <v>E6</v>
      </c>
      <c r="J45" t="str">
        <f>VLOOKUP(I45,Results!$N$2:$O$11,2,FALSE)</f>
        <v>Starlite</v>
      </c>
      <c r="K45" s="22">
        <f t="shared" si="15"/>
        <v>26</v>
      </c>
    </row>
    <row r="46" spans="2:11" x14ac:dyDescent="0.3">
      <c r="B46" t="str">
        <f t="shared" si="13"/>
        <v>5E2</v>
      </c>
      <c r="C46" t="str">
        <f t="shared" si="1"/>
        <v>5E8</v>
      </c>
      <c r="D46" s="11">
        <f>+D38</f>
        <v>46311</v>
      </c>
      <c r="E46" s="29">
        <f t="shared" si="14"/>
        <v>5</v>
      </c>
      <c r="F46" s="22" t="str">
        <f>+I41</f>
        <v>E2</v>
      </c>
      <c r="G46" t="str">
        <f>VLOOKUP(F46,Results!$N$2:$O$11,2,FALSE)</f>
        <v>Team Krewna</v>
      </c>
      <c r="H46" s="22">
        <f>+K41</f>
        <v>21</v>
      </c>
      <c r="I46" s="1" t="str">
        <f>+F41</f>
        <v>E8</v>
      </c>
      <c r="J46" t="str">
        <f>VLOOKUP(I46,Results!$N$2:$O$11,2,FALSE)</f>
        <v>Green Wizards</v>
      </c>
      <c r="K46" s="22">
        <f t="shared" si="15"/>
        <v>9</v>
      </c>
    </row>
    <row r="47" spans="2:11" x14ac:dyDescent="0.3">
      <c r="B47" t="str">
        <f t="shared" ref="B47:B55" si="16">CONCATENATE(E47,F47)</f>
        <v>6E8</v>
      </c>
      <c r="C47" t="str">
        <f t="shared" si="1"/>
        <v>6E3</v>
      </c>
      <c r="D47" s="11">
        <f>+'Results Input'!E27</f>
        <v>46317</v>
      </c>
      <c r="E47" s="28">
        <f>+'Results Input'!F27</f>
        <v>6</v>
      </c>
      <c r="F47" s="22" t="str">
        <f>+'Results Input'!G27</f>
        <v>E8</v>
      </c>
      <c r="G47" t="str">
        <f>VLOOKUP(F47,Results!$N$2:$O$11,2,FALSE)</f>
        <v>Green Wizards</v>
      </c>
      <c r="H47" s="22">
        <f>+'Results Input'!I27</f>
        <v>5</v>
      </c>
      <c r="I47" s="22" t="str">
        <f>+'Results Input'!J27</f>
        <v>E3</v>
      </c>
      <c r="J47" t="str">
        <f>VLOOKUP(I47,Results!$N$2:$O$11,2,FALSE)</f>
        <v>Riches Rollers</v>
      </c>
      <c r="K47" s="22">
        <f>+'Results Input'!L27</f>
        <v>22</v>
      </c>
    </row>
    <row r="48" spans="2:11" x14ac:dyDescent="0.3">
      <c r="B48" t="str">
        <f t="shared" si="16"/>
        <v>6E5</v>
      </c>
      <c r="C48" t="str">
        <f t="shared" si="1"/>
        <v>6E9</v>
      </c>
      <c r="D48" s="11">
        <f>+D47</f>
        <v>46317</v>
      </c>
      <c r="E48" s="28">
        <f>+'Results Input'!F28</f>
        <v>6</v>
      </c>
      <c r="F48" s="22" t="str">
        <f>+'Results Input'!G28</f>
        <v>E5</v>
      </c>
      <c r="G48" t="str">
        <f>VLOOKUP(F48,Results!$N$2:$O$11,2,FALSE)</f>
        <v>New Builds</v>
      </c>
      <c r="H48" s="22">
        <f>+'Results Input'!I28</f>
        <v>15</v>
      </c>
      <c r="I48" s="22" t="str">
        <f>+'Results Input'!J28</f>
        <v>E9</v>
      </c>
      <c r="J48" t="str">
        <f>VLOOKUP(I48,Results!$N$2:$O$11,2,FALSE)</f>
        <v>Biased Boys</v>
      </c>
      <c r="K48" s="22">
        <f>+'Results Input'!L28</f>
        <v>15</v>
      </c>
    </row>
    <row r="49" spans="2:11" x14ac:dyDescent="0.3">
      <c r="B49" t="str">
        <f t="shared" si="16"/>
        <v>6E7</v>
      </c>
      <c r="C49" t="str">
        <f t="shared" si="1"/>
        <v>6E1</v>
      </c>
      <c r="D49" s="11">
        <f>+D47</f>
        <v>46317</v>
      </c>
      <c r="E49" s="28">
        <f>+'Results Input'!F29</f>
        <v>6</v>
      </c>
      <c r="F49" s="22" t="str">
        <f>+'Results Input'!G29</f>
        <v>E7</v>
      </c>
      <c r="G49" t="str">
        <f>VLOOKUP(F49,Results!$N$2:$O$11,2,FALSE)</f>
        <v>Golfers</v>
      </c>
      <c r="H49" s="22">
        <f>+'Results Input'!I29</f>
        <v>15</v>
      </c>
      <c r="I49" s="22" t="str">
        <f>+'Results Input'!J29</f>
        <v>E1</v>
      </c>
      <c r="J49" t="str">
        <f>VLOOKUP(I49,Results!$N$2:$O$11,2,FALSE)</f>
        <v>Misfits</v>
      </c>
      <c r="K49" s="22">
        <f>+'Results Input'!L29</f>
        <v>11</v>
      </c>
    </row>
    <row r="50" spans="2:11" x14ac:dyDescent="0.3">
      <c r="B50" t="str">
        <f t="shared" si="16"/>
        <v>6E2</v>
      </c>
      <c r="C50" t="str">
        <f t="shared" si="1"/>
        <v>6E6</v>
      </c>
      <c r="D50" s="11">
        <f>+D47</f>
        <v>46317</v>
      </c>
      <c r="E50" s="28">
        <f>+'Results Input'!F30</f>
        <v>6</v>
      </c>
      <c r="F50" s="22" t="str">
        <f>+'Results Input'!G30</f>
        <v>E2</v>
      </c>
      <c r="G50" t="str">
        <f>VLOOKUP(F50,Results!$N$2:$O$11,2,FALSE)</f>
        <v>Team Krewna</v>
      </c>
      <c r="H50" s="22" t="str">
        <f>+'Results Input'!I30</f>
        <v>N</v>
      </c>
      <c r="I50" s="22" t="str">
        <f>+'Results Input'!J30</f>
        <v>E6</v>
      </c>
      <c r="J50" t="str">
        <f>VLOOKUP(I50,Results!$N$2:$O$11,2,FALSE)</f>
        <v>Starlite</v>
      </c>
      <c r="K50" s="22" t="str">
        <f>+'Results Input'!L30</f>
        <v>N</v>
      </c>
    </row>
    <row r="51" spans="2:11" x14ac:dyDescent="0.3">
      <c r="B51" t="str">
        <f t="shared" si="16"/>
        <v>6E4</v>
      </c>
      <c r="C51" t="str">
        <f t="shared" si="1"/>
        <v>6X</v>
      </c>
      <c r="D51" s="11">
        <f>+D47</f>
        <v>46317</v>
      </c>
      <c r="E51" s="28">
        <f>+'Results Input'!F31</f>
        <v>6</v>
      </c>
      <c r="F51" s="22" t="str">
        <f>+'Results Input'!G31</f>
        <v>E4</v>
      </c>
      <c r="G51" t="str">
        <f>VLOOKUP(F51,Results!$N$2:$O$11,2,FALSE)</f>
        <v>Bullets</v>
      </c>
      <c r="H51" s="22">
        <f>+'Results Input'!I31</f>
        <v>0</v>
      </c>
      <c r="I51" s="22" t="str">
        <f>+'Results Input'!J31</f>
        <v>X</v>
      </c>
      <c r="J51" t="str">
        <f>VLOOKUP(I51,Results!$N$2:$O$11,2,FALSE)</f>
        <v>No Match</v>
      </c>
      <c r="K51" s="26"/>
    </row>
    <row r="52" spans="2:11" x14ac:dyDescent="0.3">
      <c r="B52" t="str">
        <f t="shared" si="16"/>
        <v>6E3</v>
      </c>
      <c r="C52" t="str">
        <f t="shared" si="1"/>
        <v>6E8</v>
      </c>
      <c r="D52" s="11">
        <f>+D47</f>
        <v>46317</v>
      </c>
      <c r="E52" s="29">
        <f>+E47</f>
        <v>6</v>
      </c>
      <c r="F52" s="22" t="str">
        <f>+I47</f>
        <v>E3</v>
      </c>
      <c r="G52" t="str">
        <f>VLOOKUP(F52,Results!$N$2:$O$11,2,FALSE)</f>
        <v>Riches Rollers</v>
      </c>
      <c r="H52" s="22">
        <f>+K47</f>
        <v>22</v>
      </c>
      <c r="I52" s="1" t="str">
        <f>+F47</f>
        <v>E8</v>
      </c>
      <c r="J52" t="str">
        <f>VLOOKUP(I52,Results!$N$2:$O$11,2,FALSE)</f>
        <v>Green Wizards</v>
      </c>
      <c r="K52" s="22">
        <f>+H47</f>
        <v>5</v>
      </c>
    </row>
    <row r="53" spans="2:11" x14ac:dyDescent="0.3">
      <c r="B53" t="str">
        <f t="shared" si="16"/>
        <v>6E9</v>
      </c>
      <c r="C53" t="str">
        <f t="shared" si="1"/>
        <v>6E5</v>
      </c>
      <c r="D53" s="11">
        <f>+D47</f>
        <v>46317</v>
      </c>
      <c r="E53" s="29">
        <f t="shared" ref="E53:E55" si="17">+E48</f>
        <v>6</v>
      </c>
      <c r="F53" s="22" t="str">
        <f>+I48</f>
        <v>E9</v>
      </c>
      <c r="G53" t="str">
        <f>VLOOKUP(F53,Results!$N$2:$O$11,2,FALSE)</f>
        <v>Biased Boys</v>
      </c>
      <c r="H53" s="22">
        <f>+K48</f>
        <v>15</v>
      </c>
      <c r="I53" s="1" t="str">
        <f>+F48</f>
        <v>E5</v>
      </c>
      <c r="J53" t="str">
        <f>VLOOKUP(I53,Results!$N$2:$O$11,2,FALSE)</f>
        <v>New Builds</v>
      </c>
      <c r="K53" s="22">
        <f t="shared" ref="K53:K55" si="18">+H48</f>
        <v>15</v>
      </c>
    </row>
    <row r="54" spans="2:11" x14ac:dyDescent="0.3">
      <c r="B54" t="str">
        <f t="shared" si="16"/>
        <v>6E1</v>
      </c>
      <c r="C54" t="str">
        <f t="shared" si="1"/>
        <v>6E7</v>
      </c>
      <c r="D54" s="11">
        <f>+D47</f>
        <v>46317</v>
      </c>
      <c r="E54" s="29">
        <f t="shared" si="17"/>
        <v>6</v>
      </c>
      <c r="F54" s="22" t="str">
        <f>+I49</f>
        <v>E1</v>
      </c>
      <c r="G54" t="str">
        <f>VLOOKUP(F54,Results!$N$2:$O$11,2,FALSE)</f>
        <v>Misfits</v>
      </c>
      <c r="H54" s="22">
        <f>+K49</f>
        <v>11</v>
      </c>
      <c r="I54" s="1" t="str">
        <f>+F49</f>
        <v>E7</v>
      </c>
      <c r="J54" t="str">
        <f>VLOOKUP(I54,Results!$N$2:$O$11,2,FALSE)</f>
        <v>Golfers</v>
      </c>
      <c r="K54" s="22">
        <f t="shared" si="18"/>
        <v>15</v>
      </c>
    </row>
    <row r="55" spans="2:11" x14ac:dyDescent="0.3">
      <c r="B55" t="str">
        <f t="shared" si="16"/>
        <v>6E6</v>
      </c>
      <c r="C55" t="str">
        <f t="shared" si="1"/>
        <v>6E2</v>
      </c>
      <c r="D55" s="11">
        <f>+D47</f>
        <v>46317</v>
      </c>
      <c r="E55" s="29">
        <f t="shared" si="17"/>
        <v>6</v>
      </c>
      <c r="F55" s="22" t="str">
        <f>+I50</f>
        <v>E6</v>
      </c>
      <c r="G55" t="str">
        <f>VLOOKUP(F55,Results!$N$2:$O$11,2,FALSE)</f>
        <v>Starlite</v>
      </c>
      <c r="H55" s="22" t="str">
        <f>+K50</f>
        <v>N</v>
      </c>
      <c r="I55" s="1" t="str">
        <f>+F50</f>
        <v>E2</v>
      </c>
      <c r="J55" t="str">
        <f>VLOOKUP(I55,Results!$N$2:$O$11,2,FALSE)</f>
        <v>Team Krewna</v>
      </c>
      <c r="K55" s="22" t="str">
        <f t="shared" si="18"/>
        <v>N</v>
      </c>
    </row>
    <row r="56" spans="2:11" x14ac:dyDescent="0.3">
      <c r="B56" t="str">
        <f t="shared" ref="B56:B64" si="19">CONCATENATE(E56,F56)</f>
        <v>7E4</v>
      </c>
      <c r="C56" t="str">
        <f t="shared" si="1"/>
        <v>7E6</v>
      </c>
      <c r="D56" s="11">
        <f>+'Results Input'!E32</f>
        <v>46325</v>
      </c>
      <c r="E56" s="28">
        <f>+'Results Input'!F32</f>
        <v>7</v>
      </c>
      <c r="F56" s="22" t="str">
        <f>+'Results Input'!G32</f>
        <v>E4</v>
      </c>
      <c r="G56" t="str">
        <f>VLOOKUP(F56,Results!$N$2:$O$11,2,FALSE)</f>
        <v>Bullets</v>
      </c>
      <c r="H56" s="22">
        <f>+'Results Input'!I32</f>
        <v>0</v>
      </c>
      <c r="I56" s="22" t="str">
        <f>+'Results Input'!J32</f>
        <v>E6</v>
      </c>
      <c r="J56" t="str">
        <f>VLOOKUP(I56,Results!$N$2:$O$11,2,FALSE)</f>
        <v>Starlite</v>
      </c>
      <c r="K56" s="22">
        <f>+'Results Input'!L32</f>
        <v>0</v>
      </c>
    </row>
    <row r="57" spans="2:11" x14ac:dyDescent="0.3">
      <c r="B57" t="str">
        <f t="shared" si="19"/>
        <v>7E2</v>
      </c>
      <c r="C57" t="str">
        <f t="shared" si="1"/>
        <v>7E5</v>
      </c>
      <c r="D57" s="11">
        <f>+D56</f>
        <v>46325</v>
      </c>
      <c r="E57" s="28">
        <f>+'Results Input'!F33</f>
        <v>7</v>
      </c>
      <c r="F57" s="22" t="str">
        <f>+'Results Input'!G33</f>
        <v>E2</v>
      </c>
      <c r="G57" t="str">
        <f>VLOOKUP(F57,Results!$N$2:$O$11,2,FALSE)</f>
        <v>Team Krewna</v>
      </c>
      <c r="H57" s="22">
        <f>+'Results Input'!I33</f>
        <v>0</v>
      </c>
      <c r="I57" s="22" t="str">
        <f>+'Results Input'!J33</f>
        <v>E5</v>
      </c>
      <c r="J57" t="str">
        <f>VLOOKUP(I57,Results!$N$2:$O$11,2,FALSE)</f>
        <v>New Builds</v>
      </c>
      <c r="K57" s="22">
        <f>+'Results Input'!L33</f>
        <v>0</v>
      </c>
    </row>
    <row r="58" spans="2:11" x14ac:dyDescent="0.3">
      <c r="B58" t="str">
        <f t="shared" si="19"/>
        <v>7E7</v>
      </c>
      <c r="C58" t="str">
        <f t="shared" si="1"/>
        <v>7E9</v>
      </c>
      <c r="D58" s="11">
        <f>+D56</f>
        <v>46325</v>
      </c>
      <c r="E58" s="28">
        <f>+'Results Input'!F34</f>
        <v>7</v>
      </c>
      <c r="F58" s="22" t="str">
        <f>+'Results Input'!G34</f>
        <v>E7</v>
      </c>
      <c r="G58" t="str">
        <f>VLOOKUP(F58,Results!$N$2:$O$11,2,FALSE)</f>
        <v>Golfers</v>
      </c>
      <c r="H58" s="22">
        <f>+'Results Input'!I34</f>
        <v>0</v>
      </c>
      <c r="I58" s="22" t="str">
        <f>+'Results Input'!J34</f>
        <v>E9</v>
      </c>
      <c r="J58" t="str">
        <f>VLOOKUP(I58,Results!$N$2:$O$11,2,FALSE)</f>
        <v>Biased Boys</v>
      </c>
      <c r="K58" s="22">
        <f>+'Results Input'!L34</f>
        <v>0</v>
      </c>
    </row>
    <row r="59" spans="2:11" x14ac:dyDescent="0.3">
      <c r="B59" t="str">
        <f t="shared" si="19"/>
        <v>7E8</v>
      </c>
      <c r="C59" t="str">
        <f t="shared" si="1"/>
        <v>7E1</v>
      </c>
      <c r="D59" s="11">
        <f>+D56</f>
        <v>46325</v>
      </c>
      <c r="E59" s="28">
        <f>+'Results Input'!F35</f>
        <v>7</v>
      </c>
      <c r="F59" s="22" t="str">
        <f>+'Results Input'!G35</f>
        <v>E8</v>
      </c>
      <c r="G59" t="str">
        <f>VLOOKUP(F59,Results!$N$2:$O$11,2,FALSE)</f>
        <v>Green Wizards</v>
      </c>
      <c r="H59" s="22">
        <f>+'Results Input'!I35</f>
        <v>0</v>
      </c>
      <c r="I59" s="22" t="str">
        <f>+'Results Input'!J35</f>
        <v>E1</v>
      </c>
      <c r="J59" t="str">
        <f>VLOOKUP(I59,Results!$N$2:$O$11,2,FALSE)</f>
        <v>Misfits</v>
      </c>
      <c r="K59" s="22">
        <f>+'Results Input'!L35</f>
        <v>0</v>
      </c>
    </row>
    <row r="60" spans="2:11" x14ac:dyDescent="0.3">
      <c r="B60" t="str">
        <f t="shared" si="19"/>
        <v>7E3</v>
      </c>
      <c r="C60" t="str">
        <f t="shared" si="1"/>
        <v>7X</v>
      </c>
      <c r="D60" s="11">
        <f>+D56</f>
        <v>46325</v>
      </c>
      <c r="E60" s="28">
        <f>+'Results Input'!F36</f>
        <v>7</v>
      </c>
      <c r="F60" s="22" t="str">
        <f>+'Results Input'!G36</f>
        <v>E3</v>
      </c>
      <c r="G60" t="str">
        <f>VLOOKUP(F60,Results!$N$2:$O$11,2,FALSE)</f>
        <v>Riches Rollers</v>
      </c>
      <c r="H60" s="22">
        <f>+'Results Input'!I36</f>
        <v>0</v>
      </c>
      <c r="I60" s="22" t="str">
        <f>+'Results Input'!J36</f>
        <v>X</v>
      </c>
      <c r="J60" t="str">
        <f>VLOOKUP(I60,Results!$N$2:$O$11,2,FALSE)</f>
        <v>No Match</v>
      </c>
      <c r="K60" s="26"/>
    </row>
    <row r="61" spans="2:11" x14ac:dyDescent="0.3">
      <c r="B61" t="str">
        <f t="shared" si="19"/>
        <v>7E6</v>
      </c>
      <c r="C61" t="str">
        <f t="shared" si="1"/>
        <v>7E4</v>
      </c>
      <c r="D61" s="11">
        <f>+D56</f>
        <v>46325</v>
      </c>
      <c r="E61" s="29">
        <f>+E56</f>
        <v>7</v>
      </c>
      <c r="F61" s="22" t="str">
        <f>+I56</f>
        <v>E6</v>
      </c>
      <c r="G61" t="str">
        <f>VLOOKUP(F61,Results!$N$2:$O$11,2,FALSE)</f>
        <v>Starlite</v>
      </c>
      <c r="H61" s="22">
        <f>+K56</f>
        <v>0</v>
      </c>
      <c r="I61" s="1" t="str">
        <f>+F56</f>
        <v>E4</v>
      </c>
      <c r="J61" t="str">
        <f>VLOOKUP(I61,Results!$N$2:$O$11,2,FALSE)</f>
        <v>Bullets</v>
      </c>
      <c r="K61" s="22">
        <f>+H56</f>
        <v>0</v>
      </c>
    </row>
    <row r="62" spans="2:11" x14ac:dyDescent="0.3">
      <c r="B62" t="str">
        <f t="shared" si="19"/>
        <v>7E5</v>
      </c>
      <c r="C62" t="str">
        <f t="shared" si="1"/>
        <v>7E2</v>
      </c>
      <c r="D62" s="11">
        <f>+D56</f>
        <v>46325</v>
      </c>
      <c r="E62" s="29">
        <f t="shared" ref="E62:E64" si="20">+E57</f>
        <v>7</v>
      </c>
      <c r="F62" s="22" t="str">
        <f>+I57</f>
        <v>E5</v>
      </c>
      <c r="G62" t="str">
        <f>VLOOKUP(F62,Results!$N$2:$O$11,2,FALSE)</f>
        <v>New Builds</v>
      </c>
      <c r="H62" s="22">
        <f>+K57</f>
        <v>0</v>
      </c>
      <c r="I62" s="1" t="str">
        <f>+F57</f>
        <v>E2</v>
      </c>
      <c r="J62" t="str">
        <f>VLOOKUP(I62,Results!$N$2:$O$11,2,FALSE)</f>
        <v>Team Krewna</v>
      </c>
      <c r="K62" s="22">
        <f t="shared" ref="K62:K64" si="21">+H57</f>
        <v>0</v>
      </c>
    </row>
    <row r="63" spans="2:11" x14ac:dyDescent="0.3">
      <c r="B63" t="str">
        <f t="shared" si="19"/>
        <v>7E9</v>
      </c>
      <c r="C63" t="str">
        <f t="shared" si="1"/>
        <v>7E7</v>
      </c>
      <c r="D63" s="11">
        <f>+D56</f>
        <v>46325</v>
      </c>
      <c r="E63" s="29">
        <f t="shared" si="20"/>
        <v>7</v>
      </c>
      <c r="F63" s="22" t="str">
        <f>+I58</f>
        <v>E9</v>
      </c>
      <c r="G63" t="str">
        <f>VLOOKUP(F63,Results!$N$2:$O$11,2,FALSE)</f>
        <v>Biased Boys</v>
      </c>
      <c r="H63" s="22">
        <f>+K58</f>
        <v>0</v>
      </c>
      <c r="I63" s="1" t="str">
        <f>+F58</f>
        <v>E7</v>
      </c>
      <c r="J63" t="str">
        <f>VLOOKUP(I63,Results!$N$2:$O$11,2,FALSE)</f>
        <v>Golfers</v>
      </c>
      <c r="K63" s="22">
        <f t="shared" si="21"/>
        <v>0</v>
      </c>
    </row>
    <row r="64" spans="2:11" x14ac:dyDescent="0.3">
      <c r="B64" t="str">
        <f t="shared" si="19"/>
        <v>7E1</v>
      </c>
      <c r="C64" t="str">
        <f t="shared" si="1"/>
        <v>7E8</v>
      </c>
      <c r="D64" s="11">
        <f>+D56</f>
        <v>46325</v>
      </c>
      <c r="E64" s="29">
        <f t="shared" si="20"/>
        <v>7</v>
      </c>
      <c r="F64" s="22" t="str">
        <f>+I59</f>
        <v>E1</v>
      </c>
      <c r="G64" t="str">
        <f>VLOOKUP(F64,Results!$N$2:$O$11,2,FALSE)</f>
        <v>Misfits</v>
      </c>
      <c r="H64" s="22">
        <f>+K59</f>
        <v>0</v>
      </c>
      <c r="I64" s="1" t="str">
        <f>+F59</f>
        <v>E8</v>
      </c>
      <c r="J64" t="str">
        <f>VLOOKUP(I64,Results!$N$2:$O$11,2,FALSE)</f>
        <v>Green Wizards</v>
      </c>
      <c r="K64" s="22">
        <f t="shared" si="21"/>
        <v>0</v>
      </c>
    </row>
    <row r="65" spans="2:11" x14ac:dyDescent="0.3">
      <c r="B65" t="str">
        <f t="shared" ref="B65:B73" si="22">CONCATENATE(E65,F65)</f>
        <v>8E1</v>
      </c>
      <c r="C65" t="str">
        <f t="shared" si="1"/>
        <v>8E5</v>
      </c>
      <c r="D65" s="11">
        <f>+'Results Input'!E37</f>
        <v>46331</v>
      </c>
      <c r="E65" s="28">
        <f>+'Results Input'!F37</f>
        <v>8</v>
      </c>
      <c r="F65" s="22" t="str">
        <f>+'Results Input'!G37</f>
        <v>E1</v>
      </c>
      <c r="G65" t="str">
        <f>VLOOKUP(F65,Results!$N$2:$O$11,2,FALSE)</f>
        <v>Misfits</v>
      </c>
      <c r="H65" s="22">
        <f>+'Results Input'!I37</f>
        <v>0</v>
      </c>
      <c r="I65" s="22" t="str">
        <f>+'Results Input'!J37</f>
        <v>E5</v>
      </c>
      <c r="J65" t="str">
        <f>VLOOKUP(I65,Results!$N$2:$O$11,2,FALSE)</f>
        <v>New Builds</v>
      </c>
      <c r="K65" s="22">
        <f>+'Results Input'!L37</f>
        <v>0</v>
      </c>
    </row>
    <row r="66" spans="2:11" x14ac:dyDescent="0.3">
      <c r="B66" t="str">
        <f t="shared" si="22"/>
        <v>8E6</v>
      </c>
      <c r="C66" t="str">
        <f t="shared" si="1"/>
        <v>8E8</v>
      </c>
      <c r="D66" s="11">
        <f>+D65</f>
        <v>46331</v>
      </c>
      <c r="E66" s="28">
        <f>+'Results Input'!F38</f>
        <v>8</v>
      </c>
      <c r="F66" s="22" t="str">
        <f>+'Results Input'!G38</f>
        <v>E6</v>
      </c>
      <c r="G66" t="str">
        <f>VLOOKUP(F66,Results!$N$2:$O$11,2,FALSE)</f>
        <v>Starlite</v>
      </c>
      <c r="H66" s="22">
        <f>+'Results Input'!I38</f>
        <v>0</v>
      </c>
      <c r="I66" s="22" t="str">
        <f>+'Results Input'!J38</f>
        <v>E8</v>
      </c>
      <c r="J66" t="str">
        <f>VLOOKUP(I66,Results!$N$2:$O$11,2,FALSE)</f>
        <v>Green Wizards</v>
      </c>
      <c r="K66" s="22">
        <f>+'Results Input'!L38</f>
        <v>0</v>
      </c>
    </row>
    <row r="67" spans="2:11" x14ac:dyDescent="0.3">
      <c r="B67" t="str">
        <f t="shared" si="22"/>
        <v>8E9</v>
      </c>
      <c r="C67" t="str">
        <f t="shared" ref="C67:C130" si="23">CONCATENATE(E67,I67)</f>
        <v>8E4</v>
      </c>
      <c r="D67" s="11">
        <f>+D65</f>
        <v>46331</v>
      </c>
      <c r="E67" s="28">
        <f>+'Results Input'!F39</f>
        <v>8</v>
      </c>
      <c r="F67" s="22" t="str">
        <f>+'Results Input'!G39</f>
        <v>E9</v>
      </c>
      <c r="G67" t="str">
        <f>VLOOKUP(F67,Results!$N$2:$O$11,2,FALSE)</f>
        <v>Biased Boys</v>
      </c>
      <c r="H67" s="22">
        <f>+'Results Input'!I39</f>
        <v>0</v>
      </c>
      <c r="I67" s="22" t="str">
        <f>+'Results Input'!J39</f>
        <v>E4</v>
      </c>
      <c r="J67" t="str">
        <f>VLOOKUP(I67,Results!$N$2:$O$11,2,FALSE)</f>
        <v>Bullets</v>
      </c>
      <c r="K67" s="22">
        <f>+'Results Input'!L39</f>
        <v>0</v>
      </c>
    </row>
    <row r="68" spans="2:11" x14ac:dyDescent="0.3">
      <c r="B68" t="str">
        <f t="shared" si="22"/>
        <v>8E3</v>
      </c>
      <c r="C68" t="str">
        <f t="shared" si="23"/>
        <v>8E7</v>
      </c>
      <c r="D68" s="11">
        <f>+D65</f>
        <v>46331</v>
      </c>
      <c r="E68" s="28">
        <f>+'Results Input'!F40</f>
        <v>8</v>
      </c>
      <c r="F68" s="22" t="str">
        <f>+'Results Input'!G40</f>
        <v>E3</v>
      </c>
      <c r="G68" t="str">
        <f>VLOOKUP(F68,Results!$N$2:$O$11,2,FALSE)</f>
        <v>Riches Rollers</v>
      </c>
      <c r="H68" s="22">
        <f>+'Results Input'!I40</f>
        <v>0</v>
      </c>
      <c r="I68" s="22" t="str">
        <f>+'Results Input'!J40</f>
        <v>E7</v>
      </c>
      <c r="J68" t="str">
        <f>VLOOKUP(I68,Results!$N$2:$O$11,2,FALSE)</f>
        <v>Golfers</v>
      </c>
      <c r="K68" s="22">
        <f>+'Results Input'!L40</f>
        <v>0</v>
      </c>
    </row>
    <row r="69" spans="2:11" x14ac:dyDescent="0.3">
      <c r="B69" t="str">
        <f t="shared" si="22"/>
        <v>8E2</v>
      </c>
      <c r="C69" t="str">
        <f t="shared" si="23"/>
        <v>8X</v>
      </c>
      <c r="D69" s="11">
        <f>+D65</f>
        <v>46331</v>
      </c>
      <c r="E69" s="28">
        <f>+'Results Input'!F41</f>
        <v>8</v>
      </c>
      <c r="F69" s="22" t="str">
        <f>+'Results Input'!G41</f>
        <v>E2</v>
      </c>
      <c r="G69" t="str">
        <f>VLOOKUP(F69,Results!$N$2:$O$11,2,FALSE)</f>
        <v>Team Krewna</v>
      </c>
      <c r="H69" s="22">
        <f>+'Results Input'!I41</f>
        <v>0</v>
      </c>
      <c r="I69" s="22" t="str">
        <f>+'Results Input'!J41</f>
        <v>X</v>
      </c>
      <c r="J69" t="str">
        <f>VLOOKUP(I69,Results!$N$2:$O$11,2,FALSE)</f>
        <v>No Match</v>
      </c>
      <c r="K69" s="26"/>
    </row>
    <row r="70" spans="2:11" x14ac:dyDescent="0.3">
      <c r="B70" t="str">
        <f t="shared" si="22"/>
        <v>8E5</v>
      </c>
      <c r="C70" t="str">
        <f t="shared" si="23"/>
        <v>8E1</v>
      </c>
      <c r="D70" s="11">
        <f>+D65</f>
        <v>46331</v>
      </c>
      <c r="E70" s="29">
        <f>+E65</f>
        <v>8</v>
      </c>
      <c r="F70" s="22" t="str">
        <f>+I65</f>
        <v>E5</v>
      </c>
      <c r="G70" t="str">
        <f>VLOOKUP(F70,Results!$N$2:$O$11,2,FALSE)</f>
        <v>New Builds</v>
      </c>
      <c r="H70" s="22">
        <f>+K65</f>
        <v>0</v>
      </c>
      <c r="I70" s="1" t="str">
        <f>+F65</f>
        <v>E1</v>
      </c>
      <c r="J70" t="str">
        <f>VLOOKUP(I70,Results!$N$2:$O$11,2,FALSE)</f>
        <v>Misfits</v>
      </c>
      <c r="K70" s="22">
        <f>+H65</f>
        <v>0</v>
      </c>
    </row>
    <row r="71" spans="2:11" x14ac:dyDescent="0.3">
      <c r="B71" t="str">
        <f t="shared" si="22"/>
        <v>8E8</v>
      </c>
      <c r="C71" t="str">
        <f t="shared" si="23"/>
        <v>8E6</v>
      </c>
      <c r="D71" s="11">
        <f>+D65</f>
        <v>46331</v>
      </c>
      <c r="E71" s="29">
        <f t="shared" ref="E71:E73" si="24">+E66</f>
        <v>8</v>
      </c>
      <c r="F71" s="22" t="str">
        <f>+I66</f>
        <v>E8</v>
      </c>
      <c r="G71" t="str">
        <f>VLOOKUP(F71,Results!$N$2:$O$11,2,FALSE)</f>
        <v>Green Wizards</v>
      </c>
      <c r="H71" s="22">
        <f>+K66</f>
        <v>0</v>
      </c>
      <c r="I71" s="1" t="str">
        <f>+F66</f>
        <v>E6</v>
      </c>
      <c r="J71" t="str">
        <f>VLOOKUP(I71,Results!$N$2:$O$11,2,FALSE)</f>
        <v>Starlite</v>
      </c>
      <c r="K71" s="22">
        <f t="shared" ref="K71:K73" si="25">+H66</f>
        <v>0</v>
      </c>
    </row>
    <row r="72" spans="2:11" x14ac:dyDescent="0.3">
      <c r="B72" t="str">
        <f t="shared" si="22"/>
        <v>8E4</v>
      </c>
      <c r="C72" t="str">
        <f t="shared" si="23"/>
        <v>8E9</v>
      </c>
      <c r="D72" s="11">
        <f>+D65</f>
        <v>46331</v>
      </c>
      <c r="E72" s="29">
        <f t="shared" si="24"/>
        <v>8</v>
      </c>
      <c r="F72" s="22" t="str">
        <f>+I67</f>
        <v>E4</v>
      </c>
      <c r="G72" t="str">
        <f>VLOOKUP(F72,Results!$N$2:$O$11,2,FALSE)</f>
        <v>Bullets</v>
      </c>
      <c r="H72" s="22">
        <f>+K67</f>
        <v>0</v>
      </c>
      <c r="I72" s="1" t="str">
        <f>+F67</f>
        <v>E9</v>
      </c>
      <c r="J72" t="str">
        <f>VLOOKUP(I72,Results!$N$2:$O$11,2,FALSE)</f>
        <v>Biased Boys</v>
      </c>
      <c r="K72" s="22">
        <f t="shared" si="25"/>
        <v>0</v>
      </c>
    </row>
    <row r="73" spans="2:11" x14ac:dyDescent="0.3">
      <c r="B73" t="str">
        <f t="shared" si="22"/>
        <v>8E7</v>
      </c>
      <c r="C73" t="str">
        <f t="shared" si="23"/>
        <v>8E3</v>
      </c>
      <c r="D73" s="11">
        <f>+D65</f>
        <v>46331</v>
      </c>
      <c r="E73" s="29">
        <f t="shared" si="24"/>
        <v>8</v>
      </c>
      <c r="F73" s="22" t="str">
        <f>+I68</f>
        <v>E7</v>
      </c>
      <c r="G73" t="str">
        <f>VLOOKUP(F73,Results!$N$2:$O$11,2,FALSE)</f>
        <v>Golfers</v>
      </c>
      <c r="H73" s="22">
        <f>+K68</f>
        <v>0</v>
      </c>
      <c r="I73" s="1" t="str">
        <f>+F68</f>
        <v>E3</v>
      </c>
      <c r="J73" t="str">
        <f>VLOOKUP(I73,Results!$N$2:$O$11,2,FALSE)</f>
        <v>Riches Rollers</v>
      </c>
      <c r="K73" s="22">
        <f t="shared" si="25"/>
        <v>0</v>
      </c>
    </row>
    <row r="74" spans="2:11" x14ac:dyDescent="0.3">
      <c r="B74" t="str">
        <f t="shared" ref="B74:B82" si="26">CONCATENATE(E74,F74)</f>
        <v>9E5</v>
      </c>
      <c r="C74" t="str">
        <f t="shared" si="23"/>
        <v>9E7</v>
      </c>
      <c r="D74" s="11">
        <f>+'Results Input'!E42</f>
        <v>46339</v>
      </c>
      <c r="E74" s="28">
        <f>+'Results Input'!F42</f>
        <v>9</v>
      </c>
      <c r="F74" s="22" t="str">
        <f>+'Results Input'!G42</f>
        <v>E5</v>
      </c>
      <c r="G74" t="str">
        <f>VLOOKUP(F74,Results!$N$2:$O$11,2,FALSE)</f>
        <v>New Builds</v>
      </c>
      <c r="H74" s="22">
        <f>+'Results Input'!I42</f>
        <v>0</v>
      </c>
      <c r="I74" s="22" t="str">
        <f>+'Results Input'!J42</f>
        <v>E7</v>
      </c>
      <c r="J74" t="str">
        <f>VLOOKUP(I74,Results!$N$2:$O$11,2,FALSE)</f>
        <v>Golfers</v>
      </c>
      <c r="K74" s="22">
        <f>+'Results Input'!L42</f>
        <v>0</v>
      </c>
    </row>
    <row r="75" spans="2:11" x14ac:dyDescent="0.3">
      <c r="B75" t="str">
        <f t="shared" si="26"/>
        <v>9E4</v>
      </c>
      <c r="C75" t="str">
        <f t="shared" si="23"/>
        <v>9E8</v>
      </c>
      <c r="D75" s="11">
        <f>+D74</f>
        <v>46339</v>
      </c>
      <c r="E75" s="28">
        <f>+'Results Input'!F43</f>
        <v>9</v>
      </c>
      <c r="F75" s="22" t="str">
        <f>+'Results Input'!G43</f>
        <v>E4</v>
      </c>
      <c r="G75" t="str">
        <f>VLOOKUP(F75,Results!$N$2:$O$11,2,FALSE)</f>
        <v>Bullets</v>
      </c>
      <c r="H75" s="22">
        <f>+'Results Input'!I43</f>
        <v>0</v>
      </c>
      <c r="I75" s="22" t="str">
        <f>+'Results Input'!J43</f>
        <v>E8</v>
      </c>
      <c r="J75" t="str">
        <f>VLOOKUP(I75,Results!$N$2:$O$11,2,FALSE)</f>
        <v>Green Wizards</v>
      </c>
      <c r="K75" s="22">
        <f>+'Results Input'!L43</f>
        <v>0</v>
      </c>
    </row>
    <row r="76" spans="2:11" x14ac:dyDescent="0.3">
      <c r="B76" t="str">
        <f t="shared" si="26"/>
        <v>9E9</v>
      </c>
      <c r="C76" t="str">
        <f t="shared" si="23"/>
        <v>9E2</v>
      </c>
      <c r="D76" s="11">
        <f>+D74</f>
        <v>46339</v>
      </c>
      <c r="E76" s="28">
        <f>+'Results Input'!F44</f>
        <v>9</v>
      </c>
      <c r="F76" s="22" t="str">
        <f>+'Results Input'!G44</f>
        <v>E9</v>
      </c>
      <c r="G76" t="str">
        <f>VLOOKUP(F76,Results!$N$2:$O$11,2,FALSE)</f>
        <v>Biased Boys</v>
      </c>
      <c r="H76" s="22">
        <f>+'Results Input'!I44</f>
        <v>0</v>
      </c>
      <c r="I76" s="22" t="str">
        <f>+'Results Input'!J44</f>
        <v>E2</v>
      </c>
      <c r="J76" t="str">
        <f>VLOOKUP(I76,Results!$N$2:$O$11,2,FALSE)</f>
        <v>Team Krewna</v>
      </c>
      <c r="K76" s="22">
        <f>+'Results Input'!L44</f>
        <v>0</v>
      </c>
    </row>
    <row r="77" spans="2:11" x14ac:dyDescent="0.3">
      <c r="B77" t="str">
        <f t="shared" si="26"/>
        <v>9E3</v>
      </c>
      <c r="C77" t="str">
        <f t="shared" si="23"/>
        <v>9E6</v>
      </c>
      <c r="D77" s="11">
        <f>+D74</f>
        <v>46339</v>
      </c>
      <c r="E77" s="28">
        <f>+'Results Input'!F45</f>
        <v>9</v>
      </c>
      <c r="F77" s="22" t="str">
        <f>+'Results Input'!G45</f>
        <v>E3</v>
      </c>
      <c r="G77" t="str">
        <f>VLOOKUP(F77,Results!$N$2:$O$11,2,FALSE)</f>
        <v>Riches Rollers</v>
      </c>
      <c r="H77" s="22">
        <f>+'Results Input'!I45</f>
        <v>0</v>
      </c>
      <c r="I77" s="22" t="str">
        <f>+'Results Input'!J45</f>
        <v>E6</v>
      </c>
      <c r="J77" t="str">
        <f>VLOOKUP(I77,Results!$N$2:$O$11,2,FALSE)</f>
        <v>Starlite</v>
      </c>
      <c r="K77" s="22">
        <f>+'Results Input'!L45</f>
        <v>0</v>
      </c>
    </row>
    <row r="78" spans="2:11" x14ac:dyDescent="0.3">
      <c r="B78" t="str">
        <f t="shared" si="26"/>
        <v>9E1</v>
      </c>
      <c r="C78" t="str">
        <f t="shared" si="23"/>
        <v>9X</v>
      </c>
      <c r="D78" s="11">
        <f>+D74</f>
        <v>46339</v>
      </c>
      <c r="E78" s="28">
        <f>+'Results Input'!F46</f>
        <v>9</v>
      </c>
      <c r="F78" s="22" t="str">
        <f>+'Results Input'!G46</f>
        <v>E1</v>
      </c>
      <c r="G78" t="str">
        <f>VLOOKUP(F78,Results!$N$2:$O$11,2,FALSE)</f>
        <v>Misfits</v>
      </c>
      <c r="H78" s="22">
        <f>+'Results Input'!I46</f>
        <v>0</v>
      </c>
      <c r="I78" s="22" t="str">
        <f>+'Results Input'!J46</f>
        <v>X</v>
      </c>
      <c r="J78" t="str">
        <f>VLOOKUP(I78,Results!$N$2:$O$11,2,FALSE)</f>
        <v>No Match</v>
      </c>
      <c r="K78" s="26"/>
    </row>
    <row r="79" spans="2:11" x14ac:dyDescent="0.3">
      <c r="B79" t="str">
        <f t="shared" si="26"/>
        <v>9E7</v>
      </c>
      <c r="C79" t="str">
        <f t="shared" si="23"/>
        <v>9E5</v>
      </c>
      <c r="D79" s="11">
        <f>+D74</f>
        <v>46339</v>
      </c>
      <c r="E79" s="29">
        <f>+E74</f>
        <v>9</v>
      </c>
      <c r="F79" s="22" t="str">
        <f>+I74</f>
        <v>E7</v>
      </c>
      <c r="G79" t="str">
        <f>VLOOKUP(F79,Results!$N$2:$O$11,2,FALSE)</f>
        <v>Golfers</v>
      </c>
      <c r="H79" s="22">
        <f>+K74</f>
        <v>0</v>
      </c>
      <c r="I79" s="1" t="str">
        <f>+F74</f>
        <v>E5</v>
      </c>
      <c r="J79" t="str">
        <f>VLOOKUP(I79,Results!$N$2:$O$11,2,FALSE)</f>
        <v>New Builds</v>
      </c>
      <c r="K79" s="22">
        <f>+H74</f>
        <v>0</v>
      </c>
    </row>
    <row r="80" spans="2:11" x14ac:dyDescent="0.3">
      <c r="B80" t="str">
        <f t="shared" si="26"/>
        <v>9E8</v>
      </c>
      <c r="C80" t="str">
        <f t="shared" si="23"/>
        <v>9E4</v>
      </c>
      <c r="D80" s="11">
        <f>+D74</f>
        <v>46339</v>
      </c>
      <c r="E80" s="29">
        <f t="shared" ref="E80:E82" si="27">+E75</f>
        <v>9</v>
      </c>
      <c r="F80" s="22" t="str">
        <f>+I75</f>
        <v>E8</v>
      </c>
      <c r="G80" t="str">
        <f>VLOOKUP(F80,Results!$N$2:$O$11,2,FALSE)</f>
        <v>Green Wizards</v>
      </c>
      <c r="H80" s="22">
        <f>+K75</f>
        <v>0</v>
      </c>
      <c r="I80" s="1" t="str">
        <f>+F75</f>
        <v>E4</v>
      </c>
      <c r="J80" t="str">
        <f>VLOOKUP(I80,Results!$N$2:$O$11,2,FALSE)</f>
        <v>Bullets</v>
      </c>
      <c r="K80" s="22">
        <f t="shared" ref="K80:K82" si="28">+H75</f>
        <v>0</v>
      </c>
    </row>
    <row r="81" spans="2:11" x14ac:dyDescent="0.3">
      <c r="B81" t="str">
        <f t="shared" si="26"/>
        <v>9E2</v>
      </c>
      <c r="C81" t="str">
        <f t="shared" si="23"/>
        <v>9E9</v>
      </c>
      <c r="D81" s="11">
        <f>+D74</f>
        <v>46339</v>
      </c>
      <c r="E81" s="29">
        <f t="shared" si="27"/>
        <v>9</v>
      </c>
      <c r="F81" s="22" t="str">
        <f>+I76</f>
        <v>E2</v>
      </c>
      <c r="G81" t="str">
        <f>VLOOKUP(F81,Results!$N$2:$O$11,2,FALSE)</f>
        <v>Team Krewna</v>
      </c>
      <c r="H81" s="22">
        <f>+K76</f>
        <v>0</v>
      </c>
      <c r="I81" s="1" t="str">
        <f>+F76</f>
        <v>E9</v>
      </c>
      <c r="J81" t="str">
        <f>VLOOKUP(I81,Results!$N$2:$O$11,2,FALSE)</f>
        <v>Biased Boys</v>
      </c>
      <c r="K81" s="22">
        <f t="shared" si="28"/>
        <v>0</v>
      </c>
    </row>
    <row r="82" spans="2:11" x14ac:dyDescent="0.3">
      <c r="B82" t="str">
        <f t="shared" si="26"/>
        <v>9E6</v>
      </c>
      <c r="C82" t="str">
        <f t="shared" si="23"/>
        <v>9E3</v>
      </c>
      <c r="D82" s="11">
        <f>+D74</f>
        <v>46339</v>
      </c>
      <c r="E82" s="29">
        <f t="shared" si="27"/>
        <v>9</v>
      </c>
      <c r="F82" s="22" t="str">
        <f>+I77</f>
        <v>E6</v>
      </c>
      <c r="G82" t="str">
        <f>VLOOKUP(F82,Results!$N$2:$O$11,2,FALSE)</f>
        <v>Starlite</v>
      </c>
      <c r="H82" s="22">
        <f>+K77</f>
        <v>0</v>
      </c>
      <c r="I82" s="1" t="str">
        <f>+F77</f>
        <v>E3</v>
      </c>
      <c r="J82" t="str">
        <f>VLOOKUP(I82,Results!$N$2:$O$11,2,FALSE)</f>
        <v>Riches Rollers</v>
      </c>
      <c r="K82" s="22">
        <f t="shared" si="28"/>
        <v>0</v>
      </c>
    </row>
    <row r="83" spans="2:11" x14ac:dyDescent="0.3">
      <c r="B83" t="str">
        <f t="shared" ref="B83:B91" si="29">CONCATENATE(E83,F83)</f>
        <v>10E8</v>
      </c>
      <c r="C83" t="str">
        <f t="shared" si="23"/>
        <v>10E7</v>
      </c>
      <c r="D83" s="11">
        <f>+'Results Input'!E47</f>
        <v>46345</v>
      </c>
      <c r="E83" s="28">
        <f>+'Results Input'!F47</f>
        <v>10</v>
      </c>
      <c r="F83" s="22" t="str">
        <f>+'Results Input'!G47</f>
        <v>E8</v>
      </c>
      <c r="G83" t="str">
        <f>VLOOKUP(F83,Results!$N$2:$O$11,2,FALSE)</f>
        <v>Green Wizards</v>
      </c>
      <c r="H83" s="22">
        <f>+'Results Input'!I47</f>
        <v>0</v>
      </c>
      <c r="I83" s="22" t="str">
        <f>+'Results Input'!J47</f>
        <v>E7</v>
      </c>
      <c r="J83" t="str">
        <f>VLOOKUP(I83,Results!$N$2:$O$11,2,FALSE)</f>
        <v>Golfers</v>
      </c>
      <c r="K83" s="22">
        <f>+'Results Input'!L47</f>
        <v>0</v>
      </c>
    </row>
    <row r="84" spans="2:11" x14ac:dyDescent="0.3">
      <c r="B84" t="str">
        <f t="shared" si="29"/>
        <v>10E6</v>
      </c>
      <c r="C84" t="str">
        <f t="shared" si="23"/>
        <v>10E5</v>
      </c>
      <c r="D84" s="11">
        <f>+D83</f>
        <v>46345</v>
      </c>
      <c r="E84" s="28">
        <f>+'Results Input'!F48</f>
        <v>10</v>
      </c>
      <c r="F84" s="22" t="str">
        <f>+'Results Input'!G48</f>
        <v>E6</v>
      </c>
      <c r="G84" t="str">
        <f>VLOOKUP(F84,Results!$N$2:$O$11,2,FALSE)</f>
        <v>Starlite</v>
      </c>
      <c r="H84" s="22">
        <f>+'Results Input'!I48</f>
        <v>0</v>
      </c>
      <c r="I84" s="22" t="str">
        <f>+'Results Input'!J48</f>
        <v>E5</v>
      </c>
      <c r="J84" t="str">
        <f>VLOOKUP(I84,Results!$N$2:$O$11,2,FALSE)</f>
        <v>New Builds</v>
      </c>
      <c r="K84" s="22">
        <f>+'Results Input'!L48</f>
        <v>0</v>
      </c>
    </row>
    <row r="85" spans="2:11" x14ac:dyDescent="0.3">
      <c r="B85" t="str">
        <f t="shared" si="29"/>
        <v>10E4</v>
      </c>
      <c r="C85" t="str">
        <f t="shared" si="23"/>
        <v>10E3</v>
      </c>
      <c r="D85" s="11">
        <f>+D83</f>
        <v>46345</v>
      </c>
      <c r="E85" s="28">
        <f>+'Results Input'!F49</f>
        <v>10</v>
      </c>
      <c r="F85" s="22" t="str">
        <f>+'Results Input'!G49</f>
        <v>E4</v>
      </c>
      <c r="G85" t="str">
        <f>VLOOKUP(F85,Results!$N$2:$O$11,2,FALSE)</f>
        <v>Bullets</v>
      </c>
      <c r="H85" s="22">
        <f>+'Results Input'!I49</f>
        <v>0</v>
      </c>
      <c r="I85" s="22" t="str">
        <f>+'Results Input'!J49</f>
        <v>E3</v>
      </c>
      <c r="J85" t="str">
        <f>VLOOKUP(I85,Results!$N$2:$O$11,2,FALSE)</f>
        <v>Riches Rollers</v>
      </c>
      <c r="K85" s="22">
        <f>+'Results Input'!L49</f>
        <v>0</v>
      </c>
    </row>
    <row r="86" spans="2:11" x14ac:dyDescent="0.3">
      <c r="B86" t="str">
        <f t="shared" si="29"/>
        <v>10E2</v>
      </c>
      <c r="C86" t="str">
        <f t="shared" si="23"/>
        <v>10E1</v>
      </c>
      <c r="D86" s="11">
        <f>+D83</f>
        <v>46345</v>
      </c>
      <c r="E86" s="28">
        <f>+'Results Input'!F50</f>
        <v>10</v>
      </c>
      <c r="F86" s="22" t="str">
        <f>+'Results Input'!G50</f>
        <v>E2</v>
      </c>
      <c r="G86" t="str">
        <f>VLOOKUP(F86,Results!$N$2:$O$11,2,FALSE)</f>
        <v>Team Krewna</v>
      </c>
      <c r="H86" s="22">
        <f>+'Results Input'!I50</f>
        <v>0</v>
      </c>
      <c r="I86" s="22" t="str">
        <f>+'Results Input'!J50</f>
        <v>E1</v>
      </c>
      <c r="J86" t="str">
        <f>VLOOKUP(I86,Results!$N$2:$O$11,2,FALSE)</f>
        <v>Misfits</v>
      </c>
      <c r="K86" s="22">
        <f>+'Results Input'!L50</f>
        <v>0</v>
      </c>
    </row>
    <row r="87" spans="2:11" x14ac:dyDescent="0.3">
      <c r="B87" t="str">
        <f t="shared" si="29"/>
        <v>10E9</v>
      </c>
      <c r="C87" t="str">
        <f t="shared" si="23"/>
        <v>10X</v>
      </c>
      <c r="D87" s="11">
        <f>+D83</f>
        <v>46345</v>
      </c>
      <c r="E87" s="28">
        <f>+'Results Input'!F51</f>
        <v>10</v>
      </c>
      <c r="F87" s="22" t="str">
        <f>+'Results Input'!G51</f>
        <v>E9</v>
      </c>
      <c r="G87" t="str">
        <f>VLOOKUP(F87,Results!$N$2:$O$11,2,FALSE)</f>
        <v>Biased Boys</v>
      </c>
      <c r="H87" s="22">
        <f>+'Results Input'!I51</f>
        <v>0</v>
      </c>
      <c r="I87" s="22" t="str">
        <f>+'Results Input'!J51</f>
        <v>X</v>
      </c>
      <c r="J87" t="str">
        <f>VLOOKUP(I87,Results!$N$2:$O$11,2,FALSE)</f>
        <v>No Match</v>
      </c>
      <c r="K87" s="26"/>
    </row>
    <row r="88" spans="2:11" x14ac:dyDescent="0.3">
      <c r="B88" t="str">
        <f t="shared" si="29"/>
        <v>10E7</v>
      </c>
      <c r="C88" t="str">
        <f t="shared" si="23"/>
        <v>10E8</v>
      </c>
      <c r="D88" s="11">
        <f>+D83</f>
        <v>46345</v>
      </c>
      <c r="E88" s="29">
        <f>+E83</f>
        <v>10</v>
      </c>
      <c r="F88" s="22" t="str">
        <f>+I83</f>
        <v>E7</v>
      </c>
      <c r="G88" t="str">
        <f>VLOOKUP(F88,Results!$N$2:$O$11,2,FALSE)</f>
        <v>Golfers</v>
      </c>
      <c r="H88" s="22">
        <f>+K83</f>
        <v>0</v>
      </c>
      <c r="I88" s="1" t="str">
        <f>+F83</f>
        <v>E8</v>
      </c>
      <c r="J88" t="str">
        <f>VLOOKUP(I88,Results!$N$2:$O$11,2,FALSE)</f>
        <v>Green Wizards</v>
      </c>
      <c r="K88" s="22">
        <f>+H83</f>
        <v>0</v>
      </c>
    </row>
    <row r="89" spans="2:11" x14ac:dyDescent="0.3">
      <c r="B89" t="str">
        <f t="shared" si="29"/>
        <v>10E5</v>
      </c>
      <c r="C89" t="str">
        <f t="shared" si="23"/>
        <v>10E6</v>
      </c>
      <c r="D89" s="11">
        <f>+D83</f>
        <v>46345</v>
      </c>
      <c r="E89" s="29">
        <f t="shared" ref="E89:E91" si="30">+E84</f>
        <v>10</v>
      </c>
      <c r="F89" s="22" t="str">
        <f>+I84</f>
        <v>E5</v>
      </c>
      <c r="G89" t="str">
        <f>VLOOKUP(F89,Results!$N$2:$O$11,2,FALSE)</f>
        <v>New Builds</v>
      </c>
      <c r="H89" s="22">
        <f>+K84</f>
        <v>0</v>
      </c>
      <c r="I89" s="1" t="str">
        <f>+F84</f>
        <v>E6</v>
      </c>
      <c r="J89" t="str">
        <f>VLOOKUP(I89,Results!$N$2:$O$11,2,FALSE)</f>
        <v>Starlite</v>
      </c>
      <c r="K89" s="22">
        <f t="shared" ref="K89:K91" si="31">+H84</f>
        <v>0</v>
      </c>
    </row>
    <row r="90" spans="2:11" x14ac:dyDescent="0.3">
      <c r="B90" t="str">
        <f t="shared" si="29"/>
        <v>10E3</v>
      </c>
      <c r="C90" t="str">
        <f t="shared" si="23"/>
        <v>10E4</v>
      </c>
      <c r="D90" s="11">
        <f>+D83</f>
        <v>46345</v>
      </c>
      <c r="E90" s="29">
        <f t="shared" si="30"/>
        <v>10</v>
      </c>
      <c r="F90" s="22" t="str">
        <f>+I85</f>
        <v>E3</v>
      </c>
      <c r="G90" t="str">
        <f>VLOOKUP(F90,Results!$N$2:$O$11,2,FALSE)</f>
        <v>Riches Rollers</v>
      </c>
      <c r="H90" s="22">
        <f>+K85</f>
        <v>0</v>
      </c>
      <c r="I90" s="1" t="str">
        <f>+F85</f>
        <v>E4</v>
      </c>
      <c r="J90" t="str">
        <f>VLOOKUP(I90,Results!$N$2:$O$11,2,FALSE)</f>
        <v>Bullets</v>
      </c>
      <c r="K90" s="22">
        <f t="shared" si="31"/>
        <v>0</v>
      </c>
    </row>
    <row r="91" spans="2:11" x14ac:dyDescent="0.3">
      <c r="B91" t="str">
        <f t="shared" si="29"/>
        <v>10E1</v>
      </c>
      <c r="C91" t="str">
        <f t="shared" si="23"/>
        <v>10E2</v>
      </c>
      <c r="D91" s="11">
        <f>+D83</f>
        <v>46345</v>
      </c>
      <c r="E91" s="29">
        <f t="shared" si="30"/>
        <v>10</v>
      </c>
      <c r="F91" s="22" t="str">
        <f>+I86</f>
        <v>E1</v>
      </c>
      <c r="G91" t="str">
        <f>VLOOKUP(F91,Results!$N$2:$O$11,2,FALSE)</f>
        <v>Misfits</v>
      </c>
      <c r="H91" s="22">
        <f>+K86</f>
        <v>0</v>
      </c>
      <c r="I91" s="1" t="str">
        <f>+F86</f>
        <v>E2</v>
      </c>
      <c r="J91" t="str">
        <f>VLOOKUP(I91,Results!$N$2:$O$11,2,FALSE)</f>
        <v>Team Krewna</v>
      </c>
      <c r="K91" s="22">
        <f t="shared" si="31"/>
        <v>0</v>
      </c>
    </row>
    <row r="92" spans="2:11" x14ac:dyDescent="0.3">
      <c r="B92" t="str">
        <f t="shared" ref="B92:B100" si="32">CONCATENATE(E92,F92)</f>
        <v>11E5</v>
      </c>
      <c r="C92" t="str">
        <f t="shared" si="23"/>
        <v>11E4</v>
      </c>
      <c r="D92" s="11">
        <f>+'Results Input'!E52</f>
        <v>46353</v>
      </c>
      <c r="E92" s="28">
        <f>+'Results Input'!F52</f>
        <v>11</v>
      </c>
      <c r="F92" s="22" t="str">
        <f>+'Results Input'!G52</f>
        <v>E5</v>
      </c>
      <c r="G92" t="str">
        <f>VLOOKUP(F92,Results!$N$2:$O$11,2,FALSE)</f>
        <v>New Builds</v>
      </c>
      <c r="H92" s="22">
        <f>+'Results Input'!I52</f>
        <v>0</v>
      </c>
      <c r="I92" s="22" t="str">
        <f>+'Results Input'!J52</f>
        <v>E4</v>
      </c>
      <c r="J92" t="str">
        <f>VLOOKUP(I92,Results!$N$2:$O$11,2,FALSE)</f>
        <v>Bullets</v>
      </c>
      <c r="K92" s="22">
        <f>+'Results Input'!L52</f>
        <v>0</v>
      </c>
    </row>
    <row r="93" spans="2:11" x14ac:dyDescent="0.3">
      <c r="B93" t="str">
        <f t="shared" si="32"/>
        <v>11E3</v>
      </c>
      <c r="C93" t="str">
        <f t="shared" si="23"/>
        <v>11E2</v>
      </c>
      <c r="D93" s="11">
        <f>+D92</f>
        <v>46353</v>
      </c>
      <c r="E93" s="28">
        <f>+'Results Input'!F53</f>
        <v>11</v>
      </c>
      <c r="F93" s="22" t="str">
        <f>+'Results Input'!G53</f>
        <v>E3</v>
      </c>
      <c r="G93" t="str">
        <f>VLOOKUP(F93,Results!$N$2:$O$11,2,FALSE)</f>
        <v>Riches Rollers</v>
      </c>
      <c r="H93" s="22">
        <f>+'Results Input'!I53</f>
        <v>0</v>
      </c>
      <c r="I93" s="22" t="str">
        <f>+'Results Input'!J53</f>
        <v>E2</v>
      </c>
      <c r="J93" t="str">
        <f>VLOOKUP(I93,Results!$N$2:$O$11,2,FALSE)</f>
        <v>Team Krewna</v>
      </c>
      <c r="K93" s="22">
        <f>+'Results Input'!L53</f>
        <v>0</v>
      </c>
    </row>
    <row r="94" spans="2:11" x14ac:dyDescent="0.3">
      <c r="B94" t="str">
        <f t="shared" si="32"/>
        <v>11E1</v>
      </c>
      <c r="C94" t="str">
        <f t="shared" si="23"/>
        <v>11E9</v>
      </c>
      <c r="D94" s="11">
        <f>+D92</f>
        <v>46353</v>
      </c>
      <c r="E94" s="28">
        <f>+'Results Input'!F54</f>
        <v>11</v>
      </c>
      <c r="F94" s="22" t="str">
        <f>+'Results Input'!G54</f>
        <v>E1</v>
      </c>
      <c r="G94" t="str">
        <f>VLOOKUP(F94,Results!$N$2:$O$11,2,FALSE)</f>
        <v>Misfits</v>
      </c>
      <c r="H94" s="22">
        <f>+'Results Input'!I54</f>
        <v>0</v>
      </c>
      <c r="I94" s="22" t="str">
        <f>+'Results Input'!J54</f>
        <v>E9</v>
      </c>
      <c r="J94" t="str">
        <f>VLOOKUP(I94,Results!$N$2:$O$11,2,FALSE)</f>
        <v>Biased Boys</v>
      </c>
      <c r="K94" s="22">
        <f>+'Results Input'!L54</f>
        <v>0</v>
      </c>
    </row>
    <row r="95" spans="2:11" x14ac:dyDescent="0.3">
      <c r="B95" t="str">
        <f t="shared" si="32"/>
        <v>11E7</v>
      </c>
      <c r="C95" t="str">
        <f t="shared" si="23"/>
        <v>11E6</v>
      </c>
      <c r="D95" s="11">
        <f>+D92</f>
        <v>46353</v>
      </c>
      <c r="E95" s="28">
        <f>+'Results Input'!F55</f>
        <v>11</v>
      </c>
      <c r="F95" s="22" t="str">
        <f>+'Results Input'!G55</f>
        <v>E7</v>
      </c>
      <c r="G95" t="str">
        <f>VLOOKUP(F95,Results!$N$2:$O$11,2,FALSE)</f>
        <v>Golfers</v>
      </c>
      <c r="H95" s="22">
        <f>+'Results Input'!I55</f>
        <v>0</v>
      </c>
      <c r="I95" s="22" t="str">
        <f>+'Results Input'!J55</f>
        <v>E6</v>
      </c>
      <c r="J95" t="str">
        <f>VLOOKUP(I95,Results!$N$2:$O$11,2,FALSE)</f>
        <v>Starlite</v>
      </c>
      <c r="K95" s="22">
        <f>+'Results Input'!L55</f>
        <v>0</v>
      </c>
    </row>
    <row r="96" spans="2:11" x14ac:dyDescent="0.3">
      <c r="B96" t="str">
        <f t="shared" si="32"/>
        <v>11E8</v>
      </c>
      <c r="C96" t="str">
        <f t="shared" si="23"/>
        <v>11X</v>
      </c>
      <c r="D96" s="11">
        <f>+D92</f>
        <v>46353</v>
      </c>
      <c r="E96" s="28">
        <f>+'Results Input'!F56</f>
        <v>11</v>
      </c>
      <c r="F96" s="22" t="str">
        <f>+'Results Input'!G56</f>
        <v>E8</v>
      </c>
      <c r="G96" t="str">
        <f>VLOOKUP(F96,Results!$N$2:$O$11,2,FALSE)</f>
        <v>Green Wizards</v>
      </c>
      <c r="H96" s="22">
        <f>+'Results Input'!I56</f>
        <v>0</v>
      </c>
      <c r="I96" s="22" t="str">
        <f>+'Results Input'!J56</f>
        <v>X</v>
      </c>
      <c r="J96" t="str">
        <f>VLOOKUP(I96,Results!$N$2:$O$11,2,FALSE)</f>
        <v>No Match</v>
      </c>
      <c r="K96" s="26"/>
    </row>
    <row r="97" spans="2:11" x14ac:dyDescent="0.3">
      <c r="B97" t="str">
        <f t="shared" si="32"/>
        <v>11E4</v>
      </c>
      <c r="C97" t="str">
        <f t="shared" si="23"/>
        <v>11E5</v>
      </c>
      <c r="D97" s="11">
        <f>+D92</f>
        <v>46353</v>
      </c>
      <c r="E97" s="29">
        <f>+E92</f>
        <v>11</v>
      </c>
      <c r="F97" s="22" t="str">
        <f>+I92</f>
        <v>E4</v>
      </c>
      <c r="G97" t="str">
        <f>VLOOKUP(F97,Results!$N$2:$O$11,2,FALSE)</f>
        <v>Bullets</v>
      </c>
      <c r="H97" s="22">
        <f>+K92</f>
        <v>0</v>
      </c>
      <c r="I97" s="1" t="str">
        <f>+F92</f>
        <v>E5</v>
      </c>
      <c r="J97" t="str">
        <f>VLOOKUP(I97,Results!$N$2:$O$11,2,FALSE)</f>
        <v>New Builds</v>
      </c>
      <c r="K97" s="22">
        <f>+H92</f>
        <v>0</v>
      </c>
    </row>
    <row r="98" spans="2:11" x14ac:dyDescent="0.3">
      <c r="B98" t="str">
        <f t="shared" si="32"/>
        <v>11E2</v>
      </c>
      <c r="C98" t="str">
        <f t="shared" si="23"/>
        <v>11E3</v>
      </c>
      <c r="D98" s="11">
        <f>+D92</f>
        <v>46353</v>
      </c>
      <c r="E98" s="29">
        <f t="shared" ref="E98:E100" si="33">+E93</f>
        <v>11</v>
      </c>
      <c r="F98" s="22" t="str">
        <f>+I93</f>
        <v>E2</v>
      </c>
      <c r="G98" t="str">
        <f>VLOOKUP(F98,Results!$N$2:$O$11,2,FALSE)</f>
        <v>Team Krewna</v>
      </c>
      <c r="H98" s="22">
        <f>+K93</f>
        <v>0</v>
      </c>
      <c r="I98" s="1" t="str">
        <f>+F93</f>
        <v>E3</v>
      </c>
      <c r="J98" t="str">
        <f>VLOOKUP(I98,Results!$N$2:$O$11,2,FALSE)</f>
        <v>Riches Rollers</v>
      </c>
      <c r="K98" s="22">
        <f t="shared" ref="K98:K100" si="34">+H93</f>
        <v>0</v>
      </c>
    </row>
    <row r="99" spans="2:11" x14ac:dyDescent="0.3">
      <c r="B99" t="str">
        <f t="shared" si="32"/>
        <v>11E9</v>
      </c>
      <c r="C99" t="str">
        <f t="shared" si="23"/>
        <v>11E1</v>
      </c>
      <c r="D99" s="11">
        <f>+D92</f>
        <v>46353</v>
      </c>
      <c r="E99" s="29">
        <f t="shared" si="33"/>
        <v>11</v>
      </c>
      <c r="F99" s="22" t="str">
        <f>+I94</f>
        <v>E9</v>
      </c>
      <c r="G99" t="str">
        <f>VLOOKUP(F99,Results!$N$2:$O$11,2,FALSE)</f>
        <v>Biased Boys</v>
      </c>
      <c r="H99" s="22">
        <f>+K94</f>
        <v>0</v>
      </c>
      <c r="I99" s="1" t="str">
        <f>+F94</f>
        <v>E1</v>
      </c>
      <c r="J99" t="str">
        <f>VLOOKUP(I99,Results!$N$2:$O$11,2,FALSE)</f>
        <v>Misfits</v>
      </c>
      <c r="K99" s="22">
        <f t="shared" si="34"/>
        <v>0</v>
      </c>
    </row>
    <row r="100" spans="2:11" x14ac:dyDescent="0.3">
      <c r="B100" t="str">
        <f t="shared" si="32"/>
        <v>11E6</v>
      </c>
      <c r="C100" t="str">
        <f t="shared" si="23"/>
        <v>11E7</v>
      </c>
      <c r="D100" s="11">
        <f>+D92</f>
        <v>46353</v>
      </c>
      <c r="E100" s="29">
        <f t="shared" si="33"/>
        <v>11</v>
      </c>
      <c r="F100" s="22" t="str">
        <f>+I95</f>
        <v>E6</v>
      </c>
      <c r="G100" t="str">
        <f>VLOOKUP(F100,Results!$N$2:$O$11,2,FALSE)</f>
        <v>Starlite</v>
      </c>
      <c r="H100" s="22">
        <f>+K95</f>
        <v>0</v>
      </c>
      <c r="I100" s="1" t="str">
        <f>+F95</f>
        <v>E7</v>
      </c>
      <c r="J100" t="str">
        <f>VLOOKUP(I100,Results!$N$2:$O$11,2,FALSE)</f>
        <v>Golfers</v>
      </c>
      <c r="K100" s="22">
        <f t="shared" si="34"/>
        <v>0</v>
      </c>
    </row>
    <row r="101" spans="2:11" x14ac:dyDescent="0.3">
      <c r="B101" t="str">
        <f t="shared" ref="B101:B109" si="35">CONCATENATE(E101,F101)</f>
        <v>12E8</v>
      </c>
      <c r="C101" t="str">
        <f t="shared" si="23"/>
        <v>12E5</v>
      </c>
      <c r="D101" s="11">
        <f>+'Results Input'!E57</f>
        <v>46359</v>
      </c>
      <c r="E101" s="28">
        <f>+'Results Input'!F57</f>
        <v>12</v>
      </c>
      <c r="F101" s="22" t="str">
        <f>+'Results Input'!G57</f>
        <v>E8</v>
      </c>
      <c r="G101" t="str">
        <f>VLOOKUP(F101,Results!$N$2:$O$11,2,FALSE)</f>
        <v>Green Wizards</v>
      </c>
      <c r="H101" s="22">
        <f>+'Results Input'!I57</f>
        <v>0</v>
      </c>
      <c r="I101" s="22" t="str">
        <f>+'Results Input'!J57</f>
        <v>E5</v>
      </c>
      <c r="J101" t="str">
        <f>VLOOKUP(I101,Results!$N$2:$O$11,2,FALSE)</f>
        <v>New Builds</v>
      </c>
      <c r="K101" s="22">
        <f>+'Results Input'!L57</f>
        <v>0</v>
      </c>
    </row>
    <row r="102" spans="2:11" x14ac:dyDescent="0.3">
      <c r="B102" t="str">
        <f t="shared" si="35"/>
        <v>12E4</v>
      </c>
      <c r="C102" t="str">
        <f t="shared" si="23"/>
        <v>12E2</v>
      </c>
      <c r="D102" s="11">
        <f>+D101</f>
        <v>46359</v>
      </c>
      <c r="E102" s="28">
        <f>+'Results Input'!F58</f>
        <v>12</v>
      </c>
      <c r="F102" s="22" t="str">
        <f>+'Results Input'!G58</f>
        <v>E4</v>
      </c>
      <c r="G102" t="str">
        <f>VLOOKUP(F102,Results!$N$2:$O$11,2,FALSE)</f>
        <v>Bullets</v>
      </c>
      <c r="H102" s="22">
        <f>+'Results Input'!I58</f>
        <v>0</v>
      </c>
      <c r="I102" s="22" t="str">
        <f>+'Results Input'!J58</f>
        <v>E2</v>
      </c>
      <c r="J102" t="str">
        <f>VLOOKUP(I102,Results!$N$2:$O$11,2,FALSE)</f>
        <v>Team Krewna</v>
      </c>
      <c r="K102" s="22">
        <f>+'Results Input'!L58</f>
        <v>0</v>
      </c>
    </row>
    <row r="103" spans="2:11" x14ac:dyDescent="0.3">
      <c r="B103" t="str">
        <f t="shared" si="35"/>
        <v>12E3</v>
      </c>
      <c r="C103" t="str">
        <f t="shared" si="23"/>
        <v>12E1</v>
      </c>
      <c r="D103" s="11">
        <f>+D101</f>
        <v>46359</v>
      </c>
      <c r="E103" s="28">
        <f>+'Results Input'!F59</f>
        <v>12</v>
      </c>
      <c r="F103" s="22" t="str">
        <f>+'Results Input'!G59</f>
        <v>E3</v>
      </c>
      <c r="G103" t="str">
        <f>VLOOKUP(F103,Results!$N$2:$O$11,2,FALSE)</f>
        <v>Riches Rollers</v>
      </c>
      <c r="H103" s="22">
        <f>+'Results Input'!I59</f>
        <v>0</v>
      </c>
      <c r="I103" s="22" t="str">
        <f>+'Results Input'!J59</f>
        <v>E1</v>
      </c>
      <c r="J103" t="str">
        <f>VLOOKUP(I103,Results!$N$2:$O$11,2,FALSE)</f>
        <v>Misfits</v>
      </c>
      <c r="K103" s="22">
        <f>+'Results Input'!L59</f>
        <v>0</v>
      </c>
    </row>
    <row r="104" spans="2:11" x14ac:dyDescent="0.3">
      <c r="B104" t="str">
        <f t="shared" si="35"/>
        <v>12E9</v>
      </c>
      <c r="C104" t="str">
        <f t="shared" si="23"/>
        <v>12E6</v>
      </c>
      <c r="D104" s="11">
        <f>+D101</f>
        <v>46359</v>
      </c>
      <c r="E104" s="28">
        <f>+'Results Input'!F60</f>
        <v>12</v>
      </c>
      <c r="F104" s="22" t="str">
        <f>+'Results Input'!G60</f>
        <v>E9</v>
      </c>
      <c r="G104" t="str">
        <f>VLOOKUP(F104,Results!$N$2:$O$11,2,FALSE)</f>
        <v>Biased Boys</v>
      </c>
      <c r="H104" s="22">
        <f>+'Results Input'!I60</f>
        <v>0</v>
      </c>
      <c r="I104" s="22" t="str">
        <f>+'Results Input'!J60</f>
        <v>E6</v>
      </c>
      <c r="J104" t="str">
        <f>VLOOKUP(I104,Results!$N$2:$O$11,2,FALSE)</f>
        <v>Starlite</v>
      </c>
      <c r="K104" s="22">
        <f>+'Results Input'!L60</f>
        <v>0</v>
      </c>
    </row>
    <row r="105" spans="2:11" x14ac:dyDescent="0.3">
      <c r="B105" t="str">
        <f t="shared" si="35"/>
        <v>12E7</v>
      </c>
      <c r="C105" t="str">
        <f t="shared" si="23"/>
        <v>12X</v>
      </c>
      <c r="D105" s="11">
        <f>+D101</f>
        <v>46359</v>
      </c>
      <c r="E105" s="28">
        <f>+'Results Input'!F61</f>
        <v>12</v>
      </c>
      <c r="F105" s="22" t="str">
        <f>+'Results Input'!G61</f>
        <v>E7</v>
      </c>
      <c r="G105" t="str">
        <f>VLOOKUP(F105,Results!$N$2:$O$11,2,FALSE)</f>
        <v>Golfers</v>
      </c>
      <c r="H105" s="22">
        <f>+'Results Input'!I61</f>
        <v>0</v>
      </c>
      <c r="I105" s="22" t="str">
        <f>+'Results Input'!J61</f>
        <v>X</v>
      </c>
      <c r="J105" t="str">
        <f>VLOOKUP(I105,Results!$N$2:$O$11,2,FALSE)</f>
        <v>No Match</v>
      </c>
      <c r="K105" s="26"/>
    </row>
    <row r="106" spans="2:11" x14ac:dyDescent="0.3">
      <c r="B106" t="str">
        <f t="shared" si="35"/>
        <v>12E5</v>
      </c>
      <c r="C106" t="str">
        <f t="shared" si="23"/>
        <v>12E8</v>
      </c>
      <c r="D106" s="11">
        <f>+D101</f>
        <v>46359</v>
      </c>
      <c r="E106" s="29">
        <f>+E101</f>
        <v>12</v>
      </c>
      <c r="F106" s="22" t="str">
        <f>+I101</f>
        <v>E5</v>
      </c>
      <c r="G106" t="str">
        <f>VLOOKUP(F106,Results!$N$2:$O$11,2,FALSE)</f>
        <v>New Builds</v>
      </c>
      <c r="H106" s="22">
        <f>+K101</f>
        <v>0</v>
      </c>
      <c r="I106" s="1" t="str">
        <f>+F101</f>
        <v>E8</v>
      </c>
      <c r="J106" t="str">
        <f>VLOOKUP(I106,Results!$N$2:$O$11,2,FALSE)</f>
        <v>Green Wizards</v>
      </c>
      <c r="K106" s="22">
        <f>+H101</f>
        <v>0</v>
      </c>
    </row>
    <row r="107" spans="2:11" x14ac:dyDescent="0.3">
      <c r="B107" t="str">
        <f t="shared" si="35"/>
        <v>12E2</v>
      </c>
      <c r="C107" t="str">
        <f t="shared" si="23"/>
        <v>12E4</v>
      </c>
      <c r="D107" s="11">
        <f>+D101</f>
        <v>46359</v>
      </c>
      <c r="E107" s="29">
        <f t="shared" ref="E107:E109" si="36">+E102</f>
        <v>12</v>
      </c>
      <c r="F107" s="22" t="str">
        <f>+I102</f>
        <v>E2</v>
      </c>
      <c r="G107" t="str">
        <f>VLOOKUP(F107,Results!$N$2:$O$11,2,FALSE)</f>
        <v>Team Krewna</v>
      </c>
      <c r="H107" s="22">
        <f>+K102</f>
        <v>0</v>
      </c>
      <c r="I107" s="1" t="str">
        <f>+F102</f>
        <v>E4</v>
      </c>
      <c r="J107" t="str">
        <f>VLOOKUP(I107,Results!$N$2:$O$11,2,FALSE)</f>
        <v>Bullets</v>
      </c>
      <c r="K107" s="22">
        <f t="shared" ref="K107:K109" si="37">+H102</f>
        <v>0</v>
      </c>
    </row>
    <row r="108" spans="2:11" x14ac:dyDescent="0.3">
      <c r="B108" t="str">
        <f t="shared" si="35"/>
        <v>12E1</v>
      </c>
      <c r="C108" t="str">
        <f t="shared" si="23"/>
        <v>12E3</v>
      </c>
      <c r="D108" s="11">
        <f>+D101</f>
        <v>46359</v>
      </c>
      <c r="E108" s="29">
        <f t="shared" si="36"/>
        <v>12</v>
      </c>
      <c r="F108" s="22" t="str">
        <f>+I103</f>
        <v>E1</v>
      </c>
      <c r="G108" t="str">
        <f>VLOOKUP(F108,Results!$N$2:$O$11,2,FALSE)</f>
        <v>Misfits</v>
      </c>
      <c r="H108" s="22">
        <f>+K103</f>
        <v>0</v>
      </c>
      <c r="I108" s="1" t="str">
        <f>+F103</f>
        <v>E3</v>
      </c>
      <c r="J108" t="str">
        <f>VLOOKUP(I108,Results!$N$2:$O$11,2,FALSE)</f>
        <v>Riches Rollers</v>
      </c>
      <c r="K108" s="22">
        <f t="shared" si="37"/>
        <v>0</v>
      </c>
    </row>
    <row r="109" spans="2:11" x14ac:dyDescent="0.3">
      <c r="B109" t="str">
        <f t="shared" si="35"/>
        <v>12E6</v>
      </c>
      <c r="C109" t="str">
        <f t="shared" si="23"/>
        <v>12E9</v>
      </c>
      <c r="D109" s="11">
        <f>+D101</f>
        <v>46359</v>
      </c>
      <c r="E109" s="29">
        <f t="shared" si="36"/>
        <v>12</v>
      </c>
      <c r="F109" s="22" t="str">
        <f>+I104</f>
        <v>E6</v>
      </c>
      <c r="G109" t="str">
        <f>VLOOKUP(F109,Results!$N$2:$O$11,2,FALSE)</f>
        <v>Starlite</v>
      </c>
      <c r="H109" s="22">
        <f>+K104</f>
        <v>0</v>
      </c>
      <c r="I109" s="1" t="str">
        <f>+F104</f>
        <v>E9</v>
      </c>
      <c r="J109" t="str">
        <f>VLOOKUP(I109,Results!$N$2:$O$11,2,FALSE)</f>
        <v>Biased Boys</v>
      </c>
      <c r="K109" s="22">
        <f t="shared" si="37"/>
        <v>0</v>
      </c>
    </row>
    <row r="110" spans="2:11" x14ac:dyDescent="0.3">
      <c r="B110" t="str">
        <f t="shared" ref="B110:B118" si="38">CONCATENATE(E110,F110)</f>
        <v>13E4</v>
      </c>
      <c r="C110" t="str">
        <f t="shared" si="23"/>
        <v>13E1</v>
      </c>
      <c r="D110" s="11">
        <f>+'Results Input'!E62</f>
        <v>46367</v>
      </c>
      <c r="E110" s="28">
        <f>+'Results Input'!F62</f>
        <v>13</v>
      </c>
      <c r="F110" s="22" t="str">
        <f>+'Results Input'!G62</f>
        <v>E4</v>
      </c>
      <c r="G110" t="str">
        <f>VLOOKUP(F110,Results!$N$2:$O$11,2,FALSE)</f>
        <v>Bullets</v>
      </c>
      <c r="H110" s="22">
        <f>+'Results Input'!I62</f>
        <v>0</v>
      </c>
      <c r="I110" s="22" t="str">
        <f>+'Results Input'!J62</f>
        <v>E1</v>
      </c>
      <c r="J110" t="str">
        <f>VLOOKUP(I110,Results!$N$2:$O$11,2,FALSE)</f>
        <v>Misfits</v>
      </c>
      <c r="K110" s="22">
        <f>+'Results Input'!L62</f>
        <v>0</v>
      </c>
    </row>
    <row r="111" spans="2:11" x14ac:dyDescent="0.3">
      <c r="B111" t="str">
        <f t="shared" si="38"/>
        <v>13E5</v>
      </c>
      <c r="C111" t="str">
        <f t="shared" si="23"/>
        <v>13E3</v>
      </c>
      <c r="D111" s="11">
        <f>+D110</f>
        <v>46367</v>
      </c>
      <c r="E111" s="28">
        <f>+'Results Input'!F63</f>
        <v>13</v>
      </c>
      <c r="F111" s="22" t="str">
        <f>+'Results Input'!G63</f>
        <v>E5</v>
      </c>
      <c r="G111" t="str">
        <f>VLOOKUP(F111,Results!$N$2:$O$11,2,FALSE)</f>
        <v>New Builds</v>
      </c>
      <c r="H111" s="22">
        <f>+'Results Input'!I63</f>
        <v>0</v>
      </c>
      <c r="I111" s="22" t="str">
        <f>+'Results Input'!J63</f>
        <v>E3</v>
      </c>
      <c r="J111" t="str">
        <f>VLOOKUP(I111,Results!$N$2:$O$11,2,FALSE)</f>
        <v>Riches Rollers</v>
      </c>
      <c r="K111" s="22">
        <f>+'Results Input'!L63</f>
        <v>0</v>
      </c>
    </row>
    <row r="112" spans="2:11" x14ac:dyDescent="0.3">
      <c r="B112" t="str">
        <f t="shared" si="38"/>
        <v>13E2</v>
      </c>
      <c r="C112" t="str">
        <f t="shared" si="23"/>
        <v>13E7</v>
      </c>
      <c r="D112" s="11">
        <f>+D110</f>
        <v>46367</v>
      </c>
      <c r="E112" s="28">
        <f>+'Results Input'!F64</f>
        <v>13</v>
      </c>
      <c r="F112" s="22" t="str">
        <f>+'Results Input'!G64</f>
        <v>E2</v>
      </c>
      <c r="G112" t="str">
        <f>VLOOKUP(F112,Results!$N$2:$O$11,2,FALSE)</f>
        <v>Team Krewna</v>
      </c>
      <c r="H112" s="22">
        <f>+'Results Input'!I64</f>
        <v>0</v>
      </c>
      <c r="I112" s="22" t="str">
        <f>+'Results Input'!J64</f>
        <v>E7</v>
      </c>
      <c r="J112" t="str">
        <f>VLOOKUP(I112,Results!$N$2:$O$11,2,FALSE)</f>
        <v>Golfers</v>
      </c>
      <c r="K112" s="22">
        <f>+'Results Input'!L64</f>
        <v>0</v>
      </c>
    </row>
    <row r="113" spans="2:11" x14ac:dyDescent="0.3">
      <c r="B113" t="str">
        <f t="shared" si="38"/>
        <v>13E9</v>
      </c>
      <c r="C113" t="str">
        <f t="shared" si="23"/>
        <v>13E8</v>
      </c>
      <c r="D113" s="11">
        <f>+D110</f>
        <v>46367</v>
      </c>
      <c r="E113" s="28">
        <f>+'Results Input'!F65</f>
        <v>13</v>
      </c>
      <c r="F113" s="22" t="str">
        <f>+'Results Input'!G65</f>
        <v>E9</v>
      </c>
      <c r="G113" t="str">
        <f>VLOOKUP(F113,Results!$N$2:$O$11,2,FALSE)</f>
        <v>Biased Boys</v>
      </c>
      <c r="H113" s="22">
        <f>+'Results Input'!I65</f>
        <v>0</v>
      </c>
      <c r="I113" s="22" t="str">
        <f>+'Results Input'!J65</f>
        <v>E8</v>
      </c>
      <c r="J113" t="str">
        <f>VLOOKUP(I113,Results!$N$2:$O$11,2,FALSE)</f>
        <v>Green Wizards</v>
      </c>
      <c r="K113" s="22">
        <f>+'Results Input'!L65</f>
        <v>0</v>
      </c>
    </row>
    <row r="114" spans="2:11" x14ac:dyDescent="0.3">
      <c r="B114" t="str">
        <f t="shared" si="38"/>
        <v>13E6</v>
      </c>
      <c r="C114" t="str">
        <f t="shared" si="23"/>
        <v>13X</v>
      </c>
      <c r="D114" s="11">
        <f>+D110</f>
        <v>46367</v>
      </c>
      <c r="E114" s="28">
        <f>+'Results Input'!F66</f>
        <v>13</v>
      </c>
      <c r="F114" s="22" t="str">
        <f>+'Results Input'!G66</f>
        <v>E6</v>
      </c>
      <c r="G114" t="str">
        <f>VLOOKUP(F114,Results!$N$2:$O$11,2,FALSE)</f>
        <v>Starlite</v>
      </c>
      <c r="H114" s="22">
        <f>+'Results Input'!I66</f>
        <v>0</v>
      </c>
      <c r="I114" s="22" t="str">
        <f>+'Results Input'!J66</f>
        <v>X</v>
      </c>
      <c r="J114" t="str">
        <f>VLOOKUP(I114,Results!$N$2:$O$11,2,FALSE)</f>
        <v>No Match</v>
      </c>
      <c r="K114" s="26"/>
    </row>
    <row r="115" spans="2:11" x14ac:dyDescent="0.3">
      <c r="B115" t="str">
        <f t="shared" si="38"/>
        <v>13E1</v>
      </c>
      <c r="C115" t="str">
        <f t="shared" si="23"/>
        <v>13E4</v>
      </c>
      <c r="D115" s="11">
        <f>+D110</f>
        <v>46367</v>
      </c>
      <c r="E115" s="29">
        <f>+E110</f>
        <v>13</v>
      </c>
      <c r="F115" s="22" t="str">
        <f>+I110</f>
        <v>E1</v>
      </c>
      <c r="G115" t="str">
        <f>VLOOKUP(F115,Results!$N$2:$O$11,2,FALSE)</f>
        <v>Misfits</v>
      </c>
      <c r="H115" s="22">
        <f>+K110</f>
        <v>0</v>
      </c>
      <c r="I115" s="1" t="str">
        <f>+F110</f>
        <v>E4</v>
      </c>
      <c r="J115" t="str">
        <f>VLOOKUP(I115,Results!$N$2:$O$11,2,FALSE)</f>
        <v>Bullets</v>
      </c>
      <c r="K115" s="22">
        <f>+H110</f>
        <v>0</v>
      </c>
    </row>
    <row r="116" spans="2:11" x14ac:dyDescent="0.3">
      <c r="B116" t="str">
        <f t="shared" si="38"/>
        <v>13E3</v>
      </c>
      <c r="C116" t="str">
        <f t="shared" si="23"/>
        <v>13E5</v>
      </c>
      <c r="D116" s="11">
        <f>+D110</f>
        <v>46367</v>
      </c>
      <c r="E116" s="29">
        <f t="shared" ref="E116:E118" si="39">+E111</f>
        <v>13</v>
      </c>
      <c r="F116" s="22" t="str">
        <f>+I111</f>
        <v>E3</v>
      </c>
      <c r="G116" t="str">
        <f>VLOOKUP(F116,Results!$N$2:$O$11,2,FALSE)</f>
        <v>Riches Rollers</v>
      </c>
      <c r="H116" s="22">
        <f>+K111</f>
        <v>0</v>
      </c>
      <c r="I116" s="1" t="str">
        <f>+F111</f>
        <v>E5</v>
      </c>
      <c r="J116" t="str">
        <f>VLOOKUP(I116,Results!$N$2:$O$11,2,FALSE)</f>
        <v>New Builds</v>
      </c>
      <c r="K116" s="22">
        <f t="shared" ref="K116:K118" si="40">+H111</f>
        <v>0</v>
      </c>
    </row>
    <row r="117" spans="2:11" x14ac:dyDescent="0.3">
      <c r="B117" t="str">
        <f t="shared" si="38"/>
        <v>13E7</v>
      </c>
      <c r="C117" t="str">
        <f t="shared" si="23"/>
        <v>13E2</v>
      </c>
      <c r="D117" s="11">
        <f>+D110</f>
        <v>46367</v>
      </c>
      <c r="E117" s="29">
        <f t="shared" si="39"/>
        <v>13</v>
      </c>
      <c r="F117" s="22" t="str">
        <f>+I112</f>
        <v>E7</v>
      </c>
      <c r="G117" t="str">
        <f>VLOOKUP(F117,Results!$N$2:$O$11,2,FALSE)</f>
        <v>Golfers</v>
      </c>
      <c r="H117" s="22">
        <f>+K112</f>
        <v>0</v>
      </c>
      <c r="I117" s="1" t="str">
        <f>+F112</f>
        <v>E2</v>
      </c>
      <c r="J117" t="str">
        <f>VLOOKUP(I117,Results!$N$2:$O$11,2,FALSE)</f>
        <v>Team Krewna</v>
      </c>
      <c r="K117" s="22">
        <f t="shared" si="40"/>
        <v>0</v>
      </c>
    </row>
    <row r="118" spans="2:11" x14ac:dyDescent="0.3">
      <c r="B118" t="str">
        <f t="shared" si="38"/>
        <v>13E8</v>
      </c>
      <c r="C118" t="str">
        <f t="shared" si="23"/>
        <v>13E9</v>
      </c>
      <c r="D118" s="11">
        <f>+D110</f>
        <v>46367</v>
      </c>
      <c r="E118" s="29">
        <f t="shared" si="39"/>
        <v>13</v>
      </c>
      <c r="F118" s="22" t="str">
        <f>+I113</f>
        <v>E8</v>
      </c>
      <c r="G118" t="str">
        <f>VLOOKUP(F118,Results!$N$2:$O$11,2,FALSE)</f>
        <v>Green Wizards</v>
      </c>
      <c r="H118" s="22">
        <f>+K113</f>
        <v>0</v>
      </c>
      <c r="I118" s="1" t="str">
        <f>+F113</f>
        <v>E9</v>
      </c>
      <c r="J118" t="str">
        <f>VLOOKUP(I118,Results!$N$2:$O$11,2,FALSE)</f>
        <v>Biased Boys</v>
      </c>
      <c r="K118" s="22">
        <f t="shared" si="40"/>
        <v>0</v>
      </c>
    </row>
    <row r="119" spans="2:11" x14ac:dyDescent="0.3">
      <c r="B119" t="str">
        <f t="shared" ref="B119:B127" si="41">CONCATENATE(E119,F119)</f>
        <v>14E2</v>
      </c>
      <c r="C119" t="str">
        <f t="shared" si="23"/>
        <v>14E8</v>
      </c>
      <c r="D119" s="11">
        <f>+'Results Input'!E67</f>
        <v>46373</v>
      </c>
      <c r="E119" s="28">
        <f>+'Results Input'!F67</f>
        <v>14</v>
      </c>
      <c r="F119" s="22" t="str">
        <f>+'Results Input'!G67</f>
        <v>E2</v>
      </c>
      <c r="G119" t="str">
        <f>VLOOKUP(F119,Results!$N$2:$O$11,2,FALSE)</f>
        <v>Team Krewna</v>
      </c>
      <c r="H119" s="22">
        <f>+'Results Input'!I67</f>
        <v>0</v>
      </c>
      <c r="I119" s="22" t="str">
        <f>+'Results Input'!J67</f>
        <v>E8</v>
      </c>
      <c r="J119" t="str">
        <f>VLOOKUP(I119,Results!$N$2:$O$11,2,FALSE)</f>
        <v>Green Wizards</v>
      </c>
      <c r="K119" s="22">
        <f>+'Results Input'!L67</f>
        <v>0</v>
      </c>
    </row>
    <row r="120" spans="2:11" x14ac:dyDescent="0.3">
      <c r="B120" t="str">
        <f t="shared" si="41"/>
        <v>14E1</v>
      </c>
      <c r="C120" t="str">
        <f t="shared" si="23"/>
        <v>14E6</v>
      </c>
      <c r="D120" s="11">
        <f>+D119</f>
        <v>46373</v>
      </c>
      <c r="E120" s="28">
        <f>+'Results Input'!F68</f>
        <v>14</v>
      </c>
      <c r="F120" s="22" t="str">
        <f>+'Results Input'!G68</f>
        <v>E1</v>
      </c>
      <c r="G120" t="str">
        <f>VLOOKUP(F120,Results!$N$2:$O$11,2,FALSE)</f>
        <v>Misfits</v>
      </c>
      <c r="H120" s="22">
        <f>+'Results Input'!I68</f>
        <v>0</v>
      </c>
      <c r="I120" s="22" t="str">
        <f>+'Results Input'!J68</f>
        <v>E6</v>
      </c>
      <c r="J120" t="str">
        <f>VLOOKUP(I120,Results!$N$2:$O$11,2,FALSE)</f>
        <v>Starlite</v>
      </c>
      <c r="K120" s="22">
        <f>+'Results Input'!L68</f>
        <v>0</v>
      </c>
    </row>
    <row r="121" spans="2:11" x14ac:dyDescent="0.3">
      <c r="B121" t="str">
        <f t="shared" si="41"/>
        <v>14E7</v>
      </c>
      <c r="C121" t="str">
        <f t="shared" si="23"/>
        <v>14E4</v>
      </c>
      <c r="D121" s="11">
        <f>+D119</f>
        <v>46373</v>
      </c>
      <c r="E121" s="28">
        <f>+'Results Input'!F69</f>
        <v>14</v>
      </c>
      <c r="F121" s="22" t="str">
        <f>+'Results Input'!G69</f>
        <v>E7</v>
      </c>
      <c r="G121" t="str">
        <f>VLOOKUP(F121,Results!$N$2:$O$11,2,FALSE)</f>
        <v>Golfers</v>
      </c>
      <c r="H121" s="22">
        <f>+'Results Input'!I69</f>
        <v>0</v>
      </c>
      <c r="I121" s="22" t="str">
        <f>+'Results Input'!J69</f>
        <v>E4</v>
      </c>
      <c r="J121" t="str">
        <f>VLOOKUP(I121,Results!$N$2:$O$11,2,FALSE)</f>
        <v>Bullets</v>
      </c>
      <c r="K121" s="22">
        <f>+'Results Input'!L69</f>
        <v>0</v>
      </c>
    </row>
    <row r="122" spans="2:11" x14ac:dyDescent="0.3">
      <c r="B122" t="str">
        <f t="shared" si="41"/>
        <v>14E3</v>
      </c>
      <c r="C122" t="str">
        <f t="shared" si="23"/>
        <v>14E9</v>
      </c>
      <c r="D122" s="11">
        <f>+D119</f>
        <v>46373</v>
      </c>
      <c r="E122" s="28">
        <f>+'Results Input'!F70</f>
        <v>14</v>
      </c>
      <c r="F122" s="22" t="str">
        <f>+'Results Input'!G70</f>
        <v>E3</v>
      </c>
      <c r="G122" t="str">
        <f>VLOOKUP(F122,Results!$N$2:$O$11,2,FALSE)</f>
        <v>Riches Rollers</v>
      </c>
      <c r="H122" s="22">
        <f>+'Results Input'!I70</f>
        <v>0</v>
      </c>
      <c r="I122" s="22" t="str">
        <f>+'Results Input'!J70</f>
        <v>E9</v>
      </c>
      <c r="J122" t="str">
        <f>VLOOKUP(I122,Results!$N$2:$O$11,2,FALSE)</f>
        <v>Biased Boys</v>
      </c>
      <c r="K122" s="22">
        <f>+'Results Input'!L70</f>
        <v>0</v>
      </c>
    </row>
    <row r="123" spans="2:11" x14ac:dyDescent="0.3">
      <c r="B123" t="str">
        <f t="shared" si="41"/>
        <v>14E5</v>
      </c>
      <c r="C123" t="str">
        <f t="shared" si="23"/>
        <v>14X</v>
      </c>
      <c r="D123" s="11">
        <f>+D119</f>
        <v>46373</v>
      </c>
      <c r="E123" s="28">
        <f>+'Results Input'!F71</f>
        <v>14</v>
      </c>
      <c r="F123" s="22" t="str">
        <f>+'Results Input'!G71</f>
        <v>E5</v>
      </c>
      <c r="G123" t="str">
        <f>VLOOKUP(F123,Results!$N$2:$O$11,2,FALSE)</f>
        <v>New Builds</v>
      </c>
      <c r="H123" s="22">
        <f>+'Results Input'!I71</f>
        <v>0</v>
      </c>
      <c r="I123" s="22" t="str">
        <f>+'Results Input'!J71</f>
        <v>X</v>
      </c>
      <c r="J123" t="str">
        <f>VLOOKUP(I123,Results!$N$2:$O$11,2,FALSE)</f>
        <v>No Match</v>
      </c>
      <c r="K123" s="26"/>
    </row>
    <row r="124" spans="2:11" x14ac:dyDescent="0.3">
      <c r="B124" t="str">
        <f t="shared" si="41"/>
        <v>14E8</v>
      </c>
      <c r="C124" t="str">
        <f t="shared" si="23"/>
        <v>14E2</v>
      </c>
      <c r="D124" s="11">
        <f>+D119</f>
        <v>46373</v>
      </c>
      <c r="E124" s="29">
        <f>+E119</f>
        <v>14</v>
      </c>
      <c r="F124" s="22" t="str">
        <f>+I119</f>
        <v>E8</v>
      </c>
      <c r="G124" t="str">
        <f>VLOOKUP(F124,Results!$N$2:$O$11,2,FALSE)</f>
        <v>Green Wizards</v>
      </c>
      <c r="H124" s="22">
        <f>+K119</f>
        <v>0</v>
      </c>
      <c r="I124" s="1" t="str">
        <f>+F119</f>
        <v>E2</v>
      </c>
      <c r="J124" t="str">
        <f>VLOOKUP(I124,Results!$N$2:$O$11,2,FALSE)</f>
        <v>Team Krewna</v>
      </c>
      <c r="K124" s="22">
        <f>+H119</f>
        <v>0</v>
      </c>
    </row>
    <row r="125" spans="2:11" x14ac:dyDescent="0.3">
      <c r="B125" t="str">
        <f t="shared" si="41"/>
        <v>14E6</v>
      </c>
      <c r="C125" t="str">
        <f t="shared" si="23"/>
        <v>14E1</v>
      </c>
      <c r="D125" s="11">
        <f>+D119</f>
        <v>46373</v>
      </c>
      <c r="E125" s="29">
        <f t="shared" ref="E125:E127" si="42">+E120</f>
        <v>14</v>
      </c>
      <c r="F125" s="22" t="str">
        <f>+I120</f>
        <v>E6</v>
      </c>
      <c r="G125" t="str">
        <f>VLOOKUP(F125,Results!$N$2:$O$11,2,FALSE)</f>
        <v>Starlite</v>
      </c>
      <c r="H125" s="22">
        <f>+K120</f>
        <v>0</v>
      </c>
      <c r="I125" s="1" t="str">
        <f>+F120</f>
        <v>E1</v>
      </c>
      <c r="J125" t="str">
        <f>VLOOKUP(I125,Results!$N$2:$O$11,2,FALSE)</f>
        <v>Misfits</v>
      </c>
      <c r="K125" s="22">
        <f t="shared" ref="K125:K127" si="43">+H120</f>
        <v>0</v>
      </c>
    </row>
    <row r="126" spans="2:11" x14ac:dyDescent="0.3">
      <c r="B126" t="str">
        <f t="shared" si="41"/>
        <v>14E4</v>
      </c>
      <c r="C126" t="str">
        <f t="shared" si="23"/>
        <v>14E7</v>
      </c>
      <c r="D126" s="11">
        <f>+D119</f>
        <v>46373</v>
      </c>
      <c r="E126" s="29">
        <f t="shared" si="42"/>
        <v>14</v>
      </c>
      <c r="F126" s="22" t="str">
        <f>+I121</f>
        <v>E4</v>
      </c>
      <c r="G126" t="str">
        <f>VLOOKUP(F126,Results!$N$2:$O$11,2,FALSE)</f>
        <v>Bullets</v>
      </c>
      <c r="H126" s="22">
        <f>+K121</f>
        <v>0</v>
      </c>
      <c r="I126" s="1" t="str">
        <f>+F121</f>
        <v>E7</v>
      </c>
      <c r="J126" t="str">
        <f>VLOOKUP(I126,Results!$N$2:$O$11,2,FALSE)</f>
        <v>Golfers</v>
      </c>
      <c r="K126" s="22">
        <f t="shared" si="43"/>
        <v>0</v>
      </c>
    </row>
    <row r="127" spans="2:11" x14ac:dyDescent="0.3">
      <c r="B127" t="str">
        <f t="shared" si="41"/>
        <v>14E9</v>
      </c>
      <c r="C127" t="str">
        <f t="shared" si="23"/>
        <v>14E3</v>
      </c>
      <c r="D127" s="11">
        <f>+D119</f>
        <v>46373</v>
      </c>
      <c r="E127" s="29">
        <f t="shared" si="42"/>
        <v>14</v>
      </c>
      <c r="F127" s="22" t="str">
        <f>+I122</f>
        <v>E9</v>
      </c>
      <c r="G127" t="str">
        <f>VLOOKUP(F127,Results!$N$2:$O$11,2,FALSE)</f>
        <v>Biased Boys</v>
      </c>
      <c r="H127" s="22">
        <f>+K122</f>
        <v>0</v>
      </c>
      <c r="I127" s="1" t="str">
        <f>+F122</f>
        <v>E3</v>
      </c>
      <c r="J127" t="str">
        <f>VLOOKUP(I127,Results!$N$2:$O$11,2,FALSE)</f>
        <v>Riches Rollers</v>
      </c>
      <c r="K127" s="22">
        <f t="shared" si="43"/>
        <v>0</v>
      </c>
    </row>
    <row r="128" spans="2:11" x14ac:dyDescent="0.3">
      <c r="B128" t="str">
        <f t="shared" ref="B128:B136" si="44">CONCATENATE(E128,F128)</f>
        <v>15E9</v>
      </c>
      <c r="C128" t="str">
        <f t="shared" si="23"/>
        <v>15E5</v>
      </c>
      <c r="D128" s="11">
        <f>+'Results Input'!E72</f>
        <v>46395</v>
      </c>
      <c r="E128" s="28">
        <f>+'Results Input'!F72</f>
        <v>15</v>
      </c>
      <c r="F128" s="22" t="str">
        <f>+'Results Input'!G72</f>
        <v>E9</v>
      </c>
      <c r="G128" t="str">
        <f>VLOOKUP(F128,Results!$N$2:$O$11,2,FALSE)</f>
        <v>Biased Boys</v>
      </c>
      <c r="H128" s="22">
        <f>+'Results Input'!I72</f>
        <v>0</v>
      </c>
      <c r="I128" s="22" t="str">
        <f>+'Results Input'!J72</f>
        <v>E5</v>
      </c>
      <c r="J128" t="str">
        <f>VLOOKUP(I128,Results!$N$2:$O$11,2,FALSE)</f>
        <v>New Builds</v>
      </c>
      <c r="K128" s="22">
        <f>+'Results Input'!L72</f>
        <v>0</v>
      </c>
    </row>
    <row r="129" spans="2:11" x14ac:dyDescent="0.3">
      <c r="B129" t="str">
        <f t="shared" si="44"/>
        <v>15E6</v>
      </c>
      <c r="C129" t="str">
        <f t="shared" si="23"/>
        <v>15E2</v>
      </c>
      <c r="D129" s="11">
        <f>+D128</f>
        <v>46395</v>
      </c>
      <c r="E129" s="28">
        <f>+'Results Input'!F73</f>
        <v>15</v>
      </c>
      <c r="F129" s="22" t="str">
        <f>+'Results Input'!G73</f>
        <v>E6</v>
      </c>
      <c r="G129" t="str">
        <f>VLOOKUP(F129,Results!$N$2:$O$11,2,FALSE)</f>
        <v>Starlite</v>
      </c>
      <c r="H129" s="22">
        <f>+'Results Input'!I73</f>
        <v>0</v>
      </c>
      <c r="I129" s="22" t="str">
        <f>+'Results Input'!J73</f>
        <v>E2</v>
      </c>
      <c r="J129" t="str">
        <f>VLOOKUP(I129,Results!$N$2:$O$11,2,FALSE)</f>
        <v>Team Krewna</v>
      </c>
      <c r="K129" s="22">
        <f>+'Results Input'!L73</f>
        <v>0</v>
      </c>
    </row>
    <row r="130" spans="2:11" x14ac:dyDescent="0.3">
      <c r="B130" t="str">
        <f t="shared" si="44"/>
        <v>15E1</v>
      </c>
      <c r="C130" t="str">
        <f t="shared" si="23"/>
        <v>15E7</v>
      </c>
      <c r="D130" s="11">
        <f>+D128</f>
        <v>46395</v>
      </c>
      <c r="E130" s="28">
        <f>+'Results Input'!F74</f>
        <v>15</v>
      </c>
      <c r="F130" s="22" t="str">
        <f>+'Results Input'!G74</f>
        <v>E1</v>
      </c>
      <c r="G130" t="str">
        <f>VLOOKUP(F130,Results!$N$2:$O$11,2,FALSE)</f>
        <v>Misfits</v>
      </c>
      <c r="H130" s="22">
        <f>+'Results Input'!I74</f>
        <v>0</v>
      </c>
      <c r="I130" s="22" t="str">
        <f>+'Results Input'!J74</f>
        <v>E7</v>
      </c>
      <c r="J130" t="str">
        <f>VLOOKUP(I130,Results!$N$2:$O$11,2,FALSE)</f>
        <v>Golfers</v>
      </c>
      <c r="K130" s="22">
        <f>+'Results Input'!L74</f>
        <v>0</v>
      </c>
    </row>
    <row r="131" spans="2:11" x14ac:dyDescent="0.3">
      <c r="B131" t="str">
        <f t="shared" si="44"/>
        <v>15E3</v>
      </c>
      <c r="C131" t="str">
        <f t="shared" ref="C131:C194" si="45">CONCATENATE(E131,I131)</f>
        <v>15E8</v>
      </c>
      <c r="D131" s="11">
        <f>+D128</f>
        <v>46395</v>
      </c>
      <c r="E131" s="28">
        <f>+'Results Input'!F75</f>
        <v>15</v>
      </c>
      <c r="F131" s="22" t="str">
        <f>+'Results Input'!G75</f>
        <v>E3</v>
      </c>
      <c r="G131" t="str">
        <f>VLOOKUP(F131,Results!$N$2:$O$11,2,FALSE)</f>
        <v>Riches Rollers</v>
      </c>
      <c r="H131" s="22">
        <f>+'Results Input'!I75</f>
        <v>0</v>
      </c>
      <c r="I131" s="22" t="str">
        <f>+'Results Input'!J75</f>
        <v>E8</v>
      </c>
      <c r="J131" t="str">
        <f>VLOOKUP(I131,Results!$N$2:$O$11,2,FALSE)</f>
        <v>Green Wizards</v>
      </c>
      <c r="K131" s="22">
        <f>+'Results Input'!L75</f>
        <v>0</v>
      </c>
    </row>
    <row r="132" spans="2:11" x14ac:dyDescent="0.3">
      <c r="B132" t="str">
        <f t="shared" si="44"/>
        <v>15E4</v>
      </c>
      <c r="C132" t="str">
        <f t="shared" si="45"/>
        <v>15X</v>
      </c>
      <c r="D132" s="11">
        <f>+D128</f>
        <v>46395</v>
      </c>
      <c r="E132" s="28">
        <f>+'Results Input'!F76</f>
        <v>15</v>
      </c>
      <c r="F132" s="22" t="str">
        <f>+'Results Input'!G76</f>
        <v>E4</v>
      </c>
      <c r="G132" t="str">
        <f>VLOOKUP(F132,Results!$N$2:$O$11,2,FALSE)</f>
        <v>Bullets</v>
      </c>
      <c r="H132" s="22">
        <f>+'Results Input'!I76</f>
        <v>0</v>
      </c>
      <c r="I132" s="22" t="str">
        <f>+'Results Input'!J76</f>
        <v>X</v>
      </c>
      <c r="J132" t="str">
        <f>VLOOKUP(I132,Results!$N$2:$O$11,2,FALSE)</f>
        <v>No Match</v>
      </c>
      <c r="K132" s="26"/>
    </row>
    <row r="133" spans="2:11" x14ac:dyDescent="0.3">
      <c r="B133" t="str">
        <f t="shared" si="44"/>
        <v>15E5</v>
      </c>
      <c r="C133" t="str">
        <f t="shared" si="45"/>
        <v>15E9</v>
      </c>
      <c r="D133" s="11">
        <f>+D128</f>
        <v>46395</v>
      </c>
      <c r="E133" s="29">
        <f>+E128</f>
        <v>15</v>
      </c>
      <c r="F133" s="22" t="str">
        <f>+I128</f>
        <v>E5</v>
      </c>
      <c r="G133" t="str">
        <f>VLOOKUP(F133,Results!$N$2:$O$11,2,FALSE)</f>
        <v>New Builds</v>
      </c>
      <c r="H133" s="22">
        <f>+K128</f>
        <v>0</v>
      </c>
      <c r="I133" s="1" t="str">
        <f>+F128</f>
        <v>E9</v>
      </c>
      <c r="J133" t="str">
        <f>VLOOKUP(I133,Results!$N$2:$O$11,2,FALSE)</f>
        <v>Biased Boys</v>
      </c>
      <c r="K133" s="22">
        <f>+H128</f>
        <v>0</v>
      </c>
    </row>
    <row r="134" spans="2:11" x14ac:dyDescent="0.3">
      <c r="B134" t="str">
        <f t="shared" si="44"/>
        <v>15E2</v>
      </c>
      <c r="C134" t="str">
        <f t="shared" si="45"/>
        <v>15E6</v>
      </c>
      <c r="D134" s="11">
        <f>+D128</f>
        <v>46395</v>
      </c>
      <c r="E134" s="29">
        <f t="shared" ref="E134:E136" si="46">+E129</f>
        <v>15</v>
      </c>
      <c r="F134" s="22" t="str">
        <f>+I129</f>
        <v>E2</v>
      </c>
      <c r="G134" t="str">
        <f>VLOOKUP(F134,Results!$N$2:$O$11,2,FALSE)</f>
        <v>Team Krewna</v>
      </c>
      <c r="H134" s="22">
        <f>+K129</f>
        <v>0</v>
      </c>
      <c r="I134" s="1" t="str">
        <f>+F129</f>
        <v>E6</v>
      </c>
      <c r="J134" t="str">
        <f>VLOOKUP(I134,Results!$N$2:$O$11,2,FALSE)</f>
        <v>Starlite</v>
      </c>
      <c r="K134" s="22">
        <f t="shared" ref="K134:K136" si="47">+H129</f>
        <v>0</v>
      </c>
    </row>
    <row r="135" spans="2:11" x14ac:dyDescent="0.3">
      <c r="B135" t="str">
        <f t="shared" si="44"/>
        <v>15E7</v>
      </c>
      <c r="C135" t="str">
        <f t="shared" si="45"/>
        <v>15E1</v>
      </c>
      <c r="D135" s="11">
        <f>+D128</f>
        <v>46395</v>
      </c>
      <c r="E135" s="29">
        <f t="shared" si="46"/>
        <v>15</v>
      </c>
      <c r="F135" s="22" t="str">
        <f>+I130</f>
        <v>E7</v>
      </c>
      <c r="G135" t="str">
        <f>VLOOKUP(F135,Results!$N$2:$O$11,2,FALSE)</f>
        <v>Golfers</v>
      </c>
      <c r="H135" s="22">
        <f>+K130</f>
        <v>0</v>
      </c>
      <c r="I135" s="1" t="str">
        <f>+F130</f>
        <v>E1</v>
      </c>
      <c r="J135" t="str">
        <f>VLOOKUP(I135,Results!$N$2:$O$11,2,FALSE)</f>
        <v>Misfits</v>
      </c>
      <c r="K135" s="22">
        <f t="shared" si="47"/>
        <v>0</v>
      </c>
    </row>
    <row r="136" spans="2:11" x14ac:dyDescent="0.3">
      <c r="B136" t="str">
        <f t="shared" si="44"/>
        <v>15E8</v>
      </c>
      <c r="C136" t="str">
        <f t="shared" si="45"/>
        <v>15E3</v>
      </c>
      <c r="D136" s="11">
        <f>+D128</f>
        <v>46395</v>
      </c>
      <c r="E136" s="29">
        <f t="shared" si="46"/>
        <v>15</v>
      </c>
      <c r="F136" s="22" t="str">
        <f>+I131</f>
        <v>E8</v>
      </c>
      <c r="G136" t="str">
        <f>VLOOKUP(F136,Results!$N$2:$O$11,2,FALSE)</f>
        <v>Green Wizards</v>
      </c>
      <c r="H136" s="22">
        <f>+K131</f>
        <v>0</v>
      </c>
      <c r="I136" s="1" t="str">
        <f>+F131</f>
        <v>E3</v>
      </c>
      <c r="J136" t="str">
        <f>VLOOKUP(I136,Results!$N$2:$O$11,2,FALSE)</f>
        <v>Riches Rollers</v>
      </c>
      <c r="K136" s="22">
        <f t="shared" si="47"/>
        <v>0</v>
      </c>
    </row>
    <row r="137" spans="2:11" x14ac:dyDescent="0.3">
      <c r="B137" t="str">
        <f t="shared" ref="B137:B145" si="48">CONCATENATE(E137,F137)</f>
        <v>16E1</v>
      </c>
      <c r="C137" t="str">
        <f t="shared" si="45"/>
        <v>16E8</v>
      </c>
      <c r="D137" s="11">
        <f>+'Results Input'!E77</f>
        <v>46401</v>
      </c>
      <c r="E137" s="28">
        <f>+'Results Input'!F77</f>
        <v>16</v>
      </c>
      <c r="F137" s="22" t="str">
        <f>+'Results Input'!G77</f>
        <v>E1</v>
      </c>
      <c r="G137" t="str">
        <f>VLOOKUP(F137,Results!$N$2:$O$11,2,FALSE)</f>
        <v>Misfits</v>
      </c>
      <c r="H137" s="22">
        <f>+'Results Input'!I77</f>
        <v>0</v>
      </c>
      <c r="I137" s="22" t="str">
        <f>+'Results Input'!J77</f>
        <v>E8</v>
      </c>
      <c r="J137" t="str">
        <f>VLOOKUP(I137,Results!$N$2:$O$11,2,FALSE)</f>
        <v>Green Wizards</v>
      </c>
      <c r="K137" s="22">
        <f>+'Results Input'!L77</f>
        <v>0</v>
      </c>
    </row>
    <row r="138" spans="2:11" x14ac:dyDescent="0.3">
      <c r="B138" t="str">
        <f t="shared" si="48"/>
        <v>16E9</v>
      </c>
      <c r="C138" t="str">
        <f t="shared" si="45"/>
        <v>16E7</v>
      </c>
      <c r="D138" s="11">
        <f>+D137</f>
        <v>46401</v>
      </c>
      <c r="E138" s="28">
        <f>+'Results Input'!F78</f>
        <v>16</v>
      </c>
      <c r="F138" s="22" t="str">
        <f>+'Results Input'!G78</f>
        <v>E9</v>
      </c>
      <c r="G138" t="str">
        <f>VLOOKUP(F138,Results!$N$2:$O$11,2,FALSE)</f>
        <v>Biased Boys</v>
      </c>
      <c r="H138" s="22">
        <f>+'Results Input'!I78</f>
        <v>0</v>
      </c>
      <c r="I138" s="22" t="str">
        <f>+'Results Input'!J78</f>
        <v>E7</v>
      </c>
      <c r="J138" t="str">
        <f>VLOOKUP(I138,Results!$N$2:$O$11,2,FALSE)</f>
        <v>Golfers</v>
      </c>
      <c r="K138" s="22">
        <f>+'Results Input'!L78</f>
        <v>0</v>
      </c>
    </row>
    <row r="139" spans="2:11" x14ac:dyDescent="0.3">
      <c r="B139" t="str">
        <f t="shared" si="48"/>
        <v>16E5</v>
      </c>
      <c r="C139" t="str">
        <f t="shared" si="45"/>
        <v>16E2</v>
      </c>
      <c r="D139" s="11">
        <f>+D137</f>
        <v>46401</v>
      </c>
      <c r="E139" s="28">
        <f>+'Results Input'!F79</f>
        <v>16</v>
      </c>
      <c r="F139" s="22" t="str">
        <f>+'Results Input'!G79</f>
        <v>E5</v>
      </c>
      <c r="G139" t="str">
        <f>VLOOKUP(F139,Results!$N$2:$O$11,2,FALSE)</f>
        <v>New Builds</v>
      </c>
      <c r="H139" s="22">
        <f>+'Results Input'!I79</f>
        <v>0</v>
      </c>
      <c r="I139" s="22" t="str">
        <f>+'Results Input'!J79</f>
        <v>E2</v>
      </c>
      <c r="J139" t="str">
        <f>VLOOKUP(I139,Results!$N$2:$O$11,2,FALSE)</f>
        <v>Team Krewna</v>
      </c>
      <c r="K139" s="22">
        <f>+'Results Input'!L79</f>
        <v>0</v>
      </c>
    </row>
    <row r="140" spans="2:11" x14ac:dyDescent="0.3">
      <c r="B140" t="str">
        <f t="shared" si="48"/>
        <v>16E6</v>
      </c>
      <c r="C140" t="str">
        <f t="shared" si="45"/>
        <v>16E4</v>
      </c>
      <c r="D140" s="11">
        <f>+D137</f>
        <v>46401</v>
      </c>
      <c r="E140" s="28">
        <f>+'Results Input'!F80</f>
        <v>16</v>
      </c>
      <c r="F140" s="22" t="str">
        <f>+'Results Input'!G80</f>
        <v>E6</v>
      </c>
      <c r="G140" t="str">
        <f>VLOOKUP(F140,Results!$N$2:$O$11,2,FALSE)</f>
        <v>Starlite</v>
      </c>
      <c r="H140" s="22">
        <f>+'Results Input'!I80</f>
        <v>0</v>
      </c>
      <c r="I140" s="22" t="str">
        <f>+'Results Input'!J80</f>
        <v>E4</v>
      </c>
      <c r="J140" t="str">
        <f>VLOOKUP(I140,Results!$N$2:$O$11,2,FALSE)</f>
        <v>Bullets</v>
      </c>
      <c r="K140" s="22">
        <f>+'Results Input'!L80</f>
        <v>0</v>
      </c>
    </row>
    <row r="141" spans="2:11" x14ac:dyDescent="0.3">
      <c r="B141" t="str">
        <f t="shared" si="48"/>
        <v>16E3</v>
      </c>
      <c r="C141" t="str">
        <f t="shared" si="45"/>
        <v>16X</v>
      </c>
      <c r="D141" s="11">
        <f>+D137</f>
        <v>46401</v>
      </c>
      <c r="E141" s="28">
        <f>+'Results Input'!F81</f>
        <v>16</v>
      </c>
      <c r="F141" s="22" t="str">
        <f>+'Results Input'!G81</f>
        <v>E3</v>
      </c>
      <c r="G141" t="str">
        <f>VLOOKUP(F141,Results!$N$2:$O$11,2,FALSE)</f>
        <v>Riches Rollers</v>
      </c>
      <c r="H141" s="22">
        <f>+'Results Input'!I81</f>
        <v>0</v>
      </c>
      <c r="I141" s="22" t="str">
        <f>+'Results Input'!J81</f>
        <v>X</v>
      </c>
      <c r="J141" t="str">
        <f>VLOOKUP(I141,Results!$N$2:$O$11,2,FALSE)</f>
        <v>No Match</v>
      </c>
      <c r="K141" s="26"/>
    </row>
    <row r="142" spans="2:11" x14ac:dyDescent="0.3">
      <c r="B142" t="str">
        <f t="shared" si="48"/>
        <v>16E8</v>
      </c>
      <c r="C142" t="str">
        <f t="shared" si="45"/>
        <v>16E1</v>
      </c>
      <c r="D142" s="11">
        <f>+D137</f>
        <v>46401</v>
      </c>
      <c r="E142" s="29">
        <f>+E137</f>
        <v>16</v>
      </c>
      <c r="F142" s="22" t="str">
        <f>+I137</f>
        <v>E8</v>
      </c>
      <c r="G142" t="str">
        <f>VLOOKUP(F142,Results!$N$2:$O$11,2,FALSE)</f>
        <v>Green Wizards</v>
      </c>
      <c r="H142" s="22">
        <f>+K137</f>
        <v>0</v>
      </c>
      <c r="I142" s="1" t="str">
        <f>+F137</f>
        <v>E1</v>
      </c>
      <c r="J142" t="str">
        <f>VLOOKUP(I142,Results!$N$2:$O$11,2,FALSE)</f>
        <v>Misfits</v>
      </c>
      <c r="K142" s="22">
        <f>+H137</f>
        <v>0</v>
      </c>
    </row>
    <row r="143" spans="2:11" x14ac:dyDescent="0.3">
      <c r="B143" t="str">
        <f t="shared" si="48"/>
        <v>16E7</v>
      </c>
      <c r="C143" t="str">
        <f t="shared" si="45"/>
        <v>16E9</v>
      </c>
      <c r="D143" s="11">
        <f>+D137</f>
        <v>46401</v>
      </c>
      <c r="E143" s="29">
        <f t="shared" ref="E143:E145" si="49">+E138</f>
        <v>16</v>
      </c>
      <c r="F143" s="22" t="str">
        <f>+I138</f>
        <v>E7</v>
      </c>
      <c r="G143" t="str">
        <f>VLOOKUP(F143,Results!$N$2:$O$11,2,FALSE)</f>
        <v>Golfers</v>
      </c>
      <c r="H143" s="22">
        <f>+K138</f>
        <v>0</v>
      </c>
      <c r="I143" s="1" t="str">
        <f>+F138</f>
        <v>E9</v>
      </c>
      <c r="J143" t="str">
        <f>VLOOKUP(I143,Results!$N$2:$O$11,2,FALSE)</f>
        <v>Biased Boys</v>
      </c>
      <c r="K143" s="22">
        <f t="shared" ref="K143:K145" si="50">+H138</f>
        <v>0</v>
      </c>
    </row>
    <row r="144" spans="2:11" x14ac:dyDescent="0.3">
      <c r="B144" t="str">
        <f t="shared" si="48"/>
        <v>16E2</v>
      </c>
      <c r="C144" t="str">
        <f t="shared" si="45"/>
        <v>16E5</v>
      </c>
      <c r="D144" s="11">
        <f>+D137</f>
        <v>46401</v>
      </c>
      <c r="E144" s="29">
        <f t="shared" si="49"/>
        <v>16</v>
      </c>
      <c r="F144" s="22" t="str">
        <f>+I139</f>
        <v>E2</v>
      </c>
      <c r="G144" t="str">
        <f>VLOOKUP(F144,Results!$N$2:$O$11,2,FALSE)</f>
        <v>Team Krewna</v>
      </c>
      <c r="H144" s="22">
        <f>+K139</f>
        <v>0</v>
      </c>
      <c r="I144" s="1" t="str">
        <f>+F139</f>
        <v>E5</v>
      </c>
      <c r="J144" t="str">
        <f>VLOOKUP(I144,Results!$N$2:$O$11,2,FALSE)</f>
        <v>New Builds</v>
      </c>
      <c r="K144" s="22">
        <f t="shared" si="50"/>
        <v>0</v>
      </c>
    </row>
    <row r="145" spans="2:11" x14ac:dyDescent="0.3">
      <c r="B145" t="str">
        <f t="shared" si="48"/>
        <v>16E4</v>
      </c>
      <c r="C145" t="str">
        <f t="shared" si="45"/>
        <v>16E6</v>
      </c>
      <c r="D145" s="11">
        <f>+D137</f>
        <v>46401</v>
      </c>
      <c r="E145" s="29">
        <f t="shared" si="49"/>
        <v>16</v>
      </c>
      <c r="F145" s="22" t="str">
        <f>+I140</f>
        <v>E4</v>
      </c>
      <c r="G145" t="str">
        <f>VLOOKUP(F145,Results!$N$2:$O$11,2,FALSE)</f>
        <v>Bullets</v>
      </c>
      <c r="H145" s="22">
        <f>+K140</f>
        <v>0</v>
      </c>
      <c r="I145" s="1" t="str">
        <f>+F140</f>
        <v>E6</v>
      </c>
      <c r="J145" t="str">
        <f>VLOOKUP(I145,Results!$N$2:$O$11,2,FALSE)</f>
        <v>Starlite</v>
      </c>
      <c r="K145" s="22">
        <f t="shared" si="50"/>
        <v>0</v>
      </c>
    </row>
    <row r="146" spans="2:11" x14ac:dyDescent="0.3">
      <c r="B146" t="str">
        <f t="shared" ref="B146:B154" si="51">CONCATENATE(E146,F146)</f>
        <v>17E7</v>
      </c>
      <c r="C146" t="str">
        <f t="shared" si="45"/>
        <v>17E3</v>
      </c>
      <c r="D146" s="11">
        <f>+'Results Input'!E82</f>
        <v>46409</v>
      </c>
      <c r="E146" s="28">
        <f>+'Results Input'!F82</f>
        <v>17</v>
      </c>
      <c r="F146" s="22" t="str">
        <f>+'Results Input'!G82</f>
        <v>E7</v>
      </c>
      <c r="G146" t="str">
        <f>VLOOKUP(F146,Results!$N$2:$O$11,2,FALSE)</f>
        <v>Golfers</v>
      </c>
      <c r="H146" s="22">
        <f>+'Results Input'!I82</f>
        <v>0</v>
      </c>
      <c r="I146" s="22" t="str">
        <f>+'Results Input'!J82</f>
        <v>E3</v>
      </c>
      <c r="J146" t="str">
        <f>VLOOKUP(I146,Results!$N$2:$O$11,2,FALSE)</f>
        <v>Riches Rollers</v>
      </c>
      <c r="K146" s="22">
        <f>+'Results Input'!L82</f>
        <v>0</v>
      </c>
    </row>
    <row r="147" spans="2:11" x14ac:dyDescent="0.3">
      <c r="B147" t="str">
        <f t="shared" si="51"/>
        <v>17E4</v>
      </c>
      <c r="C147" t="str">
        <f t="shared" si="45"/>
        <v>17E9</v>
      </c>
      <c r="D147" s="11">
        <f>+D146</f>
        <v>46409</v>
      </c>
      <c r="E147" s="28">
        <f>+'Results Input'!F83</f>
        <v>17</v>
      </c>
      <c r="F147" s="22" t="str">
        <f>+'Results Input'!G83</f>
        <v>E4</v>
      </c>
      <c r="G147" t="str">
        <f>VLOOKUP(F147,Results!$N$2:$O$11,2,FALSE)</f>
        <v>Bullets</v>
      </c>
      <c r="H147" s="22">
        <f>+'Results Input'!I83</f>
        <v>0</v>
      </c>
      <c r="I147" s="22" t="str">
        <f>+'Results Input'!J83</f>
        <v>E9</v>
      </c>
      <c r="J147" t="str">
        <f>VLOOKUP(I147,Results!$N$2:$O$11,2,FALSE)</f>
        <v>Biased Boys</v>
      </c>
      <c r="K147" s="22">
        <f>+'Results Input'!L83</f>
        <v>0</v>
      </c>
    </row>
    <row r="148" spans="2:11" x14ac:dyDescent="0.3">
      <c r="B148" t="str">
        <f t="shared" si="51"/>
        <v>17E8</v>
      </c>
      <c r="C148" t="str">
        <f t="shared" si="45"/>
        <v>17E6</v>
      </c>
      <c r="D148" s="11">
        <f>+D146</f>
        <v>46409</v>
      </c>
      <c r="E148" s="28">
        <f>+'Results Input'!F84</f>
        <v>17</v>
      </c>
      <c r="F148" s="22" t="str">
        <f>+'Results Input'!G84</f>
        <v>E8</v>
      </c>
      <c r="G148" t="str">
        <f>VLOOKUP(F148,Results!$N$2:$O$11,2,FALSE)</f>
        <v>Green Wizards</v>
      </c>
      <c r="H148" s="22">
        <f>+'Results Input'!I84</f>
        <v>0</v>
      </c>
      <c r="I148" s="22" t="str">
        <f>+'Results Input'!J84</f>
        <v>E6</v>
      </c>
      <c r="J148" t="str">
        <f>VLOOKUP(I148,Results!$N$2:$O$11,2,FALSE)</f>
        <v>Starlite</v>
      </c>
      <c r="K148" s="22">
        <f>+'Results Input'!L84</f>
        <v>0</v>
      </c>
    </row>
    <row r="149" spans="2:11" x14ac:dyDescent="0.3">
      <c r="B149" t="str">
        <f t="shared" si="51"/>
        <v>17E5</v>
      </c>
      <c r="C149" t="str">
        <f t="shared" si="45"/>
        <v>17E1</v>
      </c>
      <c r="D149" s="11">
        <f>+D146</f>
        <v>46409</v>
      </c>
      <c r="E149" s="28">
        <f>+'Results Input'!F85</f>
        <v>17</v>
      </c>
      <c r="F149" s="22" t="str">
        <f>+'Results Input'!G85</f>
        <v>E5</v>
      </c>
      <c r="G149" t="str">
        <f>VLOOKUP(F149,Results!$N$2:$O$11,2,FALSE)</f>
        <v>New Builds</v>
      </c>
      <c r="H149" s="22">
        <f>+'Results Input'!I85</f>
        <v>0</v>
      </c>
      <c r="I149" s="22" t="str">
        <f>+'Results Input'!J85</f>
        <v>E1</v>
      </c>
      <c r="J149" t="str">
        <f>VLOOKUP(I149,Results!$N$2:$O$11,2,FALSE)</f>
        <v>Misfits</v>
      </c>
      <c r="K149" s="22">
        <f>+'Results Input'!L85</f>
        <v>0</v>
      </c>
    </row>
    <row r="150" spans="2:11" x14ac:dyDescent="0.3">
      <c r="B150" t="str">
        <f t="shared" si="51"/>
        <v>17E2</v>
      </c>
      <c r="C150" t="str">
        <f t="shared" si="45"/>
        <v>17X</v>
      </c>
      <c r="D150" s="11">
        <f>+D146</f>
        <v>46409</v>
      </c>
      <c r="E150" s="28">
        <f>+'Results Input'!F86</f>
        <v>17</v>
      </c>
      <c r="F150" s="22" t="str">
        <f>+'Results Input'!G86</f>
        <v>E2</v>
      </c>
      <c r="G150" t="str">
        <f>VLOOKUP(F150,Results!$N$2:$O$11,2,FALSE)</f>
        <v>Team Krewna</v>
      </c>
      <c r="H150" s="22">
        <f>+'Results Input'!I86</f>
        <v>0</v>
      </c>
      <c r="I150" s="22" t="str">
        <f>+'Results Input'!J86</f>
        <v>X</v>
      </c>
      <c r="J150" t="str">
        <f>VLOOKUP(I150,Results!$N$2:$O$11,2,FALSE)</f>
        <v>No Match</v>
      </c>
      <c r="K150" s="26"/>
    </row>
    <row r="151" spans="2:11" x14ac:dyDescent="0.3">
      <c r="B151" t="str">
        <f t="shared" si="51"/>
        <v>17E3</v>
      </c>
      <c r="C151" t="str">
        <f t="shared" si="45"/>
        <v>17E7</v>
      </c>
      <c r="D151" s="11">
        <f>+D146</f>
        <v>46409</v>
      </c>
      <c r="E151" s="29">
        <f>+E146</f>
        <v>17</v>
      </c>
      <c r="F151" s="22" t="str">
        <f>+I146</f>
        <v>E3</v>
      </c>
      <c r="G151" t="str">
        <f>VLOOKUP(F151,Results!$N$2:$O$11,2,FALSE)</f>
        <v>Riches Rollers</v>
      </c>
      <c r="H151" s="22">
        <f>+K146</f>
        <v>0</v>
      </c>
      <c r="I151" s="1" t="str">
        <f>+F146</f>
        <v>E7</v>
      </c>
      <c r="J151" t="str">
        <f>VLOOKUP(I151,Results!$N$2:$O$11,2,FALSE)</f>
        <v>Golfers</v>
      </c>
      <c r="K151" s="22">
        <f>+H146</f>
        <v>0</v>
      </c>
    </row>
    <row r="152" spans="2:11" x14ac:dyDescent="0.3">
      <c r="B152" t="str">
        <f t="shared" si="51"/>
        <v>17E9</v>
      </c>
      <c r="C152" t="str">
        <f t="shared" si="45"/>
        <v>17E4</v>
      </c>
      <c r="D152" s="11">
        <f>+D146</f>
        <v>46409</v>
      </c>
      <c r="E152" s="29">
        <f t="shared" ref="E152:E154" si="52">+E147</f>
        <v>17</v>
      </c>
      <c r="F152" s="22" t="str">
        <f>+I147</f>
        <v>E9</v>
      </c>
      <c r="G152" t="str">
        <f>VLOOKUP(F152,Results!$N$2:$O$11,2,FALSE)</f>
        <v>Biased Boys</v>
      </c>
      <c r="H152" s="22">
        <f>+K147</f>
        <v>0</v>
      </c>
      <c r="I152" s="1" t="str">
        <f>+F147</f>
        <v>E4</v>
      </c>
      <c r="J152" t="str">
        <f>VLOOKUP(I152,Results!$N$2:$O$11,2,FALSE)</f>
        <v>Bullets</v>
      </c>
      <c r="K152" s="22">
        <f t="shared" ref="K152:K154" si="53">+H147</f>
        <v>0</v>
      </c>
    </row>
    <row r="153" spans="2:11" x14ac:dyDescent="0.3">
      <c r="B153" t="str">
        <f t="shared" si="51"/>
        <v>17E6</v>
      </c>
      <c r="C153" t="str">
        <f t="shared" si="45"/>
        <v>17E8</v>
      </c>
      <c r="D153" s="11">
        <f>+D146</f>
        <v>46409</v>
      </c>
      <c r="E153" s="29">
        <f t="shared" si="52"/>
        <v>17</v>
      </c>
      <c r="F153" s="22" t="str">
        <f>+I148</f>
        <v>E6</v>
      </c>
      <c r="G153" t="str">
        <f>VLOOKUP(F153,Results!$N$2:$O$11,2,FALSE)</f>
        <v>Starlite</v>
      </c>
      <c r="H153" s="22">
        <f>+K148</f>
        <v>0</v>
      </c>
      <c r="I153" s="1" t="str">
        <f>+F148</f>
        <v>E8</v>
      </c>
      <c r="J153" t="str">
        <f>VLOOKUP(I153,Results!$N$2:$O$11,2,FALSE)</f>
        <v>Green Wizards</v>
      </c>
      <c r="K153" s="22">
        <f t="shared" si="53"/>
        <v>0</v>
      </c>
    </row>
    <row r="154" spans="2:11" x14ac:dyDescent="0.3">
      <c r="B154" t="str">
        <f t="shared" si="51"/>
        <v>17E1</v>
      </c>
      <c r="C154" t="str">
        <f t="shared" si="45"/>
        <v>17E5</v>
      </c>
      <c r="D154" s="11">
        <f>+D146</f>
        <v>46409</v>
      </c>
      <c r="E154" s="29">
        <f t="shared" si="52"/>
        <v>17</v>
      </c>
      <c r="F154" s="22" t="str">
        <f>+I149</f>
        <v>E1</v>
      </c>
      <c r="G154" t="str">
        <f>VLOOKUP(F154,Results!$N$2:$O$11,2,FALSE)</f>
        <v>Misfits</v>
      </c>
      <c r="H154" s="22">
        <f>+K149</f>
        <v>0</v>
      </c>
      <c r="I154" s="1" t="str">
        <f>+F149</f>
        <v>E5</v>
      </c>
      <c r="J154" t="str">
        <f>VLOOKUP(I154,Results!$N$2:$O$11,2,FALSE)</f>
        <v>New Builds</v>
      </c>
      <c r="K154" s="22">
        <f t="shared" si="53"/>
        <v>0</v>
      </c>
    </row>
    <row r="155" spans="2:11" x14ac:dyDescent="0.3">
      <c r="B155" t="str">
        <f t="shared" ref="B155:B163" si="54">CONCATENATE(E155,F155)</f>
        <v>18E6</v>
      </c>
      <c r="C155" t="str">
        <f t="shared" si="45"/>
        <v>18E3</v>
      </c>
      <c r="D155" s="11">
        <f>+'Results Input'!E87</f>
        <v>46415</v>
      </c>
      <c r="E155" s="28">
        <f>+'Results Input'!F87</f>
        <v>18</v>
      </c>
      <c r="F155" s="22" t="str">
        <f>+'Results Input'!G87</f>
        <v>E6</v>
      </c>
      <c r="G155" t="str">
        <f>VLOOKUP(F155,Results!$N$2:$O$11,2,FALSE)</f>
        <v>Starlite</v>
      </c>
      <c r="H155" s="22">
        <f>+'Results Input'!I87</f>
        <v>0</v>
      </c>
      <c r="I155" s="22" t="str">
        <f>+'Results Input'!J87</f>
        <v>E3</v>
      </c>
      <c r="J155" t="str">
        <f>VLOOKUP(I155,Results!$N$2:$O$11,2,FALSE)</f>
        <v>Riches Rollers</v>
      </c>
      <c r="K155" s="22">
        <f>+'Results Input'!L87</f>
        <v>0</v>
      </c>
    </row>
    <row r="156" spans="2:11" x14ac:dyDescent="0.3">
      <c r="B156" t="str">
        <f t="shared" si="54"/>
        <v>18E2</v>
      </c>
      <c r="C156" t="str">
        <f t="shared" si="45"/>
        <v>18E9</v>
      </c>
      <c r="D156" s="11">
        <f>+D155</f>
        <v>46415</v>
      </c>
      <c r="E156" s="28">
        <f>+'Results Input'!F88</f>
        <v>18</v>
      </c>
      <c r="F156" s="22" t="str">
        <f>+'Results Input'!G88</f>
        <v>E2</v>
      </c>
      <c r="G156" t="str">
        <f>VLOOKUP(F156,Results!$N$2:$O$11,2,FALSE)</f>
        <v>Team Krewna</v>
      </c>
      <c r="H156" s="22">
        <f>+'Results Input'!I88</f>
        <v>0</v>
      </c>
      <c r="I156" s="22" t="str">
        <f>+'Results Input'!J88</f>
        <v>E9</v>
      </c>
      <c r="J156" t="str">
        <f>VLOOKUP(I156,Results!$N$2:$O$11,2,FALSE)</f>
        <v>Biased Boys</v>
      </c>
      <c r="K156" s="22">
        <f>+'Results Input'!L88</f>
        <v>0</v>
      </c>
    </row>
    <row r="157" spans="2:11" x14ac:dyDescent="0.3">
      <c r="B157" t="str">
        <f t="shared" si="54"/>
        <v>18E8</v>
      </c>
      <c r="C157" t="str">
        <f t="shared" si="45"/>
        <v>18E4</v>
      </c>
      <c r="D157" s="11">
        <f>+D155</f>
        <v>46415</v>
      </c>
      <c r="E157" s="28">
        <f>+'Results Input'!F89</f>
        <v>18</v>
      </c>
      <c r="F157" s="22" t="str">
        <f>+'Results Input'!G89</f>
        <v>E8</v>
      </c>
      <c r="G157" t="str">
        <f>VLOOKUP(F157,Results!$N$2:$O$11,2,FALSE)</f>
        <v>Green Wizards</v>
      </c>
      <c r="H157" s="22">
        <f>+'Results Input'!I89</f>
        <v>0</v>
      </c>
      <c r="I157" s="22" t="str">
        <f>+'Results Input'!J89</f>
        <v>E4</v>
      </c>
      <c r="J157" t="str">
        <f>VLOOKUP(I157,Results!$N$2:$O$11,2,FALSE)</f>
        <v>Bullets</v>
      </c>
      <c r="K157" s="22">
        <f>+'Results Input'!L89</f>
        <v>0</v>
      </c>
    </row>
    <row r="158" spans="2:11" x14ac:dyDescent="0.3">
      <c r="B158" t="str">
        <f t="shared" si="54"/>
        <v>18E7</v>
      </c>
      <c r="C158" t="str">
        <f t="shared" si="45"/>
        <v>18E5</v>
      </c>
      <c r="D158" s="11">
        <f>+D155</f>
        <v>46415</v>
      </c>
      <c r="E158" s="28">
        <f>+'Results Input'!F90</f>
        <v>18</v>
      </c>
      <c r="F158" s="22" t="str">
        <f>+'Results Input'!G90</f>
        <v>E7</v>
      </c>
      <c r="G158" t="str">
        <f>VLOOKUP(F158,Results!$N$2:$O$11,2,FALSE)</f>
        <v>Golfers</v>
      </c>
      <c r="H158" s="22">
        <f>+'Results Input'!I90</f>
        <v>0</v>
      </c>
      <c r="I158" s="22" t="str">
        <f>+'Results Input'!J90</f>
        <v>E5</v>
      </c>
      <c r="J158" t="str">
        <f>VLOOKUP(I158,Results!$N$2:$O$11,2,FALSE)</f>
        <v>New Builds</v>
      </c>
      <c r="K158" s="22">
        <f>+'Results Input'!L90</f>
        <v>0</v>
      </c>
    </row>
    <row r="159" spans="2:11" x14ac:dyDescent="0.3">
      <c r="B159" t="str">
        <f t="shared" si="54"/>
        <v>18E1</v>
      </c>
      <c r="C159" t="str">
        <f t="shared" si="45"/>
        <v>18X</v>
      </c>
      <c r="D159" s="11">
        <f>+D155</f>
        <v>46415</v>
      </c>
      <c r="E159" s="28">
        <f>+'Results Input'!F91</f>
        <v>18</v>
      </c>
      <c r="F159" s="22" t="str">
        <f>+'Results Input'!G91</f>
        <v>E1</v>
      </c>
      <c r="G159" t="str">
        <f>VLOOKUP(F159,Results!$N$2:$O$11,2,FALSE)</f>
        <v>Misfits</v>
      </c>
      <c r="H159" s="22">
        <f>+'Results Input'!I91</f>
        <v>0</v>
      </c>
      <c r="I159" s="22" t="str">
        <f>+'Results Input'!J91</f>
        <v>X</v>
      </c>
      <c r="J159" t="str">
        <f>VLOOKUP(I159,Results!$N$2:$O$11,2,FALSE)</f>
        <v>No Match</v>
      </c>
      <c r="K159" s="26"/>
    </row>
    <row r="160" spans="2:11" x14ac:dyDescent="0.3">
      <c r="B160" t="str">
        <f t="shared" si="54"/>
        <v>18E3</v>
      </c>
      <c r="C160" t="str">
        <f t="shared" si="45"/>
        <v>18E6</v>
      </c>
      <c r="D160" s="11">
        <f>+D155</f>
        <v>46415</v>
      </c>
      <c r="E160" s="29">
        <f>+E155</f>
        <v>18</v>
      </c>
      <c r="F160" s="22" t="str">
        <f>+I155</f>
        <v>E3</v>
      </c>
      <c r="G160" t="str">
        <f>VLOOKUP(F160,Results!$N$2:$O$11,2,FALSE)</f>
        <v>Riches Rollers</v>
      </c>
      <c r="H160" s="22">
        <f>+K155</f>
        <v>0</v>
      </c>
      <c r="I160" s="1" t="str">
        <f>+F155</f>
        <v>E6</v>
      </c>
      <c r="J160" t="str">
        <f>VLOOKUP(I160,Results!$N$2:$O$11,2,FALSE)</f>
        <v>Starlite</v>
      </c>
      <c r="K160" s="22">
        <f>+H155</f>
        <v>0</v>
      </c>
    </row>
    <row r="161" spans="2:11" x14ac:dyDescent="0.3">
      <c r="B161" t="str">
        <f t="shared" si="54"/>
        <v>18E9</v>
      </c>
      <c r="C161" t="str">
        <f t="shared" si="45"/>
        <v>18E2</v>
      </c>
      <c r="D161" s="11">
        <f>+D155</f>
        <v>46415</v>
      </c>
      <c r="E161" s="29">
        <f t="shared" ref="E161:E163" si="55">+E156</f>
        <v>18</v>
      </c>
      <c r="F161" s="22" t="str">
        <f>+I156</f>
        <v>E9</v>
      </c>
      <c r="G161" t="str">
        <f>VLOOKUP(F161,Results!$N$2:$O$11,2,FALSE)</f>
        <v>Biased Boys</v>
      </c>
      <c r="H161" s="22">
        <f>+K156</f>
        <v>0</v>
      </c>
      <c r="I161" s="1" t="str">
        <f>+F156</f>
        <v>E2</v>
      </c>
      <c r="J161" t="str">
        <f>VLOOKUP(I161,Results!$N$2:$O$11,2,FALSE)</f>
        <v>Team Krewna</v>
      </c>
      <c r="K161" s="22">
        <f t="shared" ref="K161:K163" si="56">+H156</f>
        <v>0</v>
      </c>
    </row>
    <row r="162" spans="2:11" x14ac:dyDescent="0.3">
      <c r="B162" t="str">
        <f t="shared" si="54"/>
        <v>18E4</v>
      </c>
      <c r="C162" t="str">
        <f t="shared" si="45"/>
        <v>18E8</v>
      </c>
      <c r="D162" s="11">
        <f>+D155</f>
        <v>46415</v>
      </c>
      <c r="E162" s="29">
        <f t="shared" si="55"/>
        <v>18</v>
      </c>
      <c r="F162" s="22" t="str">
        <f>+I157</f>
        <v>E4</v>
      </c>
      <c r="G162" t="str">
        <f>VLOOKUP(F162,Results!$N$2:$O$11,2,FALSE)</f>
        <v>Bullets</v>
      </c>
      <c r="H162" s="22">
        <f>+K157</f>
        <v>0</v>
      </c>
      <c r="I162" s="1" t="str">
        <f>+F157</f>
        <v>E8</v>
      </c>
      <c r="J162" t="str">
        <f>VLOOKUP(I162,Results!$N$2:$O$11,2,FALSE)</f>
        <v>Green Wizards</v>
      </c>
      <c r="K162" s="22">
        <f t="shared" si="56"/>
        <v>0</v>
      </c>
    </row>
    <row r="163" spans="2:11" x14ac:dyDescent="0.3">
      <c r="B163" t="str">
        <f t="shared" si="54"/>
        <v>18E5</v>
      </c>
      <c r="C163" t="str">
        <f t="shared" si="45"/>
        <v>18E7</v>
      </c>
      <c r="D163" s="11">
        <f>+D155</f>
        <v>46415</v>
      </c>
      <c r="E163" s="29">
        <f t="shared" si="55"/>
        <v>18</v>
      </c>
      <c r="F163" s="22" t="str">
        <f>+I158</f>
        <v>E5</v>
      </c>
      <c r="G163" t="str">
        <f>VLOOKUP(F163,Results!$N$2:$O$11,2,FALSE)</f>
        <v>New Builds</v>
      </c>
      <c r="H163" s="22">
        <f>+K158</f>
        <v>0</v>
      </c>
      <c r="I163" s="1" t="str">
        <f>+F158</f>
        <v>E7</v>
      </c>
      <c r="J163" t="str">
        <f>VLOOKUP(I163,Results!$N$2:$O$11,2,FALSE)</f>
        <v>Golfers</v>
      </c>
      <c r="K163" s="22">
        <f t="shared" si="56"/>
        <v>0</v>
      </c>
    </row>
    <row r="164" spans="2:11" x14ac:dyDescent="0.3">
      <c r="B164" t="str">
        <f t="shared" ref="B164:B172" si="57">CONCATENATE(E164,F164)</f>
        <v>19E1</v>
      </c>
      <c r="C164" t="str">
        <f t="shared" si="45"/>
        <v>19E2</v>
      </c>
      <c r="D164" s="11">
        <f>+'Results Input'!E92</f>
        <v>46423</v>
      </c>
      <c r="E164" s="28">
        <f>+'Results Input'!F92</f>
        <v>19</v>
      </c>
      <c r="F164" s="22" t="str">
        <f>+'Results Input'!G92</f>
        <v>E1</v>
      </c>
      <c r="G164" t="str">
        <f>VLOOKUP(F164,Results!$N$2:$O$11,2,FALSE)</f>
        <v>Misfits</v>
      </c>
      <c r="H164" s="22">
        <f>+'Results Input'!I92</f>
        <v>0</v>
      </c>
      <c r="I164" s="22" t="str">
        <f>+'Results Input'!J92</f>
        <v>E2</v>
      </c>
      <c r="J164" t="str">
        <f>VLOOKUP(I164,Results!$N$2:$O$11,2,FALSE)</f>
        <v>Team Krewna</v>
      </c>
      <c r="K164" s="22">
        <f>+'Results Input'!L92</f>
        <v>0</v>
      </c>
    </row>
    <row r="165" spans="2:11" x14ac:dyDescent="0.3">
      <c r="B165" t="str">
        <f t="shared" si="57"/>
        <v>19E3</v>
      </c>
      <c r="C165" t="str">
        <f t="shared" si="45"/>
        <v>19E4</v>
      </c>
      <c r="D165" s="11">
        <f>+D164</f>
        <v>46423</v>
      </c>
      <c r="E165" s="28">
        <f>+'Results Input'!F93</f>
        <v>19</v>
      </c>
      <c r="F165" s="22" t="str">
        <f>+'Results Input'!G93</f>
        <v>E3</v>
      </c>
      <c r="G165" t="str">
        <f>VLOOKUP(F165,Results!$N$2:$O$11,2,FALSE)</f>
        <v>Riches Rollers</v>
      </c>
      <c r="H165" s="22">
        <f>+'Results Input'!I93</f>
        <v>0</v>
      </c>
      <c r="I165" s="22" t="str">
        <f>+'Results Input'!J93</f>
        <v>E4</v>
      </c>
      <c r="J165" t="str">
        <f>VLOOKUP(I165,Results!$N$2:$O$11,2,FALSE)</f>
        <v>Bullets</v>
      </c>
      <c r="K165" s="22">
        <f>+'Results Input'!L93</f>
        <v>0</v>
      </c>
    </row>
    <row r="166" spans="2:11" x14ac:dyDescent="0.3">
      <c r="B166" t="str">
        <f t="shared" si="57"/>
        <v>19E5</v>
      </c>
      <c r="C166" t="str">
        <f t="shared" si="45"/>
        <v>19E6</v>
      </c>
      <c r="D166" s="11">
        <f>+D164</f>
        <v>46423</v>
      </c>
      <c r="E166" s="28">
        <f>+'Results Input'!F94</f>
        <v>19</v>
      </c>
      <c r="F166" s="22" t="str">
        <f>+'Results Input'!G94</f>
        <v>E5</v>
      </c>
      <c r="G166" t="str">
        <f>VLOOKUP(F166,Results!$N$2:$O$11,2,FALSE)</f>
        <v>New Builds</v>
      </c>
      <c r="H166" s="22">
        <f>+'Results Input'!I94</f>
        <v>0</v>
      </c>
      <c r="I166" s="22" t="str">
        <f>+'Results Input'!J94</f>
        <v>E6</v>
      </c>
      <c r="J166" t="str">
        <f>VLOOKUP(I166,Results!$N$2:$O$11,2,FALSE)</f>
        <v>Starlite</v>
      </c>
      <c r="K166" s="22">
        <f>+'Results Input'!L94</f>
        <v>0</v>
      </c>
    </row>
    <row r="167" spans="2:11" x14ac:dyDescent="0.3">
      <c r="B167" t="str">
        <f t="shared" si="57"/>
        <v>19E7</v>
      </c>
      <c r="C167" t="str">
        <f t="shared" si="45"/>
        <v>19E8</v>
      </c>
      <c r="D167" s="11">
        <f>+D164</f>
        <v>46423</v>
      </c>
      <c r="E167" s="28">
        <f>+'Results Input'!F95</f>
        <v>19</v>
      </c>
      <c r="F167" s="22" t="str">
        <f>+'Results Input'!G95</f>
        <v>E7</v>
      </c>
      <c r="G167" t="str">
        <f>VLOOKUP(F167,Results!$N$2:$O$11,2,FALSE)</f>
        <v>Golfers</v>
      </c>
      <c r="H167" s="22">
        <f>+'Results Input'!I95</f>
        <v>0</v>
      </c>
      <c r="I167" s="22" t="str">
        <f>+'Results Input'!J95</f>
        <v>E8</v>
      </c>
      <c r="J167" t="str">
        <f>VLOOKUP(I167,Results!$N$2:$O$11,2,FALSE)</f>
        <v>Green Wizards</v>
      </c>
      <c r="K167" s="22">
        <f>+'Results Input'!L95</f>
        <v>0</v>
      </c>
    </row>
    <row r="168" spans="2:11" x14ac:dyDescent="0.3">
      <c r="B168" t="str">
        <f t="shared" si="57"/>
        <v>19E9</v>
      </c>
      <c r="C168" t="str">
        <f t="shared" si="45"/>
        <v>19X</v>
      </c>
      <c r="D168" s="11">
        <f>+D164</f>
        <v>46423</v>
      </c>
      <c r="E168" s="28">
        <f>+'Results Input'!F96</f>
        <v>19</v>
      </c>
      <c r="F168" s="22" t="str">
        <f>+'Results Input'!G96</f>
        <v>E9</v>
      </c>
      <c r="G168" t="str">
        <f>VLOOKUP(F168,Results!$N$2:$O$11,2,FALSE)</f>
        <v>Biased Boys</v>
      </c>
      <c r="H168" s="22">
        <f>+'Results Input'!I96</f>
        <v>0</v>
      </c>
      <c r="I168" s="22" t="str">
        <f>+'Results Input'!J96</f>
        <v>X</v>
      </c>
      <c r="J168" t="str">
        <f>VLOOKUP(I168,Results!$N$2:$O$11,2,FALSE)</f>
        <v>No Match</v>
      </c>
      <c r="K168" s="26"/>
    </row>
    <row r="169" spans="2:11" x14ac:dyDescent="0.3">
      <c r="B169" t="str">
        <f t="shared" si="57"/>
        <v>19E2</v>
      </c>
      <c r="C169" t="str">
        <f t="shared" si="45"/>
        <v>19E1</v>
      </c>
      <c r="D169" s="11">
        <f>+D164</f>
        <v>46423</v>
      </c>
      <c r="E169" s="29">
        <f>+E164</f>
        <v>19</v>
      </c>
      <c r="F169" s="22" t="str">
        <f>+I164</f>
        <v>E2</v>
      </c>
      <c r="G169" t="str">
        <f>VLOOKUP(F169,Results!$N$2:$O$11,2,FALSE)</f>
        <v>Team Krewna</v>
      </c>
      <c r="H169" s="22">
        <f>+K164</f>
        <v>0</v>
      </c>
      <c r="I169" s="1" t="str">
        <f>+F164</f>
        <v>E1</v>
      </c>
      <c r="J169" t="str">
        <f>VLOOKUP(I169,Results!$N$2:$O$11,2,FALSE)</f>
        <v>Misfits</v>
      </c>
      <c r="K169" s="22">
        <f>+H164</f>
        <v>0</v>
      </c>
    </row>
    <row r="170" spans="2:11" x14ac:dyDescent="0.3">
      <c r="B170" t="str">
        <f t="shared" si="57"/>
        <v>19E4</v>
      </c>
      <c r="C170" t="str">
        <f t="shared" si="45"/>
        <v>19E3</v>
      </c>
      <c r="D170" s="11">
        <f>+D164</f>
        <v>46423</v>
      </c>
      <c r="E170" s="29">
        <f t="shared" ref="E170:E172" si="58">+E165</f>
        <v>19</v>
      </c>
      <c r="F170" s="22" t="str">
        <f>+I165</f>
        <v>E4</v>
      </c>
      <c r="G170" t="str">
        <f>VLOOKUP(F170,Results!$N$2:$O$11,2,FALSE)</f>
        <v>Bullets</v>
      </c>
      <c r="H170" s="22">
        <f>+K165</f>
        <v>0</v>
      </c>
      <c r="I170" s="1" t="str">
        <f>+F165</f>
        <v>E3</v>
      </c>
      <c r="J170" t="str">
        <f>VLOOKUP(I170,Results!$N$2:$O$11,2,FALSE)</f>
        <v>Riches Rollers</v>
      </c>
      <c r="K170" s="22">
        <f t="shared" ref="K170:K172" si="59">+H165</f>
        <v>0</v>
      </c>
    </row>
    <row r="171" spans="2:11" x14ac:dyDescent="0.3">
      <c r="B171" t="str">
        <f t="shared" si="57"/>
        <v>19E6</v>
      </c>
      <c r="C171" t="str">
        <f t="shared" si="45"/>
        <v>19E5</v>
      </c>
      <c r="D171" s="11">
        <f>+D164</f>
        <v>46423</v>
      </c>
      <c r="E171" s="29">
        <f t="shared" si="58"/>
        <v>19</v>
      </c>
      <c r="F171" s="22" t="str">
        <f>+I166</f>
        <v>E6</v>
      </c>
      <c r="G171" t="str">
        <f>VLOOKUP(F171,Results!$N$2:$O$11,2,FALSE)</f>
        <v>Starlite</v>
      </c>
      <c r="H171" s="22">
        <f>+K166</f>
        <v>0</v>
      </c>
      <c r="I171" s="1" t="str">
        <f>+F166</f>
        <v>E5</v>
      </c>
      <c r="J171" t="str">
        <f>VLOOKUP(I171,Results!$N$2:$O$11,2,FALSE)</f>
        <v>New Builds</v>
      </c>
      <c r="K171" s="22">
        <f t="shared" si="59"/>
        <v>0</v>
      </c>
    </row>
    <row r="172" spans="2:11" x14ac:dyDescent="0.3">
      <c r="B172" t="str">
        <f t="shared" si="57"/>
        <v>19E8</v>
      </c>
      <c r="C172" t="str">
        <f t="shared" si="45"/>
        <v>19E7</v>
      </c>
      <c r="D172" s="11">
        <f>+D164</f>
        <v>46423</v>
      </c>
      <c r="E172" s="29">
        <f t="shared" si="58"/>
        <v>19</v>
      </c>
      <c r="F172" s="22" t="str">
        <f>+I167</f>
        <v>E8</v>
      </c>
      <c r="G172" t="str">
        <f>VLOOKUP(F172,Results!$N$2:$O$11,2,FALSE)</f>
        <v>Green Wizards</v>
      </c>
      <c r="H172" s="22">
        <f>+K167</f>
        <v>0</v>
      </c>
      <c r="I172" s="1" t="str">
        <f>+F167</f>
        <v>E7</v>
      </c>
      <c r="J172" t="str">
        <f>VLOOKUP(I172,Results!$N$2:$O$11,2,FALSE)</f>
        <v>Golfers</v>
      </c>
      <c r="K172" s="22">
        <f t="shared" si="59"/>
        <v>0</v>
      </c>
    </row>
    <row r="173" spans="2:11" x14ac:dyDescent="0.3">
      <c r="B173" t="str">
        <f t="shared" ref="B173:B181" si="60">CONCATENATE(E173,F173)</f>
        <v>20E6</v>
      </c>
      <c r="C173" t="str">
        <f t="shared" si="45"/>
        <v>20E7</v>
      </c>
      <c r="D173" s="11">
        <f>+'Results Input'!E97</f>
        <v>46429</v>
      </c>
      <c r="E173" s="28">
        <f>+'Results Input'!F97</f>
        <v>20</v>
      </c>
      <c r="F173" s="22" t="str">
        <f>+'Results Input'!G97</f>
        <v>E6</v>
      </c>
      <c r="G173" t="str">
        <f>VLOOKUP(F173,Results!$N$2:$O$11,2,FALSE)</f>
        <v>Starlite</v>
      </c>
      <c r="H173" s="22">
        <f>+'Results Input'!I97</f>
        <v>0</v>
      </c>
      <c r="I173" s="22" t="str">
        <f>+'Results Input'!J97</f>
        <v>E7</v>
      </c>
      <c r="J173" t="str">
        <f>VLOOKUP(I173,Results!$N$2:$O$11,2,FALSE)</f>
        <v>Golfers</v>
      </c>
      <c r="K173" s="22">
        <f>+'Results Input'!L97</f>
        <v>0</v>
      </c>
    </row>
    <row r="174" spans="2:11" x14ac:dyDescent="0.3">
      <c r="B174" t="str">
        <f t="shared" si="60"/>
        <v>20E9</v>
      </c>
      <c r="C174" t="str">
        <f t="shared" si="45"/>
        <v>20E1</v>
      </c>
      <c r="D174" s="11">
        <f>+D173</f>
        <v>46429</v>
      </c>
      <c r="E174" s="28">
        <f>+'Results Input'!F98</f>
        <v>20</v>
      </c>
      <c r="F174" s="22" t="str">
        <f>+'Results Input'!G98</f>
        <v>E9</v>
      </c>
      <c r="G174" t="str">
        <f>VLOOKUP(F174,Results!$N$2:$O$11,2,FALSE)</f>
        <v>Biased Boys</v>
      </c>
      <c r="H174" s="22">
        <f>+'Results Input'!I98</f>
        <v>0</v>
      </c>
      <c r="I174" s="22" t="str">
        <f>+'Results Input'!J98</f>
        <v>E1</v>
      </c>
      <c r="J174" t="str">
        <f>VLOOKUP(I174,Results!$N$2:$O$11,2,FALSE)</f>
        <v>Misfits</v>
      </c>
      <c r="K174" s="22">
        <f>+'Results Input'!L98</f>
        <v>0</v>
      </c>
    </row>
    <row r="175" spans="2:11" x14ac:dyDescent="0.3">
      <c r="B175" t="str">
        <f t="shared" si="60"/>
        <v>20E2</v>
      </c>
      <c r="C175" t="str">
        <f t="shared" si="45"/>
        <v>20E3</v>
      </c>
      <c r="D175" s="11">
        <f>+D173</f>
        <v>46429</v>
      </c>
      <c r="E175" s="28">
        <f>+'Results Input'!F99</f>
        <v>20</v>
      </c>
      <c r="F175" s="22" t="str">
        <f>+'Results Input'!G99</f>
        <v>E2</v>
      </c>
      <c r="G175" t="str">
        <f>VLOOKUP(F175,Results!$N$2:$O$11,2,FALSE)</f>
        <v>Team Krewna</v>
      </c>
      <c r="H175" s="22">
        <f>+'Results Input'!I99</f>
        <v>0</v>
      </c>
      <c r="I175" s="22" t="str">
        <f>+'Results Input'!J99</f>
        <v>E3</v>
      </c>
      <c r="J175" t="str">
        <f>VLOOKUP(I175,Results!$N$2:$O$11,2,FALSE)</f>
        <v>Riches Rollers</v>
      </c>
      <c r="K175" s="22">
        <f>+'Results Input'!L99</f>
        <v>0</v>
      </c>
    </row>
    <row r="176" spans="2:11" x14ac:dyDescent="0.3">
      <c r="B176" t="str">
        <f t="shared" si="60"/>
        <v>20E4</v>
      </c>
      <c r="C176" t="str">
        <f t="shared" si="45"/>
        <v>20E5</v>
      </c>
      <c r="D176" s="11">
        <f>+D173</f>
        <v>46429</v>
      </c>
      <c r="E176" s="28">
        <f>+'Results Input'!F100</f>
        <v>20</v>
      </c>
      <c r="F176" s="22" t="str">
        <f>+'Results Input'!G100</f>
        <v>E4</v>
      </c>
      <c r="G176" t="str">
        <f>VLOOKUP(F176,Results!$N$2:$O$11,2,FALSE)</f>
        <v>Bullets</v>
      </c>
      <c r="H176" s="22">
        <f>+'Results Input'!I100</f>
        <v>0</v>
      </c>
      <c r="I176" s="22" t="str">
        <f>+'Results Input'!J100</f>
        <v>E5</v>
      </c>
      <c r="J176" t="str">
        <f>VLOOKUP(I176,Results!$N$2:$O$11,2,FALSE)</f>
        <v>New Builds</v>
      </c>
      <c r="K176" s="22">
        <f>+'Results Input'!L100</f>
        <v>0</v>
      </c>
    </row>
    <row r="177" spans="2:11" x14ac:dyDescent="0.3">
      <c r="B177" t="str">
        <f t="shared" si="60"/>
        <v>20E8</v>
      </c>
      <c r="C177" t="str">
        <f t="shared" si="45"/>
        <v>20X</v>
      </c>
      <c r="D177" s="11">
        <f>+D173</f>
        <v>46429</v>
      </c>
      <c r="E177" s="28">
        <f>+'Results Input'!F101</f>
        <v>20</v>
      </c>
      <c r="F177" s="22" t="str">
        <f>+'Results Input'!G101</f>
        <v>E8</v>
      </c>
      <c r="G177" t="str">
        <f>VLOOKUP(F177,Results!$N$2:$O$11,2,FALSE)</f>
        <v>Green Wizards</v>
      </c>
      <c r="H177" s="22">
        <f>+'Results Input'!I101</f>
        <v>0</v>
      </c>
      <c r="I177" s="22" t="str">
        <f>+'Results Input'!J101</f>
        <v>X</v>
      </c>
      <c r="J177" t="str">
        <f>VLOOKUP(I177,Results!$N$2:$O$11,2,FALSE)</f>
        <v>No Match</v>
      </c>
      <c r="K177" s="26"/>
    </row>
    <row r="178" spans="2:11" x14ac:dyDescent="0.3">
      <c r="B178" t="str">
        <f t="shared" si="60"/>
        <v>20E7</v>
      </c>
      <c r="C178" t="str">
        <f t="shared" si="45"/>
        <v>20E6</v>
      </c>
      <c r="D178" s="11">
        <f>+D173</f>
        <v>46429</v>
      </c>
      <c r="E178" s="29">
        <f>+E173</f>
        <v>20</v>
      </c>
      <c r="F178" s="22" t="str">
        <f>+I173</f>
        <v>E7</v>
      </c>
      <c r="G178" t="str">
        <f>VLOOKUP(F178,Results!$N$2:$O$11,2,FALSE)</f>
        <v>Golfers</v>
      </c>
      <c r="H178" s="22">
        <f>+K173</f>
        <v>0</v>
      </c>
      <c r="I178" s="1" t="str">
        <f>+F173</f>
        <v>E6</v>
      </c>
      <c r="J178" t="str">
        <f>VLOOKUP(I178,Results!$N$2:$O$11,2,FALSE)</f>
        <v>Starlite</v>
      </c>
      <c r="K178" s="22">
        <f>+H173</f>
        <v>0</v>
      </c>
    </row>
    <row r="179" spans="2:11" x14ac:dyDescent="0.3">
      <c r="B179" t="str">
        <f t="shared" si="60"/>
        <v>20E1</v>
      </c>
      <c r="C179" t="str">
        <f t="shared" si="45"/>
        <v>20E9</v>
      </c>
      <c r="D179" s="11">
        <f>+D173</f>
        <v>46429</v>
      </c>
      <c r="E179" s="29">
        <f t="shared" ref="E179:E181" si="61">+E174</f>
        <v>20</v>
      </c>
      <c r="F179" s="22" t="str">
        <f>+I174</f>
        <v>E1</v>
      </c>
      <c r="G179" t="str">
        <f>VLOOKUP(F179,Results!$N$2:$O$11,2,FALSE)</f>
        <v>Misfits</v>
      </c>
      <c r="H179" s="22">
        <f>+K174</f>
        <v>0</v>
      </c>
      <c r="I179" s="1" t="str">
        <f>+F174</f>
        <v>E9</v>
      </c>
      <c r="J179" t="str">
        <f>VLOOKUP(I179,Results!$N$2:$O$11,2,FALSE)</f>
        <v>Biased Boys</v>
      </c>
      <c r="K179" s="22">
        <f t="shared" ref="K179:K181" si="62">+H174</f>
        <v>0</v>
      </c>
    </row>
    <row r="180" spans="2:11" x14ac:dyDescent="0.3">
      <c r="B180" t="str">
        <f t="shared" si="60"/>
        <v>20E3</v>
      </c>
      <c r="C180" t="str">
        <f t="shared" si="45"/>
        <v>20E2</v>
      </c>
      <c r="D180" s="11">
        <f>+D173</f>
        <v>46429</v>
      </c>
      <c r="E180" s="29">
        <f t="shared" si="61"/>
        <v>20</v>
      </c>
      <c r="F180" s="22" t="str">
        <f>+I175</f>
        <v>E3</v>
      </c>
      <c r="G180" t="str">
        <f>VLOOKUP(F180,Results!$N$2:$O$11,2,FALSE)</f>
        <v>Riches Rollers</v>
      </c>
      <c r="H180" s="22">
        <f>+K175</f>
        <v>0</v>
      </c>
      <c r="I180" s="1" t="str">
        <f>+F175</f>
        <v>E2</v>
      </c>
      <c r="J180" t="str">
        <f>VLOOKUP(I180,Results!$N$2:$O$11,2,FALSE)</f>
        <v>Team Krewna</v>
      </c>
      <c r="K180" s="22">
        <f t="shared" si="62"/>
        <v>0</v>
      </c>
    </row>
    <row r="181" spans="2:11" x14ac:dyDescent="0.3">
      <c r="B181" t="str">
        <f t="shared" si="60"/>
        <v>20E5</v>
      </c>
      <c r="C181" t="str">
        <f t="shared" si="45"/>
        <v>20E4</v>
      </c>
      <c r="D181" s="11">
        <f>+D173</f>
        <v>46429</v>
      </c>
      <c r="E181" s="29">
        <f t="shared" si="61"/>
        <v>20</v>
      </c>
      <c r="F181" s="22" t="str">
        <f>+I176</f>
        <v>E5</v>
      </c>
      <c r="G181" t="str">
        <f>VLOOKUP(F181,Results!$N$2:$O$11,2,FALSE)</f>
        <v>New Builds</v>
      </c>
      <c r="H181" s="22">
        <f>+K176</f>
        <v>0</v>
      </c>
      <c r="I181" s="1" t="str">
        <f>+F176</f>
        <v>E4</v>
      </c>
      <c r="J181" t="str">
        <f>VLOOKUP(I181,Results!$N$2:$O$11,2,FALSE)</f>
        <v>Bullets</v>
      </c>
      <c r="K181" s="22">
        <f t="shared" si="62"/>
        <v>0</v>
      </c>
    </row>
    <row r="182" spans="2:11" x14ac:dyDescent="0.3">
      <c r="B182" t="str">
        <f t="shared" ref="B182:B190" si="63">CONCATENATE(E182,F182)</f>
        <v>21E6</v>
      </c>
      <c r="C182" t="str">
        <f t="shared" si="45"/>
        <v>21E9</v>
      </c>
      <c r="D182" s="11">
        <f>+'Results Input'!E102</f>
        <v>46437</v>
      </c>
      <c r="E182" s="28">
        <f>+'Results Input'!F102</f>
        <v>21</v>
      </c>
      <c r="F182" s="22" t="str">
        <f>+'Results Input'!G102</f>
        <v>E6</v>
      </c>
      <c r="G182" t="str">
        <f>VLOOKUP(F182,Results!$N$2:$O$11,2,FALSE)</f>
        <v>Starlite</v>
      </c>
      <c r="H182" s="22">
        <f>+'Results Input'!I102</f>
        <v>0</v>
      </c>
      <c r="I182" s="22" t="str">
        <f>+'Results Input'!J102</f>
        <v>E9</v>
      </c>
      <c r="J182" t="str">
        <f>VLOOKUP(I182,Results!$N$2:$O$11,2,FALSE)</f>
        <v>Biased Boys</v>
      </c>
      <c r="K182" s="22">
        <f>+'Results Input'!L102</f>
        <v>0</v>
      </c>
    </row>
    <row r="183" spans="2:11" x14ac:dyDescent="0.3">
      <c r="B183" t="str">
        <f t="shared" si="63"/>
        <v>21E1</v>
      </c>
      <c r="C183" t="str">
        <f t="shared" si="45"/>
        <v>21E3</v>
      </c>
      <c r="D183" s="11">
        <f>+D182</f>
        <v>46437</v>
      </c>
      <c r="E183" s="28">
        <f>+'Results Input'!F103</f>
        <v>21</v>
      </c>
      <c r="F183" s="22" t="str">
        <f>+'Results Input'!G103</f>
        <v>E1</v>
      </c>
      <c r="G183" t="str">
        <f>VLOOKUP(F183,Results!$N$2:$O$11,2,FALSE)</f>
        <v>Misfits</v>
      </c>
      <c r="H183" s="22">
        <f>+'Results Input'!I103</f>
        <v>0</v>
      </c>
      <c r="I183" s="22" t="str">
        <f>+'Results Input'!J103</f>
        <v>E3</v>
      </c>
      <c r="J183" t="str">
        <f>VLOOKUP(I183,Results!$N$2:$O$11,2,FALSE)</f>
        <v>Riches Rollers</v>
      </c>
      <c r="K183" s="22">
        <f>+'Results Input'!L103</f>
        <v>0</v>
      </c>
    </row>
    <row r="184" spans="2:11" x14ac:dyDescent="0.3">
      <c r="B184" t="str">
        <f t="shared" si="63"/>
        <v>21E2</v>
      </c>
      <c r="C184" t="str">
        <f t="shared" si="45"/>
        <v>21E4</v>
      </c>
      <c r="D184" s="11">
        <f>+D182</f>
        <v>46437</v>
      </c>
      <c r="E184" s="28">
        <f>+'Results Input'!F104</f>
        <v>21</v>
      </c>
      <c r="F184" s="22" t="str">
        <f>+'Results Input'!G104</f>
        <v>E2</v>
      </c>
      <c r="G184" t="str">
        <f>VLOOKUP(F184,Results!$N$2:$O$11,2,FALSE)</f>
        <v>Team Krewna</v>
      </c>
      <c r="H184" s="22">
        <f>+'Results Input'!I104</f>
        <v>0</v>
      </c>
      <c r="I184" s="22" t="str">
        <f>+'Results Input'!J104</f>
        <v>E4</v>
      </c>
      <c r="J184" t="str">
        <f>VLOOKUP(I184,Results!$N$2:$O$11,2,FALSE)</f>
        <v>Bullets</v>
      </c>
      <c r="K184" s="22">
        <f>+'Results Input'!L104</f>
        <v>0</v>
      </c>
    </row>
    <row r="185" spans="2:11" x14ac:dyDescent="0.3">
      <c r="B185" t="str">
        <f t="shared" si="63"/>
        <v>21E5</v>
      </c>
      <c r="C185" t="str">
        <f t="shared" si="45"/>
        <v>21E8</v>
      </c>
      <c r="D185" s="11">
        <f>+D182</f>
        <v>46437</v>
      </c>
      <c r="E185" s="28">
        <f>+'Results Input'!F105</f>
        <v>21</v>
      </c>
      <c r="F185" s="22" t="str">
        <f>+'Results Input'!G105</f>
        <v>E5</v>
      </c>
      <c r="G185" t="str">
        <f>VLOOKUP(F185,Results!$N$2:$O$11,2,FALSE)</f>
        <v>New Builds</v>
      </c>
      <c r="H185" s="22">
        <f>+'Results Input'!I105</f>
        <v>0</v>
      </c>
      <c r="I185" s="22" t="str">
        <f>+'Results Input'!J105</f>
        <v>E8</v>
      </c>
      <c r="J185" t="str">
        <f>VLOOKUP(I185,Results!$N$2:$O$11,2,FALSE)</f>
        <v>Green Wizards</v>
      </c>
      <c r="K185" s="22">
        <f>+'Results Input'!L105</f>
        <v>0</v>
      </c>
    </row>
    <row r="186" spans="2:11" x14ac:dyDescent="0.3">
      <c r="B186" t="str">
        <f t="shared" si="63"/>
        <v>21E7</v>
      </c>
      <c r="C186" t="str">
        <f t="shared" si="45"/>
        <v>21X</v>
      </c>
      <c r="D186" s="11">
        <f>+D182</f>
        <v>46437</v>
      </c>
      <c r="E186" s="28">
        <f>+'Results Input'!F106</f>
        <v>21</v>
      </c>
      <c r="F186" s="22" t="str">
        <f>+'Results Input'!G106</f>
        <v>E7</v>
      </c>
      <c r="G186" t="str">
        <f>VLOOKUP(F186,Results!$N$2:$O$11,2,FALSE)</f>
        <v>Golfers</v>
      </c>
      <c r="H186" s="22">
        <f>+'Results Input'!I106</f>
        <v>0</v>
      </c>
      <c r="I186" s="22" t="str">
        <f>+'Results Input'!J106</f>
        <v>X</v>
      </c>
      <c r="J186" t="str">
        <f>VLOOKUP(I186,Results!$N$2:$O$11,2,FALSE)</f>
        <v>No Match</v>
      </c>
      <c r="K186" s="26"/>
    </row>
    <row r="187" spans="2:11" x14ac:dyDescent="0.3">
      <c r="B187" t="str">
        <f t="shared" si="63"/>
        <v>21E9</v>
      </c>
      <c r="C187" t="str">
        <f t="shared" si="45"/>
        <v>21E6</v>
      </c>
      <c r="D187" s="11">
        <f>+D182</f>
        <v>46437</v>
      </c>
      <c r="E187" s="29">
        <f>+E182</f>
        <v>21</v>
      </c>
      <c r="F187" s="22" t="str">
        <f>+I182</f>
        <v>E9</v>
      </c>
      <c r="G187" t="str">
        <f>VLOOKUP(F187,Results!$N$2:$O$11,2,FALSE)</f>
        <v>Biased Boys</v>
      </c>
      <c r="H187" s="22">
        <f>+K182</f>
        <v>0</v>
      </c>
      <c r="I187" s="1" t="str">
        <f>+F182</f>
        <v>E6</v>
      </c>
      <c r="J187" t="str">
        <f>VLOOKUP(I187,Results!$N$2:$O$11,2,FALSE)</f>
        <v>Starlite</v>
      </c>
      <c r="K187" s="22">
        <f>+H182</f>
        <v>0</v>
      </c>
    </row>
    <row r="188" spans="2:11" x14ac:dyDescent="0.3">
      <c r="B188" t="str">
        <f t="shared" si="63"/>
        <v>21E3</v>
      </c>
      <c r="C188" t="str">
        <f t="shared" si="45"/>
        <v>21E1</v>
      </c>
      <c r="D188" s="11">
        <f>+D182</f>
        <v>46437</v>
      </c>
      <c r="E188" s="29">
        <f t="shared" ref="E188:E190" si="64">+E183</f>
        <v>21</v>
      </c>
      <c r="F188" s="22" t="str">
        <f>+I183</f>
        <v>E3</v>
      </c>
      <c r="G188" t="str">
        <f>VLOOKUP(F188,Results!$N$2:$O$11,2,FALSE)</f>
        <v>Riches Rollers</v>
      </c>
      <c r="H188" s="22">
        <f>+K183</f>
        <v>0</v>
      </c>
      <c r="I188" s="1" t="str">
        <f>+F183</f>
        <v>E1</v>
      </c>
      <c r="J188" t="str">
        <f>VLOOKUP(I188,Results!$N$2:$O$11,2,FALSE)</f>
        <v>Misfits</v>
      </c>
      <c r="K188" s="22">
        <f t="shared" ref="K188:K190" si="65">+H183</f>
        <v>0</v>
      </c>
    </row>
    <row r="189" spans="2:11" x14ac:dyDescent="0.3">
      <c r="B189" t="str">
        <f t="shared" si="63"/>
        <v>21E4</v>
      </c>
      <c r="C189" t="str">
        <f t="shared" si="45"/>
        <v>21E2</v>
      </c>
      <c r="D189" s="11">
        <f>+D182</f>
        <v>46437</v>
      </c>
      <c r="E189" s="29">
        <f t="shared" si="64"/>
        <v>21</v>
      </c>
      <c r="F189" s="22" t="str">
        <f>+I184</f>
        <v>E4</v>
      </c>
      <c r="G189" t="str">
        <f>VLOOKUP(F189,Results!$N$2:$O$11,2,FALSE)</f>
        <v>Bullets</v>
      </c>
      <c r="H189" s="22">
        <f>+K184</f>
        <v>0</v>
      </c>
      <c r="I189" s="1" t="str">
        <f>+F184</f>
        <v>E2</v>
      </c>
      <c r="J189" t="str">
        <f>VLOOKUP(I189,Results!$N$2:$O$11,2,FALSE)</f>
        <v>Team Krewna</v>
      </c>
      <c r="K189" s="22">
        <f t="shared" si="65"/>
        <v>0</v>
      </c>
    </row>
    <row r="190" spans="2:11" x14ac:dyDescent="0.3">
      <c r="B190" t="str">
        <f t="shared" si="63"/>
        <v>21E8</v>
      </c>
      <c r="C190" t="str">
        <f t="shared" si="45"/>
        <v>21E5</v>
      </c>
      <c r="D190" s="11">
        <f>+D182</f>
        <v>46437</v>
      </c>
      <c r="E190" s="29">
        <f t="shared" si="64"/>
        <v>21</v>
      </c>
      <c r="F190" s="22" t="str">
        <f>+I185</f>
        <v>E8</v>
      </c>
      <c r="G190" t="str">
        <f>VLOOKUP(F190,Results!$N$2:$O$11,2,FALSE)</f>
        <v>Green Wizards</v>
      </c>
      <c r="H190" s="22">
        <f>+K185</f>
        <v>0</v>
      </c>
      <c r="I190" s="1" t="str">
        <f>+F185</f>
        <v>E5</v>
      </c>
      <c r="J190" t="str">
        <f>VLOOKUP(I190,Results!$N$2:$O$11,2,FALSE)</f>
        <v>New Builds</v>
      </c>
      <c r="K190" s="22">
        <f t="shared" si="65"/>
        <v>0</v>
      </c>
    </row>
    <row r="191" spans="2:11" x14ac:dyDescent="0.3">
      <c r="B191" t="str">
        <f t="shared" ref="B191:B199" si="66">CONCATENATE(E191,F191)</f>
        <v>22E7</v>
      </c>
      <c r="C191" t="str">
        <f t="shared" si="45"/>
        <v>22E2</v>
      </c>
      <c r="D191" s="11">
        <f>+'Results Input'!E107</f>
        <v>46443</v>
      </c>
      <c r="E191" s="28">
        <f>+'Results Input'!F107</f>
        <v>22</v>
      </c>
      <c r="F191" s="22" t="str">
        <f>+'Results Input'!G107</f>
        <v>E7</v>
      </c>
      <c r="G191" t="str">
        <f>VLOOKUP(F191,Results!$N$2:$O$11,2,FALSE)</f>
        <v>Golfers</v>
      </c>
      <c r="H191" s="22">
        <f>+'Results Input'!I107</f>
        <v>0</v>
      </c>
      <c r="I191" s="22" t="str">
        <f>+'Results Input'!J107</f>
        <v>E2</v>
      </c>
      <c r="J191" t="str">
        <f>VLOOKUP(I191,Results!$N$2:$O$11,2,FALSE)</f>
        <v>Team Krewna</v>
      </c>
      <c r="K191" s="22">
        <f>+'Results Input'!L107</f>
        <v>0</v>
      </c>
    </row>
    <row r="192" spans="2:11" x14ac:dyDescent="0.3">
      <c r="B192" t="str">
        <f t="shared" si="66"/>
        <v>22E8</v>
      </c>
      <c r="C192" t="str">
        <f t="shared" si="45"/>
        <v>22E9</v>
      </c>
      <c r="D192" s="11">
        <f>+D191</f>
        <v>46443</v>
      </c>
      <c r="E192" s="28">
        <f>+'Results Input'!F108</f>
        <v>22</v>
      </c>
      <c r="F192" s="22" t="str">
        <f>+'Results Input'!G108</f>
        <v>E8</v>
      </c>
      <c r="G192" t="str">
        <f>VLOOKUP(F192,Results!$N$2:$O$11,2,FALSE)</f>
        <v>Green Wizards</v>
      </c>
      <c r="H192" s="22">
        <f>+'Results Input'!I108</f>
        <v>0</v>
      </c>
      <c r="I192" s="22" t="str">
        <f>+'Results Input'!J108</f>
        <v>E9</v>
      </c>
      <c r="J192" t="str">
        <f>VLOOKUP(I192,Results!$N$2:$O$11,2,FALSE)</f>
        <v>Biased Boys</v>
      </c>
      <c r="K192" s="22">
        <f>+'Results Input'!L108</f>
        <v>0</v>
      </c>
    </row>
    <row r="193" spans="2:11" x14ac:dyDescent="0.3">
      <c r="B193" t="str">
        <f t="shared" si="66"/>
        <v>22E3</v>
      </c>
      <c r="C193" t="str">
        <f t="shared" si="45"/>
        <v>22E5</v>
      </c>
      <c r="D193" s="11">
        <f>+D191</f>
        <v>46443</v>
      </c>
      <c r="E193" s="28">
        <f>+'Results Input'!F109</f>
        <v>22</v>
      </c>
      <c r="F193" s="22" t="str">
        <f>+'Results Input'!G109</f>
        <v>E3</v>
      </c>
      <c r="G193" t="str">
        <f>VLOOKUP(F193,Results!$N$2:$O$11,2,FALSE)</f>
        <v>Riches Rollers</v>
      </c>
      <c r="H193" s="22">
        <f>+'Results Input'!I109</f>
        <v>0</v>
      </c>
      <c r="I193" s="22" t="str">
        <f>+'Results Input'!J109</f>
        <v>E5</v>
      </c>
      <c r="J193" t="str">
        <f>VLOOKUP(I193,Results!$N$2:$O$11,2,FALSE)</f>
        <v>New Builds</v>
      </c>
      <c r="K193" s="22">
        <f>+'Results Input'!L109</f>
        <v>0</v>
      </c>
    </row>
    <row r="194" spans="2:11" x14ac:dyDescent="0.3">
      <c r="B194" t="str">
        <f t="shared" si="66"/>
        <v>22E1</v>
      </c>
      <c r="C194" t="str">
        <f t="shared" si="45"/>
        <v>22E4</v>
      </c>
      <c r="D194" s="11">
        <f>+D191</f>
        <v>46443</v>
      </c>
      <c r="E194" s="28">
        <f>+'Results Input'!F110</f>
        <v>22</v>
      </c>
      <c r="F194" s="22" t="str">
        <f>+'Results Input'!G110</f>
        <v>E1</v>
      </c>
      <c r="G194" t="str">
        <f>VLOOKUP(F194,Results!$N$2:$O$11,2,FALSE)</f>
        <v>Misfits</v>
      </c>
      <c r="H194" s="22">
        <f>+'Results Input'!I110</f>
        <v>0</v>
      </c>
      <c r="I194" s="22" t="str">
        <f>+'Results Input'!J110</f>
        <v>E4</v>
      </c>
      <c r="J194" t="str">
        <f>VLOOKUP(I194,Results!$N$2:$O$11,2,FALSE)</f>
        <v>Bullets</v>
      </c>
      <c r="K194" s="22">
        <f>+'Results Input'!L110</f>
        <v>0</v>
      </c>
    </row>
    <row r="195" spans="2:11" x14ac:dyDescent="0.3">
      <c r="B195" t="str">
        <f t="shared" si="66"/>
        <v>22E6</v>
      </c>
      <c r="C195" t="str">
        <f t="shared" ref="C195:C244" si="67">CONCATENATE(E195,I195)</f>
        <v>22X</v>
      </c>
      <c r="D195" s="11">
        <f>+D191</f>
        <v>46443</v>
      </c>
      <c r="E195" s="28">
        <f>+'Results Input'!F111</f>
        <v>22</v>
      </c>
      <c r="F195" s="22" t="str">
        <f>+'Results Input'!G111</f>
        <v>E6</v>
      </c>
      <c r="G195" t="str">
        <f>VLOOKUP(F195,Results!$N$2:$O$11,2,FALSE)</f>
        <v>Starlite</v>
      </c>
      <c r="H195" s="22">
        <f>+'Results Input'!I111</f>
        <v>0</v>
      </c>
      <c r="I195" s="22" t="str">
        <f>+'Results Input'!J111</f>
        <v>X</v>
      </c>
      <c r="J195" t="str">
        <f>VLOOKUP(I195,Results!$N$2:$O$11,2,FALSE)</f>
        <v>No Match</v>
      </c>
      <c r="K195" s="26"/>
    </row>
    <row r="196" spans="2:11" x14ac:dyDescent="0.3">
      <c r="B196" t="str">
        <f t="shared" si="66"/>
        <v>22E2</v>
      </c>
      <c r="C196" t="str">
        <f t="shared" si="67"/>
        <v>22E7</v>
      </c>
      <c r="D196" s="11">
        <f>+D191</f>
        <v>46443</v>
      </c>
      <c r="E196" s="29">
        <f>+E191</f>
        <v>22</v>
      </c>
      <c r="F196" s="22" t="str">
        <f>+I191</f>
        <v>E2</v>
      </c>
      <c r="G196" t="str">
        <f>VLOOKUP(F196,Results!$N$2:$O$11,2,FALSE)</f>
        <v>Team Krewna</v>
      </c>
      <c r="H196" s="22">
        <f>+K191</f>
        <v>0</v>
      </c>
      <c r="I196" s="1" t="str">
        <f>+F191</f>
        <v>E7</v>
      </c>
      <c r="J196" t="str">
        <f>VLOOKUP(I196,Results!$N$2:$O$11,2,FALSE)</f>
        <v>Golfers</v>
      </c>
      <c r="K196" s="22">
        <f>+H191</f>
        <v>0</v>
      </c>
    </row>
    <row r="197" spans="2:11" x14ac:dyDescent="0.3">
      <c r="B197" t="str">
        <f t="shared" si="66"/>
        <v>22E9</v>
      </c>
      <c r="C197" t="str">
        <f t="shared" si="67"/>
        <v>22E8</v>
      </c>
      <c r="D197" s="11">
        <f>+D191</f>
        <v>46443</v>
      </c>
      <c r="E197" s="29">
        <f t="shared" ref="E197:E199" si="68">+E192</f>
        <v>22</v>
      </c>
      <c r="F197" s="22" t="str">
        <f>+I192</f>
        <v>E9</v>
      </c>
      <c r="G197" t="str">
        <f>VLOOKUP(F197,Results!$N$2:$O$11,2,FALSE)</f>
        <v>Biased Boys</v>
      </c>
      <c r="H197" s="22">
        <f>+K192</f>
        <v>0</v>
      </c>
      <c r="I197" s="1" t="str">
        <f>+F192</f>
        <v>E8</v>
      </c>
      <c r="J197" t="str">
        <f>VLOOKUP(I197,Results!$N$2:$O$11,2,FALSE)</f>
        <v>Green Wizards</v>
      </c>
      <c r="K197" s="22">
        <f t="shared" ref="K197:K199" si="69">+H192</f>
        <v>0</v>
      </c>
    </row>
    <row r="198" spans="2:11" x14ac:dyDescent="0.3">
      <c r="B198" t="str">
        <f t="shared" si="66"/>
        <v>22E5</v>
      </c>
      <c r="C198" t="str">
        <f t="shared" si="67"/>
        <v>22E3</v>
      </c>
      <c r="D198" s="11">
        <f>+D191</f>
        <v>46443</v>
      </c>
      <c r="E198" s="29">
        <f t="shared" si="68"/>
        <v>22</v>
      </c>
      <c r="F198" s="22" t="str">
        <f>+I193</f>
        <v>E5</v>
      </c>
      <c r="G198" t="str">
        <f>VLOOKUP(F198,Results!$N$2:$O$11,2,FALSE)</f>
        <v>New Builds</v>
      </c>
      <c r="H198" s="22">
        <f>+K193</f>
        <v>0</v>
      </c>
      <c r="I198" s="1" t="str">
        <f>+F193</f>
        <v>E3</v>
      </c>
      <c r="J198" t="str">
        <f>VLOOKUP(I198,Results!$N$2:$O$11,2,FALSE)</f>
        <v>Riches Rollers</v>
      </c>
      <c r="K198" s="22">
        <f t="shared" si="69"/>
        <v>0</v>
      </c>
    </row>
    <row r="199" spans="2:11" x14ac:dyDescent="0.3">
      <c r="B199" t="str">
        <f t="shared" si="66"/>
        <v>22E4</v>
      </c>
      <c r="C199" t="str">
        <f t="shared" si="67"/>
        <v>22E1</v>
      </c>
      <c r="D199" s="11">
        <f>+D191</f>
        <v>46443</v>
      </c>
      <c r="E199" s="29">
        <f t="shared" si="68"/>
        <v>22</v>
      </c>
      <c r="F199" s="22" t="str">
        <f>+I194</f>
        <v>E4</v>
      </c>
      <c r="G199" t="str">
        <f>VLOOKUP(F199,Results!$N$2:$O$11,2,FALSE)</f>
        <v>Bullets</v>
      </c>
      <c r="H199" s="22">
        <f>+K194</f>
        <v>0</v>
      </c>
      <c r="I199" s="1" t="str">
        <f>+F194</f>
        <v>E1</v>
      </c>
      <c r="J199" t="str">
        <f>VLOOKUP(I199,Results!$N$2:$O$11,2,FALSE)</f>
        <v>Misfits</v>
      </c>
      <c r="K199" s="22">
        <f t="shared" si="69"/>
        <v>0</v>
      </c>
    </row>
    <row r="200" spans="2:11" x14ac:dyDescent="0.3">
      <c r="B200" t="str">
        <f t="shared" ref="B200:B208" si="70">CONCATENATE(E200,F200)</f>
        <v>23E9</v>
      </c>
      <c r="C200" t="str">
        <f t="shared" si="67"/>
        <v>23E3</v>
      </c>
      <c r="D200" s="11">
        <f>+'Results Input'!E112</f>
        <v>46451</v>
      </c>
      <c r="E200" s="28">
        <f>+'Results Input'!F112</f>
        <v>23</v>
      </c>
      <c r="F200" s="22" t="str">
        <f>+'Results Input'!G112</f>
        <v>E9</v>
      </c>
      <c r="G200" t="str">
        <f>VLOOKUP(F200,Results!$N$2:$O$11,2,FALSE)</f>
        <v>Biased Boys</v>
      </c>
      <c r="H200" s="22">
        <f>+'Results Input'!I112</f>
        <v>0</v>
      </c>
      <c r="I200" s="22" t="str">
        <f>+'Results Input'!J112</f>
        <v>E3</v>
      </c>
      <c r="J200" t="str">
        <f>VLOOKUP(I200,Results!$N$2:$O$11,2,FALSE)</f>
        <v>Riches Rollers</v>
      </c>
      <c r="K200" s="22">
        <f>+'Results Input'!L112</f>
        <v>0</v>
      </c>
    </row>
    <row r="201" spans="2:11" x14ac:dyDescent="0.3">
      <c r="B201" t="str">
        <f t="shared" si="70"/>
        <v>23E4</v>
      </c>
      <c r="C201" t="str">
        <f t="shared" si="67"/>
        <v>23E7</v>
      </c>
      <c r="D201" s="11">
        <f>+D200</f>
        <v>46451</v>
      </c>
      <c r="E201" s="28">
        <f>+'Results Input'!F113</f>
        <v>23</v>
      </c>
      <c r="F201" s="22" t="str">
        <f>+'Results Input'!G113</f>
        <v>E4</v>
      </c>
      <c r="G201" t="str">
        <f>VLOOKUP(F201,Results!$N$2:$O$11,2,FALSE)</f>
        <v>Bullets</v>
      </c>
      <c r="H201" s="22">
        <f>+'Results Input'!I113</f>
        <v>0</v>
      </c>
      <c r="I201" s="22" t="str">
        <f>+'Results Input'!J113</f>
        <v>E7</v>
      </c>
      <c r="J201" t="str">
        <f>VLOOKUP(I201,Results!$N$2:$O$11,2,FALSE)</f>
        <v>Golfers</v>
      </c>
      <c r="K201" s="22">
        <f>+'Results Input'!L113</f>
        <v>0</v>
      </c>
    </row>
    <row r="202" spans="2:11" x14ac:dyDescent="0.3">
      <c r="B202" t="str">
        <f t="shared" si="70"/>
        <v>23E6</v>
      </c>
      <c r="C202" t="str">
        <f t="shared" si="67"/>
        <v>23E1</v>
      </c>
      <c r="D202" s="11">
        <f>+D200</f>
        <v>46451</v>
      </c>
      <c r="E202" s="28">
        <f>+'Results Input'!F114</f>
        <v>23</v>
      </c>
      <c r="F202" s="22" t="str">
        <f>+'Results Input'!G114</f>
        <v>E6</v>
      </c>
      <c r="G202" t="str">
        <f>VLOOKUP(F202,Results!$N$2:$O$11,2,FALSE)</f>
        <v>Starlite</v>
      </c>
      <c r="H202" s="22">
        <f>+'Results Input'!I114</f>
        <v>0</v>
      </c>
      <c r="I202" s="22" t="str">
        <f>+'Results Input'!J114</f>
        <v>E1</v>
      </c>
      <c r="J202" t="str">
        <f>VLOOKUP(I202,Results!$N$2:$O$11,2,FALSE)</f>
        <v>Misfits</v>
      </c>
      <c r="K202" s="22">
        <f>+'Results Input'!L114</f>
        <v>0</v>
      </c>
    </row>
    <row r="203" spans="2:11" x14ac:dyDescent="0.3">
      <c r="B203" t="str">
        <f t="shared" si="70"/>
        <v>23E8</v>
      </c>
      <c r="C203" t="str">
        <f t="shared" si="67"/>
        <v>23E2</v>
      </c>
      <c r="D203" s="11">
        <f>+D200</f>
        <v>46451</v>
      </c>
      <c r="E203" s="28">
        <f>+'Results Input'!F115</f>
        <v>23</v>
      </c>
      <c r="F203" s="22" t="str">
        <f>+'Results Input'!G115</f>
        <v>E8</v>
      </c>
      <c r="G203" t="str">
        <f>VLOOKUP(F203,Results!$N$2:$O$11,2,FALSE)</f>
        <v>Green Wizards</v>
      </c>
      <c r="H203" s="22">
        <f>+'Results Input'!I115</f>
        <v>0</v>
      </c>
      <c r="I203" s="22" t="str">
        <f>+'Results Input'!J115</f>
        <v>E2</v>
      </c>
      <c r="J203" t="str">
        <f>VLOOKUP(I203,Results!$N$2:$O$11,2,FALSE)</f>
        <v>Team Krewna</v>
      </c>
      <c r="K203" s="22">
        <f>+'Results Input'!L115</f>
        <v>0</v>
      </c>
    </row>
    <row r="204" spans="2:11" x14ac:dyDescent="0.3">
      <c r="B204" t="str">
        <f t="shared" si="70"/>
        <v>23E5</v>
      </c>
      <c r="C204" t="str">
        <f t="shared" si="67"/>
        <v>23X</v>
      </c>
      <c r="D204" s="11">
        <f>+D200</f>
        <v>46451</v>
      </c>
      <c r="E204" s="28">
        <f>+'Results Input'!F116</f>
        <v>23</v>
      </c>
      <c r="F204" s="22" t="str">
        <f>+'Results Input'!G116</f>
        <v>E5</v>
      </c>
      <c r="G204" t="str">
        <f>VLOOKUP(F204,Results!$N$2:$O$11,2,FALSE)</f>
        <v>New Builds</v>
      </c>
      <c r="H204" s="22">
        <f>+'Results Input'!I116</f>
        <v>0</v>
      </c>
      <c r="I204" s="22" t="str">
        <f>+'Results Input'!J116</f>
        <v>X</v>
      </c>
      <c r="J204" t="str">
        <f>VLOOKUP(I204,Results!$N$2:$O$11,2,FALSE)</f>
        <v>No Match</v>
      </c>
      <c r="K204" s="26"/>
    </row>
    <row r="205" spans="2:11" x14ac:dyDescent="0.3">
      <c r="B205" t="str">
        <f t="shared" si="70"/>
        <v>23E3</v>
      </c>
      <c r="C205" t="str">
        <f t="shared" si="67"/>
        <v>23E9</v>
      </c>
      <c r="D205" s="11">
        <f>+D200</f>
        <v>46451</v>
      </c>
      <c r="E205" s="29">
        <f>+E200</f>
        <v>23</v>
      </c>
      <c r="F205" s="22" t="str">
        <f>+I200</f>
        <v>E3</v>
      </c>
      <c r="G205" t="str">
        <f>VLOOKUP(F205,Results!$N$2:$O$11,2,FALSE)</f>
        <v>Riches Rollers</v>
      </c>
      <c r="H205" s="22">
        <f>+K200</f>
        <v>0</v>
      </c>
      <c r="I205" s="1" t="str">
        <f>+F200</f>
        <v>E9</v>
      </c>
      <c r="J205" t="str">
        <f>VLOOKUP(I205,Results!$N$2:$O$11,2,FALSE)</f>
        <v>Biased Boys</v>
      </c>
      <c r="K205" s="22">
        <f>+H200</f>
        <v>0</v>
      </c>
    </row>
    <row r="206" spans="2:11" x14ac:dyDescent="0.3">
      <c r="B206" t="str">
        <f t="shared" si="70"/>
        <v>23E7</v>
      </c>
      <c r="C206" t="str">
        <f t="shared" si="67"/>
        <v>23E4</v>
      </c>
      <c r="D206" s="11">
        <f>+D200</f>
        <v>46451</v>
      </c>
      <c r="E206" s="29">
        <f t="shared" ref="E206:E208" si="71">+E201</f>
        <v>23</v>
      </c>
      <c r="F206" s="22" t="str">
        <f>+I201</f>
        <v>E7</v>
      </c>
      <c r="G206" t="str">
        <f>VLOOKUP(F206,Results!$N$2:$O$11,2,FALSE)</f>
        <v>Golfers</v>
      </c>
      <c r="H206" s="22">
        <f>+K201</f>
        <v>0</v>
      </c>
      <c r="I206" s="1" t="str">
        <f>+F201</f>
        <v>E4</v>
      </c>
      <c r="J206" t="str">
        <f>VLOOKUP(I206,Results!$N$2:$O$11,2,FALSE)</f>
        <v>Bullets</v>
      </c>
      <c r="K206" s="22">
        <f t="shared" ref="K206:K208" si="72">+H201</f>
        <v>0</v>
      </c>
    </row>
    <row r="207" spans="2:11" x14ac:dyDescent="0.3">
      <c r="B207" t="str">
        <f t="shared" si="70"/>
        <v>23E1</v>
      </c>
      <c r="C207" t="str">
        <f t="shared" si="67"/>
        <v>23E6</v>
      </c>
      <c r="D207" s="11">
        <f>+D200</f>
        <v>46451</v>
      </c>
      <c r="E207" s="29">
        <f t="shared" si="71"/>
        <v>23</v>
      </c>
      <c r="F207" s="22" t="str">
        <f>+I202</f>
        <v>E1</v>
      </c>
      <c r="G207" t="str">
        <f>VLOOKUP(F207,Results!$N$2:$O$11,2,FALSE)</f>
        <v>Misfits</v>
      </c>
      <c r="H207" s="22">
        <f>+K202</f>
        <v>0</v>
      </c>
      <c r="I207" s="1" t="str">
        <f>+F202</f>
        <v>E6</v>
      </c>
      <c r="J207" t="str">
        <f>VLOOKUP(I207,Results!$N$2:$O$11,2,FALSE)</f>
        <v>Starlite</v>
      </c>
      <c r="K207" s="22">
        <f t="shared" si="72"/>
        <v>0</v>
      </c>
    </row>
    <row r="208" spans="2:11" x14ac:dyDescent="0.3">
      <c r="B208" t="str">
        <f t="shared" si="70"/>
        <v>23E2</v>
      </c>
      <c r="C208" t="str">
        <f t="shared" si="67"/>
        <v>23E8</v>
      </c>
      <c r="D208" s="11">
        <f>+D200</f>
        <v>46451</v>
      </c>
      <c r="E208" s="29">
        <f t="shared" si="71"/>
        <v>23</v>
      </c>
      <c r="F208" s="22" t="str">
        <f>+I203</f>
        <v>E2</v>
      </c>
      <c r="G208" t="str">
        <f>VLOOKUP(F208,Results!$N$2:$O$11,2,FALSE)</f>
        <v>Team Krewna</v>
      </c>
      <c r="H208" s="22">
        <f>+K203</f>
        <v>0</v>
      </c>
      <c r="I208" s="1" t="str">
        <f>+F203</f>
        <v>E8</v>
      </c>
      <c r="J208" t="str">
        <f>VLOOKUP(I208,Results!$N$2:$O$11,2,FALSE)</f>
        <v>Green Wizards</v>
      </c>
      <c r="K208" s="22">
        <f t="shared" si="72"/>
        <v>0</v>
      </c>
    </row>
    <row r="209" spans="2:11" x14ac:dyDescent="0.3">
      <c r="B209" t="str">
        <f t="shared" ref="B209:B217" si="73">CONCATENATE(E209,F209)</f>
        <v>24E8</v>
      </c>
      <c r="C209" t="str">
        <f t="shared" si="67"/>
        <v>24E3</v>
      </c>
      <c r="D209" s="11">
        <f>+'Results Input'!E117</f>
        <v>46457</v>
      </c>
      <c r="E209" s="28">
        <f>+'Results Input'!F117</f>
        <v>24</v>
      </c>
      <c r="F209" s="22" t="str">
        <f>+'Results Input'!G117</f>
        <v>E8</v>
      </c>
      <c r="G209" t="str">
        <f>VLOOKUP(F209,Results!$N$2:$O$11,2,FALSE)</f>
        <v>Green Wizards</v>
      </c>
      <c r="H209" s="22">
        <f>+'Results Input'!I117</f>
        <v>0</v>
      </c>
      <c r="I209" s="22" t="str">
        <f>+'Results Input'!J117</f>
        <v>E3</v>
      </c>
      <c r="J209" t="str">
        <f>VLOOKUP(I209,Results!$N$2:$O$11,2,FALSE)</f>
        <v>Riches Rollers</v>
      </c>
      <c r="K209" s="22">
        <f>+'Results Input'!L117</f>
        <v>0</v>
      </c>
    </row>
    <row r="210" spans="2:11" x14ac:dyDescent="0.3">
      <c r="B210" t="str">
        <f t="shared" si="73"/>
        <v>24E7</v>
      </c>
      <c r="C210" t="str">
        <f t="shared" si="67"/>
        <v>24E1</v>
      </c>
      <c r="D210" s="11">
        <f>+D209</f>
        <v>46457</v>
      </c>
      <c r="E210" s="28">
        <f>+'Results Input'!F118</f>
        <v>24</v>
      </c>
      <c r="F210" s="22" t="str">
        <f>+'Results Input'!G118</f>
        <v>E7</v>
      </c>
      <c r="G210" t="str">
        <f>VLOOKUP(F210,Results!$N$2:$O$11,2,FALSE)</f>
        <v>Golfers</v>
      </c>
      <c r="H210" s="22">
        <f>+'Results Input'!I118</f>
        <v>0</v>
      </c>
      <c r="I210" s="22" t="str">
        <f>+'Results Input'!J118</f>
        <v>E1</v>
      </c>
      <c r="J210" t="str">
        <f>VLOOKUP(I210,Results!$N$2:$O$11,2,FALSE)</f>
        <v>Misfits</v>
      </c>
      <c r="K210" s="22">
        <f>+'Results Input'!L118</f>
        <v>0</v>
      </c>
    </row>
    <row r="211" spans="2:11" x14ac:dyDescent="0.3">
      <c r="B211" t="str">
        <f t="shared" si="73"/>
        <v>24E2</v>
      </c>
      <c r="C211" t="str">
        <f t="shared" si="67"/>
        <v>24E6</v>
      </c>
      <c r="D211" s="11">
        <f>+D209</f>
        <v>46457</v>
      </c>
      <c r="E211" s="28">
        <f>+'Results Input'!F119</f>
        <v>24</v>
      </c>
      <c r="F211" s="22" t="str">
        <f>+'Results Input'!G119</f>
        <v>E2</v>
      </c>
      <c r="G211" t="str">
        <f>VLOOKUP(F211,Results!$N$2:$O$11,2,FALSE)</f>
        <v>Team Krewna</v>
      </c>
      <c r="H211" s="22">
        <f>+'Results Input'!I119</f>
        <v>0</v>
      </c>
      <c r="I211" s="22" t="str">
        <f>+'Results Input'!J119</f>
        <v>E6</v>
      </c>
      <c r="J211" t="str">
        <f>VLOOKUP(I211,Results!$N$2:$O$11,2,FALSE)</f>
        <v>Starlite</v>
      </c>
      <c r="K211" s="22">
        <f>+'Results Input'!L119</f>
        <v>0</v>
      </c>
    </row>
    <row r="212" spans="2:11" x14ac:dyDescent="0.3">
      <c r="B212" t="str">
        <f t="shared" si="73"/>
        <v>24E5</v>
      </c>
      <c r="C212" t="str">
        <f t="shared" si="67"/>
        <v>24E9</v>
      </c>
      <c r="D212" s="11">
        <f>+D209</f>
        <v>46457</v>
      </c>
      <c r="E212" s="28">
        <f>+'Results Input'!F120</f>
        <v>24</v>
      </c>
      <c r="F212" s="22" t="str">
        <f>+'Results Input'!G120</f>
        <v>E5</v>
      </c>
      <c r="G212" t="str">
        <f>VLOOKUP(F212,Results!$N$2:$O$11,2,FALSE)</f>
        <v>New Builds</v>
      </c>
      <c r="H212" s="22">
        <f>+'Results Input'!I120</f>
        <v>0</v>
      </c>
      <c r="I212" s="22" t="str">
        <f>+'Results Input'!J120</f>
        <v>E9</v>
      </c>
      <c r="J212" t="str">
        <f>VLOOKUP(I212,Results!$N$2:$O$11,2,FALSE)</f>
        <v>Biased Boys</v>
      </c>
      <c r="K212" s="22">
        <f>+'Results Input'!L120</f>
        <v>0</v>
      </c>
    </row>
    <row r="213" spans="2:11" x14ac:dyDescent="0.3">
      <c r="B213" t="str">
        <f t="shared" si="73"/>
        <v>24E4</v>
      </c>
      <c r="C213" t="str">
        <f t="shared" si="67"/>
        <v>24X</v>
      </c>
      <c r="D213" s="11">
        <f>+D209</f>
        <v>46457</v>
      </c>
      <c r="E213" s="28">
        <f>+'Results Input'!F121</f>
        <v>24</v>
      </c>
      <c r="F213" s="22" t="str">
        <f>+'Results Input'!G121</f>
        <v>E4</v>
      </c>
      <c r="G213" t="str">
        <f>VLOOKUP(F213,Results!$N$2:$O$11,2,FALSE)</f>
        <v>Bullets</v>
      </c>
      <c r="H213" s="22">
        <f>+'Results Input'!I121</f>
        <v>0</v>
      </c>
      <c r="I213" s="22" t="str">
        <f>+'Results Input'!J121</f>
        <v>X</v>
      </c>
      <c r="J213" t="str">
        <f>VLOOKUP(I213,Results!$N$2:$O$11,2,FALSE)</f>
        <v>No Match</v>
      </c>
      <c r="K213" s="26"/>
    </row>
    <row r="214" spans="2:11" x14ac:dyDescent="0.3">
      <c r="B214" t="str">
        <f t="shared" si="73"/>
        <v>24E3</v>
      </c>
      <c r="C214" t="str">
        <f t="shared" si="67"/>
        <v>24E8</v>
      </c>
      <c r="D214" s="11">
        <f>+D209</f>
        <v>46457</v>
      </c>
      <c r="E214" s="29">
        <f>+E209</f>
        <v>24</v>
      </c>
      <c r="F214" s="22" t="str">
        <f>+I209</f>
        <v>E3</v>
      </c>
      <c r="G214" t="str">
        <f>VLOOKUP(F214,Results!$N$2:$O$11,2,FALSE)</f>
        <v>Riches Rollers</v>
      </c>
      <c r="H214" s="22">
        <f>+K209</f>
        <v>0</v>
      </c>
      <c r="I214" s="1" t="str">
        <f>+F209</f>
        <v>E8</v>
      </c>
      <c r="J214" t="str">
        <f>VLOOKUP(I214,Results!$N$2:$O$11,2,FALSE)</f>
        <v>Green Wizards</v>
      </c>
      <c r="K214" s="22">
        <f>+H209</f>
        <v>0</v>
      </c>
    </row>
    <row r="215" spans="2:11" x14ac:dyDescent="0.3">
      <c r="B215" t="str">
        <f t="shared" si="73"/>
        <v>24E1</v>
      </c>
      <c r="C215" t="str">
        <f t="shared" si="67"/>
        <v>24E7</v>
      </c>
      <c r="D215" s="11">
        <f>+D209</f>
        <v>46457</v>
      </c>
      <c r="E215" s="29">
        <f t="shared" ref="E215:E217" si="74">+E210</f>
        <v>24</v>
      </c>
      <c r="F215" s="22" t="str">
        <f>+I210</f>
        <v>E1</v>
      </c>
      <c r="G215" t="str">
        <f>VLOOKUP(F215,Results!$N$2:$O$11,2,FALSE)</f>
        <v>Misfits</v>
      </c>
      <c r="H215" s="22">
        <f>+K210</f>
        <v>0</v>
      </c>
      <c r="I215" s="1" t="str">
        <f>+F210</f>
        <v>E7</v>
      </c>
      <c r="J215" t="str">
        <f>VLOOKUP(I215,Results!$N$2:$O$11,2,FALSE)</f>
        <v>Golfers</v>
      </c>
      <c r="K215" s="22">
        <f t="shared" ref="K215:K217" si="75">+H210</f>
        <v>0</v>
      </c>
    </row>
    <row r="216" spans="2:11" x14ac:dyDescent="0.3">
      <c r="B216" t="str">
        <f t="shared" si="73"/>
        <v>24E6</v>
      </c>
      <c r="C216" t="str">
        <f t="shared" si="67"/>
        <v>24E2</v>
      </c>
      <c r="D216" s="11">
        <f>+D209</f>
        <v>46457</v>
      </c>
      <c r="E216" s="29">
        <f t="shared" si="74"/>
        <v>24</v>
      </c>
      <c r="F216" s="22" t="str">
        <f>+I211</f>
        <v>E6</v>
      </c>
      <c r="G216" t="str">
        <f>VLOOKUP(F216,Results!$N$2:$O$11,2,FALSE)</f>
        <v>Starlite</v>
      </c>
      <c r="H216" s="22">
        <f>+K211</f>
        <v>0</v>
      </c>
      <c r="I216" s="1" t="str">
        <f>+F211</f>
        <v>E2</v>
      </c>
      <c r="J216" t="str">
        <f>VLOOKUP(I216,Results!$N$2:$O$11,2,FALSE)</f>
        <v>Team Krewna</v>
      </c>
      <c r="K216" s="22">
        <f t="shared" si="75"/>
        <v>0</v>
      </c>
    </row>
    <row r="217" spans="2:11" x14ac:dyDescent="0.3">
      <c r="B217" t="str">
        <f t="shared" si="73"/>
        <v>24E9</v>
      </c>
      <c r="C217" t="str">
        <f t="shared" si="67"/>
        <v>24E5</v>
      </c>
      <c r="D217" s="11">
        <f>+D209</f>
        <v>46457</v>
      </c>
      <c r="E217" s="29">
        <f t="shared" si="74"/>
        <v>24</v>
      </c>
      <c r="F217" s="22" t="str">
        <f>+I212</f>
        <v>E9</v>
      </c>
      <c r="G217" t="str">
        <f>VLOOKUP(F217,Results!$N$2:$O$11,2,FALSE)</f>
        <v>Biased Boys</v>
      </c>
      <c r="H217" s="22">
        <f>+K212</f>
        <v>0</v>
      </c>
      <c r="I217" s="1" t="str">
        <f>+F212</f>
        <v>E5</v>
      </c>
      <c r="J217" t="str">
        <f>VLOOKUP(I217,Results!$N$2:$O$11,2,FALSE)</f>
        <v>New Builds</v>
      </c>
      <c r="K217" s="22">
        <f t="shared" si="75"/>
        <v>0</v>
      </c>
    </row>
    <row r="218" spans="2:11" x14ac:dyDescent="0.3">
      <c r="B218" t="str">
        <f t="shared" ref="B218:B226" si="76">CONCATENATE(E218,F218)</f>
        <v>25E4</v>
      </c>
      <c r="C218" t="str">
        <f t="shared" si="67"/>
        <v>25E6</v>
      </c>
      <c r="D218" s="11">
        <f>+'Results Input'!E122</f>
        <v>46465</v>
      </c>
      <c r="E218" s="28">
        <f>+'Results Input'!F122</f>
        <v>25</v>
      </c>
      <c r="F218" s="22" t="str">
        <f>+'Results Input'!G122</f>
        <v>E4</v>
      </c>
      <c r="G218" t="str">
        <f>VLOOKUP(F218,Results!$N$2:$O$11,2,FALSE)</f>
        <v>Bullets</v>
      </c>
      <c r="H218" s="22">
        <f>+'Results Input'!I122</f>
        <v>0</v>
      </c>
      <c r="I218" s="22" t="str">
        <f>+'Results Input'!J122</f>
        <v>E6</v>
      </c>
      <c r="J218" t="str">
        <f>VLOOKUP(I218,Results!$N$2:$O$11,2,FALSE)</f>
        <v>Starlite</v>
      </c>
      <c r="K218" s="22">
        <f>+'Results Input'!L122</f>
        <v>0</v>
      </c>
    </row>
    <row r="219" spans="2:11" x14ac:dyDescent="0.3">
      <c r="B219" t="str">
        <f t="shared" si="76"/>
        <v>25E2</v>
      </c>
      <c r="C219" t="str">
        <f t="shared" si="67"/>
        <v>25E5</v>
      </c>
      <c r="D219" s="11">
        <f>+D218</f>
        <v>46465</v>
      </c>
      <c r="E219" s="28">
        <f>+'Results Input'!F123</f>
        <v>25</v>
      </c>
      <c r="F219" s="22" t="str">
        <f>+'Results Input'!G123</f>
        <v>E2</v>
      </c>
      <c r="G219" t="str">
        <f>VLOOKUP(F219,Results!$N$2:$O$11,2,FALSE)</f>
        <v>Team Krewna</v>
      </c>
      <c r="H219" s="22">
        <f>+'Results Input'!I123</f>
        <v>0</v>
      </c>
      <c r="I219" s="22" t="str">
        <f>+'Results Input'!J123</f>
        <v>E5</v>
      </c>
      <c r="J219" t="str">
        <f>VLOOKUP(I219,Results!$N$2:$O$11,2,FALSE)</f>
        <v>New Builds</v>
      </c>
      <c r="K219" s="22">
        <f>+'Results Input'!L123</f>
        <v>0</v>
      </c>
    </row>
    <row r="220" spans="2:11" x14ac:dyDescent="0.3">
      <c r="B220" t="str">
        <f t="shared" si="76"/>
        <v>25E7</v>
      </c>
      <c r="C220" t="str">
        <f t="shared" si="67"/>
        <v>25E9</v>
      </c>
      <c r="D220" s="11">
        <f>+D218</f>
        <v>46465</v>
      </c>
      <c r="E220" s="28">
        <f>+'Results Input'!F124</f>
        <v>25</v>
      </c>
      <c r="F220" s="22" t="str">
        <f>+'Results Input'!G124</f>
        <v>E7</v>
      </c>
      <c r="G220" t="str">
        <f>VLOOKUP(F220,Results!$N$2:$O$11,2,FALSE)</f>
        <v>Golfers</v>
      </c>
      <c r="H220" s="22">
        <f>+'Results Input'!I124</f>
        <v>0</v>
      </c>
      <c r="I220" s="22" t="str">
        <f>+'Results Input'!J124</f>
        <v>E9</v>
      </c>
      <c r="J220" t="str">
        <f>VLOOKUP(I220,Results!$N$2:$O$11,2,FALSE)</f>
        <v>Biased Boys</v>
      </c>
      <c r="K220" s="22">
        <f>+'Results Input'!L124</f>
        <v>0</v>
      </c>
    </row>
    <row r="221" spans="2:11" x14ac:dyDescent="0.3">
      <c r="B221" t="str">
        <f t="shared" si="76"/>
        <v>25E8</v>
      </c>
      <c r="C221" t="str">
        <f t="shared" si="67"/>
        <v>25E1</v>
      </c>
      <c r="D221" s="11">
        <f>+D218</f>
        <v>46465</v>
      </c>
      <c r="E221" s="28">
        <f>+'Results Input'!F125</f>
        <v>25</v>
      </c>
      <c r="F221" s="22" t="str">
        <f>+'Results Input'!G125</f>
        <v>E8</v>
      </c>
      <c r="G221" t="str">
        <f>VLOOKUP(F221,Results!$N$2:$O$11,2,FALSE)</f>
        <v>Green Wizards</v>
      </c>
      <c r="H221" s="22">
        <f>+'Results Input'!I125</f>
        <v>0</v>
      </c>
      <c r="I221" s="22" t="str">
        <f>+'Results Input'!J125</f>
        <v>E1</v>
      </c>
      <c r="J221" t="str">
        <f>VLOOKUP(I221,Results!$N$2:$O$11,2,FALSE)</f>
        <v>Misfits</v>
      </c>
      <c r="K221" s="22">
        <f>+'Results Input'!L125</f>
        <v>0</v>
      </c>
    </row>
    <row r="222" spans="2:11" x14ac:dyDescent="0.3">
      <c r="B222" t="str">
        <f t="shared" si="76"/>
        <v>25E3</v>
      </c>
      <c r="C222" t="str">
        <f t="shared" si="67"/>
        <v>25X</v>
      </c>
      <c r="D222" s="11">
        <f>+D218</f>
        <v>46465</v>
      </c>
      <c r="E222" s="28">
        <f>+'Results Input'!F126</f>
        <v>25</v>
      </c>
      <c r="F222" s="22" t="str">
        <f>+'Results Input'!G126</f>
        <v>E3</v>
      </c>
      <c r="G222" t="str">
        <f>VLOOKUP(F222,Results!$N$2:$O$11,2,FALSE)</f>
        <v>Riches Rollers</v>
      </c>
      <c r="H222" s="22">
        <f>+'Results Input'!I126</f>
        <v>0</v>
      </c>
      <c r="I222" s="22" t="str">
        <f>+'Results Input'!J126</f>
        <v>X</v>
      </c>
      <c r="J222" t="str">
        <f>VLOOKUP(I222,Results!$N$2:$O$11,2,FALSE)</f>
        <v>No Match</v>
      </c>
      <c r="K222" s="26"/>
    </row>
    <row r="223" spans="2:11" x14ac:dyDescent="0.3">
      <c r="B223" t="str">
        <f t="shared" si="76"/>
        <v>25E6</v>
      </c>
      <c r="C223" t="str">
        <f t="shared" si="67"/>
        <v>25E4</v>
      </c>
      <c r="D223" s="11">
        <f>+D218</f>
        <v>46465</v>
      </c>
      <c r="E223" s="29">
        <f>+E218</f>
        <v>25</v>
      </c>
      <c r="F223" s="22" t="str">
        <f>+I218</f>
        <v>E6</v>
      </c>
      <c r="G223" t="str">
        <f>VLOOKUP(F223,Results!$N$2:$O$11,2,FALSE)</f>
        <v>Starlite</v>
      </c>
      <c r="H223" s="22">
        <f>+K218</f>
        <v>0</v>
      </c>
      <c r="I223" s="1" t="str">
        <f>+F218</f>
        <v>E4</v>
      </c>
      <c r="J223" t="str">
        <f>VLOOKUP(I223,Results!$N$2:$O$11,2,FALSE)</f>
        <v>Bullets</v>
      </c>
      <c r="K223" s="22">
        <f>+H218</f>
        <v>0</v>
      </c>
    </row>
    <row r="224" spans="2:11" x14ac:dyDescent="0.3">
      <c r="B224" t="str">
        <f t="shared" si="76"/>
        <v>25E5</v>
      </c>
      <c r="C224" t="str">
        <f t="shared" si="67"/>
        <v>25E2</v>
      </c>
      <c r="D224" s="11">
        <f>+D218</f>
        <v>46465</v>
      </c>
      <c r="E224" s="29">
        <f t="shared" ref="E224:E226" si="77">+E219</f>
        <v>25</v>
      </c>
      <c r="F224" s="22" t="str">
        <f>+I219</f>
        <v>E5</v>
      </c>
      <c r="G224" t="str">
        <f>VLOOKUP(F224,Results!$N$2:$O$11,2,FALSE)</f>
        <v>New Builds</v>
      </c>
      <c r="H224" s="22">
        <f>+K219</f>
        <v>0</v>
      </c>
      <c r="I224" s="1" t="str">
        <f>+F219</f>
        <v>E2</v>
      </c>
      <c r="J224" t="str">
        <f>VLOOKUP(I224,Results!$N$2:$O$11,2,FALSE)</f>
        <v>Team Krewna</v>
      </c>
      <c r="K224" s="22">
        <f t="shared" ref="K224:K226" si="78">+H219</f>
        <v>0</v>
      </c>
    </row>
    <row r="225" spans="2:11" x14ac:dyDescent="0.3">
      <c r="B225" t="str">
        <f t="shared" si="76"/>
        <v>25E9</v>
      </c>
      <c r="C225" t="str">
        <f t="shared" si="67"/>
        <v>25E7</v>
      </c>
      <c r="D225" s="11">
        <f>+D218</f>
        <v>46465</v>
      </c>
      <c r="E225" s="29">
        <f t="shared" si="77"/>
        <v>25</v>
      </c>
      <c r="F225" s="22" t="str">
        <f>+I220</f>
        <v>E9</v>
      </c>
      <c r="G225" t="str">
        <f>VLOOKUP(F225,Results!$N$2:$O$11,2,FALSE)</f>
        <v>Biased Boys</v>
      </c>
      <c r="H225" s="22">
        <f>+K220</f>
        <v>0</v>
      </c>
      <c r="I225" s="1" t="str">
        <f>+F220</f>
        <v>E7</v>
      </c>
      <c r="J225" t="str">
        <f>VLOOKUP(I225,Results!$N$2:$O$11,2,FALSE)</f>
        <v>Golfers</v>
      </c>
      <c r="K225" s="22">
        <f t="shared" si="78"/>
        <v>0</v>
      </c>
    </row>
    <row r="226" spans="2:11" x14ac:dyDescent="0.3">
      <c r="B226" t="str">
        <f t="shared" si="76"/>
        <v>25E1</v>
      </c>
      <c r="C226" t="str">
        <f t="shared" si="67"/>
        <v>25E8</v>
      </c>
      <c r="D226" s="11">
        <f>+D218</f>
        <v>46465</v>
      </c>
      <c r="E226" s="29">
        <f t="shared" si="77"/>
        <v>25</v>
      </c>
      <c r="F226" s="22" t="str">
        <f>+I221</f>
        <v>E1</v>
      </c>
      <c r="G226" t="str">
        <f>VLOOKUP(F226,Results!$N$2:$O$11,2,FALSE)</f>
        <v>Misfits</v>
      </c>
      <c r="H226" s="22">
        <f>+K221</f>
        <v>0</v>
      </c>
      <c r="I226" s="1" t="str">
        <f>+F221</f>
        <v>E8</v>
      </c>
      <c r="J226" t="str">
        <f>VLOOKUP(I226,Results!$N$2:$O$11,2,FALSE)</f>
        <v>Green Wizards</v>
      </c>
      <c r="K226" s="22">
        <f t="shared" si="78"/>
        <v>0</v>
      </c>
    </row>
    <row r="227" spans="2:11" x14ac:dyDescent="0.3">
      <c r="B227" t="str">
        <f t="shared" ref="B227:B235" si="79">CONCATENATE(E227,F227)</f>
        <v>26E1</v>
      </c>
      <c r="C227" t="str">
        <f t="shared" si="67"/>
        <v>26E5</v>
      </c>
      <c r="D227" s="11">
        <f>+'Results Input'!E127</f>
        <v>46471</v>
      </c>
      <c r="E227" s="28">
        <f>+'Results Input'!F127</f>
        <v>26</v>
      </c>
      <c r="F227" s="22" t="str">
        <f>+'Results Input'!G127</f>
        <v>E1</v>
      </c>
      <c r="G227" t="str">
        <f>VLOOKUP(F227,Results!$N$2:$O$11,2,FALSE)</f>
        <v>Misfits</v>
      </c>
      <c r="H227" s="22">
        <f>+'Results Input'!I127</f>
        <v>0</v>
      </c>
      <c r="I227" s="22" t="str">
        <f>+'Results Input'!J127</f>
        <v>E5</v>
      </c>
      <c r="J227" t="str">
        <f>VLOOKUP(I227,Results!$N$2:$O$11,2,FALSE)</f>
        <v>New Builds</v>
      </c>
      <c r="K227" s="22">
        <f>+'Results Input'!L127</f>
        <v>0</v>
      </c>
    </row>
    <row r="228" spans="2:11" x14ac:dyDescent="0.3">
      <c r="B228" t="str">
        <f t="shared" si="79"/>
        <v>26E6</v>
      </c>
      <c r="C228" t="str">
        <f t="shared" si="67"/>
        <v>26E8</v>
      </c>
      <c r="D228" s="11">
        <f>+D227</f>
        <v>46471</v>
      </c>
      <c r="E228" s="28">
        <f>+'Results Input'!F128</f>
        <v>26</v>
      </c>
      <c r="F228" s="22" t="str">
        <f>+'Results Input'!G128</f>
        <v>E6</v>
      </c>
      <c r="G228" t="str">
        <f>VLOOKUP(F228,Results!$N$2:$O$11,2,FALSE)</f>
        <v>Starlite</v>
      </c>
      <c r="H228" s="22">
        <f>+'Results Input'!I128</f>
        <v>0</v>
      </c>
      <c r="I228" s="22" t="str">
        <f>+'Results Input'!J128</f>
        <v>E8</v>
      </c>
      <c r="J228" t="str">
        <f>VLOOKUP(I228,Results!$N$2:$O$11,2,FALSE)</f>
        <v>Green Wizards</v>
      </c>
      <c r="K228" s="22">
        <f>+'Results Input'!L128</f>
        <v>0</v>
      </c>
    </row>
    <row r="229" spans="2:11" x14ac:dyDescent="0.3">
      <c r="B229" t="str">
        <f t="shared" si="79"/>
        <v>26E9</v>
      </c>
      <c r="C229" t="str">
        <f t="shared" si="67"/>
        <v>26E4</v>
      </c>
      <c r="D229" s="11">
        <f>+D227</f>
        <v>46471</v>
      </c>
      <c r="E229" s="28">
        <f>+'Results Input'!F129</f>
        <v>26</v>
      </c>
      <c r="F229" s="22" t="str">
        <f>+'Results Input'!G129</f>
        <v>E9</v>
      </c>
      <c r="G229" t="str">
        <f>VLOOKUP(F229,Results!$N$2:$O$11,2,FALSE)</f>
        <v>Biased Boys</v>
      </c>
      <c r="H229" s="22">
        <f>+'Results Input'!I129</f>
        <v>0</v>
      </c>
      <c r="I229" s="22" t="str">
        <f>+'Results Input'!J129</f>
        <v>E4</v>
      </c>
      <c r="J229" t="str">
        <f>VLOOKUP(I229,Results!$N$2:$O$11,2,FALSE)</f>
        <v>Bullets</v>
      </c>
      <c r="K229" s="22">
        <f>+'Results Input'!L129</f>
        <v>0</v>
      </c>
    </row>
    <row r="230" spans="2:11" x14ac:dyDescent="0.3">
      <c r="B230" t="str">
        <f t="shared" si="79"/>
        <v>26E3</v>
      </c>
      <c r="C230" t="str">
        <f t="shared" si="67"/>
        <v>26E7</v>
      </c>
      <c r="D230" s="11">
        <f>+D227</f>
        <v>46471</v>
      </c>
      <c r="E230" s="28">
        <f>+'Results Input'!F130</f>
        <v>26</v>
      </c>
      <c r="F230" s="22" t="str">
        <f>+'Results Input'!G130</f>
        <v>E3</v>
      </c>
      <c r="G230" t="str">
        <f>VLOOKUP(F230,Results!$N$2:$O$11,2,FALSE)</f>
        <v>Riches Rollers</v>
      </c>
      <c r="H230" s="22">
        <f>+'Results Input'!I130</f>
        <v>0</v>
      </c>
      <c r="I230" s="22" t="str">
        <f>+'Results Input'!J130</f>
        <v>E7</v>
      </c>
      <c r="J230" t="str">
        <f>VLOOKUP(I230,Results!$N$2:$O$11,2,FALSE)</f>
        <v>Golfers</v>
      </c>
      <c r="K230" s="22">
        <f>+'Results Input'!L130</f>
        <v>0</v>
      </c>
    </row>
    <row r="231" spans="2:11" x14ac:dyDescent="0.3">
      <c r="B231" t="str">
        <f t="shared" si="79"/>
        <v>26E2</v>
      </c>
      <c r="C231" t="str">
        <f t="shared" si="67"/>
        <v>26X</v>
      </c>
      <c r="D231" s="11">
        <f>+D227</f>
        <v>46471</v>
      </c>
      <c r="E231" s="28">
        <f>+'Results Input'!F131</f>
        <v>26</v>
      </c>
      <c r="F231" s="22" t="str">
        <f>+'Results Input'!G131</f>
        <v>E2</v>
      </c>
      <c r="G231" t="str">
        <f>VLOOKUP(F231,Results!$N$2:$O$11,2,FALSE)</f>
        <v>Team Krewna</v>
      </c>
      <c r="H231" s="22">
        <f>+'Results Input'!I131</f>
        <v>0</v>
      </c>
      <c r="I231" s="22" t="str">
        <f>+'Results Input'!J131</f>
        <v>X</v>
      </c>
      <c r="J231" t="str">
        <f>VLOOKUP(I231,Results!$N$2:$O$11,2,FALSE)</f>
        <v>No Match</v>
      </c>
      <c r="K231" s="26"/>
    </row>
    <row r="232" spans="2:11" x14ac:dyDescent="0.3">
      <c r="B232" t="str">
        <f t="shared" si="79"/>
        <v>26E5</v>
      </c>
      <c r="C232" t="str">
        <f t="shared" si="67"/>
        <v>26E1</v>
      </c>
      <c r="D232" s="11">
        <f>+D227</f>
        <v>46471</v>
      </c>
      <c r="E232" s="29">
        <f>+E227</f>
        <v>26</v>
      </c>
      <c r="F232" s="22" t="str">
        <f>+I227</f>
        <v>E5</v>
      </c>
      <c r="G232" t="str">
        <f>VLOOKUP(F232,Results!$N$2:$O$11,2,FALSE)</f>
        <v>New Builds</v>
      </c>
      <c r="H232" s="22">
        <f>+K227</f>
        <v>0</v>
      </c>
      <c r="I232" s="1" t="str">
        <f>+F227</f>
        <v>E1</v>
      </c>
      <c r="J232" t="str">
        <f>VLOOKUP(I232,Results!$N$2:$O$11,2,FALSE)</f>
        <v>Misfits</v>
      </c>
      <c r="K232" s="22">
        <f>+H227</f>
        <v>0</v>
      </c>
    </row>
    <row r="233" spans="2:11" x14ac:dyDescent="0.3">
      <c r="B233" t="str">
        <f t="shared" si="79"/>
        <v>26E8</v>
      </c>
      <c r="C233" t="str">
        <f t="shared" si="67"/>
        <v>26E6</v>
      </c>
      <c r="D233" s="11">
        <f>+D227</f>
        <v>46471</v>
      </c>
      <c r="E233" s="29">
        <f t="shared" ref="E233:E235" si="80">+E228</f>
        <v>26</v>
      </c>
      <c r="F233" s="22" t="str">
        <f>+I228</f>
        <v>E8</v>
      </c>
      <c r="G233" t="str">
        <f>VLOOKUP(F233,Results!$N$2:$O$11,2,FALSE)</f>
        <v>Green Wizards</v>
      </c>
      <c r="H233" s="22">
        <f>+K228</f>
        <v>0</v>
      </c>
      <c r="I233" s="1" t="str">
        <f>+F228</f>
        <v>E6</v>
      </c>
      <c r="J233" t="str">
        <f>VLOOKUP(I233,Results!$N$2:$O$11,2,FALSE)</f>
        <v>Starlite</v>
      </c>
      <c r="K233" s="22">
        <f t="shared" ref="K233:K235" si="81">+H228</f>
        <v>0</v>
      </c>
    </row>
    <row r="234" spans="2:11" x14ac:dyDescent="0.3">
      <c r="B234" t="str">
        <f t="shared" si="79"/>
        <v>26E4</v>
      </c>
      <c r="C234" t="str">
        <f t="shared" si="67"/>
        <v>26E9</v>
      </c>
      <c r="D234" s="11">
        <f>+D227</f>
        <v>46471</v>
      </c>
      <c r="E234" s="29">
        <f t="shared" si="80"/>
        <v>26</v>
      </c>
      <c r="F234" s="22" t="str">
        <f>+I229</f>
        <v>E4</v>
      </c>
      <c r="G234" t="str">
        <f>VLOOKUP(F234,Results!$N$2:$O$11,2,FALSE)</f>
        <v>Bullets</v>
      </c>
      <c r="H234" s="22">
        <f>+K229</f>
        <v>0</v>
      </c>
      <c r="I234" s="1" t="str">
        <f>+F229</f>
        <v>E9</v>
      </c>
      <c r="J234" t="str">
        <f>VLOOKUP(I234,Results!$N$2:$O$11,2,FALSE)</f>
        <v>Biased Boys</v>
      </c>
      <c r="K234" s="22">
        <f t="shared" si="81"/>
        <v>0</v>
      </c>
    </row>
    <row r="235" spans="2:11" x14ac:dyDescent="0.3">
      <c r="B235" t="str">
        <f t="shared" si="79"/>
        <v>26E7</v>
      </c>
      <c r="C235" t="str">
        <f t="shared" si="67"/>
        <v>26E3</v>
      </c>
      <c r="D235" s="11">
        <f>+D227</f>
        <v>46471</v>
      </c>
      <c r="E235" s="29">
        <f t="shared" si="80"/>
        <v>26</v>
      </c>
      <c r="F235" s="22" t="str">
        <f>+I230</f>
        <v>E7</v>
      </c>
      <c r="G235" t="str">
        <f>VLOOKUP(F235,Results!$N$2:$O$11,2,FALSE)</f>
        <v>Golfers</v>
      </c>
      <c r="H235" s="22">
        <f>+K230</f>
        <v>0</v>
      </c>
      <c r="I235" s="1" t="str">
        <f>+F230</f>
        <v>E3</v>
      </c>
      <c r="J235" t="str">
        <f>VLOOKUP(I235,Results!$N$2:$O$11,2,FALSE)</f>
        <v>Riches Rollers</v>
      </c>
      <c r="K235" s="22">
        <f t="shared" si="81"/>
        <v>0</v>
      </c>
    </row>
    <row r="236" spans="2:11" x14ac:dyDescent="0.3">
      <c r="B236" t="str">
        <f t="shared" ref="B236:B244" si="82">CONCATENATE(E236,F236)</f>
        <v>27E5</v>
      </c>
      <c r="C236" t="str">
        <f t="shared" si="67"/>
        <v>27E7</v>
      </c>
      <c r="D236" s="11">
        <f>+'Results Input'!E132</f>
        <v>46479</v>
      </c>
      <c r="E236" s="28">
        <f>+'Results Input'!F132</f>
        <v>27</v>
      </c>
      <c r="F236" s="22" t="str">
        <f>+'Results Input'!G132</f>
        <v>E5</v>
      </c>
      <c r="G236" t="str">
        <f>VLOOKUP(F236,Results!$N$2:$O$11,2,FALSE)</f>
        <v>New Builds</v>
      </c>
      <c r="H236" s="22">
        <f>+'Results Input'!I132</f>
        <v>0</v>
      </c>
      <c r="I236" s="22" t="str">
        <f>+'Results Input'!J132</f>
        <v>E7</v>
      </c>
      <c r="J236" t="str">
        <f>VLOOKUP(I236,Results!$N$2:$O$11,2,FALSE)</f>
        <v>Golfers</v>
      </c>
      <c r="K236" s="22">
        <f>+'Results Input'!L132</f>
        <v>0</v>
      </c>
    </row>
    <row r="237" spans="2:11" x14ac:dyDescent="0.3">
      <c r="B237" t="str">
        <f t="shared" si="82"/>
        <v>27E4</v>
      </c>
      <c r="C237" t="str">
        <f t="shared" si="67"/>
        <v>27E8</v>
      </c>
      <c r="D237" s="11">
        <f>+D236</f>
        <v>46479</v>
      </c>
      <c r="E237" s="28">
        <f>+'Results Input'!F133</f>
        <v>27</v>
      </c>
      <c r="F237" s="22" t="str">
        <f>+'Results Input'!G133</f>
        <v>E4</v>
      </c>
      <c r="G237" t="str">
        <f>VLOOKUP(F237,Results!$N$2:$O$11,2,FALSE)</f>
        <v>Bullets</v>
      </c>
      <c r="H237" s="22">
        <f>+'Results Input'!I133</f>
        <v>0</v>
      </c>
      <c r="I237" s="22" t="str">
        <f>+'Results Input'!J133</f>
        <v>E8</v>
      </c>
      <c r="J237" t="str">
        <f>VLOOKUP(I237,Results!$N$2:$O$11,2,FALSE)</f>
        <v>Green Wizards</v>
      </c>
      <c r="K237" s="22">
        <f>+'Results Input'!L133</f>
        <v>0</v>
      </c>
    </row>
    <row r="238" spans="2:11" x14ac:dyDescent="0.3">
      <c r="B238" t="str">
        <f t="shared" si="82"/>
        <v>27E9</v>
      </c>
      <c r="C238" t="str">
        <f t="shared" si="67"/>
        <v>27E2</v>
      </c>
      <c r="D238" s="11">
        <f>+D236</f>
        <v>46479</v>
      </c>
      <c r="E238" s="28">
        <f>+'Results Input'!F134</f>
        <v>27</v>
      </c>
      <c r="F238" s="22" t="str">
        <f>+'Results Input'!G134</f>
        <v>E9</v>
      </c>
      <c r="G238" t="str">
        <f>VLOOKUP(F238,Results!$N$2:$O$11,2,FALSE)</f>
        <v>Biased Boys</v>
      </c>
      <c r="H238" s="22">
        <f>+'Results Input'!I134</f>
        <v>0</v>
      </c>
      <c r="I238" s="22" t="str">
        <f>+'Results Input'!J134</f>
        <v>E2</v>
      </c>
      <c r="J238" t="str">
        <f>VLOOKUP(I238,Results!$N$2:$O$11,2,FALSE)</f>
        <v>Team Krewna</v>
      </c>
      <c r="K238" s="22">
        <f>+'Results Input'!L134</f>
        <v>0</v>
      </c>
    </row>
    <row r="239" spans="2:11" x14ac:dyDescent="0.3">
      <c r="B239" t="str">
        <f t="shared" si="82"/>
        <v>27E3</v>
      </c>
      <c r="C239" t="str">
        <f t="shared" si="67"/>
        <v>27E6</v>
      </c>
      <c r="D239" s="11">
        <f>+D236</f>
        <v>46479</v>
      </c>
      <c r="E239" s="28">
        <f>+'Results Input'!F135</f>
        <v>27</v>
      </c>
      <c r="F239" s="22" t="str">
        <f>+'Results Input'!G135</f>
        <v>E3</v>
      </c>
      <c r="G239" t="str">
        <f>VLOOKUP(F239,Results!$N$2:$O$11,2,FALSE)</f>
        <v>Riches Rollers</v>
      </c>
      <c r="H239" s="22">
        <f>+'Results Input'!I135</f>
        <v>0</v>
      </c>
      <c r="I239" s="22" t="str">
        <f>+'Results Input'!J135</f>
        <v>E6</v>
      </c>
      <c r="J239" t="str">
        <f>VLOOKUP(I239,Results!$N$2:$O$11,2,FALSE)</f>
        <v>Starlite</v>
      </c>
      <c r="K239" s="22">
        <f>+'Results Input'!L135</f>
        <v>0</v>
      </c>
    </row>
    <row r="240" spans="2:11" x14ac:dyDescent="0.3">
      <c r="B240" t="str">
        <f t="shared" si="82"/>
        <v>27E1</v>
      </c>
      <c r="C240" t="str">
        <f t="shared" si="67"/>
        <v>27X</v>
      </c>
      <c r="D240" s="11">
        <f>+D236</f>
        <v>46479</v>
      </c>
      <c r="E240" s="28">
        <f>+'Results Input'!F136</f>
        <v>27</v>
      </c>
      <c r="F240" s="22" t="str">
        <f>+'Results Input'!G136</f>
        <v>E1</v>
      </c>
      <c r="G240" t="str">
        <f>VLOOKUP(F240,Results!$N$2:$O$11,2,FALSE)</f>
        <v>Misfits</v>
      </c>
      <c r="H240" s="22">
        <f>+'Results Input'!I136</f>
        <v>0</v>
      </c>
      <c r="I240" s="22" t="str">
        <f>+'Results Input'!J136</f>
        <v>X</v>
      </c>
      <c r="J240" t="str">
        <f>VLOOKUP(I240,Results!$N$2:$O$11,2,FALSE)</f>
        <v>No Match</v>
      </c>
      <c r="K240" s="26"/>
    </row>
    <row r="241" spans="2:11" x14ac:dyDescent="0.3">
      <c r="B241" t="str">
        <f t="shared" si="82"/>
        <v>27E7</v>
      </c>
      <c r="C241" t="str">
        <f t="shared" si="67"/>
        <v>27E5</v>
      </c>
      <c r="D241" s="11">
        <f>+D236</f>
        <v>46479</v>
      </c>
      <c r="E241" s="29">
        <f>+E236</f>
        <v>27</v>
      </c>
      <c r="F241" s="22" t="str">
        <f>+I236</f>
        <v>E7</v>
      </c>
      <c r="G241" t="str">
        <f>VLOOKUP(F241,Results!$N$2:$O$11,2,FALSE)</f>
        <v>Golfers</v>
      </c>
      <c r="H241" s="22">
        <f>+K236</f>
        <v>0</v>
      </c>
      <c r="I241" s="1" t="str">
        <f>+F236</f>
        <v>E5</v>
      </c>
      <c r="J241" t="str">
        <f>VLOOKUP(I241,Results!$N$2:$O$11,2,FALSE)</f>
        <v>New Builds</v>
      </c>
      <c r="K241" s="22">
        <f>+H236</f>
        <v>0</v>
      </c>
    </row>
    <row r="242" spans="2:11" x14ac:dyDescent="0.3">
      <c r="B242" t="str">
        <f t="shared" si="82"/>
        <v>27E8</v>
      </c>
      <c r="C242" t="str">
        <f t="shared" si="67"/>
        <v>27E4</v>
      </c>
      <c r="D242" s="11">
        <f>+D236</f>
        <v>46479</v>
      </c>
      <c r="E242" s="29">
        <f t="shared" ref="E242:E244" si="83">+E237</f>
        <v>27</v>
      </c>
      <c r="F242" s="22" t="str">
        <f>+I237</f>
        <v>E8</v>
      </c>
      <c r="G242" t="str">
        <f>VLOOKUP(F242,Results!$N$2:$O$11,2,FALSE)</f>
        <v>Green Wizards</v>
      </c>
      <c r="H242" s="22">
        <f>+K237</f>
        <v>0</v>
      </c>
      <c r="I242" s="1" t="str">
        <f>+F237</f>
        <v>E4</v>
      </c>
      <c r="J242" t="str">
        <f>VLOOKUP(I242,Results!$N$2:$O$11,2,FALSE)</f>
        <v>Bullets</v>
      </c>
      <c r="K242" s="22">
        <f t="shared" ref="K242:K244" si="84">+H237</f>
        <v>0</v>
      </c>
    </row>
    <row r="243" spans="2:11" x14ac:dyDescent="0.3">
      <c r="B243" t="str">
        <f t="shared" si="82"/>
        <v>27E2</v>
      </c>
      <c r="C243" t="str">
        <f t="shared" si="67"/>
        <v>27E9</v>
      </c>
      <c r="D243" s="11">
        <f>+D236</f>
        <v>46479</v>
      </c>
      <c r="E243" s="29">
        <f t="shared" si="83"/>
        <v>27</v>
      </c>
      <c r="F243" s="22" t="str">
        <f>+I238</f>
        <v>E2</v>
      </c>
      <c r="G243" t="str">
        <f>VLOOKUP(F243,Results!$N$2:$O$11,2,FALSE)</f>
        <v>Team Krewna</v>
      </c>
      <c r="H243" s="22">
        <f>+K238</f>
        <v>0</v>
      </c>
      <c r="I243" s="1" t="str">
        <f>+F238</f>
        <v>E9</v>
      </c>
      <c r="J243" t="str">
        <f>VLOOKUP(I243,Results!$N$2:$O$11,2,FALSE)</f>
        <v>Biased Boys</v>
      </c>
      <c r="K243" s="22">
        <f t="shared" si="84"/>
        <v>0</v>
      </c>
    </row>
    <row r="244" spans="2:11" x14ac:dyDescent="0.3">
      <c r="B244" t="str">
        <f t="shared" si="82"/>
        <v>27E6</v>
      </c>
      <c r="C244" t="str">
        <f t="shared" si="67"/>
        <v>27E3</v>
      </c>
      <c r="D244" s="11">
        <f>+D236</f>
        <v>46479</v>
      </c>
      <c r="E244" s="29">
        <f t="shared" si="83"/>
        <v>27</v>
      </c>
      <c r="F244" s="22" t="str">
        <f>+I239</f>
        <v>E6</v>
      </c>
      <c r="G244" t="str">
        <f>VLOOKUP(F244,Results!$N$2:$O$11,2,FALSE)</f>
        <v>Starlite</v>
      </c>
      <c r="H244" s="22">
        <f>+K239</f>
        <v>0</v>
      </c>
      <c r="I244" s="1" t="str">
        <f>+F239</f>
        <v>E3</v>
      </c>
      <c r="J244" t="str">
        <f>VLOOKUP(I244,Results!$N$2:$O$11,2,FALSE)</f>
        <v>Riches Rollers</v>
      </c>
      <c r="K244" s="22">
        <f t="shared" si="84"/>
        <v>0</v>
      </c>
    </row>
    <row r="245" spans="2:11" x14ac:dyDescent="0.3">
      <c r="D245" s="11"/>
      <c r="E245" s="7"/>
      <c r="F245" s="10"/>
      <c r="G245"/>
      <c r="H245" s="10"/>
    </row>
    <row r="246" spans="2:11" x14ac:dyDescent="0.3">
      <c r="D246" s="11"/>
      <c r="E246" s="7"/>
      <c r="F246" s="10"/>
      <c r="G246"/>
      <c r="H246" s="22">
        <f>SUM(H2:H245)</f>
        <v>633</v>
      </c>
    </row>
    <row r="247" spans="2:11" x14ac:dyDescent="0.3">
      <c r="D247" s="11"/>
      <c r="E247" s="7"/>
      <c r="F247" s="10"/>
      <c r="G247"/>
      <c r="H247" s="10"/>
    </row>
    <row r="248" spans="2:11" x14ac:dyDescent="0.3">
      <c r="D248" s="11"/>
      <c r="E248" s="7"/>
      <c r="F248" s="10"/>
      <c r="G248"/>
      <c r="H248" s="10"/>
    </row>
    <row r="249" spans="2:11" x14ac:dyDescent="0.3">
      <c r="D249" s="11"/>
      <c r="E249" s="7"/>
      <c r="F249" s="10"/>
      <c r="G249"/>
      <c r="H249" s="10"/>
    </row>
    <row r="250" spans="2:11" x14ac:dyDescent="0.3">
      <c r="D250" s="11"/>
      <c r="E250" s="7"/>
      <c r="F250" s="10"/>
      <c r="G250"/>
      <c r="H250" s="10"/>
    </row>
    <row r="251" spans="2:11" x14ac:dyDescent="0.3">
      <c r="D251" s="11"/>
      <c r="E251" s="7"/>
      <c r="F251" s="10"/>
      <c r="G251"/>
      <c r="H251" s="10"/>
    </row>
    <row r="252" spans="2:11" x14ac:dyDescent="0.3">
      <c r="D252" s="11"/>
      <c r="E252" s="7"/>
      <c r="F252" s="10"/>
      <c r="G252"/>
      <c r="H252" s="10"/>
    </row>
    <row r="253" spans="2:11" x14ac:dyDescent="0.3">
      <c r="D253" s="11"/>
      <c r="E253" s="7"/>
      <c r="F253" s="10"/>
      <c r="G253"/>
      <c r="H253" s="10"/>
    </row>
    <row r="254" spans="2:11" x14ac:dyDescent="0.3">
      <c r="D254" s="11"/>
      <c r="E254" s="7"/>
      <c r="F254" s="10"/>
      <c r="G254"/>
      <c r="H254" s="10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146"/>
  <sheetViews>
    <sheetView workbookViewId="0">
      <pane xSplit="2" ySplit="1" topLeftCell="C14" activePane="bottomRight" state="frozen"/>
      <selection pane="topRight" activeCell="B1" sqref="B1"/>
      <selection pane="bottomLeft" activeCell="A2" sqref="A2"/>
      <selection pane="bottomRight" activeCell="L13" sqref="L13"/>
    </sheetView>
  </sheetViews>
  <sheetFormatPr defaultRowHeight="14.4" x14ac:dyDescent="0.3"/>
  <cols>
    <col min="1" max="1" width="2.109375" customWidth="1"/>
    <col min="2" max="3" width="8.109375" hidden="1" customWidth="1"/>
    <col min="4" max="4" width="2.109375" hidden="1" customWidth="1"/>
    <col min="5" max="5" width="8.6640625" style="1" customWidth="1"/>
    <col min="6" max="6" width="6.109375" style="1" bestFit="1" customWidth="1"/>
    <col min="7" max="7" width="4.33203125" style="1" bestFit="1" customWidth="1"/>
    <col min="8" max="8" width="13.44140625" style="1" bestFit="1" customWidth="1"/>
    <col min="9" max="9" width="5.109375" style="1" customWidth="1"/>
    <col min="11" max="11" width="13.109375" bestFit="1" customWidth="1"/>
    <col min="12" max="12" width="8.5546875" customWidth="1"/>
  </cols>
  <sheetData>
    <row r="1" spans="2:13" x14ac:dyDescent="0.3">
      <c r="F1" s="1" t="s">
        <v>1</v>
      </c>
      <c r="G1" s="26">
        <v>6</v>
      </c>
    </row>
    <row r="2" spans="2:13" x14ac:dyDescent="0.3">
      <c r="B2" t="str">
        <f t="shared" ref="B2:B37" si="0">CONCATENATE(F2,G2)</f>
        <v>1E1</v>
      </c>
      <c r="C2" t="str">
        <f>CONCATENATE(F2,J2)</f>
        <v>1E2</v>
      </c>
      <c r="E2" s="8">
        <v>46283</v>
      </c>
      <c r="F2" s="9">
        <v>1</v>
      </c>
      <c r="G2" s="10" t="s">
        <v>25</v>
      </c>
      <c r="H2" t="str">
        <f>VLOOKUP(G2,Results!$N$2:$O$11,2,FALSE)</f>
        <v>Misfits</v>
      </c>
      <c r="I2" s="26">
        <v>15</v>
      </c>
      <c r="J2" s="10" t="s">
        <v>27</v>
      </c>
      <c r="K2" t="str">
        <f>VLOOKUP(J2,Results!$N$2:$O$11,2,FALSE)</f>
        <v>Team Krewna</v>
      </c>
      <c r="L2" s="26">
        <v>18</v>
      </c>
      <c r="M2" t="s">
        <v>58</v>
      </c>
    </row>
    <row r="3" spans="2:13" x14ac:dyDescent="0.3">
      <c r="B3" t="str">
        <f t="shared" si="0"/>
        <v>1E3</v>
      </c>
      <c r="C3" t="str">
        <f t="shared" ref="C3:C38" si="1">CONCATENATE(F3,J3)</f>
        <v>1E4</v>
      </c>
      <c r="E3" s="11">
        <f>+E2</f>
        <v>46283</v>
      </c>
      <c r="F3" s="7">
        <f>+F2</f>
        <v>1</v>
      </c>
      <c r="G3" s="10" t="s">
        <v>28</v>
      </c>
      <c r="H3" t="str">
        <f>VLOOKUP(G3,Results!$N$2:$O$11,2,FALSE)</f>
        <v>Riches Rollers</v>
      </c>
      <c r="I3" s="26">
        <v>19</v>
      </c>
      <c r="J3" s="10" t="s">
        <v>29</v>
      </c>
      <c r="K3" t="str">
        <f>VLOOKUP(J3,Results!$N$2:$O$11,2,FALSE)</f>
        <v>Bullets</v>
      </c>
      <c r="L3" s="26">
        <v>13</v>
      </c>
    </row>
    <row r="4" spans="2:13" x14ac:dyDescent="0.3">
      <c r="B4" t="str">
        <f t="shared" si="0"/>
        <v>1E5</v>
      </c>
      <c r="C4" t="str">
        <f t="shared" si="1"/>
        <v>1E6</v>
      </c>
      <c r="E4" s="11">
        <f>+E2</f>
        <v>46283</v>
      </c>
      <c r="F4" s="7">
        <f>+F2</f>
        <v>1</v>
      </c>
      <c r="G4" s="10" t="s">
        <v>30</v>
      </c>
      <c r="H4" t="str">
        <f>VLOOKUP(G4,Results!$N$2:$O$11,2,FALSE)</f>
        <v>New Builds</v>
      </c>
      <c r="I4" s="26" t="s">
        <v>57</v>
      </c>
      <c r="J4" s="10" t="s">
        <v>31</v>
      </c>
      <c r="K4" t="str">
        <f>VLOOKUP(J4,Results!$N$2:$O$11,2,FALSE)</f>
        <v>Starlite</v>
      </c>
      <c r="L4" s="26" t="s">
        <v>57</v>
      </c>
    </row>
    <row r="5" spans="2:13" x14ac:dyDescent="0.3">
      <c r="B5" t="str">
        <f t="shared" si="0"/>
        <v>1E7</v>
      </c>
      <c r="C5" t="str">
        <f t="shared" si="1"/>
        <v>1E8</v>
      </c>
      <c r="E5" s="11">
        <f>+E2</f>
        <v>46283</v>
      </c>
      <c r="F5" s="7">
        <f>+F2</f>
        <v>1</v>
      </c>
      <c r="G5" s="10" t="s">
        <v>32</v>
      </c>
      <c r="H5" t="str">
        <f>VLOOKUP(G5,Results!$N$2:$O$11,2,FALSE)</f>
        <v>Golfers</v>
      </c>
      <c r="I5" s="26">
        <v>23</v>
      </c>
      <c r="J5" s="10" t="s">
        <v>33</v>
      </c>
      <c r="K5" t="str">
        <f>VLOOKUP(J5,Results!$N$2:$O$11,2,FALSE)</f>
        <v>Green Wizards</v>
      </c>
      <c r="L5" s="26">
        <v>7</v>
      </c>
    </row>
    <row r="6" spans="2:13" x14ac:dyDescent="0.3">
      <c r="B6" t="str">
        <f>CONCATENATE(F6,G6)</f>
        <v>1E9</v>
      </c>
      <c r="C6" t="str">
        <f t="shared" si="1"/>
        <v>1X</v>
      </c>
      <c r="E6" s="11">
        <f>+E2</f>
        <v>46283</v>
      </c>
      <c r="F6" s="7">
        <f>+F2</f>
        <v>1</v>
      </c>
      <c r="G6" s="10" t="s">
        <v>34</v>
      </c>
      <c r="H6" t="str">
        <f>VLOOKUP(G6,Results!$N$2:$O$11,2,FALSE)</f>
        <v>Biased Boys</v>
      </c>
      <c r="I6" s="26"/>
      <c r="J6" s="10" t="s">
        <v>15</v>
      </c>
      <c r="K6" t="str">
        <f>VLOOKUP(J6,Results!$N$2:$O$11,2,FALSE)</f>
        <v>No Match</v>
      </c>
      <c r="L6" s="27"/>
    </row>
    <row r="7" spans="2:13" x14ac:dyDescent="0.3">
      <c r="B7" t="str">
        <f t="shared" si="0"/>
        <v>2E6</v>
      </c>
      <c r="C7" t="str">
        <f t="shared" si="1"/>
        <v>2E7</v>
      </c>
      <c r="E7" s="8">
        <v>46289</v>
      </c>
      <c r="F7" s="9">
        <v>2</v>
      </c>
      <c r="G7" s="10" t="s">
        <v>31</v>
      </c>
      <c r="H7" t="str">
        <f>VLOOKUP(G7,Results!$N$2:$O$11,2,FALSE)</f>
        <v>Starlite</v>
      </c>
      <c r="I7" s="26">
        <v>17</v>
      </c>
      <c r="J7" s="10" t="s">
        <v>32</v>
      </c>
      <c r="K7" t="str">
        <f>VLOOKUP(J7,Results!$N$2:$O$11,2,FALSE)</f>
        <v>Golfers</v>
      </c>
      <c r="L7" s="26">
        <v>13</v>
      </c>
    </row>
    <row r="8" spans="2:13" x14ac:dyDescent="0.3">
      <c r="B8" t="str">
        <f t="shared" si="0"/>
        <v>2E9</v>
      </c>
      <c r="C8" t="str">
        <f t="shared" si="1"/>
        <v>2E1</v>
      </c>
      <c r="E8" s="11">
        <f>+E7</f>
        <v>46289</v>
      </c>
      <c r="F8" s="7">
        <f>+F7</f>
        <v>2</v>
      </c>
      <c r="G8" s="10" t="s">
        <v>34</v>
      </c>
      <c r="H8" t="str">
        <f>VLOOKUP(G8,Results!$N$2:$O$11,2,FALSE)</f>
        <v>Biased Boys</v>
      </c>
      <c r="I8" s="26">
        <v>14</v>
      </c>
      <c r="J8" s="10" t="s">
        <v>25</v>
      </c>
      <c r="K8" t="str">
        <f>VLOOKUP(J8,Results!$N$2:$O$11,2,FALSE)</f>
        <v>Misfits</v>
      </c>
      <c r="L8" s="26">
        <v>13</v>
      </c>
    </row>
    <row r="9" spans="2:13" x14ac:dyDescent="0.3">
      <c r="B9" t="str">
        <f t="shared" si="0"/>
        <v>2E2</v>
      </c>
      <c r="C9" t="str">
        <f t="shared" si="1"/>
        <v>2E3</v>
      </c>
      <c r="E9" s="11">
        <f>+E7</f>
        <v>46289</v>
      </c>
      <c r="F9" s="7">
        <f>+F7</f>
        <v>2</v>
      </c>
      <c r="G9" s="10" t="s">
        <v>27</v>
      </c>
      <c r="H9" t="str">
        <f>VLOOKUP(G9,Results!$N$2:$O$11,2,FALSE)</f>
        <v>Team Krewna</v>
      </c>
      <c r="I9" s="26">
        <v>9</v>
      </c>
      <c r="J9" s="10" t="s">
        <v>28</v>
      </c>
      <c r="K9" t="str">
        <f>VLOOKUP(J9,Results!$N$2:$O$11,2,FALSE)</f>
        <v>Riches Rollers</v>
      </c>
      <c r="L9" s="26">
        <v>17</v>
      </c>
    </row>
    <row r="10" spans="2:13" x14ac:dyDescent="0.3">
      <c r="B10" t="str">
        <f t="shared" si="0"/>
        <v>2E4</v>
      </c>
      <c r="C10" t="str">
        <f t="shared" si="1"/>
        <v>2E5</v>
      </c>
      <c r="E10" s="11">
        <f>+E7</f>
        <v>46289</v>
      </c>
      <c r="F10" s="7">
        <f>+F7</f>
        <v>2</v>
      </c>
      <c r="G10" s="10" t="s">
        <v>29</v>
      </c>
      <c r="H10" t="str">
        <f>VLOOKUP(G10,Results!$N$2:$O$11,2,FALSE)</f>
        <v>Bullets</v>
      </c>
      <c r="I10" s="26">
        <v>15</v>
      </c>
      <c r="J10" s="10" t="s">
        <v>30</v>
      </c>
      <c r="K10" t="str">
        <f>VLOOKUP(J10,Results!$N$2:$O$11,2,FALSE)</f>
        <v>New Builds</v>
      </c>
      <c r="L10" s="26">
        <v>12</v>
      </c>
    </row>
    <row r="11" spans="2:13" x14ac:dyDescent="0.3">
      <c r="B11" t="str">
        <f t="shared" si="0"/>
        <v>2E8</v>
      </c>
      <c r="C11" t="str">
        <f t="shared" si="1"/>
        <v>2X</v>
      </c>
      <c r="E11" s="11">
        <f>+E7</f>
        <v>46289</v>
      </c>
      <c r="F11" s="7">
        <f>+F7</f>
        <v>2</v>
      </c>
      <c r="G11" s="10" t="s">
        <v>33</v>
      </c>
      <c r="H11" t="str">
        <f>VLOOKUP(G11,Results!$N$2:$O$11,2,FALSE)</f>
        <v>Green Wizards</v>
      </c>
      <c r="I11" s="26"/>
      <c r="J11" s="10" t="s">
        <v>15</v>
      </c>
      <c r="K11" t="str">
        <f>VLOOKUP(J11,Results!$N$2:$O$11,2,FALSE)</f>
        <v>No Match</v>
      </c>
      <c r="L11" s="27"/>
    </row>
    <row r="12" spans="2:13" x14ac:dyDescent="0.3">
      <c r="B12" t="str">
        <f t="shared" si="0"/>
        <v>3E6</v>
      </c>
      <c r="C12" t="str">
        <f t="shared" si="1"/>
        <v>3E9</v>
      </c>
      <c r="E12" s="8">
        <v>46297</v>
      </c>
      <c r="F12" s="9">
        <v>3</v>
      </c>
      <c r="G12" s="10" t="s">
        <v>31</v>
      </c>
      <c r="H12" t="str">
        <f>VLOOKUP(G12,Results!$N$2:$O$11,2,FALSE)</f>
        <v>Starlite</v>
      </c>
      <c r="I12" s="26">
        <v>20</v>
      </c>
      <c r="J12" s="10" t="s">
        <v>34</v>
      </c>
      <c r="K12" t="str">
        <f>VLOOKUP(J12,Results!$N$2:$O$11,2,FALSE)</f>
        <v>Biased Boys</v>
      </c>
      <c r="L12" s="26">
        <v>7</v>
      </c>
    </row>
    <row r="13" spans="2:13" x14ac:dyDescent="0.3">
      <c r="B13" t="str">
        <f t="shared" si="0"/>
        <v>3E1</v>
      </c>
      <c r="C13" t="str">
        <f t="shared" si="1"/>
        <v>3E3</v>
      </c>
      <c r="E13" s="11">
        <f>+E12</f>
        <v>46297</v>
      </c>
      <c r="F13" s="7">
        <f>+F12</f>
        <v>3</v>
      </c>
      <c r="G13" s="10" t="s">
        <v>25</v>
      </c>
      <c r="H13" t="str">
        <f>VLOOKUP(G13,Results!$N$2:$O$11,2,FALSE)</f>
        <v>Misfits</v>
      </c>
      <c r="I13" s="26">
        <v>13</v>
      </c>
      <c r="J13" s="10" t="s">
        <v>28</v>
      </c>
      <c r="K13" t="str">
        <f>VLOOKUP(J13,Results!$N$2:$O$11,2,FALSE)</f>
        <v>Riches Rollers</v>
      </c>
      <c r="L13" s="26">
        <v>8</v>
      </c>
      <c r="M13" t="s">
        <v>59</v>
      </c>
    </row>
    <row r="14" spans="2:13" x14ac:dyDescent="0.3">
      <c r="B14" t="str">
        <f t="shared" si="0"/>
        <v>3E2</v>
      </c>
      <c r="C14" t="str">
        <f t="shared" si="1"/>
        <v>3E4</v>
      </c>
      <c r="E14" s="11">
        <f>+E12</f>
        <v>46297</v>
      </c>
      <c r="F14" s="7">
        <f>+F12</f>
        <v>3</v>
      </c>
      <c r="G14" s="10" t="s">
        <v>27</v>
      </c>
      <c r="H14" t="str">
        <f>VLOOKUP(G14,Results!$N$2:$O$11,2,FALSE)</f>
        <v>Team Krewna</v>
      </c>
      <c r="I14" s="26">
        <v>18</v>
      </c>
      <c r="J14" s="10" t="s">
        <v>29</v>
      </c>
      <c r="K14" t="str">
        <f>VLOOKUP(J14,Results!$N$2:$O$11,2,FALSE)</f>
        <v>Bullets</v>
      </c>
      <c r="L14" s="26">
        <v>15</v>
      </c>
    </row>
    <row r="15" spans="2:13" x14ac:dyDescent="0.3">
      <c r="B15" t="str">
        <f t="shared" si="0"/>
        <v>3E5</v>
      </c>
      <c r="C15" t="str">
        <f t="shared" si="1"/>
        <v>3E8</v>
      </c>
      <c r="E15" s="11">
        <f>+E12</f>
        <v>46297</v>
      </c>
      <c r="F15" s="7">
        <f>+F12</f>
        <v>3</v>
      </c>
      <c r="G15" s="10" t="s">
        <v>30</v>
      </c>
      <c r="H15" t="str">
        <f>VLOOKUP(G15,Results!$N$2:$O$11,2,FALSE)</f>
        <v>New Builds</v>
      </c>
      <c r="I15" s="26">
        <v>12</v>
      </c>
      <c r="J15" s="10" t="s">
        <v>33</v>
      </c>
      <c r="K15" t="str">
        <f>VLOOKUP(J15,Results!$N$2:$O$11,2,FALSE)</f>
        <v>Green Wizards</v>
      </c>
      <c r="L15" s="26">
        <v>18</v>
      </c>
    </row>
    <row r="16" spans="2:13" x14ac:dyDescent="0.3">
      <c r="B16" t="str">
        <f t="shared" si="0"/>
        <v>3E7</v>
      </c>
      <c r="C16" t="str">
        <f t="shared" si="1"/>
        <v>3X</v>
      </c>
      <c r="E16" s="11">
        <f>+E12</f>
        <v>46297</v>
      </c>
      <c r="F16" s="7">
        <f>+F12</f>
        <v>3</v>
      </c>
      <c r="G16" s="10" t="s">
        <v>32</v>
      </c>
      <c r="H16" t="str">
        <f>VLOOKUP(G16,Results!$N$2:$O$11,2,FALSE)</f>
        <v>Golfers</v>
      </c>
      <c r="I16" s="26"/>
      <c r="J16" s="10" t="s">
        <v>15</v>
      </c>
      <c r="K16" t="str">
        <f>VLOOKUP(J16,Results!$N$2:$O$11,2,FALSE)</f>
        <v>No Match</v>
      </c>
      <c r="L16" s="27"/>
    </row>
    <row r="17" spans="2:12" x14ac:dyDescent="0.3">
      <c r="B17" t="str">
        <f t="shared" si="0"/>
        <v>4E8</v>
      </c>
      <c r="C17" t="str">
        <f t="shared" si="1"/>
        <v>4E9</v>
      </c>
      <c r="E17" s="8">
        <v>46303</v>
      </c>
      <c r="F17" s="9">
        <v>4</v>
      </c>
      <c r="G17" s="10" t="s">
        <v>33</v>
      </c>
      <c r="H17" t="str">
        <f>VLOOKUP(G17,Results!$N$2:$O$11,2,FALSE)</f>
        <v>Green Wizards</v>
      </c>
      <c r="I17" s="26">
        <v>4</v>
      </c>
      <c r="J17" s="10" t="s">
        <v>34</v>
      </c>
      <c r="K17" t="str">
        <f>VLOOKUP(J17,Results!$N$2:$O$11,2,FALSE)</f>
        <v>Biased Boys</v>
      </c>
      <c r="L17" s="26">
        <v>22</v>
      </c>
    </row>
    <row r="18" spans="2:12" x14ac:dyDescent="0.3">
      <c r="B18" t="str">
        <f t="shared" si="0"/>
        <v>4E7</v>
      </c>
      <c r="C18" t="str">
        <f t="shared" si="1"/>
        <v>4E2</v>
      </c>
      <c r="E18" s="11">
        <f>+E17</f>
        <v>46303</v>
      </c>
      <c r="F18" s="7">
        <f>+F17</f>
        <v>4</v>
      </c>
      <c r="G18" s="10" t="s">
        <v>32</v>
      </c>
      <c r="H18" t="str">
        <f>VLOOKUP(G18,Results!$N$2:$O$11,2,FALSE)</f>
        <v>Golfers</v>
      </c>
      <c r="I18" s="26">
        <v>13</v>
      </c>
      <c r="J18" s="10" t="s">
        <v>27</v>
      </c>
      <c r="K18" t="str">
        <f>VLOOKUP(J18,Results!$N$2:$O$11,2,FALSE)</f>
        <v>Team Krewna</v>
      </c>
      <c r="L18" s="26">
        <v>17</v>
      </c>
    </row>
    <row r="19" spans="2:12" x14ac:dyDescent="0.3">
      <c r="B19" t="str">
        <f t="shared" si="0"/>
        <v>4E3</v>
      </c>
      <c r="C19" t="str">
        <f t="shared" si="1"/>
        <v>4E5</v>
      </c>
      <c r="E19" s="11">
        <f>+E17</f>
        <v>46303</v>
      </c>
      <c r="F19" s="7">
        <f>+F17</f>
        <v>4</v>
      </c>
      <c r="G19" s="10" t="s">
        <v>28</v>
      </c>
      <c r="H19" t="str">
        <f>VLOOKUP(G19,Results!$N$2:$O$11,2,FALSE)</f>
        <v>Riches Rollers</v>
      </c>
      <c r="I19" s="26">
        <v>13</v>
      </c>
      <c r="J19" s="10" t="s">
        <v>30</v>
      </c>
      <c r="K19" t="str">
        <f>VLOOKUP(J19,Results!$N$2:$O$11,2,FALSE)</f>
        <v>New Builds</v>
      </c>
      <c r="L19" s="26">
        <v>14</v>
      </c>
    </row>
    <row r="20" spans="2:12" x14ac:dyDescent="0.3">
      <c r="B20" t="str">
        <f t="shared" si="0"/>
        <v>4E1</v>
      </c>
      <c r="C20" t="str">
        <f t="shared" si="1"/>
        <v>4E4</v>
      </c>
      <c r="E20" s="11">
        <f>+E17</f>
        <v>46303</v>
      </c>
      <c r="F20" s="7">
        <f>+F17</f>
        <v>4</v>
      </c>
      <c r="G20" s="10" t="s">
        <v>25</v>
      </c>
      <c r="H20" t="str">
        <f>VLOOKUP(G20,Results!$N$2:$O$11,2,FALSE)</f>
        <v>Misfits</v>
      </c>
      <c r="I20" s="26">
        <v>11</v>
      </c>
      <c r="J20" s="10" t="s">
        <v>29</v>
      </c>
      <c r="K20" t="str">
        <f>VLOOKUP(J20,Results!$N$2:$O$11,2,FALSE)</f>
        <v>Bullets</v>
      </c>
      <c r="L20" s="26">
        <v>20</v>
      </c>
    </row>
    <row r="21" spans="2:12" x14ac:dyDescent="0.3">
      <c r="B21" t="str">
        <f t="shared" si="0"/>
        <v>4E6</v>
      </c>
      <c r="C21" t="str">
        <f t="shared" si="1"/>
        <v>4X</v>
      </c>
      <c r="E21" s="11">
        <f>+E17</f>
        <v>46303</v>
      </c>
      <c r="F21" s="7">
        <f>+F17</f>
        <v>4</v>
      </c>
      <c r="G21" s="10" t="s">
        <v>31</v>
      </c>
      <c r="H21" t="str">
        <f>VLOOKUP(G21,Results!$N$2:$O$11,2,FALSE)</f>
        <v>Starlite</v>
      </c>
      <c r="I21" s="26"/>
      <c r="J21" s="10" t="s">
        <v>15</v>
      </c>
      <c r="K21" t="str">
        <f>VLOOKUP(J21,Results!$N$2:$O$11,2,FALSE)</f>
        <v>No Match</v>
      </c>
      <c r="L21" s="27"/>
    </row>
    <row r="22" spans="2:12" x14ac:dyDescent="0.3">
      <c r="B22" t="str">
        <f t="shared" si="0"/>
        <v>5E9</v>
      </c>
      <c r="C22" t="str">
        <f t="shared" si="1"/>
        <v>5E3</v>
      </c>
      <c r="E22" s="8">
        <v>46311</v>
      </c>
      <c r="F22" s="9">
        <v>5</v>
      </c>
      <c r="G22" s="10" t="s">
        <v>34</v>
      </c>
      <c r="H22" t="str">
        <f>VLOOKUP(G22,Results!$N$2:$O$11,2,FALSE)</f>
        <v>Biased Boys</v>
      </c>
      <c r="I22" s="26">
        <v>9</v>
      </c>
      <c r="J22" s="10" t="s">
        <v>28</v>
      </c>
      <c r="K22" t="str">
        <f>VLOOKUP(J22,Results!$N$2:$O$11,2,FALSE)</f>
        <v>Riches Rollers</v>
      </c>
      <c r="L22" s="26">
        <v>16</v>
      </c>
    </row>
    <row r="23" spans="2:12" x14ac:dyDescent="0.3">
      <c r="B23" t="str">
        <f t="shared" si="0"/>
        <v>5E4</v>
      </c>
      <c r="C23" t="str">
        <f t="shared" si="1"/>
        <v>5E7</v>
      </c>
      <c r="E23" s="11">
        <f>+E22</f>
        <v>46311</v>
      </c>
      <c r="F23" s="7">
        <f>+F22</f>
        <v>5</v>
      </c>
      <c r="G23" s="10" t="s">
        <v>29</v>
      </c>
      <c r="H23" t="str">
        <f>VLOOKUP(G23,Results!$N$2:$O$11,2,FALSE)</f>
        <v>Bullets</v>
      </c>
      <c r="I23" s="26">
        <v>28</v>
      </c>
      <c r="J23" s="10" t="s">
        <v>32</v>
      </c>
      <c r="K23" t="str">
        <f>VLOOKUP(J23,Results!$N$2:$O$11,2,FALSE)</f>
        <v>Golfers</v>
      </c>
      <c r="L23" s="26">
        <v>4</v>
      </c>
    </row>
    <row r="24" spans="2:12" x14ac:dyDescent="0.3">
      <c r="B24" t="str">
        <f t="shared" si="0"/>
        <v>5E6</v>
      </c>
      <c r="C24" t="str">
        <f t="shared" si="1"/>
        <v>5E1</v>
      </c>
      <c r="E24" s="11">
        <f>+E22</f>
        <v>46311</v>
      </c>
      <c r="F24" s="7">
        <f>+F22</f>
        <v>5</v>
      </c>
      <c r="G24" s="10" t="s">
        <v>31</v>
      </c>
      <c r="H24" t="str">
        <f>VLOOKUP(G24,Results!$N$2:$O$11,2,FALSE)</f>
        <v>Starlite</v>
      </c>
      <c r="I24" s="26">
        <v>26</v>
      </c>
      <c r="J24" s="10" t="s">
        <v>25</v>
      </c>
      <c r="K24" t="str">
        <f>VLOOKUP(J24,Results!$N$2:$O$11,2,FALSE)</f>
        <v>Misfits</v>
      </c>
      <c r="L24" s="26">
        <v>7</v>
      </c>
    </row>
    <row r="25" spans="2:12" x14ac:dyDescent="0.3">
      <c r="B25" t="str">
        <f t="shared" si="0"/>
        <v>5E8</v>
      </c>
      <c r="C25" t="str">
        <f t="shared" si="1"/>
        <v>5E2</v>
      </c>
      <c r="E25" s="11">
        <f>+E22</f>
        <v>46311</v>
      </c>
      <c r="F25" s="7">
        <f>+F22</f>
        <v>5</v>
      </c>
      <c r="G25" s="10" t="s">
        <v>33</v>
      </c>
      <c r="H25" t="str">
        <f>VLOOKUP(G25,Results!$N$2:$O$11,2,FALSE)</f>
        <v>Green Wizards</v>
      </c>
      <c r="I25" s="26">
        <v>9</v>
      </c>
      <c r="J25" s="10" t="s">
        <v>27</v>
      </c>
      <c r="K25" t="str">
        <f>VLOOKUP(J25,Results!$N$2:$O$11,2,FALSE)</f>
        <v>Team Krewna</v>
      </c>
      <c r="L25" s="26">
        <v>21</v>
      </c>
    </row>
    <row r="26" spans="2:12" x14ac:dyDescent="0.3">
      <c r="B26" t="str">
        <f t="shared" si="0"/>
        <v>5E5</v>
      </c>
      <c r="C26" t="str">
        <f t="shared" si="1"/>
        <v>5X</v>
      </c>
      <c r="E26" s="11">
        <f>+E22</f>
        <v>46311</v>
      </c>
      <c r="F26" s="7">
        <f>+F22</f>
        <v>5</v>
      </c>
      <c r="G26" s="10" t="s">
        <v>30</v>
      </c>
      <c r="H26" t="str">
        <f>VLOOKUP(G26,Results!$N$2:$O$11,2,FALSE)</f>
        <v>New Builds</v>
      </c>
      <c r="I26" s="26"/>
      <c r="J26" s="10" t="s">
        <v>15</v>
      </c>
      <c r="K26" t="str">
        <f>VLOOKUP(J26,Results!$N$2:$O$11,2,FALSE)</f>
        <v>No Match</v>
      </c>
      <c r="L26" s="27"/>
    </row>
    <row r="27" spans="2:12" x14ac:dyDescent="0.3">
      <c r="B27" t="str">
        <f t="shared" si="0"/>
        <v>6E8</v>
      </c>
      <c r="C27" t="str">
        <f t="shared" si="1"/>
        <v>6E3</v>
      </c>
      <c r="E27" s="8">
        <v>46317</v>
      </c>
      <c r="F27" s="9">
        <v>6</v>
      </c>
      <c r="G27" s="10" t="s">
        <v>33</v>
      </c>
      <c r="H27" t="str">
        <f>VLOOKUP(G27,Results!$N$2:$O$11,2,FALSE)</f>
        <v>Green Wizards</v>
      </c>
      <c r="I27" s="26">
        <v>5</v>
      </c>
      <c r="J27" s="10" t="s">
        <v>28</v>
      </c>
      <c r="K27" t="str">
        <f>VLOOKUP(J27,Results!$N$2:$O$11,2,FALSE)</f>
        <v>Riches Rollers</v>
      </c>
      <c r="L27" s="26">
        <v>22</v>
      </c>
    </row>
    <row r="28" spans="2:12" x14ac:dyDescent="0.3">
      <c r="B28" t="str">
        <f t="shared" si="0"/>
        <v>6E5</v>
      </c>
      <c r="C28" t="str">
        <f t="shared" si="1"/>
        <v>6E9</v>
      </c>
      <c r="E28" s="11">
        <f>+E27</f>
        <v>46317</v>
      </c>
      <c r="F28" s="7">
        <f>+F27</f>
        <v>6</v>
      </c>
      <c r="G28" s="10" t="s">
        <v>30</v>
      </c>
      <c r="H28" t="str">
        <f>VLOOKUP(G28,Results!$N$2:$O$11,2,FALSE)</f>
        <v>New Builds</v>
      </c>
      <c r="I28" s="26">
        <v>15</v>
      </c>
      <c r="J28" s="10" t="s">
        <v>34</v>
      </c>
      <c r="K28" t="str">
        <f>VLOOKUP(J28,Results!$N$2:$O$11,2,FALSE)</f>
        <v>Biased Boys</v>
      </c>
      <c r="L28" s="26">
        <v>15</v>
      </c>
    </row>
    <row r="29" spans="2:12" x14ac:dyDescent="0.3">
      <c r="B29" t="str">
        <f t="shared" si="0"/>
        <v>6E7</v>
      </c>
      <c r="C29" t="str">
        <f t="shared" si="1"/>
        <v>6E1</v>
      </c>
      <c r="E29" s="11">
        <f>+E27</f>
        <v>46317</v>
      </c>
      <c r="F29" s="7">
        <f>+F27</f>
        <v>6</v>
      </c>
      <c r="G29" s="10" t="s">
        <v>32</v>
      </c>
      <c r="H29" t="str">
        <f>VLOOKUP(G29,Results!$N$2:$O$11,2,FALSE)</f>
        <v>Golfers</v>
      </c>
      <c r="I29" s="26">
        <v>15</v>
      </c>
      <c r="J29" s="10" t="s">
        <v>25</v>
      </c>
      <c r="K29" t="str">
        <f>VLOOKUP(J29,Results!$N$2:$O$11,2,FALSE)</f>
        <v>Misfits</v>
      </c>
      <c r="L29" s="26">
        <v>11</v>
      </c>
    </row>
    <row r="30" spans="2:12" x14ac:dyDescent="0.3">
      <c r="B30" t="str">
        <f t="shared" si="0"/>
        <v>6E2</v>
      </c>
      <c r="C30" t="str">
        <f t="shared" si="1"/>
        <v>6E6</v>
      </c>
      <c r="E30" s="11">
        <f>+E27</f>
        <v>46317</v>
      </c>
      <c r="F30" s="7">
        <f>+F27</f>
        <v>6</v>
      </c>
      <c r="G30" s="10" t="s">
        <v>27</v>
      </c>
      <c r="H30" t="str">
        <f>VLOOKUP(G30,Results!$N$2:$O$11,2,FALSE)</f>
        <v>Team Krewna</v>
      </c>
      <c r="I30" s="26" t="s">
        <v>57</v>
      </c>
      <c r="J30" s="10" t="s">
        <v>31</v>
      </c>
      <c r="K30" t="str">
        <f>VLOOKUP(J30,Results!$N$2:$O$11,2,FALSE)</f>
        <v>Starlite</v>
      </c>
      <c r="L30" s="26" t="s">
        <v>57</v>
      </c>
    </row>
    <row r="31" spans="2:12" x14ac:dyDescent="0.3">
      <c r="B31" t="str">
        <f t="shared" si="0"/>
        <v>6E4</v>
      </c>
      <c r="C31" t="str">
        <f t="shared" si="1"/>
        <v>6X</v>
      </c>
      <c r="E31" s="11">
        <f>+E27</f>
        <v>46317</v>
      </c>
      <c r="F31" s="7">
        <f>+F27</f>
        <v>6</v>
      </c>
      <c r="G31" s="10" t="s">
        <v>29</v>
      </c>
      <c r="H31" t="str">
        <f>VLOOKUP(G31,Results!$N$2:$O$11,2,FALSE)</f>
        <v>Bullets</v>
      </c>
      <c r="I31" s="26"/>
      <c r="J31" s="10" t="s">
        <v>15</v>
      </c>
      <c r="K31" t="str">
        <f>VLOOKUP(J31,Results!$N$2:$O$11,2,FALSE)</f>
        <v>No Match</v>
      </c>
      <c r="L31" s="27"/>
    </row>
    <row r="32" spans="2:12" x14ac:dyDescent="0.3">
      <c r="B32" t="str">
        <f t="shared" si="0"/>
        <v>7E4</v>
      </c>
      <c r="C32" t="str">
        <f t="shared" si="1"/>
        <v>7E6</v>
      </c>
      <c r="E32" s="8">
        <v>46325</v>
      </c>
      <c r="F32" s="9">
        <v>7</v>
      </c>
      <c r="G32" s="10" t="s">
        <v>29</v>
      </c>
      <c r="H32" t="str">
        <f>VLOOKUP(G32,Results!$N$2:$O$11,2,FALSE)</f>
        <v>Bullets</v>
      </c>
      <c r="I32" s="26"/>
      <c r="J32" s="10" t="s">
        <v>31</v>
      </c>
      <c r="K32" t="str">
        <f>VLOOKUP(J32,Results!$N$2:$O$11,2,FALSE)</f>
        <v>Starlite</v>
      </c>
      <c r="L32" s="26"/>
    </row>
    <row r="33" spans="2:12" x14ac:dyDescent="0.3">
      <c r="B33" t="str">
        <f t="shared" si="0"/>
        <v>7E2</v>
      </c>
      <c r="C33" t="str">
        <f t="shared" si="1"/>
        <v>7E5</v>
      </c>
      <c r="E33" s="11">
        <f>+E32</f>
        <v>46325</v>
      </c>
      <c r="F33" s="7">
        <f>+F32</f>
        <v>7</v>
      </c>
      <c r="G33" s="10" t="s">
        <v>27</v>
      </c>
      <c r="H33" t="str">
        <f>VLOOKUP(G33,Results!$N$2:$O$11,2,FALSE)</f>
        <v>Team Krewna</v>
      </c>
      <c r="I33" s="26"/>
      <c r="J33" s="10" t="s">
        <v>30</v>
      </c>
      <c r="K33" t="str">
        <f>VLOOKUP(J33,Results!$N$2:$O$11,2,FALSE)</f>
        <v>New Builds</v>
      </c>
      <c r="L33" s="26"/>
    </row>
    <row r="34" spans="2:12" x14ac:dyDescent="0.3">
      <c r="B34" t="str">
        <f t="shared" si="0"/>
        <v>7E7</v>
      </c>
      <c r="C34" t="str">
        <f t="shared" si="1"/>
        <v>7E9</v>
      </c>
      <c r="E34" s="11">
        <f>+E32</f>
        <v>46325</v>
      </c>
      <c r="F34" s="7">
        <f>+F32</f>
        <v>7</v>
      </c>
      <c r="G34" s="10" t="s">
        <v>32</v>
      </c>
      <c r="H34" t="str">
        <f>VLOOKUP(G34,Results!$N$2:$O$11,2,FALSE)</f>
        <v>Golfers</v>
      </c>
      <c r="I34" s="26"/>
      <c r="J34" s="10" t="s">
        <v>34</v>
      </c>
      <c r="K34" t="str">
        <f>VLOOKUP(J34,Results!$N$2:$O$11,2,FALSE)</f>
        <v>Biased Boys</v>
      </c>
      <c r="L34" s="26"/>
    </row>
    <row r="35" spans="2:12" x14ac:dyDescent="0.3">
      <c r="B35" t="str">
        <f t="shared" si="0"/>
        <v>7E8</v>
      </c>
      <c r="C35" t="str">
        <f t="shared" si="1"/>
        <v>7E1</v>
      </c>
      <c r="E35" s="11">
        <f>+E32</f>
        <v>46325</v>
      </c>
      <c r="F35" s="7">
        <f>+F32</f>
        <v>7</v>
      </c>
      <c r="G35" s="10" t="s">
        <v>33</v>
      </c>
      <c r="H35" t="str">
        <f>VLOOKUP(G35,Results!$N$2:$O$11,2,FALSE)</f>
        <v>Green Wizards</v>
      </c>
      <c r="I35" s="26"/>
      <c r="J35" s="10" t="s">
        <v>25</v>
      </c>
      <c r="K35" t="str">
        <f>VLOOKUP(J35,Results!$N$2:$O$11,2,FALSE)</f>
        <v>Misfits</v>
      </c>
      <c r="L35" s="26"/>
    </row>
    <row r="36" spans="2:12" x14ac:dyDescent="0.3">
      <c r="B36" t="str">
        <f t="shared" si="0"/>
        <v>7E3</v>
      </c>
      <c r="C36" t="str">
        <f t="shared" si="1"/>
        <v>7X</v>
      </c>
      <c r="E36" s="11">
        <f>+E32</f>
        <v>46325</v>
      </c>
      <c r="F36" s="7">
        <f>+F32</f>
        <v>7</v>
      </c>
      <c r="G36" s="10" t="s">
        <v>28</v>
      </c>
      <c r="H36" t="str">
        <f>VLOOKUP(G36,Results!$N$2:$O$11,2,FALSE)</f>
        <v>Riches Rollers</v>
      </c>
      <c r="I36" s="26"/>
      <c r="J36" s="10" t="s">
        <v>15</v>
      </c>
      <c r="K36" t="str">
        <f>VLOOKUP(J36,Results!$N$2:$O$11,2,FALSE)</f>
        <v>No Match</v>
      </c>
      <c r="L36" s="27"/>
    </row>
    <row r="37" spans="2:12" x14ac:dyDescent="0.3">
      <c r="B37" t="str">
        <f t="shared" si="0"/>
        <v>8E1</v>
      </c>
      <c r="C37" t="str">
        <f t="shared" si="1"/>
        <v>8E5</v>
      </c>
      <c r="E37" s="8">
        <v>46331</v>
      </c>
      <c r="F37" s="9">
        <v>8</v>
      </c>
      <c r="G37" s="10" t="s">
        <v>25</v>
      </c>
      <c r="H37" t="str">
        <f>VLOOKUP(G37,Results!$N$2:$O$11,2,FALSE)</f>
        <v>Misfits</v>
      </c>
      <c r="I37" s="26"/>
      <c r="J37" s="10" t="s">
        <v>30</v>
      </c>
      <c r="K37" t="str">
        <f>VLOOKUP(J37,Results!$N$2:$O$11,2,FALSE)</f>
        <v>New Builds</v>
      </c>
      <c r="L37" s="26"/>
    </row>
    <row r="38" spans="2:12" x14ac:dyDescent="0.3">
      <c r="B38" t="str">
        <f t="shared" ref="B38:B73" si="2">CONCATENATE(F38,G38)</f>
        <v>8E6</v>
      </c>
      <c r="C38" t="str">
        <f t="shared" si="1"/>
        <v>8E8</v>
      </c>
      <c r="E38" s="11">
        <f>+E37</f>
        <v>46331</v>
      </c>
      <c r="F38" s="7">
        <f>+F37</f>
        <v>8</v>
      </c>
      <c r="G38" s="10" t="s">
        <v>31</v>
      </c>
      <c r="H38" t="str">
        <f>VLOOKUP(G38,Results!$N$2:$O$11,2,FALSE)</f>
        <v>Starlite</v>
      </c>
      <c r="I38" s="26"/>
      <c r="J38" s="10" t="s">
        <v>33</v>
      </c>
      <c r="K38" t="str">
        <f>VLOOKUP(J38,Results!$N$2:$O$11,2,FALSE)</f>
        <v>Green Wizards</v>
      </c>
      <c r="L38" s="26"/>
    </row>
    <row r="39" spans="2:12" x14ac:dyDescent="0.3">
      <c r="B39" t="str">
        <f t="shared" si="2"/>
        <v>8E9</v>
      </c>
      <c r="C39" t="str">
        <f t="shared" ref="C39:C74" si="3">CONCATENATE(F39,J39)</f>
        <v>8E4</v>
      </c>
      <c r="E39" s="11">
        <f>+E37</f>
        <v>46331</v>
      </c>
      <c r="F39" s="7">
        <f>+F37</f>
        <v>8</v>
      </c>
      <c r="G39" s="10" t="s">
        <v>34</v>
      </c>
      <c r="H39" t="str">
        <f>VLOOKUP(G39,Results!$N$2:$O$11,2,FALSE)</f>
        <v>Biased Boys</v>
      </c>
      <c r="I39" s="26"/>
      <c r="J39" s="10" t="s">
        <v>29</v>
      </c>
      <c r="K39" t="str">
        <f>VLOOKUP(J39,Results!$N$2:$O$11,2,FALSE)</f>
        <v>Bullets</v>
      </c>
      <c r="L39" s="26"/>
    </row>
    <row r="40" spans="2:12" x14ac:dyDescent="0.3">
      <c r="B40" t="str">
        <f t="shared" si="2"/>
        <v>8E3</v>
      </c>
      <c r="C40" t="str">
        <f t="shared" si="3"/>
        <v>8E7</v>
      </c>
      <c r="E40" s="11">
        <f>+E37</f>
        <v>46331</v>
      </c>
      <c r="F40" s="7">
        <f>+F37</f>
        <v>8</v>
      </c>
      <c r="G40" s="10" t="s">
        <v>28</v>
      </c>
      <c r="H40" t="str">
        <f>VLOOKUP(G40,Results!$N$2:$O$11,2,FALSE)</f>
        <v>Riches Rollers</v>
      </c>
      <c r="I40" s="26"/>
      <c r="J40" s="10" t="s">
        <v>32</v>
      </c>
      <c r="K40" t="str">
        <f>VLOOKUP(J40,Results!$N$2:$O$11,2,FALSE)</f>
        <v>Golfers</v>
      </c>
      <c r="L40" s="26"/>
    </row>
    <row r="41" spans="2:12" x14ac:dyDescent="0.3">
      <c r="B41" t="str">
        <f t="shared" si="2"/>
        <v>8E2</v>
      </c>
      <c r="C41" t="str">
        <f t="shared" si="3"/>
        <v>8X</v>
      </c>
      <c r="E41" s="11">
        <f>+E37</f>
        <v>46331</v>
      </c>
      <c r="F41" s="7">
        <f>+F37</f>
        <v>8</v>
      </c>
      <c r="G41" s="10" t="s">
        <v>27</v>
      </c>
      <c r="H41" t="str">
        <f>VLOOKUP(G41,Results!$N$2:$O$11,2,FALSE)</f>
        <v>Team Krewna</v>
      </c>
      <c r="I41" s="26"/>
      <c r="J41" s="10" t="s">
        <v>15</v>
      </c>
      <c r="K41" t="str">
        <f>VLOOKUP(J41,Results!$N$2:$O$11,2,FALSE)</f>
        <v>No Match</v>
      </c>
      <c r="L41" s="27"/>
    </row>
    <row r="42" spans="2:12" x14ac:dyDescent="0.3">
      <c r="B42" t="str">
        <f t="shared" si="2"/>
        <v>9E5</v>
      </c>
      <c r="C42" t="str">
        <f t="shared" si="3"/>
        <v>9E7</v>
      </c>
      <c r="E42" s="8">
        <v>46339</v>
      </c>
      <c r="F42" s="9">
        <v>9</v>
      </c>
      <c r="G42" s="10" t="s">
        <v>30</v>
      </c>
      <c r="H42" t="str">
        <f>VLOOKUP(G42,Results!$N$2:$O$11,2,FALSE)</f>
        <v>New Builds</v>
      </c>
      <c r="I42" s="26"/>
      <c r="J42" s="10" t="s">
        <v>32</v>
      </c>
      <c r="K42" t="str">
        <f>VLOOKUP(J42,Results!$N$2:$O$11,2,FALSE)</f>
        <v>Golfers</v>
      </c>
      <c r="L42" s="26"/>
    </row>
    <row r="43" spans="2:12" x14ac:dyDescent="0.3">
      <c r="B43" t="str">
        <f t="shared" si="2"/>
        <v>9E4</v>
      </c>
      <c r="C43" t="str">
        <f t="shared" si="3"/>
        <v>9E8</v>
      </c>
      <c r="E43" s="11">
        <f>+E42</f>
        <v>46339</v>
      </c>
      <c r="F43" s="7">
        <f>+F42</f>
        <v>9</v>
      </c>
      <c r="G43" s="10" t="s">
        <v>29</v>
      </c>
      <c r="H43" t="str">
        <f>VLOOKUP(G43,Results!$N$2:$O$11,2,FALSE)</f>
        <v>Bullets</v>
      </c>
      <c r="I43" s="26"/>
      <c r="J43" s="10" t="s">
        <v>33</v>
      </c>
      <c r="K43" t="str">
        <f>VLOOKUP(J43,Results!$N$2:$O$11,2,FALSE)</f>
        <v>Green Wizards</v>
      </c>
      <c r="L43" s="26"/>
    </row>
    <row r="44" spans="2:12" x14ac:dyDescent="0.3">
      <c r="B44" t="str">
        <f t="shared" si="2"/>
        <v>9E9</v>
      </c>
      <c r="C44" t="str">
        <f t="shared" si="3"/>
        <v>9E2</v>
      </c>
      <c r="E44" s="11">
        <f>+E42</f>
        <v>46339</v>
      </c>
      <c r="F44" s="7">
        <f>+F42</f>
        <v>9</v>
      </c>
      <c r="G44" s="10" t="s">
        <v>34</v>
      </c>
      <c r="H44" t="str">
        <f>VLOOKUP(G44,Results!$N$2:$O$11,2,FALSE)</f>
        <v>Biased Boys</v>
      </c>
      <c r="I44" s="26"/>
      <c r="J44" s="10" t="s">
        <v>27</v>
      </c>
      <c r="K44" t="str">
        <f>VLOOKUP(J44,Results!$N$2:$O$11,2,FALSE)</f>
        <v>Team Krewna</v>
      </c>
      <c r="L44" s="26"/>
    </row>
    <row r="45" spans="2:12" x14ac:dyDescent="0.3">
      <c r="B45" t="str">
        <f t="shared" si="2"/>
        <v>9E3</v>
      </c>
      <c r="C45" t="str">
        <f t="shared" si="3"/>
        <v>9E6</v>
      </c>
      <c r="E45" s="11">
        <f>+E42</f>
        <v>46339</v>
      </c>
      <c r="F45" s="7">
        <f>+F42</f>
        <v>9</v>
      </c>
      <c r="G45" s="10" t="s">
        <v>28</v>
      </c>
      <c r="H45" t="str">
        <f>VLOOKUP(G45,Results!$N$2:$O$11,2,FALSE)</f>
        <v>Riches Rollers</v>
      </c>
      <c r="I45" s="26"/>
      <c r="J45" s="10" t="s">
        <v>31</v>
      </c>
      <c r="K45" t="str">
        <f>VLOOKUP(J45,Results!$N$2:$O$11,2,FALSE)</f>
        <v>Starlite</v>
      </c>
      <c r="L45" s="26"/>
    </row>
    <row r="46" spans="2:12" x14ac:dyDescent="0.3">
      <c r="B46" t="str">
        <f t="shared" si="2"/>
        <v>9E1</v>
      </c>
      <c r="C46" t="str">
        <f t="shared" si="3"/>
        <v>9X</v>
      </c>
      <c r="E46" s="11">
        <f>+E42</f>
        <v>46339</v>
      </c>
      <c r="F46" s="7">
        <f>+F42</f>
        <v>9</v>
      </c>
      <c r="G46" s="10" t="s">
        <v>25</v>
      </c>
      <c r="H46" t="str">
        <f>VLOOKUP(G46,Results!$N$2:$O$11,2,FALSE)</f>
        <v>Misfits</v>
      </c>
      <c r="I46" s="26"/>
      <c r="J46" s="10" t="s">
        <v>15</v>
      </c>
      <c r="K46" t="str">
        <f>VLOOKUP(J46,Results!$N$2:$O$11,2,FALSE)</f>
        <v>No Match</v>
      </c>
      <c r="L46" s="27"/>
    </row>
    <row r="47" spans="2:12" x14ac:dyDescent="0.3">
      <c r="B47" t="str">
        <f t="shared" si="2"/>
        <v>10E8</v>
      </c>
      <c r="C47" t="str">
        <f t="shared" si="3"/>
        <v>10E7</v>
      </c>
      <c r="E47" s="8">
        <v>46345</v>
      </c>
      <c r="F47" s="9">
        <v>10</v>
      </c>
      <c r="G47" s="10" t="s">
        <v>33</v>
      </c>
      <c r="H47" t="str">
        <f>VLOOKUP(G47,Results!$N$2:$O$11,2,FALSE)</f>
        <v>Green Wizards</v>
      </c>
      <c r="I47" s="26"/>
      <c r="J47" s="10" t="s">
        <v>32</v>
      </c>
      <c r="K47" t="str">
        <f>VLOOKUP(J47,Results!$N$2:$O$11,2,FALSE)</f>
        <v>Golfers</v>
      </c>
      <c r="L47" s="26"/>
    </row>
    <row r="48" spans="2:12" x14ac:dyDescent="0.3">
      <c r="B48" t="str">
        <f t="shared" si="2"/>
        <v>10E6</v>
      </c>
      <c r="C48" t="str">
        <f t="shared" si="3"/>
        <v>10E5</v>
      </c>
      <c r="E48" s="11">
        <f>+E47</f>
        <v>46345</v>
      </c>
      <c r="F48" s="7">
        <f>+F47</f>
        <v>10</v>
      </c>
      <c r="G48" s="10" t="s">
        <v>31</v>
      </c>
      <c r="H48" t="str">
        <f>VLOOKUP(G48,Results!$N$2:$O$11,2,FALSE)</f>
        <v>Starlite</v>
      </c>
      <c r="I48" s="26"/>
      <c r="J48" s="10" t="s">
        <v>30</v>
      </c>
      <c r="K48" t="str">
        <f>VLOOKUP(J48,Results!$N$2:$O$11,2,FALSE)</f>
        <v>New Builds</v>
      </c>
      <c r="L48" s="26"/>
    </row>
    <row r="49" spans="2:12" x14ac:dyDescent="0.3">
      <c r="B49" t="str">
        <f t="shared" si="2"/>
        <v>10E4</v>
      </c>
      <c r="C49" t="str">
        <f t="shared" si="3"/>
        <v>10E3</v>
      </c>
      <c r="E49" s="11">
        <f>+E47</f>
        <v>46345</v>
      </c>
      <c r="F49" s="7">
        <f>+F47</f>
        <v>10</v>
      </c>
      <c r="G49" s="10" t="s">
        <v>29</v>
      </c>
      <c r="H49" t="str">
        <f>VLOOKUP(G49,Results!$N$2:$O$11,2,FALSE)</f>
        <v>Bullets</v>
      </c>
      <c r="I49" s="26"/>
      <c r="J49" s="10" t="s">
        <v>28</v>
      </c>
      <c r="K49" t="str">
        <f>VLOOKUP(J49,Results!$N$2:$O$11,2,FALSE)</f>
        <v>Riches Rollers</v>
      </c>
      <c r="L49" s="26"/>
    </row>
    <row r="50" spans="2:12" x14ac:dyDescent="0.3">
      <c r="B50" t="str">
        <f t="shared" si="2"/>
        <v>10E2</v>
      </c>
      <c r="C50" t="str">
        <f t="shared" si="3"/>
        <v>10E1</v>
      </c>
      <c r="E50" s="11">
        <f>+E47</f>
        <v>46345</v>
      </c>
      <c r="F50" s="7">
        <f>+F47</f>
        <v>10</v>
      </c>
      <c r="G50" s="10" t="s">
        <v>27</v>
      </c>
      <c r="H50" t="str">
        <f>VLOOKUP(G50,Results!$N$2:$O$11,2,FALSE)</f>
        <v>Team Krewna</v>
      </c>
      <c r="I50" s="26"/>
      <c r="J50" s="10" t="s">
        <v>25</v>
      </c>
      <c r="K50" t="str">
        <f>VLOOKUP(J50,Results!$N$2:$O$11,2,FALSE)</f>
        <v>Misfits</v>
      </c>
      <c r="L50" s="26"/>
    </row>
    <row r="51" spans="2:12" x14ac:dyDescent="0.3">
      <c r="B51" t="str">
        <f t="shared" si="2"/>
        <v>10E9</v>
      </c>
      <c r="C51" t="str">
        <f t="shared" si="3"/>
        <v>10X</v>
      </c>
      <c r="E51" s="11">
        <f>+E47</f>
        <v>46345</v>
      </c>
      <c r="F51" s="7">
        <f>+F47</f>
        <v>10</v>
      </c>
      <c r="G51" s="10" t="s">
        <v>34</v>
      </c>
      <c r="H51" t="str">
        <f>VLOOKUP(G51,Results!$N$2:$O$11,2,FALSE)</f>
        <v>Biased Boys</v>
      </c>
      <c r="I51" s="26"/>
      <c r="J51" s="10" t="s">
        <v>15</v>
      </c>
      <c r="K51" t="str">
        <f>VLOOKUP(J51,Results!$N$2:$O$11,2,FALSE)</f>
        <v>No Match</v>
      </c>
      <c r="L51" s="27"/>
    </row>
    <row r="52" spans="2:12" x14ac:dyDescent="0.3">
      <c r="B52" t="str">
        <f t="shared" si="2"/>
        <v>11E5</v>
      </c>
      <c r="C52" t="str">
        <f t="shared" si="3"/>
        <v>11E4</v>
      </c>
      <c r="E52" s="8">
        <v>46353</v>
      </c>
      <c r="F52" s="9">
        <v>11</v>
      </c>
      <c r="G52" s="10" t="s">
        <v>30</v>
      </c>
      <c r="H52" t="str">
        <f>VLOOKUP(G52,Results!$N$2:$O$11,2,FALSE)</f>
        <v>New Builds</v>
      </c>
      <c r="I52" s="26"/>
      <c r="J52" s="10" t="s">
        <v>29</v>
      </c>
      <c r="K52" t="str">
        <f>VLOOKUP(J52,Results!$N$2:$O$11,2,FALSE)</f>
        <v>Bullets</v>
      </c>
      <c r="L52" s="26"/>
    </row>
    <row r="53" spans="2:12" x14ac:dyDescent="0.3">
      <c r="B53" t="str">
        <f t="shared" si="2"/>
        <v>11E3</v>
      </c>
      <c r="C53" t="str">
        <f t="shared" si="3"/>
        <v>11E2</v>
      </c>
      <c r="E53" s="11">
        <f>+E52</f>
        <v>46353</v>
      </c>
      <c r="F53" s="7">
        <f>+F52</f>
        <v>11</v>
      </c>
      <c r="G53" s="10" t="s">
        <v>28</v>
      </c>
      <c r="H53" t="str">
        <f>VLOOKUP(G53,Results!$N$2:$O$11,2,FALSE)</f>
        <v>Riches Rollers</v>
      </c>
      <c r="I53" s="26"/>
      <c r="J53" s="10" t="s">
        <v>27</v>
      </c>
      <c r="K53" t="str">
        <f>VLOOKUP(J53,Results!$N$2:$O$11,2,FALSE)</f>
        <v>Team Krewna</v>
      </c>
      <c r="L53" s="26"/>
    </row>
    <row r="54" spans="2:12" x14ac:dyDescent="0.3">
      <c r="B54" t="str">
        <f t="shared" si="2"/>
        <v>11E1</v>
      </c>
      <c r="C54" t="str">
        <f t="shared" si="3"/>
        <v>11E9</v>
      </c>
      <c r="E54" s="11">
        <f>+E52</f>
        <v>46353</v>
      </c>
      <c r="F54" s="7">
        <f>+F52</f>
        <v>11</v>
      </c>
      <c r="G54" s="10" t="s">
        <v>25</v>
      </c>
      <c r="H54" t="str">
        <f>VLOOKUP(G54,Results!$N$2:$O$11,2,FALSE)</f>
        <v>Misfits</v>
      </c>
      <c r="I54" s="26"/>
      <c r="J54" s="10" t="s">
        <v>34</v>
      </c>
      <c r="K54" t="str">
        <f>VLOOKUP(J54,Results!$N$2:$O$11,2,FALSE)</f>
        <v>Biased Boys</v>
      </c>
      <c r="L54" s="26"/>
    </row>
    <row r="55" spans="2:12" x14ac:dyDescent="0.3">
      <c r="B55" t="str">
        <f t="shared" si="2"/>
        <v>11E7</v>
      </c>
      <c r="C55" t="str">
        <f t="shared" si="3"/>
        <v>11E6</v>
      </c>
      <c r="E55" s="11">
        <f>+E52</f>
        <v>46353</v>
      </c>
      <c r="F55" s="7">
        <f>+F52</f>
        <v>11</v>
      </c>
      <c r="G55" s="10" t="s">
        <v>32</v>
      </c>
      <c r="H55" t="str">
        <f>VLOOKUP(G55,Results!$N$2:$O$11,2,FALSE)</f>
        <v>Golfers</v>
      </c>
      <c r="I55" s="26"/>
      <c r="J55" s="10" t="s">
        <v>31</v>
      </c>
      <c r="K55" t="str">
        <f>VLOOKUP(J55,Results!$N$2:$O$11,2,FALSE)</f>
        <v>Starlite</v>
      </c>
      <c r="L55" s="26"/>
    </row>
    <row r="56" spans="2:12" x14ac:dyDescent="0.3">
      <c r="B56" t="str">
        <f t="shared" si="2"/>
        <v>11E8</v>
      </c>
      <c r="C56" t="str">
        <f t="shared" si="3"/>
        <v>11X</v>
      </c>
      <c r="E56" s="11">
        <f>+E52</f>
        <v>46353</v>
      </c>
      <c r="F56" s="7">
        <f>+F52</f>
        <v>11</v>
      </c>
      <c r="G56" s="10" t="s">
        <v>33</v>
      </c>
      <c r="H56" t="str">
        <f>VLOOKUP(G56,Results!$N$2:$O$11,2,FALSE)</f>
        <v>Green Wizards</v>
      </c>
      <c r="I56" s="26"/>
      <c r="J56" s="10" t="s">
        <v>15</v>
      </c>
      <c r="K56" t="str">
        <f>VLOOKUP(J56,Results!$N$2:$O$11,2,FALSE)</f>
        <v>No Match</v>
      </c>
      <c r="L56" s="27"/>
    </row>
    <row r="57" spans="2:12" x14ac:dyDescent="0.3">
      <c r="B57" t="str">
        <f t="shared" si="2"/>
        <v>12E8</v>
      </c>
      <c r="C57" t="str">
        <f t="shared" si="3"/>
        <v>12E5</v>
      </c>
      <c r="E57" s="8">
        <v>46359</v>
      </c>
      <c r="F57" s="9">
        <v>12</v>
      </c>
      <c r="G57" s="10" t="s">
        <v>33</v>
      </c>
      <c r="H57" t="str">
        <f>VLOOKUP(G57,Results!$N$2:$O$11,2,FALSE)</f>
        <v>Green Wizards</v>
      </c>
      <c r="I57" s="26"/>
      <c r="J57" s="10" t="s">
        <v>30</v>
      </c>
      <c r="K57" t="str">
        <f>VLOOKUP(J57,Results!$N$2:$O$11,2,FALSE)</f>
        <v>New Builds</v>
      </c>
      <c r="L57" s="26"/>
    </row>
    <row r="58" spans="2:12" x14ac:dyDescent="0.3">
      <c r="B58" t="str">
        <f t="shared" si="2"/>
        <v>12E4</v>
      </c>
      <c r="C58" t="str">
        <f t="shared" si="3"/>
        <v>12E2</v>
      </c>
      <c r="E58" s="11">
        <f>+E57</f>
        <v>46359</v>
      </c>
      <c r="F58" s="7">
        <f>+F57</f>
        <v>12</v>
      </c>
      <c r="G58" s="10" t="s">
        <v>29</v>
      </c>
      <c r="H58" t="str">
        <f>VLOOKUP(G58,Results!$N$2:$O$11,2,FALSE)</f>
        <v>Bullets</v>
      </c>
      <c r="I58" s="26"/>
      <c r="J58" s="10" t="s">
        <v>27</v>
      </c>
      <c r="K58" t="str">
        <f>VLOOKUP(J58,Results!$N$2:$O$11,2,FALSE)</f>
        <v>Team Krewna</v>
      </c>
      <c r="L58" s="26"/>
    </row>
    <row r="59" spans="2:12" x14ac:dyDescent="0.3">
      <c r="B59" t="str">
        <f t="shared" si="2"/>
        <v>12E3</v>
      </c>
      <c r="C59" t="str">
        <f t="shared" si="3"/>
        <v>12E1</v>
      </c>
      <c r="E59" s="11">
        <f>+E57</f>
        <v>46359</v>
      </c>
      <c r="F59" s="7">
        <f>+F57</f>
        <v>12</v>
      </c>
      <c r="G59" s="10" t="s">
        <v>28</v>
      </c>
      <c r="H59" t="str">
        <f>VLOOKUP(G59,Results!$N$2:$O$11,2,FALSE)</f>
        <v>Riches Rollers</v>
      </c>
      <c r="I59" s="26"/>
      <c r="J59" s="10" t="s">
        <v>25</v>
      </c>
      <c r="K59" t="str">
        <f>VLOOKUP(J59,Results!$N$2:$O$11,2,FALSE)</f>
        <v>Misfits</v>
      </c>
      <c r="L59" s="26"/>
    </row>
    <row r="60" spans="2:12" x14ac:dyDescent="0.3">
      <c r="B60" t="str">
        <f t="shared" si="2"/>
        <v>12E9</v>
      </c>
      <c r="C60" t="str">
        <f t="shared" si="3"/>
        <v>12E6</v>
      </c>
      <c r="E60" s="11">
        <f>+E57</f>
        <v>46359</v>
      </c>
      <c r="F60" s="7">
        <f>+F57</f>
        <v>12</v>
      </c>
      <c r="G60" s="10" t="s">
        <v>34</v>
      </c>
      <c r="H60" t="str">
        <f>VLOOKUP(G60,Results!$N$2:$O$11,2,FALSE)</f>
        <v>Biased Boys</v>
      </c>
      <c r="I60" s="26"/>
      <c r="J60" s="10" t="s">
        <v>31</v>
      </c>
      <c r="K60" t="str">
        <f>VLOOKUP(J60,Results!$N$2:$O$11,2,FALSE)</f>
        <v>Starlite</v>
      </c>
      <c r="L60" s="26"/>
    </row>
    <row r="61" spans="2:12" x14ac:dyDescent="0.3">
      <c r="B61" t="str">
        <f t="shared" si="2"/>
        <v>12E7</v>
      </c>
      <c r="C61" t="str">
        <f t="shared" si="3"/>
        <v>12X</v>
      </c>
      <c r="E61" s="11">
        <f>+E57</f>
        <v>46359</v>
      </c>
      <c r="F61" s="7">
        <f>+F57</f>
        <v>12</v>
      </c>
      <c r="G61" s="10" t="s">
        <v>32</v>
      </c>
      <c r="H61" t="str">
        <f>VLOOKUP(G61,Results!$N$2:$O$11,2,FALSE)</f>
        <v>Golfers</v>
      </c>
      <c r="I61" s="26"/>
      <c r="J61" s="10" t="s">
        <v>15</v>
      </c>
      <c r="K61" t="str">
        <f>VLOOKUP(J61,Results!$N$2:$O$11,2,FALSE)</f>
        <v>No Match</v>
      </c>
      <c r="L61" s="27"/>
    </row>
    <row r="62" spans="2:12" x14ac:dyDescent="0.3">
      <c r="B62" t="str">
        <f t="shared" si="2"/>
        <v>13E4</v>
      </c>
      <c r="C62" t="str">
        <f t="shared" si="3"/>
        <v>13E1</v>
      </c>
      <c r="E62" s="8">
        <v>46367</v>
      </c>
      <c r="F62" s="9">
        <v>13</v>
      </c>
      <c r="G62" s="10" t="s">
        <v>29</v>
      </c>
      <c r="H62" t="str">
        <f>VLOOKUP(G62,Results!$N$2:$O$11,2,FALSE)</f>
        <v>Bullets</v>
      </c>
      <c r="I62" s="26"/>
      <c r="J62" s="10" t="s">
        <v>25</v>
      </c>
      <c r="K62" t="str">
        <f>VLOOKUP(J62,Results!$N$2:$O$11,2,FALSE)</f>
        <v>Misfits</v>
      </c>
      <c r="L62" s="26"/>
    </row>
    <row r="63" spans="2:12" x14ac:dyDescent="0.3">
      <c r="B63" t="str">
        <f t="shared" si="2"/>
        <v>13E5</v>
      </c>
      <c r="C63" t="str">
        <f t="shared" si="3"/>
        <v>13E3</v>
      </c>
      <c r="E63" s="11">
        <f>+E62</f>
        <v>46367</v>
      </c>
      <c r="F63" s="7">
        <f>+F62</f>
        <v>13</v>
      </c>
      <c r="G63" s="10" t="s">
        <v>30</v>
      </c>
      <c r="H63" t="str">
        <f>VLOOKUP(G63,Results!$N$2:$O$11,2,FALSE)</f>
        <v>New Builds</v>
      </c>
      <c r="I63" s="26"/>
      <c r="J63" s="10" t="s">
        <v>28</v>
      </c>
      <c r="K63" t="str">
        <f>VLOOKUP(J63,Results!$N$2:$O$11,2,FALSE)</f>
        <v>Riches Rollers</v>
      </c>
      <c r="L63" s="26"/>
    </row>
    <row r="64" spans="2:12" x14ac:dyDescent="0.3">
      <c r="B64" t="str">
        <f t="shared" si="2"/>
        <v>13E2</v>
      </c>
      <c r="C64" t="str">
        <f t="shared" si="3"/>
        <v>13E7</v>
      </c>
      <c r="E64" s="11">
        <f>+E62</f>
        <v>46367</v>
      </c>
      <c r="F64" s="7">
        <f>+F62</f>
        <v>13</v>
      </c>
      <c r="G64" s="10" t="s">
        <v>27</v>
      </c>
      <c r="H64" t="str">
        <f>VLOOKUP(G64,Results!$N$2:$O$11,2,FALSE)</f>
        <v>Team Krewna</v>
      </c>
      <c r="I64" s="26"/>
      <c r="J64" s="10" t="s">
        <v>32</v>
      </c>
      <c r="K64" t="str">
        <f>VLOOKUP(J64,Results!$N$2:$O$11,2,FALSE)</f>
        <v>Golfers</v>
      </c>
      <c r="L64" s="26"/>
    </row>
    <row r="65" spans="2:12" x14ac:dyDescent="0.3">
      <c r="B65" t="str">
        <f t="shared" si="2"/>
        <v>13E9</v>
      </c>
      <c r="C65" t="str">
        <f t="shared" si="3"/>
        <v>13E8</v>
      </c>
      <c r="E65" s="11">
        <f>+E62</f>
        <v>46367</v>
      </c>
      <c r="F65" s="7">
        <f>+F62</f>
        <v>13</v>
      </c>
      <c r="G65" s="10" t="s">
        <v>34</v>
      </c>
      <c r="H65" t="str">
        <f>VLOOKUP(G65,Results!$N$2:$O$11,2,FALSE)</f>
        <v>Biased Boys</v>
      </c>
      <c r="I65" s="26"/>
      <c r="J65" s="10" t="s">
        <v>33</v>
      </c>
      <c r="K65" t="str">
        <f>VLOOKUP(J65,Results!$N$2:$O$11,2,FALSE)</f>
        <v>Green Wizards</v>
      </c>
      <c r="L65" s="26"/>
    </row>
    <row r="66" spans="2:12" x14ac:dyDescent="0.3">
      <c r="B66" t="str">
        <f t="shared" si="2"/>
        <v>13E6</v>
      </c>
      <c r="C66" t="str">
        <f t="shared" si="3"/>
        <v>13X</v>
      </c>
      <c r="E66" s="11">
        <f>+E62</f>
        <v>46367</v>
      </c>
      <c r="F66" s="7">
        <f>+F62</f>
        <v>13</v>
      </c>
      <c r="G66" s="10" t="s">
        <v>31</v>
      </c>
      <c r="H66" t="str">
        <f>VLOOKUP(G66,Results!$N$2:$O$11,2,FALSE)</f>
        <v>Starlite</v>
      </c>
      <c r="I66" s="26"/>
      <c r="J66" s="10" t="s">
        <v>15</v>
      </c>
      <c r="K66" t="str">
        <f>VLOOKUP(J66,Results!$N$2:$O$11,2,FALSE)</f>
        <v>No Match</v>
      </c>
      <c r="L66" s="27"/>
    </row>
    <row r="67" spans="2:12" x14ac:dyDescent="0.3">
      <c r="B67" t="str">
        <f t="shared" si="2"/>
        <v>14E2</v>
      </c>
      <c r="C67" t="str">
        <f t="shared" si="3"/>
        <v>14E8</v>
      </c>
      <c r="E67" s="8">
        <v>46373</v>
      </c>
      <c r="F67" s="9">
        <v>14</v>
      </c>
      <c r="G67" s="10" t="s">
        <v>27</v>
      </c>
      <c r="H67" t="str">
        <f>VLOOKUP(G67,Results!$N$2:$O$11,2,FALSE)</f>
        <v>Team Krewna</v>
      </c>
      <c r="I67" s="26"/>
      <c r="J67" s="10" t="s">
        <v>33</v>
      </c>
      <c r="K67" t="str">
        <f>VLOOKUP(J67,Results!$N$2:$O$11,2,FALSE)</f>
        <v>Green Wizards</v>
      </c>
      <c r="L67" s="26"/>
    </row>
    <row r="68" spans="2:12" x14ac:dyDescent="0.3">
      <c r="B68" t="str">
        <f t="shared" si="2"/>
        <v>14E1</v>
      </c>
      <c r="C68" t="str">
        <f t="shared" si="3"/>
        <v>14E6</v>
      </c>
      <c r="E68" s="11">
        <f>+E67</f>
        <v>46373</v>
      </c>
      <c r="F68" s="7">
        <f>+F67</f>
        <v>14</v>
      </c>
      <c r="G68" s="10" t="s">
        <v>25</v>
      </c>
      <c r="H68" t="str">
        <f>VLOOKUP(G68,Results!$N$2:$O$11,2,FALSE)</f>
        <v>Misfits</v>
      </c>
      <c r="I68" s="26"/>
      <c r="J68" s="10" t="s">
        <v>31</v>
      </c>
      <c r="K68" t="str">
        <f>VLOOKUP(J68,Results!$N$2:$O$11,2,FALSE)</f>
        <v>Starlite</v>
      </c>
      <c r="L68" s="26"/>
    </row>
    <row r="69" spans="2:12" x14ac:dyDescent="0.3">
      <c r="B69" t="str">
        <f t="shared" si="2"/>
        <v>14E7</v>
      </c>
      <c r="C69" t="str">
        <f t="shared" si="3"/>
        <v>14E4</v>
      </c>
      <c r="E69" s="11">
        <f>+E67</f>
        <v>46373</v>
      </c>
      <c r="F69" s="7">
        <f>+F67</f>
        <v>14</v>
      </c>
      <c r="G69" s="10" t="s">
        <v>32</v>
      </c>
      <c r="H69" t="str">
        <f>VLOOKUP(G69,Results!$N$2:$O$11,2,FALSE)</f>
        <v>Golfers</v>
      </c>
      <c r="I69" s="26"/>
      <c r="J69" s="10" t="s">
        <v>29</v>
      </c>
      <c r="K69" t="str">
        <f>VLOOKUP(J69,Results!$N$2:$O$11,2,FALSE)</f>
        <v>Bullets</v>
      </c>
      <c r="L69" s="26"/>
    </row>
    <row r="70" spans="2:12" x14ac:dyDescent="0.3">
      <c r="B70" t="str">
        <f t="shared" si="2"/>
        <v>14E3</v>
      </c>
      <c r="C70" t="str">
        <f t="shared" si="3"/>
        <v>14E9</v>
      </c>
      <c r="E70" s="11">
        <f>+E67</f>
        <v>46373</v>
      </c>
      <c r="F70" s="7">
        <f>+F69</f>
        <v>14</v>
      </c>
      <c r="G70" s="10" t="s">
        <v>28</v>
      </c>
      <c r="H70" t="str">
        <f>VLOOKUP(G70,Results!$N$2:$O$11,2,FALSE)</f>
        <v>Riches Rollers</v>
      </c>
      <c r="I70" s="26"/>
      <c r="J70" s="10" t="s">
        <v>34</v>
      </c>
      <c r="K70" t="str">
        <f>VLOOKUP(J70,Results!$N$2:$O$11,2,FALSE)</f>
        <v>Biased Boys</v>
      </c>
      <c r="L70" s="26"/>
    </row>
    <row r="71" spans="2:12" x14ac:dyDescent="0.3">
      <c r="B71" t="str">
        <f t="shared" si="2"/>
        <v>14E5</v>
      </c>
      <c r="C71" t="str">
        <f t="shared" si="3"/>
        <v>14X</v>
      </c>
      <c r="E71" s="11">
        <f>+E67</f>
        <v>46373</v>
      </c>
      <c r="F71" s="7">
        <f>+F67</f>
        <v>14</v>
      </c>
      <c r="G71" s="10" t="s">
        <v>30</v>
      </c>
      <c r="H71" t="str">
        <f>VLOOKUP(G71,Results!$N$2:$O$11,2,FALSE)</f>
        <v>New Builds</v>
      </c>
      <c r="I71" s="26"/>
      <c r="J71" s="10" t="s">
        <v>15</v>
      </c>
      <c r="K71" t="str">
        <f>VLOOKUP(J71,Results!$N$2:$O$11,2,FALSE)</f>
        <v>No Match</v>
      </c>
      <c r="L71" s="27"/>
    </row>
    <row r="72" spans="2:12" x14ac:dyDescent="0.3">
      <c r="B72" t="str">
        <f t="shared" si="2"/>
        <v>15E9</v>
      </c>
      <c r="C72" t="str">
        <f t="shared" si="3"/>
        <v>15E5</v>
      </c>
      <c r="E72" s="8">
        <v>46395</v>
      </c>
      <c r="F72" s="9">
        <v>15</v>
      </c>
      <c r="G72" s="10" t="s">
        <v>34</v>
      </c>
      <c r="H72" t="str">
        <f>VLOOKUP(G72,Results!$N$2:$O$11,2,FALSE)</f>
        <v>Biased Boys</v>
      </c>
      <c r="I72" s="26"/>
      <c r="J72" s="10" t="s">
        <v>30</v>
      </c>
      <c r="K72" t="str">
        <f>VLOOKUP(J72,Results!$N$2:$O$11,2,FALSE)</f>
        <v>New Builds</v>
      </c>
      <c r="L72" s="26"/>
    </row>
    <row r="73" spans="2:12" x14ac:dyDescent="0.3">
      <c r="B73" t="str">
        <f t="shared" si="2"/>
        <v>15E6</v>
      </c>
      <c r="C73" t="str">
        <f t="shared" si="3"/>
        <v>15E2</v>
      </c>
      <c r="E73" s="11">
        <f>+E72</f>
        <v>46395</v>
      </c>
      <c r="F73" s="7">
        <f>+F72</f>
        <v>15</v>
      </c>
      <c r="G73" s="10" t="s">
        <v>31</v>
      </c>
      <c r="H73" t="str">
        <f>VLOOKUP(G73,Results!$N$2:$O$11,2,FALSE)</f>
        <v>Starlite</v>
      </c>
      <c r="I73" s="26"/>
      <c r="J73" s="10" t="s">
        <v>27</v>
      </c>
      <c r="K73" t="str">
        <f>VLOOKUP(J73,Results!$N$2:$O$11,2,FALSE)</f>
        <v>Team Krewna</v>
      </c>
      <c r="L73" s="26"/>
    </row>
    <row r="74" spans="2:12" x14ac:dyDescent="0.3">
      <c r="B74" t="str">
        <f t="shared" ref="B74:B109" si="4">CONCATENATE(F74,G74)</f>
        <v>15E1</v>
      </c>
      <c r="C74" t="str">
        <f t="shared" si="3"/>
        <v>15E7</v>
      </c>
      <c r="E74" s="11">
        <f>+E72</f>
        <v>46395</v>
      </c>
      <c r="F74" s="7">
        <f>+F72</f>
        <v>15</v>
      </c>
      <c r="G74" s="10" t="s">
        <v>25</v>
      </c>
      <c r="H74" t="str">
        <f>VLOOKUP(G74,Results!$N$2:$O$11,2,FALSE)</f>
        <v>Misfits</v>
      </c>
      <c r="I74" s="26"/>
      <c r="J74" s="10" t="s">
        <v>32</v>
      </c>
      <c r="K74" t="str">
        <f>VLOOKUP(J74,Results!$N$2:$O$11,2,FALSE)</f>
        <v>Golfers</v>
      </c>
      <c r="L74" s="26"/>
    </row>
    <row r="75" spans="2:12" x14ac:dyDescent="0.3">
      <c r="B75" t="str">
        <f t="shared" si="4"/>
        <v>15E3</v>
      </c>
      <c r="C75" t="str">
        <f t="shared" ref="C75:C110" si="5">CONCATENATE(F75,J75)</f>
        <v>15E8</v>
      </c>
      <c r="E75" s="11">
        <f>+E72</f>
        <v>46395</v>
      </c>
      <c r="F75" s="7">
        <f>+F72</f>
        <v>15</v>
      </c>
      <c r="G75" s="10" t="s">
        <v>28</v>
      </c>
      <c r="H75" t="str">
        <f>VLOOKUP(G75,Results!$N$2:$O$11,2,FALSE)</f>
        <v>Riches Rollers</v>
      </c>
      <c r="I75" s="26"/>
      <c r="J75" s="10" t="s">
        <v>33</v>
      </c>
      <c r="K75" t="str">
        <f>VLOOKUP(J75,Results!$N$2:$O$11,2,FALSE)</f>
        <v>Green Wizards</v>
      </c>
      <c r="L75" s="26"/>
    </row>
    <row r="76" spans="2:12" x14ac:dyDescent="0.3">
      <c r="B76" t="str">
        <f t="shared" si="4"/>
        <v>15E4</v>
      </c>
      <c r="C76" t="str">
        <f t="shared" si="5"/>
        <v>15X</v>
      </c>
      <c r="E76" s="11">
        <f>+E72</f>
        <v>46395</v>
      </c>
      <c r="F76" s="7">
        <f>+F72</f>
        <v>15</v>
      </c>
      <c r="G76" s="10" t="s">
        <v>29</v>
      </c>
      <c r="H76" t="str">
        <f>VLOOKUP(G76,Results!$N$2:$O$11,2,FALSE)</f>
        <v>Bullets</v>
      </c>
      <c r="I76" s="26"/>
      <c r="J76" s="10" t="s">
        <v>15</v>
      </c>
      <c r="K76" t="str">
        <f>VLOOKUP(J76,Results!$N$2:$O$11,2,FALSE)</f>
        <v>No Match</v>
      </c>
      <c r="L76" s="27"/>
    </row>
    <row r="77" spans="2:12" x14ac:dyDescent="0.3">
      <c r="B77" t="str">
        <f t="shared" si="4"/>
        <v>16E1</v>
      </c>
      <c r="C77" t="str">
        <f t="shared" si="5"/>
        <v>16E8</v>
      </c>
      <c r="E77" s="8">
        <v>46401</v>
      </c>
      <c r="F77" s="9">
        <v>16</v>
      </c>
      <c r="G77" s="10" t="s">
        <v>25</v>
      </c>
      <c r="H77" t="str">
        <f>VLOOKUP(G77,Results!$N$2:$O$11,2,FALSE)</f>
        <v>Misfits</v>
      </c>
      <c r="I77" s="26"/>
      <c r="J77" s="10" t="s">
        <v>33</v>
      </c>
      <c r="K77" t="str">
        <f>VLOOKUP(J77,Results!$N$2:$O$11,2,FALSE)</f>
        <v>Green Wizards</v>
      </c>
      <c r="L77" s="26"/>
    </row>
    <row r="78" spans="2:12" x14ac:dyDescent="0.3">
      <c r="B78" t="str">
        <f t="shared" si="4"/>
        <v>16E9</v>
      </c>
      <c r="C78" t="str">
        <f t="shared" si="5"/>
        <v>16E7</v>
      </c>
      <c r="E78" s="11">
        <f>+E77</f>
        <v>46401</v>
      </c>
      <c r="F78" s="7">
        <f>+F77</f>
        <v>16</v>
      </c>
      <c r="G78" s="10" t="s">
        <v>34</v>
      </c>
      <c r="H78" t="str">
        <f>VLOOKUP(G78,Results!$N$2:$O$11,2,FALSE)</f>
        <v>Biased Boys</v>
      </c>
      <c r="I78" s="26"/>
      <c r="J78" s="10" t="s">
        <v>32</v>
      </c>
      <c r="K78" t="str">
        <f>VLOOKUP(J78,Results!$N$2:$O$11,2,FALSE)</f>
        <v>Golfers</v>
      </c>
      <c r="L78" s="26"/>
    </row>
    <row r="79" spans="2:12" x14ac:dyDescent="0.3">
      <c r="B79" t="str">
        <f t="shared" si="4"/>
        <v>16E5</v>
      </c>
      <c r="C79" t="str">
        <f t="shared" si="5"/>
        <v>16E2</v>
      </c>
      <c r="E79" s="11">
        <f>+E77</f>
        <v>46401</v>
      </c>
      <c r="F79" s="7">
        <f>+F77</f>
        <v>16</v>
      </c>
      <c r="G79" s="10" t="s">
        <v>30</v>
      </c>
      <c r="H79" t="str">
        <f>VLOOKUP(G79,Results!$N$2:$O$11,2,FALSE)</f>
        <v>New Builds</v>
      </c>
      <c r="I79" s="26"/>
      <c r="J79" s="10" t="s">
        <v>27</v>
      </c>
      <c r="K79" t="str">
        <f>VLOOKUP(J79,Results!$N$2:$O$11,2,FALSE)</f>
        <v>Team Krewna</v>
      </c>
      <c r="L79" s="26"/>
    </row>
    <row r="80" spans="2:12" x14ac:dyDescent="0.3">
      <c r="B80" t="str">
        <f t="shared" si="4"/>
        <v>16E6</v>
      </c>
      <c r="C80" t="str">
        <f t="shared" si="5"/>
        <v>16E4</v>
      </c>
      <c r="E80" s="11">
        <f>+E77</f>
        <v>46401</v>
      </c>
      <c r="F80" s="7">
        <f>+F77</f>
        <v>16</v>
      </c>
      <c r="G80" s="10" t="s">
        <v>31</v>
      </c>
      <c r="H80" t="str">
        <f>VLOOKUP(G80,Results!$N$2:$O$11,2,FALSE)</f>
        <v>Starlite</v>
      </c>
      <c r="I80" s="26"/>
      <c r="J80" s="10" t="s">
        <v>29</v>
      </c>
      <c r="K80" t="str">
        <f>VLOOKUP(J80,Results!$N$2:$O$11,2,FALSE)</f>
        <v>Bullets</v>
      </c>
      <c r="L80" s="26"/>
    </row>
    <row r="81" spans="2:12" x14ac:dyDescent="0.3">
      <c r="B81" t="str">
        <f t="shared" si="4"/>
        <v>16E3</v>
      </c>
      <c r="C81" t="str">
        <f t="shared" si="5"/>
        <v>16X</v>
      </c>
      <c r="E81" s="11">
        <f>+E77</f>
        <v>46401</v>
      </c>
      <c r="F81" s="7">
        <f>+F77</f>
        <v>16</v>
      </c>
      <c r="G81" s="10" t="s">
        <v>28</v>
      </c>
      <c r="H81" t="str">
        <f>VLOOKUP(G81,Results!$N$2:$O$11,2,FALSE)</f>
        <v>Riches Rollers</v>
      </c>
      <c r="I81" s="26"/>
      <c r="J81" s="10" t="s">
        <v>15</v>
      </c>
      <c r="K81" t="str">
        <f>VLOOKUP(J81,Results!$N$2:$O$11,2,FALSE)</f>
        <v>No Match</v>
      </c>
      <c r="L81" s="27"/>
    </row>
    <row r="82" spans="2:12" x14ac:dyDescent="0.3">
      <c r="B82" t="str">
        <f t="shared" si="4"/>
        <v>17E7</v>
      </c>
      <c r="C82" t="str">
        <f t="shared" si="5"/>
        <v>17E3</v>
      </c>
      <c r="E82" s="8">
        <v>46409</v>
      </c>
      <c r="F82" s="9">
        <v>17</v>
      </c>
      <c r="G82" s="10" t="s">
        <v>32</v>
      </c>
      <c r="H82" t="str">
        <f>VLOOKUP(G82,Results!$N$2:$O$11,2,FALSE)</f>
        <v>Golfers</v>
      </c>
      <c r="I82" s="26"/>
      <c r="J82" s="10" t="s">
        <v>28</v>
      </c>
      <c r="K82" t="str">
        <f>VLOOKUP(J82,Results!$N$2:$O$11,2,FALSE)</f>
        <v>Riches Rollers</v>
      </c>
      <c r="L82" s="26"/>
    </row>
    <row r="83" spans="2:12" x14ac:dyDescent="0.3">
      <c r="B83" t="str">
        <f t="shared" si="4"/>
        <v>17E4</v>
      </c>
      <c r="C83" t="str">
        <f t="shared" si="5"/>
        <v>17E9</v>
      </c>
      <c r="E83" s="11">
        <f>+E82</f>
        <v>46409</v>
      </c>
      <c r="F83" s="7">
        <f>+F82</f>
        <v>17</v>
      </c>
      <c r="G83" s="10" t="s">
        <v>29</v>
      </c>
      <c r="H83" t="str">
        <f>VLOOKUP(G83,Results!$N$2:$O$11,2,FALSE)</f>
        <v>Bullets</v>
      </c>
      <c r="I83" s="26"/>
      <c r="J83" s="10" t="s">
        <v>34</v>
      </c>
      <c r="K83" t="str">
        <f>VLOOKUP(J83,Results!$N$2:$O$11,2,FALSE)</f>
        <v>Biased Boys</v>
      </c>
      <c r="L83" s="26"/>
    </row>
    <row r="84" spans="2:12" x14ac:dyDescent="0.3">
      <c r="B84" t="str">
        <f t="shared" si="4"/>
        <v>17E8</v>
      </c>
      <c r="C84" t="str">
        <f t="shared" si="5"/>
        <v>17E6</v>
      </c>
      <c r="E84" s="11">
        <f>+E82</f>
        <v>46409</v>
      </c>
      <c r="F84" s="7">
        <f>+F82</f>
        <v>17</v>
      </c>
      <c r="G84" s="10" t="s">
        <v>33</v>
      </c>
      <c r="H84" t="str">
        <f>VLOOKUP(G84,Results!$N$2:$O$11,2,FALSE)</f>
        <v>Green Wizards</v>
      </c>
      <c r="I84" s="26"/>
      <c r="J84" s="10" t="s">
        <v>31</v>
      </c>
      <c r="K84" t="str">
        <f>VLOOKUP(J84,Results!$N$2:$O$11,2,FALSE)</f>
        <v>Starlite</v>
      </c>
      <c r="L84" s="26"/>
    </row>
    <row r="85" spans="2:12" x14ac:dyDescent="0.3">
      <c r="B85" t="str">
        <f t="shared" si="4"/>
        <v>17E5</v>
      </c>
      <c r="C85" t="str">
        <f t="shared" si="5"/>
        <v>17E1</v>
      </c>
      <c r="E85" s="11">
        <f>+E82</f>
        <v>46409</v>
      </c>
      <c r="F85" s="7">
        <f>+F82</f>
        <v>17</v>
      </c>
      <c r="G85" s="10" t="s">
        <v>30</v>
      </c>
      <c r="H85" t="str">
        <f>VLOOKUP(G85,Results!$N$2:$O$11,2,FALSE)</f>
        <v>New Builds</v>
      </c>
      <c r="I85" s="26"/>
      <c r="J85" s="10" t="s">
        <v>25</v>
      </c>
      <c r="K85" t="str">
        <f>VLOOKUP(J85,Results!$N$2:$O$11,2,FALSE)</f>
        <v>Misfits</v>
      </c>
      <c r="L85" s="26"/>
    </row>
    <row r="86" spans="2:12" x14ac:dyDescent="0.3">
      <c r="B86" t="str">
        <f t="shared" si="4"/>
        <v>17E2</v>
      </c>
      <c r="C86" t="str">
        <f t="shared" si="5"/>
        <v>17X</v>
      </c>
      <c r="E86" s="11">
        <f>+E82</f>
        <v>46409</v>
      </c>
      <c r="F86" s="7">
        <f>+F82</f>
        <v>17</v>
      </c>
      <c r="G86" s="10" t="s">
        <v>27</v>
      </c>
      <c r="H86" t="str">
        <f>VLOOKUP(G86,Results!$N$2:$O$11,2,FALSE)</f>
        <v>Team Krewna</v>
      </c>
      <c r="I86" s="26"/>
      <c r="J86" s="10" t="s">
        <v>15</v>
      </c>
      <c r="K86" t="str">
        <f>VLOOKUP(J86,Results!$N$2:$O$11,2,FALSE)</f>
        <v>No Match</v>
      </c>
      <c r="L86" s="27"/>
    </row>
    <row r="87" spans="2:12" x14ac:dyDescent="0.3">
      <c r="B87" t="str">
        <f t="shared" si="4"/>
        <v>18E6</v>
      </c>
      <c r="C87" t="str">
        <f t="shared" si="5"/>
        <v>18E3</v>
      </c>
      <c r="E87" s="8">
        <v>46415</v>
      </c>
      <c r="F87" s="9">
        <v>18</v>
      </c>
      <c r="G87" s="10" t="s">
        <v>31</v>
      </c>
      <c r="H87" t="str">
        <f>VLOOKUP(G87,Results!$N$2:$O$11,2,FALSE)</f>
        <v>Starlite</v>
      </c>
      <c r="I87" s="26"/>
      <c r="J87" s="10" t="s">
        <v>28</v>
      </c>
      <c r="K87" t="str">
        <f>VLOOKUP(J87,Results!$N$2:$O$11,2,FALSE)</f>
        <v>Riches Rollers</v>
      </c>
      <c r="L87" s="26"/>
    </row>
    <row r="88" spans="2:12" x14ac:dyDescent="0.3">
      <c r="B88" t="str">
        <f t="shared" si="4"/>
        <v>18E2</v>
      </c>
      <c r="C88" t="str">
        <f t="shared" si="5"/>
        <v>18E9</v>
      </c>
      <c r="E88" s="11">
        <f>+E87</f>
        <v>46415</v>
      </c>
      <c r="F88" s="7">
        <f>+F87</f>
        <v>18</v>
      </c>
      <c r="G88" s="10" t="s">
        <v>27</v>
      </c>
      <c r="H88" t="str">
        <f>VLOOKUP(G88,Results!$N$2:$O$11,2,FALSE)</f>
        <v>Team Krewna</v>
      </c>
      <c r="I88" s="26"/>
      <c r="J88" s="10" t="s">
        <v>34</v>
      </c>
      <c r="K88" t="str">
        <f>VLOOKUP(J88,Results!$N$2:$O$11,2,FALSE)</f>
        <v>Biased Boys</v>
      </c>
      <c r="L88" s="26"/>
    </row>
    <row r="89" spans="2:12" x14ac:dyDescent="0.3">
      <c r="B89" t="str">
        <f t="shared" si="4"/>
        <v>18E8</v>
      </c>
      <c r="C89" t="str">
        <f t="shared" si="5"/>
        <v>18E4</v>
      </c>
      <c r="E89" s="11">
        <f>+E87</f>
        <v>46415</v>
      </c>
      <c r="F89" s="7">
        <f>+F87</f>
        <v>18</v>
      </c>
      <c r="G89" s="10" t="s">
        <v>33</v>
      </c>
      <c r="H89" t="str">
        <f>VLOOKUP(G89,Results!$N$2:$O$11,2,FALSE)</f>
        <v>Green Wizards</v>
      </c>
      <c r="I89" s="26"/>
      <c r="J89" s="10" t="s">
        <v>29</v>
      </c>
      <c r="K89" t="str">
        <f>VLOOKUP(J89,Results!$N$2:$O$11,2,FALSE)</f>
        <v>Bullets</v>
      </c>
      <c r="L89" s="26"/>
    </row>
    <row r="90" spans="2:12" x14ac:dyDescent="0.3">
      <c r="B90" t="str">
        <f t="shared" si="4"/>
        <v>18E7</v>
      </c>
      <c r="C90" t="str">
        <f t="shared" si="5"/>
        <v>18E5</v>
      </c>
      <c r="E90" s="11">
        <f>+E87</f>
        <v>46415</v>
      </c>
      <c r="F90" s="7">
        <f>+F87</f>
        <v>18</v>
      </c>
      <c r="G90" s="10" t="s">
        <v>32</v>
      </c>
      <c r="H90" t="str">
        <f>VLOOKUP(G90,Results!$N$2:$O$11,2,FALSE)</f>
        <v>Golfers</v>
      </c>
      <c r="I90" s="26"/>
      <c r="J90" s="10" t="s">
        <v>30</v>
      </c>
      <c r="K90" t="str">
        <f>VLOOKUP(J90,Results!$N$2:$O$11,2,FALSE)</f>
        <v>New Builds</v>
      </c>
      <c r="L90" s="26"/>
    </row>
    <row r="91" spans="2:12" x14ac:dyDescent="0.3">
      <c r="B91" t="str">
        <f t="shared" si="4"/>
        <v>18E1</v>
      </c>
      <c r="C91" t="str">
        <f t="shared" si="5"/>
        <v>18X</v>
      </c>
      <c r="E91" s="11">
        <f>+E87</f>
        <v>46415</v>
      </c>
      <c r="F91" s="7">
        <f>+F87</f>
        <v>18</v>
      </c>
      <c r="G91" s="10" t="s">
        <v>25</v>
      </c>
      <c r="H91" t="str">
        <f>VLOOKUP(G91,Results!$N$2:$O$11,2,FALSE)</f>
        <v>Misfits</v>
      </c>
      <c r="I91" s="26"/>
      <c r="J91" s="10" t="s">
        <v>15</v>
      </c>
      <c r="K91" t="str">
        <f>VLOOKUP(J91,Results!$N$2:$O$11,2,FALSE)</f>
        <v>No Match</v>
      </c>
      <c r="L91" s="27"/>
    </row>
    <row r="92" spans="2:12" x14ac:dyDescent="0.3">
      <c r="B92" t="str">
        <f t="shared" si="4"/>
        <v>19E1</v>
      </c>
      <c r="C92" t="str">
        <f t="shared" si="5"/>
        <v>19E2</v>
      </c>
      <c r="E92" s="8">
        <v>46423</v>
      </c>
      <c r="F92" s="9">
        <v>19</v>
      </c>
      <c r="G92" s="10" t="s">
        <v>25</v>
      </c>
      <c r="H92" t="str">
        <f>VLOOKUP(G92,Results!$N$2:$O$11,2,FALSE)</f>
        <v>Misfits</v>
      </c>
      <c r="I92" s="26"/>
      <c r="J92" s="10" t="s">
        <v>27</v>
      </c>
      <c r="K92" t="str">
        <f>VLOOKUP(J92,Results!$N$2:$O$11,2,FALSE)</f>
        <v>Team Krewna</v>
      </c>
      <c r="L92" s="26"/>
    </row>
    <row r="93" spans="2:12" x14ac:dyDescent="0.3">
      <c r="B93" t="str">
        <f t="shared" si="4"/>
        <v>19E3</v>
      </c>
      <c r="C93" t="str">
        <f t="shared" si="5"/>
        <v>19E4</v>
      </c>
      <c r="E93" s="11">
        <f>+E92</f>
        <v>46423</v>
      </c>
      <c r="F93" s="7">
        <f>+F92</f>
        <v>19</v>
      </c>
      <c r="G93" s="10" t="s">
        <v>28</v>
      </c>
      <c r="H93" t="str">
        <f>VLOOKUP(G93,Results!$N$2:$O$11,2,FALSE)</f>
        <v>Riches Rollers</v>
      </c>
      <c r="I93" s="26"/>
      <c r="J93" s="10" t="s">
        <v>29</v>
      </c>
      <c r="K93" t="str">
        <f>VLOOKUP(J93,Results!$N$2:$O$11,2,FALSE)</f>
        <v>Bullets</v>
      </c>
      <c r="L93" s="26"/>
    </row>
    <row r="94" spans="2:12" x14ac:dyDescent="0.3">
      <c r="B94" t="str">
        <f t="shared" si="4"/>
        <v>19E5</v>
      </c>
      <c r="C94" t="str">
        <f t="shared" si="5"/>
        <v>19E6</v>
      </c>
      <c r="E94" s="11">
        <f>+E92</f>
        <v>46423</v>
      </c>
      <c r="F94" s="7">
        <f>+F92</f>
        <v>19</v>
      </c>
      <c r="G94" s="10" t="s">
        <v>30</v>
      </c>
      <c r="H94" t="str">
        <f>VLOOKUP(G94,Results!$N$2:$O$11,2,FALSE)</f>
        <v>New Builds</v>
      </c>
      <c r="I94" s="26"/>
      <c r="J94" s="10" t="s">
        <v>31</v>
      </c>
      <c r="K94" t="str">
        <f>VLOOKUP(J94,Results!$N$2:$O$11,2,FALSE)</f>
        <v>Starlite</v>
      </c>
      <c r="L94" s="26"/>
    </row>
    <row r="95" spans="2:12" x14ac:dyDescent="0.3">
      <c r="B95" t="str">
        <f t="shared" si="4"/>
        <v>19E7</v>
      </c>
      <c r="C95" t="str">
        <f t="shared" si="5"/>
        <v>19E8</v>
      </c>
      <c r="E95" s="11">
        <f>+E92</f>
        <v>46423</v>
      </c>
      <c r="F95" s="7">
        <f>+F92</f>
        <v>19</v>
      </c>
      <c r="G95" s="10" t="s">
        <v>32</v>
      </c>
      <c r="H95" t="str">
        <f>VLOOKUP(G95,Results!$N$2:$O$11,2,FALSE)</f>
        <v>Golfers</v>
      </c>
      <c r="I95" s="26"/>
      <c r="J95" s="10" t="s">
        <v>33</v>
      </c>
      <c r="K95" t="str">
        <f>VLOOKUP(J95,Results!$N$2:$O$11,2,FALSE)</f>
        <v>Green Wizards</v>
      </c>
      <c r="L95" s="26"/>
    </row>
    <row r="96" spans="2:12" x14ac:dyDescent="0.3">
      <c r="B96" t="str">
        <f t="shared" si="4"/>
        <v>19E9</v>
      </c>
      <c r="C96" t="str">
        <f t="shared" si="5"/>
        <v>19X</v>
      </c>
      <c r="E96" s="11">
        <f>+E92</f>
        <v>46423</v>
      </c>
      <c r="F96" s="7">
        <f>+F92</f>
        <v>19</v>
      </c>
      <c r="G96" s="10" t="s">
        <v>34</v>
      </c>
      <c r="H96" t="str">
        <f>VLOOKUP(G96,Results!$N$2:$O$11,2,FALSE)</f>
        <v>Biased Boys</v>
      </c>
      <c r="I96" s="26"/>
      <c r="J96" s="10" t="s">
        <v>15</v>
      </c>
      <c r="K96" t="str">
        <f>VLOOKUP(J96,Results!$N$2:$O$11,2,FALSE)</f>
        <v>No Match</v>
      </c>
      <c r="L96" s="27"/>
    </row>
    <row r="97" spans="2:12" x14ac:dyDescent="0.3">
      <c r="B97" t="str">
        <f t="shared" si="4"/>
        <v>20E6</v>
      </c>
      <c r="C97" t="str">
        <f t="shared" si="5"/>
        <v>20E7</v>
      </c>
      <c r="E97" s="8">
        <v>46429</v>
      </c>
      <c r="F97" s="9">
        <v>20</v>
      </c>
      <c r="G97" s="10" t="s">
        <v>31</v>
      </c>
      <c r="H97" t="str">
        <f>VLOOKUP(G97,Results!$N$2:$O$11,2,FALSE)</f>
        <v>Starlite</v>
      </c>
      <c r="I97" s="26"/>
      <c r="J97" s="10" t="s">
        <v>32</v>
      </c>
      <c r="K97" t="str">
        <f>VLOOKUP(J97,Results!$N$2:$O$11,2,FALSE)</f>
        <v>Golfers</v>
      </c>
      <c r="L97" s="26"/>
    </row>
    <row r="98" spans="2:12" x14ac:dyDescent="0.3">
      <c r="B98" t="str">
        <f t="shared" si="4"/>
        <v>20E9</v>
      </c>
      <c r="C98" t="str">
        <f t="shared" si="5"/>
        <v>20E1</v>
      </c>
      <c r="E98" s="11">
        <f>+E97</f>
        <v>46429</v>
      </c>
      <c r="F98" s="7">
        <f>+F97</f>
        <v>20</v>
      </c>
      <c r="G98" s="10" t="s">
        <v>34</v>
      </c>
      <c r="H98" t="str">
        <f>VLOOKUP(G98,Results!$N$2:$O$11,2,FALSE)</f>
        <v>Biased Boys</v>
      </c>
      <c r="I98" s="26"/>
      <c r="J98" s="10" t="s">
        <v>25</v>
      </c>
      <c r="K98" t="str">
        <f>VLOOKUP(J98,Results!$N$2:$O$11,2,FALSE)</f>
        <v>Misfits</v>
      </c>
      <c r="L98" s="26"/>
    </row>
    <row r="99" spans="2:12" x14ac:dyDescent="0.3">
      <c r="B99" t="str">
        <f t="shared" si="4"/>
        <v>20E2</v>
      </c>
      <c r="C99" t="str">
        <f t="shared" si="5"/>
        <v>20E3</v>
      </c>
      <c r="E99" s="11">
        <f>+E97</f>
        <v>46429</v>
      </c>
      <c r="F99" s="7">
        <f>+F97</f>
        <v>20</v>
      </c>
      <c r="G99" s="10" t="s">
        <v>27</v>
      </c>
      <c r="H99" t="str">
        <f>VLOOKUP(G99,Results!$N$2:$O$11,2,FALSE)</f>
        <v>Team Krewna</v>
      </c>
      <c r="I99" s="26"/>
      <c r="J99" s="10" t="s">
        <v>28</v>
      </c>
      <c r="K99" t="str">
        <f>VLOOKUP(J99,Results!$N$2:$O$11,2,FALSE)</f>
        <v>Riches Rollers</v>
      </c>
      <c r="L99" s="26"/>
    </row>
    <row r="100" spans="2:12" x14ac:dyDescent="0.3">
      <c r="B100" t="str">
        <f t="shared" si="4"/>
        <v>20E4</v>
      </c>
      <c r="C100" t="str">
        <f t="shared" si="5"/>
        <v>20E5</v>
      </c>
      <c r="E100" s="11">
        <f>+E97</f>
        <v>46429</v>
      </c>
      <c r="F100" s="7">
        <f>+F97</f>
        <v>20</v>
      </c>
      <c r="G100" s="10" t="s">
        <v>29</v>
      </c>
      <c r="H100" t="str">
        <f>VLOOKUP(G100,Results!$N$2:$O$11,2,FALSE)</f>
        <v>Bullets</v>
      </c>
      <c r="I100" s="26"/>
      <c r="J100" s="10" t="s">
        <v>30</v>
      </c>
      <c r="K100" t="str">
        <f>VLOOKUP(J100,Results!$N$2:$O$11,2,FALSE)</f>
        <v>New Builds</v>
      </c>
      <c r="L100" s="26"/>
    </row>
    <row r="101" spans="2:12" x14ac:dyDescent="0.3">
      <c r="B101" t="str">
        <f t="shared" si="4"/>
        <v>20E8</v>
      </c>
      <c r="C101" t="str">
        <f t="shared" si="5"/>
        <v>20X</v>
      </c>
      <c r="E101" s="11">
        <f>+E97</f>
        <v>46429</v>
      </c>
      <c r="F101" s="7">
        <f>+F97</f>
        <v>20</v>
      </c>
      <c r="G101" s="10" t="s">
        <v>33</v>
      </c>
      <c r="H101" t="str">
        <f>VLOOKUP(G101,Results!$N$2:$O$11,2,FALSE)</f>
        <v>Green Wizards</v>
      </c>
      <c r="I101" s="26"/>
      <c r="J101" s="10" t="s">
        <v>15</v>
      </c>
      <c r="K101" t="str">
        <f>VLOOKUP(J101,Results!$N$2:$O$11,2,FALSE)</f>
        <v>No Match</v>
      </c>
      <c r="L101" s="27"/>
    </row>
    <row r="102" spans="2:12" x14ac:dyDescent="0.3">
      <c r="B102" t="str">
        <f t="shared" si="4"/>
        <v>21E6</v>
      </c>
      <c r="C102" t="str">
        <f t="shared" si="5"/>
        <v>21E9</v>
      </c>
      <c r="E102" s="8">
        <v>46437</v>
      </c>
      <c r="F102" s="9">
        <v>21</v>
      </c>
      <c r="G102" s="10" t="s">
        <v>31</v>
      </c>
      <c r="H102" t="str">
        <f>VLOOKUP(G102,Results!$N$2:$O$11,2,FALSE)</f>
        <v>Starlite</v>
      </c>
      <c r="I102" s="26"/>
      <c r="J102" s="10" t="s">
        <v>34</v>
      </c>
      <c r="K102" t="str">
        <f>VLOOKUP(J102,Results!$N$2:$O$11,2,FALSE)</f>
        <v>Biased Boys</v>
      </c>
      <c r="L102" s="26"/>
    </row>
    <row r="103" spans="2:12" x14ac:dyDescent="0.3">
      <c r="B103" t="str">
        <f t="shared" si="4"/>
        <v>21E1</v>
      </c>
      <c r="C103" t="str">
        <f t="shared" si="5"/>
        <v>21E3</v>
      </c>
      <c r="E103" s="11">
        <f>+E102</f>
        <v>46437</v>
      </c>
      <c r="F103" s="7">
        <f>+F102</f>
        <v>21</v>
      </c>
      <c r="G103" s="10" t="s">
        <v>25</v>
      </c>
      <c r="H103" t="str">
        <f>VLOOKUP(G103,Results!$N$2:$O$11,2,FALSE)</f>
        <v>Misfits</v>
      </c>
      <c r="I103" s="26"/>
      <c r="J103" s="10" t="s">
        <v>28</v>
      </c>
      <c r="K103" t="str">
        <f>VLOOKUP(J103,Results!$N$2:$O$11,2,FALSE)</f>
        <v>Riches Rollers</v>
      </c>
      <c r="L103" s="26"/>
    </row>
    <row r="104" spans="2:12" x14ac:dyDescent="0.3">
      <c r="B104" t="str">
        <f t="shared" si="4"/>
        <v>21E2</v>
      </c>
      <c r="C104" t="str">
        <f t="shared" si="5"/>
        <v>21E4</v>
      </c>
      <c r="E104" s="11">
        <f>+E102</f>
        <v>46437</v>
      </c>
      <c r="F104" s="7">
        <f>+F102</f>
        <v>21</v>
      </c>
      <c r="G104" s="10" t="s">
        <v>27</v>
      </c>
      <c r="H104" t="str">
        <f>VLOOKUP(G104,Results!$N$2:$O$11,2,FALSE)</f>
        <v>Team Krewna</v>
      </c>
      <c r="I104" s="26"/>
      <c r="J104" s="10" t="s">
        <v>29</v>
      </c>
      <c r="K104" t="str">
        <f>VLOOKUP(J104,Results!$N$2:$O$11,2,FALSE)</f>
        <v>Bullets</v>
      </c>
      <c r="L104" s="26"/>
    </row>
    <row r="105" spans="2:12" x14ac:dyDescent="0.3">
      <c r="B105" t="str">
        <f t="shared" si="4"/>
        <v>21E5</v>
      </c>
      <c r="C105" t="str">
        <f t="shared" si="5"/>
        <v>21E8</v>
      </c>
      <c r="E105" s="11">
        <f>+E102</f>
        <v>46437</v>
      </c>
      <c r="F105" s="7">
        <f>+F102</f>
        <v>21</v>
      </c>
      <c r="G105" s="10" t="s">
        <v>30</v>
      </c>
      <c r="H105" t="str">
        <f>VLOOKUP(G105,Results!$N$2:$O$11,2,FALSE)</f>
        <v>New Builds</v>
      </c>
      <c r="I105" s="26"/>
      <c r="J105" s="10" t="s">
        <v>33</v>
      </c>
      <c r="K105" t="str">
        <f>VLOOKUP(J105,Results!$N$2:$O$11,2,FALSE)</f>
        <v>Green Wizards</v>
      </c>
      <c r="L105" s="26"/>
    </row>
    <row r="106" spans="2:12" x14ac:dyDescent="0.3">
      <c r="B106" t="str">
        <f t="shared" si="4"/>
        <v>21E7</v>
      </c>
      <c r="C106" t="str">
        <f t="shared" si="5"/>
        <v>21X</v>
      </c>
      <c r="E106" s="11">
        <f>+E102</f>
        <v>46437</v>
      </c>
      <c r="F106" s="7">
        <f>+F102</f>
        <v>21</v>
      </c>
      <c r="G106" s="10" t="s">
        <v>32</v>
      </c>
      <c r="H106" t="str">
        <f>VLOOKUP(G106,Results!$N$2:$O$11,2,FALSE)</f>
        <v>Golfers</v>
      </c>
      <c r="I106" s="26"/>
      <c r="J106" s="10" t="s">
        <v>15</v>
      </c>
      <c r="K106" t="str">
        <f>VLOOKUP(J106,Results!$N$2:$O$11,2,FALSE)</f>
        <v>No Match</v>
      </c>
      <c r="L106" s="27"/>
    </row>
    <row r="107" spans="2:12" x14ac:dyDescent="0.3">
      <c r="B107" t="str">
        <f t="shared" si="4"/>
        <v>22E7</v>
      </c>
      <c r="C107" t="str">
        <f t="shared" si="5"/>
        <v>22E2</v>
      </c>
      <c r="E107" s="8">
        <v>46443</v>
      </c>
      <c r="F107" s="9">
        <v>22</v>
      </c>
      <c r="G107" s="10" t="s">
        <v>32</v>
      </c>
      <c r="H107" t="str">
        <f>VLOOKUP(G107,Results!$N$2:$O$11,2,FALSE)</f>
        <v>Golfers</v>
      </c>
      <c r="I107" s="26"/>
      <c r="J107" s="10" t="s">
        <v>27</v>
      </c>
      <c r="K107" t="str">
        <f>VLOOKUP(J107,Results!$N$2:$O$11,2,FALSE)</f>
        <v>Team Krewna</v>
      </c>
      <c r="L107" s="26"/>
    </row>
    <row r="108" spans="2:12" x14ac:dyDescent="0.3">
      <c r="B108" t="str">
        <f t="shared" si="4"/>
        <v>22E8</v>
      </c>
      <c r="C108" t="str">
        <f t="shared" si="5"/>
        <v>22E9</v>
      </c>
      <c r="E108" s="11">
        <f>+E107</f>
        <v>46443</v>
      </c>
      <c r="F108" s="7">
        <f>+F107</f>
        <v>22</v>
      </c>
      <c r="G108" s="10" t="s">
        <v>33</v>
      </c>
      <c r="H108" t="str">
        <f>VLOOKUP(G108,Results!$N$2:$O$11,2,FALSE)</f>
        <v>Green Wizards</v>
      </c>
      <c r="I108" s="26"/>
      <c r="J108" s="10" t="s">
        <v>34</v>
      </c>
      <c r="K108" t="str">
        <f>VLOOKUP(J108,Results!$N$2:$O$11,2,FALSE)</f>
        <v>Biased Boys</v>
      </c>
      <c r="L108" s="26"/>
    </row>
    <row r="109" spans="2:12" x14ac:dyDescent="0.3">
      <c r="B109" t="str">
        <f t="shared" si="4"/>
        <v>22E3</v>
      </c>
      <c r="C109" t="str">
        <f t="shared" si="5"/>
        <v>22E5</v>
      </c>
      <c r="E109" s="11">
        <f>+E107</f>
        <v>46443</v>
      </c>
      <c r="F109" s="7">
        <f>+F107</f>
        <v>22</v>
      </c>
      <c r="G109" s="10" t="s">
        <v>28</v>
      </c>
      <c r="H109" t="str">
        <f>VLOOKUP(G109,Results!$N$2:$O$11,2,FALSE)</f>
        <v>Riches Rollers</v>
      </c>
      <c r="I109" s="26"/>
      <c r="J109" s="10" t="s">
        <v>30</v>
      </c>
      <c r="K109" t="str">
        <f>VLOOKUP(J109,Results!$N$2:$O$11,2,FALSE)</f>
        <v>New Builds</v>
      </c>
      <c r="L109" s="26"/>
    </row>
    <row r="110" spans="2:12" x14ac:dyDescent="0.3">
      <c r="B110" t="str">
        <f t="shared" ref="B110:B136" si="6">CONCATENATE(F110,G110)</f>
        <v>22E1</v>
      </c>
      <c r="C110" t="str">
        <f t="shared" si="5"/>
        <v>22E4</v>
      </c>
      <c r="E110" s="11">
        <f>+E107</f>
        <v>46443</v>
      </c>
      <c r="F110" s="7">
        <f>+F107</f>
        <v>22</v>
      </c>
      <c r="G110" s="10" t="s">
        <v>25</v>
      </c>
      <c r="H110" t="str">
        <f>VLOOKUP(G110,Results!$N$2:$O$11,2,FALSE)</f>
        <v>Misfits</v>
      </c>
      <c r="I110" s="26"/>
      <c r="J110" s="10" t="s">
        <v>29</v>
      </c>
      <c r="K110" t="str">
        <f>VLOOKUP(J110,Results!$N$2:$O$11,2,FALSE)</f>
        <v>Bullets</v>
      </c>
      <c r="L110" s="26"/>
    </row>
    <row r="111" spans="2:12" x14ac:dyDescent="0.3">
      <c r="B111" t="str">
        <f t="shared" si="6"/>
        <v>22E6</v>
      </c>
      <c r="C111" t="str">
        <f t="shared" ref="C111:C136" si="7">CONCATENATE(F111,J111)</f>
        <v>22X</v>
      </c>
      <c r="E111" s="11">
        <f>+E107</f>
        <v>46443</v>
      </c>
      <c r="F111" s="7">
        <f>+F107</f>
        <v>22</v>
      </c>
      <c r="G111" s="10" t="s">
        <v>31</v>
      </c>
      <c r="H111" t="str">
        <f>VLOOKUP(G111,Results!$N$2:$O$11,2,FALSE)</f>
        <v>Starlite</v>
      </c>
      <c r="I111" s="26"/>
      <c r="J111" s="10" t="s">
        <v>15</v>
      </c>
      <c r="K111" t="str">
        <f>VLOOKUP(J111,Results!$N$2:$O$11,2,FALSE)</f>
        <v>No Match</v>
      </c>
      <c r="L111" s="27"/>
    </row>
    <row r="112" spans="2:12" x14ac:dyDescent="0.3">
      <c r="B112" t="str">
        <f t="shared" si="6"/>
        <v>23E9</v>
      </c>
      <c r="C112" t="str">
        <f t="shared" si="7"/>
        <v>23E3</v>
      </c>
      <c r="E112" s="8">
        <v>46451</v>
      </c>
      <c r="F112" s="9">
        <v>23</v>
      </c>
      <c r="G112" s="10" t="s">
        <v>34</v>
      </c>
      <c r="H112" t="str">
        <f>VLOOKUP(G112,Results!$N$2:$O$11,2,FALSE)</f>
        <v>Biased Boys</v>
      </c>
      <c r="I112" s="26"/>
      <c r="J112" s="10" t="s">
        <v>28</v>
      </c>
      <c r="K112" t="str">
        <f>VLOOKUP(J112,Results!$N$2:$O$11,2,FALSE)</f>
        <v>Riches Rollers</v>
      </c>
      <c r="L112" s="26"/>
    </row>
    <row r="113" spans="2:12" x14ac:dyDescent="0.3">
      <c r="B113" t="str">
        <f t="shared" si="6"/>
        <v>23E4</v>
      </c>
      <c r="C113" t="str">
        <f t="shared" si="7"/>
        <v>23E7</v>
      </c>
      <c r="E113" s="11">
        <f>+E112</f>
        <v>46451</v>
      </c>
      <c r="F113" s="7">
        <f>+F112</f>
        <v>23</v>
      </c>
      <c r="G113" s="10" t="s">
        <v>29</v>
      </c>
      <c r="H113" t="str">
        <f>VLOOKUP(G113,Results!$N$2:$O$11,2,FALSE)</f>
        <v>Bullets</v>
      </c>
      <c r="I113" s="26"/>
      <c r="J113" s="10" t="s">
        <v>32</v>
      </c>
      <c r="K113" t="str">
        <f>VLOOKUP(J113,Results!$N$2:$O$11,2,FALSE)</f>
        <v>Golfers</v>
      </c>
      <c r="L113" s="26"/>
    </row>
    <row r="114" spans="2:12" x14ac:dyDescent="0.3">
      <c r="B114" t="str">
        <f t="shared" si="6"/>
        <v>23E6</v>
      </c>
      <c r="C114" t="str">
        <f t="shared" si="7"/>
        <v>23E1</v>
      </c>
      <c r="E114" s="11">
        <f>+E112</f>
        <v>46451</v>
      </c>
      <c r="F114" s="7">
        <f>+F112</f>
        <v>23</v>
      </c>
      <c r="G114" s="10" t="s">
        <v>31</v>
      </c>
      <c r="H114" t="str">
        <f>VLOOKUP(G114,Results!$N$2:$O$11,2,FALSE)</f>
        <v>Starlite</v>
      </c>
      <c r="I114" s="26"/>
      <c r="J114" s="10" t="s">
        <v>25</v>
      </c>
      <c r="K114" t="str">
        <f>VLOOKUP(J114,Results!$N$2:$O$11,2,FALSE)</f>
        <v>Misfits</v>
      </c>
      <c r="L114" s="26"/>
    </row>
    <row r="115" spans="2:12" x14ac:dyDescent="0.3">
      <c r="B115" t="str">
        <f t="shared" si="6"/>
        <v>23E8</v>
      </c>
      <c r="C115" t="str">
        <f t="shared" si="7"/>
        <v>23E2</v>
      </c>
      <c r="E115" s="11">
        <f>+E112</f>
        <v>46451</v>
      </c>
      <c r="F115" s="7">
        <f>+F112</f>
        <v>23</v>
      </c>
      <c r="G115" s="10" t="s">
        <v>33</v>
      </c>
      <c r="H115" t="str">
        <f>VLOOKUP(G115,Results!$N$2:$O$11,2,FALSE)</f>
        <v>Green Wizards</v>
      </c>
      <c r="I115" s="26"/>
      <c r="J115" s="10" t="s">
        <v>27</v>
      </c>
      <c r="K115" t="str">
        <f>VLOOKUP(J115,Results!$N$2:$O$11,2,FALSE)</f>
        <v>Team Krewna</v>
      </c>
      <c r="L115" s="26"/>
    </row>
    <row r="116" spans="2:12" x14ac:dyDescent="0.3">
      <c r="B116" t="str">
        <f t="shared" si="6"/>
        <v>23E5</v>
      </c>
      <c r="C116" t="str">
        <f t="shared" si="7"/>
        <v>23X</v>
      </c>
      <c r="E116" s="11">
        <f>+E112</f>
        <v>46451</v>
      </c>
      <c r="F116" s="7">
        <f>+F112</f>
        <v>23</v>
      </c>
      <c r="G116" s="10" t="s">
        <v>30</v>
      </c>
      <c r="H116" t="str">
        <f>VLOOKUP(G116,Results!$N$2:$O$11,2,FALSE)</f>
        <v>New Builds</v>
      </c>
      <c r="I116" s="26"/>
      <c r="J116" s="10" t="s">
        <v>15</v>
      </c>
      <c r="K116" t="str">
        <f>VLOOKUP(J116,Results!$N$2:$O$11,2,FALSE)</f>
        <v>No Match</v>
      </c>
      <c r="L116" s="27"/>
    </row>
    <row r="117" spans="2:12" x14ac:dyDescent="0.3">
      <c r="B117" t="str">
        <f t="shared" si="6"/>
        <v>24E8</v>
      </c>
      <c r="C117" t="str">
        <f t="shared" si="7"/>
        <v>24E3</v>
      </c>
      <c r="E117" s="8">
        <v>46457</v>
      </c>
      <c r="F117" s="9">
        <v>24</v>
      </c>
      <c r="G117" s="10" t="s">
        <v>33</v>
      </c>
      <c r="H117" t="str">
        <f>VLOOKUP(G117,Results!$N$2:$O$11,2,FALSE)</f>
        <v>Green Wizards</v>
      </c>
      <c r="I117" s="26"/>
      <c r="J117" s="10" t="s">
        <v>28</v>
      </c>
      <c r="K117" t="str">
        <f>VLOOKUP(J117,Results!$N$2:$O$11,2,FALSE)</f>
        <v>Riches Rollers</v>
      </c>
      <c r="L117" s="26"/>
    </row>
    <row r="118" spans="2:12" x14ac:dyDescent="0.3">
      <c r="B118" t="str">
        <f t="shared" si="6"/>
        <v>24E7</v>
      </c>
      <c r="C118" t="str">
        <f t="shared" si="7"/>
        <v>24E1</v>
      </c>
      <c r="E118" s="11">
        <f>+E117</f>
        <v>46457</v>
      </c>
      <c r="F118" s="7">
        <f>+F117</f>
        <v>24</v>
      </c>
      <c r="G118" s="10" t="s">
        <v>32</v>
      </c>
      <c r="H118" t="str">
        <f>VLOOKUP(G118,Results!$N$2:$O$11,2,FALSE)</f>
        <v>Golfers</v>
      </c>
      <c r="I118" s="26"/>
      <c r="J118" s="10" t="s">
        <v>25</v>
      </c>
      <c r="K118" t="str">
        <f>VLOOKUP(J118,Results!$N$2:$O$11,2,FALSE)</f>
        <v>Misfits</v>
      </c>
      <c r="L118" s="26"/>
    </row>
    <row r="119" spans="2:12" x14ac:dyDescent="0.3">
      <c r="B119" t="str">
        <f t="shared" si="6"/>
        <v>24E2</v>
      </c>
      <c r="C119" t="str">
        <f t="shared" si="7"/>
        <v>24E6</v>
      </c>
      <c r="E119" s="11">
        <f>+E117</f>
        <v>46457</v>
      </c>
      <c r="F119" s="7">
        <f>+F117</f>
        <v>24</v>
      </c>
      <c r="G119" s="10" t="s">
        <v>27</v>
      </c>
      <c r="H119" t="str">
        <f>VLOOKUP(G119,Results!$N$2:$O$11,2,FALSE)</f>
        <v>Team Krewna</v>
      </c>
      <c r="I119" s="26"/>
      <c r="J119" s="10" t="s">
        <v>31</v>
      </c>
      <c r="K119" t="str">
        <f>VLOOKUP(J119,Results!$N$2:$O$11,2,FALSE)</f>
        <v>Starlite</v>
      </c>
      <c r="L119" s="26"/>
    </row>
    <row r="120" spans="2:12" x14ac:dyDescent="0.3">
      <c r="B120" t="str">
        <f t="shared" si="6"/>
        <v>24E5</v>
      </c>
      <c r="C120" t="str">
        <f t="shared" si="7"/>
        <v>24E9</v>
      </c>
      <c r="E120" s="11">
        <f>+E117</f>
        <v>46457</v>
      </c>
      <c r="F120" s="7">
        <f>+F117</f>
        <v>24</v>
      </c>
      <c r="G120" s="10" t="s">
        <v>30</v>
      </c>
      <c r="H120" t="str">
        <f>VLOOKUP(G120,Results!$N$2:$O$11,2,FALSE)</f>
        <v>New Builds</v>
      </c>
      <c r="I120" s="26"/>
      <c r="J120" s="10" t="s">
        <v>34</v>
      </c>
      <c r="K120" t="str">
        <f>VLOOKUP(J120,Results!$N$2:$O$11,2,FALSE)</f>
        <v>Biased Boys</v>
      </c>
      <c r="L120" s="26"/>
    </row>
    <row r="121" spans="2:12" x14ac:dyDescent="0.3">
      <c r="B121" t="str">
        <f t="shared" si="6"/>
        <v>24E4</v>
      </c>
      <c r="C121" t="str">
        <f t="shared" si="7"/>
        <v>24X</v>
      </c>
      <c r="E121" s="11">
        <f>+E117</f>
        <v>46457</v>
      </c>
      <c r="F121" s="7">
        <f>+F117</f>
        <v>24</v>
      </c>
      <c r="G121" s="10" t="s">
        <v>29</v>
      </c>
      <c r="H121" t="str">
        <f>VLOOKUP(G121,Results!$N$2:$O$11,2,FALSE)</f>
        <v>Bullets</v>
      </c>
      <c r="I121" s="26"/>
      <c r="J121" s="10" t="s">
        <v>15</v>
      </c>
      <c r="K121" t="str">
        <f>VLOOKUP(J121,Results!$N$2:$O$11,2,FALSE)</f>
        <v>No Match</v>
      </c>
      <c r="L121" s="27"/>
    </row>
    <row r="122" spans="2:12" x14ac:dyDescent="0.3">
      <c r="B122" t="str">
        <f t="shared" si="6"/>
        <v>25E4</v>
      </c>
      <c r="C122" t="str">
        <f t="shared" si="7"/>
        <v>25E6</v>
      </c>
      <c r="E122" s="8">
        <v>46465</v>
      </c>
      <c r="F122" s="9">
        <v>25</v>
      </c>
      <c r="G122" s="10" t="s">
        <v>29</v>
      </c>
      <c r="H122" t="str">
        <f>VLOOKUP(G122,Results!$N$2:$O$11,2,FALSE)</f>
        <v>Bullets</v>
      </c>
      <c r="I122" s="26"/>
      <c r="J122" s="10" t="s">
        <v>31</v>
      </c>
      <c r="K122" t="str">
        <f>VLOOKUP(J122,Results!$N$2:$O$11,2,FALSE)</f>
        <v>Starlite</v>
      </c>
      <c r="L122" s="26"/>
    </row>
    <row r="123" spans="2:12" x14ac:dyDescent="0.3">
      <c r="B123" t="str">
        <f t="shared" si="6"/>
        <v>25E2</v>
      </c>
      <c r="C123" t="str">
        <f t="shared" si="7"/>
        <v>25E5</v>
      </c>
      <c r="E123" s="11">
        <f>+E122</f>
        <v>46465</v>
      </c>
      <c r="F123" s="7">
        <f>+F122</f>
        <v>25</v>
      </c>
      <c r="G123" s="10" t="s">
        <v>27</v>
      </c>
      <c r="H123" t="str">
        <f>VLOOKUP(G123,Results!$N$2:$O$11,2,FALSE)</f>
        <v>Team Krewna</v>
      </c>
      <c r="I123" s="26"/>
      <c r="J123" s="10" t="s">
        <v>30</v>
      </c>
      <c r="K123" t="str">
        <f>VLOOKUP(J123,Results!$N$2:$O$11,2,FALSE)</f>
        <v>New Builds</v>
      </c>
      <c r="L123" s="26"/>
    </row>
    <row r="124" spans="2:12" x14ac:dyDescent="0.3">
      <c r="B124" t="str">
        <f t="shared" si="6"/>
        <v>25E7</v>
      </c>
      <c r="C124" t="str">
        <f t="shared" si="7"/>
        <v>25E9</v>
      </c>
      <c r="E124" s="11">
        <f>+E122</f>
        <v>46465</v>
      </c>
      <c r="F124" s="7">
        <f>+F122</f>
        <v>25</v>
      </c>
      <c r="G124" s="10" t="s">
        <v>32</v>
      </c>
      <c r="H124" t="str">
        <f>VLOOKUP(G124,Results!$N$2:$O$11,2,FALSE)</f>
        <v>Golfers</v>
      </c>
      <c r="I124" s="26"/>
      <c r="J124" s="10" t="s">
        <v>34</v>
      </c>
      <c r="K124" t="str">
        <f>VLOOKUP(J124,Results!$N$2:$O$11,2,FALSE)</f>
        <v>Biased Boys</v>
      </c>
      <c r="L124" s="26"/>
    </row>
    <row r="125" spans="2:12" x14ac:dyDescent="0.3">
      <c r="B125" t="str">
        <f t="shared" si="6"/>
        <v>25E8</v>
      </c>
      <c r="C125" t="str">
        <f t="shared" si="7"/>
        <v>25E1</v>
      </c>
      <c r="E125" s="11">
        <f>+E122</f>
        <v>46465</v>
      </c>
      <c r="F125" s="7">
        <f>+F122</f>
        <v>25</v>
      </c>
      <c r="G125" s="10" t="s">
        <v>33</v>
      </c>
      <c r="H125" t="str">
        <f>VLOOKUP(G125,Results!$N$2:$O$11,2,FALSE)</f>
        <v>Green Wizards</v>
      </c>
      <c r="I125" s="26"/>
      <c r="J125" s="10" t="s">
        <v>25</v>
      </c>
      <c r="K125" t="str">
        <f>VLOOKUP(J125,Results!$N$2:$O$11,2,FALSE)</f>
        <v>Misfits</v>
      </c>
      <c r="L125" s="26"/>
    </row>
    <row r="126" spans="2:12" x14ac:dyDescent="0.3">
      <c r="B126" t="str">
        <f t="shared" si="6"/>
        <v>25E3</v>
      </c>
      <c r="C126" t="str">
        <f t="shared" si="7"/>
        <v>25X</v>
      </c>
      <c r="E126" s="11">
        <f>+E122</f>
        <v>46465</v>
      </c>
      <c r="F126" s="7">
        <f>+F122</f>
        <v>25</v>
      </c>
      <c r="G126" s="10" t="s">
        <v>28</v>
      </c>
      <c r="H126" t="str">
        <f>VLOOKUP(G126,Results!$N$2:$O$11,2,FALSE)</f>
        <v>Riches Rollers</v>
      </c>
      <c r="I126" s="26"/>
      <c r="J126" s="10" t="s">
        <v>15</v>
      </c>
      <c r="K126" t="str">
        <f>VLOOKUP(J126,Results!$N$2:$O$11,2,FALSE)</f>
        <v>No Match</v>
      </c>
      <c r="L126" s="27"/>
    </row>
    <row r="127" spans="2:12" x14ac:dyDescent="0.3">
      <c r="B127" t="str">
        <f t="shared" si="6"/>
        <v>26E1</v>
      </c>
      <c r="C127" t="str">
        <f t="shared" si="7"/>
        <v>26E5</v>
      </c>
      <c r="E127" s="8">
        <v>46471</v>
      </c>
      <c r="F127" s="9">
        <v>26</v>
      </c>
      <c r="G127" s="10" t="s">
        <v>25</v>
      </c>
      <c r="H127" t="str">
        <f>VLOOKUP(G127,Results!$N$2:$O$11,2,FALSE)</f>
        <v>Misfits</v>
      </c>
      <c r="I127" s="26"/>
      <c r="J127" s="10" t="s">
        <v>30</v>
      </c>
      <c r="K127" t="str">
        <f>VLOOKUP(J127,Results!$N$2:$O$11,2,FALSE)</f>
        <v>New Builds</v>
      </c>
      <c r="L127" s="26"/>
    </row>
    <row r="128" spans="2:12" x14ac:dyDescent="0.3">
      <c r="B128" t="str">
        <f t="shared" si="6"/>
        <v>26E6</v>
      </c>
      <c r="C128" t="str">
        <f t="shared" si="7"/>
        <v>26E8</v>
      </c>
      <c r="E128" s="11">
        <f>+E127</f>
        <v>46471</v>
      </c>
      <c r="F128" s="7">
        <f>+F127</f>
        <v>26</v>
      </c>
      <c r="G128" s="10" t="s">
        <v>31</v>
      </c>
      <c r="H128" t="str">
        <f>VLOOKUP(G128,Results!$N$2:$O$11,2,FALSE)</f>
        <v>Starlite</v>
      </c>
      <c r="I128" s="26"/>
      <c r="J128" s="10" t="s">
        <v>33</v>
      </c>
      <c r="K128" t="str">
        <f>VLOOKUP(J128,Results!$N$2:$O$11,2,FALSE)</f>
        <v>Green Wizards</v>
      </c>
      <c r="L128" s="26"/>
    </row>
    <row r="129" spans="2:12" x14ac:dyDescent="0.3">
      <c r="B129" t="str">
        <f t="shared" si="6"/>
        <v>26E9</v>
      </c>
      <c r="C129" t="str">
        <f t="shared" si="7"/>
        <v>26E4</v>
      </c>
      <c r="E129" s="11">
        <f>+E127</f>
        <v>46471</v>
      </c>
      <c r="F129" s="7">
        <f>+F127</f>
        <v>26</v>
      </c>
      <c r="G129" s="10" t="s">
        <v>34</v>
      </c>
      <c r="H129" t="str">
        <f>VLOOKUP(G129,Results!$N$2:$O$11,2,FALSE)</f>
        <v>Biased Boys</v>
      </c>
      <c r="I129" s="26"/>
      <c r="J129" s="10" t="s">
        <v>29</v>
      </c>
      <c r="K129" t="str">
        <f>VLOOKUP(J129,Results!$N$2:$O$11,2,FALSE)</f>
        <v>Bullets</v>
      </c>
      <c r="L129" s="26"/>
    </row>
    <row r="130" spans="2:12" x14ac:dyDescent="0.3">
      <c r="B130" t="str">
        <f t="shared" si="6"/>
        <v>26E3</v>
      </c>
      <c r="C130" t="str">
        <f t="shared" si="7"/>
        <v>26E7</v>
      </c>
      <c r="E130" s="11">
        <f>+E127</f>
        <v>46471</v>
      </c>
      <c r="F130" s="7">
        <f>+F127</f>
        <v>26</v>
      </c>
      <c r="G130" s="10" t="s">
        <v>28</v>
      </c>
      <c r="H130" t="str">
        <f>VLOOKUP(G130,Results!$N$2:$O$11,2,FALSE)</f>
        <v>Riches Rollers</v>
      </c>
      <c r="I130" s="26"/>
      <c r="J130" s="10" t="s">
        <v>32</v>
      </c>
      <c r="K130" t="str">
        <f>VLOOKUP(J130,Results!$N$2:$O$11,2,FALSE)</f>
        <v>Golfers</v>
      </c>
      <c r="L130" s="26"/>
    </row>
    <row r="131" spans="2:12" x14ac:dyDescent="0.3">
      <c r="B131" t="str">
        <f t="shared" si="6"/>
        <v>26E2</v>
      </c>
      <c r="C131" t="str">
        <f t="shared" si="7"/>
        <v>26X</v>
      </c>
      <c r="E131" s="11">
        <f>+E127</f>
        <v>46471</v>
      </c>
      <c r="F131" s="7">
        <f>+F127</f>
        <v>26</v>
      </c>
      <c r="G131" s="10" t="s">
        <v>27</v>
      </c>
      <c r="H131" t="str">
        <f>VLOOKUP(G131,Results!$N$2:$O$11,2,FALSE)</f>
        <v>Team Krewna</v>
      </c>
      <c r="I131" s="26"/>
      <c r="J131" s="10" t="s">
        <v>15</v>
      </c>
      <c r="K131" t="str">
        <f>VLOOKUP(J131,Results!$N$2:$O$11,2,FALSE)</f>
        <v>No Match</v>
      </c>
      <c r="L131" s="27"/>
    </row>
    <row r="132" spans="2:12" x14ac:dyDescent="0.3">
      <c r="B132" t="str">
        <f t="shared" si="6"/>
        <v>27E5</v>
      </c>
      <c r="C132" t="str">
        <f t="shared" si="7"/>
        <v>27E7</v>
      </c>
      <c r="E132" s="8">
        <v>46479</v>
      </c>
      <c r="F132" s="9">
        <v>27</v>
      </c>
      <c r="G132" s="10" t="s">
        <v>30</v>
      </c>
      <c r="H132" t="str">
        <f>VLOOKUP(G132,Results!$N$2:$O$11,2,FALSE)</f>
        <v>New Builds</v>
      </c>
      <c r="I132" s="26"/>
      <c r="J132" s="10" t="s">
        <v>32</v>
      </c>
      <c r="K132" t="str">
        <f>VLOOKUP(J132,Results!$N$2:$O$11,2,FALSE)</f>
        <v>Golfers</v>
      </c>
      <c r="L132" s="26"/>
    </row>
    <row r="133" spans="2:12" x14ac:dyDescent="0.3">
      <c r="B133" t="str">
        <f t="shared" si="6"/>
        <v>27E4</v>
      </c>
      <c r="C133" t="str">
        <f t="shared" si="7"/>
        <v>27E8</v>
      </c>
      <c r="E133" s="11">
        <f>+E132</f>
        <v>46479</v>
      </c>
      <c r="F133" s="7">
        <f>+F132</f>
        <v>27</v>
      </c>
      <c r="G133" s="10" t="s">
        <v>29</v>
      </c>
      <c r="H133" t="str">
        <f>VLOOKUP(G133,Results!$N$2:$O$11,2,FALSE)</f>
        <v>Bullets</v>
      </c>
      <c r="I133" s="26"/>
      <c r="J133" s="10" t="s">
        <v>33</v>
      </c>
      <c r="K133" t="str">
        <f>VLOOKUP(J133,Results!$N$2:$O$11,2,FALSE)</f>
        <v>Green Wizards</v>
      </c>
      <c r="L133" s="26"/>
    </row>
    <row r="134" spans="2:12" x14ac:dyDescent="0.3">
      <c r="B134" t="str">
        <f t="shared" si="6"/>
        <v>27E9</v>
      </c>
      <c r="C134" t="str">
        <f t="shared" si="7"/>
        <v>27E2</v>
      </c>
      <c r="E134" s="11">
        <f>+E132</f>
        <v>46479</v>
      </c>
      <c r="F134" s="7">
        <f>+F132</f>
        <v>27</v>
      </c>
      <c r="G134" s="10" t="s">
        <v>34</v>
      </c>
      <c r="H134" t="str">
        <f>VLOOKUP(G134,Results!$N$2:$O$11,2,FALSE)</f>
        <v>Biased Boys</v>
      </c>
      <c r="I134" s="26"/>
      <c r="J134" s="10" t="s">
        <v>27</v>
      </c>
      <c r="K134" t="str">
        <f>VLOOKUP(J134,Results!$N$2:$O$11,2,FALSE)</f>
        <v>Team Krewna</v>
      </c>
      <c r="L134" s="26"/>
    </row>
    <row r="135" spans="2:12" x14ac:dyDescent="0.3">
      <c r="B135" t="str">
        <f t="shared" si="6"/>
        <v>27E3</v>
      </c>
      <c r="C135" t="str">
        <f t="shared" si="7"/>
        <v>27E6</v>
      </c>
      <c r="E135" s="11">
        <f>+E132</f>
        <v>46479</v>
      </c>
      <c r="F135" s="7">
        <f>+F132</f>
        <v>27</v>
      </c>
      <c r="G135" s="10" t="s">
        <v>28</v>
      </c>
      <c r="H135" t="str">
        <f>VLOOKUP(G135,Results!$N$2:$O$11,2,FALSE)</f>
        <v>Riches Rollers</v>
      </c>
      <c r="I135" s="26"/>
      <c r="J135" s="10" t="s">
        <v>31</v>
      </c>
      <c r="K135" t="str">
        <f>VLOOKUP(J135,Results!$N$2:$O$11,2,FALSE)</f>
        <v>Starlite</v>
      </c>
      <c r="L135" s="26"/>
    </row>
    <row r="136" spans="2:12" x14ac:dyDescent="0.3">
      <c r="B136" t="str">
        <f t="shared" si="6"/>
        <v>27E1</v>
      </c>
      <c r="C136" t="str">
        <f t="shared" si="7"/>
        <v>27X</v>
      </c>
      <c r="E136" s="11">
        <f>+E132</f>
        <v>46479</v>
      </c>
      <c r="F136" s="7">
        <f>+F132</f>
        <v>27</v>
      </c>
      <c r="G136" s="10" t="s">
        <v>25</v>
      </c>
      <c r="H136" t="str">
        <f>VLOOKUP(G136,Results!$N$2:$O$11,2,FALSE)</f>
        <v>Misfits</v>
      </c>
      <c r="I136" s="26"/>
      <c r="J136" s="10" t="s">
        <v>15</v>
      </c>
      <c r="K136" t="str">
        <f>VLOOKUP(J136,Results!$N$2:$O$11,2,FALSE)</f>
        <v>No Match</v>
      </c>
      <c r="L136" s="27"/>
    </row>
    <row r="137" spans="2:12" x14ac:dyDescent="0.3">
      <c r="E137" s="11"/>
      <c r="F137" s="7"/>
      <c r="G137" s="10"/>
      <c r="H137"/>
      <c r="I137" s="10"/>
    </row>
    <row r="138" spans="2:12" x14ac:dyDescent="0.3">
      <c r="E138" s="11"/>
      <c r="F138" s="7"/>
      <c r="G138" s="10"/>
      <c r="H138"/>
      <c r="I138" s="22">
        <f>SUM(I2:I137)</f>
        <v>323</v>
      </c>
      <c r="J138" s="30"/>
      <c r="K138" s="30"/>
      <c r="L138" s="22">
        <f>SUM(L2:L137)</f>
        <v>310</v>
      </c>
    </row>
    <row r="139" spans="2:12" x14ac:dyDescent="0.3">
      <c r="E139" s="11"/>
      <c r="F139" s="7"/>
      <c r="G139" s="10"/>
      <c r="H139"/>
      <c r="I139" s="22">
        <f>+I138+L138</f>
        <v>633</v>
      </c>
      <c r="J139" s="30"/>
      <c r="K139" s="30"/>
      <c r="L139" s="30"/>
    </row>
    <row r="140" spans="2:12" x14ac:dyDescent="0.3">
      <c r="E140" s="11"/>
      <c r="F140" s="7"/>
      <c r="G140" s="10"/>
      <c r="H140"/>
      <c r="I140" s="10"/>
    </row>
    <row r="141" spans="2:12" x14ac:dyDescent="0.3">
      <c r="E141" s="11"/>
      <c r="F141" s="7"/>
      <c r="G141" s="10"/>
      <c r="H141"/>
      <c r="I141" s="10"/>
    </row>
    <row r="142" spans="2:12" x14ac:dyDescent="0.3">
      <c r="E142" s="11"/>
      <c r="F142" s="7"/>
      <c r="G142" s="10"/>
      <c r="H142"/>
      <c r="I142" s="10"/>
    </row>
    <row r="143" spans="2:12" x14ac:dyDescent="0.3">
      <c r="E143" s="11"/>
      <c r="F143" s="7"/>
      <c r="G143" s="10"/>
      <c r="H143"/>
      <c r="I143" s="10"/>
    </row>
    <row r="144" spans="2:12" x14ac:dyDescent="0.3">
      <c r="E144" s="11"/>
      <c r="F144" s="7"/>
      <c r="G144" s="10"/>
      <c r="H144"/>
      <c r="I144" s="10"/>
    </row>
    <row r="145" spans="5:9" x14ac:dyDescent="0.3">
      <c r="E145" s="11"/>
      <c r="F145" s="7"/>
      <c r="G145" s="10"/>
      <c r="H145"/>
      <c r="I145" s="10"/>
    </row>
    <row r="146" spans="5:9" x14ac:dyDescent="0.3">
      <c r="E146" s="11"/>
      <c r="F146" s="7"/>
      <c r="G146" s="10"/>
      <c r="H146"/>
      <c r="I146" s="10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13"/>
  <sheetViews>
    <sheetView tabSelected="1" zoomScale="85" zoomScaleNormal="85" workbookViewId="0">
      <selection activeCell="I2" sqref="I2:L2"/>
    </sheetView>
  </sheetViews>
  <sheetFormatPr defaultColWidth="9.33203125" defaultRowHeight="35.25" customHeight="1" x14ac:dyDescent="0.4"/>
  <cols>
    <col min="1" max="1" width="4.88671875" style="3" customWidth="1"/>
    <col min="2" max="2" width="9.109375" style="3" customWidth="1"/>
    <col min="3" max="3" width="7.88671875" style="3" customWidth="1"/>
    <col min="4" max="4" width="24.6640625" style="3" customWidth="1"/>
    <col min="5" max="5" width="11.5546875" style="2" customWidth="1"/>
    <col min="6" max="6" width="10.5546875" style="2" customWidth="1"/>
    <col min="7" max="7" width="10.6640625" style="2" customWidth="1"/>
    <col min="8" max="8" width="10.5546875" style="2" customWidth="1"/>
    <col min="9" max="9" width="9.6640625" style="4" customWidth="1"/>
    <col min="10" max="10" width="12.33203125" style="4" customWidth="1"/>
    <col min="11" max="11" width="10.6640625" style="4" customWidth="1"/>
    <col min="12" max="12" width="12" style="4" customWidth="1"/>
    <col min="13" max="16384" width="9.33203125" style="3"/>
  </cols>
  <sheetData>
    <row r="1" spans="2:12" ht="35.25" customHeight="1" thickBot="1" x14ac:dyDescent="0.45"/>
    <row r="2" spans="2:12" ht="35.25" customHeight="1" thickBot="1" x14ac:dyDescent="0.45">
      <c r="B2" s="88" t="s">
        <v>51</v>
      </c>
      <c r="C2" s="89"/>
      <c r="D2" s="89"/>
      <c r="E2" s="89"/>
      <c r="F2" s="89" t="s">
        <v>52</v>
      </c>
      <c r="G2" s="89"/>
      <c r="H2" s="89"/>
      <c r="I2" s="90" t="s">
        <v>60</v>
      </c>
      <c r="J2" s="90"/>
      <c r="K2" s="90"/>
      <c r="L2" s="91"/>
    </row>
    <row r="3" spans="2:12" s="2" customFormat="1" ht="48.75" customHeight="1" x14ac:dyDescent="0.4">
      <c r="B3" s="37"/>
      <c r="C3" s="86" t="s">
        <v>16</v>
      </c>
      <c r="D3" s="87"/>
      <c r="E3" s="79" t="s">
        <v>6</v>
      </c>
      <c r="F3" s="42" t="s">
        <v>7</v>
      </c>
      <c r="G3" s="43" t="s">
        <v>8</v>
      </c>
      <c r="H3" s="44" t="s">
        <v>9</v>
      </c>
      <c r="I3" s="49" t="s">
        <v>10</v>
      </c>
      <c r="J3" s="50" t="s">
        <v>11</v>
      </c>
      <c r="K3" s="51" t="s">
        <v>17</v>
      </c>
      <c r="L3" s="37" t="s">
        <v>12</v>
      </c>
    </row>
    <row r="4" spans="2:12" ht="30" customHeight="1" x14ac:dyDescent="0.4">
      <c r="B4" s="38" t="s">
        <v>18</v>
      </c>
      <c r="C4" s="40" t="str">
        <f>+'E3 RICHES ROLLERS'!$H$1</f>
        <v>E3</v>
      </c>
      <c r="D4" s="84" t="str">
        <f>+'E3 RICHES ROLLERS'!$I$1</f>
        <v>RICHES ROLLERS</v>
      </c>
      <c r="E4" s="80">
        <f>'E3 RICHES ROLLERS'!$J$30</f>
        <v>6</v>
      </c>
      <c r="F4" s="45">
        <f>'E3 RICHES ROLLERS'!$K$30</f>
        <v>4</v>
      </c>
      <c r="G4" s="31">
        <f>'E3 RICHES ROLLERS'!$L$30</f>
        <v>0</v>
      </c>
      <c r="H4" s="46">
        <f>'E3 RICHES ROLLERS'!$M$30</f>
        <v>2</v>
      </c>
      <c r="I4" s="52">
        <f>'E3 RICHES ROLLERS'!$N$30</f>
        <v>95</v>
      </c>
      <c r="J4" s="32">
        <f>'E3 RICHES ROLLERS'!$O$30</f>
        <v>63</v>
      </c>
      <c r="K4" s="53">
        <f>I4-J4</f>
        <v>32</v>
      </c>
      <c r="L4" s="56">
        <f>'E3 RICHES ROLLERS'!$P$30</f>
        <v>8</v>
      </c>
    </row>
    <row r="5" spans="2:12" ht="30" customHeight="1" x14ac:dyDescent="0.4">
      <c r="B5" s="38" t="s">
        <v>48</v>
      </c>
      <c r="C5" s="40" t="str">
        <f>+'E2 TEAM KREWNA'!$H$1</f>
        <v>E2</v>
      </c>
      <c r="D5" s="84" t="str">
        <f>+'E2 TEAM KREWNA'!$I$1</f>
        <v>TEAM KREWNA</v>
      </c>
      <c r="E5" s="80">
        <f>'E2 TEAM KREWNA'!$J$30</f>
        <v>5</v>
      </c>
      <c r="F5" s="45">
        <f>'E2 TEAM KREWNA'!$K$30</f>
        <v>4</v>
      </c>
      <c r="G5" s="31">
        <f>'E2 TEAM KREWNA'!$L$30</f>
        <v>0</v>
      </c>
      <c r="H5" s="46">
        <f>'E2 TEAM KREWNA'!$M$30</f>
        <v>1</v>
      </c>
      <c r="I5" s="52">
        <f>'E2 TEAM KREWNA'!$N$30</f>
        <v>83</v>
      </c>
      <c r="J5" s="32">
        <f>'E2 TEAM KREWNA'!$O$30</f>
        <v>69</v>
      </c>
      <c r="K5" s="53">
        <f>I5-J5</f>
        <v>14</v>
      </c>
      <c r="L5" s="56">
        <f>'E2 TEAM KREWNA'!$P$30</f>
        <v>8</v>
      </c>
    </row>
    <row r="6" spans="2:12" ht="30" customHeight="1" x14ac:dyDescent="0.4">
      <c r="B6" s="38" t="s">
        <v>19</v>
      </c>
      <c r="C6" s="40" t="str">
        <f>+'E6 STARLITE'!$H$1</f>
        <v>E6</v>
      </c>
      <c r="D6" s="84" t="str">
        <f>+'E6 STARLITE'!$I$1</f>
        <v>STARLITE</v>
      </c>
      <c r="E6" s="80">
        <f>'E6 STARLITE'!$J$30</f>
        <v>3</v>
      </c>
      <c r="F6" s="45">
        <f>'E6 STARLITE'!$K$30</f>
        <v>3</v>
      </c>
      <c r="G6" s="31">
        <f>'E6 STARLITE'!$L$30</f>
        <v>0</v>
      </c>
      <c r="H6" s="46">
        <f>'E6 STARLITE'!$M$30</f>
        <v>0</v>
      </c>
      <c r="I6" s="52">
        <f>'E6 STARLITE'!$N$30</f>
        <v>63</v>
      </c>
      <c r="J6" s="32">
        <f>'E6 STARLITE'!$O$30</f>
        <v>27</v>
      </c>
      <c r="K6" s="53">
        <f>I6-J6</f>
        <v>36</v>
      </c>
      <c r="L6" s="56">
        <f>'E6 STARLITE'!$P$30</f>
        <v>6</v>
      </c>
    </row>
    <row r="7" spans="2:12" ht="30" customHeight="1" x14ac:dyDescent="0.4">
      <c r="B7" s="38" t="s">
        <v>20</v>
      </c>
      <c r="C7" s="40" t="str">
        <f>+'E4 BULLETS'!$H$1</f>
        <v>E4</v>
      </c>
      <c r="D7" s="84" t="str">
        <f>+'E4 BULLETS'!$I$1</f>
        <v>BULLETS</v>
      </c>
      <c r="E7" s="80">
        <f>'E4 BULLETS'!$J$30</f>
        <v>5</v>
      </c>
      <c r="F7" s="45">
        <f>'E4 BULLETS'!$K$30</f>
        <v>3</v>
      </c>
      <c r="G7" s="31">
        <f>'E4 BULLETS'!$L$30</f>
        <v>0</v>
      </c>
      <c r="H7" s="46">
        <f>'E4 BULLETS'!$M$30</f>
        <v>2</v>
      </c>
      <c r="I7" s="52">
        <f>'E4 BULLETS'!$N$30</f>
        <v>91</v>
      </c>
      <c r="J7" s="32">
        <f>'E4 BULLETS'!$O$30</f>
        <v>64</v>
      </c>
      <c r="K7" s="53">
        <f>I7-J7</f>
        <v>27</v>
      </c>
      <c r="L7" s="56">
        <f>'E4 BULLETS'!$P$30</f>
        <v>6</v>
      </c>
    </row>
    <row r="8" spans="2:12" ht="30" customHeight="1" x14ac:dyDescent="0.4">
      <c r="B8" s="38" t="s">
        <v>21</v>
      </c>
      <c r="C8" s="40" t="str">
        <f>+'E9 BIASED BOYS'!$H$1</f>
        <v>E9</v>
      </c>
      <c r="D8" s="84" t="str">
        <f>+'E9 BIASED BOYS'!$I$1</f>
        <v>BIASED BOYS</v>
      </c>
      <c r="E8" s="80">
        <f>'E9 BIASED BOYS'!$J$30</f>
        <v>5</v>
      </c>
      <c r="F8" s="45">
        <f>'E9 BIASED BOYS'!$K$30</f>
        <v>2</v>
      </c>
      <c r="G8" s="31">
        <f>'E9 BIASED BOYS'!$L$30</f>
        <v>1</v>
      </c>
      <c r="H8" s="46">
        <f>'E9 BIASED BOYS'!$M$30</f>
        <v>2</v>
      </c>
      <c r="I8" s="52">
        <f>'E9 BIASED BOYS'!$N$30</f>
        <v>67</v>
      </c>
      <c r="J8" s="32">
        <f>'E9 BIASED BOYS'!$O$30</f>
        <v>68</v>
      </c>
      <c r="K8" s="53">
        <f>I8-J8</f>
        <v>-1</v>
      </c>
      <c r="L8" s="56">
        <f>'E9 BIASED BOYS'!$P$30</f>
        <v>5</v>
      </c>
    </row>
    <row r="9" spans="2:12" ht="30" customHeight="1" x14ac:dyDescent="0.4">
      <c r="B9" s="38" t="s">
        <v>22</v>
      </c>
      <c r="C9" s="40" t="str">
        <f>+'E7 GOLFERS'!$H$1</f>
        <v>E7</v>
      </c>
      <c r="D9" s="84" t="str">
        <f>+'E7 GOLFERS'!$I$1</f>
        <v>GOLFERS</v>
      </c>
      <c r="E9" s="80">
        <f>'E7 GOLFERS'!$J$30</f>
        <v>5</v>
      </c>
      <c r="F9" s="45">
        <f>'E7 GOLFERS'!$K$30</f>
        <v>2</v>
      </c>
      <c r="G9" s="31">
        <f>'E7 GOLFERS'!$L$30</f>
        <v>0</v>
      </c>
      <c r="H9" s="46">
        <f>'E7 GOLFERS'!$M$30</f>
        <v>3</v>
      </c>
      <c r="I9" s="52">
        <f>'E7 GOLFERS'!$N$30</f>
        <v>68</v>
      </c>
      <c r="J9" s="32">
        <f>'E7 GOLFERS'!$O$30</f>
        <v>80</v>
      </c>
      <c r="K9" s="53">
        <f>I9-J9</f>
        <v>-12</v>
      </c>
      <c r="L9" s="56">
        <f>'E7 GOLFERS'!$P$30</f>
        <v>4</v>
      </c>
    </row>
    <row r="10" spans="2:12" ht="30" customHeight="1" x14ac:dyDescent="0.4">
      <c r="B10" s="38" t="s">
        <v>23</v>
      </c>
      <c r="C10" s="40" t="str">
        <f>+'E5 NEW BUILDS'!$H$1</f>
        <v>E5</v>
      </c>
      <c r="D10" s="84" t="str">
        <f>+'E5 NEW BUILDS'!$I$1</f>
        <v>NEW BUILDS</v>
      </c>
      <c r="E10" s="80">
        <f>'E5 NEW BUILDS'!$J$30</f>
        <v>4</v>
      </c>
      <c r="F10" s="45">
        <f>'E5 NEW BUILDS'!$K$30</f>
        <v>1</v>
      </c>
      <c r="G10" s="31">
        <f>'E5 NEW BUILDS'!$L$30</f>
        <v>1</v>
      </c>
      <c r="H10" s="46">
        <f>'E5 NEW BUILDS'!$M$30</f>
        <v>2</v>
      </c>
      <c r="I10" s="52">
        <f>'E5 NEW BUILDS'!$N$30</f>
        <v>53</v>
      </c>
      <c r="J10" s="32">
        <f>'E5 NEW BUILDS'!$O$30</f>
        <v>61</v>
      </c>
      <c r="K10" s="53">
        <f>I10-J10</f>
        <v>-8</v>
      </c>
      <c r="L10" s="56">
        <f>'E5 NEW BUILDS'!$P$30</f>
        <v>3</v>
      </c>
    </row>
    <row r="11" spans="2:12" ht="35.25" customHeight="1" x14ac:dyDescent="0.4">
      <c r="B11" s="38" t="s">
        <v>24</v>
      </c>
      <c r="C11" s="40" t="str">
        <f>+'E1 MISFITS'!$H$1</f>
        <v>E1</v>
      </c>
      <c r="D11" s="84" t="str">
        <f>+'E1 MISFITS'!$I$1</f>
        <v>MISFITS</v>
      </c>
      <c r="E11" s="80">
        <f>'E1 MISFITS'!$J$30</f>
        <v>6</v>
      </c>
      <c r="F11" s="45">
        <f>'E1 MISFITS'!$K$30</f>
        <v>1</v>
      </c>
      <c r="G11" s="31">
        <f>'E1 MISFITS'!$L$30</f>
        <v>0</v>
      </c>
      <c r="H11" s="46">
        <f>'E1 MISFITS'!$M$30</f>
        <v>5</v>
      </c>
      <c r="I11" s="52">
        <f>'E1 MISFITS'!$N$30</f>
        <v>70</v>
      </c>
      <c r="J11" s="32">
        <f>'E1 MISFITS'!$O$30</f>
        <v>101</v>
      </c>
      <c r="K11" s="53">
        <f>I11-J11</f>
        <v>-31</v>
      </c>
      <c r="L11" s="56">
        <f>'E1 MISFITS'!$P$30</f>
        <v>2</v>
      </c>
    </row>
    <row r="12" spans="2:12" ht="35.25" customHeight="1" thickBot="1" x14ac:dyDescent="0.45">
      <c r="B12" s="39" t="s">
        <v>49</v>
      </c>
      <c r="C12" s="41" t="str">
        <f>+'E8 GREEN WIZARDS'!$H$1</f>
        <v>E8</v>
      </c>
      <c r="D12" s="85" t="str">
        <f>+'E8 GREEN WIZARDS'!$I$1</f>
        <v>GREEN WIZARDS</v>
      </c>
      <c r="E12" s="81">
        <f>'E8 GREEN WIZARDS'!$J$30</f>
        <v>5</v>
      </c>
      <c r="F12" s="47">
        <f>'E8 GREEN WIZARDS'!$K$30</f>
        <v>1</v>
      </c>
      <c r="G12" s="35">
        <f>'E8 GREEN WIZARDS'!$L$30</f>
        <v>0</v>
      </c>
      <c r="H12" s="48">
        <f>'E8 GREEN WIZARDS'!$M$30</f>
        <v>4</v>
      </c>
      <c r="I12" s="54">
        <f>'E8 GREEN WIZARDS'!$N$30</f>
        <v>43</v>
      </c>
      <c r="J12" s="36">
        <f>'E8 GREEN WIZARDS'!$O$30</f>
        <v>100</v>
      </c>
      <c r="K12" s="55">
        <f>I12-J12</f>
        <v>-57</v>
      </c>
      <c r="L12" s="57">
        <f>'E8 GREEN WIZARDS'!$P$30</f>
        <v>2</v>
      </c>
    </row>
    <row r="13" spans="2:12" s="6" customFormat="1" ht="30" customHeight="1" x14ac:dyDescent="0.5">
      <c r="B13" s="33"/>
      <c r="C13" s="34"/>
      <c r="D13" s="58" t="s">
        <v>46</v>
      </c>
      <c r="E13" s="59">
        <f t="shared" ref="E13:L13" si="0">SUM(E4:E12)</f>
        <v>44</v>
      </c>
      <c r="F13" s="60">
        <f t="shared" si="0"/>
        <v>21</v>
      </c>
      <c r="G13" s="61">
        <f t="shared" si="0"/>
        <v>2</v>
      </c>
      <c r="H13" s="62">
        <f t="shared" si="0"/>
        <v>21</v>
      </c>
      <c r="I13" s="60">
        <f t="shared" si="0"/>
        <v>633</v>
      </c>
      <c r="J13" s="61">
        <f t="shared" si="0"/>
        <v>633</v>
      </c>
      <c r="K13" s="62">
        <f t="shared" si="0"/>
        <v>0</v>
      </c>
      <c r="L13" s="63">
        <f t="shared" si="0"/>
        <v>44</v>
      </c>
    </row>
  </sheetData>
  <sortState xmlns:xlrd2="http://schemas.microsoft.com/office/spreadsheetml/2017/richdata2" ref="C4:L12">
    <sortCondition descending="1" ref="L4:L12"/>
    <sortCondition descending="1" ref="K4:K12"/>
    <sortCondition descending="1" ref="I4:I12"/>
  </sortState>
  <mergeCells count="4">
    <mergeCell ref="C3:D3"/>
    <mergeCell ref="B2:E2"/>
    <mergeCell ref="F2:H2"/>
    <mergeCell ref="I2:L2"/>
  </mergeCells>
  <phoneticPr fontId="0" type="noConversion"/>
  <printOptions horizontalCentered="1" verticalCentered="1"/>
  <pageMargins left="0.15" right="0.2" top="0.13" bottom="0.26" header="0.31496062992125984" footer="0.31496062992125984"/>
  <pageSetup paperSize="8" orientation="landscape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R30"/>
  <sheetViews>
    <sheetView workbookViewId="0">
      <selection activeCell="M1" sqref="M1"/>
    </sheetView>
  </sheetViews>
  <sheetFormatPr defaultRowHeight="14.4" x14ac:dyDescent="0.3"/>
  <cols>
    <col min="1" max="1" width="2.109375" customWidth="1"/>
    <col min="2" max="2" width="3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6.6640625" customWidth="1"/>
    <col min="9" max="9" width="13.6640625" customWidth="1"/>
    <col min="10" max="16" width="8.6640625" customWidth="1"/>
    <col min="17" max="17" width="2.33203125" customWidth="1"/>
  </cols>
  <sheetData>
    <row r="1" spans="2:18" ht="18" x14ac:dyDescent="0.35">
      <c r="C1"/>
      <c r="E1"/>
      <c r="F1"/>
      <c r="G1" s="5"/>
      <c r="H1" s="1" t="s">
        <v>25</v>
      </c>
      <c r="I1" s="92" t="s">
        <v>40</v>
      </c>
      <c r="J1" s="92"/>
      <c r="K1" s="92"/>
      <c r="L1" s="92"/>
      <c r="M1" s="5"/>
      <c r="N1" s="5"/>
      <c r="O1" s="5"/>
      <c r="P1" s="5"/>
    </row>
    <row r="2" spans="2:18" ht="28.8" x14ac:dyDescent="0.3">
      <c r="C2"/>
      <c r="D2" s="1" t="s">
        <v>2</v>
      </c>
      <c r="E2" s="21" t="s">
        <v>3</v>
      </c>
      <c r="F2" s="12"/>
      <c r="G2" s="13" t="s">
        <v>13</v>
      </c>
      <c r="H2" s="16" t="s">
        <v>14</v>
      </c>
      <c r="I2" s="14" t="s">
        <v>5</v>
      </c>
      <c r="J2" s="82" t="s">
        <v>6</v>
      </c>
      <c r="K2" s="64" t="s">
        <v>7</v>
      </c>
      <c r="L2" s="65" t="s">
        <v>8</v>
      </c>
      <c r="M2" s="66" t="s">
        <v>9</v>
      </c>
      <c r="N2" s="71" t="s">
        <v>10</v>
      </c>
      <c r="O2" s="72" t="s">
        <v>11</v>
      </c>
      <c r="P2" s="77" t="s">
        <v>12</v>
      </c>
    </row>
    <row r="3" spans="2:18" x14ac:dyDescent="0.3">
      <c r="B3" t="str">
        <f>+$H$1</f>
        <v>E1</v>
      </c>
      <c r="C3" s="1">
        <v>1</v>
      </c>
      <c r="D3" s="20" t="str">
        <f t="shared" ref="D3:D29" si="0">CONCATENATE(C3,B3)</f>
        <v>1E1</v>
      </c>
      <c r="E3" s="20" t="str">
        <f t="shared" ref="E3:E29" si="1">CONCATENATE(C3,H3)</f>
        <v>1E2</v>
      </c>
      <c r="F3" s="19"/>
      <c r="G3" s="15">
        <f>+Results!D2</f>
        <v>46283</v>
      </c>
      <c r="H3" s="16" t="str">
        <f>VLOOKUP($D3,Results!$B$2:$I$244,8,FALSE)</f>
        <v>E2</v>
      </c>
      <c r="I3" s="17" t="str">
        <f>VLOOKUP(H3,Results!$N$2:$O$11,2,FALSE)</f>
        <v>Team Krewna</v>
      </c>
      <c r="J3" s="82">
        <f>SUM(K3:M3)</f>
        <v>1</v>
      </c>
      <c r="K3" s="64">
        <f>IF(H3="X",0,IF(N3&gt;O3,1,0))</f>
        <v>0</v>
      </c>
      <c r="L3" s="67">
        <f>IF(OR(C3&gt;Results!$F$1,N3="N"),0,IF(H3="X",0,IF(N3=O3,1,0)))</f>
        <v>0</v>
      </c>
      <c r="M3" s="66">
        <f>IF(H3="X",0,IF(N3&lt;O3,1,0))</f>
        <v>1</v>
      </c>
      <c r="N3" s="73">
        <f>IF($C3&gt;Results!$F$1," ",(VLOOKUP($D3,Results!$B$2:$H$244,7,FALSE)))</f>
        <v>15</v>
      </c>
      <c r="O3" s="74">
        <f>IF($C3&gt;Results!$F$1," ",(VLOOKUP($E3,Results!$C$2:$K$244,9,FALSE)))</f>
        <v>18</v>
      </c>
      <c r="P3" s="77">
        <f>IF(J3=" "," ",SUM(K3*2)+L3*1)</f>
        <v>0</v>
      </c>
      <c r="R3" t="s">
        <v>58</v>
      </c>
    </row>
    <row r="4" spans="2:18" x14ac:dyDescent="0.3">
      <c r="B4" t="str">
        <f t="shared" ref="B4:B29" si="2">+$H$1</f>
        <v>E1</v>
      </c>
      <c r="C4" s="1">
        <v>2</v>
      </c>
      <c r="D4" s="20" t="str">
        <f t="shared" si="0"/>
        <v>2E1</v>
      </c>
      <c r="E4" s="20" t="str">
        <f t="shared" si="1"/>
        <v>2E9</v>
      </c>
      <c r="F4" s="19"/>
      <c r="G4" s="15">
        <f>+Results!D11</f>
        <v>46289</v>
      </c>
      <c r="H4" s="16" t="str">
        <f>VLOOKUP($D4,Results!$B$2:$I$244,8,FALSE)</f>
        <v>E9</v>
      </c>
      <c r="I4" s="17" t="str">
        <f>VLOOKUP(H4,Results!$N$2:$O$11,2,FALSE)</f>
        <v>Biased Boys</v>
      </c>
      <c r="J4" s="82">
        <f t="shared" ref="J4:J29" si="3">SUM(K4:M4)</f>
        <v>1</v>
      </c>
      <c r="K4" s="64">
        <f t="shared" ref="K4:K29" si="4">IF(H4="X",0,IF(N4&gt;O4,1,0))</f>
        <v>0</v>
      </c>
      <c r="L4" s="67">
        <f>IF(OR(C4&gt;Results!$F$1,N4="N"),0,IF(H4="X",0,IF(N4=O4,1,0)))</f>
        <v>0</v>
      </c>
      <c r="M4" s="66">
        <f>IF(H4="X",0,IF(N4&lt;O4,1,0))</f>
        <v>1</v>
      </c>
      <c r="N4" s="73">
        <f>IF($C4&gt;Results!$F$1," ",(VLOOKUP($D4,Results!$B$2:$H$244,7,FALSE)))</f>
        <v>13</v>
      </c>
      <c r="O4" s="74">
        <f>IF($C4&gt;Results!$F$1," ",(VLOOKUP($E4,Results!$C$2:$K$244,9,FALSE)))</f>
        <v>14</v>
      </c>
      <c r="P4" s="77">
        <f>IF(J4=" "," ",SUM(K4*2)+L4*1)</f>
        <v>0</v>
      </c>
    </row>
    <row r="5" spans="2:18" x14ac:dyDescent="0.3">
      <c r="B5" t="str">
        <f t="shared" si="2"/>
        <v>E1</v>
      </c>
      <c r="C5" s="1">
        <v>3</v>
      </c>
      <c r="D5" s="20" t="str">
        <f t="shared" si="0"/>
        <v>3E1</v>
      </c>
      <c r="E5" s="20" t="str">
        <f t="shared" si="1"/>
        <v>3E3</v>
      </c>
      <c r="F5" s="19"/>
      <c r="G5" s="15">
        <f>+Results!D20</f>
        <v>46297</v>
      </c>
      <c r="H5" s="16" t="str">
        <f>VLOOKUP($D5,Results!$B$2:$I$244,8,FALSE)</f>
        <v>E3</v>
      </c>
      <c r="I5" s="17" t="str">
        <f>VLOOKUP(H5,Results!$N$2:$O$11,2,FALSE)</f>
        <v>Riches Rollers</v>
      </c>
      <c r="J5" s="82">
        <f t="shared" si="3"/>
        <v>1</v>
      </c>
      <c r="K5" s="64">
        <f t="shared" si="4"/>
        <v>1</v>
      </c>
      <c r="L5" s="67">
        <f>IF(OR(C5&gt;Results!$F$1,N5="N"),0,IF(H5="X",0,IF(N5=O5,1,0)))</f>
        <v>0</v>
      </c>
      <c r="M5" s="66">
        <f t="shared" ref="M5:M29" si="5">IF(H5="X",0,IF(N5&lt;O5,1,0))</f>
        <v>0</v>
      </c>
      <c r="N5" s="73">
        <f>IF($C5&gt;Results!$F$1," ",(VLOOKUP($D5,Results!$B$2:$H$244,7,FALSE)))</f>
        <v>13</v>
      </c>
      <c r="O5" s="74">
        <f>IF($C5&gt;Results!$F$1," ",(VLOOKUP($E5,Results!$C$2:$K$244,9,FALSE)))</f>
        <v>8</v>
      </c>
      <c r="P5" s="77">
        <f>IF(J5=" "," ",SUM(K5*2)+L5*1)</f>
        <v>2</v>
      </c>
      <c r="R5" t="s">
        <v>59</v>
      </c>
    </row>
    <row r="6" spans="2:18" x14ac:dyDescent="0.3">
      <c r="B6" t="str">
        <f t="shared" si="2"/>
        <v>E1</v>
      </c>
      <c r="C6" s="1">
        <v>4</v>
      </c>
      <c r="D6" s="20" t="str">
        <f t="shared" si="0"/>
        <v>4E1</v>
      </c>
      <c r="E6" s="20" t="str">
        <f t="shared" si="1"/>
        <v>4E4</v>
      </c>
      <c r="F6" s="19"/>
      <c r="G6" s="15">
        <f>+Results!D29</f>
        <v>46303</v>
      </c>
      <c r="H6" s="16" t="str">
        <f>VLOOKUP($D6,Results!$B$2:$I$244,8,FALSE)</f>
        <v>E4</v>
      </c>
      <c r="I6" s="17" t="str">
        <f>VLOOKUP(H6,Results!$N$2:$O$11,2,FALSE)</f>
        <v>Bullets</v>
      </c>
      <c r="J6" s="82">
        <f t="shared" si="3"/>
        <v>1</v>
      </c>
      <c r="K6" s="64">
        <f t="shared" si="4"/>
        <v>0</v>
      </c>
      <c r="L6" s="67">
        <f>IF(OR(C6&gt;Results!$F$1,N6="N"),0,IF(H6="X",0,IF(N6=O6,1,0)))</f>
        <v>0</v>
      </c>
      <c r="M6" s="66">
        <f t="shared" si="5"/>
        <v>1</v>
      </c>
      <c r="N6" s="73">
        <f>IF($C6&gt;Results!$F$1," ",(VLOOKUP($D6,Results!$B$2:$H$244,7,FALSE)))</f>
        <v>11</v>
      </c>
      <c r="O6" s="74">
        <f>IF($C6&gt;Results!$F$1," ",(VLOOKUP($E6,Results!$C$2:$K$244,9,FALSE)))</f>
        <v>20</v>
      </c>
      <c r="P6" s="77">
        <f t="shared" ref="P6:P29" si="6">IF(J6=" "," ",SUM(K6*2)+L6*1)</f>
        <v>0</v>
      </c>
    </row>
    <row r="7" spans="2:18" x14ac:dyDescent="0.3">
      <c r="B7" t="str">
        <f t="shared" si="2"/>
        <v>E1</v>
      </c>
      <c r="C7" s="1">
        <v>5</v>
      </c>
      <c r="D7" s="20" t="str">
        <f t="shared" si="0"/>
        <v>5E1</v>
      </c>
      <c r="E7" s="20" t="str">
        <f t="shared" si="1"/>
        <v>5E6</v>
      </c>
      <c r="F7" s="19"/>
      <c r="G7" s="18">
        <f>+Results!D38</f>
        <v>46311</v>
      </c>
      <c r="H7" s="16" t="str">
        <f>VLOOKUP($D7,Results!$B$2:$I$244,8,FALSE)</f>
        <v>E6</v>
      </c>
      <c r="I7" s="17" t="str">
        <f>VLOOKUP(H7,Results!$N$2:$O$11,2,FALSE)</f>
        <v>Starlite</v>
      </c>
      <c r="J7" s="82">
        <f t="shared" si="3"/>
        <v>1</v>
      </c>
      <c r="K7" s="64">
        <f t="shared" si="4"/>
        <v>0</v>
      </c>
      <c r="L7" s="67">
        <f>IF(OR(C7&gt;Results!$F$1,N7="N"),0,IF(H7="X",0,IF(N7=O7,1,0)))</f>
        <v>0</v>
      </c>
      <c r="M7" s="66">
        <f t="shared" si="5"/>
        <v>1</v>
      </c>
      <c r="N7" s="73">
        <f>IF($C7&gt;Results!$F$1," ",(VLOOKUP($D7,Results!$B$2:$H$244,7,FALSE)))</f>
        <v>7</v>
      </c>
      <c r="O7" s="74">
        <f>IF($C7&gt;Results!$F$1," ",(VLOOKUP($E7,Results!$C$2:$K$244,9,FALSE)))</f>
        <v>26</v>
      </c>
      <c r="P7" s="77">
        <f t="shared" si="6"/>
        <v>0</v>
      </c>
    </row>
    <row r="8" spans="2:18" x14ac:dyDescent="0.3">
      <c r="B8" t="str">
        <f t="shared" si="2"/>
        <v>E1</v>
      </c>
      <c r="C8" s="1">
        <v>6</v>
      </c>
      <c r="D8" s="20" t="str">
        <f t="shared" si="0"/>
        <v>6E1</v>
      </c>
      <c r="E8" s="20" t="str">
        <f t="shared" si="1"/>
        <v>6E7</v>
      </c>
      <c r="F8" s="19"/>
      <c r="G8" s="15">
        <f>+Results!D47</f>
        <v>46317</v>
      </c>
      <c r="H8" s="16" t="str">
        <f>VLOOKUP($D8,Results!$B$2:$I$244,8,FALSE)</f>
        <v>E7</v>
      </c>
      <c r="I8" s="17" t="str">
        <f>VLOOKUP(H8,Results!$N$2:$O$11,2,FALSE)</f>
        <v>Golfers</v>
      </c>
      <c r="J8" s="82">
        <f t="shared" si="3"/>
        <v>1</v>
      </c>
      <c r="K8" s="64">
        <f t="shared" si="4"/>
        <v>0</v>
      </c>
      <c r="L8" s="67">
        <f>IF(OR(C8&gt;Results!$F$1,N8="N"),0,IF(H8="X",0,IF(N8=O8,1,0)))</f>
        <v>0</v>
      </c>
      <c r="M8" s="66">
        <f t="shared" si="5"/>
        <v>1</v>
      </c>
      <c r="N8" s="73">
        <f>IF($C8&gt;Results!$F$1," ",(VLOOKUP($D8,Results!$B$2:$H$244,7,FALSE)))</f>
        <v>11</v>
      </c>
      <c r="O8" s="74">
        <f>IF($C8&gt;Results!$F$1," ",(VLOOKUP($E8,Results!$C$2:$K$244,9,FALSE)))</f>
        <v>15</v>
      </c>
      <c r="P8" s="77">
        <f t="shared" si="6"/>
        <v>0</v>
      </c>
    </row>
    <row r="9" spans="2:18" x14ac:dyDescent="0.3">
      <c r="B9" t="str">
        <f t="shared" si="2"/>
        <v>E1</v>
      </c>
      <c r="C9" s="1">
        <v>7</v>
      </c>
      <c r="D9" s="20" t="str">
        <f t="shared" si="0"/>
        <v>7E1</v>
      </c>
      <c r="E9" s="20" t="str">
        <f t="shared" si="1"/>
        <v>7E8</v>
      </c>
      <c r="F9" s="19"/>
      <c r="G9" s="15">
        <f>+Results!D56</f>
        <v>46325</v>
      </c>
      <c r="H9" s="16" t="str">
        <f>VLOOKUP($D9,Results!$B$2:$I$244,8,FALSE)</f>
        <v>E8</v>
      </c>
      <c r="I9" s="17" t="str">
        <f>VLOOKUP(H9,Results!$N$2:$O$11,2,FALSE)</f>
        <v>Green Wizards</v>
      </c>
      <c r="J9" s="82">
        <f t="shared" si="3"/>
        <v>0</v>
      </c>
      <c r="K9" s="64">
        <f t="shared" si="4"/>
        <v>0</v>
      </c>
      <c r="L9" s="67">
        <f>IF(OR(C9&gt;Results!$F$1,N9="N"),0,IF(H9="X",0,IF(N9=O9,1,0)))</f>
        <v>0</v>
      </c>
      <c r="M9" s="66">
        <f t="shared" si="5"/>
        <v>0</v>
      </c>
      <c r="N9" s="73" t="str">
        <f>IF($C9&gt;Results!$F$1," ",(VLOOKUP($D9,Results!$B$2:$H$244,7,FALSE)))</f>
        <v xml:space="preserve"> </v>
      </c>
      <c r="O9" s="74" t="str">
        <f>IF($C9&gt;Results!$F$1," ",(VLOOKUP($E9,Results!$C$2:$K$244,9,FALSE)))</f>
        <v xml:space="preserve"> </v>
      </c>
      <c r="P9" s="77">
        <f t="shared" si="6"/>
        <v>0</v>
      </c>
    </row>
    <row r="10" spans="2:18" x14ac:dyDescent="0.3">
      <c r="B10" t="str">
        <f t="shared" si="2"/>
        <v>E1</v>
      </c>
      <c r="C10" s="1">
        <v>8</v>
      </c>
      <c r="D10" s="20" t="str">
        <f t="shared" si="0"/>
        <v>8E1</v>
      </c>
      <c r="E10" s="20" t="str">
        <f t="shared" si="1"/>
        <v>8E5</v>
      </c>
      <c r="F10" s="19"/>
      <c r="G10" s="15">
        <f>+Results!D65</f>
        <v>46331</v>
      </c>
      <c r="H10" s="16" t="str">
        <f>VLOOKUP($D10,Results!$B$2:$I$244,8,FALSE)</f>
        <v>E5</v>
      </c>
      <c r="I10" s="17" t="str">
        <f>VLOOKUP(H10,Results!$N$2:$O$11,2,FALSE)</f>
        <v>New Builds</v>
      </c>
      <c r="J10" s="82">
        <f t="shared" si="3"/>
        <v>0</v>
      </c>
      <c r="K10" s="64">
        <f t="shared" si="4"/>
        <v>0</v>
      </c>
      <c r="L10" s="67">
        <f>IF(OR(C10&gt;Results!$F$1,N10="N"),0,IF(H10="X",0,IF(N10=O10,1,0)))</f>
        <v>0</v>
      </c>
      <c r="M10" s="66">
        <f t="shared" si="5"/>
        <v>0</v>
      </c>
      <c r="N10" s="73" t="str">
        <f>IF($C10&gt;Results!$F$1," ",(VLOOKUP($D10,Results!$B$2:$H$244,7,FALSE)))</f>
        <v xml:space="preserve"> </v>
      </c>
      <c r="O10" s="74" t="str">
        <f>IF($C10&gt;Results!$F$1," ",(VLOOKUP($E10,Results!$C$2:$K$244,9,FALSE)))</f>
        <v xml:space="preserve"> </v>
      </c>
      <c r="P10" s="77">
        <f t="shared" si="6"/>
        <v>0</v>
      </c>
    </row>
    <row r="11" spans="2:18" x14ac:dyDescent="0.3">
      <c r="B11" t="str">
        <f t="shared" si="2"/>
        <v>E1</v>
      </c>
      <c r="C11" s="1">
        <v>9</v>
      </c>
      <c r="D11" s="20" t="str">
        <f t="shared" si="0"/>
        <v>9E1</v>
      </c>
      <c r="E11" s="20" t="str">
        <f t="shared" si="1"/>
        <v>9X</v>
      </c>
      <c r="F11" s="19"/>
      <c r="G11" s="18">
        <f>+Results!D74</f>
        <v>46339</v>
      </c>
      <c r="H11" s="16" t="str">
        <f>VLOOKUP($D11,Results!$B$2:$I$244,8,FALSE)</f>
        <v>X</v>
      </c>
      <c r="I11" s="17" t="str">
        <f>VLOOKUP(H11,Results!$N$2:$O$11,2,FALSE)</f>
        <v>No Match</v>
      </c>
      <c r="J11" s="82">
        <f t="shared" si="3"/>
        <v>0</v>
      </c>
      <c r="K11" s="64">
        <f t="shared" si="4"/>
        <v>0</v>
      </c>
      <c r="L11" s="67">
        <f>IF(OR(C11&gt;Results!$F$1,N11="N"),0,IF(H11="X",0,IF(N11=O11,1,0)))</f>
        <v>0</v>
      </c>
      <c r="M11" s="66">
        <f t="shared" si="5"/>
        <v>0</v>
      </c>
      <c r="N11" s="73" t="str">
        <f>IF($C11&gt;Results!$F$1," ",(VLOOKUP($D11,Results!$B$2:$H$244,7,FALSE)))</f>
        <v xml:space="preserve"> </v>
      </c>
      <c r="O11" s="74" t="str">
        <f>IF($C11&gt;Results!$F$1," ",(VLOOKUP($E11,Results!$C$2:$K$244,9,FALSE)))</f>
        <v xml:space="preserve"> </v>
      </c>
      <c r="P11" s="77">
        <f t="shared" si="6"/>
        <v>0</v>
      </c>
    </row>
    <row r="12" spans="2:18" x14ac:dyDescent="0.3">
      <c r="B12" t="str">
        <f t="shared" si="2"/>
        <v>E1</v>
      </c>
      <c r="C12" s="1">
        <v>10</v>
      </c>
      <c r="D12" s="20" t="str">
        <f t="shared" si="0"/>
        <v>10E1</v>
      </c>
      <c r="E12" s="20" t="str">
        <f t="shared" si="1"/>
        <v>10E2</v>
      </c>
      <c r="F12" s="19"/>
      <c r="G12" s="18">
        <f>+Results!D83</f>
        <v>46345</v>
      </c>
      <c r="H12" s="16" t="str">
        <f>VLOOKUP($D12,Results!$B$2:$I$244,8,FALSE)</f>
        <v>E2</v>
      </c>
      <c r="I12" s="17" t="str">
        <f>VLOOKUP(H12,Results!$N$2:$O$11,2,FALSE)</f>
        <v>Team Krewna</v>
      </c>
      <c r="J12" s="82">
        <f t="shared" si="3"/>
        <v>0</v>
      </c>
      <c r="K12" s="64">
        <f t="shared" si="4"/>
        <v>0</v>
      </c>
      <c r="L12" s="67">
        <f>IF(OR(C12&gt;Results!$F$1,N12="N"),0,IF(H12="X",0,IF(N12=O12,1,0)))</f>
        <v>0</v>
      </c>
      <c r="M12" s="66">
        <f t="shared" si="5"/>
        <v>0</v>
      </c>
      <c r="N12" s="73" t="str">
        <f>IF($C12&gt;Results!$F$1," ",(VLOOKUP($D12,Results!$B$2:$H$244,7,FALSE)))</f>
        <v xml:space="preserve"> </v>
      </c>
      <c r="O12" s="74" t="str">
        <f>IF($C12&gt;Results!$F$1," ",(VLOOKUP($E12,Results!$C$2:$K$244,9,FALSE)))</f>
        <v xml:space="preserve"> </v>
      </c>
      <c r="P12" s="77">
        <f t="shared" si="6"/>
        <v>0</v>
      </c>
    </row>
    <row r="13" spans="2:18" x14ac:dyDescent="0.3">
      <c r="B13" t="str">
        <f t="shared" si="2"/>
        <v>E1</v>
      </c>
      <c r="C13" s="1">
        <v>11</v>
      </c>
      <c r="D13" s="20" t="str">
        <f t="shared" si="0"/>
        <v>11E1</v>
      </c>
      <c r="E13" s="20" t="str">
        <f t="shared" si="1"/>
        <v>11E9</v>
      </c>
      <c r="F13" s="19"/>
      <c r="G13" s="18">
        <f>+Results!D92</f>
        <v>46353</v>
      </c>
      <c r="H13" s="16" t="str">
        <f>VLOOKUP($D13,Results!$B$2:$I$244,8,FALSE)</f>
        <v>E9</v>
      </c>
      <c r="I13" s="17" t="str">
        <f>VLOOKUP(H13,Results!$N$2:$O$11,2,FALSE)</f>
        <v>Biased Boys</v>
      </c>
      <c r="J13" s="82">
        <f t="shared" si="3"/>
        <v>0</v>
      </c>
      <c r="K13" s="64">
        <f t="shared" si="4"/>
        <v>0</v>
      </c>
      <c r="L13" s="67">
        <f>IF(OR(C13&gt;Results!$F$1,N13="N"),0,IF(H13="X",0,IF(N13=O13,1,0)))</f>
        <v>0</v>
      </c>
      <c r="M13" s="66">
        <f t="shared" si="5"/>
        <v>0</v>
      </c>
      <c r="N13" s="73" t="str">
        <f>IF($C13&gt;Results!$F$1," ",(VLOOKUP($D13,Results!$B$2:$H$244,7,FALSE)))</f>
        <v xml:space="preserve"> </v>
      </c>
      <c r="O13" s="74" t="str">
        <f>IF($C13&gt;Results!$F$1," ",(VLOOKUP($E13,Results!$C$2:$K$244,9,FALSE)))</f>
        <v xml:space="preserve"> </v>
      </c>
      <c r="P13" s="77">
        <f t="shared" si="6"/>
        <v>0</v>
      </c>
    </row>
    <row r="14" spans="2:18" x14ac:dyDescent="0.3">
      <c r="B14" t="str">
        <f t="shared" si="2"/>
        <v>E1</v>
      </c>
      <c r="C14" s="1">
        <v>12</v>
      </c>
      <c r="D14" s="20" t="str">
        <f t="shared" si="0"/>
        <v>12E1</v>
      </c>
      <c r="E14" s="20" t="str">
        <f t="shared" si="1"/>
        <v>12E3</v>
      </c>
      <c r="F14" s="19"/>
      <c r="G14" s="15">
        <f>+Results!D101</f>
        <v>46359</v>
      </c>
      <c r="H14" s="16" t="str">
        <f>VLOOKUP($D14,Results!$B$2:$I$244,8,FALSE)</f>
        <v>E3</v>
      </c>
      <c r="I14" s="17" t="str">
        <f>VLOOKUP(H14,Results!$N$2:$O$11,2,FALSE)</f>
        <v>Riches Rollers</v>
      </c>
      <c r="J14" s="82">
        <f t="shared" si="3"/>
        <v>0</v>
      </c>
      <c r="K14" s="64">
        <f t="shared" si="4"/>
        <v>0</v>
      </c>
      <c r="L14" s="67">
        <f>IF(OR(C14&gt;Results!$F$1,N14="N"),0,IF(H14="X",0,IF(N14=O14,1,0)))</f>
        <v>0</v>
      </c>
      <c r="M14" s="66">
        <f t="shared" si="5"/>
        <v>0</v>
      </c>
      <c r="N14" s="73" t="str">
        <f>IF($C14&gt;Results!$F$1," ",(VLOOKUP($D14,Results!$B$2:$H$244,7,FALSE)))</f>
        <v xml:space="preserve"> </v>
      </c>
      <c r="O14" s="74" t="str">
        <f>IF($C14&gt;Results!$F$1," ",(VLOOKUP($E14,Results!$C$2:$K$244,9,FALSE)))</f>
        <v xml:space="preserve"> </v>
      </c>
      <c r="P14" s="77">
        <f t="shared" si="6"/>
        <v>0</v>
      </c>
    </row>
    <row r="15" spans="2:18" x14ac:dyDescent="0.3">
      <c r="B15" t="str">
        <f t="shared" si="2"/>
        <v>E1</v>
      </c>
      <c r="C15" s="1">
        <v>13</v>
      </c>
      <c r="D15" s="20" t="str">
        <f t="shared" si="0"/>
        <v>13E1</v>
      </c>
      <c r="E15" s="20" t="str">
        <f t="shared" si="1"/>
        <v>13E4</v>
      </c>
      <c r="F15" s="19"/>
      <c r="G15" s="15">
        <f>+Results!D110</f>
        <v>46367</v>
      </c>
      <c r="H15" s="16" t="str">
        <f>VLOOKUP($D15,Results!$B$2:$I$244,8,FALSE)</f>
        <v>E4</v>
      </c>
      <c r="I15" s="17" t="str">
        <f>VLOOKUP(H15,Results!$N$2:$O$11,2,FALSE)</f>
        <v>Bullets</v>
      </c>
      <c r="J15" s="82">
        <f t="shared" si="3"/>
        <v>0</v>
      </c>
      <c r="K15" s="64">
        <f t="shared" si="4"/>
        <v>0</v>
      </c>
      <c r="L15" s="67">
        <f>IF(OR(C15&gt;Results!$F$1,N15="N"),0,IF(H15="X",0,IF(N15=O15,1,0)))</f>
        <v>0</v>
      </c>
      <c r="M15" s="66">
        <f t="shared" si="5"/>
        <v>0</v>
      </c>
      <c r="N15" s="73" t="str">
        <f>IF($C15&gt;Results!$F$1," ",(VLOOKUP($D15,Results!$B$2:$H$244,7,FALSE)))</f>
        <v xml:space="preserve"> </v>
      </c>
      <c r="O15" s="74" t="str">
        <f>IF($C15&gt;Results!$F$1," ",(VLOOKUP($E15,Results!$C$2:$K$244,9,FALSE)))</f>
        <v xml:space="preserve"> </v>
      </c>
      <c r="P15" s="77">
        <f t="shared" si="6"/>
        <v>0</v>
      </c>
    </row>
    <row r="16" spans="2:18" x14ac:dyDescent="0.3">
      <c r="B16" t="str">
        <f t="shared" si="2"/>
        <v>E1</v>
      </c>
      <c r="C16" s="1">
        <v>14</v>
      </c>
      <c r="D16" s="20" t="str">
        <f t="shared" si="0"/>
        <v>14E1</v>
      </c>
      <c r="E16" s="20" t="str">
        <f t="shared" si="1"/>
        <v>14E6</v>
      </c>
      <c r="F16" s="19"/>
      <c r="G16" s="15">
        <f>+Results!D119</f>
        <v>46373</v>
      </c>
      <c r="H16" s="16" t="str">
        <f>VLOOKUP($D16,Results!$B$2:$I$244,8,FALSE)</f>
        <v>E6</v>
      </c>
      <c r="I16" s="17" t="str">
        <f>VLOOKUP(H16,Results!$N$2:$O$11,2,FALSE)</f>
        <v>Starlite</v>
      </c>
      <c r="J16" s="82">
        <f t="shared" si="3"/>
        <v>0</v>
      </c>
      <c r="K16" s="64">
        <f t="shared" si="4"/>
        <v>0</v>
      </c>
      <c r="L16" s="67">
        <f>IF(OR(C16&gt;Results!$F$1,N16="N"),0,IF(H16="X",0,IF(N16=O16,1,0)))</f>
        <v>0</v>
      </c>
      <c r="M16" s="66">
        <f t="shared" si="5"/>
        <v>0</v>
      </c>
      <c r="N16" s="73" t="str">
        <f>IF($C16&gt;Results!$F$1," ",(VLOOKUP($D16,Results!$B$2:$H$244,7,FALSE)))</f>
        <v xml:space="preserve"> </v>
      </c>
      <c r="O16" s="74" t="str">
        <f>IF($C16&gt;Results!$F$1," ",(VLOOKUP($E16,Results!$C$2:$K$244,9,FALSE)))</f>
        <v xml:space="preserve"> </v>
      </c>
      <c r="P16" s="77">
        <f t="shared" si="6"/>
        <v>0</v>
      </c>
    </row>
    <row r="17" spans="2:16" x14ac:dyDescent="0.3">
      <c r="B17" t="str">
        <f t="shared" si="2"/>
        <v>E1</v>
      </c>
      <c r="C17" s="1">
        <v>15</v>
      </c>
      <c r="D17" s="20" t="str">
        <f t="shared" si="0"/>
        <v>15E1</v>
      </c>
      <c r="E17" s="20" t="str">
        <f t="shared" si="1"/>
        <v>15E7</v>
      </c>
      <c r="F17" s="19"/>
      <c r="G17" s="15">
        <f>+Results!D128</f>
        <v>46395</v>
      </c>
      <c r="H17" s="16" t="str">
        <f>VLOOKUP($D17,Results!$B$2:$I$244,8,FALSE)</f>
        <v>E7</v>
      </c>
      <c r="I17" s="17" t="str">
        <f>VLOOKUP(H17,Results!$N$2:$O$11,2,FALSE)</f>
        <v>Golfers</v>
      </c>
      <c r="J17" s="82">
        <f t="shared" si="3"/>
        <v>0</v>
      </c>
      <c r="K17" s="64">
        <f t="shared" si="4"/>
        <v>0</v>
      </c>
      <c r="L17" s="67">
        <f>IF(OR(C17&gt;Results!$F$1,N17="N"),0,IF(H17="X",0,IF(N17=O17,1,0)))</f>
        <v>0</v>
      </c>
      <c r="M17" s="66">
        <f t="shared" si="5"/>
        <v>0</v>
      </c>
      <c r="N17" s="73" t="str">
        <f>IF($C17&gt;Results!$F$1," ",(VLOOKUP($D17,Results!$B$2:$H$244,7,FALSE)))</f>
        <v xml:space="preserve"> </v>
      </c>
      <c r="O17" s="74" t="str">
        <f>IF($C17&gt;Results!$F$1," ",(VLOOKUP($E17,Results!$C$2:$K$244,9,FALSE)))</f>
        <v xml:space="preserve"> </v>
      </c>
      <c r="P17" s="77">
        <f t="shared" si="6"/>
        <v>0</v>
      </c>
    </row>
    <row r="18" spans="2:16" x14ac:dyDescent="0.3">
      <c r="B18" t="str">
        <f t="shared" si="2"/>
        <v>E1</v>
      </c>
      <c r="C18" s="1">
        <v>16</v>
      </c>
      <c r="D18" s="20" t="str">
        <f t="shared" si="0"/>
        <v>16E1</v>
      </c>
      <c r="E18" s="20" t="str">
        <f t="shared" si="1"/>
        <v>16E8</v>
      </c>
      <c r="F18" s="19"/>
      <c r="G18" s="18">
        <f>+Results!D137</f>
        <v>46401</v>
      </c>
      <c r="H18" s="16" t="str">
        <f>VLOOKUP($D18,Results!$B$2:$I$244,8,FALSE)</f>
        <v>E8</v>
      </c>
      <c r="I18" s="17" t="str">
        <f>VLOOKUP(H18,Results!$N$2:$O$11,2,FALSE)</f>
        <v>Green Wizards</v>
      </c>
      <c r="J18" s="82">
        <f t="shared" si="3"/>
        <v>0</v>
      </c>
      <c r="K18" s="64">
        <f t="shared" si="4"/>
        <v>0</v>
      </c>
      <c r="L18" s="67">
        <f>IF(OR(C18&gt;Results!$F$1,N18="N"),0,IF(H18="X",0,IF(N18=O18,1,0)))</f>
        <v>0</v>
      </c>
      <c r="M18" s="66">
        <f t="shared" si="5"/>
        <v>0</v>
      </c>
      <c r="N18" s="73" t="str">
        <f>IF($C18&gt;Results!$F$1," ",(VLOOKUP($D18,Results!$B$2:$H$244,7,FALSE)))</f>
        <v xml:space="preserve"> </v>
      </c>
      <c r="O18" s="74" t="str">
        <f>IF($C18&gt;Results!$F$1," ",(VLOOKUP($E18,Results!$C$2:$K$244,9,FALSE)))</f>
        <v xml:space="preserve"> </v>
      </c>
      <c r="P18" s="77">
        <f t="shared" si="6"/>
        <v>0</v>
      </c>
    </row>
    <row r="19" spans="2:16" x14ac:dyDescent="0.3">
      <c r="B19" t="str">
        <f t="shared" si="2"/>
        <v>E1</v>
      </c>
      <c r="C19" s="1">
        <v>17</v>
      </c>
      <c r="D19" s="20" t="str">
        <f t="shared" si="0"/>
        <v>17E1</v>
      </c>
      <c r="E19" s="20" t="str">
        <f t="shared" si="1"/>
        <v>17E5</v>
      </c>
      <c r="F19" s="19"/>
      <c r="G19" s="15">
        <f>+Results!D146</f>
        <v>46409</v>
      </c>
      <c r="H19" s="16" t="str">
        <f>VLOOKUP($D19,Results!$B$2:$I$244,8,FALSE)</f>
        <v>E5</v>
      </c>
      <c r="I19" s="17" t="str">
        <f>VLOOKUP(H19,Results!$N$2:$O$11,2,FALSE)</f>
        <v>New Builds</v>
      </c>
      <c r="J19" s="82">
        <f t="shared" si="3"/>
        <v>0</v>
      </c>
      <c r="K19" s="64">
        <f t="shared" si="4"/>
        <v>0</v>
      </c>
      <c r="L19" s="67">
        <f>IF(OR(C19&gt;Results!$F$1,N19="N"),0,IF(H19="X",0,IF(N19=O19,1,0)))</f>
        <v>0</v>
      </c>
      <c r="M19" s="66">
        <f t="shared" si="5"/>
        <v>0</v>
      </c>
      <c r="N19" s="73" t="str">
        <f>IF($C19&gt;Results!$F$1," ",(VLOOKUP($D19,Results!$B$2:$H$244,7,FALSE)))</f>
        <v xml:space="preserve"> </v>
      </c>
      <c r="O19" s="74" t="str">
        <f>IF($C19&gt;Results!$F$1," ",(VLOOKUP($E19,Results!$C$2:$K$244,9,FALSE)))</f>
        <v xml:space="preserve"> </v>
      </c>
      <c r="P19" s="77">
        <f t="shared" si="6"/>
        <v>0</v>
      </c>
    </row>
    <row r="20" spans="2:16" x14ac:dyDescent="0.3">
      <c r="B20" t="str">
        <f t="shared" si="2"/>
        <v>E1</v>
      </c>
      <c r="C20" s="1">
        <v>18</v>
      </c>
      <c r="D20" s="20" t="str">
        <f t="shared" si="0"/>
        <v>18E1</v>
      </c>
      <c r="E20" s="20" t="str">
        <f t="shared" si="1"/>
        <v>18X</v>
      </c>
      <c r="F20" s="19"/>
      <c r="G20" s="18">
        <f>+Results!D155</f>
        <v>46415</v>
      </c>
      <c r="H20" s="16" t="str">
        <f>VLOOKUP($D20,Results!$B$2:$I$244,8,FALSE)</f>
        <v>X</v>
      </c>
      <c r="I20" s="17" t="str">
        <f>VLOOKUP(H20,Results!$N$2:$O$11,2,FALSE)</f>
        <v>No Match</v>
      </c>
      <c r="J20" s="82">
        <f t="shared" si="3"/>
        <v>0</v>
      </c>
      <c r="K20" s="64">
        <f t="shared" si="4"/>
        <v>0</v>
      </c>
      <c r="L20" s="67">
        <f>IF(OR(C20&gt;Results!$F$1,N20="N"),0,IF(H20="X",0,IF(N20=O20,1,0)))</f>
        <v>0</v>
      </c>
      <c r="M20" s="66">
        <f t="shared" si="5"/>
        <v>0</v>
      </c>
      <c r="N20" s="73" t="str">
        <f>IF($C20&gt;Results!$F$1," ",(VLOOKUP($D20,Results!$B$2:$H$244,7,FALSE)))</f>
        <v xml:space="preserve"> </v>
      </c>
      <c r="O20" s="74" t="str">
        <f>IF($C20&gt;Results!$F$1," ",(VLOOKUP($E20,Results!$C$2:$K$244,9,FALSE)))</f>
        <v xml:space="preserve"> </v>
      </c>
      <c r="P20" s="77">
        <f t="shared" si="6"/>
        <v>0</v>
      </c>
    </row>
    <row r="21" spans="2:16" x14ac:dyDescent="0.3">
      <c r="B21" t="str">
        <f t="shared" si="2"/>
        <v>E1</v>
      </c>
      <c r="C21" s="1">
        <v>19</v>
      </c>
      <c r="D21" s="20" t="str">
        <f t="shared" si="0"/>
        <v>19E1</v>
      </c>
      <c r="E21" s="20" t="str">
        <f t="shared" si="1"/>
        <v>19E2</v>
      </c>
      <c r="F21" s="19"/>
      <c r="G21" s="15">
        <f>+Results!D164</f>
        <v>46423</v>
      </c>
      <c r="H21" s="16" t="str">
        <f>VLOOKUP($D21,Results!$B$2:$I$244,8,FALSE)</f>
        <v>E2</v>
      </c>
      <c r="I21" s="17" t="str">
        <f>VLOOKUP(H21,Results!$N$2:$O$11,2,FALSE)</f>
        <v>Team Krewna</v>
      </c>
      <c r="J21" s="82">
        <f t="shared" si="3"/>
        <v>0</v>
      </c>
      <c r="K21" s="64">
        <f t="shared" si="4"/>
        <v>0</v>
      </c>
      <c r="L21" s="67">
        <f>IF(OR(C21&gt;Results!$F$1,N21="N"),0,IF(H21="X",0,IF(N21=O21,1,0)))</f>
        <v>0</v>
      </c>
      <c r="M21" s="66">
        <f t="shared" si="5"/>
        <v>0</v>
      </c>
      <c r="N21" s="73" t="str">
        <f>IF($C21&gt;Results!$F$1," ",(VLOOKUP($D21,Results!$B$2:$H$244,7,FALSE)))</f>
        <v xml:space="preserve"> </v>
      </c>
      <c r="O21" s="74" t="str">
        <f>IF($C21&gt;Results!$F$1," ",(VLOOKUP($E21,Results!$C$2:$K$244,9,FALSE)))</f>
        <v xml:space="preserve"> </v>
      </c>
      <c r="P21" s="77">
        <f t="shared" si="6"/>
        <v>0</v>
      </c>
    </row>
    <row r="22" spans="2:16" x14ac:dyDescent="0.3">
      <c r="B22" t="str">
        <f t="shared" si="2"/>
        <v>E1</v>
      </c>
      <c r="C22" s="1">
        <v>20</v>
      </c>
      <c r="D22" s="20" t="str">
        <f t="shared" si="0"/>
        <v>20E1</v>
      </c>
      <c r="E22" s="20" t="str">
        <f t="shared" si="1"/>
        <v>20E9</v>
      </c>
      <c r="F22" s="19"/>
      <c r="G22" s="18">
        <f>+Results!D173</f>
        <v>46429</v>
      </c>
      <c r="H22" s="16" t="str">
        <f>VLOOKUP($D22,Results!$B$2:$I$244,8,FALSE)</f>
        <v>E9</v>
      </c>
      <c r="I22" s="17" t="str">
        <f>VLOOKUP(H22,Results!$N$2:$O$11,2,FALSE)</f>
        <v>Biased Boys</v>
      </c>
      <c r="J22" s="82">
        <f t="shared" si="3"/>
        <v>0</v>
      </c>
      <c r="K22" s="64">
        <f t="shared" si="4"/>
        <v>0</v>
      </c>
      <c r="L22" s="67">
        <f>IF(OR(C22&gt;Results!$F$1,N22="N"),0,IF(H22="X",0,IF(N22=O22,1,0)))</f>
        <v>0</v>
      </c>
      <c r="M22" s="66">
        <f t="shared" si="5"/>
        <v>0</v>
      </c>
      <c r="N22" s="73" t="str">
        <f>IF($C22&gt;Results!$F$1," ",(VLOOKUP($D22,Results!$B$2:$H$244,7,FALSE)))</f>
        <v xml:space="preserve"> </v>
      </c>
      <c r="O22" s="74" t="str">
        <f>IF($C22&gt;Results!$F$1," ",(VLOOKUP($E22,Results!$C$2:$K$244,9,FALSE)))</f>
        <v xml:space="preserve"> </v>
      </c>
      <c r="P22" s="77">
        <f t="shared" si="6"/>
        <v>0</v>
      </c>
    </row>
    <row r="23" spans="2:16" x14ac:dyDescent="0.3">
      <c r="B23" t="str">
        <f t="shared" si="2"/>
        <v>E1</v>
      </c>
      <c r="C23" s="1">
        <v>21</v>
      </c>
      <c r="D23" s="20" t="str">
        <f t="shared" si="0"/>
        <v>21E1</v>
      </c>
      <c r="E23" s="20" t="str">
        <f t="shared" si="1"/>
        <v>21E3</v>
      </c>
      <c r="F23" s="19"/>
      <c r="G23" s="15">
        <f>+Results!D182</f>
        <v>46437</v>
      </c>
      <c r="H23" s="16" t="str">
        <f>VLOOKUP($D23,Results!$B$2:$I$244,8,FALSE)</f>
        <v>E3</v>
      </c>
      <c r="I23" s="17" t="str">
        <f>VLOOKUP(H23,Results!$N$2:$O$11,2,FALSE)</f>
        <v>Riches Rollers</v>
      </c>
      <c r="J23" s="82">
        <f t="shared" si="3"/>
        <v>0</v>
      </c>
      <c r="K23" s="64">
        <f t="shared" si="4"/>
        <v>0</v>
      </c>
      <c r="L23" s="67">
        <f>IF(OR(C23&gt;Results!$F$1,N23="N"),0,IF(H23="X",0,IF(N23=O23,1,0)))</f>
        <v>0</v>
      </c>
      <c r="M23" s="66">
        <f t="shared" si="5"/>
        <v>0</v>
      </c>
      <c r="N23" s="73" t="str">
        <f>IF($C23&gt;Results!$F$1," ",(VLOOKUP($D23,Results!$B$2:$H$244,7,FALSE)))</f>
        <v xml:space="preserve"> </v>
      </c>
      <c r="O23" s="74" t="str">
        <f>IF($C23&gt;Results!$F$1," ",(VLOOKUP($E23,Results!$C$2:$K$244,9,FALSE)))</f>
        <v xml:space="preserve"> </v>
      </c>
      <c r="P23" s="77">
        <f t="shared" si="6"/>
        <v>0</v>
      </c>
    </row>
    <row r="24" spans="2:16" x14ac:dyDescent="0.3">
      <c r="B24" t="str">
        <f t="shared" si="2"/>
        <v>E1</v>
      </c>
      <c r="C24" s="1">
        <v>22</v>
      </c>
      <c r="D24" s="20" t="str">
        <f t="shared" si="0"/>
        <v>22E1</v>
      </c>
      <c r="E24" s="20" t="str">
        <f t="shared" si="1"/>
        <v>22E4</v>
      </c>
      <c r="F24" s="19"/>
      <c r="G24" s="18">
        <f>+Results!D191</f>
        <v>46443</v>
      </c>
      <c r="H24" s="16" t="str">
        <f>VLOOKUP($D24,Results!$B$2:$I$244,8,FALSE)</f>
        <v>E4</v>
      </c>
      <c r="I24" s="17" t="str">
        <f>VLOOKUP(H24,Results!$N$2:$O$11,2,FALSE)</f>
        <v>Bullets</v>
      </c>
      <c r="J24" s="82">
        <f t="shared" si="3"/>
        <v>0</v>
      </c>
      <c r="K24" s="64">
        <f t="shared" si="4"/>
        <v>0</v>
      </c>
      <c r="L24" s="67">
        <f>IF(OR(C24&gt;Results!$F$1,N24="N"),0,IF(H24="X",0,IF(N24=O24,1,0)))</f>
        <v>0</v>
      </c>
      <c r="M24" s="66">
        <f t="shared" si="5"/>
        <v>0</v>
      </c>
      <c r="N24" s="73" t="str">
        <f>IF($C24&gt;Results!$F$1," ",(VLOOKUP($D24,Results!$B$2:$H$244,7,FALSE)))</f>
        <v xml:space="preserve"> </v>
      </c>
      <c r="O24" s="74" t="str">
        <f>IF($C24&gt;Results!$F$1," ",(VLOOKUP($E24,Results!$C$2:$K$244,9,FALSE)))</f>
        <v xml:space="preserve"> </v>
      </c>
      <c r="P24" s="77">
        <f t="shared" si="6"/>
        <v>0</v>
      </c>
    </row>
    <row r="25" spans="2:16" x14ac:dyDescent="0.3">
      <c r="B25" t="str">
        <f t="shared" si="2"/>
        <v>E1</v>
      </c>
      <c r="C25" s="1">
        <v>23</v>
      </c>
      <c r="D25" s="20" t="str">
        <f t="shared" si="0"/>
        <v>23E1</v>
      </c>
      <c r="E25" s="20" t="str">
        <f t="shared" si="1"/>
        <v>23E6</v>
      </c>
      <c r="F25" s="19"/>
      <c r="G25" s="15">
        <f>+Results!D200</f>
        <v>46451</v>
      </c>
      <c r="H25" s="16" t="str">
        <f>VLOOKUP($D25,Results!$B$2:$I$244,8,FALSE)</f>
        <v>E6</v>
      </c>
      <c r="I25" s="17" t="str">
        <f>VLOOKUP(H25,Results!$N$2:$O$11,2,FALSE)</f>
        <v>Starlite</v>
      </c>
      <c r="J25" s="82">
        <f t="shared" si="3"/>
        <v>0</v>
      </c>
      <c r="K25" s="64">
        <f t="shared" si="4"/>
        <v>0</v>
      </c>
      <c r="L25" s="67">
        <f>IF(OR(C25&gt;Results!$F$1,N25="N"),0,IF(H25="X",0,IF(N25=O25,1,0)))</f>
        <v>0</v>
      </c>
      <c r="M25" s="66">
        <f t="shared" si="5"/>
        <v>0</v>
      </c>
      <c r="N25" s="73" t="str">
        <f>IF($C25&gt;Results!$F$1," ",(VLOOKUP($D25,Results!$B$2:$H$244,7,FALSE)))</f>
        <v xml:space="preserve"> </v>
      </c>
      <c r="O25" s="74" t="str">
        <f>IF($C25&gt;Results!$F$1," ",(VLOOKUP($E25,Results!$C$2:$K$244,9,FALSE)))</f>
        <v xml:space="preserve"> </v>
      </c>
      <c r="P25" s="77">
        <f t="shared" si="6"/>
        <v>0</v>
      </c>
    </row>
    <row r="26" spans="2:16" x14ac:dyDescent="0.3">
      <c r="B26" t="str">
        <f t="shared" si="2"/>
        <v>E1</v>
      </c>
      <c r="C26" s="1">
        <v>24</v>
      </c>
      <c r="D26" s="20" t="str">
        <f t="shared" si="0"/>
        <v>24E1</v>
      </c>
      <c r="E26" s="20" t="str">
        <f t="shared" si="1"/>
        <v>24E7</v>
      </c>
      <c r="F26" s="19"/>
      <c r="G26" s="15">
        <f>+Results!D209</f>
        <v>46457</v>
      </c>
      <c r="H26" s="16" t="str">
        <f>VLOOKUP($D26,Results!$B$2:$I$244,8,FALSE)</f>
        <v>E7</v>
      </c>
      <c r="I26" s="17" t="str">
        <f>VLOOKUP(H26,Results!$N$2:$O$11,2,FALSE)</f>
        <v>Golfers</v>
      </c>
      <c r="J26" s="82">
        <f t="shared" si="3"/>
        <v>0</v>
      </c>
      <c r="K26" s="64">
        <f t="shared" si="4"/>
        <v>0</v>
      </c>
      <c r="L26" s="67">
        <f>IF(OR(C26&gt;Results!$F$1,N26="N"),0,IF(H26="X",0,IF(N26=O26,1,0)))</f>
        <v>0</v>
      </c>
      <c r="M26" s="66">
        <f t="shared" si="5"/>
        <v>0</v>
      </c>
      <c r="N26" s="73" t="str">
        <f>IF($C26&gt;Results!$F$1," ",(VLOOKUP($D26,Results!$B$2:$H$244,7,FALSE)))</f>
        <v xml:space="preserve"> </v>
      </c>
      <c r="O26" s="74" t="str">
        <f>IF($C26&gt;Results!$F$1," ",(VLOOKUP($E26,Results!$C$2:$K$244,9,FALSE)))</f>
        <v xml:space="preserve"> </v>
      </c>
      <c r="P26" s="77">
        <f t="shared" si="6"/>
        <v>0</v>
      </c>
    </row>
    <row r="27" spans="2:16" x14ac:dyDescent="0.3">
      <c r="B27" t="str">
        <f t="shared" si="2"/>
        <v>E1</v>
      </c>
      <c r="C27" s="1">
        <v>25</v>
      </c>
      <c r="D27" s="20" t="str">
        <f t="shared" si="0"/>
        <v>25E1</v>
      </c>
      <c r="E27" s="20" t="str">
        <f t="shared" si="1"/>
        <v>25E8</v>
      </c>
      <c r="F27" s="19"/>
      <c r="G27" s="15">
        <f>+Results!D218</f>
        <v>46465</v>
      </c>
      <c r="H27" s="16" t="str">
        <f>VLOOKUP($D27,Results!$B$2:$I$244,8,FALSE)</f>
        <v>E8</v>
      </c>
      <c r="I27" s="17" t="str">
        <f>VLOOKUP(H27,Results!$N$2:$O$11,2,FALSE)</f>
        <v>Green Wizards</v>
      </c>
      <c r="J27" s="82">
        <f t="shared" si="3"/>
        <v>0</v>
      </c>
      <c r="K27" s="64">
        <f t="shared" si="4"/>
        <v>0</v>
      </c>
      <c r="L27" s="67">
        <f>IF(OR(C27&gt;Results!$F$1,N27="N"),0,IF(H27="X",0,IF(N27=O27,1,0)))</f>
        <v>0</v>
      </c>
      <c r="M27" s="66">
        <f t="shared" si="5"/>
        <v>0</v>
      </c>
      <c r="N27" s="73" t="str">
        <f>IF($C27&gt;Results!$F$1," ",(VLOOKUP($D27,Results!$B$2:$H$244,7,FALSE)))</f>
        <v xml:space="preserve"> </v>
      </c>
      <c r="O27" s="74" t="str">
        <f>IF($C27&gt;Results!$F$1," ",(VLOOKUP($E27,Results!$C$2:$K$244,9,FALSE)))</f>
        <v xml:space="preserve"> </v>
      </c>
      <c r="P27" s="77">
        <f t="shared" si="6"/>
        <v>0</v>
      </c>
    </row>
    <row r="28" spans="2:16" x14ac:dyDescent="0.3">
      <c r="B28" t="str">
        <f t="shared" si="2"/>
        <v>E1</v>
      </c>
      <c r="C28" s="1">
        <v>26</v>
      </c>
      <c r="D28" s="20" t="str">
        <f t="shared" si="0"/>
        <v>26E1</v>
      </c>
      <c r="E28" s="20" t="str">
        <f t="shared" si="1"/>
        <v>26E5</v>
      </c>
      <c r="F28" s="19"/>
      <c r="G28" s="15">
        <f>+Results!D227</f>
        <v>46471</v>
      </c>
      <c r="H28" s="16" t="str">
        <f>VLOOKUP($D28,Results!$B$2:$I$244,8,FALSE)</f>
        <v>E5</v>
      </c>
      <c r="I28" s="17" t="str">
        <f>VLOOKUP(H28,Results!$N$2:$O$11,2,FALSE)</f>
        <v>New Builds</v>
      </c>
      <c r="J28" s="82">
        <f t="shared" si="3"/>
        <v>0</v>
      </c>
      <c r="K28" s="64">
        <f t="shared" si="4"/>
        <v>0</v>
      </c>
      <c r="L28" s="67">
        <f>IF(OR(C28&gt;Results!$F$1,N28="N"),0,IF(H28="X",0,IF(N28=O28,1,0)))</f>
        <v>0</v>
      </c>
      <c r="M28" s="66">
        <f t="shared" si="5"/>
        <v>0</v>
      </c>
      <c r="N28" s="73" t="str">
        <f>IF($C28&gt;Results!$F$1," ",(VLOOKUP($D28,Results!$B$2:$H$244,7,FALSE)))</f>
        <v xml:space="preserve"> </v>
      </c>
      <c r="O28" s="74" t="str">
        <f>IF($C28&gt;Results!$F$1," ",(VLOOKUP($E28,Results!$C$2:$K$244,9,FALSE)))</f>
        <v xml:space="preserve"> </v>
      </c>
      <c r="P28" s="77">
        <f t="shared" si="6"/>
        <v>0</v>
      </c>
    </row>
    <row r="29" spans="2:16" x14ac:dyDescent="0.3">
      <c r="B29" t="str">
        <f t="shared" si="2"/>
        <v>E1</v>
      </c>
      <c r="C29" s="1">
        <v>27</v>
      </c>
      <c r="D29" s="20" t="str">
        <f t="shared" si="0"/>
        <v>27E1</v>
      </c>
      <c r="E29" s="20" t="str">
        <f t="shared" si="1"/>
        <v>27X</v>
      </c>
      <c r="F29" s="19"/>
      <c r="G29" s="18">
        <f>+Results!D236</f>
        <v>46479</v>
      </c>
      <c r="H29" s="16" t="str">
        <f>VLOOKUP($D29,Results!$B$2:$I$244,8,FALSE)</f>
        <v>X</v>
      </c>
      <c r="I29" s="17" t="str">
        <f>VLOOKUP(H29,Results!$N$2:$O$11,2,FALSE)</f>
        <v>No Match</v>
      </c>
      <c r="J29" s="82">
        <f t="shared" si="3"/>
        <v>0</v>
      </c>
      <c r="K29" s="64">
        <f t="shared" si="4"/>
        <v>0</v>
      </c>
      <c r="L29" s="67">
        <f>IF(OR(C29&gt;Results!$F$1,N29="N"),0,IF(H29="X",0,IF(N29=O29,1,0)))</f>
        <v>0</v>
      </c>
      <c r="M29" s="66">
        <f t="shared" si="5"/>
        <v>0</v>
      </c>
      <c r="N29" s="73" t="str">
        <f>IF($C29&gt;Results!$F$1," ",(VLOOKUP($D29,Results!$B$2:$H$244,7,FALSE)))</f>
        <v xml:space="preserve"> </v>
      </c>
      <c r="O29" s="74" t="str">
        <f>IF($C29&gt;Results!$F$1," ",(VLOOKUP($E29,Results!$C$2:$K$244,9,FALSE)))</f>
        <v xml:space="preserve"> </v>
      </c>
      <c r="P29" s="77">
        <f t="shared" si="6"/>
        <v>0</v>
      </c>
    </row>
    <row r="30" spans="2:16" ht="15.6" x14ac:dyDescent="0.3">
      <c r="G30" s="23"/>
      <c r="H30" s="24"/>
      <c r="I30" s="25" t="s">
        <v>0</v>
      </c>
      <c r="J30" s="83">
        <f t="shared" ref="J30:P30" si="7">SUM(J3:J29)</f>
        <v>6</v>
      </c>
      <c r="K30" s="68">
        <f t="shared" si="7"/>
        <v>1</v>
      </c>
      <c r="L30" s="69">
        <f t="shared" si="7"/>
        <v>0</v>
      </c>
      <c r="M30" s="70">
        <f t="shared" si="7"/>
        <v>5</v>
      </c>
      <c r="N30" s="75">
        <f t="shared" si="7"/>
        <v>70</v>
      </c>
      <c r="O30" s="76">
        <f t="shared" si="7"/>
        <v>101</v>
      </c>
      <c r="P30" s="78">
        <f t="shared" si="7"/>
        <v>2</v>
      </c>
    </row>
  </sheetData>
  <mergeCells count="1">
    <mergeCell ref="I1:L1"/>
  </mergeCells>
  <phoneticPr fontId="0" type="noConversion"/>
  <conditionalFormatting sqref="H3:H29">
    <cfRule type="containsText" dxfId="17" priority="2" operator="containsText" text="X">
      <formula>NOT(ISERROR(SEARCH("X",H3)))</formula>
    </cfRule>
  </conditionalFormatting>
  <conditionalFormatting sqref="I3:I29">
    <cfRule type="containsText" dxfId="16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R30"/>
  <sheetViews>
    <sheetView workbookViewId="0">
      <selection activeCell="R3" sqref="R3"/>
    </sheetView>
  </sheetViews>
  <sheetFormatPr defaultRowHeight="14.4" x14ac:dyDescent="0.3"/>
  <cols>
    <col min="1" max="1" width="2.44140625" customWidth="1"/>
    <col min="2" max="2" width="3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6.6640625" customWidth="1"/>
    <col min="9" max="9" width="13.6640625" customWidth="1"/>
    <col min="10" max="16" width="8.6640625" customWidth="1"/>
    <col min="17" max="17" width="2.33203125" customWidth="1"/>
  </cols>
  <sheetData>
    <row r="1" spans="2:18" ht="18" x14ac:dyDescent="0.35">
      <c r="C1"/>
      <c r="E1"/>
      <c r="F1"/>
      <c r="G1" s="5"/>
      <c r="H1" s="1" t="s">
        <v>27</v>
      </c>
      <c r="I1" s="92" t="s">
        <v>41</v>
      </c>
      <c r="J1" s="92"/>
      <c r="K1" s="92"/>
      <c r="L1" s="92"/>
      <c r="M1" s="5"/>
      <c r="N1" s="5"/>
      <c r="O1" s="5"/>
      <c r="P1" s="5"/>
    </row>
    <row r="2" spans="2:18" ht="28.8" x14ac:dyDescent="0.3">
      <c r="C2"/>
      <c r="D2" s="1" t="s">
        <v>2</v>
      </c>
      <c r="E2" s="21" t="s">
        <v>3</v>
      </c>
      <c r="F2" s="12"/>
      <c r="G2" s="13" t="s">
        <v>13</v>
      </c>
      <c r="H2" s="16" t="s">
        <v>14</v>
      </c>
      <c r="I2" s="14" t="s">
        <v>5</v>
      </c>
      <c r="J2" s="82" t="s">
        <v>6</v>
      </c>
      <c r="K2" s="64" t="s">
        <v>7</v>
      </c>
      <c r="L2" s="65" t="s">
        <v>8</v>
      </c>
      <c r="M2" s="66" t="s">
        <v>9</v>
      </c>
      <c r="N2" s="71" t="s">
        <v>10</v>
      </c>
      <c r="O2" s="72" t="s">
        <v>11</v>
      </c>
      <c r="P2" s="77" t="s">
        <v>12</v>
      </c>
    </row>
    <row r="3" spans="2:18" x14ac:dyDescent="0.3">
      <c r="B3" t="str">
        <f>+$H$1</f>
        <v>E2</v>
      </c>
      <c r="C3" s="1">
        <v>1</v>
      </c>
      <c r="D3" s="20" t="str">
        <f t="shared" ref="D3" si="0">CONCATENATE(C3,B3)</f>
        <v>1E2</v>
      </c>
      <c r="E3" s="20" t="str">
        <f t="shared" ref="E3:E29" si="1">CONCATENATE(C3,H3)</f>
        <v>1E1</v>
      </c>
      <c r="F3" s="19"/>
      <c r="G3" s="15">
        <f>+Results!D2</f>
        <v>46283</v>
      </c>
      <c r="H3" s="16" t="str">
        <f>VLOOKUP($D3,Results!$B$2:$I$244,8,FALSE)</f>
        <v>E1</v>
      </c>
      <c r="I3" s="17" t="str">
        <f>VLOOKUP(H3,Results!$N$2:$O$11,2,FALSE)</f>
        <v>Misfits</v>
      </c>
      <c r="J3" s="82">
        <f>SUM(K3:M3)</f>
        <v>1</v>
      </c>
      <c r="K3" s="64">
        <f>IF(H3="X",0,IF(N3&gt;O3,1,0))</f>
        <v>1</v>
      </c>
      <c r="L3" s="67">
        <f>IF(OR(C3&gt;Results!$F$1,N3="N"),0,IF(H3="X",0,IF(N3=O3,1,0)))</f>
        <v>0</v>
      </c>
      <c r="M3" s="66">
        <f>IF(H3="X",0,IF(N3&lt;O3,1,0))</f>
        <v>0</v>
      </c>
      <c r="N3" s="73">
        <f>IF($C3&gt;Results!$F$1," ",(VLOOKUP($D3,Results!$B$2:$H$244,7,FALSE)))</f>
        <v>18</v>
      </c>
      <c r="O3" s="74">
        <f>IF($C3&gt;Results!$F$1," ",(VLOOKUP($E3,Results!$C$2:$K$244,9,FALSE)))</f>
        <v>15</v>
      </c>
      <c r="P3" s="77">
        <f>IF(J3=" "," ",SUM(K3*2)+L3*1)</f>
        <v>2</v>
      </c>
      <c r="R3" t="s">
        <v>58</v>
      </c>
    </row>
    <row r="4" spans="2:18" x14ac:dyDescent="0.3">
      <c r="B4" t="str">
        <f t="shared" ref="B4:B29" si="2">+$H$1</f>
        <v>E2</v>
      </c>
      <c r="C4" s="1">
        <v>2</v>
      </c>
      <c r="D4" s="20" t="str">
        <f t="shared" ref="D4:D29" si="3">CONCATENATE(C4,B4)</f>
        <v>2E2</v>
      </c>
      <c r="E4" s="20" t="str">
        <f t="shared" si="1"/>
        <v>2E3</v>
      </c>
      <c r="F4" s="19"/>
      <c r="G4" s="15">
        <f>+Results!D11</f>
        <v>46289</v>
      </c>
      <c r="H4" s="16" t="str">
        <f>VLOOKUP($D4,Results!$B$2:$I$244,8,FALSE)</f>
        <v>E3</v>
      </c>
      <c r="I4" s="17" t="str">
        <f>VLOOKUP(H4,Results!$N$2:$O$11,2,FALSE)</f>
        <v>Riches Rollers</v>
      </c>
      <c r="J4" s="82">
        <f t="shared" ref="J4:J29" si="4">SUM(K4:M4)</f>
        <v>1</v>
      </c>
      <c r="K4" s="64">
        <f t="shared" ref="K4:K29" si="5">IF(H4="X",0,IF(N4&gt;O4,1,0))</f>
        <v>0</v>
      </c>
      <c r="L4" s="67">
        <f>IF(OR(C4&gt;Results!$F$1,N4="N"),0,IF(H4="X",0,IF(N4=O4,1,0)))</f>
        <v>0</v>
      </c>
      <c r="M4" s="66">
        <f t="shared" ref="M4:M29" si="6">IF(H4="X",0,IF(N4&lt;O4,1,0))</f>
        <v>1</v>
      </c>
      <c r="N4" s="73">
        <f>IF($C4&gt;Results!$F$1," ",(VLOOKUP($D4,Results!$B$2:$H$244,7,FALSE)))</f>
        <v>9</v>
      </c>
      <c r="O4" s="74">
        <f>IF($C4&gt;Results!$F$1," ",(VLOOKUP($E4,Results!$C$2:$K$244,9,FALSE)))</f>
        <v>17</v>
      </c>
      <c r="P4" s="77">
        <f t="shared" ref="P4:P29" si="7">IF(J4=" "," ",SUM(K4*2)+L4*1)</f>
        <v>0</v>
      </c>
    </row>
    <row r="5" spans="2:18" x14ac:dyDescent="0.3">
      <c r="B5" t="str">
        <f t="shared" si="2"/>
        <v>E2</v>
      </c>
      <c r="C5" s="1">
        <v>3</v>
      </c>
      <c r="D5" s="20" t="str">
        <f t="shared" si="3"/>
        <v>3E2</v>
      </c>
      <c r="E5" s="20" t="str">
        <f t="shared" si="1"/>
        <v>3E4</v>
      </c>
      <c r="F5" s="19"/>
      <c r="G5" s="15">
        <f>+Results!D20</f>
        <v>46297</v>
      </c>
      <c r="H5" s="16" t="str">
        <f>VLOOKUP($D5,Results!$B$2:$I$244,8,FALSE)</f>
        <v>E4</v>
      </c>
      <c r="I5" s="17" t="str">
        <f>VLOOKUP(H5,Results!$N$2:$O$11,2,FALSE)</f>
        <v>Bullets</v>
      </c>
      <c r="J5" s="82">
        <f t="shared" si="4"/>
        <v>1</v>
      </c>
      <c r="K5" s="64">
        <f t="shared" si="5"/>
        <v>1</v>
      </c>
      <c r="L5" s="67">
        <f>IF(OR(C5&gt;Results!$F$1,N5="N"),0,IF(H5="X",0,IF(N5=O5,1,0)))</f>
        <v>0</v>
      </c>
      <c r="M5" s="66">
        <f t="shared" si="6"/>
        <v>0</v>
      </c>
      <c r="N5" s="73">
        <f>IF($C5&gt;Results!$F$1," ",(VLOOKUP($D5,Results!$B$2:$H$244,7,FALSE)))</f>
        <v>18</v>
      </c>
      <c r="O5" s="74">
        <f>IF($C5&gt;Results!$F$1," ",(VLOOKUP($E5,Results!$C$2:$K$244,9,FALSE)))</f>
        <v>15</v>
      </c>
      <c r="P5" s="77">
        <f t="shared" si="7"/>
        <v>2</v>
      </c>
    </row>
    <row r="6" spans="2:18" x14ac:dyDescent="0.3">
      <c r="B6" t="str">
        <f t="shared" si="2"/>
        <v>E2</v>
      </c>
      <c r="C6" s="1">
        <v>4</v>
      </c>
      <c r="D6" s="20" t="str">
        <f t="shared" si="3"/>
        <v>4E2</v>
      </c>
      <c r="E6" s="20" t="str">
        <f t="shared" si="1"/>
        <v>4E7</v>
      </c>
      <c r="F6" s="19"/>
      <c r="G6" s="15">
        <f>+Results!D29</f>
        <v>46303</v>
      </c>
      <c r="H6" s="16" t="str">
        <f>VLOOKUP($D6,Results!$B$2:$I$244,8,FALSE)</f>
        <v>E7</v>
      </c>
      <c r="I6" s="17" t="str">
        <f>VLOOKUP(H6,Results!$N$2:$O$11,2,FALSE)</f>
        <v>Golfers</v>
      </c>
      <c r="J6" s="82">
        <f t="shared" si="4"/>
        <v>1</v>
      </c>
      <c r="K6" s="64">
        <f t="shared" si="5"/>
        <v>1</v>
      </c>
      <c r="L6" s="67">
        <f>IF(OR(C6&gt;Results!$F$1,N6="N"),0,IF(H6="X",0,IF(N6=O6,1,0)))</f>
        <v>0</v>
      </c>
      <c r="M6" s="66">
        <f t="shared" si="6"/>
        <v>0</v>
      </c>
      <c r="N6" s="73">
        <f>IF($C6&gt;Results!$F$1," ",(VLOOKUP($D6,Results!$B$2:$H$244,7,FALSE)))</f>
        <v>17</v>
      </c>
      <c r="O6" s="74">
        <f>IF($C6&gt;Results!$F$1," ",(VLOOKUP($E6,Results!$C$2:$K$244,9,FALSE)))</f>
        <v>13</v>
      </c>
      <c r="P6" s="77">
        <f t="shared" si="7"/>
        <v>2</v>
      </c>
    </row>
    <row r="7" spans="2:18" x14ac:dyDescent="0.3">
      <c r="B7" t="str">
        <f t="shared" si="2"/>
        <v>E2</v>
      </c>
      <c r="C7" s="1">
        <v>5</v>
      </c>
      <c r="D7" s="20" t="str">
        <f t="shared" si="3"/>
        <v>5E2</v>
      </c>
      <c r="E7" s="20" t="str">
        <f t="shared" si="1"/>
        <v>5E8</v>
      </c>
      <c r="F7" s="19"/>
      <c r="G7" s="18">
        <f>+Results!D38</f>
        <v>46311</v>
      </c>
      <c r="H7" s="16" t="str">
        <f>VLOOKUP($D7,Results!$B$2:$I$244,8,FALSE)</f>
        <v>E8</v>
      </c>
      <c r="I7" s="17" t="str">
        <f>VLOOKUP(H7,Results!$N$2:$O$11,2,FALSE)</f>
        <v>Green Wizards</v>
      </c>
      <c r="J7" s="82">
        <f t="shared" si="4"/>
        <v>1</v>
      </c>
      <c r="K7" s="64">
        <f t="shared" si="5"/>
        <v>1</v>
      </c>
      <c r="L7" s="67">
        <f>IF(OR(C7&gt;Results!$F$1,N7="N"),0,IF(H7="X",0,IF(N7=O7,1,0)))</f>
        <v>0</v>
      </c>
      <c r="M7" s="66">
        <f t="shared" si="6"/>
        <v>0</v>
      </c>
      <c r="N7" s="73">
        <f>IF($C7&gt;Results!$F$1," ",(VLOOKUP($D7,Results!$B$2:$H$244,7,FALSE)))</f>
        <v>21</v>
      </c>
      <c r="O7" s="74">
        <f>IF($C7&gt;Results!$F$1," ",(VLOOKUP($E7,Results!$C$2:$K$244,9,FALSE)))</f>
        <v>9</v>
      </c>
      <c r="P7" s="77">
        <f t="shared" si="7"/>
        <v>2</v>
      </c>
    </row>
    <row r="8" spans="2:18" x14ac:dyDescent="0.3">
      <c r="B8" t="str">
        <f t="shared" si="2"/>
        <v>E2</v>
      </c>
      <c r="C8" s="1">
        <v>6</v>
      </c>
      <c r="D8" s="20" t="str">
        <f t="shared" si="3"/>
        <v>6E2</v>
      </c>
      <c r="E8" s="20" t="str">
        <f t="shared" si="1"/>
        <v>6E6</v>
      </c>
      <c r="F8" s="19"/>
      <c r="G8" s="15">
        <f>+Results!D47</f>
        <v>46317</v>
      </c>
      <c r="H8" s="16" t="str">
        <f>VLOOKUP($D8,Results!$B$2:$I$244,8,FALSE)</f>
        <v>E6</v>
      </c>
      <c r="I8" s="17" t="str">
        <f>VLOOKUP(H8,Results!$N$2:$O$11,2,FALSE)</f>
        <v>Starlite</v>
      </c>
      <c r="J8" s="82">
        <f t="shared" si="4"/>
        <v>0</v>
      </c>
      <c r="K8" s="64">
        <f t="shared" si="5"/>
        <v>0</v>
      </c>
      <c r="L8" s="67">
        <f>IF(OR(C8&gt;Results!$F$1,N8="N"),0,IF(H8="X",0,IF(N8=O8,1,0)))</f>
        <v>0</v>
      </c>
      <c r="M8" s="66">
        <f t="shared" si="6"/>
        <v>0</v>
      </c>
      <c r="N8" s="73" t="str">
        <f>IF($C8&gt;Results!$F$1," ",(VLOOKUP($D8,Results!$B$2:$H$244,7,FALSE)))</f>
        <v>N</v>
      </c>
      <c r="O8" s="74" t="str">
        <f>IF($C8&gt;Results!$F$1," ",(VLOOKUP($E8,Results!$C$2:$K$244,9,FALSE)))</f>
        <v>N</v>
      </c>
      <c r="P8" s="77">
        <f t="shared" si="7"/>
        <v>0</v>
      </c>
    </row>
    <row r="9" spans="2:18" x14ac:dyDescent="0.3">
      <c r="B9" t="str">
        <f t="shared" si="2"/>
        <v>E2</v>
      </c>
      <c r="C9" s="1">
        <v>7</v>
      </c>
      <c r="D9" s="20" t="str">
        <f t="shared" si="3"/>
        <v>7E2</v>
      </c>
      <c r="E9" s="20" t="str">
        <f t="shared" si="1"/>
        <v>7E5</v>
      </c>
      <c r="F9" s="19"/>
      <c r="G9" s="15">
        <f>+Results!D56</f>
        <v>46325</v>
      </c>
      <c r="H9" s="16" t="str">
        <f>VLOOKUP($D9,Results!$B$2:$I$244,8,FALSE)</f>
        <v>E5</v>
      </c>
      <c r="I9" s="17" t="str">
        <f>VLOOKUP(H9,Results!$N$2:$O$11,2,FALSE)</f>
        <v>New Builds</v>
      </c>
      <c r="J9" s="82">
        <f t="shared" si="4"/>
        <v>0</v>
      </c>
      <c r="K9" s="64">
        <f t="shared" si="5"/>
        <v>0</v>
      </c>
      <c r="L9" s="67">
        <f>IF(OR(C9&gt;Results!$F$1,N9="N"),0,IF(H9="X",0,IF(N9=O9,1,0)))</f>
        <v>0</v>
      </c>
      <c r="M9" s="66">
        <f t="shared" si="6"/>
        <v>0</v>
      </c>
      <c r="N9" s="73" t="str">
        <f>IF($C9&gt;Results!$F$1," ",(VLOOKUP($D9,Results!$B$2:$H$244,7,FALSE)))</f>
        <v xml:space="preserve"> </v>
      </c>
      <c r="O9" s="74" t="str">
        <f>IF($C9&gt;Results!$F$1," ",(VLOOKUP($E9,Results!$C$2:$K$244,9,FALSE)))</f>
        <v xml:space="preserve"> </v>
      </c>
      <c r="P9" s="77">
        <f t="shared" si="7"/>
        <v>0</v>
      </c>
    </row>
    <row r="10" spans="2:18" x14ac:dyDescent="0.3">
      <c r="B10" t="str">
        <f t="shared" si="2"/>
        <v>E2</v>
      </c>
      <c r="C10" s="1">
        <v>8</v>
      </c>
      <c r="D10" s="20" t="str">
        <f t="shared" si="3"/>
        <v>8E2</v>
      </c>
      <c r="E10" s="20" t="str">
        <f t="shared" si="1"/>
        <v>8X</v>
      </c>
      <c r="F10" s="19"/>
      <c r="G10" s="15">
        <f>+Results!D65</f>
        <v>46331</v>
      </c>
      <c r="H10" s="16" t="str">
        <f>VLOOKUP($D10,Results!$B$2:$I$244,8,FALSE)</f>
        <v>X</v>
      </c>
      <c r="I10" s="17" t="str">
        <f>VLOOKUP(H10,Results!$N$2:$O$11,2,FALSE)</f>
        <v>No Match</v>
      </c>
      <c r="J10" s="82">
        <f t="shared" si="4"/>
        <v>0</v>
      </c>
      <c r="K10" s="64">
        <f t="shared" si="5"/>
        <v>0</v>
      </c>
      <c r="L10" s="67">
        <f>IF(OR(C10&gt;Results!$F$1,N10="N"),0,IF(H10="X",0,IF(N10=O10,1,0)))</f>
        <v>0</v>
      </c>
      <c r="M10" s="66">
        <f t="shared" si="6"/>
        <v>0</v>
      </c>
      <c r="N10" s="73" t="str">
        <f>IF($C10&gt;Results!$F$1," ",(VLOOKUP($D10,Results!$B$2:$H$244,7,FALSE)))</f>
        <v xml:space="preserve"> </v>
      </c>
      <c r="O10" s="74" t="str">
        <f>IF($C10&gt;Results!$F$1," ",(VLOOKUP($E10,Results!$C$2:$K$244,9,FALSE)))</f>
        <v xml:space="preserve"> </v>
      </c>
      <c r="P10" s="77">
        <f t="shared" si="7"/>
        <v>0</v>
      </c>
    </row>
    <row r="11" spans="2:18" x14ac:dyDescent="0.3">
      <c r="B11" t="str">
        <f t="shared" si="2"/>
        <v>E2</v>
      </c>
      <c r="C11" s="1">
        <v>9</v>
      </c>
      <c r="D11" s="20" t="str">
        <f t="shared" si="3"/>
        <v>9E2</v>
      </c>
      <c r="E11" s="20" t="str">
        <f t="shared" si="1"/>
        <v>9E9</v>
      </c>
      <c r="F11" s="19"/>
      <c r="G11" s="18">
        <f>+Results!D74</f>
        <v>46339</v>
      </c>
      <c r="H11" s="16" t="str">
        <f>VLOOKUP($D11,Results!$B$2:$I$244,8,FALSE)</f>
        <v>E9</v>
      </c>
      <c r="I11" s="17" t="str">
        <f>VLOOKUP(H11,Results!$N$2:$O$11,2,FALSE)</f>
        <v>Biased Boys</v>
      </c>
      <c r="J11" s="82">
        <f t="shared" si="4"/>
        <v>0</v>
      </c>
      <c r="K11" s="64">
        <f t="shared" si="5"/>
        <v>0</v>
      </c>
      <c r="L11" s="67">
        <f>IF(OR(C11&gt;Results!$F$1,N11="N"),0,IF(H11="X",0,IF(N11=O11,1,0)))</f>
        <v>0</v>
      </c>
      <c r="M11" s="66">
        <f t="shared" si="6"/>
        <v>0</v>
      </c>
      <c r="N11" s="73" t="str">
        <f>IF($C11&gt;Results!$F$1," ",(VLOOKUP($D11,Results!$B$2:$H$244,7,FALSE)))</f>
        <v xml:space="preserve"> </v>
      </c>
      <c r="O11" s="74" t="str">
        <f>IF($C11&gt;Results!$F$1," ",(VLOOKUP($E11,Results!$C$2:$K$244,9,FALSE)))</f>
        <v xml:space="preserve"> </v>
      </c>
      <c r="P11" s="77">
        <f t="shared" si="7"/>
        <v>0</v>
      </c>
    </row>
    <row r="12" spans="2:18" x14ac:dyDescent="0.3">
      <c r="B12" t="str">
        <f t="shared" si="2"/>
        <v>E2</v>
      </c>
      <c r="C12" s="1">
        <v>10</v>
      </c>
      <c r="D12" s="20" t="str">
        <f t="shared" si="3"/>
        <v>10E2</v>
      </c>
      <c r="E12" s="20" t="str">
        <f t="shared" si="1"/>
        <v>10E1</v>
      </c>
      <c r="F12" s="19"/>
      <c r="G12" s="18">
        <f>+Results!D83</f>
        <v>46345</v>
      </c>
      <c r="H12" s="16" t="str">
        <f>VLOOKUP($D12,Results!$B$2:$I$244,8,FALSE)</f>
        <v>E1</v>
      </c>
      <c r="I12" s="17" t="str">
        <f>VLOOKUP(H12,Results!$N$2:$O$11,2,FALSE)</f>
        <v>Misfits</v>
      </c>
      <c r="J12" s="82">
        <f t="shared" si="4"/>
        <v>0</v>
      </c>
      <c r="K12" s="64">
        <f t="shared" si="5"/>
        <v>0</v>
      </c>
      <c r="L12" s="67">
        <f>IF(OR(C12&gt;Results!$F$1,N12="N"),0,IF(H12="X",0,IF(N12=O12,1,0)))</f>
        <v>0</v>
      </c>
      <c r="M12" s="66">
        <f t="shared" si="6"/>
        <v>0</v>
      </c>
      <c r="N12" s="73" t="str">
        <f>IF($C12&gt;Results!$F$1," ",(VLOOKUP($D12,Results!$B$2:$H$244,7,FALSE)))</f>
        <v xml:space="preserve"> </v>
      </c>
      <c r="O12" s="74" t="str">
        <f>IF($C12&gt;Results!$F$1," ",(VLOOKUP($E12,Results!$C$2:$K$244,9,FALSE)))</f>
        <v xml:space="preserve"> </v>
      </c>
      <c r="P12" s="77">
        <f t="shared" si="7"/>
        <v>0</v>
      </c>
    </row>
    <row r="13" spans="2:18" x14ac:dyDescent="0.3">
      <c r="B13" t="str">
        <f t="shared" si="2"/>
        <v>E2</v>
      </c>
      <c r="C13" s="1">
        <v>11</v>
      </c>
      <c r="D13" s="20" t="str">
        <f t="shared" si="3"/>
        <v>11E2</v>
      </c>
      <c r="E13" s="20" t="str">
        <f t="shared" si="1"/>
        <v>11E3</v>
      </c>
      <c r="F13" s="19"/>
      <c r="G13" s="18">
        <f>+Results!D92</f>
        <v>46353</v>
      </c>
      <c r="H13" s="16" t="str">
        <f>VLOOKUP($D13,Results!$B$2:$I$244,8,FALSE)</f>
        <v>E3</v>
      </c>
      <c r="I13" s="17" t="str">
        <f>VLOOKUP(H13,Results!$N$2:$O$11,2,FALSE)</f>
        <v>Riches Rollers</v>
      </c>
      <c r="J13" s="82">
        <f t="shared" si="4"/>
        <v>0</v>
      </c>
      <c r="K13" s="64">
        <f t="shared" si="5"/>
        <v>0</v>
      </c>
      <c r="L13" s="67">
        <f>IF(OR(C13&gt;Results!$F$1,N13="N"),0,IF(H13="X",0,IF(N13=O13,1,0)))</f>
        <v>0</v>
      </c>
      <c r="M13" s="66">
        <f t="shared" si="6"/>
        <v>0</v>
      </c>
      <c r="N13" s="73" t="str">
        <f>IF($C13&gt;Results!$F$1," ",(VLOOKUP($D13,Results!$B$2:$H$244,7,FALSE)))</f>
        <v xml:space="preserve"> </v>
      </c>
      <c r="O13" s="74" t="str">
        <f>IF($C13&gt;Results!$F$1," ",(VLOOKUP($E13,Results!$C$2:$K$244,9,FALSE)))</f>
        <v xml:space="preserve"> </v>
      </c>
      <c r="P13" s="77">
        <f t="shared" si="7"/>
        <v>0</v>
      </c>
    </row>
    <row r="14" spans="2:18" x14ac:dyDescent="0.3">
      <c r="B14" t="str">
        <f t="shared" si="2"/>
        <v>E2</v>
      </c>
      <c r="C14" s="1">
        <v>12</v>
      </c>
      <c r="D14" s="20" t="str">
        <f t="shared" si="3"/>
        <v>12E2</v>
      </c>
      <c r="E14" s="20" t="str">
        <f t="shared" si="1"/>
        <v>12E4</v>
      </c>
      <c r="F14" s="19"/>
      <c r="G14" s="15">
        <f>+Results!D101</f>
        <v>46359</v>
      </c>
      <c r="H14" s="16" t="str">
        <f>VLOOKUP($D14,Results!$B$2:$I$244,8,FALSE)</f>
        <v>E4</v>
      </c>
      <c r="I14" s="17" t="str">
        <f>VLOOKUP(H14,Results!$N$2:$O$11,2,FALSE)</f>
        <v>Bullets</v>
      </c>
      <c r="J14" s="82">
        <f t="shared" si="4"/>
        <v>0</v>
      </c>
      <c r="K14" s="64">
        <f t="shared" si="5"/>
        <v>0</v>
      </c>
      <c r="L14" s="67">
        <f>IF(OR(C14&gt;Results!$F$1,N14="N"),0,IF(H14="X",0,IF(N14=O14,1,0)))</f>
        <v>0</v>
      </c>
      <c r="M14" s="66">
        <f t="shared" si="6"/>
        <v>0</v>
      </c>
      <c r="N14" s="73" t="str">
        <f>IF($C14&gt;Results!$F$1," ",(VLOOKUP($D14,Results!$B$2:$H$244,7,FALSE)))</f>
        <v xml:space="preserve"> </v>
      </c>
      <c r="O14" s="74" t="str">
        <f>IF($C14&gt;Results!$F$1," ",(VLOOKUP($E14,Results!$C$2:$K$244,9,FALSE)))</f>
        <v xml:space="preserve"> </v>
      </c>
      <c r="P14" s="77">
        <f t="shared" si="7"/>
        <v>0</v>
      </c>
    </row>
    <row r="15" spans="2:18" x14ac:dyDescent="0.3">
      <c r="B15" t="str">
        <f t="shared" si="2"/>
        <v>E2</v>
      </c>
      <c r="C15" s="1">
        <v>13</v>
      </c>
      <c r="D15" s="20" t="str">
        <f t="shared" si="3"/>
        <v>13E2</v>
      </c>
      <c r="E15" s="20" t="str">
        <f t="shared" si="1"/>
        <v>13E7</v>
      </c>
      <c r="F15" s="19"/>
      <c r="G15" s="15">
        <f>+Results!D110</f>
        <v>46367</v>
      </c>
      <c r="H15" s="16" t="str">
        <f>VLOOKUP($D15,Results!$B$2:$I$244,8,FALSE)</f>
        <v>E7</v>
      </c>
      <c r="I15" s="17" t="str">
        <f>VLOOKUP(H15,Results!$N$2:$O$11,2,FALSE)</f>
        <v>Golfers</v>
      </c>
      <c r="J15" s="82">
        <f t="shared" si="4"/>
        <v>0</v>
      </c>
      <c r="K15" s="64">
        <f t="shared" si="5"/>
        <v>0</v>
      </c>
      <c r="L15" s="67">
        <f>IF(OR(C15&gt;Results!$F$1,N15="N"),0,IF(H15="X",0,IF(N15=O15,1,0)))</f>
        <v>0</v>
      </c>
      <c r="M15" s="66">
        <f t="shared" si="6"/>
        <v>0</v>
      </c>
      <c r="N15" s="73" t="str">
        <f>IF($C15&gt;Results!$F$1," ",(VLOOKUP($D15,Results!$B$2:$H$244,7,FALSE)))</f>
        <v xml:space="preserve"> </v>
      </c>
      <c r="O15" s="74" t="str">
        <f>IF($C15&gt;Results!$F$1," ",(VLOOKUP($E15,Results!$C$2:$K$244,9,FALSE)))</f>
        <v xml:space="preserve"> </v>
      </c>
      <c r="P15" s="77">
        <f t="shared" si="7"/>
        <v>0</v>
      </c>
    </row>
    <row r="16" spans="2:18" x14ac:dyDescent="0.3">
      <c r="B16" t="str">
        <f t="shared" si="2"/>
        <v>E2</v>
      </c>
      <c r="C16" s="1">
        <v>14</v>
      </c>
      <c r="D16" s="20" t="str">
        <f t="shared" si="3"/>
        <v>14E2</v>
      </c>
      <c r="E16" s="20" t="str">
        <f t="shared" si="1"/>
        <v>14E8</v>
      </c>
      <c r="F16" s="19"/>
      <c r="G16" s="15">
        <f>+Results!D119</f>
        <v>46373</v>
      </c>
      <c r="H16" s="16" t="str">
        <f>VLOOKUP($D16,Results!$B$2:$I$244,8,FALSE)</f>
        <v>E8</v>
      </c>
      <c r="I16" s="17" t="str">
        <f>VLOOKUP(H16,Results!$N$2:$O$11,2,FALSE)</f>
        <v>Green Wizards</v>
      </c>
      <c r="J16" s="82">
        <f t="shared" si="4"/>
        <v>0</v>
      </c>
      <c r="K16" s="64">
        <f t="shared" si="5"/>
        <v>0</v>
      </c>
      <c r="L16" s="67">
        <f>IF(OR(C16&gt;Results!$F$1,N16="N"),0,IF(H16="X",0,IF(N16=O16,1,0)))</f>
        <v>0</v>
      </c>
      <c r="M16" s="66">
        <f t="shared" si="6"/>
        <v>0</v>
      </c>
      <c r="N16" s="73" t="str">
        <f>IF($C16&gt;Results!$F$1," ",(VLOOKUP($D16,Results!$B$2:$H$244,7,FALSE)))</f>
        <v xml:space="preserve"> </v>
      </c>
      <c r="O16" s="74" t="str">
        <f>IF($C16&gt;Results!$F$1," ",(VLOOKUP($E16,Results!$C$2:$K$244,9,FALSE)))</f>
        <v xml:space="preserve"> </v>
      </c>
      <c r="P16" s="77">
        <f t="shared" si="7"/>
        <v>0</v>
      </c>
    </row>
    <row r="17" spans="2:16" x14ac:dyDescent="0.3">
      <c r="B17" t="str">
        <f t="shared" si="2"/>
        <v>E2</v>
      </c>
      <c r="C17" s="1">
        <v>15</v>
      </c>
      <c r="D17" s="20" t="str">
        <f t="shared" si="3"/>
        <v>15E2</v>
      </c>
      <c r="E17" s="20" t="str">
        <f t="shared" si="1"/>
        <v>15E6</v>
      </c>
      <c r="F17" s="19"/>
      <c r="G17" s="15">
        <f>+Results!D128</f>
        <v>46395</v>
      </c>
      <c r="H17" s="16" t="str">
        <f>VLOOKUP($D17,Results!$B$2:$I$244,8,FALSE)</f>
        <v>E6</v>
      </c>
      <c r="I17" s="17" t="str">
        <f>VLOOKUP(H17,Results!$N$2:$O$11,2,FALSE)</f>
        <v>Starlite</v>
      </c>
      <c r="J17" s="82">
        <f t="shared" si="4"/>
        <v>0</v>
      </c>
      <c r="K17" s="64">
        <f t="shared" si="5"/>
        <v>0</v>
      </c>
      <c r="L17" s="67">
        <f>IF(OR(C17&gt;Results!$F$1,N17="N"),0,IF(H17="X",0,IF(N17=O17,1,0)))</f>
        <v>0</v>
      </c>
      <c r="M17" s="66">
        <f t="shared" si="6"/>
        <v>0</v>
      </c>
      <c r="N17" s="73" t="str">
        <f>IF($C17&gt;Results!$F$1," ",(VLOOKUP($D17,Results!$B$2:$H$244,7,FALSE)))</f>
        <v xml:space="preserve"> </v>
      </c>
      <c r="O17" s="74" t="str">
        <f>IF($C17&gt;Results!$F$1," ",(VLOOKUP($E17,Results!$C$2:$K$244,9,FALSE)))</f>
        <v xml:space="preserve"> </v>
      </c>
      <c r="P17" s="77">
        <f t="shared" si="7"/>
        <v>0</v>
      </c>
    </row>
    <row r="18" spans="2:16" x14ac:dyDescent="0.3">
      <c r="B18" t="str">
        <f t="shared" si="2"/>
        <v>E2</v>
      </c>
      <c r="C18" s="1">
        <v>16</v>
      </c>
      <c r="D18" s="20" t="str">
        <f t="shared" si="3"/>
        <v>16E2</v>
      </c>
      <c r="E18" s="20" t="str">
        <f t="shared" si="1"/>
        <v>16E5</v>
      </c>
      <c r="F18" s="19"/>
      <c r="G18" s="18">
        <f>+Results!D137</f>
        <v>46401</v>
      </c>
      <c r="H18" s="16" t="str">
        <f>VLOOKUP($D18,Results!$B$2:$I$244,8,FALSE)</f>
        <v>E5</v>
      </c>
      <c r="I18" s="17" t="str">
        <f>VLOOKUP(H18,Results!$N$2:$O$11,2,FALSE)</f>
        <v>New Builds</v>
      </c>
      <c r="J18" s="82">
        <f t="shared" si="4"/>
        <v>0</v>
      </c>
      <c r="K18" s="64">
        <f t="shared" si="5"/>
        <v>0</v>
      </c>
      <c r="L18" s="67">
        <f>IF(OR(C18&gt;Results!$F$1,N18="N"),0,IF(H18="X",0,IF(N18=O18,1,0)))</f>
        <v>0</v>
      </c>
      <c r="M18" s="66">
        <f t="shared" si="6"/>
        <v>0</v>
      </c>
      <c r="N18" s="73" t="str">
        <f>IF($C18&gt;Results!$F$1," ",(VLOOKUP($D18,Results!$B$2:$H$244,7,FALSE)))</f>
        <v xml:space="preserve"> </v>
      </c>
      <c r="O18" s="74" t="str">
        <f>IF($C18&gt;Results!$F$1," ",(VLOOKUP($E18,Results!$C$2:$K$244,9,FALSE)))</f>
        <v xml:space="preserve"> </v>
      </c>
      <c r="P18" s="77">
        <f t="shared" si="7"/>
        <v>0</v>
      </c>
    </row>
    <row r="19" spans="2:16" x14ac:dyDescent="0.3">
      <c r="B19" t="str">
        <f t="shared" si="2"/>
        <v>E2</v>
      </c>
      <c r="C19" s="1">
        <v>17</v>
      </c>
      <c r="D19" s="20" t="str">
        <f t="shared" si="3"/>
        <v>17E2</v>
      </c>
      <c r="E19" s="20" t="str">
        <f t="shared" si="1"/>
        <v>17X</v>
      </c>
      <c r="F19" s="19"/>
      <c r="G19" s="15">
        <f>+Results!D146</f>
        <v>46409</v>
      </c>
      <c r="H19" s="16" t="str">
        <f>VLOOKUP($D19,Results!$B$2:$I$244,8,FALSE)</f>
        <v>X</v>
      </c>
      <c r="I19" s="17" t="str">
        <f>VLOOKUP(H19,Results!$N$2:$O$11,2,FALSE)</f>
        <v>No Match</v>
      </c>
      <c r="J19" s="82">
        <f t="shared" si="4"/>
        <v>0</v>
      </c>
      <c r="K19" s="64">
        <f t="shared" si="5"/>
        <v>0</v>
      </c>
      <c r="L19" s="67">
        <f>IF(OR(C19&gt;Results!$F$1,N19="N"),0,IF(H19="X",0,IF(N19=O19,1,0)))</f>
        <v>0</v>
      </c>
      <c r="M19" s="66">
        <f t="shared" si="6"/>
        <v>0</v>
      </c>
      <c r="N19" s="73" t="str">
        <f>IF($C19&gt;Results!$F$1," ",(VLOOKUP($D19,Results!$B$2:$H$244,7,FALSE)))</f>
        <v xml:space="preserve"> </v>
      </c>
      <c r="O19" s="74" t="str">
        <f>IF($C19&gt;Results!$F$1," ",(VLOOKUP($E19,Results!$C$2:$K$244,9,FALSE)))</f>
        <v xml:space="preserve"> </v>
      </c>
      <c r="P19" s="77">
        <f t="shared" si="7"/>
        <v>0</v>
      </c>
    </row>
    <row r="20" spans="2:16" x14ac:dyDescent="0.3">
      <c r="B20" t="str">
        <f t="shared" si="2"/>
        <v>E2</v>
      </c>
      <c r="C20" s="1">
        <v>18</v>
      </c>
      <c r="D20" s="20" t="str">
        <f t="shared" si="3"/>
        <v>18E2</v>
      </c>
      <c r="E20" s="20" t="str">
        <f t="shared" si="1"/>
        <v>18E9</v>
      </c>
      <c r="F20" s="19"/>
      <c r="G20" s="18">
        <f>+Results!D155</f>
        <v>46415</v>
      </c>
      <c r="H20" s="16" t="str">
        <f>VLOOKUP($D20,Results!$B$2:$I$244,8,FALSE)</f>
        <v>E9</v>
      </c>
      <c r="I20" s="17" t="str">
        <f>VLOOKUP(H20,Results!$N$2:$O$11,2,FALSE)</f>
        <v>Biased Boys</v>
      </c>
      <c r="J20" s="82">
        <f t="shared" si="4"/>
        <v>0</v>
      </c>
      <c r="K20" s="64">
        <f t="shared" si="5"/>
        <v>0</v>
      </c>
      <c r="L20" s="67">
        <f>IF(OR(C20&gt;Results!$F$1,N20="N"),0,IF(H20="X",0,IF(N20=O20,1,0)))</f>
        <v>0</v>
      </c>
      <c r="M20" s="66">
        <f t="shared" si="6"/>
        <v>0</v>
      </c>
      <c r="N20" s="73" t="str">
        <f>IF($C20&gt;Results!$F$1," ",(VLOOKUP($D20,Results!$B$2:$H$244,7,FALSE)))</f>
        <v xml:space="preserve"> </v>
      </c>
      <c r="O20" s="74" t="str">
        <f>IF($C20&gt;Results!$F$1," ",(VLOOKUP($E20,Results!$C$2:$K$244,9,FALSE)))</f>
        <v xml:space="preserve"> </v>
      </c>
      <c r="P20" s="77">
        <f t="shared" si="7"/>
        <v>0</v>
      </c>
    </row>
    <row r="21" spans="2:16" x14ac:dyDescent="0.3">
      <c r="B21" t="str">
        <f t="shared" si="2"/>
        <v>E2</v>
      </c>
      <c r="C21" s="1">
        <v>19</v>
      </c>
      <c r="D21" s="20" t="str">
        <f t="shared" si="3"/>
        <v>19E2</v>
      </c>
      <c r="E21" s="20" t="str">
        <f t="shared" si="1"/>
        <v>19E1</v>
      </c>
      <c r="F21" s="19"/>
      <c r="G21" s="15">
        <f>+Results!D164</f>
        <v>46423</v>
      </c>
      <c r="H21" s="16" t="str">
        <f>VLOOKUP($D21,Results!$B$2:$I$244,8,FALSE)</f>
        <v>E1</v>
      </c>
      <c r="I21" s="17" t="str">
        <f>VLOOKUP(H21,Results!$N$2:$O$11,2,FALSE)</f>
        <v>Misfits</v>
      </c>
      <c r="J21" s="82">
        <f t="shared" si="4"/>
        <v>0</v>
      </c>
      <c r="K21" s="64">
        <f t="shared" si="5"/>
        <v>0</v>
      </c>
      <c r="L21" s="67">
        <f>IF(OR(C21&gt;Results!$F$1,N21="N"),0,IF(H21="X",0,IF(N21=O21,1,0)))</f>
        <v>0</v>
      </c>
      <c r="M21" s="66">
        <f t="shared" si="6"/>
        <v>0</v>
      </c>
      <c r="N21" s="73" t="str">
        <f>IF($C21&gt;Results!$F$1," ",(VLOOKUP($D21,Results!$B$2:$H$244,7,FALSE)))</f>
        <v xml:space="preserve"> </v>
      </c>
      <c r="O21" s="74" t="str">
        <f>IF($C21&gt;Results!$F$1," ",(VLOOKUP($E21,Results!$C$2:$K$244,9,FALSE)))</f>
        <v xml:space="preserve"> </v>
      </c>
      <c r="P21" s="77">
        <f t="shared" si="7"/>
        <v>0</v>
      </c>
    </row>
    <row r="22" spans="2:16" x14ac:dyDescent="0.3">
      <c r="B22" t="str">
        <f t="shared" si="2"/>
        <v>E2</v>
      </c>
      <c r="C22" s="1">
        <v>20</v>
      </c>
      <c r="D22" s="20" t="str">
        <f t="shared" si="3"/>
        <v>20E2</v>
      </c>
      <c r="E22" s="20" t="str">
        <f t="shared" si="1"/>
        <v>20E3</v>
      </c>
      <c r="F22" s="19"/>
      <c r="G22" s="18">
        <f>+Results!D173</f>
        <v>46429</v>
      </c>
      <c r="H22" s="16" t="str">
        <f>VLOOKUP($D22,Results!$B$2:$I$244,8,FALSE)</f>
        <v>E3</v>
      </c>
      <c r="I22" s="17" t="str">
        <f>VLOOKUP(H22,Results!$N$2:$O$11,2,FALSE)</f>
        <v>Riches Rollers</v>
      </c>
      <c r="J22" s="82">
        <f t="shared" si="4"/>
        <v>0</v>
      </c>
      <c r="K22" s="64">
        <f t="shared" si="5"/>
        <v>0</v>
      </c>
      <c r="L22" s="67">
        <f>IF(OR(C22&gt;Results!$F$1,N22="N"),0,IF(H22="X",0,IF(N22=O22,1,0)))</f>
        <v>0</v>
      </c>
      <c r="M22" s="66">
        <f t="shared" si="6"/>
        <v>0</v>
      </c>
      <c r="N22" s="73" t="str">
        <f>IF($C22&gt;Results!$F$1," ",(VLOOKUP($D22,Results!$B$2:$H$244,7,FALSE)))</f>
        <v xml:space="preserve"> </v>
      </c>
      <c r="O22" s="74" t="str">
        <f>IF($C22&gt;Results!$F$1," ",(VLOOKUP($E22,Results!$C$2:$K$244,9,FALSE)))</f>
        <v xml:space="preserve"> </v>
      </c>
      <c r="P22" s="77">
        <f t="shared" si="7"/>
        <v>0</v>
      </c>
    </row>
    <row r="23" spans="2:16" x14ac:dyDescent="0.3">
      <c r="B23" t="str">
        <f t="shared" si="2"/>
        <v>E2</v>
      </c>
      <c r="C23" s="1">
        <v>21</v>
      </c>
      <c r="D23" s="20" t="str">
        <f t="shared" si="3"/>
        <v>21E2</v>
      </c>
      <c r="E23" s="20" t="str">
        <f t="shared" si="1"/>
        <v>21E4</v>
      </c>
      <c r="F23" s="19"/>
      <c r="G23" s="15">
        <f>+Results!D182</f>
        <v>46437</v>
      </c>
      <c r="H23" s="16" t="str">
        <f>VLOOKUP($D23,Results!$B$2:$I$244,8,FALSE)</f>
        <v>E4</v>
      </c>
      <c r="I23" s="17" t="str">
        <f>VLOOKUP(H23,Results!$N$2:$O$11,2,FALSE)</f>
        <v>Bullets</v>
      </c>
      <c r="J23" s="82">
        <f t="shared" si="4"/>
        <v>0</v>
      </c>
      <c r="K23" s="64">
        <f t="shared" si="5"/>
        <v>0</v>
      </c>
      <c r="L23" s="67">
        <f>IF(OR(C23&gt;Results!$F$1,N23="N"),0,IF(H23="X",0,IF(N23=O23,1,0)))</f>
        <v>0</v>
      </c>
      <c r="M23" s="66">
        <f t="shared" si="6"/>
        <v>0</v>
      </c>
      <c r="N23" s="73" t="str">
        <f>IF($C23&gt;Results!$F$1," ",(VLOOKUP($D23,Results!$B$2:$H$244,7,FALSE)))</f>
        <v xml:space="preserve"> </v>
      </c>
      <c r="O23" s="74" t="str">
        <f>IF($C23&gt;Results!$F$1," ",(VLOOKUP($E23,Results!$C$2:$K$244,9,FALSE)))</f>
        <v xml:space="preserve"> </v>
      </c>
      <c r="P23" s="77">
        <f t="shared" si="7"/>
        <v>0</v>
      </c>
    </row>
    <row r="24" spans="2:16" x14ac:dyDescent="0.3">
      <c r="B24" t="str">
        <f t="shared" si="2"/>
        <v>E2</v>
      </c>
      <c r="C24" s="1">
        <v>22</v>
      </c>
      <c r="D24" s="20" t="str">
        <f t="shared" si="3"/>
        <v>22E2</v>
      </c>
      <c r="E24" s="20" t="str">
        <f t="shared" si="1"/>
        <v>22E7</v>
      </c>
      <c r="F24" s="19"/>
      <c r="G24" s="18">
        <f>+Results!D191</f>
        <v>46443</v>
      </c>
      <c r="H24" s="16" t="str">
        <f>VLOOKUP($D24,Results!$B$2:$I$244,8,FALSE)</f>
        <v>E7</v>
      </c>
      <c r="I24" s="17" t="str">
        <f>VLOOKUP(H24,Results!$N$2:$O$11,2,FALSE)</f>
        <v>Golfers</v>
      </c>
      <c r="J24" s="82">
        <f t="shared" si="4"/>
        <v>0</v>
      </c>
      <c r="K24" s="64">
        <f t="shared" si="5"/>
        <v>0</v>
      </c>
      <c r="L24" s="67">
        <f>IF(OR(C24&gt;Results!$F$1,N24="N"),0,IF(H24="X",0,IF(N24=O24,1,0)))</f>
        <v>0</v>
      </c>
      <c r="M24" s="66">
        <f t="shared" si="6"/>
        <v>0</v>
      </c>
      <c r="N24" s="73" t="str">
        <f>IF($C24&gt;Results!$F$1," ",(VLOOKUP($D24,Results!$B$2:$H$244,7,FALSE)))</f>
        <v xml:space="preserve"> </v>
      </c>
      <c r="O24" s="74" t="str">
        <f>IF($C24&gt;Results!$F$1," ",(VLOOKUP($E24,Results!$C$2:$K$244,9,FALSE)))</f>
        <v xml:space="preserve"> </v>
      </c>
      <c r="P24" s="77">
        <f t="shared" si="7"/>
        <v>0</v>
      </c>
    </row>
    <row r="25" spans="2:16" x14ac:dyDescent="0.3">
      <c r="B25" t="str">
        <f t="shared" si="2"/>
        <v>E2</v>
      </c>
      <c r="C25" s="1">
        <v>23</v>
      </c>
      <c r="D25" s="20" t="str">
        <f t="shared" si="3"/>
        <v>23E2</v>
      </c>
      <c r="E25" s="20" t="str">
        <f t="shared" si="1"/>
        <v>23E8</v>
      </c>
      <c r="F25" s="19"/>
      <c r="G25" s="15">
        <f>+Results!D200</f>
        <v>46451</v>
      </c>
      <c r="H25" s="16" t="str">
        <f>VLOOKUP($D25,Results!$B$2:$I$244,8,FALSE)</f>
        <v>E8</v>
      </c>
      <c r="I25" s="17" t="str">
        <f>VLOOKUP(H25,Results!$N$2:$O$11,2,FALSE)</f>
        <v>Green Wizards</v>
      </c>
      <c r="J25" s="82">
        <f t="shared" si="4"/>
        <v>0</v>
      </c>
      <c r="K25" s="64">
        <f t="shared" si="5"/>
        <v>0</v>
      </c>
      <c r="L25" s="67">
        <f>IF(OR(C25&gt;Results!$F$1,N25="N"),0,IF(H25="X",0,IF(N25=O25,1,0)))</f>
        <v>0</v>
      </c>
      <c r="M25" s="66">
        <f t="shared" si="6"/>
        <v>0</v>
      </c>
      <c r="N25" s="73" t="str">
        <f>IF($C25&gt;Results!$F$1," ",(VLOOKUP($D25,Results!$B$2:$H$244,7,FALSE)))</f>
        <v xml:space="preserve"> </v>
      </c>
      <c r="O25" s="74" t="str">
        <f>IF($C25&gt;Results!$F$1," ",(VLOOKUP($E25,Results!$C$2:$K$244,9,FALSE)))</f>
        <v xml:space="preserve"> </v>
      </c>
      <c r="P25" s="77">
        <f t="shared" si="7"/>
        <v>0</v>
      </c>
    </row>
    <row r="26" spans="2:16" x14ac:dyDescent="0.3">
      <c r="B26" t="str">
        <f t="shared" si="2"/>
        <v>E2</v>
      </c>
      <c r="C26" s="1">
        <v>24</v>
      </c>
      <c r="D26" s="20" t="str">
        <f t="shared" si="3"/>
        <v>24E2</v>
      </c>
      <c r="E26" s="20" t="str">
        <f t="shared" si="1"/>
        <v>24E6</v>
      </c>
      <c r="F26" s="19"/>
      <c r="G26" s="15">
        <f>+Results!D209</f>
        <v>46457</v>
      </c>
      <c r="H26" s="16" t="str">
        <f>VLOOKUP($D26,Results!$B$2:$I$244,8,FALSE)</f>
        <v>E6</v>
      </c>
      <c r="I26" s="17" t="str">
        <f>VLOOKUP(H26,Results!$N$2:$O$11,2,FALSE)</f>
        <v>Starlite</v>
      </c>
      <c r="J26" s="82">
        <f t="shared" si="4"/>
        <v>0</v>
      </c>
      <c r="K26" s="64">
        <f t="shared" si="5"/>
        <v>0</v>
      </c>
      <c r="L26" s="67">
        <f>IF(OR(C26&gt;Results!$F$1,N26="N"),0,IF(H26="X",0,IF(N26=O26,1,0)))</f>
        <v>0</v>
      </c>
      <c r="M26" s="66">
        <f t="shared" si="6"/>
        <v>0</v>
      </c>
      <c r="N26" s="73" t="str">
        <f>IF($C26&gt;Results!$F$1," ",(VLOOKUP($D26,Results!$B$2:$H$244,7,FALSE)))</f>
        <v xml:space="preserve"> </v>
      </c>
      <c r="O26" s="74" t="str">
        <f>IF($C26&gt;Results!$F$1," ",(VLOOKUP($E26,Results!$C$2:$K$244,9,FALSE)))</f>
        <v xml:space="preserve"> </v>
      </c>
      <c r="P26" s="77">
        <f t="shared" si="7"/>
        <v>0</v>
      </c>
    </row>
    <row r="27" spans="2:16" x14ac:dyDescent="0.3">
      <c r="B27" t="str">
        <f t="shared" si="2"/>
        <v>E2</v>
      </c>
      <c r="C27" s="1">
        <v>25</v>
      </c>
      <c r="D27" s="20" t="str">
        <f t="shared" si="3"/>
        <v>25E2</v>
      </c>
      <c r="E27" s="20" t="str">
        <f t="shared" si="1"/>
        <v>25E5</v>
      </c>
      <c r="F27" s="19"/>
      <c r="G27" s="15">
        <f>+Results!D218</f>
        <v>46465</v>
      </c>
      <c r="H27" s="16" t="str">
        <f>VLOOKUP($D27,Results!$B$2:$I$244,8,FALSE)</f>
        <v>E5</v>
      </c>
      <c r="I27" s="17" t="str">
        <f>VLOOKUP(H27,Results!$N$2:$O$11,2,FALSE)</f>
        <v>New Builds</v>
      </c>
      <c r="J27" s="82">
        <f t="shared" si="4"/>
        <v>0</v>
      </c>
      <c r="K27" s="64">
        <f t="shared" si="5"/>
        <v>0</v>
      </c>
      <c r="L27" s="67">
        <f>IF(OR(C27&gt;Results!$F$1,N27="N"),0,IF(H27="X",0,IF(N27=O27,1,0)))</f>
        <v>0</v>
      </c>
      <c r="M27" s="66">
        <f t="shared" si="6"/>
        <v>0</v>
      </c>
      <c r="N27" s="73" t="str">
        <f>IF($C27&gt;Results!$F$1," ",(VLOOKUP($D27,Results!$B$2:$H$244,7,FALSE)))</f>
        <v xml:space="preserve"> </v>
      </c>
      <c r="O27" s="74" t="str">
        <f>IF($C27&gt;Results!$F$1," ",(VLOOKUP($E27,Results!$C$2:$K$244,9,FALSE)))</f>
        <v xml:space="preserve"> </v>
      </c>
      <c r="P27" s="77">
        <f t="shared" si="7"/>
        <v>0</v>
      </c>
    </row>
    <row r="28" spans="2:16" x14ac:dyDescent="0.3">
      <c r="B28" t="str">
        <f t="shared" si="2"/>
        <v>E2</v>
      </c>
      <c r="C28" s="1">
        <v>26</v>
      </c>
      <c r="D28" s="20" t="str">
        <f t="shared" si="3"/>
        <v>26E2</v>
      </c>
      <c r="E28" s="20" t="str">
        <f t="shared" si="1"/>
        <v>26X</v>
      </c>
      <c r="F28" s="19"/>
      <c r="G28" s="15">
        <f>+Results!D227</f>
        <v>46471</v>
      </c>
      <c r="H28" s="16" t="str">
        <f>VLOOKUP($D28,Results!$B$2:$I$244,8,FALSE)</f>
        <v>X</v>
      </c>
      <c r="I28" s="17" t="str">
        <f>VLOOKUP(H28,Results!$N$2:$O$11,2,FALSE)</f>
        <v>No Match</v>
      </c>
      <c r="J28" s="82">
        <f t="shared" si="4"/>
        <v>0</v>
      </c>
      <c r="K28" s="64">
        <f t="shared" si="5"/>
        <v>0</v>
      </c>
      <c r="L28" s="67">
        <f>IF(OR(C28&gt;Results!$F$1,N28="N"),0,IF(H28="X",0,IF(N28=O28,1,0)))</f>
        <v>0</v>
      </c>
      <c r="M28" s="66">
        <f t="shared" si="6"/>
        <v>0</v>
      </c>
      <c r="N28" s="73" t="str">
        <f>IF($C28&gt;Results!$F$1," ",(VLOOKUP($D28,Results!$B$2:$H$244,7,FALSE)))</f>
        <v xml:space="preserve"> </v>
      </c>
      <c r="O28" s="74" t="str">
        <f>IF($C28&gt;Results!$F$1," ",(VLOOKUP($E28,Results!$C$2:$K$244,9,FALSE)))</f>
        <v xml:space="preserve"> </v>
      </c>
      <c r="P28" s="77">
        <f t="shared" si="7"/>
        <v>0</v>
      </c>
    </row>
    <row r="29" spans="2:16" x14ac:dyDescent="0.3">
      <c r="B29" t="str">
        <f t="shared" si="2"/>
        <v>E2</v>
      </c>
      <c r="C29" s="1">
        <v>27</v>
      </c>
      <c r="D29" s="20" t="str">
        <f t="shared" si="3"/>
        <v>27E2</v>
      </c>
      <c r="E29" s="20" t="str">
        <f t="shared" si="1"/>
        <v>27E9</v>
      </c>
      <c r="F29" s="19"/>
      <c r="G29" s="18">
        <f>+Results!D236</f>
        <v>46479</v>
      </c>
      <c r="H29" s="16" t="str">
        <f>VLOOKUP($D29,Results!$B$2:$I$244,8,FALSE)</f>
        <v>E9</v>
      </c>
      <c r="I29" s="17" t="str">
        <f>VLOOKUP(H29,Results!$N$2:$O$11,2,FALSE)</f>
        <v>Biased Boys</v>
      </c>
      <c r="J29" s="82">
        <f t="shared" si="4"/>
        <v>0</v>
      </c>
      <c r="K29" s="64">
        <f t="shared" si="5"/>
        <v>0</v>
      </c>
      <c r="L29" s="67">
        <f>IF(OR(C29&gt;Results!$F$1,N29="N"),0,IF(H29="X",0,IF(N29=O29,1,0)))</f>
        <v>0</v>
      </c>
      <c r="M29" s="66">
        <f t="shared" si="6"/>
        <v>0</v>
      </c>
      <c r="N29" s="73" t="str">
        <f>IF($C29&gt;Results!$F$1," ",(VLOOKUP($D29,Results!$B$2:$H$244,7,FALSE)))</f>
        <v xml:space="preserve"> </v>
      </c>
      <c r="O29" s="74" t="str">
        <f>IF($C29&gt;Results!$F$1," ",(VLOOKUP($E29,Results!$C$2:$K$244,9,FALSE)))</f>
        <v xml:space="preserve"> </v>
      </c>
      <c r="P29" s="77">
        <f t="shared" si="7"/>
        <v>0</v>
      </c>
    </row>
    <row r="30" spans="2:16" ht="15.6" x14ac:dyDescent="0.3">
      <c r="G30" s="23"/>
      <c r="H30" s="24"/>
      <c r="I30" s="25" t="s">
        <v>0</v>
      </c>
      <c r="J30" s="83">
        <f t="shared" ref="J30:P30" si="8">SUM(J3:J29)</f>
        <v>5</v>
      </c>
      <c r="K30" s="68">
        <f t="shared" si="8"/>
        <v>4</v>
      </c>
      <c r="L30" s="69">
        <f t="shared" si="8"/>
        <v>0</v>
      </c>
      <c r="M30" s="70">
        <f t="shared" si="8"/>
        <v>1</v>
      </c>
      <c r="N30" s="75">
        <f t="shared" si="8"/>
        <v>83</v>
      </c>
      <c r="O30" s="76">
        <f t="shared" si="8"/>
        <v>69</v>
      </c>
      <c r="P30" s="78">
        <f t="shared" si="8"/>
        <v>8</v>
      </c>
    </row>
  </sheetData>
  <mergeCells count="1">
    <mergeCell ref="I1:L1"/>
  </mergeCells>
  <conditionalFormatting sqref="H3:H29">
    <cfRule type="containsText" dxfId="15" priority="2" operator="containsText" text="X">
      <formula>NOT(ISERROR(SEARCH("X",H3)))</formula>
    </cfRule>
  </conditionalFormatting>
  <conditionalFormatting sqref="I3:I29">
    <cfRule type="containsText" dxfId="14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R30"/>
  <sheetViews>
    <sheetView workbookViewId="0">
      <selection activeCell="M1" sqref="M1"/>
    </sheetView>
  </sheetViews>
  <sheetFormatPr defaultRowHeight="14.4" x14ac:dyDescent="0.3"/>
  <cols>
    <col min="1" max="1" width="2.33203125" customWidth="1"/>
    <col min="2" max="2" width="3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6.6640625" customWidth="1"/>
    <col min="9" max="9" width="13.6640625" customWidth="1"/>
    <col min="10" max="16" width="8.6640625" customWidth="1"/>
    <col min="17" max="17" width="2.33203125" customWidth="1"/>
  </cols>
  <sheetData>
    <row r="1" spans="2:18" ht="18" x14ac:dyDescent="0.35">
      <c r="C1"/>
      <c r="E1"/>
      <c r="F1"/>
      <c r="G1" s="5"/>
      <c r="H1" s="1" t="s">
        <v>28</v>
      </c>
      <c r="I1" s="92" t="s">
        <v>42</v>
      </c>
      <c r="J1" s="92"/>
      <c r="K1" s="92"/>
      <c r="L1" s="92"/>
      <c r="M1" s="5"/>
      <c r="N1" s="5"/>
      <c r="O1" s="5"/>
      <c r="P1" s="5"/>
    </row>
    <row r="2" spans="2:18" ht="28.8" x14ac:dyDescent="0.3">
      <c r="C2"/>
      <c r="D2" s="1" t="s">
        <v>2</v>
      </c>
      <c r="E2" s="21" t="s">
        <v>3</v>
      </c>
      <c r="F2" s="12"/>
      <c r="G2" s="13" t="s">
        <v>13</v>
      </c>
      <c r="H2" s="16" t="s">
        <v>14</v>
      </c>
      <c r="I2" s="14" t="s">
        <v>5</v>
      </c>
      <c r="J2" s="82" t="s">
        <v>6</v>
      </c>
      <c r="K2" s="64" t="s">
        <v>7</v>
      </c>
      <c r="L2" s="65" t="s">
        <v>8</v>
      </c>
      <c r="M2" s="66" t="s">
        <v>9</v>
      </c>
      <c r="N2" s="71" t="s">
        <v>10</v>
      </c>
      <c r="O2" s="72" t="s">
        <v>11</v>
      </c>
      <c r="P2" s="77" t="s">
        <v>12</v>
      </c>
    </row>
    <row r="3" spans="2:18" x14ac:dyDescent="0.3">
      <c r="B3" t="str">
        <f>+$H$1</f>
        <v>E3</v>
      </c>
      <c r="C3" s="1">
        <v>1</v>
      </c>
      <c r="D3" s="20" t="str">
        <f t="shared" ref="D3" si="0">CONCATENATE(C3,B3)</f>
        <v>1E3</v>
      </c>
      <c r="E3" s="20" t="str">
        <f t="shared" ref="E3" si="1">CONCATENATE(C3,H3)</f>
        <v>1E4</v>
      </c>
      <c r="F3" s="19"/>
      <c r="G3" s="15">
        <f>+Results!D2</f>
        <v>46283</v>
      </c>
      <c r="H3" s="16" t="str">
        <f>VLOOKUP($D3,Results!$B$2:$I$244,8,FALSE)</f>
        <v>E4</v>
      </c>
      <c r="I3" s="17" t="str">
        <f>VLOOKUP(H3,Results!$N$2:$O$11,2,FALSE)</f>
        <v>Bullets</v>
      </c>
      <c r="J3" s="82">
        <f>SUM(K3:M3)</f>
        <v>1</v>
      </c>
      <c r="K3" s="64">
        <f>IF(H3="X",0,IF(N3&gt;O3,1,0))</f>
        <v>1</v>
      </c>
      <c r="L3" s="67">
        <f>IF(OR(C3&gt;Results!$F$1,N3="N"),0,IF(H3="X",0,IF(N3=O3,1,0)))</f>
        <v>0</v>
      </c>
      <c r="M3" s="66">
        <f>IF(H3="X",0,IF(N3&lt;O3,1,0))</f>
        <v>0</v>
      </c>
      <c r="N3" s="73">
        <f>IF($C3&gt;Results!$F$1," ",(VLOOKUP($D3,Results!$B$2:$H$244,7,FALSE)))</f>
        <v>19</v>
      </c>
      <c r="O3" s="74">
        <f>IF($C3&gt;Results!$F$1," ",(VLOOKUP($E3,Results!$C$2:$K$244,9,FALSE)))</f>
        <v>13</v>
      </c>
      <c r="P3" s="77">
        <f>IF(J3=" "," ",SUM(K3*2)+L3*1)</f>
        <v>2</v>
      </c>
    </row>
    <row r="4" spans="2:18" x14ac:dyDescent="0.3">
      <c r="B4" t="str">
        <f t="shared" ref="B4:B29" si="2">+$H$1</f>
        <v>E3</v>
      </c>
      <c r="C4" s="1">
        <v>2</v>
      </c>
      <c r="D4" s="20" t="str">
        <f t="shared" ref="D4:D29" si="3">CONCATENATE(C4,B4)</f>
        <v>2E3</v>
      </c>
      <c r="E4" s="20" t="str">
        <f t="shared" ref="E4:E29" si="4">CONCATENATE(C4,H4)</f>
        <v>2E2</v>
      </c>
      <c r="F4" s="19"/>
      <c r="G4" s="15">
        <f>+Results!D11</f>
        <v>46289</v>
      </c>
      <c r="H4" s="16" t="str">
        <f>VLOOKUP($D4,Results!$B$2:$I$244,8,FALSE)</f>
        <v>E2</v>
      </c>
      <c r="I4" s="17" t="str">
        <f>VLOOKUP(H4,Results!$N$2:$O$11,2,FALSE)</f>
        <v>Team Krewna</v>
      </c>
      <c r="J4" s="82">
        <f t="shared" ref="J4:J29" si="5">SUM(K4:M4)</f>
        <v>1</v>
      </c>
      <c r="K4" s="64">
        <f t="shared" ref="K4:K29" si="6">IF(H4="X",0,IF(N4&gt;O4,1,0))</f>
        <v>1</v>
      </c>
      <c r="L4" s="67">
        <f>IF(OR(C4&gt;Results!$F$1,N4="N"),0,IF(H4="X",0,IF(N4=O4,1,0)))</f>
        <v>0</v>
      </c>
      <c r="M4" s="66">
        <f t="shared" ref="M4:M29" si="7">IF(H4="X",0,IF(N4&lt;O4,1,0))</f>
        <v>0</v>
      </c>
      <c r="N4" s="73">
        <f>IF($C4&gt;Results!$F$1," ",(VLOOKUP($D4,Results!$B$2:$H$244,7,FALSE)))</f>
        <v>17</v>
      </c>
      <c r="O4" s="74">
        <f>IF($C4&gt;Results!$F$1," ",(VLOOKUP($E4,Results!$C$2:$K$244,9,FALSE)))</f>
        <v>9</v>
      </c>
      <c r="P4" s="77">
        <f t="shared" ref="P4:P29" si="8">IF(J4=" "," ",SUM(K4*2)+L4*1)</f>
        <v>2</v>
      </c>
    </row>
    <row r="5" spans="2:18" x14ac:dyDescent="0.3">
      <c r="B5" t="str">
        <f t="shared" si="2"/>
        <v>E3</v>
      </c>
      <c r="C5" s="1">
        <v>3</v>
      </c>
      <c r="D5" s="20" t="str">
        <f t="shared" si="3"/>
        <v>3E3</v>
      </c>
      <c r="E5" s="20" t="str">
        <f t="shared" si="4"/>
        <v>3E1</v>
      </c>
      <c r="F5" s="19"/>
      <c r="G5" s="15">
        <f>+Results!D20</f>
        <v>46297</v>
      </c>
      <c r="H5" s="16" t="str">
        <f>VLOOKUP($D5,Results!$B$2:$I$244,8,FALSE)</f>
        <v>E1</v>
      </c>
      <c r="I5" s="17" t="str">
        <f>VLOOKUP(H5,Results!$N$2:$O$11,2,FALSE)</f>
        <v>Misfits</v>
      </c>
      <c r="J5" s="82">
        <f t="shared" si="5"/>
        <v>1</v>
      </c>
      <c r="K5" s="64">
        <f t="shared" si="6"/>
        <v>0</v>
      </c>
      <c r="L5" s="67">
        <f>IF(OR(C5&gt;Results!$F$1,N5="N"),0,IF(H5="X",0,IF(N5=O5,1,0)))</f>
        <v>0</v>
      </c>
      <c r="M5" s="66">
        <f t="shared" si="7"/>
        <v>1</v>
      </c>
      <c r="N5" s="73">
        <f>IF($C5&gt;Results!$F$1," ",(VLOOKUP($D5,Results!$B$2:$H$244,7,FALSE)))</f>
        <v>8</v>
      </c>
      <c r="O5" s="74">
        <f>IF($C5&gt;Results!$F$1," ",(VLOOKUP($E5,Results!$C$2:$K$244,9,FALSE)))</f>
        <v>13</v>
      </c>
      <c r="P5" s="77">
        <f t="shared" si="8"/>
        <v>0</v>
      </c>
      <c r="R5" t="s">
        <v>59</v>
      </c>
    </row>
    <row r="6" spans="2:18" x14ac:dyDescent="0.3">
      <c r="B6" t="str">
        <f t="shared" si="2"/>
        <v>E3</v>
      </c>
      <c r="C6" s="1">
        <v>4</v>
      </c>
      <c r="D6" s="20" t="str">
        <f t="shared" si="3"/>
        <v>4E3</v>
      </c>
      <c r="E6" s="20" t="str">
        <f t="shared" si="4"/>
        <v>4E5</v>
      </c>
      <c r="F6" s="19"/>
      <c r="G6" s="15">
        <f>+Results!D29</f>
        <v>46303</v>
      </c>
      <c r="H6" s="16" t="str">
        <f>VLOOKUP($D6,Results!$B$2:$I$244,8,FALSE)</f>
        <v>E5</v>
      </c>
      <c r="I6" s="17" t="str">
        <f>VLOOKUP(H6,Results!$N$2:$O$11,2,FALSE)</f>
        <v>New Builds</v>
      </c>
      <c r="J6" s="82">
        <f t="shared" si="5"/>
        <v>1</v>
      </c>
      <c r="K6" s="64">
        <f t="shared" si="6"/>
        <v>0</v>
      </c>
      <c r="L6" s="67">
        <f>IF(OR(C6&gt;Results!$F$1,N6="N"),0,IF(H6="X",0,IF(N6=O6,1,0)))</f>
        <v>0</v>
      </c>
      <c r="M6" s="66">
        <f t="shared" si="7"/>
        <v>1</v>
      </c>
      <c r="N6" s="73">
        <f>IF($C6&gt;Results!$F$1," ",(VLOOKUP($D6,Results!$B$2:$H$244,7,FALSE)))</f>
        <v>13</v>
      </c>
      <c r="O6" s="74">
        <f>IF($C6&gt;Results!$F$1," ",(VLOOKUP($E6,Results!$C$2:$K$244,9,FALSE)))</f>
        <v>14</v>
      </c>
      <c r="P6" s="77">
        <f t="shared" si="8"/>
        <v>0</v>
      </c>
    </row>
    <row r="7" spans="2:18" x14ac:dyDescent="0.3">
      <c r="B7" t="str">
        <f t="shared" si="2"/>
        <v>E3</v>
      </c>
      <c r="C7" s="1">
        <v>5</v>
      </c>
      <c r="D7" s="20" t="str">
        <f t="shared" si="3"/>
        <v>5E3</v>
      </c>
      <c r="E7" s="20" t="str">
        <f t="shared" si="4"/>
        <v>5E9</v>
      </c>
      <c r="F7" s="19"/>
      <c r="G7" s="18">
        <f>+Results!D38</f>
        <v>46311</v>
      </c>
      <c r="H7" s="16" t="str">
        <f>VLOOKUP($D7,Results!$B$2:$I$244,8,FALSE)</f>
        <v>E9</v>
      </c>
      <c r="I7" s="17" t="str">
        <f>VLOOKUP(H7,Results!$N$2:$O$11,2,FALSE)</f>
        <v>Biased Boys</v>
      </c>
      <c r="J7" s="82">
        <f t="shared" si="5"/>
        <v>1</v>
      </c>
      <c r="K7" s="64">
        <f t="shared" si="6"/>
        <v>1</v>
      </c>
      <c r="L7" s="67">
        <f>IF(OR(C7&gt;Results!$F$1,N7="N"),0,IF(H7="X",0,IF(N7=O7,1,0)))</f>
        <v>0</v>
      </c>
      <c r="M7" s="66">
        <f t="shared" si="7"/>
        <v>0</v>
      </c>
      <c r="N7" s="73">
        <f>IF($C7&gt;Results!$F$1," ",(VLOOKUP($D7,Results!$B$2:$H$244,7,FALSE)))</f>
        <v>16</v>
      </c>
      <c r="O7" s="74">
        <f>IF($C7&gt;Results!$F$1," ",(VLOOKUP($E7,Results!$C$2:$K$244,9,FALSE)))</f>
        <v>9</v>
      </c>
      <c r="P7" s="77">
        <f t="shared" si="8"/>
        <v>2</v>
      </c>
    </row>
    <row r="8" spans="2:18" x14ac:dyDescent="0.3">
      <c r="B8" t="str">
        <f t="shared" si="2"/>
        <v>E3</v>
      </c>
      <c r="C8" s="1">
        <v>6</v>
      </c>
      <c r="D8" s="20" t="str">
        <f t="shared" si="3"/>
        <v>6E3</v>
      </c>
      <c r="E8" s="20" t="str">
        <f t="shared" si="4"/>
        <v>6E8</v>
      </c>
      <c r="F8" s="19"/>
      <c r="G8" s="15">
        <f>+Results!D47</f>
        <v>46317</v>
      </c>
      <c r="H8" s="16" t="str">
        <f>VLOOKUP($D8,Results!$B$2:$I$244,8,FALSE)</f>
        <v>E8</v>
      </c>
      <c r="I8" s="17" t="str">
        <f>VLOOKUP(H8,Results!$N$2:$O$11,2,FALSE)</f>
        <v>Green Wizards</v>
      </c>
      <c r="J8" s="82">
        <f t="shared" si="5"/>
        <v>1</v>
      </c>
      <c r="K8" s="64">
        <f t="shared" si="6"/>
        <v>1</v>
      </c>
      <c r="L8" s="67">
        <f>IF(OR(C8&gt;Results!$F$1,N8="N"),0,IF(H8="X",0,IF(N8=O8,1,0)))</f>
        <v>0</v>
      </c>
      <c r="M8" s="66">
        <f t="shared" si="7"/>
        <v>0</v>
      </c>
      <c r="N8" s="73">
        <f>IF($C8&gt;Results!$F$1," ",(VLOOKUP($D8,Results!$B$2:$H$244,7,FALSE)))</f>
        <v>22</v>
      </c>
      <c r="O8" s="74">
        <f>IF($C8&gt;Results!$F$1," ",(VLOOKUP($E8,Results!$C$2:$K$244,9,FALSE)))</f>
        <v>5</v>
      </c>
      <c r="P8" s="77">
        <f t="shared" si="8"/>
        <v>2</v>
      </c>
    </row>
    <row r="9" spans="2:18" x14ac:dyDescent="0.3">
      <c r="B9" t="str">
        <f t="shared" si="2"/>
        <v>E3</v>
      </c>
      <c r="C9" s="1">
        <v>7</v>
      </c>
      <c r="D9" s="20" t="str">
        <f t="shared" si="3"/>
        <v>7E3</v>
      </c>
      <c r="E9" s="20" t="str">
        <f t="shared" si="4"/>
        <v>7X</v>
      </c>
      <c r="F9" s="19"/>
      <c r="G9" s="15">
        <f>+Results!D56</f>
        <v>46325</v>
      </c>
      <c r="H9" s="16" t="str">
        <f>VLOOKUP($D9,Results!$B$2:$I$244,8,FALSE)</f>
        <v>X</v>
      </c>
      <c r="I9" s="17" t="str">
        <f>VLOOKUP(H9,Results!$N$2:$O$11,2,FALSE)</f>
        <v>No Match</v>
      </c>
      <c r="J9" s="82">
        <f t="shared" si="5"/>
        <v>0</v>
      </c>
      <c r="K9" s="64">
        <f t="shared" si="6"/>
        <v>0</v>
      </c>
      <c r="L9" s="67">
        <f>IF(OR(C9&gt;Results!$F$1,N9="N"),0,IF(H9="X",0,IF(N9=O9,1,0)))</f>
        <v>0</v>
      </c>
      <c r="M9" s="66">
        <f t="shared" si="7"/>
        <v>0</v>
      </c>
      <c r="N9" s="73" t="str">
        <f>IF($C9&gt;Results!$F$1," ",(VLOOKUP($D9,Results!$B$2:$H$244,7,FALSE)))</f>
        <v xml:space="preserve"> </v>
      </c>
      <c r="O9" s="74" t="str">
        <f>IF($C9&gt;Results!$F$1," ",(VLOOKUP($E9,Results!$C$2:$K$244,9,FALSE)))</f>
        <v xml:space="preserve"> </v>
      </c>
      <c r="P9" s="77">
        <f t="shared" si="8"/>
        <v>0</v>
      </c>
    </row>
    <row r="10" spans="2:18" x14ac:dyDescent="0.3">
      <c r="B10" t="str">
        <f t="shared" si="2"/>
        <v>E3</v>
      </c>
      <c r="C10" s="1">
        <v>8</v>
      </c>
      <c r="D10" s="20" t="str">
        <f t="shared" si="3"/>
        <v>8E3</v>
      </c>
      <c r="E10" s="20" t="str">
        <f t="shared" si="4"/>
        <v>8E7</v>
      </c>
      <c r="F10" s="19"/>
      <c r="G10" s="15">
        <f>+Results!D65</f>
        <v>46331</v>
      </c>
      <c r="H10" s="16" t="str">
        <f>VLOOKUP($D10,Results!$B$2:$I$244,8,FALSE)</f>
        <v>E7</v>
      </c>
      <c r="I10" s="17" t="str">
        <f>VLOOKUP(H10,Results!$N$2:$O$11,2,FALSE)</f>
        <v>Golfers</v>
      </c>
      <c r="J10" s="82">
        <f t="shared" si="5"/>
        <v>0</v>
      </c>
      <c r="K10" s="64">
        <f t="shared" si="6"/>
        <v>0</v>
      </c>
      <c r="L10" s="67">
        <f>IF(OR(C10&gt;Results!$F$1,N10="N"),0,IF(H10="X",0,IF(N10=O10,1,0)))</f>
        <v>0</v>
      </c>
      <c r="M10" s="66">
        <f t="shared" si="7"/>
        <v>0</v>
      </c>
      <c r="N10" s="73" t="str">
        <f>IF($C10&gt;Results!$F$1," ",(VLOOKUP($D10,Results!$B$2:$H$244,7,FALSE)))</f>
        <v xml:space="preserve"> </v>
      </c>
      <c r="O10" s="74" t="str">
        <f>IF($C10&gt;Results!$F$1," ",(VLOOKUP($E10,Results!$C$2:$K$244,9,FALSE)))</f>
        <v xml:space="preserve"> </v>
      </c>
      <c r="P10" s="77">
        <f t="shared" si="8"/>
        <v>0</v>
      </c>
    </row>
    <row r="11" spans="2:18" x14ac:dyDescent="0.3">
      <c r="B11" t="str">
        <f t="shared" si="2"/>
        <v>E3</v>
      </c>
      <c r="C11" s="1">
        <v>9</v>
      </c>
      <c r="D11" s="20" t="str">
        <f t="shared" si="3"/>
        <v>9E3</v>
      </c>
      <c r="E11" s="20" t="str">
        <f t="shared" si="4"/>
        <v>9E6</v>
      </c>
      <c r="F11" s="19"/>
      <c r="G11" s="18">
        <f>+Results!D74</f>
        <v>46339</v>
      </c>
      <c r="H11" s="16" t="str">
        <f>VLOOKUP($D11,Results!$B$2:$I$244,8,FALSE)</f>
        <v>E6</v>
      </c>
      <c r="I11" s="17" t="str">
        <f>VLOOKUP(H11,Results!$N$2:$O$11,2,FALSE)</f>
        <v>Starlite</v>
      </c>
      <c r="J11" s="82">
        <f t="shared" si="5"/>
        <v>0</v>
      </c>
      <c r="K11" s="64">
        <f t="shared" si="6"/>
        <v>0</v>
      </c>
      <c r="L11" s="67">
        <f>IF(OR(C11&gt;Results!$F$1,N11="N"),0,IF(H11="X",0,IF(N11=O11,1,0)))</f>
        <v>0</v>
      </c>
      <c r="M11" s="66">
        <f t="shared" si="7"/>
        <v>0</v>
      </c>
      <c r="N11" s="73" t="str">
        <f>IF($C11&gt;Results!$F$1," ",(VLOOKUP($D11,Results!$B$2:$H$244,7,FALSE)))</f>
        <v xml:space="preserve"> </v>
      </c>
      <c r="O11" s="74" t="str">
        <f>IF($C11&gt;Results!$F$1," ",(VLOOKUP($E11,Results!$C$2:$K$244,9,FALSE)))</f>
        <v xml:space="preserve"> </v>
      </c>
      <c r="P11" s="77">
        <f t="shared" si="8"/>
        <v>0</v>
      </c>
    </row>
    <row r="12" spans="2:18" x14ac:dyDescent="0.3">
      <c r="B12" t="str">
        <f t="shared" si="2"/>
        <v>E3</v>
      </c>
      <c r="C12" s="1">
        <v>10</v>
      </c>
      <c r="D12" s="20" t="str">
        <f t="shared" si="3"/>
        <v>10E3</v>
      </c>
      <c r="E12" s="20" t="str">
        <f t="shared" si="4"/>
        <v>10E4</v>
      </c>
      <c r="F12" s="19"/>
      <c r="G12" s="18">
        <f>+Results!D83</f>
        <v>46345</v>
      </c>
      <c r="H12" s="16" t="str">
        <f>VLOOKUP($D12,Results!$B$2:$I$244,8,FALSE)</f>
        <v>E4</v>
      </c>
      <c r="I12" s="17" t="str">
        <f>VLOOKUP(H12,Results!$N$2:$O$11,2,FALSE)</f>
        <v>Bullets</v>
      </c>
      <c r="J12" s="82">
        <f t="shared" si="5"/>
        <v>0</v>
      </c>
      <c r="K12" s="64">
        <f t="shared" si="6"/>
        <v>0</v>
      </c>
      <c r="L12" s="67">
        <f>IF(OR(C12&gt;Results!$F$1,N12="N"),0,IF(H12="X",0,IF(N12=O12,1,0)))</f>
        <v>0</v>
      </c>
      <c r="M12" s="66">
        <f t="shared" si="7"/>
        <v>0</v>
      </c>
      <c r="N12" s="73" t="str">
        <f>IF($C12&gt;Results!$F$1," ",(VLOOKUP($D12,Results!$B$2:$H$244,7,FALSE)))</f>
        <v xml:space="preserve"> </v>
      </c>
      <c r="O12" s="74" t="str">
        <f>IF($C12&gt;Results!$F$1," ",(VLOOKUP($E12,Results!$C$2:$K$244,9,FALSE)))</f>
        <v xml:space="preserve"> </v>
      </c>
      <c r="P12" s="77">
        <f t="shared" si="8"/>
        <v>0</v>
      </c>
    </row>
    <row r="13" spans="2:18" x14ac:dyDescent="0.3">
      <c r="B13" t="str">
        <f t="shared" si="2"/>
        <v>E3</v>
      </c>
      <c r="C13" s="1">
        <v>11</v>
      </c>
      <c r="D13" s="20" t="str">
        <f t="shared" si="3"/>
        <v>11E3</v>
      </c>
      <c r="E13" s="20" t="str">
        <f t="shared" si="4"/>
        <v>11E2</v>
      </c>
      <c r="F13" s="19"/>
      <c r="G13" s="18">
        <f>+Results!D92</f>
        <v>46353</v>
      </c>
      <c r="H13" s="16" t="str">
        <f>VLOOKUP($D13,Results!$B$2:$I$244,8,FALSE)</f>
        <v>E2</v>
      </c>
      <c r="I13" s="17" t="str">
        <f>VLOOKUP(H13,Results!$N$2:$O$11,2,FALSE)</f>
        <v>Team Krewna</v>
      </c>
      <c r="J13" s="82">
        <f t="shared" si="5"/>
        <v>0</v>
      </c>
      <c r="K13" s="64">
        <f t="shared" si="6"/>
        <v>0</v>
      </c>
      <c r="L13" s="67">
        <f>IF(OR(C13&gt;Results!$F$1,N13="N"),0,IF(H13="X",0,IF(N13=O13,1,0)))</f>
        <v>0</v>
      </c>
      <c r="M13" s="66">
        <f t="shared" si="7"/>
        <v>0</v>
      </c>
      <c r="N13" s="73" t="str">
        <f>IF($C13&gt;Results!$F$1," ",(VLOOKUP($D13,Results!$B$2:$H$244,7,FALSE)))</f>
        <v xml:space="preserve"> </v>
      </c>
      <c r="O13" s="74" t="str">
        <f>IF($C13&gt;Results!$F$1," ",(VLOOKUP($E13,Results!$C$2:$K$244,9,FALSE)))</f>
        <v xml:space="preserve"> </v>
      </c>
      <c r="P13" s="77">
        <f t="shared" si="8"/>
        <v>0</v>
      </c>
    </row>
    <row r="14" spans="2:18" x14ac:dyDescent="0.3">
      <c r="B14" t="str">
        <f t="shared" si="2"/>
        <v>E3</v>
      </c>
      <c r="C14" s="1">
        <v>12</v>
      </c>
      <c r="D14" s="20" t="str">
        <f t="shared" si="3"/>
        <v>12E3</v>
      </c>
      <c r="E14" s="20" t="str">
        <f t="shared" si="4"/>
        <v>12E1</v>
      </c>
      <c r="F14" s="19"/>
      <c r="G14" s="15">
        <f>+Results!D101</f>
        <v>46359</v>
      </c>
      <c r="H14" s="16" t="str">
        <f>VLOOKUP($D14,Results!$B$2:$I$244,8,FALSE)</f>
        <v>E1</v>
      </c>
      <c r="I14" s="17" t="str">
        <f>VLOOKUP(H14,Results!$N$2:$O$11,2,FALSE)</f>
        <v>Misfits</v>
      </c>
      <c r="J14" s="82">
        <f t="shared" si="5"/>
        <v>0</v>
      </c>
      <c r="K14" s="64">
        <f t="shared" si="6"/>
        <v>0</v>
      </c>
      <c r="L14" s="67">
        <f>IF(OR(C14&gt;Results!$F$1,N14="N"),0,IF(H14="X",0,IF(N14=O14,1,0)))</f>
        <v>0</v>
      </c>
      <c r="M14" s="66">
        <f t="shared" si="7"/>
        <v>0</v>
      </c>
      <c r="N14" s="73" t="str">
        <f>IF($C14&gt;Results!$F$1," ",(VLOOKUP($D14,Results!$B$2:$H$244,7,FALSE)))</f>
        <v xml:space="preserve"> </v>
      </c>
      <c r="O14" s="74" t="str">
        <f>IF($C14&gt;Results!$F$1," ",(VLOOKUP($E14,Results!$C$2:$K$244,9,FALSE)))</f>
        <v xml:space="preserve"> </v>
      </c>
      <c r="P14" s="77">
        <f t="shared" si="8"/>
        <v>0</v>
      </c>
    </row>
    <row r="15" spans="2:18" x14ac:dyDescent="0.3">
      <c r="B15" t="str">
        <f t="shared" si="2"/>
        <v>E3</v>
      </c>
      <c r="C15" s="1">
        <v>13</v>
      </c>
      <c r="D15" s="20" t="str">
        <f t="shared" si="3"/>
        <v>13E3</v>
      </c>
      <c r="E15" s="20" t="str">
        <f t="shared" si="4"/>
        <v>13E5</v>
      </c>
      <c r="F15" s="19"/>
      <c r="G15" s="15">
        <f>+Results!D110</f>
        <v>46367</v>
      </c>
      <c r="H15" s="16" t="str">
        <f>VLOOKUP($D15,Results!$B$2:$I$244,8,FALSE)</f>
        <v>E5</v>
      </c>
      <c r="I15" s="17" t="str">
        <f>VLOOKUP(H15,Results!$N$2:$O$11,2,FALSE)</f>
        <v>New Builds</v>
      </c>
      <c r="J15" s="82">
        <f t="shared" si="5"/>
        <v>0</v>
      </c>
      <c r="K15" s="64">
        <f t="shared" si="6"/>
        <v>0</v>
      </c>
      <c r="L15" s="67">
        <f>IF(OR(C15&gt;Results!$F$1,N15="N"),0,IF(H15="X",0,IF(N15=O15,1,0)))</f>
        <v>0</v>
      </c>
      <c r="M15" s="66">
        <f t="shared" si="7"/>
        <v>0</v>
      </c>
      <c r="N15" s="73" t="str">
        <f>IF($C15&gt;Results!$F$1," ",(VLOOKUP($D15,Results!$B$2:$H$244,7,FALSE)))</f>
        <v xml:space="preserve"> </v>
      </c>
      <c r="O15" s="74" t="str">
        <f>IF($C15&gt;Results!$F$1," ",(VLOOKUP($E15,Results!$C$2:$K$244,9,FALSE)))</f>
        <v xml:space="preserve"> </v>
      </c>
      <c r="P15" s="77">
        <f t="shared" si="8"/>
        <v>0</v>
      </c>
    </row>
    <row r="16" spans="2:18" x14ac:dyDescent="0.3">
      <c r="B16" t="str">
        <f t="shared" si="2"/>
        <v>E3</v>
      </c>
      <c r="C16" s="1">
        <v>14</v>
      </c>
      <c r="D16" s="20" t="str">
        <f t="shared" si="3"/>
        <v>14E3</v>
      </c>
      <c r="E16" s="20" t="str">
        <f t="shared" si="4"/>
        <v>14E9</v>
      </c>
      <c r="F16" s="19"/>
      <c r="G16" s="15">
        <f>+Results!D119</f>
        <v>46373</v>
      </c>
      <c r="H16" s="16" t="str">
        <f>VLOOKUP($D16,Results!$B$2:$I$244,8,FALSE)</f>
        <v>E9</v>
      </c>
      <c r="I16" s="17" t="str">
        <f>VLOOKUP(H16,Results!$N$2:$O$11,2,FALSE)</f>
        <v>Biased Boys</v>
      </c>
      <c r="J16" s="82">
        <f t="shared" si="5"/>
        <v>0</v>
      </c>
      <c r="K16" s="64">
        <f t="shared" si="6"/>
        <v>0</v>
      </c>
      <c r="L16" s="67">
        <f>IF(OR(C16&gt;Results!$F$1,N16="N"),0,IF(H16="X",0,IF(N16=O16,1,0)))</f>
        <v>0</v>
      </c>
      <c r="M16" s="66">
        <f t="shared" si="7"/>
        <v>0</v>
      </c>
      <c r="N16" s="73" t="str">
        <f>IF($C16&gt;Results!$F$1," ",(VLOOKUP($D16,Results!$B$2:$H$244,7,FALSE)))</f>
        <v xml:space="preserve"> </v>
      </c>
      <c r="O16" s="74" t="str">
        <f>IF($C16&gt;Results!$F$1," ",(VLOOKUP($E16,Results!$C$2:$K$244,9,FALSE)))</f>
        <v xml:space="preserve"> </v>
      </c>
      <c r="P16" s="77">
        <f t="shared" si="8"/>
        <v>0</v>
      </c>
    </row>
    <row r="17" spans="2:16" x14ac:dyDescent="0.3">
      <c r="B17" t="str">
        <f t="shared" si="2"/>
        <v>E3</v>
      </c>
      <c r="C17" s="1">
        <v>15</v>
      </c>
      <c r="D17" s="20" t="str">
        <f t="shared" si="3"/>
        <v>15E3</v>
      </c>
      <c r="E17" s="20" t="str">
        <f t="shared" si="4"/>
        <v>15E8</v>
      </c>
      <c r="F17" s="19"/>
      <c r="G17" s="15">
        <f>+Results!D128</f>
        <v>46395</v>
      </c>
      <c r="H17" s="16" t="str">
        <f>VLOOKUP($D17,Results!$B$2:$I$244,8,FALSE)</f>
        <v>E8</v>
      </c>
      <c r="I17" s="17" t="str">
        <f>VLOOKUP(H17,Results!$N$2:$O$11,2,FALSE)</f>
        <v>Green Wizards</v>
      </c>
      <c r="J17" s="82">
        <f t="shared" si="5"/>
        <v>0</v>
      </c>
      <c r="K17" s="64">
        <f t="shared" si="6"/>
        <v>0</v>
      </c>
      <c r="L17" s="67">
        <f>IF(OR(C17&gt;Results!$F$1,N17="N"),0,IF(H17="X",0,IF(N17=O17,1,0)))</f>
        <v>0</v>
      </c>
      <c r="M17" s="66">
        <f t="shared" si="7"/>
        <v>0</v>
      </c>
      <c r="N17" s="73" t="str">
        <f>IF($C17&gt;Results!$F$1," ",(VLOOKUP($D17,Results!$B$2:$H$244,7,FALSE)))</f>
        <v xml:space="preserve"> </v>
      </c>
      <c r="O17" s="74" t="str">
        <f>IF($C17&gt;Results!$F$1," ",(VLOOKUP($E17,Results!$C$2:$K$244,9,FALSE)))</f>
        <v xml:space="preserve"> </v>
      </c>
      <c r="P17" s="77">
        <f t="shared" si="8"/>
        <v>0</v>
      </c>
    </row>
    <row r="18" spans="2:16" x14ac:dyDescent="0.3">
      <c r="B18" t="str">
        <f t="shared" si="2"/>
        <v>E3</v>
      </c>
      <c r="C18" s="1">
        <v>16</v>
      </c>
      <c r="D18" s="20" t="str">
        <f t="shared" si="3"/>
        <v>16E3</v>
      </c>
      <c r="E18" s="20" t="str">
        <f t="shared" si="4"/>
        <v>16X</v>
      </c>
      <c r="F18" s="19"/>
      <c r="G18" s="18">
        <f>+Results!D137</f>
        <v>46401</v>
      </c>
      <c r="H18" s="16" t="str">
        <f>VLOOKUP($D18,Results!$B$2:$I$244,8,FALSE)</f>
        <v>X</v>
      </c>
      <c r="I18" s="17" t="str">
        <f>VLOOKUP(H18,Results!$N$2:$O$11,2,FALSE)</f>
        <v>No Match</v>
      </c>
      <c r="J18" s="82">
        <f t="shared" si="5"/>
        <v>0</v>
      </c>
      <c r="K18" s="64">
        <f t="shared" si="6"/>
        <v>0</v>
      </c>
      <c r="L18" s="67">
        <f>IF(OR(C18&gt;Results!$F$1,N18="N"),0,IF(H18="X",0,IF(N18=O18,1,0)))</f>
        <v>0</v>
      </c>
      <c r="M18" s="66">
        <f t="shared" si="7"/>
        <v>0</v>
      </c>
      <c r="N18" s="73" t="str">
        <f>IF($C18&gt;Results!$F$1," ",(VLOOKUP($D18,Results!$B$2:$H$244,7,FALSE)))</f>
        <v xml:space="preserve"> </v>
      </c>
      <c r="O18" s="74" t="str">
        <f>IF($C18&gt;Results!$F$1," ",(VLOOKUP($E18,Results!$C$2:$K$244,9,FALSE)))</f>
        <v xml:space="preserve"> </v>
      </c>
      <c r="P18" s="77">
        <f t="shared" si="8"/>
        <v>0</v>
      </c>
    </row>
    <row r="19" spans="2:16" x14ac:dyDescent="0.3">
      <c r="B19" t="str">
        <f t="shared" si="2"/>
        <v>E3</v>
      </c>
      <c r="C19" s="1">
        <v>17</v>
      </c>
      <c r="D19" s="20" t="str">
        <f t="shared" si="3"/>
        <v>17E3</v>
      </c>
      <c r="E19" s="20" t="str">
        <f t="shared" si="4"/>
        <v>17E7</v>
      </c>
      <c r="F19" s="19"/>
      <c r="G19" s="15">
        <f>+Results!D146</f>
        <v>46409</v>
      </c>
      <c r="H19" s="16" t="str">
        <f>VLOOKUP($D19,Results!$B$2:$I$244,8,FALSE)</f>
        <v>E7</v>
      </c>
      <c r="I19" s="17" t="str">
        <f>VLOOKUP(H19,Results!$N$2:$O$11,2,FALSE)</f>
        <v>Golfers</v>
      </c>
      <c r="J19" s="82">
        <f t="shared" si="5"/>
        <v>0</v>
      </c>
      <c r="K19" s="64">
        <f t="shared" si="6"/>
        <v>0</v>
      </c>
      <c r="L19" s="67">
        <f>IF(OR(C19&gt;Results!$F$1,N19="N"),0,IF(H19="X",0,IF(N19=O19,1,0)))</f>
        <v>0</v>
      </c>
      <c r="M19" s="66">
        <f t="shared" si="7"/>
        <v>0</v>
      </c>
      <c r="N19" s="73" t="str">
        <f>IF($C19&gt;Results!$F$1," ",(VLOOKUP($D19,Results!$B$2:$H$244,7,FALSE)))</f>
        <v xml:space="preserve"> </v>
      </c>
      <c r="O19" s="74" t="str">
        <f>IF($C19&gt;Results!$F$1," ",(VLOOKUP($E19,Results!$C$2:$K$244,9,FALSE)))</f>
        <v xml:space="preserve"> </v>
      </c>
      <c r="P19" s="77">
        <f t="shared" si="8"/>
        <v>0</v>
      </c>
    </row>
    <row r="20" spans="2:16" x14ac:dyDescent="0.3">
      <c r="B20" t="str">
        <f t="shared" si="2"/>
        <v>E3</v>
      </c>
      <c r="C20" s="1">
        <v>18</v>
      </c>
      <c r="D20" s="20" t="str">
        <f t="shared" si="3"/>
        <v>18E3</v>
      </c>
      <c r="E20" s="20" t="str">
        <f t="shared" si="4"/>
        <v>18E6</v>
      </c>
      <c r="F20" s="19"/>
      <c r="G20" s="18">
        <f>+Results!D155</f>
        <v>46415</v>
      </c>
      <c r="H20" s="16" t="str">
        <f>VLOOKUP($D20,Results!$B$2:$I$244,8,FALSE)</f>
        <v>E6</v>
      </c>
      <c r="I20" s="17" t="str">
        <f>VLOOKUP(H20,Results!$N$2:$O$11,2,FALSE)</f>
        <v>Starlite</v>
      </c>
      <c r="J20" s="82">
        <f t="shared" si="5"/>
        <v>0</v>
      </c>
      <c r="K20" s="64">
        <f t="shared" si="6"/>
        <v>0</v>
      </c>
      <c r="L20" s="67">
        <f>IF(OR(C20&gt;Results!$F$1,N20="N"),0,IF(H20="X",0,IF(N20=O20,1,0)))</f>
        <v>0</v>
      </c>
      <c r="M20" s="66">
        <f t="shared" si="7"/>
        <v>0</v>
      </c>
      <c r="N20" s="73" t="str">
        <f>IF($C20&gt;Results!$F$1," ",(VLOOKUP($D20,Results!$B$2:$H$244,7,FALSE)))</f>
        <v xml:space="preserve"> </v>
      </c>
      <c r="O20" s="74" t="str">
        <f>IF($C20&gt;Results!$F$1," ",(VLOOKUP($E20,Results!$C$2:$K$244,9,FALSE)))</f>
        <v xml:space="preserve"> </v>
      </c>
      <c r="P20" s="77">
        <f t="shared" si="8"/>
        <v>0</v>
      </c>
    </row>
    <row r="21" spans="2:16" x14ac:dyDescent="0.3">
      <c r="B21" t="str">
        <f t="shared" si="2"/>
        <v>E3</v>
      </c>
      <c r="C21" s="1">
        <v>19</v>
      </c>
      <c r="D21" s="20" t="str">
        <f t="shared" si="3"/>
        <v>19E3</v>
      </c>
      <c r="E21" s="20" t="str">
        <f t="shared" si="4"/>
        <v>19E4</v>
      </c>
      <c r="F21" s="19"/>
      <c r="G21" s="15">
        <f>+Results!D164</f>
        <v>46423</v>
      </c>
      <c r="H21" s="16" t="str">
        <f>VLOOKUP($D21,Results!$B$2:$I$244,8,FALSE)</f>
        <v>E4</v>
      </c>
      <c r="I21" s="17" t="str">
        <f>VLOOKUP(H21,Results!$N$2:$O$11,2,FALSE)</f>
        <v>Bullets</v>
      </c>
      <c r="J21" s="82">
        <f t="shared" si="5"/>
        <v>0</v>
      </c>
      <c r="K21" s="64">
        <f t="shared" si="6"/>
        <v>0</v>
      </c>
      <c r="L21" s="67">
        <f>IF(OR(C21&gt;Results!$F$1,N21="N"),0,IF(H21="X",0,IF(N21=O21,1,0)))</f>
        <v>0</v>
      </c>
      <c r="M21" s="66">
        <f t="shared" si="7"/>
        <v>0</v>
      </c>
      <c r="N21" s="73" t="str">
        <f>IF($C21&gt;Results!$F$1," ",(VLOOKUP($D21,Results!$B$2:$H$244,7,FALSE)))</f>
        <v xml:space="preserve"> </v>
      </c>
      <c r="O21" s="74" t="str">
        <f>IF($C21&gt;Results!$F$1," ",(VLOOKUP($E21,Results!$C$2:$K$244,9,FALSE)))</f>
        <v xml:space="preserve"> </v>
      </c>
      <c r="P21" s="77">
        <f t="shared" si="8"/>
        <v>0</v>
      </c>
    </row>
    <row r="22" spans="2:16" x14ac:dyDescent="0.3">
      <c r="B22" t="str">
        <f t="shared" si="2"/>
        <v>E3</v>
      </c>
      <c r="C22" s="1">
        <v>20</v>
      </c>
      <c r="D22" s="20" t="str">
        <f t="shared" si="3"/>
        <v>20E3</v>
      </c>
      <c r="E22" s="20" t="str">
        <f t="shared" si="4"/>
        <v>20E2</v>
      </c>
      <c r="F22" s="19"/>
      <c r="G22" s="18">
        <f>+Results!D173</f>
        <v>46429</v>
      </c>
      <c r="H22" s="16" t="str">
        <f>VLOOKUP($D22,Results!$B$2:$I$244,8,FALSE)</f>
        <v>E2</v>
      </c>
      <c r="I22" s="17" t="str">
        <f>VLOOKUP(H22,Results!$N$2:$O$11,2,FALSE)</f>
        <v>Team Krewna</v>
      </c>
      <c r="J22" s="82">
        <f t="shared" si="5"/>
        <v>0</v>
      </c>
      <c r="K22" s="64">
        <f t="shared" si="6"/>
        <v>0</v>
      </c>
      <c r="L22" s="67">
        <f>IF(OR(C22&gt;Results!$F$1,N22="N"),0,IF(H22="X",0,IF(N22=O22,1,0)))</f>
        <v>0</v>
      </c>
      <c r="M22" s="66">
        <f t="shared" si="7"/>
        <v>0</v>
      </c>
      <c r="N22" s="73" t="str">
        <f>IF($C22&gt;Results!$F$1," ",(VLOOKUP($D22,Results!$B$2:$H$244,7,FALSE)))</f>
        <v xml:space="preserve"> </v>
      </c>
      <c r="O22" s="74" t="str">
        <f>IF($C22&gt;Results!$F$1," ",(VLOOKUP($E22,Results!$C$2:$K$244,9,FALSE)))</f>
        <v xml:space="preserve"> </v>
      </c>
      <c r="P22" s="77">
        <f t="shared" si="8"/>
        <v>0</v>
      </c>
    </row>
    <row r="23" spans="2:16" x14ac:dyDescent="0.3">
      <c r="B23" t="str">
        <f t="shared" si="2"/>
        <v>E3</v>
      </c>
      <c r="C23" s="1">
        <v>21</v>
      </c>
      <c r="D23" s="20" t="str">
        <f t="shared" si="3"/>
        <v>21E3</v>
      </c>
      <c r="E23" s="20" t="str">
        <f t="shared" si="4"/>
        <v>21E1</v>
      </c>
      <c r="F23" s="19"/>
      <c r="G23" s="15">
        <f>+Results!D182</f>
        <v>46437</v>
      </c>
      <c r="H23" s="16" t="str">
        <f>VLOOKUP($D23,Results!$B$2:$I$244,8,FALSE)</f>
        <v>E1</v>
      </c>
      <c r="I23" s="17" t="str">
        <f>VLOOKUP(H23,Results!$N$2:$O$11,2,FALSE)</f>
        <v>Misfits</v>
      </c>
      <c r="J23" s="82">
        <f t="shared" si="5"/>
        <v>0</v>
      </c>
      <c r="K23" s="64">
        <f t="shared" si="6"/>
        <v>0</v>
      </c>
      <c r="L23" s="67">
        <f>IF(OR(C23&gt;Results!$F$1,N23="N"),0,IF(H23="X",0,IF(N23=O23,1,0)))</f>
        <v>0</v>
      </c>
      <c r="M23" s="66">
        <f t="shared" si="7"/>
        <v>0</v>
      </c>
      <c r="N23" s="73" t="str">
        <f>IF($C23&gt;Results!$F$1," ",(VLOOKUP($D23,Results!$B$2:$H$244,7,FALSE)))</f>
        <v xml:space="preserve"> </v>
      </c>
      <c r="O23" s="74" t="str">
        <f>IF($C23&gt;Results!$F$1," ",(VLOOKUP($E23,Results!$C$2:$K$244,9,FALSE)))</f>
        <v xml:space="preserve"> </v>
      </c>
      <c r="P23" s="77">
        <f t="shared" si="8"/>
        <v>0</v>
      </c>
    </row>
    <row r="24" spans="2:16" x14ac:dyDescent="0.3">
      <c r="B24" t="str">
        <f t="shared" si="2"/>
        <v>E3</v>
      </c>
      <c r="C24" s="1">
        <v>22</v>
      </c>
      <c r="D24" s="20" t="str">
        <f t="shared" si="3"/>
        <v>22E3</v>
      </c>
      <c r="E24" s="20" t="str">
        <f t="shared" si="4"/>
        <v>22E5</v>
      </c>
      <c r="F24" s="19"/>
      <c r="G24" s="18">
        <f>+Results!D191</f>
        <v>46443</v>
      </c>
      <c r="H24" s="16" t="str">
        <f>VLOOKUP($D24,Results!$B$2:$I$244,8,FALSE)</f>
        <v>E5</v>
      </c>
      <c r="I24" s="17" t="str">
        <f>VLOOKUP(H24,Results!$N$2:$O$11,2,FALSE)</f>
        <v>New Builds</v>
      </c>
      <c r="J24" s="82">
        <f t="shared" si="5"/>
        <v>0</v>
      </c>
      <c r="K24" s="64">
        <f t="shared" si="6"/>
        <v>0</v>
      </c>
      <c r="L24" s="67">
        <f>IF(OR(C24&gt;Results!$F$1,N24="N"),0,IF(H24="X",0,IF(N24=O24,1,0)))</f>
        <v>0</v>
      </c>
      <c r="M24" s="66">
        <f t="shared" si="7"/>
        <v>0</v>
      </c>
      <c r="N24" s="73" t="str">
        <f>IF($C24&gt;Results!$F$1," ",(VLOOKUP($D24,Results!$B$2:$H$244,7,FALSE)))</f>
        <v xml:space="preserve"> </v>
      </c>
      <c r="O24" s="74" t="str">
        <f>IF($C24&gt;Results!$F$1," ",(VLOOKUP($E24,Results!$C$2:$K$244,9,FALSE)))</f>
        <v xml:space="preserve"> </v>
      </c>
      <c r="P24" s="77">
        <f t="shared" si="8"/>
        <v>0</v>
      </c>
    </row>
    <row r="25" spans="2:16" x14ac:dyDescent="0.3">
      <c r="B25" t="str">
        <f t="shared" si="2"/>
        <v>E3</v>
      </c>
      <c r="C25" s="1">
        <v>23</v>
      </c>
      <c r="D25" s="20" t="str">
        <f t="shared" si="3"/>
        <v>23E3</v>
      </c>
      <c r="E25" s="20" t="str">
        <f t="shared" si="4"/>
        <v>23E9</v>
      </c>
      <c r="F25" s="19"/>
      <c r="G25" s="15">
        <f>+Results!D200</f>
        <v>46451</v>
      </c>
      <c r="H25" s="16" t="str">
        <f>VLOOKUP($D25,Results!$B$2:$I$244,8,FALSE)</f>
        <v>E9</v>
      </c>
      <c r="I25" s="17" t="str">
        <f>VLOOKUP(H25,Results!$N$2:$O$11,2,FALSE)</f>
        <v>Biased Boys</v>
      </c>
      <c r="J25" s="82">
        <f t="shared" si="5"/>
        <v>0</v>
      </c>
      <c r="K25" s="64">
        <f t="shared" si="6"/>
        <v>0</v>
      </c>
      <c r="L25" s="67">
        <f>IF(OR(C25&gt;Results!$F$1,N25="N"),0,IF(H25="X",0,IF(N25=O25,1,0)))</f>
        <v>0</v>
      </c>
      <c r="M25" s="66">
        <f t="shared" si="7"/>
        <v>0</v>
      </c>
      <c r="N25" s="73" t="str">
        <f>IF($C25&gt;Results!$F$1," ",(VLOOKUP($D25,Results!$B$2:$H$244,7,FALSE)))</f>
        <v xml:space="preserve"> </v>
      </c>
      <c r="O25" s="74" t="str">
        <f>IF($C25&gt;Results!$F$1," ",(VLOOKUP($E25,Results!$C$2:$K$244,9,FALSE)))</f>
        <v xml:space="preserve"> </v>
      </c>
      <c r="P25" s="77">
        <f t="shared" si="8"/>
        <v>0</v>
      </c>
    </row>
    <row r="26" spans="2:16" x14ac:dyDescent="0.3">
      <c r="B26" t="str">
        <f t="shared" si="2"/>
        <v>E3</v>
      </c>
      <c r="C26" s="1">
        <v>24</v>
      </c>
      <c r="D26" s="20" t="str">
        <f t="shared" si="3"/>
        <v>24E3</v>
      </c>
      <c r="E26" s="20" t="str">
        <f t="shared" si="4"/>
        <v>24E8</v>
      </c>
      <c r="F26" s="19"/>
      <c r="G26" s="15">
        <f>+Results!D209</f>
        <v>46457</v>
      </c>
      <c r="H26" s="16" t="str">
        <f>VLOOKUP($D26,Results!$B$2:$I$244,8,FALSE)</f>
        <v>E8</v>
      </c>
      <c r="I26" s="17" t="str">
        <f>VLOOKUP(H26,Results!$N$2:$O$11,2,FALSE)</f>
        <v>Green Wizards</v>
      </c>
      <c r="J26" s="82">
        <f t="shared" si="5"/>
        <v>0</v>
      </c>
      <c r="K26" s="64">
        <f t="shared" si="6"/>
        <v>0</v>
      </c>
      <c r="L26" s="67">
        <f>IF(OR(C26&gt;Results!$F$1,N26="N"),0,IF(H26="X",0,IF(N26=O26,1,0)))</f>
        <v>0</v>
      </c>
      <c r="M26" s="66">
        <f t="shared" si="7"/>
        <v>0</v>
      </c>
      <c r="N26" s="73" t="str">
        <f>IF($C26&gt;Results!$F$1," ",(VLOOKUP($D26,Results!$B$2:$H$244,7,FALSE)))</f>
        <v xml:space="preserve"> </v>
      </c>
      <c r="O26" s="74" t="str">
        <f>IF($C26&gt;Results!$F$1," ",(VLOOKUP($E26,Results!$C$2:$K$244,9,FALSE)))</f>
        <v xml:space="preserve"> </v>
      </c>
      <c r="P26" s="77">
        <f t="shared" si="8"/>
        <v>0</v>
      </c>
    </row>
    <row r="27" spans="2:16" x14ac:dyDescent="0.3">
      <c r="B27" t="str">
        <f t="shared" si="2"/>
        <v>E3</v>
      </c>
      <c r="C27" s="1">
        <v>25</v>
      </c>
      <c r="D27" s="20" t="str">
        <f t="shared" si="3"/>
        <v>25E3</v>
      </c>
      <c r="E27" s="20" t="str">
        <f t="shared" si="4"/>
        <v>25X</v>
      </c>
      <c r="F27" s="19"/>
      <c r="G27" s="15">
        <f>+Results!D218</f>
        <v>46465</v>
      </c>
      <c r="H27" s="16" t="str">
        <f>VLOOKUP($D27,Results!$B$2:$I$244,8,FALSE)</f>
        <v>X</v>
      </c>
      <c r="I27" s="17" t="str">
        <f>VLOOKUP(H27,Results!$N$2:$O$11,2,FALSE)</f>
        <v>No Match</v>
      </c>
      <c r="J27" s="82">
        <f t="shared" si="5"/>
        <v>0</v>
      </c>
      <c r="K27" s="64">
        <f t="shared" si="6"/>
        <v>0</v>
      </c>
      <c r="L27" s="67">
        <f>IF(OR(C27&gt;Results!$F$1,N27="N"),0,IF(H27="X",0,IF(N27=O27,1,0)))</f>
        <v>0</v>
      </c>
      <c r="M27" s="66">
        <f t="shared" si="7"/>
        <v>0</v>
      </c>
      <c r="N27" s="73" t="str">
        <f>IF($C27&gt;Results!$F$1," ",(VLOOKUP($D27,Results!$B$2:$H$244,7,FALSE)))</f>
        <v xml:space="preserve"> </v>
      </c>
      <c r="O27" s="74" t="str">
        <f>IF($C27&gt;Results!$F$1," ",(VLOOKUP($E27,Results!$C$2:$K$244,9,FALSE)))</f>
        <v xml:space="preserve"> </v>
      </c>
      <c r="P27" s="77">
        <f t="shared" si="8"/>
        <v>0</v>
      </c>
    </row>
    <row r="28" spans="2:16" x14ac:dyDescent="0.3">
      <c r="B28" t="str">
        <f t="shared" si="2"/>
        <v>E3</v>
      </c>
      <c r="C28" s="1">
        <v>26</v>
      </c>
      <c r="D28" s="20" t="str">
        <f t="shared" si="3"/>
        <v>26E3</v>
      </c>
      <c r="E28" s="20" t="str">
        <f t="shared" si="4"/>
        <v>26E7</v>
      </c>
      <c r="F28" s="19"/>
      <c r="G28" s="15">
        <f>+Results!D227</f>
        <v>46471</v>
      </c>
      <c r="H28" s="16" t="str">
        <f>VLOOKUP($D28,Results!$B$2:$I$244,8,FALSE)</f>
        <v>E7</v>
      </c>
      <c r="I28" s="17" t="str">
        <f>VLOOKUP(H28,Results!$N$2:$O$11,2,FALSE)</f>
        <v>Golfers</v>
      </c>
      <c r="J28" s="82">
        <f t="shared" si="5"/>
        <v>0</v>
      </c>
      <c r="K28" s="64">
        <f t="shared" si="6"/>
        <v>0</v>
      </c>
      <c r="L28" s="67">
        <f>IF(OR(C28&gt;Results!$F$1,N28="N"),0,IF(H28="X",0,IF(N28=O28,1,0)))</f>
        <v>0</v>
      </c>
      <c r="M28" s="66">
        <f t="shared" si="7"/>
        <v>0</v>
      </c>
      <c r="N28" s="73" t="str">
        <f>IF($C28&gt;Results!$F$1," ",(VLOOKUP($D28,Results!$B$2:$H$244,7,FALSE)))</f>
        <v xml:space="preserve"> </v>
      </c>
      <c r="O28" s="74" t="str">
        <f>IF($C28&gt;Results!$F$1," ",(VLOOKUP($E28,Results!$C$2:$K$244,9,FALSE)))</f>
        <v xml:space="preserve"> </v>
      </c>
      <c r="P28" s="77">
        <f t="shared" si="8"/>
        <v>0</v>
      </c>
    </row>
    <row r="29" spans="2:16" x14ac:dyDescent="0.3">
      <c r="B29" t="str">
        <f t="shared" si="2"/>
        <v>E3</v>
      </c>
      <c r="C29" s="1">
        <v>27</v>
      </c>
      <c r="D29" s="20" t="str">
        <f t="shared" si="3"/>
        <v>27E3</v>
      </c>
      <c r="E29" s="20" t="str">
        <f t="shared" si="4"/>
        <v>27E6</v>
      </c>
      <c r="F29" s="19"/>
      <c r="G29" s="18">
        <f>+Results!D236</f>
        <v>46479</v>
      </c>
      <c r="H29" s="16" t="str">
        <f>VLOOKUP($D29,Results!$B$2:$I$244,8,FALSE)</f>
        <v>E6</v>
      </c>
      <c r="I29" s="17" t="str">
        <f>VLOOKUP(H29,Results!$N$2:$O$11,2,FALSE)</f>
        <v>Starlite</v>
      </c>
      <c r="J29" s="82">
        <f t="shared" si="5"/>
        <v>0</v>
      </c>
      <c r="K29" s="64">
        <f t="shared" si="6"/>
        <v>0</v>
      </c>
      <c r="L29" s="67">
        <f>IF(OR(C29&gt;Results!$F$1,N29="N"),0,IF(H29="X",0,IF(N29=O29,1,0)))</f>
        <v>0</v>
      </c>
      <c r="M29" s="66">
        <f t="shared" si="7"/>
        <v>0</v>
      </c>
      <c r="N29" s="73" t="str">
        <f>IF($C29&gt;Results!$F$1," ",(VLOOKUP($D29,Results!$B$2:$H$244,7,FALSE)))</f>
        <v xml:space="preserve"> </v>
      </c>
      <c r="O29" s="74" t="str">
        <f>IF($C29&gt;Results!$F$1," ",(VLOOKUP($E29,Results!$C$2:$K$244,9,FALSE)))</f>
        <v xml:space="preserve"> </v>
      </c>
      <c r="P29" s="77">
        <f t="shared" si="8"/>
        <v>0</v>
      </c>
    </row>
    <row r="30" spans="2:16" ht="15.6" x14ac:dyDescent="0.3">
      <c r="G30" s="23"/>
      <c r="H30" s="24"/>
      <c r="I30" s="25" t="s">
        <v>0</v>
      </c>
      <c r="J30" s="83">
        <f t="shared" ref="J30:P30" si="9">SUM(J3:J29)</f>
        <v>6</v>
      </c>
      <c r="K30" s="68">
        <f t="shared" si="9"/>
        <v>4</v>
      </c>
      <c r="L30" s="69">
        <f t="shared" si="9"/>
        <v>0</v>
      </c>
      <c r="M30" s="70">
        <f t="shared" si="9"/>
        <v>2</v>
      </c>
      <c r="N30" s="75">
        <f t="shared" si="9"/>
        <v>95</v>
      </c>
      <c r="O30" s="76">
        <f t="shared" si="9"/>
        <v>63</v>
      </c>
      <c r="P30" s="78">
        <f t="shared" si="9"/>
        <v>8</v>
      </c>
    </row>
  </sheetData>
  <mergeCells count="1">
    <mergeCell ref="I1:L1"/>
  </mergeCells>
  <conditionalFormatting sqref="H3:H29">
    <cfRule type="containsText" dxfId="13" priority="2" operator="containsText" text="X">
      <formula>NOT(ISERROR(SEARCH("X",H3)))</formula>
    </cfRule>
  </conditionalFormatting>
  <conditionalFormatting sqref="I3:I29">
    <cfRule type="containsText" dxfId="12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P30"/>
  <sheetViews>
    <sheetView workbookViewId="0">
      <selection activeCell="M1" sqref="M1"/>
    </sheetView>
  </sheetViews>
  <sheetFormatPr defaultRowHeight="14.4" x14ac:dyDescent="0.3"/>
  <cols>
    <col min="1" max="1" width="2.109375" customWidth="1"/>
    <col min="2" max="2" width="3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6.6640625" customWidth="1"/>
    <col min="9" max="9" width="13.6640625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1" t="s">
        <v>29</v>
      </c>
      <c r="I1" s="92" t="s">
        <v>43</v>
      </c>
      <c r="J1" s="92"/>
      <c r="K1" s="92"/>
      <c r="L1" s="92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13</v>
      </c>
      <c r="H2" s="16" t="s">
        <v>14</v>
      </c>
      <c r="I2" s="14" t="s">
        <v>5</v>
      </c>
      <c r="J2" s="82" t="s">
        <v>6</v>
      </c>
      <c r="K2" s="64" t="s">
        <v>7</v>
      </c>
      <c r="L2" s="65" t="s">
        <v>8</v>
      </c>
      <c r="M2" s="66" t="s">
        <v>9</v>
      </c>
      <c r="N2" s="71" t="s">
        <v>10</v>
      </c>
      <c r="O2" s="72" t="s">
        <v>11</v>
      </c>
      <c r="P2" s="77" t="s">
        <v>12</v>
      </c>
    </row>
    <row r="3" spans="2:16" x14ac:dyDescent="0.3">
      <c r="B3" t="str">
        <f>+$H$1</f>
        <v>E4</v>
      </c>
      <c r="C3" s="1">
        <v>1</v>
      </c>
      <c r="D3" s="20" t="str">
        <f t="shared" ref="D3" si="0">CONCATENATE(C3,B3)</f>
        <v>1E4</v>
      </c>
      <c r="E3" s="20" t="str">
        <f t="shared" ref="E3" si="1">CONCATENATE(C3,H3)</f>
        <v>1E3</v>
      </c>
      <c r="F3" s="19"/>
      <c r="G3" s="15">
        <f>+Results!D2</f>
        <v>46283</v>
      </c>
      <c r="H3" s="16" t="str">
        <f>VLOOKUP($D3,Results!$B$2:$I$244,8,FALSE)</f>
        <v>E3</v>
      </c>
      <c r="I3" s="17" t="str">
        <f>VLOOKUP(H3,Results!$N$2:$O$11,2,FALSE)</f>
        <v>Riches Rollers</v>
      </c>
      <c r="J3" s="82">
        <f>SUM(K3:M3)</f>
        <v>1</v>
      </c>
      <c r="K3" s="64">
        <f>IF(H3="X",0,IF(N3&gt;O3,1,0))</f>
        <v>0</v>
      </c>
      <c r="L3" s="67">
        <f>IF(OR(C3&gt;Results!$F$1,N3="N"),0,IF(H3="X",0,IF(N3=O3,1,0)))</f>
        <v>0</v>
      </c>
      <c r="M3" s="66">
        <f>IF(H3="X",0,IF(N3&lt;O3,1,0))</f>
        <v>1</v>
      </c>
      <c r="N3" s="73">
        <f>IF($C3&gt;Results!$F$1," ",(VLOOKUP($D3,Results!$B$2:$H$244,7,FALSE)))</f>
        <v>13</v>
      </c>
      <c r="O3" s="74">
        <f>IF($C3&gt;Results!$F$1," ",(VLOOKUP($E3,Results!$C$2:$K$244,9,FALSE)))</f>
        <v>19</v>
      </c>
      <c r="P3" s="77">
        <f>IF(J3=" "," ",SUM(K3*2)+L3*1)</f>
        <v>0</v>
      </c>
    </row>
    <row r="4" spans="2:16" x14ac:dyDescent="0.3">
      <c r="B4" t="str">
        <f t="shared" ref="B4:B29" si="2">+$H$1</f>
        <v>E4</v>
      </c>
      <c r="C4" s="1">
        <v>2</v>
      </c>
      <c r="D4" s="20" t="str">
        <f t="shared" ref="D4:D29" si="3">CONCATENATE(C4,B4)</f>
        <v>2E4</v>
      </c>
      <c r="E4" s="20" t="str">
        <f t="shared" ref="E4:E29" si="4">CONCATENATE(C4,H4)</f>
        <v>2E5</v>
      </c>
      <c r="F4" s="19"/>
      <c r="G4" s="15">
        <f>+Results!D11</f>
        <v>46289</v>
      </c>
      <c r="H4" s="16" t="str">
        <f>VLOOKUP($D4,Results!$B$2:$I$244,8,FALSE)</f>
        <v>E5</v>
      </c>
      <c r="I4" s="17" t="str">
        <f>VLOOKUP(H4,Results!$N$2:$O$11,2,FALSE)</f>
        <v>New Builds</v>
      </c>
      <c r="J4" s="82">
        <f t="shared" ref="J4:J29" si="5">SUM(K4:M4)</f>
        <v>1</v>
      </c>
      <c r="K4" s="64">
        <f t="shared" ref="K4:K29" si="6">IF(H4="X",0,IF(N4&gt;O4,1,0))</f>
        <v>1</v>
      </c>
      <c r="L4" s="67">
        <f>IF(OR(C4&gt;Results!$F$1,N4="N"),0,IF(H4="X",0,IF(N4=O4,1,0)))</f>
        <v>0</v>
      </c>
      <c r="M4" s="66">
        <f t="shared" ref="M4:M29" si="7">IF(H4="X",0,IF(N4&lt;O4,1,0))</f>
        <v>0</v>
      </c>
      <c r="N4" s="73">
        <f>IF($C4&gt;Results!$F$1," ",(VLOOKUP($D4,Results!$B$2:$H$244,7,FALSE)))</f>
        <v>15</v>
      </c>
      <c r="O4" s="74">
        <f>IF($C4&gt;Results!$F$1," ",(VLOOKUP($E4,Results!$C$2:$K$244,9,FALSE)))</f>
        <v>12</v>
      </c>
      <c r="P4" s="77">
        <f t="shared" ref="P4:P29" si="8">IF(J4=" "," ",SUM(K4*2)+L4*1)</f>
        <v>2</v>
      </c>
    </row>
    <row r="5" spans="2:16" x14ac:dyDescent="0.3">
      <c r="B5" t="str">
        <f t="shared" si="2"/>
        <v>E4</v>
      </c>
      <c r="C5" s="1">
        <v>3</v>
      </c>
      <c r="D5" s="20" t="str">
        <f t="shared" si="3"/>
        <v>3E4</v>
      </c>
      <c r="E5" s="20" t="str">
        <f t="shared" si="4"/>
        <v>3E2</v>
      </c>
      <c r="F5" s="19"/>
      <c r="G5" s="15">
        <f>+Results!D20</f>
        <v>46297</v>
      </c>
      <c r="H5" s="16" t="str">
        <f>VLOOKUP($D5,Results!$B$2:$I$244,8,FALSE)</f>
        <v>E2</v>
      </c>
      <c r="I5" s="17" t="str">
        <f>VLOOKUP(H5,Results!$N$2:$O$11,2,FALSE)</f>
        <v>Team Krewna</v>
      </c>
      <c r="J5" s="82">
        <f t="shared" si="5"/>
        <v>1</v>
      </c>
      <c r="K5" s="64">
        <f t="shared" si="6"/>
        <v>0</v>
      </c>
      <c r="L5" s="67">
        <f>IF(OR(C5&gt;Results!$F$1,N5="N"),0,IF(H5="X",0,IF(N5=O5,1,0)))</f>
        <v>0</v>
      </c>
      <c r="M5" s="66">
        <f t="shared" si="7"/>
        <v>1</v>
      </c>
      <c r="N5" s="73">
        <f>IF($C5&gt;Results!$F$1," ",(VLOOKUP($D5,Results!$B$2:$H$244,7,FALSE)))</f>
        <v>15</v>
      </c>
      <c r="O5" s="74">
        <f>IF($C5&gt;Results!$F$1," ",(VLOOKUP($E5,Results!$C$2:$K$244,9,FALSE)))</f>
        <v>18</v>
      </c>
      <c r="P5" s="77">
        <f t="shared" si="8"/>
        <v>0</v>
      </c>
    </row>
    <row r="6" spans="2:16" x14ac:dyDescent="0.3">
      <c r="B6" t="str">
        <f t="shared" si="2"/>
        <v>E4</v>
      </c>
      <c r="C6" s="1">
        <v>4</v>
      </c>
      <c r="D6" s="20" t="str">
        <f t="shared" si="3"/>
        <v>4E4</v>
      </c>
      <c r="E6" s="20" t="str">
        <f t="shared" si="4"/>
        <v>4E1</v>
      </c>
      <c r="F6" s="19"/>
      <c r="G6" s="15">
        <f>+Results!D29</f>
        <v>46303</v>
      </c>
      <c r="H6" s="16" t="str">
        <f>VLOOKUP($D6,Results!$B$2:$I$244,8,FALSE)</f>
        <v>E1</v>
      </c>
      <c r="I6" s="17" t="str">
        <f>VLOOKUP(H6,Results!$N$2:$O$11,2,FALSE)</f>
        <v>Misfits</v>
      </c>
      <c r="J6" s="82">
        <f t="shared" si="5"/>
        <v>1</v>
      </c>
      <c r="K6" s="64">
        <f t="shared" si="6"/>
        <v>1</v>
      </c>
      <c r="L6" s="67">
        <f>IF(OR(C6&gt;Results!$F$1,N6="N"),0,IF(H6="X",0,IF(N6=O6,1,0)))</f>
        <v>0</v>
      </c>
      <c r="M6" s="66">
        <f t="shared" si="7"/>
        <v>0</v>
      </c>
      <c r="N6" s="73">
        <f>IF($C6&gt;Results!$F$1," ",(VLOOKUP($D6,Results!$B$2:$H$244,7,FALSE)))</f>
        <v>20</v>
      </c>
      <c r="O6" s="74">
        <f>IF($C6&gt;Results!$F$1," ",(VLOOKUP($E6,Results!$C$2:$K$244,9,FALSE)))</f>
        <v>11</v>
      </c>
      <c r="P6" s="77">
        <f t="shared" si="8"/>
        <v>2</v>
      </c>
    </row>
    <row r="7" spans="2:16" x14ac:dyDescent="0.3">
      <c r="B7" t="str">
        <f t="shared" si="2"/>
        <v>E4</v>
      </c>
      <c r="C7" s="1">
        <v>5</v>
      </c>
      <c r="D7" s="20" t="str">
        <f t="shared" si="3"/>
        <v>5E4</v>
      </c>
      <c r="E7" s="20" t="str">
        <f t="shared" si="4"/>
        <v>5E7</v>
      </c>
      <c r="F7" s="19"/>
      <c r="G7" s="18">
        <f>+Results!D38</f>
        <v>46311</v>
      </c>
      <c r="H7" s="16" t="str">
        <f>VLOOKUP($D7,Results!$B$2:$I$244,8,FALSE)</f>
        <v>E7</v>
      </c>
      <c r="I7" s="17" t="str">
        <f>VLOOKUP(H7,Results!$N$2:$O$11,2,FALSE)</f>
        <v>Golfers</v>
      </c>
      <c r="J7" s="82">
        <f t="shared" si="5"/>
        <v>1</v>
      </c>
      <c r="K7" s="64">
        <f t="shared" si="6"/>
        <v>1</v>
      </c>
      <c r="L7" s="67">
        <f>IF(OR(C7&gt;Results!$F$1,N7="N"),0,IF(H7="X",0,IF(N7=O7,1,0)))</f>
        <v>0</v>
      </c>
      <c r="M7" s="66">
        <f t="shared" si="7"/>
        <v>0</v>
      </c>
      <c r="N7" s="73">
        <f>IF($C7&gt;Results!$F$1," ",(VLOOKUP($D7,Results!$B$2:$H$244,7,FALSE)))</f>
        <v>28</v>
      </c>
      <c r="O7" s="74">
        <f>IF($C7&gt;Results!$F$1," ",(VLOOKUP($E7,Results!$C$2:$K$244,9,FALSE)))</f>
        <v>4</v>
      </c>
      <c r="P7" s="77">
        <f t="shared" si="8"/>
        <v>2</v>
      </c>
    </row>
    <row r="8" spans="2:16" x14ac:dyDescent="0.3">
      <c r="B8" t="str">
        <f t="shared" si="2"/>
        <v>E4</v>
      </c>
      <c r="C8" s="1">
        <v>6</v>
      </c>
      <c r="D8" s="20" t="str">
        <f t="shared" si="3"/>
        <v>6E4</v>
      </c>
      <c r="E8" s="20" t="str">
        <f t="shared" si="4"/>
        <v>6X</v>
      </c>
      <c r="F8" s="19"/>
      <c r="G8" s="15">
        <f>+Results!D47</f>
        <v>46317</v>
      </c>
      <c r="H8" s="16" t="str">
        <f>VLOOKUP($D8,Results!$B$2:$I$244,8,FALSE)</f>
        <v>X</v>
      </c>
      <c r="I8" s="17" t="str">
        <f>VLOOKUP(H8,Results!$N$2:$O$11,2,FALSE)</f>
        <v>No Match</v>
      </c>
      <c r="J8" s="82">
        <f t="shared" si="5"/>
        <v>0</v>
      </c>
      <c r="K8" s="64">
        <f t="shared" si="6"/>
        <v>0</v>
      </c>
      <c r="L8" s="67">
        <f>IF(OR(C8&gt;Results!$F$1,N8="N"),0,IF(H8="X",0,IF(N8=O8,1,0)))</f>
        <v>0</v>
      </c>
      <c r="M8" s="66">
        <f t="shared" si="7"/>
        <v>0</v>
      </c>
      <c r="N8" s="73">
        <f>IF($C8&gt;Results!$F$1," ",(VLOOKUP($D8,Results!$B$2:$H$244,7,FALSE)))</f>
        <v>0</v>
      </c>
      <c r="O8" s="74">
        <f>IF($C8&gt;Results!$F$1," ",(VLOOKUP($E8,Results!$C$2:$K$244,9,FALSE)))</f>
        <v>0</v>
      </c>
      <c r="P8" s="77">
        <f t="shared" si="8"/>
        <v>0</v>
      </c>
    </row>
    <row r="9" spans="2:16" x14ac:dyDescent="0.3">
      <c r="B9" t="str">
        <f t="shared" si="2"/>
        <v>E4</v>
      </c>
      <c r="C9" s="1">
        <v>7</v>
      </c>
      <c r="D9" s="20" t="str">
        <f t="shared" si="3"/>
        <v>7E4</v>
      </c>
      <c r="E9" s="20" t="str">
        <f t="shared" si="4"/>
        <v>7E6</v>
      </c>
      <c r="F9" s="19"/>
      <c r="G9" s="15">
        <f>+Results!D56</f>
        <v>46325</v>
      </c>
      <c r="H9" s="16" t="str">
        <f>VLOOKUP($D9,Results!$B$2:$I$244,8,FALSE)</f>
        <v>E6</v>
      </c>
      <c r="I9" s="17" t="str">
        <f>VLOOKUP(H9,Results!$N$2:$O$11,2,FALSE)</f>
        <v>Starlite</v>
      </c>
      <c r="J9" s="82">
        <f t="shared" si="5"/>
        <v>0</v>
      </c>
      <c r="K9" s="64">
        <f t="shared" si="6"/>
        <v>0</v>
      </c>
      <c r="L9" s="67">
        <f>IF(OR(C9&gt;Results!$F$1,N9="N"),0,IF(H9="X",0,IF(N9=O9,1,0)))</f>
        <v>0</v>
      </c>
      <c r="M9" s="66">
        <f t="shared" si="7"/>
        <v>0</v>
      </c>
      <c r="N9" s="73" t="str">
        <f>IF($C9&gt;Results!$F$1," ",(VLOOKUP($D9,Results!$B$2:$H$244,7,FALSE)))</f>
        <v xml:space="preserve"> </v>
      </c>
      <c r="O9" s="74" t="str">
        <f>IF($C9&gt;Results!$F$1," ",(VLOOKUP($E9,Results!$C$2:$K$244,9,FALSE)))</f>
        <v xml:space="preserve"> </v>
      </c>
      <c r="P9" s="77">
        <f t="shared" si="8"/>
        <v>0</v>
      </c>
    </row>
    <row r="10" spans="2:16" x14ac:dyDescent="0.3">
      <c r="B10" t="str">
        <f t="shared" si="2"/>
        <v>E4</v>
      </c>
      <c r="C10" s="1">
        <v>8</v>
      </c>
      <c r="D10" s="20" t="str">
        <f t="shared" si="3"/>
        <v>8E4</v>
      </c>
      <c r="E10" s="20" t="str">
        <f t="shared" si="4"/>
        <v>8E9</v>
      </c>
      <c r="F10" s="19"/>
      <c r="G10" s="15">
        <f>+Results!D65</f>
        <v>46331</v>
      </c>
      <c r="H10" s="16" t="str">
        <f>VLOOKUP($D10,Results!$B$2:$I$244,8,FALSE)</f>
        <v>E9</v>
      </c>
      <c r="I10" s="17" t="str">
        <f>VLOOKUP(H10,Results!$N$2:$O$11,2,FALSE)</f>
        <v>Biased Boys</v>
      </c>
      <c r="J10" s="82">
        <f t="shared" si="5"/>
        <v>0</v>
      </c>
      <c r="K10" s="64">
        <f t="shared" si="6"/>
        <v>0</v>
      </c>
      <c r="L10" s="67">
        <f>IF(OR(C10&gt;Results!$F$1,N10="N"),0,IF(H10="X",0,IF(N10=O10,1,0)))</f>
        <v>0</v>
      </c>
      <c r="M10" s="66">
        <f t="shared" si="7"/>
        <v>0</v>
      </c>
      <c r="N10" s="73" t="str">
        <f>IF($C10&gt;Results!$F$1," ",(VLOOKUP($D10,Results!$B$2:$H$244,7,FALSE)))</f>
        <v xml:space="preserve"> </v>
      </c>
      <c r="O10" s="74" t="str">
        <f>IF($C10&gt;Results!$F$1," ",(VLOOKUP($E10,Results!$C$2:$K$244,9,FALSE)))</f>
        <v xml:space="preserve"> </v>
      </c>
      <c r="P10" s="77">
        <f t="shared" si="8"/>
        <v>0</v>
      </c>
    </row>
    <row r="11" spans="2:16" x14ac:dyDescent="0.3">
      <c r="B11" t="str">
        <f t="shared" si="2"/>
        <v>E4</v>
      </c>
      <c r="C11" s="1">
        <v>9</v>
      </c>
      <c r="D11" s="20" t="str">
        <f t="shared" si="3"/>
        <v>9E4</v>
      </c>
      <c r="E11" s="20" t="str">
        <f t="shared" si="4"/>
        <v>9E8</v>
      </c>
      <c r="F11" s="19"/>
      <c r="G11" s="18">
        <f>+Results!D74</f>
        <v>46339</v>
      </c>
      <c r="H11" s="16" t="str">
        <f>VLOOKUP($D11,Results!$B$2:$I$244,8,FALSE)</f>
        <v>E8</v>
      </c>
      <c r="I11" s="17" t="str">
        <f>VLOOKUP(H11,Results!$N$2:$O$11,2,FALSE)</f>
        <v>Green Wizards</v>
      </c>
      <c r="J11" s="82">
        <f t="shared" si="5"/>
        <v>0</v>
      </c>
      <c r="K11" s="64">
        <f t="shared" si="6"/>
        <v>0</v>
      </c>
      <c r="L11" s="67">
        <f>IF(OR(C11&gt;Results!$F$1,N11="N"),0,IF(H11="X",0,IF(N11=O11,1,0)))</f>
        <v>0</v>
      </c>
      <c r="M11" s="66">
        <f t="shared" si="7"/>
        <v>0</v>
      </c>
      <c r="N11" s="73" t="str">
        <f>IF($C11&gt;Results!$F$1," ",(VLOOKUP($D11,Results!$B$2:$H$244,7,FALSE)))</f>
        <v xml:space="preserve"> </v>
      </c>
      <c r="O11" s="74" t="str">
        <f>IF($C11&gt;Results!$F$1," ",(VLOOKUP($E11,Results!$C$2:$K$244,9,FALSE)))</f>
        <v xml:space="preserve"> </v>
      </c>
      <c r="P11" s="77">
        <f t="shared" si="8"/>
        <v>0</v>
      </c>
    </row>
    <row r="12" spans="2:16" x14ac:dyDescent="0.3">
      <c r="B12" t="str">
        <f t="shared" si="2"/>
        <v>E4</v>
      </c>
      <c r="C12" s="1">
        <v>10</v>
      </c>
      <c r="D12" s="20" t="str">
        <f t="shared" si="3"/>
        <v>10E4</v>
      </c>
      <c r="E12" s="20" t="str">
        <f t="shared" si="4"/>
        <v>10E3</v>
      </c>
      <c r="F12" s="19"/>
      <c r="G12" s="18">
        <f>+Results!D83</f>
        <v>46345</v>
      </c>
      <c r="H12" s="16" t="str">
        <f>VLOOKUP($D12,Results!$B$2:$I$244,8,FALSE)</f>
        <v>E3</v>
      </c>
      <c r="I12" s="17" t="str">
        <f>VLOOKUP(H12,Results!$N$2:$O$11,2,FALSE)</f>
        <v>Riches Rollers</v>
      </c>
      <c r="J12" s="82">
        <f t="shared" si="5"/>
        <v>0</v>
      </c>
      <c r="K12" s="64">
        <f t="shared" si="6"/>
        <v>0</v>
      </c>
      <c r="L12" s="67">
        <f>IF(OR(C12&gt;Results!$F$1,N12="N"),0,IF(H12="X",0,IF(N12=O12,1,0)))</f>
        <v>0</v>
      </c>
      <c r="M12" s="66">
        <f t="shared" si="7"/>
        <v>0</v>
      </c>
      <c r="N12" s="73" t="str">
        <f>IF($C12&gt;Results!$F$1," ",(VLOOKUP($D12,Results!$B$2:$H$244,7,FALSE)))</f>
        <v xml:space="preserve"> </v>
      </c>
      <c r="O12" s="74" t="str">
        <f>IF($C12&gt;Results!$F$1," ",(VLOOKUP($E12,Results!$C$2:$K$244,9,FALSE)))</f>
        <v xml:space="preserve"> </v>
      </c>
      <c r="P12" s="77">
        <f t="shared" si="8"/>
        <v>0</v>
      </c>
    </row>
    <row r="13" spans="2:16" x14ac:dyDescent="0.3">
      <c r="B13" t="str">
        <f t="shared" si="2"/>
        <v>E4</v>
      </c>
      <c r="C13" s="1">
        <v>11</v>
      </c>
      <c r="D13" s="20" t="str">
        <f t="shared" si="3"/>
        <v>11E4</v>
      </c>
      <c r="E13" s="20" t="str">
        <f t="shared" si="4"/>
        <v>11E5</v>
      </c>
      <c r="F13" s="19"/>
      <c r="G13" s="18">
        <f>+Results!D92</f>
        <v>46353</v>
      </c>
      <c r="H13" s="16" t="str">
        <f>VLOOKUP($D13,Results!$B$2:$I$244,8,FALSE)</f>
        <v>E5</v>
      </c>
      <c r="I13" s="17" t="str">
        <f>VLOOKUP(H13,Results!$N$2:$O$11,2,FALSE)</f>
        <v>New Builds</v>
      </c>
      <c r="J13" s="82">
        <f t="shared" si="5"/>
        <v>0</v>
      </c>
      <c r="K13" s="64">
        <f t="shared" si="6"/>
        <v>0</v>
      </c>
      <c r="L13" s="67">
        <f>IF(OR(C13&gt;Results!$F$1,N13="N"),0,IF(H13="X",0,IF(N13=O13,1,0)))</f>
        <v>0</v>
      </c>
      <c r="M13" s="66">
        <f t="shared" si="7"/>
        <v>0</v>
      </c>
      <c r="N13" s="73" t="str">
        <f>IF($C13&gt;Results!$F$1," ",(VLOOKUP($D13,Results!$B$2:$H$244,7,FALSE)))</f>
        <v xml:space="preserve"> </v>
      </c>
      <c r="O13" s="74" t="str">
        <f>IF($C13&gt;Results!$F$1," ",(VLOOKUP($E13,Results!$C$2:$K$244,9,FALSE)))</f>
        <v xml:space="preserve"> </v>
      </c>
      <c r="P13" s="77">
        <f t="shared" si="8"/>
        <v>0</v>
      </c>
    </row>
    <row r="14" spans="2:16" x14ac:dyDescent="0.3">
      <c r="B14" t="str">
        <f t="shared" si="2"/>
        <v>E4</v>
      </c>
      <c r="C14" s="1">
        <v>12</v>
      </c>
      <c r="D14" s="20" t="str">
        <f t="shared" si="3"/>
        <v>12E4</v>
      </c>
      <c r="E14" s="20" t="str">
        <f t="shared" si="4"/>
        <v>12E2</v>
      </c>
      <c r="F14" s="19"/>
      <c r="G14" s="15">
        <f>+Results!D101</f>
        <v>46359</v>
      </c>
      <c r="H14" s="16" t="str">
        <f>VLOOKUP($D14,Results!$B$2:$I$244,8,FALSE)</f>
        <v>E2</v>
      </c>
      <c r="I14" s="17" t="str">
        <f>VLOOKUP(H14,Results!$N$2:$O$11,2,FALSE)</f>
        <v>Team Krewna</v>
      </c>
      <c r="J14" s="82">
        <f t="shared" si="5"/>
        <v>0</v>
      </c>
      <c r="K14" s="64">
        <f t="shared" si="6"/>
        <v>0</v>
      </c>
      <c r="L14" s="67">
        <f>IF(OR(C14&gt;Results!$F$1,N14="N"),0,IF(H14="X",0,IF(N14=O14,1,0)))</f>
        <v>0</v>
      </c>
      <c r="M14" s="66">
        <f t="shared" si="7"/>
        <v>0</v>
      </c>
      <c r="N14" s="73" t="str">
        <f>IF($C14&gt;Results!$F$1," ",(VLOOKUP($D14,Results!$B$2:$H$244,7,FALSE)))</f>
        <v xml:space="preserve"> </v>
      </c>
      <c r="O14" s="74" t="str">
        <f>IF($C14&gt;Results!$F$1," ",(VLOOKUP($E14,Results!$C$2:$K$244,9,FALSE)))</f>
        <v xml:space="preserve"> </v>
      </c>
      <c r="P14" s="77">
        <f t="shared" si="8"/>
        <v>0</v>
      </c>
    </row>
    <row r="15" spans="2:16" x14ac:dyDescent="0.3">
      <c r="B15" t="str">
        <f t="shared" si="2"/>
        <v>E4</v>
      </c>
      <c r="C15" s="1">
        <v>13</v>
      </c>
      <c r="D15" s="20" t="str">
        <f t="shared" si="3"/>
        <v>13E4</v>
      </c>
      <c r="E15" s="20" t="str">
        <f t="shared" si="4"/>
        <v>13E1</v>
      </c>
      <c r="F15" s="19"/>
      <c r="G15" s="15">
        <f>+Results!D110</f>
        <v>46367</v>
      </c>
      <c r="H15" s="16" t="str">
        <f>VLOOKUP($D15,Results!$B$2:$I$244,8,FALSE)</f>
        <v>E1</v>
      </c>
      <c r="I15" s="17" t="str">
        <f>VLOOKUP(H15,Results!$N$2:$O$11,2,FALSE)</f>
        <v>Misfits</v>
      </c>
      <c r="J15" s="82">
        <f t="shared" si="5"/>
        <v>0</v>
      </c>
      <c r="K15" s="64">
        <f t="shared" si="6"/>
        <v>0</v>
      </c>
      <c r="L15" s="67">
        <f>IF(OR(C15&gt;Results!$F$1,N15="N"),0,IF(H15="X",0,IF(N15=O15,1,0)))</f>
        <v>0</v>
      </c>
      <c r="M15" s="66">
        <f t="shared" si="7"/>
        <v>0</v>
      </c>
      <c r="N15" s="73" t="str">
        <f>IF($C15&gt;Results!$F$1," ",(VLOOKUP($D15,Results!$B$2:$H$244,7,FALSE)))</f>
        <v xml:space="preserve"> </v>
      </c>
      <c r="O15" s="74" t="str">
        <f>IF($C15&gt;Results!$F$1," ",(VLOOKUP($E15,Results!$C$2:$K$244,9,FALSE)))</f>
        <v xml:space="preserve"> </v>
      </c>
      <c r="P15" s="77">
        <f t="shared" si="8"/>
        <v>0</v>
      </c>
    </row>
    <row r="16" spans="2:16" x14ac:dyDescent="0.3">
      <c r="B16" t="str">
        <f t="shared" si="2"/>
        <v>E4</v>
      </c>
      <c r="C16" s="1">
        <v>14</v>
      </c>
      <c r="D16" s="20" t="str">
        <f t="shared" si="3"/>
        <v>14E4</v>
      </c>
      <c r="E16" s="20" t="str">
        <f t="shared" si="4"/>
        <v>14E7</v>
      </c>
      <c r="F16" s="19"/>
      <c r="G16" s="15">
        <f>+Results!D119</f>
        <v>46373</v>
      </c>
      <c r="H16" s="16" t="str">
        <f>VLOOKUP($D16,Results!$B$2:$I$244,8,FALSE)</f>
        <v>E7</v>
      </c>
      <c r="I16" s="17" t="str">
        <f>VLOOKUP(H16,Results!$N$2:$O$11,2,FALSE)</f>
        <v>Golfers</v>
      </c>
      <c r="J16" s="82">
        <f t="shared" si="5"/>
        <v>0</v>
      </c>
      <c r="K16" s="64">
        <f t="shared" si="6"/>
        <v>0</v>
      </c>
      <c r="L16" s="67">
        <f>IF(OR(C16&gt;Results!$F$1,N16="N"),0,IF(H16="X",0,IF(N16=O16,1,0)))</f>
        <v>0</v>
      </c>
      <c r="M16" s="66">
        <f t="shared" si="7"/>
        <v>0</v>
      </c>
      <c r="N16" s="73" t="str">
        <f>IF($C16&gt;Results!$F$1," ",(VLOOKUP($D16,Results!$B$2:$H$244,7,FALSE)))</f>
        <v xml:space="preserve"> </v>
      </c>
      <c r="O16" s="74" t="str">
        <f>IF($C16&gt;Results!$F$1," ",(VLOOKUP($E16,Results!$C$2:$K$244,9,FALSE)))</f>
        <v xml:space="preserve"> </v>
      </c>
      <c r="P16" s="77">
        <f t="shared" si="8"/>
        <v>0</v>
      </c>
    </row>
    <row r="17" spans="2:16" x14ac:dyDescent="0.3">
      <c r="B17" t="str">
        <f t="shared" si="2"/>
        <v>E4</v>
      </c>
      <c r="C17" s="1">
        <v>15</v>
      </c>
      <c r="D17" s="20" t="str">
        <f t="shared" si="3"/>
        <v>15E4</v>
      </c>
      <c r="E17" s="20" t="str">
        <f t="shared" si="4"/>
        <v>15X</v>
      </c>
      <c r="F17" s="19"/>
      <c r="G17" s="15">
        <f>+Results!D128</f>
        <v>46395</v>
      </c>
      <c r="H17" s="16" t="str">
        <f>VLOOKUP($D17,Results!$B$2:$I$244,8,FALSE)</f>
        <v>X</v>
      </c>
      <c r="I17" s="17" t="str">
        <f>VLOOKUP(H17,Results!$N$2:$O$11,2,FALSE)</f>
        <v>No Match</v>
      </c>
      <c r="J17" s="82">
        <f t="shared" si="5"/>
        <v>0</v>
      </c>
      <c r="K17" s="64">
        <f t="shared" si="6"/>
        <v>0</v>
      </c>
      <c r="L17" s="67">
        <f>IF(OR(C17&gt;Results!$F$1,N17="N"),0,IF(H17="X",0,IF(N17=O17,1,0)))</f>
        <v>0</v>
      </c>
      <c r="M17" s="66">
        <f t="shared" si="7"/>
        <v>0</v>
      </c>
      <c r="N17" s="73" t="str">
        <f>IF($C17&gt;Results!$F$1," ",(VLOOKUP($D17,Results!$B$2:$H$244,7,FALSE)))</f>
        <v xml:space="preserve"> </v>
      </c>
      <c r="O17" s="74" t="str">
        <f>IF($C17&gt;Results!$F$1," ",(VLOOKUP($E17,Results!$C$2:$K$244,9,FALSE)))</f>
        <v xml:space="preserve"> </v>
      </c>
      <c r="P17" s="77">
        <f t="shared" si="8"/>
        <v>0</v>
      </c>
    </row>
    <row r="18" spans="2:16" x14ac:dyDescent="0.3">
      <c r="B18" t="str">
        <f t="shared" si="2"/>
        <v>E4</v>
      </c>
      <c r="C18" s="1">
        <v>16</v>
      </c>
      <c r="D18" s="20" t="str">
        <f t="shared" si="3"/>
        <v>16E4</v>
      </c>
      <c r="E18" s="20" t="str">
        <f t="shared" si="4"/>
        <v>16E6</v>
      </c>
      <c r="F18" s="19"/>
      <c r="G18" s="18">
        <f>+Results!D137</f>
        <v>46401</v>
      </c>
      <c r="H18" s="16" t="str">
        <f>VLOOKUP($D18,Results!$B$2:$I$244,8,FALSE)</f>
        <v>E6</v>
      </c>
      <c r="I18" s="17" t="str">
        <f>VLOOKUP(H18,Results!$N$2:$O$11,2,FALSE)</f>
        <v>Starlite</v>
      </c>
      <c r="J18" s="82">
        <f t="shared" si="5"/>
        <v>0</v>
      </c>
      <c r="K18" s="64">
        <f t="shared" si="6"/>
        <v>0</v>
      </c>
      <c r="L18" s="67">
        <f>IF(OR(C18&gt;Results!$F$1,N18="N"),0,IF(H18="X",0,IF(N18=O18,1,0)))</f>
        <v>0</v>
      </c>
      <c r="M18" s="66">
        <f t="shared" si="7"/>
        <v>0</v>
      </c>
      <c r="N18" s="73" t="str">
        <f>IF($C18&gt;Results!$F$1," ",(VLOOKUP($D18,Results!$B$2:$H$244,7,FALSE)))</f>
        <v xml:space="preserve"> </v>
      </c>
      <c r="O18" s="74" t="str">
        <f>IF($C18&gt;Results!$F$1," ",(VLOOKUP($E18,Results!$C$2:$K$244,9,FALSE)))</f>
        <v xml:space="preserve"> </v>
      </c>
      <c r="P18" s="77">
        <f t="shared" si="8"/>
        <v>0</v>
      </c>
    </row>
    <row r="19" spans="2:16" x14ac:dyDescent="0.3">
      <c r="B19" t="str">
        <f t="shared" si="2"/>
        <v>E4</v>
      </c>
      <c r="C19" s="1">
        <v>17</v>
      </c>
      <c r="D19" s="20" t="str">
        <f t="shared" si="3"/>
        <v>17E4</v>
      </c>
      <c r="E19" s="20" t="str">
        <f t="shared" si="4"/>
        <v>17E9</v>
      </c>
      <c r="F19" s="19"/>
      <c r="G19" s="15">
        <f>+Results!D146</f>
        <v>46409</v>
      </c>
      <c r="H19" s="16" t="str">
        <f>VLOOKUP($D19,Results!$B$2:$I$244,8,FALSE)</f>
        <v>E9</v>
      </c>
      <c r="I19" s="17" t="str">
        <f>VLOOKUP(H19,Results!$N$2:$O$11,2,FALSE)</f>
        <v>Biased Boys</v>
      </c>
      <c r="J19" s="82">
        <f t="shared" si="5"/>
        <v>0</v>
      </c>
      <c r="K19" s="64">
        <f t="shared" si="6"/>
        <v>0</v>
      </c>
      <c r="L19" s="67">
        <f>IF(OR(C19&gt;Results!$F$1,N19="N"),0,IF(H19="X",0,IF(N19=O19,1,0)))</f>
        <v>0</v>
      </c>
      <c r="M19" s="66">
        <f t="shared" si="7"/>
        <v>0</v>
      </c>
      <c r="N19" s="73" t="str">
        <f>IF($C19&gt;Results!$F$1," ",(VLOOKUP($D19,Results!$B$2:$H$244,7,FALSE)))</f>
        <v xml:space="preserve"> </v>
      </c>
      <c r="O19" s="74" t="str">
        <f>IF($C19&gt;Results!$F$1," ",(VLOOKUP($E19,Results!$C$2:$K$244,9,FALSE)))</f>
        <v xml:space="preserve"> </v>
      </c>
      <c r="P19" s="77">
        <f t="shared" si="8"/>
        <v>0</v>
      </c>
    </row>
    <row r="20" spans="2:16" x14ac:dyDescent="0.3">
      <c r="B20" t="str">
        <f t="shared" si="2"/>
        <v>E4</v>
      </c>
      <c r="C20" s="1">
        <v>18</v>
      </c>
      <c r="D20" s="20" t="str">
        <f t="shared" si="3"/>
        <v>18E4</v>
      </c>
      <c r="E20" s="20" t="str">
        <f t="shared" si="4"/>
        <v>18E8</v>
      </c>
      <c r="F20" s="19"/>
      <c r="G20" s="18">
        <f>+Results!D155</f>
        <v>46415</v>
      </c>
      <c r="H20" s="16" t="str">
        <f>VLOOKUP($D20,Results!$B$2:$I$244,8,FALSE)</f>
        <v>E8</v>
      </c>
      <c r="I20" s="17" t="str">
        <f>VLOOKUP(H20,Results!$N$2:$O$11,2,FALSE)</f>
        <v>Green Wizards</v>
      </c>
      <c r="J20" s="82">
        <f t="shared" si="5"/>
        <v>0</v>
      </c>
      <c r="K20" s="64">
        <f t="shared" si="6"/>
        <v>0</v>
      </c>
      <c r="L20" s="67">
        <f>IF(OR(C20&gt;Results!$F$1,N20="N"),0,IF(H20="X",0,IF(N20=O20,1,0)))</f>
        <v>0</v>
      </c>
      <c r="M20" s="66">
        <f t="shared" si="7"/>
        <v>0</v>
      </c>
      <c r="N20" s="73" t="str">
        <f>IF($C20&gt;Results!$F$1," ",(VLOOKUP($D20,Results!$B$2:$H$244,7,FALSE)))</f>
        <v xml:space="preserve"> </v>
      </c>
      <c r="O20" s="74" t="str">
        <f>IF($C20&gt;Results!$F$1," ",(VLOOKUP($E20,Results!$C$2:$K$244,9,FALSE)))</f>
        <v xml:space="preserve"> </v>
      </c>
      <c r="P20" s="77">
        <f t="shared" si="8"/>
        <v>0</v>
      </c>
    </row>
    <row r="21" spans="2:16" x14ac:dyDescent="0.3">
      <c r="B21" t="str">
        <f t="shared" si="2"/>
        <v>E4</v>
      </c>
      <c r="C21" s="1">
        <v>19</v>
      </c>
      <c r="D21" s="20" t="str">
        <f t="shared" si="3"/>
        <v>19E4</v>
      </c>
      <c r="E21" s="20" t="str">
        <f t="shared" si="4"/>
        <v>19E3</v>
      </c>
      <c r="F21" s="19"/>
      <c r="G21" s="15">
        <f>+Results!D164</f>
        <v>46423</v>
      </c>
      <c r="H21" s="16" t="str">
        <f>VLOOKUP($D21,Results!$B$2:$I$244,8,FALSE)</f>
        <v>E3</v>
      </c>
      <c r="I21" s="17" t="str">
        <f>VLOOKUP(H21,Results!$N$2:$O$11,2,FALSE)</f>
        <v>Riches Rollers</v>
      </c>
      <c r="J21" s="82">
        <f t="shared" si="5"/>
        <v>0</v>
      </c>
      <c r="K21" s="64">
        <f t="shared" si="6"/>
        <v>0</v>
      </c>
      <c r="L21" s="67">
        <f>IF(OR(C21&gt;Results!$F$1,N21="N"),0,IF(H21="X",0,IF(N21=O21,1,0)))</f>
        <v>0</v>
      </c>
      <c r="M21" s="66">
        <f t="shared" si="7"/>
        <v>0</v>
      </c>
      <c r="N21" s="73" t="str">
        <f>IF($C21&gt;Results!$F$1," ",(VLOOKUP($D21,Results!$B$2:$H$244,7,FALSE)))</f>
        <v xml:space="preserve"> </v>
      </c>
      <c r="O21" s="74" t="str">
        <f>IF($C21&gt;Results!$F$1," ",(VLOOKUP($E21,Results!$C$2:$K$244,9,FALSE)))</f>
        <v xml:space="preserve"> </v>
      </c>
      <c r="P21" s="77">
        <f t="shared" si="8"/>
        <v>0</v>
      </c>
    </row>
    <row r="22" spans="2:16" x14ac:dyDescent="0.3">
      <c r="B22" t="str">
        <f t="shared" si="2"/>
        <v>E4</v>
      </c>
      <c r="C22" s="1">
        <v>20</v>
      </c>
      <c r="D22" s="20" t="str">
        <f t="shared" si="3"/>
        <v>20E4</v>
      </c>
      <c r="E22" s="20" t="str">
        <f t="shared" si="4"/>
        <v>20E5</v>
      </c>
      <c r="F22" s="19"/>
      <c r="G22" s="18">
        <f>+Results!D173</f>
        <v>46429</v>
      </c>
      <c r="H22" s="16" t="str">
        <f>VLOOKUP($D22,Results!$B$2:$I$244,8,FALSE)</f>
        <v>E5</v>
      </c>
      <c r="I22" s="17" t="str">
        <f>VLOOKUP(H22,Results!$N$2:$O$11,2,FALSE)</f>
        <v>New Builds</v>
      </c>
      <c r="J22" s="82">
        <f t="shared" si="5"/>
        <v>0</v>
      </c>
      <c r="K22" s="64">
        <f t="shared" si="6"/>
        <v>0</v>
      </c>
      <c r="L22" s="67">
        <f>IF(OR(C22&gt;Results!$F$1,N22="N"),0,IF(H22="X",0,IF(N22=O22,1,0)))</f>
        <v>0</v>
      </c>
      <c r="M22" s="66">
        <f t="shared" si="7"/>
        <v>0</v>
      </c>
      <c r="N22" s="73" t="str">
        <f>IF($C22&gt;Results!$F$1," ",(VLOOKUP($D22,Results!$B$2:$H$244,7,FALSE)))</f>
        <v xml:space="preserve"> </v>
      </c>
      <c r="O22" s="74" t="str">
        <f>IF($C22&gt;Results!$F$1," ",(VLOOKUP($E22,Results!$C$2:$K$244,9,FALSE)))</f>
        <v xml:space="preserve"> </v>
      </c>
      <c r="P22" s="77">
        <f t="shared" si="8"/>
        <v>0</v>
      </c>
    </row>
    <row r="23" spans="2:16" x14ac:dyDescent="0.3">
      <c r="B23" t="str">
        <f t="shared" si="2"/>
        <v>E4</v>
      </c>
      <c r="C23" s="1">
        <v>21</v>
      </c>
      <c r="D23" s="20" t="str">
        <f t="shared" si="3"/>
        <v>21E4</v>
      </c>
      <c r="E23" s="20" t="str">
        <f t="shared" si="4"/>
        <v>21E2</v>
      </c>
      <c r="F23" s="19"/>
      <c r="G23" s="15">
        <f>+Results!D182</f>
        <v>46437</v>
      </c>
      <c r="H23" s="16" t="str">
        <f>VLOOKUP($D23,Results!$B$2:$I$244,8,FALSE)</f>
        <v>E2</v>
      </c>
      <c r="I23" s="17" t="str">
        <f>VLOOKUP(H23,Results!$N$2:$O$11,2,FALSE)</f>
        <v>Team Krewna</v>
      </c>
      <c r="J23" s="82">
        <f t="shared" si="5"/>
        <v>0</v>
      </c>
      <c r="K23" s="64">
        <f t="shared" si="6"/>
        <v>0</v>
      </c>
      <c r="L23" s="67">
        <f>IF(OR(C23&gt;Results!$F$1,N23="N"),0,IF(H23="X",0,IF(N23=O23,1,0)))</f>
        <v>0</v>
      </c>
      <c r="M23" s="66">
        <f t="shared" si="7"/>
        <v>0</v>
      </c>
      <c r="N23" s="73" t="str">
        <f>IF($C23&gt;Results!$F$1," ",(VLOOKUP($D23,Results!$B$2:$H$244,7,FALSE)))</f>
        <v xml:space="preserve"> </v>
      </c>
      <c r="O23" s="74" t="str">
        <f>IF($C23&gt;Results!$F$1," ",(VLOOKUP($E23,Results!$C$2:$K$244,9,FALSE)))</f>
        <v xml:space="preserve"> </v>
      </c>
      <c r="P23" s="77">
        <f t="shared" si="8"/>
        <v>0</v>
      </c>
    </row>
    <row r="24" spans="2:16" x14ac:dyDescent="0.3">
      <c r="B24" t="str">
        <f t="shared" si="2"/>
        <v>E4</v>
      </c>
      <c r="C24" s="1">
        <v>22</v>
      </c>
      <c r="D24" s="20" t="str">
        <f t="shared" si="3"/>
        <v>22E4</v>
      </c>
      <c r="E24" s="20" t="str">
        <f t="shared" si="4"/>
        <v>22E1</v>
      </c>
      <c r="F24" s="19"/>
      <c r="G24" s="18">
        <f>+Results!D191</f>
        <v>46443</v>
      </c>
      <c r="H24" s="16" t="str">
        <f>VLOOKUP($D24,Results!$B$2:$I$244,8,FALSE)</f>
        <v>E1</v>
      </c>
      <c r="I24" s="17" t="str">
        <f>VLOOKUP(H24,Results!$N$2:$O$11,2,FALSE)</f>
        <v>Misfits</v>
      </c>
      <c r="J24" s="82">
        <f t="shared" si="5"/>
        <v>0</v>
      </c>
      <c r="K24" s="64">
        <f t="shared" si="6"/>
        <v>0</v>
      </c>
      <c r="L24" s="67">
        <f>IF(OR(C24&gt;Results!$F$1,N24="N"),0,IF(H24="X",0,IF(N24=O24,1,0)))</f>
        <v>0</v>
      </c>
      <c r="M24" s="66">
        <f t="shared" si="7"/>
        <v>0</v>
      </c>
      <c r="N24" s="73" t="str">
        <f>IF($C24&gt;Results!$F$1," ",(VLOOKUP($D24,Results!$B$2:$H$244,7,FALSE)))</f>
        <v xml:space="preserve"> </v>
      </c>
      <c r="O24" s="74" t="str">
        <f>IF($C24&gt;Results!$F$1," ",(VLOOKUP($E24,Results!$C$2:$K$244,9,FALSE)))</f>
        <v xml:space="preserve"> </v>
      </c>
      <c r="P24" s="77">
        <f t="shared" si="8"/>
        <v>0</v>
      </c>
    </row>
    <row r="25" spans="2:16" x14ac:dyDescent="0.3">
      <c r="B25" t="str">
        <f t="shared" si="2"/>
        <v>E4</v>
      </c>
      <c r="C25" s="1">
        <v>23</v>
      </c>
      <c r="D25" s="20" t="str">
        <f t="shared" si="3"/>
        <v>23E4</v>
      </c>
      <c r="E25" s="20" t="str">
        <f t="shared" si="4"/>
        <v>23E7</v>
      </c>
      <c r="F25" s="19"/>
      <c r="G25" s="15">
        <f>+Results!D200</f>
        <v>46451</v>
      </c>
      <c r="H25" s="16" t="str">
        <f>VLOOKUP($D25,Results!$B$2:$I$244,8,FALSE)</f>
        <v>E7</v>
      </c>
      <c r="I25" s="17" t="str">
        <f>VLOOKUP(H25,Results!$N$2:$O$11,2,FALSE)</f>
        <v>Golfers</v>
      </c>
      <c r="J25" s="82">
        <f t="shared" si="5"/>
        <v>0</v>
      </c>
      <c r="K25" s="64">
        <f t="shared" si="6"/>
        <v>0</v>
      </c>
      <c r="L25" s="67">
        <f>IF(OR(C25&gt;Results!$F$1,N25="N"),0,IF(H25="X",0,IF(N25=O25,1,0)))</f>
        <v>0</v>
      </c>
      <c r="M25" s="66">
        <f t="shared" si="7"/>
        <v>0</v>
      </c>
      <c r="N25" s="73" t="str">
        <f>IF($C25&gt;Results!$F$1," ",(VLOOKUP($D25,Results!$B$2:$H$244,7,FALSE)))</f>
        <v xml:space="preserve"> </v>
      </c>
      <c r="O25" s="74" t="str">
        <f>IF($C25&gt;Results!$F$1," ",(VLOOKUP($E25,Results!$C$2:$K$244,9,FALSE)))</f>
        <v xml:space="preserve"> </v>
      </c>
      <c r="P25" s="77">
        <f t="shared" si="8"/>
        <v>0</v>
      </c>
    </row>
    <row r="26" spans="2:16" x14ac:dyDescent="0.3">
      <c r="B26" t="str">
        <f t="shared" si="2"/>
        <v>E4</v>
      </c>
      <c r="C26" s="1">
        <v>24</v>
      </c>
      <c r="D26" s="20" t="str">
        <f t="shared" si="3"/>
        <v>24E4</v>
      </c>
      <c r="E26" s="20" t="str">
        <f t="shared" si="4"/>
        <v>24X</v>
      </c>
      <c r="F26" s="19"/>
      <c r="G26" s="15">
        <f>+Results!D209</f>
        <v>46457</v>
      </c>
      <c r="H26" s="16" t="str">
        <f>VLOOKUP($D26,Results!$B$2:$I$244,8,FALSE)</f>
        <v>X</v>
      </c>
      <c r="I26" s="17" t="str">
        <f>VLOOKUP(H26,Results!$N$2:$O$11,2,FALSE)</f>
        <v>No Match</v>
      </c>
      <c r="J26" s="82">
        <f t="shared" si="5"/>
        <v>0</v>
      </c>
      <c r="K26" s="64">
        <f t="shared" si="6"/>
        <v>0</v>
      </c>
      <c r="L26" s="67">
        <f>IF(OR(C26&gt;Results!$F$1,N26="N"),0,IF(H26="X",0,IF(N26=O26,1,0)))</f>
        <v>0</v>
      </c>
      <c r="M26" s="66">
        <f t="shared" si="7"/>
        <v>0</v>
      </c>
      <c r="N26" s="73" t="str">
        <f>IF($C26&gt;Results!$F$1," ",(VLOOKUP($D26,Results!$B$2:$H$244,7,FALSE)))</f>
        <v xml:space="preserve"> </v>
      </c>
      <c r="O26" s="74" t="str">
        <f>IF($C26&gt;Results!$F$1," ",(VLOOKUP($E26,Results!$C$2:$K$244,9,FALSE)))</f>
        <v xml:space="preserve"> </v>
      </c>
      <c r="P26" s="77">
        <f t="shared" si="8"/>
        <v>0</v>
      </c>
    </row>
    <row r="27" spans="2:16" x14ac:dyDescent="0.3">
      <c r="B27" t="str">
        <f t="shared" si="2"/>
        <v>E4</v>
      </c>
      <c r="C27" s="1">
        <v>25</v>
      </c>
      <c r="D27" s="20" t="str">
        <f t="shared" si="3"/>
        <v>25E4</v>
      </c>
      <c r="E27" s="20" t="str">
        <f t="shared" si="4"/>
        <v>25E6</v>
      </c>
      <c r="F27" s="19"/>
      <c r="G27" s="15">
        <f>+Results!D218</f>
        <v>46465</v>
      </c>
      <c r="H27" s="16" t="str">
        <f>VLOOKUP($D27,Results!$B$2:$I$244,8,FALSE)</f>
        <v>E6</v>
      </c>
      <c r="I27" s="17" t="str">
        <f>VLOOKUP(H27,Results!$N$2:$O$11,2,FALSE)</f>
        <v>Starlite</v>
      </c>
      <c r="J27" s="82">
        <f t="shared" si="5"/>
        <v>0</v>
      </c>
      <c r="K27" s="64">
        <f t="shared" si="6"/>
        <v>0</v>
      </c>
      <c r="L27" s="67">
        <f>IF(OR(C27&gt;Results!$F$1,N27="N"),0,IF(H27="X",0,IF(N27=O27,1,0)))</f>
        <v>0</v>
      </c>
      <c r="M27" s="66">
        <f t="shared" si="7"/>
        <v>0</v>
      </c>
      <c r="N27" s="73" t="str">
        <f>IF($C27&gt;Results!$F$1," ",(VLOOKUP($D27,Results!$B$2:$H$244,7,FALSE)))</f>
        <v xml:space="preserve"> </v>
      </c>
      <c r="O27" s="74" t="str">
        <f>IF($C27&gt;Results!$F$1," ",(VLOOKUP($E27,Results!$C$2:$K$244,9,FALSE)))</f>
        <v xml:space="preserve"> </v>
      </c>
      <c r="P27" s="77">
        <f t="shared" si="8"/>
        <v>0</v>
      </c>
    </row>
    <row r="28" spans="2:16" x14ac:dyDescent="0.3">
      <c r="B28" t="str">
        <f t="shared" si="2"/>
        <v>E4</v>
      </c>
      <c r="C28" s="1">
        <v>26</v>
      </c>
      <c r="D28" s="20" t="str">
        <f t="shared" si="3"/>
        <v>26E4</v>
      </c>
      <c r="E28" s="20" t="str">
        <f t="shared" si="4"/>
        <v>26E9</v>
      </c>
      <c r="F28" s="19"/>
      <c r="G28" s="15">
        <f>+Results!D227</f>
        <v>46471</v>
      </c>
      <c r="H28" s="16" t="str">
        <f>VLOOKUP($D28,Results!$B$2:$I$244,8,FALSE)</f>
        <v>E9</v>
      </c>
      <c r="I28" s="17" t="str">
        <f>VLOOKUP(H28,Results!$N$2:$O$11,2,FALSE)</f>
        <v>Biased Boys</v>
      </c>
      <c r="J28" s="82">
        <f t="shared" si="5"/>
        <v>0</v>
      </c>
      <c r="K28" s="64">
        <f t="shared" si="6"/>
        <v>0</v>
      </c>
      <c r="L28" s="67">
        <f>IF(OR(C28&gt;Results!$F$1,N28="N"),0,IF(H28="X",0,IF(N28=O28,1,0)))</f>
        <v>0</v>
      </c>
      <c r="M28" s="66">
        <f t="shared" si="7"/>
        <v>0</v>
      </c>
      <c r="N28" s="73" t="str">
        <f>IF($C28&gt;Results!$F$1," ",(VLOOKUP($D28,Results!$B$2:$H$244,7,FALSE)))</f>
        <v xml:space="preserve"> </v>
      </c>
      <c r="O28" s="74" t="str">
        <f>IF($C28&gt;Results!$F$1," ",(VLOOKUP($E28,Results!$C$2:$K$244,9,FALSE)))</f>
        <v xml:space="preserve"> </v>
      </c>
      <c r="P28" s="77">
        <f t="shared" si="8"/>
        <v>0</v>
      </c>
    </row>
    <row r="29" spans="2:16" x14ac:dyDescent="0.3">
      <c r="B29" t="str">
        <f t="shared" si="2"/>
        <v>E4</v>
      </c>
      <c r="C29" s="1">
        <v>27</v>
      </c>
      <c r="D29" s="20" t="str">
        <f t="shared" si="3"/>
        <v>27E4</v>
      </c>
      <c r="E29" s="20" t="str">
        <f t="shared" si="4"/>
        <v>27E8</v>
      </c>
      <c r="F29" s="19"/>
      <c r="G29" s="18">
        <f>+Results!D236</f>
        <v>46479</v>
      </c>
      <c r="H29" s="16" t="str">
        <f>VLOOKUP($D29,Results!$B$2:$I$244,8,FALSE)</f>
        <v>E8</v>
      </c>
      <c r="I29" s="17" t="str">
        <f>VLOOKUP(H29,Results!$N$2:$O$11,2,FALSE)</f>
        <v>Green Wizards</v>
      </c>
      <c r="J29" s="82">
        <f t="shared" si="5"/>
        <v>0</v>
      </c>
      <c r="K29" s="64">
        <f t="shared" si="6"/>
        <v>0</v>
      </c>
      <c r="L29" s="67">
        <f>IF(OR(C29&gt;Results!$F$1,N29="N"),0,IF(H29="X",0,IF(N29=O29,1,0)))</f>
        <v>0</v>
      </c>
      <c r="M29" s="66">
        <f t="shared" si="7"/>
        <v>0</v>
      </c>
      <c r="N29" s="73" t="str">
        <f>IF($C29&gt;Results!$F$1," ",(VLOOKUP($D29,Results!$B$2:$H$244,7,FALSE)))</f>
        <v xml:space="preserve"> </v>
      </c>
      <c r="O29" s="74" t="str">
        <f>IF($C29&gt;Results!$F$1," ",(VLOOKUP($E29,Results!$C$2:$K$244,9,FALSE)))</f>
        <v xml:space="preserve"> </v>
      </c>
      <c r="P29" s="77">
        <f t="shared" si="8"/>
        <v>0</v>
      </c>
    </row>
    <row r="30" spans="2:16" ht="15.6" x14ac:dyDescent="0.3">
      <c r="G30" s="23"/>
      <c r="H30" s="24"/>
      <c r="I30" s="25" t="s">
        <v>0</v>
      </c>
      <c r="J30" s="83">
        <f t="shared" ref="J30:P30" si="9">SUM(J3:J29)</f>
        <v>5</v>
      </c>
      <c r="K30" s="68">
        <f t="shared" si="9"/>
        <v>3</v>
      </c>
      <c r="L30" s="69">
        <f t="shared" si="9"/>
        <v>0</v>
      </c>
      <c r="M30" s="70">
        <f t="shared" si="9"/>
        <v>2</v>
      </c>
      <c r="N30" s="75">
        <f t="shared" si="9"/>
        <v>91</v>
      </c>
      <c r="O30" s="76">
        <f t="shared" si="9"/>
        <v>64</v>
      </c>
      <c r="P30" s="78">
        <f t="shared" si="9"/>
        <v>6</v>
      </c>
    </row>
  </sheetData>
  <mergeCells count="1">
    <mergeCell ref="I1:L1"/>
  </mergeCells>
  <conditionalFormatting sqref="H3:H29">
    <cfRule type="containsText" dxfId="11" priority="2" operator="containsText" text="X">
      <formula>NOT(ISERROR(SEARCH("X",H3)))</formula>
    </cfRule>
  </conditionalFormatting>
  <conditionalFormatting sqref="I3:I29">
    <cfRule type="containsText" dxfId="10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P30"/>
  <sheetViews>
    <sheetView workbookViewId="0">
      <selection activeCell="M1" sqref="M1"/>
    </sheetView>
  </sheetViews>
  <sheetFormatPr defaultRowHeight="14.4" x14ac:dyDescent="0.3"/>
  <cols>
    <col min="1" max="1" width="1.6640625" customWidth="1"/>
    <col min="2" max="2" width="3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6.6640625" customWidth="1"/>
    <col min="9" max="9" width="13.6640625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1" t="s">
        <v>30</v>
      </c>
      <c r="I1" s="92" t="s">
        <v>47</v>
      </c>
      <c r="J1" s="92"/>
      <c r="K1" s="92"/>
      <c r="L1" s="92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13</v>
      </c>
      <c r="H2" s="16" t="s">
        <v>14</v>
      </c>
      <c r="I2" s="14" t="s">
        <v>5</v>
      </c>
      <c r="J2" s="82" t="s">
        <v>6</v>
      </c>
      <c r="K2" s="64" t="s">
        <v>7</v>
      </c>
      <c r="L2" s="65" t="s">
        <v>8</v>
      </c>
      <c r="M2" s="66" t="s">
        <v>9</v>
      </c>
      <c r="N2" s="71" t="s">
        <v>10</v>
      </c>
      <c r="O2" s="72" t="s">
        <v>11</v>
      </c>
      <c r="P2" s="77" t="s">
        <v>12</v>
      </c>
    </row>
    <row r="3" spans="2:16" x14ac:dyDescent="0.3">
      <c r="B3" t="str">
        <f>+$H$1</f>
        <v>E5</v>
      </c>
      <c r="C3" s="1">
        <v>1</v>
      </c>
      <c r="D3" s="20" t="str">
        <f t="shared" ref="D3" si="0">CONCATENATE(C3,B3)</f>
        <v>1E5</v>
      </c>
      <c r="E3" s="20" t="str">
        <f t="shared" ref="E3" si="1">CONCATENATE(C3,H3)</f>
        <v>1E6</v>
      </c>
      <c r="F3" s="19"/>
      <c r="G3" s="15">
        <f>+Results!D2</f>
        <v>46283</v>
      </c>
      <c r="H3" s="16" t="str">
        <f>VLOOKUP($D3,Results!$B$2:$I$244,8,FALSE)</f>
        <v>E6</v>
      </c>
      <c r="I3" s="17" t="str">
        <f>VLOOKUP(H3,Results!$N$2:$O$11,2,FALSE)</f>
        <v>Starlite</v>
      </c>
      <c r="J3" s="82">
        <f>SUM(K3:M3)</f>
        <v>0</v>
      </c>
      <c r="K3" s="64">
        <f>IF(H3="X",0,IF(N3&gt;O3,1,0))</f>
        <v>0</v>
      </c>
      <c r="L3" s="67">
        <f>IF(OR(C3&gt;Results!$F$1,N3="N"),0,IF(H3="X",0,IF(N3=O3,1,0)))</f>
        <v>0</v>
      </c>
      <c r="M3" s="66">
        <f>IF(H3="X",0,IF(N3&lt;O3,1,0))</f>
        <v>0</v>
      </c>
      <c r="N3" s="73" t="str">
        <f>IF($C3&gt;Results!$F$1," ",(VLOOKUP($D3,Results!$B$2:$H$244,7,FALSE)))</f>
        <v>N</v>
      </c>
      <c r="O3" s="74" t="str">
        <f>IF($C3&gt;Results!$F$1," ",(VLOOKUP($E3,Results!$C$2:$K$244,9,FALSE)))</f>
        <v>N</v>
      </c>
      <c r="P3" s="77">
        <f>IF(J3=" "," ",SUM(K3*2)+L3*1)</f>
        <v>0</v>
      </c>
    </row>
    <row r="4" spans="2:16" x14ac:dyDescent="0.3">
      <c r="B4" t="str">
        <f t="shared" ref="B4:B29" si="2">+$H$1</f>
        <v>E5</v>
      </c>
      <c r="C4" s="1">
        <v>2</v>
      </c>
      <c r="D4" s="20" t="str">
        <f t="shared" ref="D4:D29" si="3">CONCATENATE(C4,B4)</f>
        <v>2E5</v>
      </c>
      <c r="E4" s="20" t="str">
        <f t="shared" ref="E4:E29" si="4">CONCATENATE(C4,H4)</f>
        <v>2E4</v>
      </c>
      <c r="F4" s="19"/>
      <c r="G4" s="15">
        <f>+Results!D11</f>
        <v>46289</v>
      </c>
      <c r="H4" s="16" t="str">
        <f>VLOOKUP($D4,Results!$B$2:$I$244,8,FALSE)</f>
        <v>E4</v>
      </c>
      <c r="I4" s="17" t="str">
        <f>VLOOKUP(H4,Results!$N$2:$O$11,2,FALSE)</f>
        <v>Bullets</v>
      </c>
      <c r="J4" s="82">
        <f t="shared" ref="J4:J29" si="5">SUM(K4:M4)</f>
        <v>1</v>
      </c>
      <c r="K4" s="64">
        <f t="shared" ref="K4:K29" si="6">IF(H4="X",0,IF(N4&gt;O4,1,0))</f>
        <v>0</v>
      </c>
      <c r="L4" s="67">
        <f>IF(OR(C4&gt;Results!$F$1,N4="N"),0,IF(H4="X",0,IF(N4=O4,1,0)))</f>
        <v>0</v>
      </c>
      <c r="M4" s="66">
        <f t="shared" ref="M4:M29" si="7">IF(H4="X",0,IF(N4&lt;O4,1,0))</f>
        <v>1</v>
      </c>
      <c r="N4" s="73">
        <f>IF($C4&gt;Results!$F$1," ",(VLOOKUP($D4,Results!$B$2:$H$244,7,FALSE)))</f>
        <v>12</v>
      </c>
      <c r="O4" s="74">
        <f>IF($C4&gt;Results!$F$1," ",(VLOOKUP($E4,Results!$C$2:$K$244,9,FALSE)))</f>
        <v>15</v>
      </c>
      <c r="P4" s="77">
        <f t="shared" ref="P4:P29" si="8">IF(J4=" "," ",SUM(K4*2)+L4*1)</f>
        <v>0</v>
      </c>
    </row>
    <row r="5" spans="2:16" x14ac:dyDescent="0.3">
      <c r="B5" t="str">
        <f t="shared" si="2"/>
        <v>E5</v>
      </c>
      <c r="C5" s="1">
        <v>3</v>
      </c>
      <c r="D5" s="20" t="str">
        <f t="shared" si="3"/>
        <v>3E5</v>
      </c>
      <c r="E5" s="20" t="str">
        <f t="shared" si="4"/>
        <v>3E8</v>
      </c>
      <c r="F5" s="19"/>
      <c r="G5" s="15">
        <f>+Results!D20</f>
        <v>46297</v>
      </c>
      <c r="H5" s="16" t="str">
        <f>VLOOKUP($D5,Results!$B$2:$I$244,8,FALSE)</f>
        <v>E8</v>
      </c>
      <c r="I5" s="17" t="str">
        <f>VLOOKUP(H5,Results!$N$2:$O$11,2,FALSE)</f>
        <v>Green Wizards</v>
      </c>
      <c r="J5" s="82">
        <f t="shared" si="5"/>
        <v>1</v>
      </c>
      <c r="K5" s="64">
        <f t="shared" si="6"/>
        <v>0</v>
      </c>
      <c r="L5" s="67">
        <f>IF(OR(C5&gt;Results!$F$1,N5="N"),0,IF(H5="X",0,IF(N5=O5,1,0)))</f>
        <v>0</v>
      </c>
      <c r="M5" s="66">
        <f t="shared" si="7"/>
        <v>1</v>
      </c>
      <c r="N5" s="73">
        <f>IF($C5&gt;Results!$F$1," ",(VLOOKUP($D5,Results!$B$2:$H$244,7,FALSE)))</f>
        <v>12</v>
      </c>
      <c r="O5" s="74">
        <f>IF($C5&gt;Results!$F$1," ",(VLOOKUP($E5,Results!$C$2:$K$244,9,FALSE)))</f>
        <v>18</v>
      </c>
      <c r="P5" s="77">
        <f t="shared" si="8"/>
        <v>0</v>
      </c>
    </row>
    <row r="6" spans="2:16" x14ac:dyDescent="0.3">
      <c r="B6" t="str">
        <f t="shared" si="2"/>
        <v>E5</v>
      </c>
      <c r="C6" s="1">
        <v>4</v>
      </c>
      <c r="D6" s="20" t="str">
        <f t="shared" si="3"/>
        <v>4E5</v>
      </c>
      <c r="E6" s="20" t="str">
        <f t="shared" si="4"/>
        <v>4E3</v>
      </c>
      <c r="F6" s="19"/>
      <c r="G6" s="15">
        <f>+Results!D29</f>
        <v>46303</v>
      </c>
      <c r="H6" s="16" t="str">
        <f>VLOOKUP($D6,Results!$B$2:$I$244,8,FALSE)</f>
        <v>E3</v>
      </c>
      <c r="I6" s="17" t="str">
        <f>VLOOKUP(H6,Results!$N$2:$O$11,2,FALSE)</f>
        <v>Riches Rollers</v>
      </c>
      <c r="J6" s="82">
        <f t="shared" si="5"/>
        <v>1</v>
      </c>
      <c r="K6" s="64">
        <f t="shared" si="6"/>
        <v>1</v>
      </c>
      <c r="L6" s="67">
        <f>IF(OR(C6&gt;Results!$F$1,N6="N"),0,IF(H6="X",0,IF(N6=O6,1,0)))</f>
        <v>0</v>
      </c>
      <c r="M6" s="66">
        <f t="shared" si="7"/>
        <v>0</v>
      </c>
      <c r="N6" s="73">
        <f>IF($C6&gt;Results!$F$1," ",(VLOOKUP($D6,Results!$B$2:$H$244,7,FALSE)))</f>
        <v>14</v>
      </c>
      <c r="O6" s="74">
        <f>IF($C6&gt;Results!$F$1," ",(VLOOKUP($E6,Results!$C$2:$K$244,9,FALSE)))</f>
        <v>13</v>
      </c>
      <c r="P6" s="77">
        <f t="shared" si="8"/>
        <v>2</v>
      </c>
    </row>
    <row r="7" spans="2:16" x14ac:dyDescent="0.3">
      <c r="B7" t="str">
        <f t="shared" si="2"/>
        <v>E5</v>
      </c>
      <c r="C7" s="1">
        <v>5</v>
      </c>
      <c r="D7" s="20" t="str">
        <f t="shared" si="3"/>
        <v>5E5</v>
      </c>
      <c r="E7" s="20" t="str">
        <f t="shared" si="4"/>
        <v>5X</v>
      </c>
      <c r="F7" s="19"/>
      <c r="G7" s="18">
        <f>+Results!D38</f>
        <v>46311</v>
      </c>
      <c r="H7" s="16" t="str">
        <f>VLOOKUP($D7,Results!$B$2:$I$244,8,FALSE)</f>
        <v>X</v>
      </c>
      <c r="I7" s="17" t="str">
        <f>VLOOKUP(H7,Results!$N$2:$O$11,2,FALSE)</f>
        <v>No Match</v>
      </c>
      <c r="J7" s="82">
        <f t="shared" si="5"/>
        <v>0</v>
      </c>
      <c r="K7" s="64">
        <f t="shared" si="6"/>
        <v>0</v>
      </c>
      <c r="L7" s="67">
        <f>IF(OR(C7&gt;Results!$F$1,N7="N"),0,IF(H7="X",0,IF(N7=O7,1,0)))</f>
        <v>0</v>
      </c>
      <c r="M7" s="66">
        <f t="shared" si="7"/>
        <v>0</v>
      </c>
      <c r="N7" s="73">
        <f>IF($C7&gt;Results!$F$1," ",(VLOOKUP($D7,Results!$B$2:$H$244,7,FALSE)))</f>
        <v>0</v>
      </c>
      <c r="O7" s="74">
        <f>IF($C7&gt;Results!$F$1," ",(VLOOKUP($E7,Results!$C$2:$K$244,9,FALSE)))</f>
        <v>0</v>
      </c>
      <c r="P7" s="77">
        <f t="shared" si="8"/>
        <v>0</v>
      </c>
    </row>
    <row r="8" spans="2:16" x14ac:dyDescent="0.3">
      <c r="B8" t="str">
        <f t="shared" si="2"/>
        <v>E5</v>
      </c>
      <c r="C8" s="1">
        <v>6</v>
      </c>
      <c r="D8" s="20" t="str">
        <f t="shared" si="3"/>
        <v>6E5</v>
      </c>
      <c r="E8" s="20" t="str">
        <f t="shared" si="4"/>
        <v>6E9</v>
      </c>
      <c r="F8" s="19"/>
      <c r="G8" s="15">
        <f>+Results!D47</f>
        <v>46317</v>
      </c>
      <c r="H8" s="16" t="str">
        <f>VLOOKUP($D8,Results!$B$2:$I$244,8,FALSE)</f>
        <v>E9</v>
      </c>
      <c r="I8" s="17" t="str">
        <f>VLOOKUP(H8,Results!$N$2:$O$11,2,FALSE)</f>
        <v>Biased Boys</v>
      </c>
      <c r="J8" s="82">
        <f t="shared" si="5"/>
        <v>1</v>
      </c>
      <c r="K8" s="64">
        <f t="shared" si="6"/>
        <v>0</v>
      </c>
      <c r="L8" s="67">
        <f>IF(OR(C8&gt;Results!$F$1,N8="N"),0,IF(H8="X",0,IF(N8=O8,1,0)))</f>
        <v>1</v>
      </c>
      <c r="M8" s="66">
        <f t="shared" si="7"/>
        <v>0</v>
      </c>
      <c r="N8" s="73">
        <f>IF($C8&gt;Results!$F$1," ",(VLOOKUP($D8,Results!$B$2:$H$244,7,FALSE)))</f>
        <v>15</v>
      </c>
      <c r="O8" s="74">
        <f>IF($C8&gt;Results!$F$1," ",(VLOOKUP($E8,Results!$C$2:$K$244,9,FALSE)))</f>
        <v>15</v>
      </c>
      <c r="P8" s="77">
        <f t="shared" si="8"/>
        <v>1</v>
      </c>
    </row>
    <row r="9" spans="2:16" x14ac:dyDescent="0.3">
      <c r="B9" t="str">
        <f t="shared" si="2"/>
        <v>E5</v>
      </c>
      <c r="C9" s="1">
        <v>7</v>
      </c>
      <c r="D9" s="20" t="str">
        <f t="shared" si="3"/>
        <v>7E5</v>
      </c>
      <c r="E9" s="20" t="str">
        <f t="shared" si="4"/>
        <v>7E2</v>
      </c>
      <c r="F9" s="19"/>
      <c r="G9" s="15">
        <f>+Results!D56</f>
        <v>46325</v>
      </c>
      <c r="H9" s="16" t="str">
        <f>VLOOKUP($D9,Results!$B$2:$I$244,8,FALSE)</f>
        <v>E2</v>
      </c>
      <c r="I9" s="17" t="str">
        <f>VLOOKUP(H9,Results!$N$2:$O$11,2,FALSE)</f>
        <v>Team Krewna</v>
      </c>
      <c r="J9" s="82">
        <f t="shared" si="5"/>
        <v>0</v>
      </c>
      <c r="K9" s="64">
        <f t="shared" si="6"/>
        <v>0</v>
      </c>
      <c r="L9" s="67">
        <f>IF(OR(C9&gt;Results!$F$1,N9="N"),0,IF(H9="X",0,IF(N9=O9,1,0)))</f>
        <v>0</v>
      </c>
      <c r="M9" s="66">
        <f t="shared" si="7"/>
        <v>0</v>
      </c>
      <c r="N9" s="73" t="str">
        <f>IF($C9&gt;Results!$F$1," ",(VLOOKUP($D9,Results!$B$2:$H$244,7,FALSE)))</f>
        <v xml:space="preserve"> </v>
      </c>
      <c r="O9" s="74" t="str">
        <f>IF($C9&gt;Results!$F$1," ",(VLOOKUP($E9,Results!$C$2:$K$244,9,FALSE)))</f>
        <v xml:space="preserve"> </v>
      </c>
      <c r="P9" s="77">
        <f t="shared" si="8"/>
        <v>0</v>
      </c>
    </row>
    <row r="10" spans="2:16" x14ac:dyDescent="0.3">
      <c r="B10" t="str">
        <f t="shared" si="2"/>
        <v>E5</v>
      </c>
      <c r="C10" s="1">
        <v>8</v>
      </c>
      <c r="D10" s="20" t="str">
        <f t="shared" si="3"/>
        <v>8E5</v>
      </c>
      <c r="E10" s="20" t="str">
        <f t="shared" si="4"/>
        <v>8E1</v>
      </c>
      <c r="F10" s="19"/>
      <c r="G10" s="15">
        <f>+Results!D65</f>
        <v>46331</v>
      </c>
      <c r="H10" s="16" t="str">
        <f>VLOOKUP($D10,Results!$B$2:$I$244,8,FALSE)</f>
        <v>E1</v>
      </c>
      <c r="I10" s="17" t="str">
        <f>VLOOKUP(H10,Results!$N$2:$O$11,2,FALSE)</f>
        <v>Misfits</v>
      </c>
      <c r="J10" s="82">
        <f t="shared" si="5"/>
        <v>0</v>
      </c>
      <c r="K10" s="64">
        <f t="shared" si="6"/>
        <v>0</v>
      </c>
      <c r="L10" s="67">
        <f>IF(OR(C10&gt;Results!$F$1,N10="N"),0,IF(H10="X",0,IF(N10=O10,1,0)))</f>
        <v>0</v>
      </c>
      <c r="M10" s="66">
        <f t="shared" si="7"/>
        <v>0</v>
      </c>
      <c r="N10" s="73" t="str">
        <f>IF($C10&gt;Results!$F$1," ",(VLOOKUP($D10,Results!$B$2:$H$244,7,FALSE)))</f>
        <v xml:space="preserve"> </v>
      </c>
      <c r="O10" s="74" t="str">
        <f>IF($C10&gt;Results!$F$1," ",(VLOOKUP($E10,Results!$C$2:$K$244,9,FALSE)))</f>
        <v xml:space="preserve"> </v>
      </c>
      <c r="P10" s="77">
        <f t="shared" si="8"/>
        <v>0</v>
      </c>
    </row>
    <row r="11" spans="2:16" x14ac:dyDescent="0.3">
      <c r="B11" t="str">
        <f t="shared" si="2"/>
        <v>E5</v>
      </c>
      <c r="C11" s="1">
        <v>9</v>
      </c>
      <c r="D11" s="20" t="str">
        <f t="shared" si="3"/>
        <v>9E5</v>
      </c>
      <c r="E11" s="20" t="str">
        <f t="shared" si="4"/>
        <v>9E7</v>
      </c>
      <c r="F11" s="19"/>
      <c r="G11" s="18">
        <f>+Results!D74</f>
        <v>46339</v>
      </c>
      <c r="H11" s="16" t="str">
        <f>VLOOKUP($D11,Results!$B$2:$I$244,8,FALSE)</f>
        <v>E7</v>
      </c>
      <c r="I11" s="17" t="str">
        <f>VLOOKUP(H11,Results!$N$2:$O$11,2,FALSE)</f>
        <v>Golfers</v>
      </c>
      <c r="J11" s="82">
        <f t="shared" si="5"/>
        <v>0</v>
      </c>
      <c r="K11" s="64">
        <f t="shared" si="6"/>
        <v>0</v>
      </c>
      <c r="L11" s="67">
        <f>IF(OR(C11&gt;Results!$F$1,N11="N"),0,IF(H11="X",0,IF(N11=O11,1,0)))</f>
        <v>0</v>
      </c>
      <c r="M11" s="66">
        <f t="shared" si="7"/>
        <v>0</v>
      </c>
      <c r="N11" s="73" t="str">
        <f>IF($C11&gt;Results!$F$1," ",(VLOOKUP($D11,Results!$B$2:$H$244,7,FALSE)))</f>
        <v xml:space="preserve"> </v>
      </c>
      <c r="O11" s="74" t="str">
        <f>IF($C11&gt;Results!$F$1," ",(VLOOKUP($E11,Results!$C$2:$K$244,9,FALSE)))</f>
        <v xml:space="preserve"> </v>
      </c>
      <c r="P11" s="77">
        <f t="shared" si="8"/>
        <v>0</v>
      </c>
    </row>
    <row r="12" spans="2:16" x14ac:dyDescent="0.3">
      <c r="B12" t="str">
        <f t="shared" si="2"/>
        <v>E5</v>
      </c>
      <c r="C12" s="1">
        <v>10</v>
      </c>
      <c r="D12" s="20" t="str">
        <f t="shared" si="3"/>
        <v>10E5</v>
      </c>
      <c r="E12" s="20" t="str">
        <f t="shared" si="4"/>
        <v>10E6</v>
      </c>
      <c r="F12" s="19"/>
      <c r="G12" s="18">
        <f>+Results!D83</f>
        <v>46345</v>
      </c>
      <c r="H12" s="16" t="str">
        <f>VLOOKUP($D12,Results!$B$2:$I$244,8,FALSE)</f>
        <v>E6</v>
      </c>
      <c r="I12" s="17" t="str">
        <f>VLOOKUP(H12,Results!$N$2:$O$11,2,FALSE)</f>
        <v>Starlite</v>
      </c>
      <c r="J12" s="82">
        <f t="shared" si="5"/>
        <v>0</v>
      </c>
      <c r="K12" s="64">
        <f t="shared" si="6"/>
        <v>0</v>
      </c>
      <c r="L12" s="67">
        <f>IF(OR(C12&gt;Results!$F$1,N12="N"),0,IF(H12="X",0,IF(N12=O12,1,0)))</f>
        <v>0</v>
      </c>
      <c r="M12" s="66">
        <f t="shared" si="7"/>
        <v>0</v>
      </c>
      <c r="N12" s="73" t="str">
        <f>IF($C12&gt;Results!$F$1," ",(VLOOKUP($D12,Results!$B$2:$H$244,7,FALSE)))</f>
        <v xml:space="preserve"> </v>
      </c>
      <c r="O12" s="74" t="str">
        <f>IF($C12&gt;Results!$F$1," ",(VLOOKUP($E12,Results!$C$2:$K$244,9,FALSE)))</f>
        <v xml:space="preserve"> </v>
      </c>
      <c r="P12" s="77">
        <f t="shared" si="8"/>
        <v>0</v>
      </c>
    </row>
    <row r="13" spans="2:16" x14ac:dyDescent="0.3">
      <c r="B13" t="str">
        <f t="shared" si="2"/>
        <v>E5</v>
      </c>
      <c r="C13" s="1">
        <v>11</v>
      </c>
      <c r="D13" s="20" t="str">
        <f t="shared" si="3"/>
        <v>11E5</v>
      </c>
      <c r="E13" s="20" t="str">
        <f t="shared" si="4"/>
        <v>11E4</v>
      </c>
      <c r="F13" s="19"/>
      <c r="G13" s="18">
        <f>+Results!D92</f>
        <v>46353</v>
      </c>
      <c r="H13" s="16" t="str">
        <f>VLOOKUP($D13,Results!$B$2:$I$244,8,FALSE)</f>
        <v>E4</v>
      </c>
      <c r="I13" s="17" t="str">
        <f>VLOOKUP(H13,Results!$N$2:$O$11,2,FALSE)</f>
        <v>Bullets</v>
      </c>
      <c r="J13" s="82">
        <f t="shared" si="5"/>
        <v>0</v>
      </c>
      <c r="K13" s="64">
        <f t="shared" si="6"/>
        <v>0</v>
      </c>
      <c r="L13" s="67">
        <f>IF(OR(C13&gt;Results!$F$1,N13="N"),0,IF(H13="X",0,IF(N13=O13,1,0)))</f>
        <v>0</v>
      </c>
      <c r="M13" s="66">
        <f t="shared" si="7"/>
        <v>0</v>
      </c>
      <c r="N13" s="73" t="str">
        <f>IF($C13&gt;Results!$F$1," ",(VLOOKUP($D13,Results!$B$2:$H$244,7,FALSE)))</f>
        <v xml:space="preserve"> </v>
      </c>
      <c r="O13" s="74" t="str">
        <f>IF($C13&gt;Results!$F$1," ",(VLOOKUP($E13,Results!$C$2:$K$244,9,FALSE)))</f>
        <v xml:space="preserve"> </v>
      </c>
      <c r="P13" s="77">
        <f t="shared" si="8"/>
        <v>0</v>
      </c>
    </row>
    <row r="14" spans="2:16" x14ac:dyDescent="0.3">
      <c r="B14" t="str">
        <f t="shared" si="2"/>
        <v>E5</v>
      </c>
      <c r="C14" s="1">
        <v>12</v>
      </c>
      <c r="D14" s="20" t="str">
        <f t="shared" si="3"/>
        <v>12E5</v>
      </c>
      <c r="E14" s="20" t="str">
        <f t="shared" si="4"/>
        <v>12E8</v>
      </c>
      <c r="F14" s="19"/>
      <c r="G14" s="15">
        <f>+Results!D101</f>
        <v>46359</v>
      </c>
      <c r="H14" s="16" t="str">
        <f>VLOOKUP($D14,Results!$B$2:$I$244,8,FALSE)</f>
        <v>E8</v>
      </c>
      <c r="I14" s="17" t="str">
        <f>VLOOKUP(H14,Results!$N$2:$O$11,2,FALSE)</f>
        <v>Green Wizards</v>
      </c>
      <c r="J14" s="82">
        <f t="shared" si="5"/>
        <v>0</v>
      </c>
      <c r="K14" s="64">
        <f t="shared" si="6"/>
        <v>0</v>
      </c>
      <c r="L14" s="67">
        <f>IF(OR(C14&gt;Results!$F$1,N14="N"),0,IF(H14="X",0,IF(N14=O14,1,0)))</f>
        <v>0</v>
      </c>
      <c r="M14" s="66">
        <f t="shared" si="7"/>
        <v>0</v>
      </c>
      <c r="N14" s="73" t="str">
        <f>IF($C14&gt;Results!$F$1," ",(VLOOKUP($D14,Results!$B$2:$H$244,7,FALSE)))</f>
        <v xml:space="preserve"> </v>
      </c>
      <c r="O14" s="74" t="str">
        <f>IF($C14&gt;Results!$F$1," ",(VLOOKUP($E14,Results!$C$2:$K$244,9,FALSE)))</f>
        <v xml:space="preserve"> </v>
      </c>
      <c r="P14" s="77">
        <f t="shared" si="8"/>
        <v>0</v>
      </c>
    </row>
    <row r="15" spans="2:16" x14ac:dyDescent="0.3">
      <c r="B15" t="str">
        <f t="shared" si="2"/>
        <v>E5</v>
      </c>
      <c r="C15" s="1">
        <v>13</v>
      </c>
      <c r="D15" s="20" t="str">
        <f t="shared" si="3"/>
        <v>13E5</v>
      </c>
      <c r="E15" s="20" t="str">
        <f t="shared" si="4"/>
        <v>13E3</v>
      </c>
      <c r="F15" s="19"/>
      <c r="G15" s="15">
        <f>+Results!D110</f>
        <v>46367</v>
      </c>
      <c r="H15" s="16" t="str">
        <f>VLOOKUP($D15,Results!$B$2:$I$244,8,FALSE)</f>
        <v>E3</v>
      </c>
      <c r="I15" s="17" t="str">
        <f>VLOOKUP(H15,Results!$N$2:$O$11,2,FALSE)</f>
        <v>Riches Rollers</v>
      </c>
      <c r="J15" s="82">
        <f t="shared" si="5"/>
        <v>0</v>
      </c>
      <c r="K15" s="64">
        <f t="shared" si="6"/>
        <v>0</v>
      </c>
      <c r="L15" s="67">
        <f>IF(OR(C15&gt;Results!$F$1,N15="N"),0,IF(H15="X",0,IF(N15=O15,1,0)))</f>
        <v>0</v>
      </c>
      <c r="M15" s="66">
        <f t="shared" si="7"/>
        <v>0</v>
      </c>
      <c r="N15" s="73" t="str">
        <f>IF($C15&gt;Results!$F$1," ",(VLOOKUP($D15,Results!$B$2:$H$244,7,FALSE)))</f>
        <v xml:space="preserve"> </v>
      </c>
      <c r="O15" s="74" t="str">
        <f>IF($C15&gt;Results!$F$1," ",(VLOOKUP($E15,Results!$C$2:$K$244,9,FALSE)))</f>
        <v xml:space="preserve"> </v>
      </c>
      <c r="P15" s="77">
        <f t="shared" si="8"/>
        <v>0</v>
      </c>
    </row>
    <row r="16" spans="2:16" x14ac:dyDescent="0.3">
      <c r="B16" t="str">
        <f t="shared" si="2"/>
        <v>E5</v>
      </c>
      <c r="C16" s="1">
        <v>14</v>
      </c>
      <c r="D16" s="20" t="str">
        <f t="shared" si="3"/>
        <v>14E5</v>
      </c>
      <c r="E16" s="20" t="str">
        <f t="shared" si="4"/>
        <v>14X</v>
      </c>
      <c r="F16" s="19"/>
      <c r="G16" s="15">
        <f>+Results!D119</f>
        <v>46373</v>
      </c>
      <c r="H16" s="16" t="str">
        <f>VLOOKUP($D16,Results!$B$2:$I$244,8,FALSE)</f>
        <v>X</v>
      </c>
      <c r="I16" s="17" t="str">
        <f>VLOOKUP(H16,Results!$N$2:$O$11,2,FALSE)</f>
        <v>No Match</v>
      </c>
      <c r="J16" s="82">
        <f t="shared" si="5"/>
        <v>0</v>
      </c>
      <c r="K16" s="64">
        <f t="shared" si="6"/>
        <v>0</v>
      </c>
      <c r="L16" s="67">
        <f>IF(OR(C16&gt;Results!$F$1,N16="N"),0,IF(H16="X",0,IF(N16=O16,1,0)))</f>
        <v>0</v>
      </c>
      <c r="M16" s="66">
        <f t="shared" si="7"/>
        <v>0</v>
      </c>
      <c r="N16" s="73" t="str">
        <f>IF($C16&gt;Results!$F$1," ",(VLOOKUP($D16,Results!$B$2:$H$244,7,FALSE)))</f>
        <v xml:space="preserve"> </v>
      </c>
      <c r="O16" s="74" t="str">
        <f>IF($C16&gt;Results!$F$1," ",(VLOOKUP($E16,Results!$C$2:$K$244,9,FALSE)))</f>
        <v xml:space="preserve"> </v>
      </c>
      <c r="P16" s="77">
        <f t="shared" si="8"/>
        <v>0</v>
      </c>
    </row>
    <row r="17" spans="2:16" x14ac:dyDescent="0.3">
      <c r="B17" t="str">
        <f t="shared" si="2"/>
        <v>E5</v>
      </c>
      <c r="C17" s="1">
        <v>15</v>
      </c>
      <c r="D17" s="20" t="str">
        <f t="shared" si="3"/>
        <v>15E5</v>
      </c>
      <c r="E17" s="20" t="str">
        <f t="shared" si="4"/>
        <v>15E9</v>
      </c>
      <c r="F17" s="19"/>
      <c r="G17" s="15">
        <f>+Results!D128</f>
        <v>46395</v>
      </c>
      <c r="H17" s="16" t="str">
        <f>VLOOKUP($D17,Results!$B$2:$I$244,8,FALSE)</f>
        <v>E9</v>
      </c>
      <c r="I17" s="17" t="str">
        <f>VLOOKUP(H17,Results!$N$2:$O$11,2,FALSE)</f>
        <v>Biased Boys</v>
      </c>
      <c r="J17" s="82">
        <f t="shared" si="5"/>
        <v>0</v>
      </c>
      <c r="K17" s="64">
        <f t="shared" si="6"/>
        <v>0</v>
      </c>
      <c r="L17" s="67">
        <f>IF(OR(C17&gt;Results!$F$1,N17="N"),0,IF(H17="X",0,IF(N17=O17,1,0)))</f>
        <v>0</v>
      </c>
      <c r="M17" s="66">
        <f t="shared" si="7"/>
        <v>0</v>
      </c>
      <c r="N17" s="73" t="str">
        <f>IF($C17&gt;Results!$F$1," ",(VLOOKUP($D17,Results!$B$2:$H$244,7,FALSE)))</f>
        <v xml:space="preserve"> </v>
      </c>
      <c r="O17" s="74" t="str">
        <f>IF($C17&gt;Results!$F$1," ",(VLOOKUP($E17,Results!$C$2:$K$244,9,FALSE)))</f>
        <v xml:space="preserve"> </v>
      </c>
      <c r="P17" s="77">
        <f t="shared" si="8"/>
        <v>0</v>
      </c>
    </row>
    <row r="18" spans="2:16" x14ac:dyDescent="0.3">
      <c r="B18" t="str">
        <f t="shared" si="2"/>
        <v>E5</v>
      </c>
      <c r="C18" s="1">
        <v>16</v>
      </c>
      <c r="D18" s="20" t="str">
        <f t="shared" si="3"/>
        <v>16E5</v>
      </c>
      <c r="E18" s="20" t="str">
        <f t="shared" si="4"/>
        <v>16E2</v>
      </c>
      <c r="F18" s="19"/>
      <c r="G18" s="18">
        <f>+Results!D137</f>
        <v>46401</v>
      </c>
      <c r="H18" s="16" t="str">
        <f>VLOOKUP($D18,Results!$B$2:$I$244,8,FALSE)</f>
        <v>E2</v>
      </c>
      <c r="I18" s="17" t="str">
        <f>VLOOKUP(H18,Results!$N$2:$O$11,2,FALSE)</f>
        <v>Team Krewna</v>
      </c>
      <c r="J18" s="82">
        <f t="shared" si="5"/>
        <v>0</v>
      </c>
      <c r="K18" s="64">
        <f t="shared" si="6"/>
        <v>0</v>
      </c>
      <c r="L18" s="67">
        <f>IF(OR(C18&gt;Results!$F$1,N18="N"),0,IF(H18="X",0,IF(N18=O18,1,0)))</f>
        <v>0</v>
      </c>
      <c r="M18" s="66">
        <f t="shared" si="7"/>
        <v>0</v>
      </c>
      <c r="N18" s="73" t="str">
        <f>IF($C18&gt;Results!$F$1," ",(VLOOKUP($D18,Results!$B$2:$H$244,7,FALSE)))</f>
        <v xml:space="preserve"> </v>
      </c>
      <c r="O18" s="74" t="str">
        <f>IF($C18&gt;Results!$F$1," ",(VLOOKUP($E18,Results!$C$2:$K$244,9,FALSE)))</f>
        <v xml:space="preserve"> </v>
      </c>
      <c r="P18" s="77">
        <f t="shared" si="8"/>
        <v>0</v>
      </c>
    </row>
    <row r="19" spans="2:16" x14ac:dyDescent="0.3">
      <c r="B19" t="str">
        <f t="shared" si="2"/>
        <v>E5</v>
      </c>
      <c r="C19" s="1">
        <v>17</v>
      </c>
      <c r="D19" s="20" t="str">
        <f t="shared" si="3"/>
        <v>17E5</v>
      </c>
      <c r="E19" s="20" t="str">
        <f t="shared" si="4"/>
        <v>17E1</v>
      </c>
      <c r="F19" s="19"/>
      <c r="G19" s="15">
        <f>+Results!D146</f>
        <v>46409</v>
      </c>
      <c r="H19" s="16" t="str">
        <f>VLOOKUP($D19,Results!$B$2:$I$244,8,FALSE)</f>
        <v>E1</v>
      </c>
      <c r="I19" s="17" t="str">
        <f>VLOOKUP(H19,Results!$N$2:$O$11,2,FALSE)</f>
        <v>Misfits</v>
      </c>
      <c r="J19" s="82">
        <f t="shared" si="5"/>
        <v>0</v>
      </c>
      <c r="K19" s="64">
        <f t="shared" si="6"/>
        <v>0</v>
      </c>
      <c r="L19" s="67">
        <f>IF(OR(C19&gt;Results!$F$1,N19="N"),0,IF(H19="X",0,IF(N19=O19,1,0)))</f>
        <v>0</v>
      </c>
      <c r="M19" s="66">
        <f t="shared" si="7"/>
        <v>0</v>
      </c>
      <c r="N19" s="73" t="str">
        <f>IF($C19&gt;Results!$F$1," ",(VLOOKUP($D19,Results!$B$2:$H$244,7,FALSE)))</f>
        <v xml:space="preserve"> </v>
      </c>
      <c r="O19" s="74" t="str">
        <f>IF($C19&gt;Results!$F$1," ",(VLOOKUP($E19,Results!$C$2:$K$244,9,FALSE)))</f>
        <v xml:space="preserve"> </v>
      </c>
      <c r="P19" s="77">
        <f t="shared" si="8"/>
        <v>0</v>
      </c>
    </row>
    <row r="20" spans="2:16" x14ac:dyDescent="0.3">
      <c r="B20" t="str">
        <f t="shared" si="2"/>
        <v>E5</v>
      </c>
      <c r="C20" s="1">
        <v>18</v>
      </c>
      <c r="D20" s="20" t="str">
        <f t="shared" si="3"/>
        <v>18E5</v>
      </c>
      <c r="E20" s="20" t="str">
        <f t="shared" si="4"/>
        <v>18E7</v>
      </c>
      <c r="F20" s="19"/>
      <c r="G20" s="18">
        <f>+Results!D155</f>
        <v>46415</v>
      </c>
      <c r="H20" s="16" t="str">
        <f>VLOOKUP($D20,Results!$B$2:$I$244,8,FALSE)</f>
        <v>E7</v>
      </c>
      <c r="I20" s="17" t="str">
        <f>VLOOKUP(H20,Results!$N$2:$O$11,2,FALSE)</f>
        <v>Golfers</v>
      </c>
      <c r="J20" s="82">
        <f t="shared" si="5"/>
        <v>0</v>
      </c>
      <c r="K20" s="64">
        <f t="shared" si="6"/>
        <v>0</v>
      </c>
      <c r="L20" s="67">
        <f>IF(OR(C20&gt;Results!$F$1,N20="N"),0,IF(H20="X",0,IF(N20=O20,1,0)))</f>
        <v>0</v>
      </c>
      <c r="M20" s="66">
        <f t="shared" si="7"/>
        <v>0</v>
      </c>
      <c r="N20" s="73" t="str">
        <f>IF($C20&gt;Results!$F$1," ",(VLOOKUP($D20,Results!$B$2:$H$244,7,FALSE)))</f>
        <v xml:space="preserve"> </v>
      </c>
      <c r="O20" s="74" t="str">
        <f>IF($C20&gt;Results!$F$1," ",(VLOOKUP($E20,Results!$C$2:$K$244,9,FALSE)))</f>
        <v xml:space="preserve"> </v>
      </c>
      <c r="P20" s="77">
        <f t="shared" si="8"/>
        <v>0</v>
      </c>
    </row>
    <row r="21" spans="2:16" x14ac:dyDescent="0.3">
      <c r="B21" t="str">
        <f t="shared" si="2"/>
        <v>E5</v>
      </c>
      <c r="C21" s="1">
        <v>19</v>
      </c>
      <c r="D21" s="20" t="str">
        <f t="shared" si="3"/>
        <v>19E5</v>
      </c>
      <c r="E21" s="20" t="str">
        <f t="shared" si="4"/>
        <v>19E6</v>
      </c>
      <c r="F21" s="19"/>
      <c r="G21" s="15">
        <f>+Results!D164</f>
        <v>46423</v>
      </c>
      <c r="H21" s="16" t="str">
        <f>VLOOKUP($D21,Results!$B$2:$I$244,8,FALSE)</f>
        <v>E6</v>
      </c>
      <c r="I21" s="17" t="str">
        <f>VLOOKUP(H21,Results!$N$2:$O$11,2,FALSE)</f>
        <v>Starlite</v>
      </c>
      <c r="J21" s="82">
        <f t="shared" si="5"/>
        <v>0</v>
      </c>
      <c r="K21" s="64">
        <f t="shared" si="6"/>
        <v>0</v>
      </c>
      <c r="L21" s="67">
        <f>IF(OR(C21&gt;Results!$F$1,N21="N"),0,IF(H21="X",0,IF(N21=O21,1,0)))</f>
        <v>0</v>
      </c>
      <c r="M21" s="66">
        <f t="shared" si="7"/>
        <v>0</v>
      </c>
      <c r="N21" s="73" t="str">
        <f>IF($C21&gt;Results!$F$1," ",(VLOOKUP($D21,Results!$B$2:$H$244,7,FALSE)))</f>
        <v xml:space="preserve"> </v>
      </c>
      <c r="O21" s="74" t="str">
        <f>IF($C21&gt;Results!$F$1," ",(VLOOKUP($E21,Results!$C$2:$K$244,9,FALSE)))</f>
        <v xml:space="preserve"> </v>
      </c>
      <c r="P21" s="77">
        <f t="shared" si="8"/>
        <v>0</v>
      </c>
    </row>
    <row r="22" spans="2:16" x14ac:dyDescent="0.3">
      <c r="B22" t="str">
        <f t="shared" si="2"/>
        <v>E5</v>
      </c>
      <c r="C22" s="1">
        <v>20</v>
      </c>
      <c r="D22" s="20" t="str">
        <f t="shared" si="3"/>
        <v>20E5</v>
      </c>
      <c r="E22" s="20" t="str">
        <f t="shared" si="4"/>
        <v>20E4</v>
      </c>
      <c r="F22" s="19"/>
      <c r="G22" s="18">
        <f>+Results!D173</f>
        <v>46429</v>
      </c>
      <c r="H22" s="16" t="str">
        <f>VLOOKUP($D22,Results!$B$2:$I$244,8,FALSE)</f>
        <v>E4</v>
      </c>
      <c r="I22" s="17" t="str">
        <f>VLOOKUP(H22,Results!$N$2:$O$11,2,FALSE)</f>
        <v>Bullets</v>
      </c>
      <c r="J22" s="82">
        <f t="shared" si="5"/>
        <v>0</v>
      </c>
      <c r="K22" s="64">
        <f t="shared" si="6"/>
        <v>0</v>
      </c>
      <c r="L22" s="67">
        <f>IF(OR(C22&gt;Results!$F$1,N22="N"),0,IF(H22="X",0,IF(N22=O22,1,0)))</f>
        <v>0</v>
      </c>
      <c r="M22" s="66">
        <f t="shared" si="7"/>
        <v>0</v>
      </c>
      <c r="N22" s="73" t="str">
        <f>IF($C22&gt;Results!$F$1," ",(VLOOKUP($D22,Results!$B$2:$H$244,7,FALSE)))</f>
        <v xml:space="preserve"> </v>
      </c>
      <c r="O22" s="74" t="str">
        <f>IF($C22&gt;Results!$F$1," ",(VLOOKUP($E22,Results!$C$2:$K$244,9,FALSE)))</f>
        <v xml:space="preserve"> </v>
      </c>
      <c r="P22" s="77">
        <f t="shared" si="8"/>
        <v>0</v>
      </c>
    </row>
    <row r="23" spans="2:16" x14ac:dyDescent="0.3">
      <c r="B23" t="str">
        <f t="shared" si="2"/>
        <v>E5</v>
      </c>
      <c r="C23" s="1">
        <v>21</v>
      </c>
      <c r="D23" s="20" t="str">
        <f t="shared" si="3"/>
        <v>21E5</v>
      </c>
      <c r="E23" s="20" t="str">
        <f t="shared" si="4"/>
        <v>21E8</v>
      </c>
      <c r="F23" s="19"/>
      <c r="G23" s="15">
        <f>+Results!D182</f>
        <v>46437</v>
      </c>
      <c r="H23" s="16" t="str">
        <f>VLOOKUP($D23,Results!$B$2:$I$244,8,FALSE)</f>
        <v>E8</v>
      </c>
      <c r="I23" s="17" t="str">
        <f>VLOOKUP(H23,Results!$N$2:$O$11,2,FALSE)</f>
        <v>Green Wizards</v>
      </c>
      <c r="J23" s="82">
        <f t="shared" si="5"/>
        <v>0</v>
      </c>
      <c r="K23" s="64">
        <f t="shared" si="6"/>
        <v>0</v>
      </c>
      <c r="L23" s="67">
        <f>IF(OR(C23&gt;Results!$F$1,N23="N"),0,IF(H23="X",0,IF(N23=O23,1,0)))</f>
        <v>0</v>
      </c>
      <c r="M23" s="66">
        <f t="shared" si="7"/>
        <v>0</v>
      </c>
      <c r="N23" s="73" t="str">
        <f>IF($C23&gt;Results!$F$1," ",(VLOOKUP($D23,Results!$B$2:$H$244,7,FALSE)))</f>
        <v xml:space="preserve"> </v>
      </c>
      <c r="O23" s="74" t="str">
        <f>IF($C23&gt;Results!$F$1," ",(VLOOKUP($E23,Results!$C$2:$K$244,9,FALSE)))</f>
        <v xml:space="preserve"> </v>
      </c>
      <c r="P23" s="77">
        <f t="shared" si="8"/>
        <v>0</v>
      </c>
    </row>
    <row r="24" spans="2:16" x14ac:dyDescent="0.3">
      <c r="B24" t="str">
        <f t="shared" si="2"/>
        <v>E5</v>
      </c>
      <c r="C24" s="1">
        <v>22</v>
      </c>
      <c r="D24" s="20" t="str">
        <f t="shared" si="3"/>
        <v>22E5</v>
      </c>
      <c r="E24" s="20" t="str">
        <f t="shared" si="4"/>
        <v>22E3</v>
      </c>
      <c r="F24" s="19"/>
      <c r="G24" s="18">
        <f>+Results!D191</f>
        <v>46443</v>
      </c>
      <c r="H24" s="16" t="str">
        <f>VLOOKUP($D24,Results!$B$2:$I$244,8,FALSE)</f>
        <v>E3</v>
      </c>
      <c r="I24" s="17" t="str">
        <f>VLOOKUP(H24,Results!$N$2:$O$11,2,FALSE)</f>
        <v>Riches Rollers</v>
      </c>
      <c r="J24" s="82">
        <f t="shared" si="5"/>
        <v>0</v>
      </c>
      <c r="K24" s="64">
        <f t="shared" si="6"/>
        <v>0</v>
      </c>
      <c r="L24" s="67">
        <f>IF(OR(C24&gt;Results!$F$1,N24="N"),0,IF(H24="X",0,IF(N24=O24,1,0)))</f>
        <v>0</v>
      </c>
      <c r="M24" s="66">
        <f t="shared" si="7"/>
        <v>0</v>
      </c>
      <c r="N24" s="73" t="str">
        <f>IF($C24&gt;Results!$F$1," ",(VLOOKUP($D24,Results!$B$2:$H$244,7,FALSE)))</f>
        <v xml:space="preserve"> </v>
      </c>
      <c r="O24" s="74" t="str">
        <f>IF($C24&gt;Results!$F$1," ",(VLOOKUP($E24,Results!$C$2:$K$244,9,FALSE)))</f>
        <v xml:space="preserve"> </v>
      </c>
      <c r="P24" s="77">
        <f t="shared" si="8"/>
        <v>0</v>
      </c>
    </row>
    <row r="25" spans="2:16" x14ac:dyDescent="0.3">
      <c r="B25" t="str">
        <f t="shared" si="2"/>
        <v>E5</v>
      </c>
      <c r="C25" s="1">
        <v>23</v>
      </c>
      <c r="D25" s="20" t="str">
        <f t="shared" si="3"/>
        <v>23E5</v>
      </c>
      <c r="E25" s="20" t="str">
        <f t="shared" si="4"/>
        <v>23X</v>
      </c>
      <c r="F25" s="19"/>
      <c r="G25" s="15">
        <f>+Results!D200</f>
        <v>46451</v>
      </c>
      <c r="H25" s="16" t="str">
        <f>VLOOKUP($D25,Results!$B$2:$I$244,8,FALSE)</f>
        <v>X</v>
      </c>
      <c r="I25" s="17" t="str">
        <f>VLOOKUP(H25,Results!$N$2:$O$11,2,FALSE)</f>
        <v>No Match</v>
      </c>
      <c r="J25" s="82">
        <f t="shared" si="5"/>
        <v>0</v>
      </c>
      <c r="K25" s="64">
        <f t="shared" si="6"/>
        <v>0</v>
      </c>
      <c r="L25" s="67">
        <f>IF(OR(C25&gt;Results!$F$1,N25="N"),0,IF(H25="X",0,IF(N25=O25,1,0)))</f>
        <v>0</v>
      </c>
      <c r="M25" s="66">
        <f t="shared" si="7"/>
        <v>0</v>
      </c>
      <c r="N25" s="73" t="str">
        <f>IF($C25&gt;Results!$F$1," ",(VLOOKUP($D25,Results!$B$2:$H$244,7,FALSE)))</f>
        <v xml:space="preserve"> </v>
      </c>
      <c r="O25" s="74" t="str">
        <f>IF($C25&gt;Results!$F$1," ",(VLOOKUP($E25,Results!$C$2:$K$244,9,FALSE)))</f>
        <v xml:space="preserve"> </v>
      </c>
      <c r="P25" s="77">
        <f t="shared" si="8"/>
        <v>0</v>
      </c>
    </row>
    <row r="26" spans="2:16" x14ac:dyDescent="0.3">
      <c r="B26" t="str">
        <f t="shared" si="2"/>
        <v>E5</v>
      </c>
      <c r="C26" s="1">
        <v>24</v>
      </c>
      <c r="D26" s="20" t="str">
        <f t="shared" si="3"/>
        <v>24E5</v>
      </c>
      <c r="E26" s="20" t="str">
        <f t="shared" si="4"/>
        <v>24E9</v>
      </c>
      <c r="F26" s="19"/>
      <c r="G26" s="15">
        <f>+Results!D209</f>
        <v>46457</v>
      </c>
      <c r="H26" s="16" t="str">
        <f>VLOOKUP($D26,Results!$B$2:$I$244,8,FALSE)</f>
        <v>E9</v>
      </c>
      <c r="I26" s="17" t="str">
        <f>VLOOKUP(H26,Results!$N$2:$O$11,2,FALSE)</f>
        <v>Biased Boys</v>
      </c>
      <c r="J26" s="82">
        <f t="shared" si="5"/>
        <v>0</v>
      </c>
      <c r="K26" s="64">
        <f t="shared" si="6"/>
        <v>0</v>
      </c>
      <c r="L26" s="67">
        <f>IF(OR(C26&gt;Results!$F$1,N26="N"),0,IF(H26="X",0,IF(N26=O26,1,0)))</f>
        <v>0</v>
      </c>
      <c r="M26" s="66">
        <f t="shared" si="7"/>
        <v>0</v>
      </c>
      <c r="N26" s="73" t="str">
        <f>IF($C26&gt;Results!$F$1," ",(VLOOKUP($D26,Results!$B$2:$H$244,7,FALSE)))</f>
        <v xml:space="preserve"> </v>
      </c>
      <c r="O26" s="74" t="str">
        <f>IF($C26&gt;Results!$F$1," ",(VLOOKUP($E26,Results!$C$2:$K$244,9,FALSE)))</f>
        <v xml:space="preserve"> </v>
      </c>
      <c r="P26" s="77">
        <f t="shared" si="8"/>
        <v>0</v>
      </c>
    </row>
    <row r="27" spans="2:16" x14ac:dyDescent="0.3">
      <c r="B27" t="str">
        <f t="shared" si="2"/>
        <v>E5</v>
      </c>
      <c r="C27" s="1">
        <v>25</v>
      </c>
      <c r="D27" s="20" t="str">
        <f t="shared" si="3"/>
        <v>25E5</v>
      </c>
      <c r="E27" s="20" t="str">
        <f t="shared" si="4"/>
        <v>25E2</v>
      </c>
      <c r="F27" s="19"/>
      <c r="G27" s="15">
        <f>+Results!D218</f>
        <v>46465</v>
      </c>
      <c r="H27" s="16" t="str">
        <f>VLOOKUP($D27,Results!$B$2:$I$244,8,FALSE)</f>
        <v>E2</v>
      </c>
      <c r="I27" s="17" t="str">
        <f>VLOOKUP(H27,Results!$N$2:$O$11,2,FALSE)</f>
        <v>Team Krewna</v>
      </c>
      <c r="J27" s="82">
        <f t="shared" si="5"/>
        <v>0</v>
      </c>
      <c r="K27" s="64">
        <f t="shared" si="6"/>
        <v>0</v>
      </c>
      <c r="L27" s="67">
        <f>IF(OR(C27&gt;Results!$F$1,N27="N"),0,IF(H27="X",0,IF(N27=O27,1,0)))</f>
        <v>0</v>
      </c>
      <c r="M27" s="66">
        <f t="shared" si="7"/>
        <v>0</v>
      </c>
      <c r="N27" s="73" t="str">
        <f>IF($C27&gt;Results!$F$1," ",(VLOOKUP($D27,Results!$B$2:$H$244,7,FALSE)))</f>
        <v xml:space="preserve"> </v>
      </c>
      <c r="O27" s="74" t="str">
        <f>IF($C27&gt;Results!$F$1," ",(VLOOKUP($E27,Results!$C$2:$K$244,9,FALSE)))</f>
        <v xml:space="preserve"> </v>
      </c>
      <c r="P27" s="77">
        <f t="shared" si="8"/>
        <v>0</v>
      </c>
    </row>
    <row r="28" spans="2:16" x14ac:dyDescent="0.3">
      <c r="B28" t="str">
        <f t="shared" si="2"/>
        <v>E5</v>
      </c>
      <c r="C28" s="1">
        <v>26</v>
      </c>
      <c r="D28" s="20" t="str">
        <f t="shared" si="3"/>
        <v>26E5</v>
      </c>
      <c r="E28" s="20" t="str">
        <f t="shared" si="4"/>
        <v>26E1</v>
      </c>
      <c r="F28" s="19"/>
      <c r="G28" s="15">
        <f>+Results!D227</f>
        <v>46471</v>
      </c>
      <c r="H28" s="16" t="str">
        <f>VLOOKUP($D28,Results!$B$2:$I$244,8,FALSE)</f>
        <v>E1</v>
      </c>
      <c r="I28" s="17" t="str">
        <f>VLOOKUP(H28,Results!$N$2:$O$11,2,FALSE)</f>
        <v>Misfits</v>
      </c>
      <c r="J28" s="82">
        <f t="shared" si="5"/>
        <v>0</v>
      </c>
      <c r="K28" s="64">
        <f t="shared" si="6"/>
        <v>0</v>
      </c>
      <c r="L28" s="67">
        <f>IF(OR(C28&gt;Results!$F$1,N28="N"),0,IF(H28="X",0,IF(N28=O28,1,0)))</f>
        <v>0</v>
      </c>
      <c r="M28" s="66">
        <f t="shared" si="7"/>
        <v>0</v>
      </c>
      <c r="N28" s="73" t="str">
        <f>IF($C28&gt;Results!$F$1," ",(VLOOKUP($D28,Results!$B$2:$H$244,7,FALSE)))</f>
        <v xml:space="preserve"> </v>
      </c>
      <c r="O28" s="74" t="str">
        <f>IF($C28&gt;Results!$F$1," ",(VLOOKUP($E28,Results!$C$2:$K$244,9,FALSE)))</f>
        <v xml:space="preserve"> </v>
      </c>
      <c r="P28" s="77">
        <f t="shared" si="8"/>
        <v>0</v>
      </c>
    </row>
    <row r="29" spans="2:16" x14ac:dyDescent="0.3">
      <c r="B29" t="str">
        <f t="shared" si="2"/>
        <v>E5</v>
      </c>
      <c r="C29" s="1">
        <v>27</v>
      </c>
      <c r="D29" s="20" t="str">
        <f t="shared" si="3"/>
        <v>27E5</v>
      </c>
      <c r="E29" s="20" t="str">
        <f t="shared" si="4"/>
        <v>27E7</v>
      </c>
      <c r="F29" s="19"/>
      <c r="G29" s="18">
        <f>+Results!D236</f>
        <v>46479</v>
      </c>
      <c r="H29" s="16" t="str">
        <f>VLOOKUP($D29,Results!$B$2:$I$244,8,FALSE)</f>
        <v>E7</v>
      </c>
      <c r="I29" s="17" t="str">
        <f>VLOOKUP(H29,Results!$N$2:$O$11,2,FALSE)</f>
        <v>Golfers</v>
      </c>
      <c r="J29" s="82">
        <f t="shared" si="5"/>
        <v>0</v>
      </c>
      <c r="K29" s="64">
        <f t="shared" si="6"/>
        <v>0</v>
      </c>
      <c r="L29" s="67">
        <f>IF(OR(C29&gt;Results!$F$1,N29="N"),0,IF(H29="X",0,IF(N29=O29,1,0)))</f>
        <v>0</v>
      </c>
      <c r="M29" s="66">
        <f t="shared" si="7"/>
        <v>0</v>
      </c>
      <c r="N29" s="73" t="str">
        <f>IF($C29&gt;Results!$F$1," ",(VLOOKUP($D29,Results!$B$2:$H$244,7,FALSE)))</f>
        <v xml:space="preserve"> </v>
      </c>
      <c r="O29" s="74" t="str">
        <f>IF($C29&gt;Results!$F$1," ",(VLOOKUP($E29,Results!$C$2:$K$244,9,FALSE)))</f>
        <v xml:space="preserve"> </v>
      </c>
      <c r="P29" s="77">
        <f t="shared" si="8"/>
        <v>0</v>
      </c>
    </row>
    <row r="30" spans="2:16" ht="15.6" x14ac:dyDescent="0.3">
      <c r="G30" s="23"/>
      <c r="H30" s="24"/>
      <c r="I30" s="25" t="s">
        <v>0</v>
      </c>
      <c r="J30" s="83">
        <f t="shared" ref="J30:P30" si="9">SUM(J3:J29)</f>
        <v>4</v>
      </c>
      <c r="K30" s="68">
        <f t="shared" si="9"/>
        <v>1</v>
      </c>
      <c r="L30" s="69">
        <f t="shared" si="9"/>
        <v>1</v>
      </c>
      <c r="M30" s="70">
        <f t="shared" si="9"/>
        <v>2</v>
      </c>
      <c r="N30" s="75">
        <f t="shared" si="9"/>
        <v>53</v>
      </c>
      <c r="O30" s="76">
        <f t="shared" si="9"/>
        <v>61</v>
      </c>
      <c r="P30" s="78">
        <f t="shared" si="9"/>
        <v>3</v>
      </c>
    </row>
  </sheetData>
  <mergeCells count="1">
    <mergeCell ref="I1:L1"/>
  </mergeCells>
  <conditionalFormatting sqref="H3:H29">
    <cfRule type="containsText" dxfId="9" priority="2" operator="containsText" text="X">
      <formula>NOT(ISERROR(SEARCH("X",H3)))</formula>
    </cfRule>
  </conditionalFormatting>
  <conditionalFormatting sqref="I3:I29">
    <cfRule type="containsText" dxfId="8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P30"/>
  <sheetViews>
    <sheetView workbookViewId="0">
      <selection activeCell="M1" sqref="M1"/>
    </sheetView>
  </sheetViews>
  <sheetFormatPr defaultRowHeight="14.4" x14ac:dyDescent="0.3"/>
  <cols>
    <col min="1" max="1" width="2.33203125" customWidth="1"/>
    <col min="2" max="2" width="3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6.6640625" customWidth="1"/>
    <col min="9" max="9" width="13.6640625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1" t="s">
        <v>31</v>
      </c>
      <c r="I1" s="92" t="s">
        <v>44</v>
      </c>
      <c r="J1" s="92"/>
      <c r="K1" s="92"/>
      <c r="L1" s="92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13</v>
      </c>
      <c r="H2" s="16" t="s">
        <v>14</v>
      </c>
      <c r="I2" s="14" t="s">
        <v>5</v>
      </c>
      <c r="J2" s="82" t="s">
        <v>6</v>
      </c>
      <c r="K2" s="64" t="s">
        <v>7</v>
      </c>
      <c r="L2" s="65" t="s">
        <v>8</v>
      </c>
      <c r="M2" s="66" t="s">
        <v>9</v>
      </c>
      <c r="N2" s="71" t="s">
        <v>10</v>
      </c>
      <c r="O2" s="72" t="s">
        <v>11</v>
      </c>
      <c r="P2" s="77" t="s">
        <v>12</v>
      </c>
    </row>
    <row r="3" spans="2:16" x14ac:dyDescent="0.3">
      <c r="B3" t="str">
        <f>+$H$1</f>
        <v>E6</v>
      </c>
      <c r="C3" s="1">
        <v>1</v>
      </c>
      <c r="D3" s="20" t="str">
        <f t="shared" ref="D3" si="0">CONCATENATE(C3,B3)</f>
        <v>1E6</v>
      </c>
      <c r="E3" s="20" t="str">
        <f t="shared" ref="E3" si="1">CONCATENATE(C3,H3)</f>
        <v>1E5</v>
      </c>
      <c r="F3" s="19"/>
      <c r="G3" s="15">
        <f>+Results!D2</f>
        <v>46283</v>
      </c>
      <c r="H3" s="16" t="str">
        <f>VLOOKUP($D3,Results!$B$2:$I$244,8,FALSE)</f>
        <v>E5</v>
      </c>
      <c r="I3" s="17" t="str">
        <f>VLOOKUP(H3,Results!$N$2:$O$11,2,FALSE)</f>
        <v>New Builds</v>
      </c>
      <c r="J3" s="82">
        <f>SUM(K3:M3)</f>
        <v>0</v>
      </c>
      <c r="K3" s="64">
        <f>IF(H3="X",0,IF(N3&gt;O3,1,0))</f>
        <v>0</v>
      </c>
      <c r="L3" s="67">
        <f>IF(OR(C3&gt;Results!$F$1,N3="N"),0,IF(H3="X",0,IF(N3=O3,1,0)))</f>
        <v>0</v>
      </c>
      <c r="M3" s="66">
        <f>IF(H3="X",0,IF(N3&lt;O3,1,0))</f>
        <v>0</v>
      </c>
      <c r="N3" s="73" t="str">
        <f>IF($C3&gt;Results!$F$1," ",(VLOOKUP($D3,Results!$B$2:$H$244,7,FALSE)))</f>
        <v>N</v>
      </c>
      <c r="O3" s="74" t="str">
        <f>IF($C3&gt;Results!$F$1," ",(VLOOKUP($E3,Results!$C$2:$K$244,9,FALSE)))</f>
        <v>N</v>
      </c>
      <c r="P3" s="77">
        <f>IF(J3=" "," ",SUM(K3*2)+L3*1)</f>
        <v>0</v>
      </c>
    </row>
    <row r="4" spans="2:16" x14ac:dyDescent="0.3">
      <c r="B4" t="str">
        <f t="shared" ref="B4:B29" si="2">+$H$1</f>
        <v>E6</v>
      </c>
      <c r="C4" s="1">
        <v>2</v>
      </c>
      <c r="D4" s="20" t="str">
        <f t="shared" ref="D4:D29" si="3">CONCATENATE(C4,B4)</f>
        <v>2E6</v>
      </c>
      <c r="E4" s="20" t="str">
        <f t="shared" ref="E4:E29" si="4">CONCATENATE(C4,H4)</f>
        <v>2E7</v>
      </c>
      <c r="F4" s="19"/>
      <c r="G4" s="15">
        <f>+Results!D11</f>
        <v>46289</v>
      </c>
      <c r="H4" s="16" t="str">
        <f>VLOOKUP($D4,Results!$B$2:$I$244,8,FALSE)</f>
        <v>E7</v>
      </c>
      <c r="I4" s="17" t="str">
        <f>VLOOKUP(H4,Results!$N$2:$O$11,2,FALSE)</f>
        <v>Golfers</v>
      </c>
      <c r="J4" s="82">
        <f t="shared" ref="J4:J29" si="5">SUM(K4:M4)</f>
        <v>1</v>
      </c>
      <c r="K4" s="64">
        <f t="shared" ref="K4:K29" si="6">IF(H4="X",0,IF(N4&gt;O4,1,0))</f>
        <v>1</v>
      </c>
      <c r="L4" s="67">
        <f>IF(OR(C4&gt;Results!$F$1,N4="N"),0,IF(H4="X",0,IF(N4=O4,1,0)))</f>
        <v>0</v>
      </c>
      <c r="M4" s="66">
        <f t="shared" ref="M4:M29" si="7">IF(H4="X",0,IF(N4&lt;O4,1,0))</f>
        <v>0</v>
      </c>
      <c r="N4" s="73">
        <f>IF($C4&gt;Results!$F$1," ",(VLOOKUP($D4,Results!$B$2:$H$244,7,FALSE)))</f>
        <v>17</v>
      </c>
      <c r="O4" s="74">
        <f>IF($C4&gt;Results!$F$1," ",(VLOOKUP($E4,Results!$C$2:$K$244,9,FALSE)))</f>
        <v>13</v>
      </c>
      <c r="P4" s="77">
        <f t="shared" ref="P4:P29" si="8">IF(J4=" "," ",SUM(K4*2)+L4*1)</f>
        <v>2</v>
      </c>
    </row>
    <row r="5" spans="2:16" x14ac:dyDescent="0.3">
      <c r="B5" t="str">
        <f t="shared" si="2"/>
        <v>E6</v>
      </c>
      <c r="C5" s="1">
        <v>3</v>
      </c>
      <c r="D5" s="20" t="str">
        <f t="shared" si="3"/>
        <v>3E6</v>
      </c>
      <c r="E5" s="20" t="str">
        <f t="shared" si="4"/>
        <v>3E9</v>
      </c>
      <c r="F5" s="19"/>
      <c r="G5" s="15">
        <f>+Results!D20</f>
        <v>46297</v>
      </c>
      <c r="H5" s="16" t="str">
        <f>VLOOKUP($D5,Results!$B$2:$I$244,8,FALSE)</f>
        <v>E9</v>
      </c>
      <c r="I5" s="17" t="str">
        <f>VLOOKUP(H5,Results!$N$2:$O$11,2,FALSE)</f>
        <v>Biased Boys</v>
      </c>
      <c r="J5" s="82">
        <f t="shared" si="5"/>
        <v>1</v>
      </c>
      <c r="K5" s="64">
        <f t="shared" si="6"/>
        <v>1</v>
      </c>
      <c r="L5" s="67">
        <f>IF(OR(C5&gt;Results!$F$1,N5="N"),0,IF(H5="X",0,IF(N5=O5,1,0)))</f>
        <v>0</v>
      </c>
      <c r="M5" s="66">
        <f t="shared" si="7"/>
        <v>0</v>
      </c>
      <c r="N5" s="73">
        <f>IF($C5&gt;Results!$F$1," ",(VLOOKUP($D5,Results!$B$2:$H$244,7,FALSE)))</f>
        <v>20</v>
      </c>
      <c r="O5" s="74">
        <f>IF($C5&gt;Results!$F$1," ",(VLOOKUP($E5,Results!$C$2:$K$244,9,FALSE)))</f>
        <v>7</v>
      </c>
      <c r="P5" s="77">
        <f t="shared" si="8"/>
        <v>2</v>
      </c>
    </row>
    <row r="6" spans="2:16" x14ac:dyDescent="0.3">
      <c r="B6" t="str">
        <f t="shared" si="2"/>
        <v>E6</v>
      </c>
      <c r="C6" s="1">
        <v>4</v>
      </c>
      <c r="D6" s="20" t="str">
        <f t="shared" si="3"/>
        <v>4E6</v>
      </c>
      <c r="E6" s="20" t="str">
        <f t="shared" si="4"/>
        <v>4X</v>
      </c>
      <c r="F6" s="19"/>
      <c r="G6" s="15">
        <f>+Results!D29</f>
        <v>46303</v>
      </c>
      <c r="H6" s="16" t="str">
        <f>VLOOKUP($D6,Results!$B$2:$I$244,8,FALSE)</f>
        <v>X</v>
      </c>
      <c r="I6" s="17" t="str">
        <f>VLOOKUP(H6,Results!$N$2:$O$11,2,FALSE)</f>
        <v>No Match</v>
      </c>
      <c r="J6" s="82">
        <f t="shared" si="5"/>
        <v>0</v>
      </c>
      <c r="K6" s="64">
        <f t="shared" si="6"/>
        <v>0</v>
      </c>
      <c r="L6" s="67">
        <f>IF(OR(C6&gt;Results!$F$1,N6="N"),0,IF(H6="X",0,IF(N6=O6,1,0)))</f>
        <v>0</v>
      </c>
      <c r="M6" s="66">
        <f t="shared" si="7"/>
        <v>0</v>
      </c>
      <c r="N6" s="73">
        <f>IF($C6&gt;Results!$F$1," ",(VLOOKUP($D6,Results!$B$2:$H$244,7,FALSE)))</f>
        <v>0</v>
      </c>
      <c r="O6" s="74">
        <f>IF($C6&gt;Results!$F$1," ",(VLOOKUP($E6,Results!$C$2:$K$244,9,FALSE)))</f>
        <v>0</v>
      </c>
      <c r="P6" s="77">
        <f t="shared" si="8"/>
        <v>0</v>
      </c>
    </row>
    <row r="7" spans="2:16" x14ac:dyDescent="0.3">
      <c r="B7" t="str">
        <f t="shared" si="2"/>
        <v>E6</v>
      </c>
      <c r="C7" s="1">
        <v>5</v>
      </c>
      <c r="D7" s="20" t="str">
        <f t="shared" si="3"/>
        <v>5E6</v>
      </c>
      <c r="E7" s="20" t="str">
        <f t="shared" si="4"/>
        <v>5E1</v>
      </c>
      <c r="F7" s="19"/>
      <c r="G7" s="18">
        <f>+Results!D38</f>
        <v>46311</v>
      </c>
      <c r="H7" s="16" t="str">
        <f>VLOOKUP($D7,Results!$B$2:$I$244,8,FALSE)</f>
        <v>E1</v>
      </c>
      <c r="I7" s="17" t="str">
        <f>VLOOKUP(H7,Results!$N$2:$O$11,2,FALSE)</f>
        <v>Misfits</v>
      </c>
      <c r="J7" s="82">
        <f t="shared" si="5"/>
        <v>1</v>
      </c>
      <c r="K7" s="64">
        <f t="shared" si="6"/>
        <v>1</v>
      </c>
      <c r="L7" s="67">
        <f>IF(OR(C7&gt;Results!$F$1,N7="N"),0,IF(H7="X",0,IF(N7=O7,1,0)))</f>
        <v>0</v>
      </c>
      <c r="M7" s="66">
        <f t="shared" si="7"/>
        <v>0</v>
      </c>
      <c r="N7" s="73">
        <f>IF($C7&gt;Results!$F$1," ",(VLOOKUP($D7,Results!$B$2:$H$244,7,FALSE)))</f>
        <v>26</v>
      </c>
      <c r="O7" s="74">
        <f>IF($C7&gt;Results!$F$1," ",(VLOOKUP($E7,Results!$C$2:$K$244,9,FALSE)))</f>
        <v>7</v>
      </c>
      <c r="P7" s="77">
        <f t="shared" si="8"/>
        <v>2</v>
      </c>
    </row>
    <row r="8" spans="2:16" x14ac:dyDescent="0.3">
      <c r="B8" t="str">
        <f t="shared" si="2"/>
        <v>E6</v>
      </c>
      <c r="C8" s="1">
        <v>6</v>
      </c>
      <c r="D8" s="20" t="str">
        <f t="shared" si="3"/>
        <v>6E6</v>
      </c>
      <c r="E8" s="20" t="str">
        <f t="shared" si="4"/>
        <v>6E2</v>
      </c>
      <c r="F8" s="19"/>
      <c r="G8" s="15">
        <f>+Results!D47</f>
        <v>46317</v>
      </c>
      <c r="H8" s="16" t="str">
        <f>VLOOKUP($D8,Results!$B$2:$I$244,8,FALSE)</f>
        <v>E2</v>
      </c>
      <c r="I8" s="17" t="str">
        <f>VLOOKUP(H8,Results!$N$2:$O$11,2,FALSE)</f>
        <v>Team Krewna</v>
      </c>
      <c r="J8" s="82">
        <f t="shared" si="5"/>
        <v>0</v>
      </c>
      <c r="K8" s="64">
        <f t="shared" si="6"/>
        <v>0</v>
      </c>
      <c r="L8" s="67">
        <f>IF(OR(C8&gt;Results!$F$1,N8="N"),0,IF(H8="X",0,IF(N8=O8,1,0)))</f>
        <v>0</v>
      </c>
      <c r="M8" s="66">
        <f t="shared" si="7"/>
        <v>0</v>
      </c>
      <c r="N8" s="73" t="str">
        <f>IF($C8&gt;Results!$F$1," ",(VLOOKUP($D8,Results!$B$2:$H$244,7,FALSE)))</f>
        <v>N</v>
      </c>
      <c r="O8" s="74" t="str">
        <f>IF($C8&gt;Results!$F$1," ",(VLOOKUP($E8,Results!$C$2:$K$244,9,FALSE)))</f>
        <v>N</v>
      </c>
      <c r="P8" s="77">
        <f t="shared" si="8"/>
        <v>0</v>
      </c>
    </row>
    <row r="9" spans="2:16" x14ac:dyDescent="0.3">
      <c r="B9" t="str">
        <f t="shared" si="2"/>
        <v>E6</v>
      </c>
      <c r="C9" s="1">
        <v>7</v>
      </c>
      <c r="D9" s="20" t="str">
        <f t="shared" si="3"/>
        <v>7E6</v>
      </c>
      <c r="E9" s="20" t="str">
        <f t="shared" si="4"/>
        <v>7E4</v>
      </c>
      <c r="F9" s="19"/>
      <c r="G9" s="15">
        <f>+Results!D56</f>
        <v>46325</v>
      </c>
      <c r="H9" s="16" t="str">
        <f>VLOOKUP($D9,Results!$B$2:$I$244,8,FALSE)</f>
        <v>E4</v>
      </c>
      <c r="I9" s="17" t="str">
        <f>VLOOKUP(H9,Results!$N$2:$O$11,2,FALSE)</f>
        <v>Bullets</v>
      </c>
      <c r="J9" s="82">
        <f t="shared" si="5"/>
        <v>0</v>
      </c>
      <c r="K9" s="64">
        <f t="shared" si="6"/>
        <v>0</v>
      </c>
      <c r="L9" s="67">
        <f>IF(OR(C9&gt;Results!$F$1,N9="N"),0,IF(H9="X",0,IF(N9=O9,1,0)))</f>
        <v>0</v>
      </c>
      <c r="M9" s="66">
        <f t="shared" si="7"/>
        <v>0</v>
      </c>
      <c r="N9" s="73" t="str">
        <f>IF($C9&gt;Results!$F$1," ",(VLOOKUP($D9,Results!$B$2:$H$244,7,FALSE)))</f>
        <v xml:space="preserve"> </v>
      </c>
      <c r="O9" s="74" t="str">
        <f>IF($C9&gt;Results!$F$1," ",(VLOOKUP($E9,Results!$C$2:$K$244,9,FALSE)))</f>
        <v xml:space="preserve"> </v>
      </c>
      <c r="P9" s="77">
        <f t="shared" si="8"/>
        <v>0</v>
      </c>
    </row>
    <row r="10" spans="2:16" x14ac:dyDescent="0.3">
      <c r="B10" t="str">
        <f t="shared" si="2"/>
        <v>E6</v>
      </c>
      <c r="C10" s="1">
        <v>8</v>
      </c>
      <c r="D10" s="20" t="str">
        <f t="shared" si="3"/>
        <v>8E6</v>
      </c>
      <c r="E10" s="20" t="str">
        <f t="shared" si="4"/>
        <v>8E8</v>
      </c>
      <c r="F10" s="19"/>
      <c r="G10" s="15">
        <f>+Results!D65</f>
        <v>46331</v>
      </c>
      <c r="H10" s="16" t="str">
        <f>VLOOKUP($D10,Results!$B$2:$I$244,8,FALSE)</f>
        <v>E8</v>
      </c>
      <c r="I10" s="17" t="str">
        <f>VLOOKUP(H10,Results!$N$2:$O$11,2,FALSE)</f>
        <v>Green Wizards</v>
      </c>
      <c r="J10" s="82">
        <f t="shared" si="5"/>
        <v>0</v>
      </c>
      <c r="K10" s="64">
        <f t="shared" si="6"/>
        <v>0</v>
      </c>
      <c r="L10" s="67">
        <f>IF(OR(C10&gt;Results!$F$1,N10="N"),0,IF(H10="X",0,IF(N10=O10,1,0)))</f>
        <v>0</v>
      </c>
      <c r="M10" s="66">
        <f t="shared" si="7"/>
        <v>0</v>
      </c>
      <c r="N10" s="73" t="str">
        <f>IF($C10&gt;Results!$F$1," ",(VLOOKUP($D10,Results!$B$2:$H$244,7,FALSE)))</f>
        <v xml:space="preserve"> </v>
      </c>
      <c r="O10" s="74" t="str">
        <f>IF($C10&gt;Results!$F$1," ",(VLOOKUP($E10,Results!$C$2:$K$244,9,FALSE)))</f>
        <v xml:space="preserve"> </v>
      </c>
      <c r="P10" s="77">
        <f t="shared" si="8"/>
        <v>0</v>
      </c>
    </row>
    <row r="11" spans="2:16" x14ac:dyDescent="0.3">
      <c r="B11" t="str">
        <f t="shared" si="2"/>
        <v>E6</v>
      </c>
      <c r="C11" s="1">
        <v>9</v>
      </c>
      <c r="D11" s="20" t="str">
        <f t="shared" si="3"/>
        <v>9E6</v>
      </c>
      <c r="E11" s="20" t="str">
        <f t="shared" si="4"/>
        <v>9E3</v>
      </c>
      <c r="F11" s="19"/>
      <c r="G11" s="18">
        <f>+Results!D74</f>
        <v>46339</v>
      </c>
      <c r="H11" s="16" t="str">
        <f>VLOOKUP($D11,Results!$B$2:$I$244,8,FALSE)</f>
        <v>E3</v>
      </c>
      <c r="I11" s="17" t="str">
        <f>VLOOKUP(H11,Results!$N$2:$O$11,2,FALSE)</f>
        <v>Riches Rollers</v>
      </c>
      <c r="J11" s="82">
        <f t="shared" si="5"/>
        <v>0</v>
      </c>
      <c r="K11" s="64">
        <f t="shared" si="6"/>
        <v>0</v>
      </c>
      <c r="L11" s="67">
        <f>IF(OR(C11&gt;Results!$F$1,N11="N"),0,IF(H11="X",0,IF(N11=O11,1,0)))</f>
        <v>0</v>
      </c>
      <c r="M11" s="66">
        <f t="shared" si="7"/>
        <v>0</v>
      </c>
      <c r="N11" s="73" t="str">
        <f>IF($C11&gt;Results!$F$1," ",(VLOOKUP($D11,Results!$B$2:$H$244,7,FALSE)))</f>
        <v xml:space="preserve"> </v>
      </c>
      <c r="O11" s="74" t="str">
        <f>IF($C11&gt;Results!$F$1," ",(VLOOKUP($E11,Results!$C$2:$K$244,9,FALSE)))</f>
        <v xml:space="preserve"> </v>
      </c>
      <c r="P11" s="77">
        <f t="shared" si="8"/>
        <v>0</v>
      </c>
    </row>
    <row r="12" spans="2:16" x14ac:dyDescent="0.3">
      <c r="B12" t="str">
        <f t="shared" si="2"/>
        <v>E6</v>
      </c>
      <c r="C12" s="1">
        <v>10</v>
      </c>
      <c r="D12" s="20" t="str">
        <f t="shared" si="3"/>
        <v>10E6</v>
      </c>
      <c r="E12" s="20" t="str">
        <f t="shared" si="4"/>
        <v>10E5</v>
      </c>
      <c r="F12" s="19"/>
      <c r="G12" s="18">
        <f>+Results!D83</f>
        <v>46345</v>
      </c>
      <c r="H12" s="16" t="str">
        <f>VLOOKUP($D12,Results!$B$2:$I$244,8,FALSE)</f>
        <v>E5</v>
      </c>
      <c r="I12" s="17" t="str">
        <f>VLOOKUP(H12,Results!$N$2:$O$11,2,FALSE)</f>
        <v>New Builds</v>
      </c>
      <c r="J12" s="82">
        <f t="shared" si="5"/>
        <v>0</v>
      </c>
      <c r="K12" s="64">
        <f t="shared" si="6"/>
        <v>0</v>
      </c>
      <c r="L12" s="67">
        <f>IF(OR(C12&gt;Results!$F$1,N12="N"),0,IF(H12="X",0,IF(N12=O12,1,0)))</f>
        <v>0</v>
      </c>
      <c r="M12" s="66">
        <f t="shared" si="7"/>
        <v>0</v>
      </c>
      <c r="N12" s="73" t="str">
        <f>IF($C12&gt;Results!$F$1," ",(VLOOKUP($D12,Results!$B$2:$H$244,7,FALSE)))</f>
        <v xml:space="preserve"> </v>
      </c>
      <c r="O12" s="74" t="str">
        <f>IF($C12&gt;Results!$F$1," ",(VLOOKUP($E12,Results!$C$2:$K$244,9,FALSE)))</f>
        <v xml:space="preserve"> </v>
      </c>
      <c r="P12" s="77">
        <f t="shared" si="8"/>
        <v>0</v>
      </c>
    </row>
    <row r="13" spans="2:16" x14ac:dyDescent="0.3">
      <c r="B13" t="str">
        <f t="shared" si="2"/>
        <v>E6</v>
      </c>
      <c r="C13" s="1">
        <v>11</v>
      </c>
      <c r="D13" s="20" t="str">
        <f t="shared" si="3"/>
        <v>11E6</v>
      </c>
      <c r="E13" s="20" t="str">
        <f t="shared" si="4"/>
        <v>11E7</v>
      </c>
      <c r="F13" s="19"/>
      <c r="G13" s="18">
        <f>+Results!D92</f>
        <v>46353</v>
      </c>
      <c r="H13" s="16" t="str">
        <f>VLOOKUP($D13,Results!$B$2:$I$244,8,FALSE)</f>
        <v>E7</v>
      </c>
      <c r="I13" s="17" t="str">
        <f>VLOOKUP(H13,Results!$N$2:$O$11,2,FALSE)</f>
        <v>Golfers</v>
      </c>
      <c r="J13" s="82">
        <f t="shared" si="5"/>
        <v>0</v>
      </c>
      <c r="K13" s="64">
        <f t="shared" si="6"/>
        <v>0</v>
      </c>
      <c r="L13" s="67">
        <f>IF(OR(C13&gt;Results!$F$1,N13="N"),0,IF(H13="X",0,IF(N13=O13,1,0)))</f>
        <v>0</v>
      </c>
      <c r="M13" s="66">
        <f t="shared" si="7"/>
        <v>0</v>
      </c>
      <c r="N13" s="73" t="str">
        <f>IF($C13&gt;Results!$F$1," ",(VLOOKUP($D13,Results!$B$2:$H$244,7,FALSE)))</f>
        <v xml:space="preserve"> </v>
      </c>
      <c r="O13" s="74" t="str">
        <f>IF($C13&gt;Results!$F$1," ",(VLOOKUP($E13,Results!$C$2:$K$244,9,FALSE)))</f>
        <v xml:space="preserve"> </v>
      </c>
      <c r="P13" s="77">
        <f t="shared" si="8"/>
        <v>0</v>
      </c>
    </row>
    <row r="14" spans="2:16" x14ac:dyDescent="0.3">
      <c r="B14" t="str">
        <f t="shared" si="2"/>
        <v>E6</v>
      </c>
      <c r="C14" s="1">
        <v>12</v>
      </c>
      <c r="D14" s="20" t="str">
        <f t="shared" si="3"/>
        <v>12E6</v>
      </c>
      <c r="E14" s="20" t="str">
        <f t="shared" si="4"/>
        <v>12E9</v>
      </c>
      <c r="F14" s="19"/>
      <c r="G14" s="15">
        <f>+Results!D101</f>
        <v>46359</v>
      </c>
      <c r="H14" s="16" t="str">
        <f>VLOOKUP($D14,Results!$B$2:$I$244,8,FALSE)</f>
        <v>E9</v>
      </c>
      <c r="I14" s="17" t="str">
        <f>VLOOKUP(H14,Results!$N$2:$O$11,2,FALSE)</f>
        <v>Biased Boys</v>
      </c>
      <c r="J14" s="82">
        <f t="shared" si="5"/>
        <v>0</v>
      </c>
      <c r="K14" s="64">
        <f t="shared" si="6"/>
        <v>0</v>
      </c>
      <c r="L14" s="67">
        <f>IF(OR(C14&gt;Results!$F$1,N14="N"),0,IF(H14="X",0,IF(N14=O14,1,0)))</f>
        <v>0</v>
      </c>
      <c r="M14" s="66">
        <f t="shared" si="7"/>
        <v>0</v>
      </c>
      <c r="N14" s="73" t="str">
        <f>IF($C14&gt;Results!$F$1," ",(VLOOKUP($D14,Results!$B$2:$H$244,7,FALSE)))</f>
        <v xml:space="preserve"> </v>
      </c>
      <c r="O14" s="74" t="str">
        <f>IF($C14&gt;Results!$F$1," ",(VLOOKUP($E14,Results!$C$2:$K$244,9,FALSE)))</f>
        <v xml:space="preserve"> </v>
      </c>
      <c r="P14" s="77">
        <f t="shared" si="8"/>
        <v>0</v>
      </c>
    </row>
    <row r="15" spans="2:16" x14ac:dyDescent="0.3">
      <c r="B15" t="str">
        <f t="shared" si="2"/>
        <v>E6</v>
      </c>
      <c r="C15" s="1">
        <v>13</v>
      </c>
      <c r="D15" s="20" t="str">
        <f t="shared" si="3"/>
        <v>13E6</v>
      </c>
      <c r="E15" s="20" t="str">
        <f t="shared" si="4"/>
        <v>13X</v>
      </c>
      <c r="F15" s="19"/>
      <c r="G15" s="15">
        <f>+Results!D110</f>
        <v>46367</v>
      </c>
      <c r="H15" s="16" t="str">
        <f>VLOOKUP($D15,Results!$B$2:$I$244,8,FALSE)</f>
        <v>X</v>
      </c>
      <c r="I15" s="17" t="str">
        <f>VLOOKUP(H15,Results!$N$2:$O$11,2,FALSE)</f>
        <v>No Match</v>
      </c>
      <c r="J15" s="82">
        <f t="shared" si="5"/>
        <v>0</v>
      </c>
      <c r="K15" s="64">
        <f t="shared" si="6"/>
        <v>0</v>
      </c>
      <c r="L15" s="67">
        <f>IF(OR(C15&gt;Results!$F$1,N15="N"),0,IF(H15="X",0,IF(N15=O15,1,0)))</f>
        <v>0</v>
      </c>
      <c r="M15" s="66">
        <f t="shared" si="7"/>
        <v>0</v>
      </c>
      <c r="N15" s="73" t="str">
        <f>IF($C15&gt;Results!$F$1," ",(VLOOKUP($D15,Results!$B$2:$H$244,7,FALSE)))</f>
        <v xml:space="preserve"> </v>
      </c>
      <c r="O15" s="74" t="str">
        <f>IF($C15&gt;Results!$F$1," ",(VLOOKUP($E15,Results!$C$2:$K$244,9,FALSE)))</f>
        <v xml:space="preserve"> </v>
      </c>
      <c r="P15" s="77">
        <f t="shared" si="8"/>
        <v>0</v>
      </c>
    </row>
    <row r="16" spans="2:16" x14ac:dyDescent="0.3">
      <c r="B16" t="str">
        <f t="shared" si="2"/>
        <v>E6</v>
      </c>
      <c r="C16" s="1">
        <v>14</v>
      </c>
      <c r="D16" s="20" t="str">
        <f t="shared" si="3"/>
        <v>14E6</v>
      </c>
      <c r="E16" s="20" t="str">
        <f t="shared" si="4"/>
        <v>14E1</v>
      </c>
      <c r="F16" s="19"/>
      <c r="G16" s="15">
        <f>+Results!D119</f>
        <v>46373</v>
      </c>
      <c r="H16" s="16" t="str">
        <f>VLOOKUP($D16,Results!$B$2:$I$244,8,FALSE)</f>
        <v>E1</v>
      </c>
      <c r="I16" s="17" t="str">
        <f>VLOOKUP(H16,Results!$N$2:$O$11,2,FALSE)</f>
        <v>Misfits</v>
      </c>
      <c r="J16" s="82">
        <f t="shared" si="5"/>
        <v>0</v>
      </c>
      <c r="K16" s="64">
        <f t="shared" si="6"/>
        <v>0</v>
      </c>
      <c r="L16" s="67">
        <f>IF(OR(C16&gt;Results!$F$1,N16="N"),0,IF(H16="X",0,IF(N16=O16,1,0)))</f>
        <v>0</v>
      </c>
      <c r="M16" s="66">
        <f t="shared" si="7"/>
        <v>0</v>
      </c>
      <c r="N16" s="73" t="str">
        <f>IF($C16&gt;Results!$F$1," ",(VLOOKUP($D16,Results!$B$2:$H$244,7,FALSE)))</f>
        <v xml:space="preserve"> </v>
      </c>
      <c r="O16" s="74" t="str">
        <f>IF($C16&gt;Results!$F$1," ",(VLOOKUP($E16,Results!$C$2:$K$244,9,FALSE)))</f>
        <v xml:space="preserve"> </v>
      </c>
      <c r="P16" s="77">
        <f t="shared" si="8"/>
        <v>0</v>
      </c>
    </row>
    <row r="17" spans="2:16" x14ac:dyDescent="0.3">
      <c r="B17" t="str">
        <f t="shared" si="2"/>
        <v>E6</v>
      </c>
      <c r="C17" s="1">
        <v>15</v>
      </c>
      <c r="D17" s="20" t="str">
        <f t="shared" si="3"/>
        <v>15E6</v>
      </c>
      <c r="E17" s="20" t="str">
        <f t="shared" si="4"/>
        <v>15E2</v>
      </c>
      <c r="F17" s="19"/>
      <c r="G17" s="15">
        <f>+Results!D128</f>
        <v>46395</v>
      </c>
      <c r="H17" s="16" t="str">
        <f>VLOOKUP($D17,Results!$B$2:$I$244,8,FALSE)</f>
        <v>E2</v>
      </c>
      <c r="I17" s="17" t="str">
        <f>VLOOKUP(H17,Results!$N$2:$O$11,2,FALSE)</f>
        <v>Team Krewna</v>
      </c>
      <c r="J17" s="82">
        <f t="shared" si="5"/>
        <v>0</v>
      </c>
      <c r="K17" s="64">
        <f t="shared" si="6"/>
        <v>0</v>
      </c>
      <c r="L17" s="67">
        <f>IF(OR(C17&gt;Results!$F$1,N17="N"),0,IF(H17="X",0,IF(N17=O17,1,0)))</f>
        <v>0</v>
      </c>
      <c r="M17" s="66">
        <f t="shared" si="7"/>
        <v>0</v>
      </c>
      <c r="N17" s="73" t="str">
        <f>IF($C17&gt;Results!$F$1," ",(VLOOKUP($D17,Results!$B$2:$H$244,7,FALSE)))</f>
        <v xml:space="preserve"> </v>
      </c>
      <c r="O17" s="74" t="str">
        <f>IF($C17&gt;Results!$F$1," ",(VLOOKUP($E17,Results!$C$2:$K$244,9,FALSE)))</f>
        <v xml:space="preserve"> </v>
      </c>
      <c r="P17" s="77">
        <f t="shared" si="8"/>
        <v>0</v>
      </c>
    </row>
    <row r="18" spans="2:16" x14ac:dyDescent="0.3">
      <c r="B18" t="str">
        <f t="shared" si="2"/>
        <v>E6</v>
      </c>
      <c r="C18" s="1">
        <v>16</v>
      </c>
      <c r="D18" s="20" t="str">
        <f t="shared" si="3"/>
        <v>16E6</v>
      </c>
      <c r="E18" s="20" t="str">
        <f t="shared" si="4"/>
        <v>16E4</v>
      </c>
      <c r="F18" s="19"/>
      <c r="G18" s="18">
        <f>+Results!D137</f>
        <v>46401</v>
      </c>
      <c r="H18" s="16" t="str">
        <f>VLOOKUP($D18,Results!$B$2:$I$244,8,FALSE)</f>
        <v>E4</v>
      </c>
      <c r="I18" s="17" t="str">
        <f>VLOOKUP(H18,Results!$N$2:$O$11,2,FALSE)</f>
        <v>Bullets</v>
      </c>
      <c r="J18" s="82">
        <f t="shared" si="5"/>
        <v>0</v>
      </c>
      <c r="K18" s="64">
        <f t="shared" si="6"/>
        <v>0</v>
      </c>
      <c r="L18" s="67">
        <f>IF(OR(C18&gt;Results!$F$1,N18="N"),0,IF(H18="X",0,IF(N18=O18,1,0)))</f>
        <v>0</v>
      </c>
      <c r="M18" s="66">
        <f t="shared" si="7"/>
        <v>0</v>
      </c>
      <c r="N18" s="73" t="str">
        <f>IF($C18&gt;Results!$F$1," ",(VLOOKUP($D18,Results!$B$2:$H$244,7,FALSE)))</f>
        <v xml:space="preserve"> </v>
      </c>
      <c r="O18" s="74" t="str">
        <f>IF($C18&gt;Results!$F$1," ",(VLOOKUP($E18,Results!$C$2:$K$244,9,FALSE)))</f>
        <v xml:space="preserve"> </v>
      </c>
      <c r="P18" s="77">
        <f t="shared" si="8"/>
        <v>0</v>
      </c>
    </row>
    <row r="19" spans="2:16" x14ac:dyDescent="0.3">
      <c r="B19" t="str">
        <f t="shared" si="2"/>
        <v>E6</v>
      </c>
      <c r="C19" s="1">
        <v>17</v>
      </c>
      <c r="D19" s="20" t="str">
        <f t="shared" si="3"/>
        <v>17E6</v>
      </c>
      <c r="E19" s="20" t="str">
        <f t="shared" si="4"/>
        <v>17E8</v>
      </c>
      <c r="F19" s="19"/>
      <c r="G19" s="15">
        <f>+Results!D146</f>
        <v>46409</v>
      </c>
      <c r="H19" s="16" t="str">
        <f>VLOOKUP($D19,Results!$B$2:$I$244,8,FALSE)</f>
        <v>E8</v>
      </c>
      <c r="I19" s="17" t="str">
        <f>VLOOKUP(H19,Results!$N$2:$O$11,2,FALSE)</f>
        <v>Green Wizards</v>
      </c>
      <c r="J19" s="82">
        <f t="shared" si="5"/>
        <v>0</v>
      </c>
      <c r="K19" s="64">
        <f t="shared" si="6"/>
        <v>0</v>
      </c>
      <c r="L19" s="67">
        <f>IF(OR(C19&gt;Results!$F$1,N19="N"),0,IF(H19="X",0,IF(N19=O19,1,0)))</f>
        <v>0</v>
      </c>
      <c r="M19" s="66">
        <f t="shared" si="7"/>
        <v>0</v>
      </c>
      <c r="N19" s="73" t="str">
        <f>IF($C19&gt;Results!$F$1," ",(VLOOKUP($D19,Results!$B$2:$H$244,7,FALSE)))</f>
        <v xml:space="preserve"> </v>
      </c>
      <c r="O19" s="74" t="str">
        <f>IF($C19&gt;Results!$F$1," ",(VLOOKUP($E19,Results!$C$2:$K$244,9,FALSE)))</f>
        <v xml:space="preserve"> </v>
      </c>
      <c r="P19" s="77">
        <f t="shared" si="8"/>
        <v>0</v>
      </c>
    </row>
    <row r="20" spans="2:16" x14ac:dyDescent="0.3">
      <c r="B20" t="str">
        <f t="shared" si="2"/>
        <v>E6</v>
      </c>
      <c r="C20" s="1">
        <v>18</v>
      </c>
      <c r="D20" s="20" t="str">
        <f t="shared" si="3"/>
        <v>18E6</v>
      </c>
      <c r="E20" s="20" t="str">
        <f t="shared" si="4"/>
        <v>18E3</v>
      </c>
      <c r="F20" s="19"/>
      <c r="G20" s="18">
        <f>+Results!D155</f>
        <v>46415</v>
      </c>
      <c r="H20" s="16" t="str">
        <f>VLOOKUP($D20,Results!$B$2:$I$244,8,FALSE)</f>
        <v>E3</v>
      </c>
      <c r="I20" s="17" t="str">
        <f>VLOOKUP(H20,Results!$N$2:$O$11,2,FALSE)</f>
        <v>Riches Rollers</v>
      </c>
      <c r="J20" s="82">
        <f t="shared" si="5"/>
        <v>0</v>
      </c>
      <c r="K20" s="64">
        <f t="shared" si="6"/>
        <v>0</v>
      </c>
      <c r="L20" s="67">
        <f>IF(OR(C20&gt;Results!$F$1,N20="N"),0,IF(H20="X",0,IF(N20=O20,1,0)))</f>
        <v>0</v>
      </c>
      <c r="M20" s="66">
        <f t="shared" si="7"/>
        <v>0</v>
      </c>
      <c r="N20" s="73" t="str">
        <f>IF($C20&gt;Results!$F$1," ",(VLOOKUP($D20,Results!$B$2:$H$244,7,FALSE)))</f>
        <v xml:space="preserve"> </v>
      </c>
      <c r="O20" s="74" t="str">
        <f>IF($C20&gt;Results!$F$1," ",(VLOOKUP($E20,Results!$C$2:$K$244,9,FALSE)))</f>
        <v xml:space="preserve"> </v>
      </c>
      <c r="P20" s="77">
        <f t="shared" si="8"/>
        <v>0</v>
      </c>
    </row>
    <row r="21" spans="2:16" x14ac:dyDescent="0.3">
      <c r="B21" t="str">
        <f t="shared" si="2"/>
        <v>E6</v>
      </c>
      <c r="C21" s="1">
        <v>19</v>
      </c>
      <c r="D21" s="20" t="str">
        <f t="shared" si="3"/>
        <v>19E6</v>
      </c>
      <c r="E21" s="20" t="str">
        <f t="shared" si="4"/>
        <v>19E5</v>
      </c>
      <c r="F21" s="19"/>
      <c r="G21" s="15">
        <f>+Results!D164</f>
        <v>46423</v>
      </c>
      <c r="H21" s="16" t="str">
        <f>VLOOKUP($D21,Results!$B$2:$I$244,8,FALSE)</f>
        <v>E5</v>
      </c>
      <c r="I21" s="17" t="str">
        <f>VLOOKUP(H21,Results!$N$2:$O$11,2,FALSE)</f>
        <v>New Builds</v>
      </c>
      <c r="J21" s="82">
        <f t="shared" si="5"/>
        <v>0</v>
      </c>
      <c r="K21" s="64">
        <f t="shared" si="6"/>
        <v>0</v>
      </c>
      <c r="L21" s="67">
        <f>IF(OR(C21&gt;Results!$F$1,N21="N"),0,IF(H21="X",0,IF(N21=O21,1,0)))</f>
        <v>0</v>
      </c>
      <c r="M21" s="66">
        <f t="shared" si="7"/>
        <v>0</v>
      </c>
      <c r="N21" s="73" t="str">
        <f>IF($C21&gt;Results!$F$1," ",(VLOOKUP($D21,Results!$B$2:$H$244,7,FALSE)))</f>
        <v xml:space="preserve"> </v>
      </c>
      <c r="O21" s="74" t="str">
        <f>IF($C21&gt;Results!$F$1," ",(VLOOKUP($E21,Results!$C$2:$K$244,9,FALSE)))</f>
        <v xml:space="preserve"> </v>
      </c>
      <c r="P21" s="77">
        <f t="shared" si="8"/>
        <v>0</v>
      </c>
    </row>
    <row r="22" spans="2:16" x14ac:dyDescent="0.3">
      <c r="B22" t="str">
        <f t="shared" si="2"/>
        <v>E6</v>
      </c>
      <c r="C22" s="1">
        <v>20</v>
      </c>
      <c r="D22" s="20" t="str">
        <f t="shared" si="3"/>
        <v>20E6</v>
      </c>
      <c r="E22" s="20" t="str">
        <f t="shared" si="4"/>
        <v>20E7</v>
      </c>
      <c r="F22" s="19"/>
      <c r="G22" s="18">
        <f>+Results!D173</f>
        <v>46429</v>
      </c>
      <c r="H22" s="16" t="str">
        <f>VLOOKUP($D22,Results!$B$2:$I$244,8,FALSE)</f>
        <v>E7</v>
      </c>
      <c r="I22" s="17" t="str">
        <f>VLOOKUP(H22,Results!$N$2:$O$11,2,FALSE)</f>
        <v>Golfers</v>
      </c>
      <c r="J22" s="82">
        <f t="shared" si="5"/>
        <v>0</v>
      </c>
      <c r="K22" s="64">
        <f t="shared" si="6"/>
        <v>0</v>
      </c>
      <c r="L22" s="67">
        <f>IF(OR(C22&gt;Results!$F$1,N22="N"),0,IF(H22="X",0,IF(N22=O22,1,0)))</f>
        <v>0</v>
      </c>
      <c r="M22" s="66">
        <f t="shared" si="7"/>
        <v>0</v>
      </c>
      <c r="N22" s="73" t="str">
        <f>IF($C22&gt;Results!$F$1," ",(VLOOKUP($D22,Results!$B$2:$H$244,7,FALSE)))</f>
        <v xml:space="preserve"> </v>
      </c>
      <c r="O22" s="74" t="str">
        <f>IF($C22&gt;Results!$F$1," ",(VLOOKUP($E22,Results!$C$2:$K$244,9,FALSE)))</f>
        <v xml:space="preserve"> </v>
      </c>
      <c r="P22" s="77">
        <f t="shared" si="8"/>
        <v>0</v>
      </c>
    </row>
    <row r="23" spans="2:16" x14ac:dyDescent="0.3">
      <c r="B23" t="str">
        <f t="shared" si="2"/>
        <v>E6</v>
      </c>
      <c r="C23" s="1">
        <v>21</v>
      </c>
      <c r="D23" s="20" t="str">
        <f t="shared" si="3"/>
        <v>21E6</v>
      </c>
      <c r="E23" s="20" t="str">
        <f t="shared" si="4"/>
        <v>21E9</v>
      </c>
      <c r="F23" s="19"/>
      <c r="G23" s="15">
        <f>+Results!D182</f>
        <v>46437</v>
      </c>
      <c r="H23" s="16" t="str">
        <f>VLOOKUP($D23,Results!$B$2:$I$244,8,FALSE)</f>
        <v>E9</v>
      </c>
      <c r="I23" s="17" t="str">
        <f>VLOOKUP(H23,Results!$N$2:$O$11,2,FALSE)</f>
        <v>Biased Boys</v>
      </c>
      <c r="J23" s="82">
        <f t="shared" si="5"/>
        <v>0</v>
      </c>
      <c r="K23" s="64">
        <f t="shared" si="6"/>
        <v>0</v>
      </c>
      <c r="L23" s="67">
        <f>IF(OR(C23&gt;Results!$F$1,N23="N"),0,IF(H23="X",0,IF(N23=O23,1,0)))</f>
        <v>0</v>
      </c>
      <c r="M23" s="66">
        <f t="shared" si="7"/>
        <v>0</v>
      </c>
      <c r="N23" s="73" t="str">
        <f>IF($C23&gt;Results!$F$1," ",(VLOOKUP($D23,Results!$B$2:$H$244,7,FALSE)))</f>
        <v xml:space="preserve"> </v>
      </c>
      <c r="O23" s="74" t="str">
        <f>IF($C23&gt;Results!$F$1," ",(VLOOKUP($E23,Results!$C$2:$K$244,9,FALSE)))</f>
        <v xml:space="preserve"> </v>
      </c>
      <c r="P23" s="77">
        <f t="shared" si="8"/>
        <v>0</v>
      </c>
    </row>
    <row r="24" spans="2:16" x14ac:dyDescent="0.3">
      <c r="B24" t="str">
        <f t="shared" si="2"/>
        <v>E6</v>
      </c>
      <c r="C24" s="1">
        <v>22</v>
      </c>
      <c r="D24" s="20" t="str">
        <f t="shared" si="3"/>
        <v>22E6</v>
      </c>
      <c r="E24" s="20" t="str">
        <f t="shared" si="4"/>
        <v>22X</v>
      </c>
      <c r="F24" s="19"/>
      <c r="G24" s="18">
        <f>+Results!D191</f>
        <v>46443</v>
      </c>
      <c r="H24" s="16" t="str">
        <f>VLOOKUP($D24,Results!$B$2:$I$244,8,FALSE)</f>
        <v>X</v>
      </c>
      <c r="I24" s="17" t="str">
        <f>VLOOKUP(H24,Results!$N$2:$O$11,2,FALSE)</f>
        <v>No Match</v>
      </c>
      <c r="J24" s="82">
        <f t="shared" si="5"/>
        <v>0</v>
      </c>
      <c r="K24" s="64">
        <f t="shared" si="6"/>
        <v>0</v>
      </c>
      <c r="L24" s="67">
        <f>IF(OR(C24&gt;Results!$F$1,N24="N"),0,IF(H24="X",0,IF(N24=O24,1,0)))</f>
        <v>0</v>
      </c>
      <c r="M24" s="66">
        <f t="shared" si="7"/>
        <v>0</v>
      </c>
      <c r="N24" s="73" t="str">
        <f>IF($C24&gt;Results!$F$1," ",(VLOOKUP($D24,Results!$B$2:$H$244,7,FALSE)))</f>
        <v xml:space="preserve"> </v>
      </c>
      <c r="O24" s="74" t="str">
        <f>IF($C24&gt;Results!$F$1," ",(VLOOKUP($E24,Results!$C$2:$K$244,9,FALSE)))</f>
        <v xml:space="preserve"> </v>
      </c>
      <c r="P24" s="77">
        <f t="shared" si="8"/>
        <v>0</v>
      </c>
    </row>
    <row r="25" spans="2:16" x14ac:dyDescent="0.3">
      <c r="B25" t="str">
        <f t="shared" si="2"/>
        <v>E6</v>
      </c>
      <c r="C25" s="1">
        <v>23</v>
      </c>
      <c r="D25" s="20" t="str">
        <f t="shared" si="3"/>
        <v>23E6</v>
      </c>
      <c r="E25" s="20" t="str">
        <f t="shared" si="4"/>
        <v>23E1</v>
      </c>
      <c r="F25" s="19"/>
      <c r="G25" s="15">
        <f>+Results!D200</f>
        <v>46451</v>
      </c>
      <c r="H25" s="16" t="str">
        <f>VLOOKUP($D25,Results!$B$2:$I$244,8,FALSE)</f>
        <v>E1</v>
      </c>
      <c r="I25" s="17" t="str">
        <f>VLOOKUP(H25,Results!$N$2:$O$11,2,FALSE)</f>
        <v>Misfits</v>
      </c>
      <c r="J25" s="82">
        <f t="shared" si="5"/>
        <v>0</v>
      </c>
      <c r="K25" s="64">
        <f t="shared" si="6"/>
        <v>0</v>
      </c>
      <c r="L25" s="67">
        <f>IF(OR(C25&gt;Results!$F$1,N25="N"),0,IF(H25="X",0,IF(N25=O25,1,0)))</f>
        <v>0</v>
      </c>
      <c r="M25" s="66">
        <f t="shared" si="7"/>
        <v>0</v>
      </c>
      <c r="N25" s="73" t="str">
        <f>IF($C25&gt;Results!$F$1," ",(VLOOKUP($D25,Results!$B$2:$H$244,7,FALSE)))</f>
        <v xml:space="preserve"> </v>
      </c>
      <c r="O25" s="74" t="str">
        <f>IF($C25&gt;Results!$F$1," ",(VLOOKUP($E25,Results!$C$2:$K$244,9,FALSE)))</f>
        <v xml:space="preserve"> </v>
      </c>
      <c r="P25" s="77">
        <f t="shared" si="8"/>
        <v>0</v>
      </c>
    </row>
    <row r="26" spans="2:16" x14ac:dyDescent="0.3">
      <c r="B26" t="str">
        <f t="shared" si="2"/>
        <v>E6</v>
      </c>
      <c r="C26" s="1">
        <v>24</v>
      </c>
      <c r="D26" s="20" t="str">
        <f t="shared" si="3"/>
        <v>24E6</v>
      </c>
      <c r="E26" s="20" t="str">
        <f t="shared" si="4"/>
        <v>24E2</v>
      </c>
      <c r="F26" s="19"/>
      <c r="G26" s="15">
        <f>+Results!D209</f>
        <v>46457</v>
      </c>
      <c r="H26" s="16" t="str">
        <f>VLOOKUP($D26,Results!$B$2:$I$244,8,FALSE)</f>
        <v>E2</v>
      </c>
      <c r="I26" s="17" t="str">
        <f>VLOOKUP(H26,Results!$N$2:$O$11,2,FALSE)</f>
        <v>Team Krewna</v>
      </c>
      <c r="J26" s="82">
        <f t="shared" si="5"/>
        <v>0</v>
      </c>
      <c r="K26" s="64">
        <f t="shared" si="6"/>
        <v>0</v>
      </c>
      <c r="L26" s="67">
        <f>IF(OR(C26&gt;Results!$F$1,N26="N"),0,IF(H26="X",0,IF(N26=O26,1,0)))</f>
        <v>0</v>
      </c>
      <c r="M26" s="66">
        <f t="shared" si="7"/>
        <v>0</v>
      </c>
      <c r="N26" s="73" t="str">
        <f>IF($C26&gt;Results!$F$1," ",(VLOOKUP($D26,Results!$B$2:$H$244,7,FALSE)))</f>
        <v xml:space="preserve"> </v>
      </c>
      <c r="O26" s="74" t="str">
        <f>IF($C26&gt;Results!$F$1," ",(VLOOKUP($E26,Results!$C$2:$K$244,9,FALSE)))</f>
        <v xml:space="preserve"> </v>
      </c>
      <c r="P26" s="77">
        <f t="shared" si="8"/>
        <v>0</v>
      </c>
    </row>
    <row r="27" spans="2:16" x14ac:dyDescent="0.3">
      <c r="B27" t="str">
        <f t="shared" si="2"/>
        <v>E6</v>
      </c>
      <c r="C27" s="1">
        <v>25</v>
      </c>
      <c r="D27" s="20" t="str">
        <f t="shared" si="3"/>
        <v>25E6</v>
      </c>
      <c r="E27" s="20" t="str">
        <f t="shared" si="4"/>
        <v>25E4</v>
      </c>
      <c r="F27" s="19"/>
      <c r="G27" s="15">
        <f>+Results!D218</f>
        <v>46465</v>
      </c>
      <c r="H27" s="16" t="str">
        <f>VLOOKUP($D27,Results!$B$2:$I$244,8,FALSE)</f>
        <v>E4</v>
      </c>
      <c r="I27" s="17" t="str">
        <f>VLOOKUP(H27,Results!$N$2:$O$11,2,FALSE)</f>
        <v>Bullets</v>
      </c>
      <c r="J27" s="82">
        <f t="shared" si="5"/>
        <v>0</v>
      </c>
      <c r="K27" s="64">
        <f t="shared" si="6"/>
        <v>0</v>
      </c>
      <c r="L27" s="67">
        <f>IF(OR(C27&gt;Results!$F$1,N27="N"),0,IF(H27="X",0,IF(N27=O27,1,0)))</f>
        <v>0</v>
      </c>
      <c r="M27" s="66">
        <f t="shared" si="7"/>
        <v>0</v>
      </c>
      <c r="N27" s="73" t="str">
        <f>IF($C27&gt;Results!$F$1," ",(VLOOKUP($D27,Results!$B$2:$H$244,7,FALSE)))</f>
        <v xml:space="preserve"> </v>
      </c>
      <c r="O27" s="74" t="str">
        <f>IF($C27&gt;Results!$F$1," ",(VLOOKUP($E27,Results!$C$2:$K$244,9,FALSE)))</f>
        <v xml:space="preserve"> </v>
      </c>
      <c r="P27" s="77">
        <f t="shared" si="8"/>
        <v>0</v>
      </c>
    </row>
    <row r="28" spans="2:16" x14ac:dyDescent="0.3">
      <c r="B28" t="str">
        <f t="shared" si="2"/>
        <v>E6</v>
      </c>
      <c r="C28" s="1">
        <v>26</v>
      </c>
      <c r="D28" s="20" t="str">
        <f t="shared" si="3"/>
        <v>26E6</v>
      </c>
      <c r="E28" s="20" t="str">
        <f t="shared" si="4"/>
        <v>26E8</v>
      </c>
      <c r="F28" s="19"/>
      <c r="G28" s="15">
        <f>+Results!D227</f>
        <v>46471</v>
      </c>
      <c r="H28" s="16" t="str">
        <f>VLOOKUP($D28,Results!$B$2:$I$244,8,FALSE)</f>
        <v>E8</v>
      </c>
      <c r="I28" s="17" t="str">
        <f>VLOOKUP(H28,Results!$N$2:$O$11,2,FALSE)</f>
        <v>Green Wizards</v>
      </c>
      <c r="J28" s="82">
        <f t="shared" si="5"/>
        <v>0</v>
      </c>
      <c r="K28" s="64">
        <f t="shared" si="6"/>
        <v>0</v>
      </c>
      <c r="L28" s="67">
        <f>IF(OR(C28&gt;Results!$F$1,N28="N"),0,IF(H28="X",0,IF(N28=O28,1,0)))</f>
        <v>0</v>
      </c>
      <c r="M28" s="66">
        <f t="shared" si="7"/>
        <v>0</v>
      </c>
      <c r="N28" s="73" t="str">
        <f>IF($C28&gt;Results!$F$1," ",(VLOOKUP($D28,Results!$B$2:$H$244,7,FALSE)))</f>
        <v xml:space="preserve"> </v>
      </c>
      <c r="O28" s="74" t="str">
        <f>IF($C28&gt;Results!$F$1," ",(VLOOKUP($E28,Results!$C$2:$K$244,9,FALSE)))</f>
        <v xml:space="preserve"> </v>
      </c>
      <c r="P28" s="77">
        <f t="shared" si="8"/>
        <v>0</v>
      </c>
    </row>
    <row r="29" spans="2:16" x14ac:dyDescent="0.3">
      <c r="B29" t="str">
        <f t="shared" si="2"/>
        <v>E6</v>
      </c>
      <c r="C29" s="1">
        <v>27</v>
      </c>
      <c r="D29" s="20" t="str">
        <f t="shared" si="3"/>
        <v>27E6</v>
      </c>
      <c r="E29" s="20" t="str">
        <f t="shared" si="4"/>
        <v>27E3</v>
      </c>
      <c r="F29" s="19"/>
      <c r="G29" s="18">
        <f>+Results!D236</f>
        <v>46479</v>
      </c>
      <c r="H29" s="16" t="str">
        <f>VLOOKUP($D29,Results!$B$2:$I$244,8,FALSE)</f>
        <v>E3</v>
      </c>
      <c r="I29" s="17" t="str">
        <f>VLOOKUP(H29,Results!$N$2:$O$11,2,FALSE)</f>
        <v>Riches Rollers</v>
      </c>
      <c r="J29" s="82">
        <f t="shared" si="5"/>
        <v>0</v>
      </c>
      <c r="K29" s="64">
        <f t="shared" si="6"/>
        <v>0</v>
      </c>
      <c r="L29" s="67">
        <f>IF(OR(C29&gt;Results!$F$1,N29="N"),0,IF(H29="X",0,IF(N29=O29,1,0)))</f>
        <v>0</v>
      </c>
      <c r="M29" s="66">
        <f t="shared" si="7"/>
        <v>0</v>
      </c>
      <c r="N29" s="73" t="str">
        <f>IF($C29&gt;Results!$F$1," ",(VLOOKUP($D29,Results!$B$2:$H$244,7,FALSE)))</f>
        <v xml:space="preserve"> </v>
      </c>
      <c r="O29" s="74" t="str">
        <f>IF($C29&gt;Results!$F$1," ",(VLOOKUP($E29,Results!$C$2:$K$244,9,FALSE)))</f>
        <v xml:space="preserve"> </v>
      </c>
      <c r="P29" s="77">
        <f t="shared" si="8"/>
        <v>0</v>
      </c>
    </row>
    <row r="30" spans="2:16" ht="15.6" x14ac:dyDescent="0.3">
      <c r="G30" s="23"/>
      <c r="H30" s="24"/>
      <c r="I30" s="25" t="s">
        <v>0</v>
      </c>
      <c r="J30" s="83">
        <f t="shared" ref="J30:P30" si="9">SUM(J3:J29)</f>
        <v>3</v>
      </c>
      <c r="K30" s="68">
        <f t="shared" si="9"/>
        <v>3</v>
      </c>
      <c r="L30" s="69">
        <f t="shared" si="9"/>
        <v>0</v>
      </c>
      <c r="M30" s="70">
        <f t="shared" si="9"/>
        <v>0</v>
      </c>
      <c r="N30" s="75">
        <f t="shared" si="9"/>
        <v>63</v>
      </c>
      <c r="O30" s="76">
        <f t="shared" si="9"/>
        <v>27</v>
      </c>
      <c r="P30" s="78">
        <f t="shared" si="9"/>
        <v>6</v>
      </c>
    </row>
  </sheetData>
  <mergeCells count="1">
    <mergeCell ref="I1:L1"/>
  </mergeCells>
  <conditionalFormatting sqref="H3:H29">
    <cfRule type="containsText" dxfId="7" priority="2" operator="containsText" text="X">
      <formula>NOT(ISERROR(SEARCH("X",H3)))</formula>
    </cfRule>
  </conditionalFormatting>
  <conditionalFormatting sqref="I3:I29">
    <cfRule type="containsText" dxfId="6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P30"/>
  <sheetViews>
    <sheetView workbookViewId="0">
      <selection activeCell="M1" sqref="M1"/>
    </sheetView>
  </sheetViews>
  <sheetFormatPr defaultRowHeight="14.4" x14ac:dyDescent="0.3"/>
  <cols>
    <col min="1" max="1" width="1.5546875" customWidth="1"/>
    <col min="2" max="2" width="3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6.6640625" customWidth="1"/>
    <col min="9" max="9" width="13.6640625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1" t="s">
        <v>32</v>
      </c>
      <c r="I1" s="92" t="s">
        <v>55</v>
      </c>
      <c r="J1" s="92"/>
      <c r="K1" s="92"/>
      <c r="L1" s="92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13</v>
      </c>
      <c r="H2" s="16" t="s">
        <v>14</v>
      </c>
      <c r="I2" s="14" t="s">
        <v>5</v>
      </c>
      <c r="J2" s="82" t="s">
        <v>6</v>
      </c>
      <c r="K2" s="64" t="s">
        <v>7</v>
      </c>
      <c r="L2" s="65" t="s">
        <v>8</v>
      </c>
      <c r="M2" s="66" t="s">
        <v>9</v>
      </c>
      <c r="N2" s="71" t="s">
        <v>10</v>
      </c>
      <c r="O2" s="72" t="s">
        <v>11</v>
      </c>
      <c r="P2" s="77" t="s">
        <v>12</v>
      </c>
    </row>
    <row r="3" spans="2:16" x14ac:dyDescent="0.3">
      <c r="B3" t="str">
        <f>+$H$1</f>
        <v>E7</v>
      </c>
      <c r="C3" s="1">
        <v>1</v>
      </c>
      <c r="D3" s="20" t="str">
        <f t="shared" ref="D3" si="0">CONCATENATE(C3,B3)</f>
        <v>1E7</v>
      </c>
      <c r="E3" s="20" t="str">
        <f t="shared" ref="E3" si="1">CONCATENATE(C3,H3)</f>
        <v>1E8</v>
      </c>
      <c r="F3" s="19"/>
      <c r="G3" s="15">
        <f>+Results!D2</f>
        <v>46283</v>
      </c>
      <c r="H3" s="16" t="str">
        <f>VLOOKUP($D3,Results!$B$2:$I$244,8,FALSE)</f>
        <v>E8</v>
      </c>
      <c r="I3" s="17" t="str">
        <f>VLOOKUP(H3,Results!$N$2:$O$11,2,FALSE)</f>
        <v>Green Wizards</v>
      </c>
      <c r="J3" s="82">
        <f>SUM(K3:M3)</f>
        <v>1</v>
      </c>
      <c r="K3" s="64">
        <f>IF(H3="X",0,IF(N3&gt;O3,1,0))</f>
        <v>1</v>
      </c>
      <c r="L3" s="67">
        <f>IF(OR(C3&gt;Results!$F$1,N3="N"),0,IF(H3="X",0,IF(N3=O3,1,0)))</f>
        <v>0</v>
      </c>
      <c r="M3" s="66">
        <f>IF(H3="X",0,IF(N3&lt;O3,1,0))</f>
        <v>0</v>
      </c>
      <c r="N3" s="73">
        <f>IF($C3&gt;Results!$F$1," ",(VLOOKUP($D3,Results!$B$2:$H$244,7,FALSE)))</f>
        <v>23</v>
      </c>
      <c r="O3" s="74">
        <f>IF($C3&gt;Results!$F$1," ",(VLOOKUP($E3,Results!$C$2:$K$244,9,FALSE)))</f>
        <v>7</v>
      </c>
      <c r="P3" s="77">
        <f>IF(J3=" "," ",SUM(K3*2)+L3*1)</f>
        <v>2</v>
      </c>
    </row>
    <row r="4" spans="2:16" x14ac:dyDescent="0.3">
      <c r="B4" t="str">
        <f t="shared" ref="B4:B29" si="2">+$H$1</f>
        <v>E7</v>
      </c>
      <c r="C4" s="1">
        <v>2</v>
      </c>
      <c r="D4" s="20" t="str">
        <f t="shared" ref="D4:D29" si="3">CONCATENATE(C4,B4)</f>
        <v>2E7</v>
      </c>
      <c r="E4" s="20" t="str">
        <f t="shared" ref="E4:E29" si="4">CONCATENATE(C4,H4)</f>
        <v>2E6</v>
      </c>
      <c r="F4" s="19"/>
      <c r="G4" s="15">
        <f>+Results!D11</f>
        <v>46289</v>
      </c>
      <c r="H4" s="16" t="str">
        <f>VLOOKUP($D4,Results!$B$2:$I$244,8,FALSE)</f>
        <v>E6</v>
      </c>
      <c r="I4" s="17" t="str">
        <f>VLOOKUP(H4,Results!$N$2:$O$11,2,FALSE)</f>
        <v>Starlite</v>
      </c>
      <c r="J4" s="82">
        <f t="shared" ref="J4:J29" si="5">SUM(K4:M4)</f>
        <v>1</v>
      </c>
      <c r="K4" s="64">
        <f t="shared" ref="K4:K29" si="6">IF(H4="X",0,IF(N4&gt;O4,1,0))</f>
        <v>0</v>
      </c>
      <c r="L4" s="67">
        <f>IF(OR(C4&gt;Results!$F$1,N4="N"),0,IF(H4="X",0,IF(N4=O4,1,0)))</f>
        <v>0</v>
      </c>
      <c r="M4" s="66">
        <f t="shared" ref="M4:M29" si="7">IF(H4="X",0,IF(N4&lt;O4,1,0))</f>
        <v>1</v>
      </c>
      <c r="N4" s="73">
        <f>IF($C4&gt;Results!$F$1," ",(VLOOKUP($D4,Results!$B$2:$H$244,7,FALSE)))</f>
        <v>13</v>
      </c>
      <c r="O4" s="74">
        <f>IF($C4&gt;Results!$F$1," ",(VLOOKUP($E4,Results!$C$2:$K$244,9,FALSE)))</f>
        <v>17</v>
      </c>
      <c r="P4" s="77">
        <f t="shared" ref="P4:P29" si="8">IF(J4=" "," ",SUM(K4*2)+L4*1)</f>
        <v>0</v>
      </c>
    </row>
    <row r="5" spans="2:16" x14ac:dyDescent="0.3">
      <c r="B5" t="str">
        <f t="shared" si="2"/>
        <v>E7</v>
      </c>
      <c r="C5" s="1">
        <v>3</v>
      </c>
      <c r="D5" s="20" t="str">
        <f t="shared" si="3"/>
        <v>3E7</v>
      </c>
      <c r="E5" s="20" t="str">
        <f t="shared" si="4"/>
        <v>3X</v>
      </c>
      <c r="F5" s="19"/>
      <c r="G5" s="15">
        <f>+Results!D20</f>
        <v>46297</v>
      </c>
      <c r="H5" s="16" t="str">
        <f>VLOOKUP($D5,Results!$B$2:$I$244,8,FALSE)</f>
        <v>X</v>
      </c>
      <c r="I5" s="17" t="str">
        <f>VLOOKUP(H5,Results!$N$2:$O$11,2,FALSE)</f>
        <v>No Match</v>
      </c>
      <c r="J5" s="82">
        <f t="shared" si="5"/>
        <v>0</v>
      </c>
      <c r="K5" s="64">
        <f t="shared" si="6"/>
        <v>0</v>
      </c>
      <c r="L5" s="67">
        <f>IF(OR(C5&gt;Results!$F$1,N5="N"),0,IF(H5="X",0,IF(N5=O5,1,0)))</f>
        <v>0</v>
      </c>
      <c r="M5" s="66">
        <f t="shared" si="7"/>
        <v>0</v>
      </c>
      <c r="N5" s="73">
        <f>IF($C5&gt;Results!$F$1," ",(VLOOKUP($D5,Results!$B$2:$H$244,7,FALSE)))</f>
        <v>0</v>
      </c>
      <c r="O5" s="74">
        <f>IF($C5&gt;Results!$F$1," ",(VLOOKUP($E5,Results!$C$2:$K$244,9,FALSE)))</f>
        <v>0</v>
      </c>
      <c r="P5" s="77">
        <f t="shared" si="8"/>
        <v>0</v>
      </c>
    </row>
    <row r="6" spans="2:16" x14ac:dyDescent="0.3">
      <c r="B6" t="str">
        <f t="shared" si="2"/>
        <v>E7</v>
      </c>
      <c r="C6" s="1">
        <v>4</v>
      </c>
      <c r="D6" s="20" t="str">
        <f t="shared" si="3"/>
        <v>4E7</v>
      </c>
      <c r="E6" s="20" t="str">
        <f t="shared" si="4"/>
        <v>4E2</v>
      </c>
      <c r="F6" s="19"/>
      <c r="G6" s="15">
        <f>+Results!D29</f>
        <v>46303</v>
      </c>
      <c r="H6" s="16" t="str">
        <f>VLOOKUP($D6,Results!$B$2:$I$244,8,FALSE)</f>
        <v>E2</v>
      </c>
      <c r="I6" s="17" t="str">
        <f>VLOOKUP(H6,Results!$N$2:$O$11,2,FALSE)</f>
        <v>Team Krewna</v>
      </c>
      <c r="J6" s="82">
        <f t="shared" si="5"/>
        <v>1</v>
      </c>
      <c r="K6" s="64">
        <f t="shared" si="6"/>
        <v>0</v>
      </c>
      <c r="L6" s="67">
        <f>IF(OR(C6&gt;Results!$F$1,N6="N"),0,IF(H6="X",0,IF(N6=O6,1,0)))</f>
        <v>0</v>
      </c>
      <c r="M6" s="66">
        <f t="shared" si="7"/>
        <v>1</v>
      </c>
      <c r="N6" s="73">
        <f>IF($C6&gt;Results!$F$1," ",(VLOOKUP($D6,Results!$B$2:$H$244,7,FALSE)))</f>
        <v>13</v>
      </c>
      <c r="O6" s="74">
        <f>IF($C6&gt;Results!$F$1," ",(VLOOKUP($E6,Results!$C$2:$K$244,9,FALSE)))</f>
        <v>17</v>
      </c>
      <c r="P6" s="77">
        <f t="shared" si="8"/>
        <v>0</v>
      </c>
    </row>
    <row r="7" spans="2:16" x14ac:dyDescent="0.3">
      <c r="B7" t="str">
        <f t="shared" si="2"/>
        <v>E7</v>
      </c>
      <c r="C7" s="1">
        <v>5</v>
      </c>
      <c r="D7" s="20" t="str">
        <f t="shared" si="3"/>
        <v>5E7</v>
      </c>
      <c r="E7" s="20" t="str">
        <f t="shared" si="4"/>
        <v>5E4</v>
      </c>
      <c r="F7" s="19"/>
      <c r="G7" s="18">
        <f>+Results!D38</f>
        <v>46311</v>
      </c>
      <c r="H7" s="16" t="str">
        <f>VLOOKUP($D7,Results!$B$2:$I$244,8,FALSE)</f>
        <v>E4</v>
      </c>
      <c r="I7" s="17" t="str">
        <f>VLOOKUP(H7,Results!$N$2:$O$11,2,FALSE)</f>
        <v>Bullets</v>
      </c>
      <c r="J7" s="82">
        <f t="shared" si="5"/>
        <v>1</v>
      </c>
      <c r="K7" s="64">
        <f t="shared" si="6"/>
        <v>0</v>
      </c>
      <c r="L7" s="67">
        <f>IF(OR(C7&gt;Results!$F$1,N7="N"),0,IF(H7="X",0,IF(N7=O7,1,0)))</f>
        <v>0</v>
      </c>
      <c r="M7" s="66">
        <f t="shared" si="7"/>
        <v>1</v>
      </c>
      <c r="N7" s="73">
        <f>IF($C7&gt;Results!$F$1," ",(VLOOKUP($D7,Results!$B$2:$H$244,7,FALSE)))</f>
        <v>4</v>
      </c>
      <c r="O7" s="74">
        <f>IF($C7&gt;Results!$F$1," ",(VLOOKUP($E7,Results!$C$2:$K$244,9,FALSE)))</f>
        <v>28</v>
      </c>
      <c r="P7" s="77">
        <f t="shared" si="8"/>
        <v>0</v>
      </c>
    </row>
    <row r="8" spans="2:16" x14ac:dyDescent="0.3">
      <c r="B8" t="str">
        <f t="shared" si="2"/>
        <v>E7</v>
      </c>
      <c r="C8" s="1">
        <v>6</v>
      </c>
      <c r="D8" s="20" t="str">
        <f t="shared" si="3"/>
        <v>6E7</v>
      </c>
      <c r="E8" s="20" t="str">
        <f t="shared" si="4"/>
        <v>6E1</v>
      </c>
      <c r="F8" s="19"/>
      <c r="G8" s="15">
        <f>+Results!D47</f>
        <v>46317</v>
      </c>
      <c r="H8" s="16" t="str">
        <f>VLOOKUP($D8,Results!$B$2:$I$244,8,FALSE)</f>
        <v>E1</v>
      </c>
      <c r="I8" s="17" t="str">
        <f>VLOOKUP(H8,Results!$N$2:$O$11,2,FALSE)</f>
        <v>Misfits</v>
      </c>
      <c r="J8" s="82">
        <f t="shared" si="5"/>
        <v>1</v>
      </c>
      <c r="K8" s="64">
        <f t="shared" si="6"/>
        <v>1</v>
      </c>
      <c r="L8" s="67">
        <f>IF(OR(C8&gt;Results!$F$1,N8="N"),0,IF(H8="X",0,IF(N8=O8,1,0)))</f>
        <v>0</v>
      </c>
      <c r="M8" s="66">
        <f t="shared" si="7"/>
        <v>0</v>
      </c>
      <c r="N8" s="73">
        <f>IF($C8&gt;Results!$F$1," ",(VLOOKUP($D8,Results!$B$2:$H$244,7,FALSE)))</f>
        <v>15</v>
      </c>
      <c r="O8" s="74">
        <f>IF($C8&gt;Results!$F$1," ",(VLOOKUP($E8,Results!$C$2:$K$244,9,FALSE)))</f>
        <v>11</v>
      </c>
      <c r="P8" s="77">
        <f t="shared" si="8"/>
        <v>2</v>
      </c>
    </row>
    <row r="9" spans="2:16" x14ac:dyDescent="0.3">
      <c r="B9" t="str">
        <f t="shared" si="2"/>
        <v>E7</v>
      </c>
      <c r="C9" s="1">
        <v>7</v>
      </c>
      <c r="D9" s="20" t="str">
        <f t="shared" si="3"/>
        <v>7E7</v>
      </c>
      <c r="E9" s="20" t="str">
        <f t="shared" si="4"/>
        <v>7E9</v>
      </c>
      <c r="F9" s="19"/>
      <c r="G9" s="15">
        <f>+Results!D56</f>
        <v>46325</v>
      </c>
      <c r="H9" s="16" t="str">
        <f>VLOOKUP($D9,Results!$B$2:$I$244,8,FALSE)</f>
        <v>E9</v>
      </c>
      <c r="I9" s="17" t="str">
        <f>VLOOKUP(H9,Results!$N$2:$O$11,2,FALSE)</f>
        <v>Biased Boys</v>
      </c>
      <c r="J9" s="82">
        <f t="shared" si="5"/>
        <v>0</v>
      </c>
      <c r="K9" s="64">
        <f t="shared" si="6"/>
        <v>0</v>
      </c>
      <c r="L9" s="67">
        <f>IF(OR(C9&gt;Results!$F$1,N9="N"),0,IF(H9="X",0,IF(N9=O9,1,0)))</f>
        <v>0</v>
      </c>
      <c r="M9" s="66">
        <f t="shared" si="7"/>
        <v>0</v>
      </c>
      <c r="N9" s="73" t="str">
        <f>IF($C9&gt;Results!$F$1," ",(VLOOKUP($D9,Results!$B$2:$H$244,7,FALSE)))</f>
        <v xml:space="preserve"> </v>
      </c>
      <c r="O9" s="74" t="str">
        <f>IF($C9&gt;Results!$F$1," ",(VLOOKUP($E9,Results!$C$2:$K$244,9,FALSE)))</f>
        <v xml:space="preserve"> </v>
      </c>
      <c r="P9" s="77">
        <f t="shared" si="8"/>
        <v>0</v>
      </c>
    </row>
    <row r="10" spans="2:16" x14ac:dyDescent="0.3">
      <c r="B10" t="str">
        <f t="shared" si="2"/>
        <v>E7</v>
      </c>
      <c r="C10" s="1">
        <v>8</v>
      </c>
      <c r="D10" s="20" t="str">
        <f t="shared" si="3"/>
        <v>8E7</v>
      </c>
      <c r="E10" s="20" t="str">
        <f t="shared" si="4"/>
        <v>8E3</v>
      </c>
      <c r="F10" s="19"/>
      <c r="G10" s="15">
        <f>+Results!D65</f>
        <v>46331</v>
      </c>
      <c r="H10" s="16" t="str">
        <f>VLOOKUP($D10,Results!$B$2:$I$244,8,FALSE)</f>
        <v>E3</v>
      </c>
      <c r="I10" s="17" t="str">
        <f>VLOOKUP(H10,Results!$N$2:$O$11,2,FALSE)</f>
        <v>Riches Rollers</v>
      </c>
      <c r="J10" s="82">
        <f t="shared" si="5"/>
        <v>0</v>
      </c>
      <c r="K10" s="64">
        <f t="shared" si="6"/>
        <v>0</v>
      </c>
      <c r="L10" s="67">
        <f>IF(OR(C10&gt;Results!$F$1,N10="N"),0,IF(H10="X",0,IF(N10=O10,1,0)))</f>
        <v>0</v>
      </c>
      <c r="M10" s="66">
        <f t="shared" si="7"/>
        <v>0</v>
      </c>
      <c r="N10" s="73" t="str">
        <f>IF($C10&gt;Results!$F$1," ",(VLOOKUP($D10,Results!$B$2:$H$244,7,FALSE)))</f>
        <v xml:space="preserve"> </v>
      </c>
      <c r="O10" s="74" t="str">
        <f>IF($C10&gt;Results!$F$1," ",(VLOOKUP($E10,Results!$C$2:$K$244,9,FALSE)))</f>
        <v xml:space="preserve"> </v>
      </c>
      <c r="P10" s="77">
        <f t="shared" si="8"/>
        <v>0</v>
      </c>
    </row>
    <row r="11" spans="2:16" x14ac:dyDescent="0.3">
      <c r="B11" t="str">
        <f t="shared" si="2"/>
        <v>E7</v>
      </c>
      <c r="C11" s="1">
        <v>9</v>
      </c>
      <c r="D11" s="20" t="str">
        <f t="shared" si="3"/>
        <v>9E7</v>
      </c>
      <c r="E11" s="20" t="str">
        <f t="shared" si="4"/>
        <v>9E5</v>
      </c>
      <c r="F11" s="19"/>
      <c r="G11" s="18">
        <f>+Results!D74</f>
        <v>46339</v>
      </c>
      <c r="H11" s="16" t="str">
        <f>VLOOKUP($D11,Results!$B$2:$I$244,8,FALSE)</f>
        <v>E5</v>
      </c>
      <c r="I11" s="17" t="str">
        <f>VLOOKUP(H11,Results!$N$2:$O$11,2,FALSE)</f>
        <v>New Builds</v>
      </c>
      <c r="J11" s="82">
        <f t="shared" si="5"/>
        <v>0</v>
      </c>
      <c r="K11" s="64">
        <f t="shared" si="6"/>
        <v>0</v>
      </c>
      <c r="L11" s="67">
        <f>IF(OR(C11&gt;Results!$F$1,N11="N"),0,IF(H11="X",0,IF(N11=O11,1,0)))</f>
        <v>0</v>
      </c>
      <c r="M11" s="66">
        <f t="shared" si="7"/>
        <v>0</v>
      </c>
      <c r="N11" s="73" t="str">
        <f>IF($C11&gt;Results!$F$1," ",(VLOOKUP($D11,Results!$B$2:$H$244,7,FALSE)))</f>
        <v xml:space="preserve"> </v>
      </c>
      <c r="O11" s="74" t="str">
        <f>IF($C11&gt;Results!$F$1," ",(VLOOKUP($E11,Results!$C$2:$K$244,9,FALSE)))</f>
        <v xml:space="preserve"> </v>
      </c>
      <c r="P11" s="77">
        <f t="shared" si="8"/>
        <v>0</v>
      </c>
    </row>
    <row r="12" spans="2:16" x14ac:dyDescent="0.3">
      <c r="B12" t="str">
        <f t="shared" si="2"/>
        <v>E7</v>
      </c>
      <c r="C12" s="1">
        <v>10</v>
      </c>
      <c r="D12" s="20" t="str">
        <f t="shared" si="3"/>
        <v>10E7</v>
      </c>
      <c r="E12" s="20" t="str">
        <f t="shared" si="4"/>
        <v>10E8</v>
      </c>
      <c r="F12" s="19"/>
      <c r="G12" s="18">
        <f>+Results!D83</f>
        <v>46345</v>
      </c>
      <c r="H12" s="16" t="str">
        <f>VLOOKUP($D12,Results!$B$2:$I$244,8,FALSE)</f>
        <v>E8</v>
      </c>
      <c r="I12" s="17" t="str">
        <f>VLOOKUP(H12,Results!$N$2:$O$11,2,FALSE)</f>
        <v>Green Wizards</v>
      </c>
      <c r="J12" s="82">
        <f t="shared" si="5"/>
        <v>0</v>
      </c>
      <c r="K12" s="64">
        <f t="shared" si="6"/>
        <v>0</v>
      </c>
      <c r="L12" s="67">
        <f>IF(OR(C12&gt;Results!$F$1,N12="N"),0,IF(H12="X",0,IF(N12=O12,1,0)))</f>
        <v>0</v>
      </c>
      <c r="M12" s="66">
        <f t="shared" si="7"/>
        <v>0</v>
      </c>
      <c r="N12" s="73" t="str">
        <f>IF($C12&gt;Results!$F$1," ",(VLOOKUP($D12,Results!$B$2:$H$244,7,FALSE)))</f>
        <v xml:space="preserve"> </v>
      </c>
      <c r="O12" s="74" t="str">
        <f>IF($C12&gt;Results!$F$1," ",(VLOOKUP($E12,Results!$C$2:$K$244,9,FALSE)))</f>
        <v xml:space="preserve"> </v>
      </c>
      <c r="P12" s="77">
        <f t="shared" si="8"/>
        <v>0</v>
      </c>
    </row>
    <row r="13" spans="2:16" x14ac:dyDescent="0.3">
      <c r="B13" t="str">
        <f t="shared" si="2"/>
        <v>E7</v>
      </c>
      <c r="C13" s="1">
        <v>11</v>
      </c>
      <c r="D13" s="20" t="str">
        <f t="shared" si="3"/>
        <v>11E7</v>
      </c>
      <c r="E13" s="20" t="str">
        <f t="shared" si="4"/>
        <v>11E6</v>
      </c>
      <c r="F13" s="19"/>
      <c r="G13" s="18">
        <f>+Results!D92</f>
        <v>46353</v>
      </c>
      <c r="H13" s="16" t="str">
        <f>VLOOKUP($D13,Results!$B$2:$I$244,8,FALSE)</f>
        <v>E6</v>
      </c>
      <c r="I13" s="17" t="str">
        <f>VLOOKUP(H13,Results!$N$2:$O$11,2,FALSE)</f>
        <v>Starlite</v>
      </c>
      <c r="J13" s="82">
        <f t="shared" si="5"/>
        <v>0</v>
      </c>
      <c r="K13" s="64">
        <f t="shared" si="6"/>
        <v>0</v>
      </c>
      <c r="L13" s="67">
        <f>IF(OR(C13&gt;Results!$F$1,N13="N"),0,IF(H13="X",0,IF(N13=O13,1,0)))</f>
        <v>0</v>
      </c>
      <c r="M13" s="66">
        <f t="shared" si="7"/>
        <v>0</v>
      </c>
      <c r="N13" s="73" t="str">
        <f>IF($C13&gt;Results!$F$1," ",(VLOOKUP($D13,Results!$B$2:$H$244,7,FALSE)))</f>
        <v xml:space="preserve"> </v>
      </c>
      <c r="O13" s="74" t="str">
        <f>IF($C13&gt;Results!$F$1," ",(VLOOKUP($E13,Results!$C$2:$K$244,9,FALSE)))</f>
        <v xml:space="preserve"> </v>
      </c>
      <c r="P13" s="77">
        <f t="shared" si="8"/>
        <v>0</v>
      </c>
    </row>
    <row r="14" spans="2:16" x14ac:dyDescent="0.3">
      <c r="B14" t="str">
        <f t="shared" si="2"/>
        <v>E7</v>
      </c>
      <c r="C14" s="1">
        <v>12</v>
      </c>
      <c r="D14" s="20" t="str">
        <f t="shared" si="3"/>
        <v>12E7</v>
      </c>
      <c r="E14" s="20" t="str">
        <f t="shared" si="4"/>
        <v>12X</v>
      </c>
      <c r="F14" s="19"/>
      <c r="G14" s="15">
        <f>+Results!D101</f>
        <v>46359</v>
      </c>
      <c r="H14" s="16" t="str">
        <f>VLOOKUP($D14,Results!$B$2:$I$244,8,FALSE)</f>
        <v>X</v>
      </c>
      <c r="I14" s="17" t="str">
        <f>VLOOKUP(H14,Results!$N$2:$O$11,2,FALSE)</f>
        <v>No Match</v>
      </c>
      <c r="J14" s="82">
        <f t="shared" si="5"/>
        <v>0</v>
      </c>
      <c r="K14" s="64">
        <f t="shared" si="6"/>
        <v>0</v>
      </c>
      <c r="L14" s="67">
        <f>IF(OR(C14&gt;Results!$F$1,N14="N"),0,IF(H14="X",0,IF(N14=O14,1,0)))</f>
        <v>0</v>
      </c>
      <c r="M14" s="66">
        <f t="shared" si="7"/>
        <v>0</v>
      </c>
      <c r="N14" s="73" t="str">
        <f>IF($C14&gt;Results!$F$1," ",(VLOOKUP($D14,Results!$B$2:$H$244,7,FALSE)))</f>
        <v xml:space="preserve"> </v>
      </c>
      <c r="O14" s="74" t="str">
        <f>IF($C14&gt;Results!$F$1," ",(VLOOKUP($E14,Results!$C$2:$K$244,9,FALSE)))</f>
        <v xml:space="preserve"> </v>
      </c>
      <c r="P14" s="77">
        <f t="shared" si="8"/>
        <v>0</v>
      </c>
    </row>
    <row r="15" spans="2:16" x14ac:dyDescent="0.3">
      <c r="B15" t="str">
        <f t="shared" si="2"/>
        <v>E7</v>
      </c>
      <c r="C15" s="1">
        <v>13</v>
      </c>
      <c r="D15" s="20" t="str">
        <f t="shared" si="3"/>
        <v>13E7</v>
      </c>
      <c r="E15" s="20" t="str">
        <f t="shared" si="4"/>
        <v>13E2</v>
      </c>
      <c r="F15" s="19"/>
      <c r="G15" s="15">
        <f>+Results!D110</f>
        <v>46367</v>
      </c>
      <c r="H15" s="16" t="str">
        <f>VLOOKUP($D15,Results!$B$2:$I$244,8,FALSE)</f>
        <v>E2</v>
      </c>
      <c r="I15" s="17" t="str">
        <f>VLOOKUP(H15,Results!$N$2:$O$11,2,FALSE)</f>
        <v>Team Krewna</v>
      </c>
      <c r="J15" s="82">
        <f t="shared" si="5"/>
        <v>0</v>
      </c>
      <c r="K15" s="64">
        <f t="shared" si="6"/>
        <v>0</v>
      </c>
      <c r="L15" s="67">
        <f>IF(OR(C15&gt;Results!$F$1,N15="N"),0,IF(H15="X",0,IF(N15=O15,1,0)))</f>
        <v>0</v>
      </c>
      <c r="M15" s="66">
        <f t="shared" si="7"/>
        <v>0</v>
      </c>
      <c r="N15" s="73" t="str">
        <f>IF($C15&gt;Results!$F$1," ",(VLOOKUP($D15,Results!$B$2:$H$244,7,FALSE)))</f>
        <v xml:space="preserve"> </v>
      </c>
      <c r="O15" s="74" t="str">
        <f>IF($C15&gt;Results!$F$1," ",(VLOOKUP($E15,Results!$C$2:$K$244,9,FALSE)))</f>
        <v xml:space="preserve"> </v>
      </c>
      <c r="P15" s="77">
        <f t="shared" si="8"/>
        <v>0</v>
      </c>
    </row>
    <row r="16" spans="2:16" x14ac:dyDescent="0.3">
      <c r="B16" t="str">
        <f t="shared" si="2"/>
        <v>E7</v>
      </c>
      <c r="C16" s="1">
        <v>14</v>
      </c>
      <c r="D16" s="20" t="str">
        <f t="shared" si="3"/>
        <v>14E7</v>
      </c>
      <c r="E16" s="20" t="str">
        <f t="shared" si="4"/>
        <v>14E4</v>
      </c>
      <c r="F16" s="19"/>
      <c r="G16" s="15">
        <f>+Results!D119</f>
        <v>46373</v>
      </c>
      <c r="H16" s="16" t="str">
        <f>VLOOKUP($D16,Results!$B$2:$I$244,8,FALSE)</f>
        <v>E4</v>
      </c>
      <c r="I16" s="17" t="str">
        <f>VLOOKUP(H16,Results!$N$2:$O$11,2,FALSE)</f>
        <v>Bullets</v>
      </c>
      <c r="J16" s="82">
        <f t="shared" si="5"/>
        <v>0</v>
      </c>
      <c r="K16" s="64">
        <f t="shared" si="6"/>
        <v>0</v>
      </c>
      <c r="L16" s="67">
        <f>IF(OR(C16&gt;Results!$F$1,N16="N"),0,IF(H16="X",0,IF(N16=O16,1,0)))</f>
        <v>0</v>
      </c>
      <c r="M16" s="66">
        <f t="shared" si="7"/>
        <v>0</v>
      </c>
      <c r="N16" s="73" t="str">
        <f>IF($C16&gt;Results!$F$1," ",(VLOOKUP($D16,Results!$B$2:$H$244,7,FALSE)))</f>
        <v xml:space="preserve"> </v>
      </c>
      <c r="O16" s="74" t="str">
        <f>IF($C16&gt;Results!$F$1," ",(VLOOKUP($E16,Results!$C$2:$K$244,9,FALSE)))</f>
        <v xml:space="preserve"> </v>
      </c>
      <c r="P16" s="77">
        <f t="shared" si="8"/>
        <v>0</v>
      </c>
    </row>
    <row r="17" spans="2:16" x14ac:dyDescent="0.3">
      <c r="B17" t="str">
        <f t="shared" si="2"/>
        <v>E7</v>
      </c>
      <c r="C17" s="1">
        <v>15</v>
      </c>
      <c r="D17" s="20" t="str">
        <f t="shared" si="3"/>
        <v>15E7</v>
      </c>
      <c r="E17" s="20" t="str">
        <f t="shared" si="4"/>
        <v>15E1</v>
      </c>
      <c r="F17" s="19"/>
      <c r="G17" s="15">
        <f>+Results!D128</f>
        <v>46395</v>
      </c>
      <c r="H17" s="16" t="str">
        <f>VLOOKUP($D17,Results!$B$2:$I$244,8,FALSE)</f>
        <v>E1</v>
      </c>
      <c r="I17" s="17" t="str">
        <f>VLOOKUP(H17,Results!$N$2:$O$11,2,FALSE)</f>
        <v>Misfits</v>
      </c>
      <c r="J17" s="82">
        <f t="shared" si="5"/>
        <v>0</v>
      </c>
      <c r="K17" s="64">
        <f t="shared" si="6"/>
        <v>0</v>
      </c>
      <c r="L17" s="67">
        <f>IF(OR(C17&gt;Results!$F$1,N17="N"),0,IF(H17="X",0,IF(N17=O17,1,0)))</f>
        <v>0</v>
      </c>
      <c r="M17" s="66">
        <f t="shared" si="7"/>
        <v>0</v>
      </c>
      <c r="N17" s="73" t="str">
        <f>IF($C17&gt;Results!$F$1," ",(VLOOKUP($D17,Results!$B$2:$H$244,7,FALSE)))</f>
        <v xml:space="preserve"> </v>
      </c>
      <c r="O17" s="74" t="str">
        <f>IF($C17&gt;Results!$F$1," ",(VLOOKUP($E17,Results!$C$2:$K$244,9,FALSE)))</f>
        <v xml:space="preserve"> </v>
      </c>
      <c r="P17" s="77">
        <f t="shared" si="8"/>
        <v>0</v>
      </c>
    </row>
    <row r="18" spans="2:16" x14ac:dyDescent="0.3">
      <c r="B18" t="str">
        <f t="shared" si="2"/>
        <v>E7</v>
      </c>
      <c r="C18" s="1">
        <v>16</v>
      </c>
      <c r="D18" s="20" t="str">
        <f t="shared" si="3"/>
        <v>16E7</v>
      </c>
      <c r="E18" s="20" t="str">
        <f t="shared" si="4"/>
        <v>16E9</v>
      </c>
      <c r="F18" s="19"/>
      <c r="G18" s="18">
        <f>+Results!D137</f>
        <v>46401</v>
      </c>
      <c r="H18" s="16" t="str">
        <f>VLOOKUP($D18,Results!$B$2:$I$244,8,FALSE)</f>
        <v>E9</v>
      </c>
      <c r="I18" s="17" t="str">
        <f>VLOOKUP(H18,Results!$N$2:$O$11,2,FALSE)</f>
        <v>Biased Boys</v>
      </c>
      <c r="J18" s="82">
        <f t="shared" si="5"/>
        <v>0</v>
      </c>
      <c r="K18" s="64">
        <f t="shared" si="6"/>
        <v>0</v>
      </c>
      <c r="L18" s="67">
        <f>IF(OR(C18&gt;Results!$F$1,N18="N"),0,IF(H18="X",0,IF(N18=O18,1,0)))</f>
        <v>0</v>
      </c>
      <c r="M18" s="66">
        <f t="shared" si="7"/>
        <v>0</v>
      </c>
      <c r="N18" s="73" t="str">
        <f>IF($C18&gt;Results!$F$1," ",(VLOOKUP($D18,Results!$B$2:$H$244,7,FALSE)))</f>
        <v xml:space="preserve"> </v>
      </c>
      <c r="O18" s="74" t="str">
        <f>IF($C18&gt;Results!$F$1," ",(VLOOKUP($E18,Results!$C$2:$K$244,9,FALSE)))</f>
        <v xml:space="preserve"> </v>
      </c>
      <c r="P18" s="77">
        <f t="shared" si="8"/>
        <v>0</v>
      </c>
    </row>
    <row r="19" spans="2:16" x14ac:dyDescent="0.3">
      <c r="B19" t="str">
        <f t="shared" si="2"/>
        <v>E7</v>
      </c>
      <c r="C19" s="1">
        <v>17</v>
      </c>
      <c r="D19" s="20" t="str">
        <f t="shared" si="3"/>
        <v>17E7</v>
      </c>
      <c r="E19" s="20" t="str">
        <f t="shared" si="4"/>
        <v>17E3</v>
      </c>
      <c r="F19" s="19"/>
      <c r="G19" s="15">
        <f>+Results!D146</f>
        <v>46409</v>
      </c>
      <c r="H19" s="16" t="str">
        <f>VLOOKUP($D19,Results!$B$2:$I$244,8,FALSE)</f>
        <v>E3</v>
      </c>
      <c r="I19" s="17" t="str">
        <f>VLOOKUP(H19,Results!$N$2:$O$11,2,FALSE)</f>
        <v>Riches Rollers</v>
      </c>
      <c r="J19" s="82">
        <f t="shared" si="5"/>
        <v>0</v>
      </c>
      <c r="K19" s="64">
        <f t="shared" si="6"/>
        <v>0</v>
      </c>
      <c r="L19" s="67">
        <f>IF(OR(C19&gt;Results!$F$1,N19="N"),0,IF(H19="X",0,IF(N19=O19,1,0)))</f>
        <v>0</v>
      </c>
      <c r="M19" s="66">
        <f t="shared" si="7"/>
        <v>0</v>
      </c>
      <c r="N19" s="73" t="str">
        <f>IF($C19&gt;Results!$F$1," ",(VLOOKUP($D19,Results!$B$2:$H$244,7,FALSE)))</f>
        <v xml:space="preserve"> </v>
      </c>
      <c r="O19" s="74" t="str">
        <f>IF($C19&gt;Results!$F$1," ",(VLOOKUP($E19,Results!$C$2:$K$244,9,FALSE)))</f>
        <v xml:space="preserve"> </v>
      </c>
      <c r="P19" s="77">
        <f t="shared" si="8"/>
        <v>0</v>
      </c>
    </row>
    <row r="20" spans="2:16" x14ac:dyDescent="0.3">
      <c r="B20" t="str">
        <f t="shared" si="2"/>
        <v>E7</v>
      </c>
      <c r="C20" s="1">
        <v>18</v>
      </c>
      <c r="D20" s="20" t="str">
        <f t="shared" si="3"/>
        <v>18E7</v>
      </c>
      <c r="E20" s="20" t="str">
        <f t="shared" si="4"/>
        <v>18E5</v>
      </c>
      <c r="F20" s="19"/>
      <c r="G20" s="18">
        <f>+Results!D155</f>
        <v>46415</v>
      </c>
      <c r="H20" s="16" t="str">
        <f>VLOOKUP($D20,Results!$B$2:$I$244,8,FALSE)</f>
        <v>E5</v>
      </c>
      <c r="I20" s="17" t="str">
        <f>VLOOKUP(H20,Results!$N$2:$O$11,2,FALSE)</f>
        <v>New Builds</v>
      </c>
      <c r="J20" s="82">
        <f t="shared" si="5"/>
        <v>0</v>
      </c>
      <c r="K20" s="64">
        <f t="shared" si="6"/>
        <v>0</v>
      </c>
      <c r="L20" s="67">
        <f>IF(OR(C20&gt;Results!$F$1,N20="N"),0,IF(H20="X",0,IF(N20=O20,1,0)))</f>
        <v>0</v>
      </c>
      <c r="M20" s="66">
        <f t="shared" si="7"/>
        <v>0</v>
      </c>
      <c r="N20" s="73" t="str">
        <f>IF($C20&gt;Results!$F$1," ",(VLOOKUP($D20,Results!$B$2:$H$244,7,FALSE)))</f>
        <v xml:space="preserve"> </v>
      </c>
      <c r="O20" s="74" t="str">
        <f>IF($C20&gt;Results!$F$1," ",(VLOOKUP($E20,Results!$C$2:$K$244,9,FALSE)))</f>
        <v xml:space="preserve"> </v>
      </c>
      <c r="P20" s="77">
        <f t="shared" si="8"/>
        <v>0</v>
      </c>
    </row>
    <row r="21" spans="2:16" x14ac:dyDescent="0.3">
      <c r="B21" t="str">
        <f t="shared" si="2"/>
        <v>E7</v>
      </c>
      <c r="C21" s="1">
        <v>19</v>
      </c>
      <c r="D21" s="20" t="str">
        <f t="shared" si="3"/>
        <v>19E7</v>
      </c>
      <c r="E21" s="20" t="str">
        <f t="shared" si="4"/>
        <v>19E8</v>
      </c>
      <c r="F21" s="19"/>
      <c r="G21" s="15">
        <f>+Results!D164</f>
        <v>46423</v>
      </c>
      <c r="H21" s="16" t="str">
        <f>VLOOKUP($D21,Results!$B$2:$I$244,8,FALSE)</f>
        <v>E8</v>
      </c>
      <c r="I21" s="17" t="str">
        <f>VLOOKUP(H21,Results!$N$2:$O$11,2,FALSE)</f>
        <v>Green Wizards</v>
      </c>
      <c r="J21" s="82">
        <f t="shared" si="5"/>
        <v>0</v>
      </c>
      <c r="K21" s="64">
        <f t="shared" si="6"/>
        <v>0</v>
      </c>
      <c r="L21" s="67">
        <f>IF(OR(C21&gt;Results!$F$1,N21="N"),0,IF(H21="X",0,IF(N21=O21,1,0)))</f>
        <v>0</v>
      </c>
      <c r="M21" s="66">
        <f t="shared" si="7"/>
        <v>0</v>
      </c>
      <c r="N21" s="73" t="str">
        <f>IF($C21&gt;Results!$F$1," ",(VLOOKUP($D21,Results!$B$2:$H$244,7,FALSE)))</f>
        <v xml:space="preserve"> </v>
      </c>
      <c r="O21" s="74" t="str">
        <f>IF($C21&gt;Results!$F$1," ",(VLOOKUP($E21,Results!$C$2:$K$244,9,FALSE)))</f>
        <v xml:space="preserve"> </v>
      </c>
      <c r="P21" s="77">
        <f t="shared" si="8"/>
        <v>0</v>
      </c>
    </row>
    <row r="22" spans="2:16" x14ac:dyDescent="0.3">
      <c r="B22" t="str">
        <f t="shared" si="2"/>
        <v>E7</v>
      </c>
      <c r="C22" s="1">
        <v>20</v>
      </c>
      <c r="D22" s="20" t="str">
        <f t="shared" si="3"/>
        <v>20E7</v>
      </c>
      <c r="E22" s="20" t="str">
        <f t="shared" si="4"/>
        <v>20E6</v>
      </c>
      <c r="F22" s="19"/>
      <c r="G22" s="18">
        <f>+Results!D173</f>
        <v>46429</v>
      </c>
      <c r="H22" s="16" t="str">
        <f>VLOOKUP($D22,Results!$B$2:$I$244,8,FALSE)</f>
        <v>E6</v>
      </c>
      <c r="I22" s="17" t="str">
        <f>VLOOKUP(H22,Results!$N$2:$O$11,2,FALSE)</f>
        <v>Starlite</v>
      </c>
      <c r="J22" s="82">
        <f t="shared" si="5"/>
        <v>0</v>
      </c>
      <c r="K22" s="64">
        <f t="shared" si="6"/>
        <v>0</v>
      </c>
      <c r="L22" s="67">
        <f>IF(OR(C22&gt;Results!$F$1,N22="N"),0,IF(H22="X",0,IF(N22=O22,1,0)))</f>
        <v>0</v>
      </c>
      <c r="M22" s="66">
        <f t="shared" si="7"/>
        <v>0</v>
      </c>
      <c r="N22" s="73" t="str">
        <f>IF($C22&gt;Results!$F$1," ",(VLOOKUP($D22,Results!$B$2:$H$244,7,FALSE)))</f>
        <v xml:space="preserve"> </v>
      </c>
      <c r="O22" s="74" t="str">
        <f>IF($C22&gt;Results!$F$1," ",(VLOOKUP($E22,Results!$C$2:$K$244,9,FALSE)))</f>
        <v xml:space="preserve"> </v>
      </c>
      <c r="P22" s="77">
        <f t="shared" si="8"/>
        <v>0</v>
      </c>
    </row>
    <row r="23" spans="2:16" x14ac:dyDescent="0.3">
      <c r="B23" t="str">
        <f t="shared" si="2"/>
        <v>E7</v>
      </c>
      <c r="C23" s="1">
        <v>21</v>
      </c>
      <c r="D23" s="20" t="str">
        <f t="shared" si="3"/>
        <v>21E7</v>
      </c>
      <c r="E23" s="20" t="str">
        <f t="shared" si="4"/>
        <v>21X</v>
      </c>
      <c r="F23" s="19"/>
      <c r="G23" s="15">
        <f>+Results!D182</f>
        <v>46437</v>
      </c>
      <c r="H23" s="16" t="str">
        <f>VLOOKUP($D23,Results!$B$2:$I$244,8,FALSE)</f>
        <v>X</v>
      </c>
      <c r="I23" s="17" t="str">
        <f>VLOOKUP(H23,Results!$N$2:$O$11,2,FALSE)</f>
        <v>No Match</v>
      </c>
      <c r="J23" s="82">
        <f t="shared" si="5"/>
        <v>0</v>
      </c>
      <c r="K23" s="64">
        <f t="shared" si="6"/>
        <v>0</v>
      </c>
      <c r="L23" s="67">
        <f>IF(OR(C23&gt;Results!$F$1,N23="N"),0,IF(H23="X",0,IF(N23=O23,1,0)))</f>
        <v>0</v>
      </c>
      <c r="M23" s="66">
        <f t="shared" si="7"/>
        <v>0</v>
      </c>
      <c r="N23" s="73" t="str">
        <f>IF($C23&gt;Results!$F$1," ",(VLOOKUP($D23,Results!$B$2:$H$244,7,FALSE)))</f>
        <v xml:space="preserve"> </v>
      </c>
      <c r="O23" s="74" t="str">
        <f>IF($C23&gt;Results!$F$1," ",(VLOOKUP($E23,Results!$C$2:$K$244,9,FALSE)))</f>
        <v xml:space="preserve"> </v>
      </c>
      <c r="P23" s="77">
        <f t="shared" si="8"/>
        <v>0</v>
      </c>
    </row>
    <row r="24" spans="2:16" x14ac:dyDescent="0.3">
      <c r="B24" t="str">
        <f t="shared" si="2"/>
        <v>E7</v>
      </c>
      <c r="C24" s="1">
        <v>22</v>
      </c>
      <c r="D24" s="20" t="str">
        <f t="shared" si="3"/>
        <v>22E7</v>
      </c>
      <c r="E24" s="20" t="str">
        <f t="shared" si="4"/>
        <v>22E2</v>
      </c>
      <c r="F24" s="19"/>
      <c r="G24" s="18">
        <f>+Results!D191</f>
        <v>46443</v>
      </c>
      <c r="H24" s="16" t="str">
        <f>VLOOKUP($D24,Results!$B$2:$I$244,8,FALSE)</f>
        <v>E2</v>
      </c>
      <c r="I24" s="17" t="str">
        <f>VLOOKUP(H24,Results!$N$2:$O$11,2,FALSE)</f>
        <v>Team Krewna</v>
      </c>
      <c r="J24" s="82">
        <f t="shared" si="5"/>
        <v>0</v>
      </c>
      <c r="K24" s="64">
        <f t="shared" si="6"/>
        <v>0</v>
      </c>
      <c r="L24" s="67">
        <f>IF(OR(C24&gt;Results!$F$1,N24="N"),0,IF(H24="X",0,IF(N24=O24,1,0)))</f>
        <v>0</v>
      </c>
      <c r="M24" s="66">
        <f t="shared" si="7"/>
        <v>0</v>
      </c>
      <c r="N24" s="73" t="str">
        <f>IF($C24&gt;Results!$F$1," ",(VLOOKUP($D24,Results!$B$2:$H$244,7,FALSE)))</f>
        <v xml:space="preserve"> </v>
      </c>
      <c r="O24" s="74" t="str">
        <f>IF($C24&gt;Results!$F$1," ",(VLOOKUP($E24,Results!$C$2:$K$244,9,FALSE)))</f>
        <v xml:space="preserve"> </v>
      </c>
      <c r="P24" s="77">
        <f t="shared" si="8"/>
        <v>0</v>
      </c>
    </row>
    <row r="25" spans="2:16" x14ac:dyDescent="0.3">
      <c r="B25" t="str">
        <f t="shared" si="2"/>
        <v>E7</v>
      </c>
      <c r="C25" s="1">
        <v>23</v>
      </c>
      <c r="D25" s="20" t="str">
        <f t="shared" si="3"/>
        <v>23E7</v>
      </c>
      <c r="E25" s="20" t="str">
        <f t="shared" si="4"/>
        <v>23E4</v>
      </c>
      <c r="F25" s="19"/>
      <c r="G25" s="15">
        <f>+Results!D200</f>
        <v>46451</v>
      </c>
      <c r="H25" s="16" t="str">
        <f>VLOOKUP($D25,Results!$B$2:$I$244,8,FALSE)</f>
        <v>E4</v>
      </c>
      <c r="I25" s="17" t="str">
        <f>VLOOKUP(H25,Results!$N$2:$O$11,2,FALSE)</f>
        <v>Bullets</v>
      </c>
      <c r="J25" s="82">
        <f t="shared" si="5"/>
        <v>0</v>
      </c>
      <c r="K25" s="64">
        <f t="shared" si="6"/>
        <v>0</v>
      </c>
      <c r="L25" s="67">
        <f>IF(OR(C25&gt;Results!$F$1,N25="N"),0,IF(H25="X",0,IF(N25=O25,1,0)))</f>
        <v>0</v>
      </c>
      <c r="M25" s="66">
        <f t="shared" si="7"/>
        <v>0</v>
      </c>
      <c r="N25" s="73" t="str">
        <f>IF($C25&gt;Results!$F$1," ",(VLOOKUP($D25,Results!$B$2:$H$244,7,FALSE)))</f>
        <v xml:space="preserve"> </v>
      </c>
      <c r="O25" s="74" t="str">
        <f>IF($C25&gt;Results!$F$1," ",(VLOOKUP($E25,Results!$C$2:$K$244,9,FALSE)))</f>
        <v xml:space="preserve"> </v>
      </c>
      <c r="P25" s="77">
        <f t="shared" si="8"/>
        <v>0</v>
      </c>
    </row>
    <row r="26" spans="2:16" x14ac:dyDescent="0.3">
      <c r="B26" t="str">
        <f t="shared" si="2"/>
        <v>E7</v>
      </c>
      <c r="C26" s="1">
        <v>24</v>
      </c>
      <c r="D26" s="20" t="str">
        <f t="shared" si="3"/>
        <v>24E7</v>
      </c>
      <c r="E26" s="20" t="str">
        <f t="shared" si="4"/>
        <v>24E1</v>
      </c>
      <c r="F26" s="19"/>
      <c r="G26" s="15">
        <f>+Results!D209</f>
        <v>46457</v>
      </c>
      <c r="H26" s="16" t="str">
        <f>VLOOKUP($D26,Results!$B$2:$I$244,8,FALSE)</f>
        <v>E1</v>
      </c>
      <c r="I26" s="17" t="str">
        <f>VLOOKUP(H26,Results!$N$2:$O$11,2,FALSE)</f>
        <v>Misfits</v>
      </c>
      <c r="J26" s="82">
        <f t="shared" si="5"/>
        <v>0</v>
      </c>
      <c r="K26" s="64">
        <f t="shared" si="6"/>
        <v>0</v>
      </c>
      <c r="L26" s="67">
        <f>IF(OR(C26&gt;Results!$F$1,N26="N"),0,IF(H26="X",0,IF(N26=O26,1,0)))</f>
        <v>0</v>
      </c>
      <c r="M26" s="66">
        <f t="shared" si="7"/>
        <v>0</v>
      </c>
      <c r="N26" s="73" t="str">
        <f>IF($C26&gt;Results!$F$1," ",(VLOOKUP($D26,Results!$B$2:$H$244,7,FALSE)))</f>
        <v xml:space="preserve"> </v>
      </c>
      <c r="O26" s="74" t="str">
        <f>IF($C26&gt;Results!$F$1," ",(VLOOKUP($E26,Results!$C$2:$K$244,9,FALSE)))</f>
        <v xml:space="preserve"> </v>
      </c>
      <c r="P26" s="77">
        <f t="shared" si="8"/>
        <v>0</v>
      </c>
    </row>
    <row r="27" spans="2:16" x14ac:dyDescent="0.3">
      <c r="B27" t="str">
        <f t="shared" si="2"/>
        <v>E7</v>
      </c>
      <c r="C27" s="1">
        <v>25</v>
      </c>
      <c r="D27" s="20" t="str">
        <f t="shared" si="3"/>
        <v>25E7</v>
      </c>
      <c r="E27" s="20" t="str">
        <f t="shared" si="4"/>
        <v>25E9</v>
      </c>
      <c r="F27" s="19"/>
      <c r="G27" s="15">
        <f>+Results!D218</f>
        <v>46465</v>
      </c>
      <c r="H27" s="16" t="str">
        <f>VLOOKUP($D27,Results!$B$2:$I$244,8,FALSE)</f>
        <v>E9</v>
      </c>
      <c r="I27" s="17" t="str">
        <f>VLOOKUP(H27,Results!$N$2:$O$11,2,FALSE)</f>
        <v>Biased Boys</v>
      </c>
      <c r="J27" s="82">
        <f t="shared" si="5"/>
        <v>0</v>
      </c>
      <c r="K27" s="64">
        <f t="shared" si="6"/>
        <v>0</v>
      </c>
      <c r="L27" s="67">
        <f>IF(OR(C27&gt;Results!$F$1,N27="N"),0,IF(H27="X",0,IF(N27=O27,1,0)))</f>
        <v>0</v>
      </c>
      <c r="M27" s="66">
        <f t="shared" si="7"/>
        <v>0</v>
      </c>
      <c r="N27" s="73" t="str">
        <f>IF($C27&gt;Results!$F$1," ",(VLOOKUP($D27,Results!$B$2:$H$244,7,FALSE)))</f>
        <v xml:space="preserve"> </v>
      </c>
      <c r="O27" s="74" t="str">
        <f>IF($C27&gt;Results!$F$1," ",(VLOOKUP($E27,Results!$C$2:$K$244,9,FALSE)))</f>
        <v xml:space="preserve"> </v>
      </c>
      <c r="P27" s="77">
        <f t="shared" si="8"/>
        <v>0</v>
      </c>
    </row>
    <row r="28" spans="2:16" x14ac:dyDescent="0.3">
      <c r="B28" t="str">
        <f t="shared" si="2"/>
        <v>E7</v>
      </c>
      <c r="C28" s="1">
        <v>26</v>
      </c>
      <c r="D28" s="20" t="str">
        <f t="shared" si="3"/>
        <v>26E7</v>
      </c>
      <c r="E28" s="20" t="str">
        <f t="shared" si="4"/>
        <v>26E3</v>
      </c>
      <c r="F28" s="19"/>
      <c r="G28" s="15">
        <f>+Results!D227</f>
        <v>46471</v>
      </c>
      <c r="H28" s="16" t="str">
        <f>VLOOKUP($D28,Results!$B$2:$I$244,8,FALSE)</f>
        <v>E3</v>
      </c>
      <c r="I28" s="17" t="str">
        <f>VLOOKUP(H28,Results!$N$2:$O$11,2,FALSE)</f>
        <v>Riches Rollers</v>
      </c>
      <c r="J28" s="82">
        <f t="shared" si="5"/>
        <v>0</v>
      </c>
      <c r="K28" s="64">
        <f t="shared" si="6"/>
        <v>0</v>
      </c>
      <c r="L28" s="67">
        <f>IF(OR(C28&gt;Results!$F$1,N28="N"),0,IF(H28="X",0,IF(N28=O28,1,0)))</f>
        <v>0</v>
      </c>
      <c r="M28" s="66">
        <f t="shared" si="7"/>
        <v>0</v>
      </c>
      <c r="N28" s="73" t="str">
        <f>IF($C28&gt;Results!$F$1," ",(VLOOKUP($D28,Results!$B$2:$H$244,7,FALSE)))</f>
        <v xml:space="preserve"> </v>
      </c>
      <c r="O28" s="74" t="str">
        <f>IF($C28&gt;Results!$F$1," ",(VLOOKUP($E28,Results!$C$2:$K$244,9,FALSE)))</f>
        <v xml:space="preserve"> </v>
      </c>
      <c r="P28" s="77">
        <f t="shared" si="8"/>
        <v>0</v>
      </c>
    </row>
    <row r="29" spans="2:16" x14ac:dyDescent="0.3">
      <c r="B29" t="str">
        <f t="shared" si="2"/>
        <v>E7</v>
      </c>
      <c r="C29" s="1">
        <v>27</v>
      </c>
      <c r="D29" s="20" t="str">
        <f t="shared" si="3"/>
        <v>27E7</v>
      </c>
      <c r="E29" s="20" t="str">
        <f t="shared" si="4"/>
        <v>27E5</v>
      </c>
      <c r="F29" s="19"/>
      <c r="G29" s="18">
        <f>+Results!D236</f>
        <v>46479</v>
      </c>
      <c r="H29" s="16" t="str">
        <f>VLOOKUP($D29,Results!$B$2:$I$244,8,FALSE)</f>
        <v>E5</v>
      </c>
      <c r="I29" s="17" t="str">
        <f>VLOOKUP(H29,Results!$N$2:$O$11,2,FALSE)</f>
        <v>New Builds</v>
      </c>
      <c r="J29" s="82">
        <f t="shared" si="5"/>
        <v>0</v>
      </c>
      <c r="K29" s="64">
        <f t="shared" si="6"/>
        <v>0</v>
      </c>
      <c r="L29" s="67">
        <f>IF(OR(C29&gt;Results!$F$1,N29="N"),0,IF(H29="X",0,IF(N29=O29,1,0)))</f>
        <v>0</v>
      </c>
      <c r="M29" s="66">
        <f t="shared" si="7"/>
        <v>0</v>
      </c>
      <c r="N29" s="73" t="str">
        <f>IF($C29&gt;Results!$F$1," ",(VLOOKUP($D29,Results!$B$2:$H$244,7,FALSE)))</f>
        <v xml:space="preserve"> </v>
      </c>
      <c r="O29" s="74" t="str">
        <f>IF($C29&gt;Results!$F$1," ",(VLOOKUP($E29,Results!$C$2:$K$244,9,FALSE)))</f>
        <v xml:space="preserve"> </v>
      </c>
      <c r="P29" s="77">
        <f t="shared" si="8"/>
        <v>0</v>
      </c>
    </row>
    <row r="30" spans="2:16" ht="15.6" x14ac:dyDescent="0.3">
      <c r="G30" s="23"/>
      <c r="H30" s="24"/>
      <c r="I30" s="25" t="s">
        <v>0</v>
      </c>
      <c r="J30" s="83">
        <f t="shared" ref="J30:P30" si="9">SUM(J3:J29)</f>
        <v>5</v>
      </c>
      <c r="K30" s="68">
        <f t="shared" si="9"/>
        <v>2</v>
      </c>
      <c r="L30" s="69">
        <f t="shared" si="9"/>
        <v>0</v>
      </c>
      <c r="M30" s="70">
        <f t="shared" si="9"/>
        <v>3</v>
      </c>
      <c r="N30" s="75">
        <f t="shared" si="9"/>
        <v>68</v>
      </c>
      <c r="O30" s="76">
        <f t="shared" si="9"/>
        <v>80</v>
      </c>
      <c r="P30" s="78">
        <f t="shared" si="9"/>
        <v>4</v>
      </c>
    </row>
  </sheetData>
  <mergeCells count="1">
    <mergeCell ref="I1:L1"/>
  </mergeCells>
  <conditionalFormatting sqref="H3:H29">
    <cfRule type="containsText" dxfId="5" priority="2" operator="containsText" text="X">
      <formula>NOT(ISERROR(SEARCH("X",H3)))</formula>
    </cfRule>
  </conditionalFormatting>
  <conditionalFormatting sqref="I3:I29">
    <cfRule type="containsText" dxfId="4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P30"/>
  <sheetViews>
    <sheetView workbookViewId="0">
      <selection activeCell="M1" sqref="M1"/>
    </sheetView>
  </sheetViews>
  <sheetFormatPr defaultRowHeight="14.4" x14ac:dyDescent="0.3"/>
  <cols>
    <col min="1" max="1" width="1.88671875" customWidth="1"/>
    <col min="2" max="2" width="3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6.6640625" customWidth="1"/>
    <col min="9" max="9" width="13.6640625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1" t="s">
        <v>33</v>
      </c>
      <c r="I1" s="92" t="s">
        <v>56</v>
      </c>
      <c r="J1" s="92"/>
      <c r="K1" s="92"/>
      <c r="L1" s="92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13</v>
      </c>
      <c r="H2" s="16" t="s">
        <v>14</v>
      </c>
      <c r="I2" s="14" t="s">
        <v>5</v>
      </c>
      <c r="J2" s="82" t="s">
        <v>6</v>
      </c>
      <c r="K2" s="64" t="s">
        <v>7</v>
      </c>
      <c r="L2" s="65" t="s">
        <v>8</v>
      </c>
      <c r="M2" s="66" t="s">
        <v>9</v>
      </c>
      <c r="N2" s="71" t="s">
        <v>10</v>
      </c>
      <c r="O2" s="72" t="s">
        <v>11</v>
      </c>
      <c r="P2" s="77" t="s">
        <v>12</v>
      </c>
    </row>
    <row r="3" spans="2:16" x14ac:dyDescent="0.3">
      <c r="B3" t="str">
        <f>+$H$1</f>
        <v>E8</v>
      </c>
      <c r="C3" s="1">
        <v>1</v>
      </c>
      <c r="D3" s="20" t="str">
        <f t="shared" ref="D3" si="0">CONCATENATE(C3,B3)</f>
        <v>1E8</v>
      </c>
      <c r="E3" s="20" t="str">
        <f t="shared" ref="E3" si="1">CONCATENATE(C3,H3)</f>
        <v>1E7</v>
      </c>
      <c r="F3" s="19"/>
      <c r="G3" s="15">
        <f>+Results!D2</f>
        <v>46283</v>
      </c>
      <c r="H3" s="16" t="str">
        <f>VLOOKUP($D3,Results!$B$2:$I$244,8,FALSE)</f>
        <v>E7</v>
      </c>
      <c r="I3" s="17" t="str">
        <f>VLOOKUP(H3,Results!$N$2:$O$11,2,FALSE)</f>
        <v>Golfers</v>
      </c>
      <c r="J3" s="82">
        <f>SUM(K3:M3)</f>
        <v>1</v>
      </c>
      <c r="K3" s="64">
        <f>IF(H3="X",0,IF(N3&gt;O3,1,0))</f>
        <v>0</v>
      </c>
      <c r="L3" s="67">
        <f>IF(OR(C3&gt;Results!$F$1,N3="N"),0,IF(H3="X",0,IF(N3=O3,1,0)))</f>
        <v>0</v>
      </c>
      <c r="M3" s="66">
        <f>IF(H3="X",0,IF(N3&lt;O3,1,0))</f>
        <v>1</v>
      </c>
      <c r="N3" s="73">
        <f>IF($C3&gt;Results!$F$1," ",(VLOOKUP($D3,Results!$B$2:$H$244,7,FALSE)))</f>
        <v>7</v>
      </c>
      <c r="O3" s="74">
        <f>IF($C3&gt;Results!$F$1," ",(VLOOKUP($E3,Results!$C$2:$K$244,9,FALSE)))</f>
        <v>23</v>
      </c>
      <c r="P3" s="77">
        <f>IF(J3=" "," ",SUM(K3*2)+L3*1)</f>
        <v>0</v>
      </c>
    </row>
    <row r="4" spans="2:16" x14ac:dyDescent="0.3">
      <c r="B4" t="str">
        <f t="shared" ref="B4:B29" si="2">+$H$1</f>
        <v>E8</v>
      </c>
      <c r="C4" s="1">
        <v>2</v>
      </c>
      <c r="D4" s="20" t="str">
        <f t="shared" ref="D4:D29" si="3">CONCATENATE(C4,B4)</f>
        <v>2E8</v>
      </c>
      <c r="E4" s="20" t="str">
        <f t="shared" ref="E4:E29" si="4">CONCATENATE(C4,H4)</f>
        <v>2X</v>
      </c>
      <c r="F4" s="19"/>
      <c r="G4" s="15">
        <f>+Results!D11</f>
        <v>46289</v>
      </c>
      <c r="H4" s="16" t="str">
        <f>VLOOKUP($D4,Results!$B$2:$I$244,8,FALSE)</f>
        <v>X</v>
      </c>
      <c r="I4" s="17" t="str">
        <f>VLOOKUP(H4,Results!$N$2:$O$11,2,FALSE)</f>
        <v>No Match</v>
      </c>
      <c r="J4" s="82">
        <f t="shared" ref="J4:J29" si="5">SUM(K4:M4)</f>
        <v>0</v>
      </c>
      <c r="K4" s="64">
        <f t="shared" ref="K4:K29" si="6">IF(H4="X",0,IF(N4&gt;O4,1,0))</f>
        <v>0</v>
      </c>
      <c r="L4" s="67">
        <f>IF(OR(C4&gt;Results!$F$1,N4="N"),0,IF(H4="X",0,IF(N4=O4,1,0)))</f>
        <v>0</v>
      </c>
      <c r="M4" s="66">
        <f t="shared" ref="M4:M29" si="7">IF(H4="X",0,IF(N4&lt;O4,1,0))</f>
        <v>0</v>
      </c>
      <c r="N4" s="73">
        <f>IF($C4&gt;Results!$F$1," ",(VLOOKUP($D4,Results!$B$2:$H$244,7,FALSE)))</f>
        <v>0</v>
      </c>
      <c r="O4" s="74">
        <f>IF($C4&gt;Results!$F$1," ",(VLOOKUP($E4,Results!$C$2:$K$244,9,FALSE)))</f>
        <v>0</v>
      </c>
      <c r="P4" s="77">
        <f t="shared" ref="P4:P29" si="8">IF(J4=" "," ",SUM(K4*2)+L4*1)</f>
        <v>0</v>
      </c>
    </row>
    <row r="5" spans="2:16" x14ac:dyDescent="0.3">
      <c r="B5" t="str">
        <f t="shared" si="2"/>
        <v>E8</v>
      </c>
      <c r="C5" s="1">
        <v>3</v>
      </c>
      <c r="D5" s="20" t="str">
        <f t="shared" si="3"/>
        <v>3E8</v>
      </c>
      <c r="E5" s="20" t="str">
        <f t="shared" si="4"/>
        <v>3E5</v>
      </c>
      <c r="F5" s="19"/>
      <c r="G5" s="15">
        <f>+Results!D20</f>
        <v>46297</v>
      </c>
      <c r="H5" s="16" t="str">
        <f>VLOOKUP($D5,Results!$B$2:$I$244,8,FALSE)</f>
        <v>E5</v>
      </c>
      <c r="I5" s="17" t="str">
        <f>VLOOKUP(H5,Results!$N$2:$O$11,2,FALSE)</f>
        <v>New Builds</v>
      </c>
      <c r="J5" s="82">
        <f t="shared" si="5"/>
        <v>1</v>
      </c>
      <c r="K5" s="64">
        <f t="shared" si="6"/>
        <v>1</v>
      </c>
      <c r="L5" s="67">
        <f>IF(OR(C5&gt;Results!$F$1,N5="N"),0,IF(H5="X",0,IF(N5=O5,1,0)))</f>
        <v>0</v>
      </c>
      <c r="M5" s="66">
        <f t="shared" si="7"/>
        <v>0</v>
      </c>
      <c r="N5" s="73">
        <f>IF($C5&gt;Results!$F$1," ",(VLOOKUP($D5,Results!$B$2:$H$244,7,FALSE)))</f>
        <v>18</v>
      </c>
      <c r="O5" s="74">
        <f>IF($C5&gt;Results!$F$1," ",(VLOOKUP($E5,Results!$C$2:$K$244,9,FALSE)))</f>
        <v>12</v>
      </c>
      <c r="P5" s="77">
        <f t="shared" si="8"/>
        <v>2</v>
      </c>
    </row>
    <row r="6" spans="2:16" x14ac:dyDescent="0.3">
      <c r="B6" t="str">
        <f t="shared" si="2"/>
        <v>E8</v>
      </c>
      <c r="C6" s="1">
        <v>4</v>
      </c>
      <c r="D6" s="20" t="str">
        <f t="shared" si="3"/>
        <v>4E8</v>
      </c>
      <c r="E6" s="20" t="str">
        <f t="shared" si="4"/>
        <v>4E9</v>
      </c>
      <c r="F6" s="19"/>
      <c r="G6" s="15">
        <f>+Results!D29</f>
        <v>46303</v>
      </c>
      <c r="H6" s="16" t="str">
        <f>VLOOKUP($D6,Results!$B$2:$I$244,8,FALSE)</f>
        <v>E9</v>
      </c>
      <c r="I6" s="17" t="str">
        <f>VLOOKUP(H6,Results!$N$2:$O$11,2,FALSE)</f>
        <v>Biased Boys</v>
      </c>
      <c r="J6" s="82">
        <f t="shared" si="5"/>
        <v>1</v>
      </c>
      <c r="K6" s="64">
        <f t="shared" si="6"/>
        <v>0</v>
      </c>
      <c r="L6" s="67">
        <f>IF(OR(C6&gt;Results!$F$1,N6="N"),0,IF(H6="X",0,IF(N6=O6,1,0)))</f>
        <v>0</v>
      </c>
      <c r="M6" s="66">
        <f t="shared" si="7"/>
        <v>1</v>
      </c>
      <c r="N6" s="73">
        <f>IF($C6&gt;Results!$F$1," ",(VLOOKUP($D6,Results!$B$2:$H$244,7,FALSE)))</f>
        <v>4</v>
      </c>
      <c r="O6" s="74">
        <f>IF($C6&gt;Results!$F$1," ",(VLOOKUP($E6,Results!$C$2:$K$244,9,FALSE)))</f>
        <v>22</v>
      </c>
      <c r="P6" s="77">
        <f t="shared" si="8"/>
        <v>0</v>
      </c>
    </row>
    <row r="7" spans="2:16" x14ac:dyDescent="0.3">
      <c r="B7" t="str">
        <f t="shared" si="2"/>
        <v>E8</v>
      </c>
      <c r="C7" s="1">
        <v>5</v>
      </c>
      <c r="D7" s="20" t="str">
        <f t="shared" si="3"/>
        <v>5E8</v>
      </c>
      <c r="E7" s="20" t="str">
        <f t="shared" si="4"/>
        <v>5E2</v>
      </c>
      <c r="F7" s="19"/>
      <c r="G7" s="18">
        <f>+Results!D38</f>
        <v>46311</v>
      </c>
      <c r="H7" s="16" t="str">
        <f>VLOOKUP($D7,Results!$B$2:$I$244,8,FALSE)</f>
        <v>E2</v>
      </c>
      <c r="I7" s="17" t="str">
        <f>VLOOKUP(H7,Results!$N$2:$O$11,2,FALSE)</f>
        <v>Team Krewna</v>
      </c>
      <c r="J7" s="82">
        <f t="shared" si="5"/>
        <v>1</v>
      </c>
      <c r="K7" s="64">
        <f t="shared" si="6"/>
        <v>0</v>
      </c>
      <c r="L7" s="67">
        <f>IF(OR(C7&gt;Results!$F$1,N7="N"),0,IF(H7="X",0,IF(N7=O7,1,0)))</f>
        <v>0</v>
      </c>
      <c r="M7" s="66">
        <f t="shared" si="7"/>
        <v>1</v>
      </c>
      <c r="N7" s="73">
        <f>IF($C7&gt;Results!$F$1," ",(VLOOKUP($D7,Results!$B$2:$H$244,7,FALSE)))</f>
        <v>9</v>
      </c>
      <c r="O7" s="74">
        <f>IF($C7&gt;Results!$F$1," ",(VLOOKUP($E7,Results!$C$2:$K$244,9,FALSE)))</f>
        <v>21</v>
      </c>
      <c r="P7" s="77">
        <f t="shared" si="8"/>
        <v>0</v>
      </c>
    </row>
    <row r="8" spans="2:16" x14ac:dyDescent="0.3">
      <c r="B8" t="str">
        <f t="shared" si="2"/>
        <v>E8</v>
      </c>
      <c r="C8" s="1">
        <v>6</v>
      </c>
      <c r="D8" s="20" t="str">
        <f t="shared" si="3"/>
        <v>6E8</v>
      </c>
      <c r="E8" s="20" t="str">
        <f t="shared" si="4"/>
        <v>6E3</v>
      </c>
      <c r="F8" s="19"/>
      <c r="G8" s="15">
        <f>+Results!D47</f>
        <v>46317</v>
      </c>
      <c r="H8" s="16" t="str">
        <f>VLOOKUP($D8,Results!$B$2:$I$244,8,FALSE)</f>
        <v>E3</v>
      </c>
      <c r="I8" s="17" t="str">
        <f>VLOOKUP(H8,Results!$N$2:$O$11,2,FALSE)</f>
        <v>Riches Rollers</v>
      </c>
      <c r="J8" s="82">
        <f t="shared" si="5"/>
        <v>1</v>
      </c>
      <c r="K8" s="64">
        <f t="shared" si="6"/>
        <v>0</v>
      </c>
      <c r="L8" s="67">
        <f>IF(OR(C8&gt;Results!$F$1,N8="N"),0,IF(H8="X",0,IF(N8=O8,1,0)))</f>
        <v>0</v>
      </c>
      <c r="M8" s="66">
        <f t="shared" si="7"/>
        <v>1</v>
      </c>
      <c r="N8" s="73">
        <f>IF($C8&gt;Results!$F$1," ",(VLOOKUP($D8,Results!$B$2:$H$244,7,FALSE)))</f>
        <v>5</v>
      </c>
      <c r="O8" s="74">
        <f>IF($C8&gt;Results!$F$1," ",(VLOOKUP($E8,Results!$C$2:$K$244,9,FALSE)))</f>
        <v>22</v>
      </c>
      <c r="P8" s="77">
        <f t="shared" si="8"/>
        <v>0</v>
      </c>
    </row>
    <row r="9" spans="2:16" x14ac:dyDescent="0.3">
      <c r="B9" t="str">
        <f t="shared" si="2"/>
        <v>E8</v>
      </c>
      <c r="C9" s="1">
        <v>7</v>
      </c>
      <c r="D9" s="20" t="str">
        <f t="shared" si="3"/>
        <v>7E8</v>
      </c>
      <c r="E9" s="20" t="str">
        <f t="shared" si="4"/>
        <v>7E1</v>
      </c>
      <c r="F9" s="19"/>
      <c r="G9" s="15">
        <f>+Results!D56</f>
        <v>46325</v>
      </c>
      <c r="H9" s="16" t="str">
        <f>VLOOKUP($D9,Results!$B$2:$I$244,8,FALSE)</f>
        <v>E1</v>
      </c>
      <c r="I9" s="17" t="str">
        <f>VLOOKUP(H9,Results!$N$2:$O$11,2,FALSE)</f>
        <v>Misfits</v>
      </c>
      <c r="J9" s="82">
        <f t="shared" si="5"/>
        <v>0</v>
      </c>
      <c r="K9" s="64">
        <f t="shared" si="6"/>
        <v>0</v>
      </c>
      <c r="L9" s="67">
        <f>IF(OR(C9&gt;Results!$F$1,N9="N"),0,IF(H9="X",0,IF(N9=O9,1,0)))</f>
        <v>0</v>
      </c>
      <c r="M9" s="66">
        <f t="shared" si="7"/>
        <v>0</v>
      </c>
      <c r="N9" s="73" t="str">
        <f>IF($C9&gt;Results!$F$1," ",(VLOOKUP($D9,Results!$B$2:$H$244,7,FALSE)))</f>
        <v xml:space="preserve"> </v>
      </c>
      <c r="O9" s="74" t="str">
        <f>IF($C9&gt;Results!$F$1," ",(VLOOKUP($E9,Results!$C$2:$K$244,9,FALSE)))</f>
        <v xml:space="preserve"> </v>
      </c>
      <c r="P9" s="77">
        <f t="shared" si="8"/>
        <v>0</v>
      </c>
    </row>
    <row r="10" spans="2:16" x14ac:dyDescent="0.3">
      <c r="B10" t="str">
        <f t="shared" si="2"/>
        <v>E8</v>
      </c>
      <c r="C10" s="1">
        <v>8</v>
      </c>
      <c r="D10" s="20" t="str">
        <f t="shared" si="3"/>
        <v>8E8</v>
      </c>
      <c r="E10" s="20" t="str">
        <f t="shared" si="4"/>
        <v>8E6</v>
      </c>
      <c r="F10" s="19"/>
      <c r="G10" s="15">
        <f>+Results!D65</f>
        <v>46331</v>
      </c>
      <c r="H10" s="16" t="str">
        <f>VLOOKUP($D10,Results!$B$2:$I$244,8,FALSE)</f>
        <v>E6</v>
      </c>
      <c r="I10" s="17" t="str">
        <f>VLOOKUP(H10,Results!$N$2:$O$11,2,FALSE)</f>
        <v>Starlite</v>
      </c>
      <c r="J10" s="82">
        <f t="shared" si="5"/>
        <v>0</v>
      </c>
      <c r="K10" s="64">
        <f t="shared" si="6"/>
        <v>0</v>
      </c>
      <c r="L10" s="67">
        <f>IF(OR(C10&gt;Results!$F$1,N10="N"),0,IF(H10="X",0,IF(N10=O10,1,0)))</f>
        <v>0</v>
      </c>
      <c r="M10" s="66">
        <f t="shared" si="7"/>
        <v>0</v>
      </c>
      <c r="N10" s="73" t="str">
        <f>IF($C10&gt;Results!$F$1," ",(VLOOKUP($D10,Results!$B$2:$H$244,7,FALSE)))</f>
        <v xml:space="preserve"> </v>
      </c>
      <c r="O10" s="74" t="str">
        <f>IF($C10&gt;Results!$F$1," ",(VLOOKUP($E10,Results!$C$2:$K$244,9,FALSE)))</f>
        <v xml:space="preserve"> </v>
      </c>
      <c r="P10" s="77">
        <f t="shared" si="8"/>
        <v>0</v>
      </c>
    </row>
    <row r="11" spans="2:16" x14ac:dyDescent="0.3">
      <c r="B11" t="str">
        <f t="shared" si="2"/>
        <v>E8</v>
      </c>
      <c r="C11" s="1">
        <v>9</v>
      </c>
      <c r="D11" s="20" t="str">
        <f t="shared" si="3"/>
        <v>9E8</v>
      </c>
      <c r="E11" s="20" t="str">
        <f t="shared" si="4"/>
        <v>9E4</v>
      </c>
      <c r="F11" s="19"/>
      <c r="G11" s="18">
        <f>+Results!D74</f>
        <v>46339</v>
      </c>
      <c r="H11" s="16" t="str">
        <f>VLOOKUP($D11,Results!$B$2:$I$244,8,FALSE)</f>
        <v>E4</v>
      </c>
      <c r="I11" s="17" t="str">
        <f>VLOOKUP(H11,Results!$N$2:$O$11,2,FALSE)</f>
        <v>Bullets</v>
      </c>
      <c r="J11" s="82">
        <f t="shared" si="5"/>
        <v>0</v>
      </c>
      <c r="K11" s="64">
        <f t="shared" si="6"/>
        <v>0</v>
      </c>
      <c r="L11" s="67">
        <f>IF(OR(C11&gt;Results!$F$1,N11="N"),0,IF(H11="X",0,IF(N11=O11,1,0)))</f>
        <v>0</v>
      </c>
      <c r="M11" s="66">
        <f t="shared" si="7"/>
        <v>0</v>
      </c>
      <c r="N11" s="73" t="str">
        <f>IF($C11&gt;Results!$F$1," ",(VLOOKUP($D11,Results!$B$2:$H$244,7,FALSE)))</f>
        <v xml:space="preserve"> </v>
      </c>
      <c r="O11" s="74" t="str">
        <f>IF($C11&gt;Results!$F$1," ",(VLOOKUP($E11,Results!$C$2:$K$244,9,FALSE)))</f>
        <v xml:space="preserve"> </v>
      </c>
      <c r="P11" s="77">
        <f t="shared" si="8"/>
        <v>0</v>
      </c>
    </row>
    <row r="12" spans="2:16" x14ac:dyDescent="0.3">
      <c r="B12" t="str">
        <f t="shared" si="2"/>
        <v>E8</v>
      </c>
      <c r="C12" s="1">
        <v>10</v>
      </c>
      <c r="D12" s="20" t="str">
        <f t="shared" si="3"/>
        <v>10E8</v>
      </c>
      <c r="E12" s="20" t="str">
        <f t="shared" si="4"/>
        <v>10E7</v>
      </c>
      <c r="F12" s="19"/>
      <c r="G12" s="18">
        <f>+Results!D83</f>
        <v>46345</v>
      </c>
      <c r="H12" s="16" t="str">
        <f>VLOOKUP($D12,Results!$B$2:$I$244,8,FALSE)</f>
        <v>E7</v>
      </c>
      <c r="I12" s="17" t="str">
        <f>VLOOKUP(H12,Results!$N$2:$O$11,2,FALSE)</f>
        <v>Golfers</v>
      </c>
      <c r="J12" s="82">
        <f t="shared" si="5"/>
        <v>0</v>
      </c>
      <c r="K12" s="64">
        <f t="shared" si="6"/>
        <v>0</v>
      </c>
      <c r="L12" s="67">
        <f>IF(OR(C12&gt;Results!$F$1,N12="N"),0,IF(H12="X",0,IF(N12=O12,1,0)))</f>
        <v>0</v>
      </c>
      <c r="M12" s="66">
        <f t="shared" si="7"/>
        <v>0</v>
      </c>
      <c r="N12" s="73" t="str">
        <f>IF($C12&gt;Results!$F$1," ",(VLOOKUP($D12,Results!$B$2:$H$244,7,FALSE)))</f>
        <v xml:space="preserve"> </v>
      </c>
      <c r="O12" s="74" t="str">
        <f>IF($C12&gt;Results!$F$1," ",(VLOOKUP($E12,Results!$C$2:$K$244,9,FALSE)))</f>
        <v xml:space="preserve"> </v>
      </c>
      <c r="P12" s="77">
        <f t="shared" si="8"/>
        <v>0</v>
      </c>
    </row>
    <row r="13" spans="2:16" x14ac:dyDescent="0.3">
      <c r="B13" t="str">
        <f t="shared" si="2"/>
        <v>E8</v>
      </c>
      <c r="C13" s="1">
        <v>11</v>
      </c>
      <c r="D13" s="20" t="str">
        <f t="shared" si="3"/>
        <v>11E8</v>
      </c>
      <c r="E13" s="20" t="str">
        <f t="shared" si="4"/>
        <v>11X</v>
      </c>
      <c r="F13" s="19"/>
      <c r="G13" s="18">
        <f>+Results!D92</f>
        <v>46353</v>
      </c>
      <c r="H13" s="16" t="str">
        <f>VLOOKUP($D13,Results!$B$2:$I$244,8,FALSE)</f>
        <v>X</v>
      </c>
      <c r="I13" s="17" t="str">
        <f>VLOOKUP(H13,Results!$N$2:$O$11,2,FALSE)</f>
        <v>No Match</v>
      </c>
      <c r="J13" s="82">
        <f t="shared" si="5"/>
        <v>0</v>
      </c>
      <c r="K13" s="64">
        <f t="shared" si="6"/>
        <v>0</v>
      </c>
      <c r="L13" s="67">
        <f>IF(OR(C13&gt;Results!$F$1,N13="N"),0,IF(H13="X",0,IF(N13=O13,1,0)))</f>
        <v>0</v>
      </c>
      <c r="M13" s="66">
        <f t="shared" si="7"/>
        <v>0</v>
      </c>
      <c r="N13" s="73" t="str">
        <f>IF($C13&gt;Results!$F$1," ",(VLOOKUP($D13,Results!$B$2:$H$244,7,FALSE)))</f>
        <v xml:space="preserve"> </v>
      </c>
      <c r="O13" s="74" t="str">
        <f>IF($C13&gt;Results!$F$1," ",(VLOOKUP($E13,Results!$C$2:$K$244,9,FALSE)))</f>
        <v xml:space="preserve"> </v>
      </c>
      <c r="P13" s="77">
        <f t="shared" si="8"/>
        <v>0</v>
      </c>
    </row>
    <row r="14" spans="2:16" x14ac:dyDescent="0.3">
      <c r="B14" t="str">
        <f t="shared" si="2"/>
        <v>E8</v>
      </c>
      <c r="C14" s="1">
        <v>12</v>
      </c>
      <c r="D14" s="20" t="str">
        <f t="shared" si="3"/>
        <v>12E8</v>
      </c>
      <c r="E14" s="20" t="str">
        <f t="shared" si="4"/>
        <v>12E5</v>
      </c>
      <c r="F14" s="19"/>
      <c r="G14" s="15">
        <f>+Results!D101</f>
        <v>46359</v>
      </c>
      <c r="H14" s="16" t="str">
        <f>VLOOKUP($D14,Results!$B$2:$I$244,8,FALSE)</f>
        <v>E5</v>
      </c>
      <c r="I14" s="17" t="str">
        <f>VLOOKUP(H14,Results!$N$2:$O$11,2,FALSE)</f>
        <v>New Builds</v>
      </c>
      <c r="J14" s="82">
        <f t="shared" si="5"/>
        <v>0</v>
      </c>
      <c r="K14" s="64">
        <f t="shared" si="6"/>
        <v>0</v>
      </c>
      <c r="L14" s="67">
        <f>IF(OR(C14&gt;Results!$F$1,N14="N"),0,IF(H14="X",0,IF(N14=O14,1,0)))</f>
        <v>0</v>
      </c>
      <c r="M14" s="66">
        <f t="shared" si="7"/>
        <v>0</v>
      </c>
      <c r="N14" s="73" t="str">
        <f>IF($C14&gt;Results!$F$1," ",(VLOOKUP($D14,Results!$B$2:$H$244,7,FALSE)))</f>
        <v xml:space="preserve"> </v>
      </c>
      <c r="O14" s="74" t="str">
        <f>IF($C14&gt;Results!$F$1," ",(VLOOKUP($E14,Results!$C$2:$K$244,9,FALSE)))</f>
        <v xml:space="preserve"> </v>
      </c>
      <c r="P14" s="77">
        <f t="shared" si="8"/>
        <v>0</v>
      </c>
    </row>
    <row r="15" spans="2:16" x14ac:dyDescent="0.3">
      <c r="B15" t="str">
        <f t="shared" si="2"/>
        <v>E8</v>
      </c>
      <c r="C15" s="1">
        <v>13</v>
      </c>
      <c r="D15" s="20" t="str">
        <f t="shared" si="3"/>
        <v>13E8</v>
      </c>
      <c r="E15" s="20" t="str">
        <f t="shared" si="4"/>
        <v>13E9</v>
      </c>
      <c r="F15" s="19"/>
      <c r="G15" s="15">
        <f>+Results!D110</f>
        <v>46367</v>
      </c>
      <c r="H15" s="16" t="str">
        <f>VLOOKUP($D15,Results!$B$2:$I$244,8,FALSE)</f>
        <v>E9</v>
      </c>
      <c r="I15" s="17" t="str">
        <f>VLOOKUP(H15,Results!$N$2:$O$11,2,FALSE)</f>
        <v>Biased Boys</v>
      </c>
      <c r="J15" s="82">
        <f t="shared" si="5"/>
        <v>0</v>
      </c>
      <c r="K15" s="64">
        <f t="shared" si="6"/>
        <v>0</v>
      </c>
      <c r="L15" s="67">
        <f>IF(OR(C15&gt;Results!$F$1,N15="N"),0,IF(H15="X",0,IF(N15=O15,1,0)))</f>
        <v>0</v>
      </c>
      <c r="M15" s="66">
        <f t="shared" si="7"/>
        <v>0</v>
      </c>
      <c r="N15" s="73" t="str">
        <f>IF($C15&gt;Results!$F$1," ",(VLOOKUP($D15,Results!$B$2:$H$244,7,FALSE)))</f>
        <v xml:space="preserve"> </v>
      </c>
      <c r="O15" s="74" t="str">
        <f>IF($C15&gt;Results!$F$1," ",(VLOOKUP($E15,Results!$C$2:$K$244,9,FALSE)))</f>
        <v xml:space="preserve"> </v>
      </c>
      <c r="P15" s="77">
        <f t="shared" si="8"/>
        <v>0</v>
      </c>
    </row>
    <row r="16" spans="2:16" x14ac:dyDescent="0.3">
      <c r="B16" t="str">
        <f t="shared" si="2"/>
        <v>E8</v>
      </c>
      <c r="C16" s="1">
        <v>14</v>
      </c>
      <c r="D16" s="20" t="str">
        <f t="shared" si="3"/>
        <v>14E8</v>
      </c>
      <c r="E16" s="20" t="str">
        <f t="shared" si="4"/>
        <v>14E2</v>
      </c>
      <c r="F16" s="19"/>
      <c r="G16" s="15">
        <f>+Results!D119</f>
        <v>46373</v>
      </c>
      <c r="H16" s="16" t="str">
        <f>VLOOKUP($D16,Results!$B$2:$I$244,8,FALSE)</f>
        <v>E2</v>
      </c>
      <c r="I16" s="17" t="str">
        <f>VLOOKUP(H16,Results!$N$2:$O$11,2,FALSE)</f>
        <v>Team Krewna</v>
      </c>
      <c r="J16" s="82">
        <f t="shared" si="5"/>
        <v>0</v>
      </c>
      <c r="K16" s="64">
        <f t="shared" si="6"/>
        <v>0</v>
      </c>
      <c r="L16" s="67">
        <f>IF(OR(C16&gt;Results!$F$1,N16="N"),0,IF(H16="X",0,IF(N16=O16,1,0)))</f>
        <v>0</v>
      </c>
      <c r="M16" s="66">
        <f t="shared" si="7"/>
        <v>0</v>
      </c>
      <c r="N16" s="73" t="str">
        <f>IF($C16&gt;Results!$F$1," ",(VLOOKUP($D16,Results!$B$2:$H$244,7,FALSE)))</f>
        <v xml:space="preserve"> </v>
      </c>
      <c r="O16" s="74" t="str">
        <f>IF($C16&gt;Results!$F$1," ",(VLOOKUP($E16,Results!$C$2:$K$244,9,FALSE)))</f>
        <v xml:space="preserve"> </v>
      </c>
      <c r="P16" s="77">
        <f t="shared" si="8"/>
        <v>0</v>
      </c>
    </row>
    <row r="17" spans="2:16" x14ac:dyDescent="0.3">
      <c r="B17" t="str">
        <f t="shared" si="2"/>
        <v>E8</v>
      </c>
      <c r="C17" s="1">
        <v>15</v>
      </c>
      <c r="D17" s="20" t="str">
        <f t="shared" si="3"/>
        <v>15E8</v>
      </c>
      <c r="E17" s="20" t="str">
        <f t="shared" si="4"/>
        <v>15E3</v>
      </c>
      <c r="F17" s="19"/>
      <c r="G17" s="15">
        <f>+Results!D128</f>
        <v>46395</v>
      </c>
      <c r="H17" s="16" t="str">
        <f>VLOOKUP($D17,Results!$B$2:$I$244,8,FALSE)</f>
        <v>E3</v>
      </c>
      <c r="I17" s="17" t="str">
        <f>VLOOKUP(H17,Results!$N$2:$O$11,2,FALSE)</f>
        <v>Riches Rollers</v>
      </c>
      <c r="J17" s="82">
        <f t="shared" si="5"/>
        <v>0</v>
      </c>
      <c r="K17" s="64">
        <f t="shared" si="6"/>
        <v>0</v>
      </c>
      <c r="L17" s="67">
        <f>IF(OR(C17&gt;Results!$F$1,N17="N"),0,IF(H17="X",0,IF(N17=O17,1,0)))</f>
        <v>0</v>
      </c>
      <c r="M17" s="66">
        <f t="shared" si="7"/>
        <v>0</v>
      </c>
      <c r="N17" s="73" t="str">
        <f>IF($C17&gt;Results!$F$1," ",(VLOOKUP($D17,Results!$B$2:$H$244,7,FALSE)))</f>
        <v xml:space="preserve"> </v>
      </c>
      <c r="O17" s="74" t="str">
        <f>IF($C17&gt;Results!$F$1," ",(VLOOKUP($E17,Results!$C$2:$K$244,9,FALSE)))</f>
        <v xml:space="preserve"> </v>
      </c>
      <c r="P17" s="77">
        <f t="shared" si="8"/>
        <v>0</v>
      </c>
    </row>
    <row r="18" spans="2:16" x14ac:dyDescent="0.3">
      <c r="B18" t="str">
        <f t="shared" si="2"/>
        <v>E8</v>
      </c>
      <c r="C18" s="1">
        <v>16</v>
      </c>
      <c r="D18" s="20" t="str">
        <f t="shared" si="3"/>
        <v>16E8</v>
      </c>
      <c r="E18" s="20" t="str">
        <f t="shared" si="4"/>
        <v>16E1</v>
      </c>
      <c r="F18" s="19"/>
      <c r="G18" s="18">
        <f>+Results!D137</f>
        <v>46401</v>
      </c>
      <c r="H18" s="16" t="str">
        <f>VLOOKUP($D18,Results!$B$2:$I$244,8,FALSE)</f>
        <v>E1</v>
      </c>
      <c r="I18" s="17" t="str">
        <f>VLOOKUP(H18,Results!$N$2:$O$11,2,FALSE)</f>
        <v>Misfits</v>
      </c>
      <c r="J18" s="82">
        <f t="shared" si="5"/>
        <v>0</v>
      </c>
      <c r="K18" s="64">
        <f t="shared" si="6"/>
        <v>0</v>
      </c>
      <c r="L18" s="67">
        <f>IF(OR(C18&gt;Results!$F$1,N18="N"),0,IF(H18="X",0,IF(N18=O18,1,0)))</f>
        <v>0</v>
      </c>
      <c r="M18" s="66">
        <f t="shared" si="7"/>
        <v>0</v>
      </c>
      <c r="N18" s="73" t="str">
        <f>IF($C18&gt;Results!$F$1," ",(VLOOKUP($D18,Results!$B$2:$H$244,7,FALSE)))</f>
        <v xml:space="preserve"> </v>
      </c>
      <c r="O18" s="74" t="str">
        <f>IF($C18&gt;Results!$F$1," ",(VLOOKUP($E18,Results!$C$2:$K$244,9,FALSE)))</f>
        <v xml:space="preserve"> </v>
      </c>
      <c r="P18" s="77">
        <f t="shared" si="8"/>
        <v>0</v>
      </c>
    </row>
    <row r="19" spans="2:16" x14ac:dyDescent="0.3">
      <c r="B19" t="str">
        <f t="shared" si="2"/>
        <v>E8</v>
      </c>
      <c r="C19" s="1">
        <v>17</v>
      </c>
      <c r="D19" s="20" t="str">
        <f t="shared" si="3"/>
        <v>17E8</v>
      </c>
      <c r="E19" s="20" t="str">
        <f t="shared" si="4"/>
        <v>17E6</v>
      </c>
      <c r="F19" s="19"/>
      <c r="G19" s="15">
        <f>+Results!D146</f>
        <v>46409</v>
      </c>
      <c r="H19" s="16" t="str">
        <f>VLOOKUP($D19,Results!$B$2:$I$244,8,FALSE)</f>
        <v>E6</v>
      </c>
      <c r="I19" s="17" t="str">
        <f>VLOOKUP(H19,Results!$N$2:$O$11,2,FALSE)</f>
        <v>Starlite</v>
      </c>
      <c r="J19" s="82">
        <f t="shared" si="5"/>
        <v>0</v>
      </c>
      <c r="K19" s="64">
        <f t="shared" si="6"/>
        <v>0</v>
      </c>
      <c r="L19" s="67">
        <f>IF(OR(C19&gt;Results!$F$1,N19="N"),0,IF(H19="X",0,IF(N19=O19,1,0)))</f>
        <v>0</v>
      </c>
      <c r="M19" s="66">
        <f t="shared" si="7"/>
        <v>0</v>
      </c>
      <c r="N19" s="73" t="str">
        <f>IF($C19&gt;Results!$F$1," ",(VLOOKUP($D19,Results!$B$2:$H$244,7,FALSE)))</f>
        <v xml:space="preserve"> </v>
      </c>
      <c r="O19" s="74" t="str">
        <f>IF($C19&gt;Results!$F$1," ",(VLOOKUP($E19,Results!$C$2:$K$244,9,FALSE)))</f>
        <v xml:space="preserve"> </v>
      </c>
      <c r="P19" s="77">
        <f t="shared" si="8"/>
        <v>0</v>
      </c>
    </row>
    <row r="20" spans="2:16" x14ac:dyDescent="0.3">
      <c r="B20" t="str">
        <f t="shared" si="2"/>
        <v>E8</v>
      </c>
      <c r="C20" s="1">
        <v>18</v>
      </c>
      <c r="D20" s="20" t="str">
        <f t="shared" si="3"/>
        <v>18E8</v>
      </c>
      <c r="E20" s="20" t="str">
        <f t="shared" si="4"/>
        <v>18E4</v>
      </c>
      <c r="F20" s="19"/>
      <c r="G20" s="18">
        <f>+Results!D155</f>
        <v>46415</v>
      </c>
      <c r="H20" s="16" t="str">
        <f>VLOOKUP($D20,Results!$B$2:$I$244,8,FALSE)</f>
        <v>E4</v>
      </c>
      <c r="I20" s="17" t="str">
        <f>VLOOKUP(H20,Results!$N$2:$O$11,2,FALSE)</f>
        <v>Bullets</v>
      </c>
      <c r="J20" s="82">
        <f t="shared" si="5"/>
        <v>0</v>
      </c>
      <c r="K20" s="64">
        <f t="shared" si="6"/>
        <v>0</v>
      </c>
      <c r="L20" s="67">
        <f>IF(OR(C20&gt;Results!$F$1,N20="N"),0,IF(H20="X",0,IF(N20=O20,1,0)))</f>
        <v>0</v>
      </c>
      <c r="M20" s="66">
        <f t="shared" si="7"/>
        <v>0</v>
      </c>
      <c r="N20" s="73" t="str">
        <f>IF($C20&gt;Results!$F$1," ",(VLOOKUP($D20,Results!$B$2:$H$244,7,FALSE)))</f>
        <v xml:space="preserve"> </v>
      </c>
      <c r="O20" s="74" t="str">
        <f>IF($C20&gt;Results!$F$1," ",(VLOOKUP($E20,Results!$C$2:$K$244,9,FALSE)))</f>
        <v xml:space="preserve"> </v>
      </c>
      <c r="P20" s="77">
        <f t="shared" si="8"/>
        <v>0</v>
      </c>
    </row>
    <row r="21" spans="2:16" x14ac:dyDescent="0.3">
      <c r="B21" t="str">
        <f t="shared" si="2"/>
        <v>E8</v>
      </c>
      <c r="C21" s="1">
        <v>19</v>
      </c>
      <c r="D21" s="20" t="str">
        <f t="shared" si="3"/>
        <v>19E8</v>
      </c>
      <c r="E21" s="20" t="str">
        <f t="shared" si="4"/>
        <v>19E7</v>
      </c>
      <c r="F21" s="19"/>
      <c r="G21" s="15">
        <f>+Results!D164</f>
        <v>46423</v>
      </c>
      <c r="H21" s="16" t="str">
        <f>VLOOKUP($D21,Results!$B$2:$I$244,8,FALSE)</f>
        <v>E7</v>
      </c>
      <c r="I21" s="17" t="str">
        <f>VLOOKUP(H21,Results!$N$2:$O$11,2,FALSE)</f>
        <v>Golfers</v>
      </c>
      <c r="J21" s="82">
        <f t="shared" si="5"/>
        <v>0</v>
      </c>
      <c r="K21" s="64">
        <f t="shared" si="6"/>
        <v>0</v>
      </c>
      <c r="L21" s="67">
        <f>IF(OR(C21&gt;Results!$F$1,N21="N"),0,IF(H21="X",0,IF(N21=O21,1,0)))</f>
        <v>0</v>
      </c>
      <c r="M21" s="66">
        <f t="shared" si="7"/>
        <v>0</v>
      </c>
      <c r="N21" s="73" t="str">
        <f>IF($C21&gt;Results!$F$1," ",(VLOOKUP($D21,Results!$B$2:$H$244,7,FALSE)))</f>
        <v xml:space="preserve"> </v>
      </c>
      <c r="O21" s="74" t="str">
        <f>IF($C21&gt;Results!$F$1," ",(VLOOKUP($E21,Results!$C$2:$K$244,9,FALSE)))</f>
        <v xml:space="preserve"> </v>
      </c>
      <c r="P21" s="77">
        <f t="shared" si="8"/>
        <v>0</v>
      </c>
    </row>
    <row r="22" spans="2:16" x14ac:dyDescent="0.3">
      <c r="B22" t="str">
        <f t="shared" si="2"/>
        <v>E8</v>
      </c>
      <c r="C22" s="1">
        <v>20</v>
      </c>
      <c r="D22" s="20" t="str">
        <f t="shared" si="3"/>
        <v>20E8</v>
      </c>
      <c r="E22" s="20" t="str">
        <f t="shared" si="4"/>
        <v>20X</v>
      </c>
      <c r="F22" s="19"/>
      <c r="G22" s="18">
        <f>+Results!D173</f>
        <v>46429</v>
      </c>
      <c r="H22" s="16" t="str">
        <f>VLOOKUP($D22,Results!$B$2:$I$244,8,FALSE)</f>
        <v>X</v>
      </c>
      <c r="I22" s="17" t="str">
        <f>VLOOKUP(H22,Results!$N$2:$O$11,2,FALSE)</f>
        <v>No Match</v>
      </c>
      <c r="J22" s="82">
        <f t="shared" si="5"/>
        <v>0</v>
      </c>
      <c r="K22" s="64">
        <f t="shared" si="6"/>
        <v>0</v>
      </c>
      <c r="L22" s="67">
        <f>IF(OR(C22&gt;Results!$F$1,N22="N"),0,IF(H22="X",0,IF(N22=O22,1,0)))</f>
        <v>0</v>
      </c>
      <c r="M22" s="66">
        <f t="shared" si="7"/>
        <v>0</v>
      </c>
      <c r="N22" s="73" t="str">
        <f>IF($C22&gt;Results!$F$1," ",(VLOOKUP($D22,Results!$B$2:$H$244,7,FALSE)))</f>
        <v xml:space="preserve"> </v>
      </c>
      <c r="O22" s="74" t="str">
        <f>IF($C22&gt;Results!$F$1," ",(VLOOKUP($E22,Results!$C$2:$K$244,9,FALSE)))</f>
        <v xml:space="preserve"> </v>
      </c>
      <c r="P22" s="77">
        <f t="shared" si="8"/>
        <v>0</v>
      </c>
    </row>
    <row r="23" spans="2:16" x14ac:dyDescent="0.3">
      <c r="B23" t="str">
        <f t="shared" si="2"/>
        <v>E8</v>
      </c>
      <c r="C23" s="1">
        <v>21</v>
      </c>
      <c r="D23" s="20" t="str">
        <f t="shared" si="3"/>
        <v>21E8</v>
      </c>
      <c r="E23" s="20" t="str">
        <f t="shared" si="4"/>
        <v>21E5</v>
      </c>
      <c r="F23" s="19"/>
      <c r="G23" s="15">
        <f>+Results!D182</f>
        <v>46437</v>
      </c>
      <c r="H23" s="16" t="str">
        <f>VLOOKUP($D23,Results!$B$2:$I$244,8,FALSE)</f>
        <v>E5</v>
      </c>
      <c r="I23" s="17" t="str">
        <f>VLOOKUP(H23,Results!$N$2:$O$11,2,FALSE)</f>
        <v>New Builds</v>
      </c>
      <c r="J23" s="82">
        <f t="shared" si="5"/>
        <v>0</v>
      </c>
      <c r="K23" s="64">
        <f t="shared" si="6"/>
        <v>0</v>
      </c>
      <c r="L23" s="67">
        <f>IF(OR(C23&gt;Results!$F$1,N23="N"),0,IF(H23="X",0,IF(N23=O23,1,0)))</f>
        <v>0</v>
      </c>
      <c r="M23" s="66">
        <f t="shared" si="7"/>
        <v>0</v>
      </c>
      <c r="N23" s="73" t="str">
        <f>IF($C23&gt;Results!$F$1," ",(VLOOKUP($D23,Results!$B$2:$H$244,7,FALSE)))</f>
        <v xml:space="preserve"> </v>
      </c>
      <c r="O23" s="74" t="str">
        <f>IF($C23&gt;Results!$F$1," ",(VLOOKUP($E23,Results!$C$2:$K$244,9,FALSE)))</f>
        <v xml:space="preserve"> </v>
      </c>
      <c r="P23" s="77">
        <f t="shared" si="8"/>
        <v>0</v>
      </c>
    </row>
    <row r="24" spans="2:16" x14ac:dyDescent="0.3">
      <c r="B24" t="str">
        <f t="shared" si="2"/>
        <v>E8</v>
      </c>
      <c r="C24" s="1">
        <v>22</v>
      </c>
      <c r="D24" s="20" t="str">
        <f t="shared" si="3"/>
        <v>22E8</v>
      </c>
      <c r="E24" s="20" t="str">
        <f t="shared" si="4"/>
        <v>22E9</v>
      </c>
      <c r="F24" s="19"/>
      <c r="G24" s="18">
        <f>+Results!D191</f>
        <v>46443</v>
      </c>
      <c r="H24" s="16" t="str">
        <f>VLOOKUP($D24,Results!$B$2:$I$244,8,FALSE)</f>
        <v>E9</v>
      </c>
      <c r="I24" s="17" t="str">
        <f>VLOOKUP(H24,Results!$N$2:$O$11,2,FALSE)</f>
        <v>Biased Boys</v>
      </c>
      <c r="J24" s="82">
        <f t="shared" si="5"/>
        <v>0</v>
      </c>
      <c r="K24" s="64">
        <f t="shared" si="6"/>
        <v>0</v>
      </c>
      <c r="L24" s="67">
        <f>IF(OR(C24&gt;Results!$F$1,N24="N"),0,IF(H24="X",0,IF(N24=O24,1,0)))</f>
        <v>0</v>
      </c>
      <c r="M24" s="66">
        <f t="shared" si="7"/>
        <v>0</v>
      </c>
      <c r="N24" s="73" t="str">
        <f>IF($C24&gt;Results!$F$1," ",(VLOOKUP($D24,Results!$B$2:$H$244,7,FALSE)))</f>
        <v xml:space="preserve"> </v>
      </c>
      <c r="O24" s="74" t="str">
        <f>IF($C24&gt;Results!$F$1," ",(VLOOKUP($E24,Results!$C$2:$K$244,9,FALSE)))</f>
        <v xml:space="preserve"> </v>
      </c>
      <c r="P24" s="77">
        <f t="shared" si="8"/>
        <v>0</v>
      </c>
    </row>
    <row r="25" spans="2:16" x14ac:dyDescent="0.3">
      <c r="B25" t="str">
        <f t="shared" si="2"/>
        <v>E8</v>
      </c>
      <c r="C25" s="1">
        <v>23</v>
      </c>
      <c r="D25" s="20" t="str">
        <f t="shared" si="3"/>
        <v>23E8</v>
      </c>
      <c r="E25" s="20" t="str">
        <f t="shared" si="4"/>
        <v>23E2</v>
      </c>
      <c r="F25" s="19"/>
      <c r="G25" s="15">
        <f>+Results!D200</f>
        <v>46451</v>
      </c>
      <c r="H25" s="16" t="str">
        <f>VLOOKUP($D25,Results!$B$2:$I$244,8,FALSE)</f>
        <v>E2</v>
      </c>
      <c r="I25" s="17" t="str">
        <f>VLOOKUP(H25,Results!$N$2:$O$11,2,FALSE)</f>
        <v>Team Krewna</v>
      </c>
      <c r="J25" s="82">
        <f t="shared" si="5"/>
        <v>0</v>
      </c>
      <c r="K25" s="64">
        <f t="shared" si="6"/>
        <v>0</v>
      </c>
      <c r="L25" s="67">
        <f>IF(OR(C25&gt;Results!$F$1,N25="N"),0,IF(H25="X",0,IF(N25=O25,1,0)))</f>
        <v>0</v>
      </c>
      <c r="M25" s="66">
        <f t="shared" si="7"/>
        <v>0</v>
      </c>
      <c r="N25" s="73" t="str">
        <f>IF($C25&gt;Results!$F$1," ",(VLOOKUP($D25,Results!$B$2:$H$244,7,FALSE)))</f>
        <v xml:space="preserve"> </v>
      </c>
      <c r="O25" s="74" t="str">
        <f>IF($C25&gt;Results!$F$1," ",(VLOOKUP($E25,Results!$C$2:$K$244,9,FALSE)))</f>
        <v xml:space="preserve"> </v>
      </c>
      <c r="P25" s="77">
        <f t="shared" si="8"/>
        <v>0</v>
      </c>
    </row>
    <row r="26" spans="2:16" x14ac:dyDescent="0.3">
      <c r="B26" t="str">
        <f t="shared" si="2"/>
        <v>E8</v>
      </c>
      <c r="C26" s="1">
        <v>24</v>
      </c>
      <c r="D26" s="20" t="str">
        <f t="shared" si="3"/>
        <v>24E8</v>
      </c>
      <c r="E26" s="20" t="str">
        <f t="shared" si="4"/>
        <v>24E3</v>
      </c>
      <c r="F26" s="19"/>
      <c r="G26" s="15">
        <f>+Results!D209</f>
        <v>46457</v>
      </c>
      <c r="H26" s="16" t="str">
        <f>VLOOKUP($D26,Results!$B$2:$I$244,8,FALSE)</f>
        <v>E3</v>
      </c>
      <c r="I26" s="17" t="str">
        <f>VLOOKUP(H26,Results!$N$2:$O$11,2,FALSE)</f>
        <v>Riches Rollers</v>
      </c>
      <c r="J26" s="82">
        <f t="shared" si="5"/>
        <v>0</v>
      </c>
      <c r="K26" s="64">
        <f t="shared" si="6"/>
        <v>0</v>
      </c>
      <c r="L26" s="67">
        <f>IF(OR(C26&gt;Results!$F$1,N26="N"),0,IF(H26="X",0,IF(N26=O26,1,0)))</f>
        <v>0</v>
      </c>
      <c r="M26" s="66">
        <f t="shared" si="7"/>
        <v>0</v>
      </c>
      <c r="N26" s="73" t="str">
        <f>IF($C26&gt;Results!$F$1," ",(VLOOKUP($D26,Results!$B$2:$H$244,7,FALSE)))</f>
        <v xml:space="preserve"> </v>
      </c>
      <c r="O26" s="74" t="str">
        <f>IF($C26&gt;Results!$F$1," ",(VLOOKUP($E26,Results!$C$2:$K$244,9,FALSE)))</f>
        <v xml:space="preserve"> </v>
      </c>
      <c r="P26" s="77">
        <f t="shared" si="8"/>
        <v>0</v>
      </c>
    </row>
    <row r="27" spans="2:16" x14ac:dyDescent="0.3">
      <c r="B27" t="str">
        <f t="shared" si="2"/>
        <v>E8</v>
      </c>
      <c r="C27" s="1">
        <v>25</v>
      </c>
      <c r="D27" s="20" t="str">
        <f t="shared" si="3"/>
        <v>25E8</v>
      </c>
      <c r="E27" s="20" t="str">
        <f t="shared" si="4"/>
        <v>25E1</v>
      </c>
      <c r="F27" s="19"/>
      <c r="G27" s="15">
        <f>+Results!D218</f>
        <v>46465</v>
      </c>
      <c r="H27" s="16" t="str">
        <f>VLOOKUP($D27,Results!$B$2:$I$244,8,FALSE)</f>
        <v>E1</v>
      </c>
      <c r="I27" s="17" t="str">
        <f>VLOOKUP(H27,Results!$N$2:$O$11,2,FALSE)</f>
        <v>Misfits</v>
      </c>
      <c r="J27" s="82">
        <f t="shared" si="5"/>
        <v>0</v>
      </c>
      <c r="K27" s="64">
        <f t="shared" si="6"/>
        <v>0</v>
      </c>
      <c r="L27" s="67">
        <f>IF(OR(C27&gt;Results!$F$1,N27="N"),0,IF(H27="X",0,IF(N27=O27,1,0)))</f>
        <v>0</v>
      </c>
      <c r="M27" s="66">
        <f t="shared" si="7"/>
        <v>0</v>
      </c>
      <c r="N27" s="73" t="str">
        <f>IF($C27&gt;Results!$F$1," ",(VLOOKUP($D27,Results!$B$2:$H$244,7,FALSE)))</f>
        <v xml:space="preserve"> </v>
      </c>
      <c r="O27" s="74" t="str">
        <f>IF($C27&gt;Results!$F$1," ",(VLOOKUP($E27,Results!$C$2:$K$244,9,FALSE)))</f>
        <v xml:space="preserve"> </v>
      </c>
      <c r="P27" s="77">
        <f t="shared" si="8"/>
        <v>0</v>
      </c>
    </row>
    <row r="28" spans="2:16" x14ac:dyDescent="0.3">
      <c r="B28" t="str">
        <f t="shared" si="2"/>
        <v>E8</v>
      </c>
      <c r="C28" s="1">
        <v>26</v>
      </c>
      <c r="D28" s="20" t="str">
        <f t="shared" si="3"/>
        <v>26E8</v>
      </c>
      <c r="E28" s="20" t="str">
        <f t="shared" si="4"/>
        <v>26E6</v>
      </c>
      <c r="F28" s="19"/>
      <c r="G28" s="15">
        <f>+Results!D227</f>
        <v>46471</v>
      </c>
      <c r="H28" s="16" t="str">
        <f>VLOOKUP($D28,Results!$B$2:$I$244,8,FALSE)</f>
        <v>E6</v>
      </c>
      <c r="I28" s="17" t="str">
        <f>VLOOKUP(H28,Results!$N$2:$O$11,2,FALSE)</f>
        <v>Starlite</v>
      </c>
      <c r="J28" s="82">
        <f t="shared" si="5"/>
        <v>0</v>
      </c>
      <c r="K28" s="64">
        <f t="shared" si="6"/>
        <v>0</v>
      </c>
      <c r="L28" s="67">
        <f>IF(OR(C28&gt;Results!$F$1,N28="N"),0,IF(H28="X",0,IF(N28=O28,1,0)))</f>
        <v>0</v>
      </c>
      <c r="M28" s="66">
        <f t="shared" si="7"/>
        <v>0</v>
      </c>
      <c r="N28" s="73" t="str">
        <f>IF($C28&gt;Results!$F$1," ",(VLOOKUP($D28,Results!$B$2:$H$244,7,FALSE)))</f>
        <v xml:space="preserve"> </v>
      </c>
      <c r="O28" s="74" t="str">
        <f>IF($C28&gt;Results!$F$1," ",(VLOOKUP($E28,Results!$C$2:$K$244,9,FALSE)))</f>
        <v xml:space="preserve"> </v>
      </c>
      <c r="P28" s="77">
        <f t="shared" si="8"/>
        <v>0</v>
      </c>
    </row>
    <row r="29" spans="2:16" x14ac:dyDescent="0.3">
      <c r="B29" t="str">
        <f t="shared" si="2"/>
        <v>E8</v>
      </c>
      <c r="C29" s="1">
        <v>27</v>
      </c>
      <c r="D29" s="20" t="str">
        <f t="shared" si="3"/>
        <v>27E8</v>
      </c>
      <c r="E29" s="20" t="str">
        <f t="shared" si="4"/>
        <v>27E4</v>
      </c>
      <c r="F29" s="19"/>
      <c r="G29" s="18">
        <f>+Results!D236</f>
        <v>46479</v>
      </c>
      <c r="H29" s="16" t="str">
        <f>VLOOKUP($D29,Results!$B$2:$I$244,8,FALSE)</f>
        <v>E4</v>
      </c>
      <c r="I29" s="17" t="str">
        <f>VLOOKUP(H29,Results!$N$2:$O$11,2,FALSE)</f>
        <v>Bullets</v>
      </c>
      <c r="J29" s="82">
        <f t="shared" si="5"/>
        <v>0</v>
      </c>
      <c r="K29" s="64">
        <f t="shared" si="6"/>
        <v>0</v>
      </c>
      <c r="L29" s="67">
        <f>IF(OR(C29&gt;Results!$F$1,N29="N"),0,IF(H29="X",0,IF(N29=O29,1,0)))</f>
        <v>0</v>
      </c>
      <c r="M29" s="66">
        <f t="shared" si="7"/>
        <v>0</v>
      </c>
      <c r="N29" s="73" t="str">
        <f>IF($C29&gt;Results!$F$1," ",(VLOOKUP($D29,Results!$B$2:$H$244,7,FALSE)))</f>
        <v xml:space="preserve"> </v>
      </c>
      <c r="O29" s="74" t="str">
        <f>IF($C29&gt;Results!$F$1," ",(VLOOKUP($E29,Results!$C$2:$K$244,9,FALSE)))</f>
        <v xml:space="preserve"> </v>
      </c>
      <c r="P29" s="77">
        <f t="shared" si="8"/>
        <v>0</v>
      </c>
    </row>
    <row r="30" spans="2:16" ht="15.6" x14ac:dyDescent="0.3">
      <c r="G30" s="23"/>
      <c r="H30" s="24"/>
      <c r="I30" s="25" t="s">
        <v>0</v>
      </c>
      <c r="J30" s="83">
        <f t="shared" ref="J30:P30" si="9">SUM(J3:J29)</f>
        <v>5</v>
      </c>
      <c r="K30" s="68">
        <f t="shared" si="9"/>
        <v>1</v>
      </c>
      <c r="L30" s="69">
        <f t="shared" si="9"/>
        <v>0</v>
      </c>
      <c r="M30" s="70">
        <f t="shared" si="9"/>
        <v>4</v>
      </c>
      <c r="N30" s="75">
        <f t="shared" si="9"/>
        <v>43</v>
      </c>
      <c r="O30" s="76">
        <f t="shared" si="9"/>
        <v>100</v>
      </c>
      <c r="P30" s="78">
        <f t="shared" si="9"/>
        <v>2</v>
      </c>
    </row>
  </sheetData>
  <mergeCells count="1">
    <mergeCell ref="I1:L1"/>
  </mergeCells>
  <conditionalFormatting sqref="H3:H29">
    <cfRule type="containsText" dxfId="3" priority="2" operator="containsText" text="X">
      <formula>NOT(ISERROR(SEARCH("X",H3)))</formula>
    </cfRule>
  </conditionalFormatting>
  <conditionalFormatting sqref="I3:I29">
    <cfRule type="containsText" dxfId="2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P30"/>
  <sheetViews>
    <sheetView workbookViewId="0">
      <selection activeCell="M1" sqref="M1"/>
    </sheetView>
  </sheetViews>
  <sheetFormatPr defaultRowHeight="14.4" x14ac:dyDescent="0.3"/>
  <cols>
    <col min="1" max="1" width="2.109375" customWidth="1"/>
    <col min="2" max="2" width="3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6.6640625" customWidth="1"/>
    <col min="9" max="9" width="13.6640625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1" t="s">
        <v>34</v>
      </c>
      <c r="I1" s="92" t="s">
        <v>45</v>
      </c>
      <c r="J1" s="92"/>
      <c r="K1" s="92"/>
      <c r="L1" s="92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13</v>
      </c>
      <c r="H2" s="16" t="s">
        <v>14</v>
      </c>
      <c r="I2" s="14" t="s">
        <v>5</v>
      </c>
      <c r="J2" s="82" t="s">
        <v>6</v>
      </c>
      <c r="K2" s="64" t="s">
        <v>7</v>
      </c>
      <c r="L2" s="65" t="s">
        <v>8</v>
      </c>
      <c r="M2" s="66" t="s">
        <v>9</v>
      </c>
      <c r="N2" s="71" t="s">
        <v>10</v>
      </c>
      <c r="O2" s="72" t="s">
        <v>11</v>
      </c>
      <c r="P2" s="77" t="s">
        <v>12</v>
      </c>
    </row>
    <row r="3" spans="2:16" x14ac:dyDescent="0.3">
      <c r="B3" t="str">
        <f>+$H$1</f>
        <v>E9</v>
      </c>
      <c r="C3" s="1">
        <v>1</v>
      </c>
      <c r="D3" s="20" t="str">
        <f t="shared" ref="D3" si="0">CONCATENATE(C3,B3)</f>
        <v>1E9</v>
      </c>
      <c r="E3" s="20" t="str">
        <f t="shared" ref="E3" si="1">CONCATENATE(C3,H3)</f>
        <v>1X</v>
      </c>
      <c r="F3" s="19"/>
      <c r="G3" s="15">
        <f>+Results!D2</f>
        <v>46283</v>
      </c>
      <c r="H3" s="16" t="str">
        <f>VLOOKUP($D3,Results!$B$2:$I$244,8,FALSE)</f>
        <v>X</v>
      </c>
      <c r="I3" s="17" t="str">
        <f>VLOOKUP(H3,Results!$N$2:$O$11,2,FALSE)</f>
        <v>No Match</v>
      </c>
      <c r="J3" s="82">
        <f>SUM(K3:M3)</f>
        <v>0</v>
      </c>
      <c r="K3" s="64">
        <f>IF(H3="X",0,IF(N3&gt;O3,1,0))</f>
        <v>0</v>
      </c>
      <c r="L3" s="67">
        <f>IF(OR(C3&gt;Results!$F$1,N3="N"),0,IF(H3="X",0,IF(N3=O3,1,0)))</f>
        <v>0</v>
      </c>
      <c r="M3" s="66">
        <f>IF(H3="X",0,IF(N3&lt;O3,1,0))</f>
        <v>0</v>
      </c>
      <c r="N3" s="73">
        <f>IF($C3&gt;Results!$F$1," ",(VLOOKUP($D3,Results!$B$2:$H$244,7,FALSE)))</f>
        <v>0</v>
      </c>
      <c r="O3" s="74">
        <f>IF($C3&gt;Results!$F$1," ",(VLOOKUP($E3,Results!$C$2:$K$244,9,FALSE)))</f>
        <v>0</v>
      </c>
      <c r="P3" s="77">
        <f>IF(J3=" "," ",SUM(K3*2)+L3*1)</f>
        <v>0</v>
      </c>
    </row>
    <row r="4" spans="2:16" x14ac:dyDescent="0.3">
      <c r="B4" t="str">
        <f t="shared" ref="B4:B29" si="2">+$H$1</f>
        <v>E9</v>
      </c>
      <c r="C4" s="1">
        <v>2</v>
      </c>
      <c r="D4" s="20" t="str">
        <f t="shared" ref="D4:D29" si="3">CONCATENATE(C4,B4)</f>
        <v>2E9</v>
      </c>
      <c r="E4" s="20" t="str">
        <f t="shared" ref="E4:E29" si="4">CONCATENATE(C4,H4)</f>
        <v>2E1</v>
      </c>
      <c r="F4" s="19"/>
      <c r="G4" s="15">
        <f>+Results!D11</f>
        <v>46289</v>
      </c>
      <c r="H4" s="16" t="str">
        <f>VLOOKUP($D4,Results!$B$2:$I$244,8,FALSE)</f>
        <v>E1</v>
      </c>
      <c r="I4" s="17" t="str">
        <f>VLOOKUP(H4,Results!$N$2:$O$11,2,FALSE)</f>
        <v>Misfits</v>
      </c>
      <c r="J4" s="82">
        <f t="shared" ref="J4:J29" si="5">SUM(K4:M4)</f>
        <v>1</v>
      </c>
      <c r="K4" s="64">
        <f t="shared" ref="K4:K29" si="6">IF(H4="X",0,IF(N4&gt;O4,1,0))</f>
        <v>1</v>
      </c>
      <c r="L4" s="67">
        <f>IF(OR(C4&gt;Results!$F$1,N4="N"),0,IF(H4="X",0,IF(N4=O4,1,0)))</f>
        <v>0</v>
      </c>
      <c r="M4" s="66">
        <f t="shared" ref="M4:M29" si="7">IF(H4="X",0,IF(N4&lt;O4,1,0))</f>
        <v>0</v>
      </c>
      <c r="N4" s="73">
        <f>IF($C4&gt;Results!$F$1," ",(VLOOKUP($D4,Results!$B$2:$H$244,7,FALSE)))</f>
        <v>14</v>
      </c>
      <c r="O4" s="74">
        <f>IF($C4&gt;Results!$F$1," ",(VLOOKUP($E4,Results!$C$2:$K$244,9,FALSE)))</f>
        <v>13</v>
      </c>
      <c r="P4" s="77">
        <f t="shared" ref="P4:P29" si="8">IF(J4=" "," ",SUM(K4*2)+L4*1)</f>
        <v>2</v>
      </c>
    </row>
    <row r="5" spans="2:16" x14ac:dyDescent="0.3">
      <c r="B5" t="str">
        <f t="shared" si="2"/>
        <v>E9</v>
      </c>
      <c r="C5" s="1">
        <v>3</v>
      </c>
      <c r="D5" s="20" t="str">
        <f t="shared" si="3"/>
        <v>3E9</v>
      </c>
      <c r="E5" s="20" t="str">
        <f t="shared" si="4"/>
        <v>3E6</v>
      </c>
      <c r="F5" s="19"/>
      <c r="G5" s="15">
        <f>+Results!D20</f>
        <v>46297</v>
      </c>
      <c r="H5" s="16" t="str">
        <f>VLOOKUP($D5,Results!$B$2:$I$244,8,FALSE)</f>
        <v>E6</v>
      </c>
      <c r="I5" s="17" t="str">
        <f>VLOOKUP(H5,Results!$N$2:$O$11,2,FALSE)</f>
        <v>Starlite</v>
      </c>
      <c r="J5" s="82">
        <f t="shared" si="5"/>
        <v>1</v>
      </c>
      <c r="K5" s="64">
        <f t="shared" si="6"/>
        <v>0</v>
      </c>
      <c r="L5" s="67">
        <f>IF(OR(C5&gt;Results!$F$1,N5="N"),0,IF(H5="X",0,IF(N5=O5,1,0)))</f>
        <v>0</v>
      </c>
      <c r="M5" s="66">
        <f t="shared" si="7"/>
        <v>1</v>
      </c>
      <c r="N5" s="73">
        <f>IF($C5&gt;Results!$F$1," ",(VLOOKUP($D5,Results!$B$2:$H$244,7,FALSE)))</f>
        <v>7</v>
      </c>
      <c r="O5" s="74">
        <f>IF($C5&gt;Results!$F$1," ",(VLOOKUP($E5,Results!$C$2:$K$244,9,FALSE)))</f>
        <v>20</v>
      </c>
      <c r="P5" s="77">
        <f t="shared" si="8"/>
        <v>0</v>
      </c>
    </row>
    <row r="6" spans="2:16" x14ac:dyDescent="0.3">
      <c r="B6" t="str">
        <f t="shared" si="2"/>
        <v>E9</v>
      </c>
      <c r="C6" s="1">
        <v>4</v>
      </c>
      <c r="D6" s="20" t="str">
        <f t="shared" si="3"/>
        <v>4E9</v>
      </c>
      <c r="E6" s="20" t="str">
        <f t="shared" si="4"/>
        <v>4E8</v>
      </c>
      <c r="F6" s="19"/>
      <c r="G6" s="15">
        <f>+Results!D29</f>
        <v>46303</v>
      </c>
      <c r="H6" s="16" t="str">
        <f>VLOOKUP($D6,Results!$B$2:$I$244,8,FALSE)</f>
        <v>E8</v>
      </c>
      <c r="I6" s="17" t="str">
        <f>VLOOKUP(H6,Results!$N$2:$O$11,2,FALSE)</f>
        <v>Green Wizards</v>
      </c>
      <c r="J6" s="82">
        <f t="shared" si="5"/>
        <v>1</v>
      </c>
      <c r="K6" s="64">
        <f t="shared" si="6"/>
        <v>1</v>
      </c>
      <c r="L6" s="67">
        <f>IF(OR(C6&gt;Results!$F$1,N6="N"),0,IF(H6="X",0,IF(N6=O6,1,0)))</f>
        <v>0</v>
      </c>
      <c r="M6" s="66">
        <f t="shared" si="7"/>
        <v>0</v>
      </c>
      <c r="N6" s="73">
        <f>IF($C6&gt;Results!$F$1," ",(VLOOKUP($D6,Results!$B$2:$H$244,7,FALSE)))</f>
        <v>22</v>
      </c>
      <c r="O6" s="74">
        <f>IF($C6&gt;Results!$F$1," ",(VLOOKUP($E6,Results!$C$2:$K$244,9,FALSE)))</f>
        <v>4</v>
      </c>
      <c r="P6" s="77">
        <f t="shared" si="8"/>
        <v>2</v>
      </c>
    </row>
    <row r="7" spans="2:16" x14ac:dyDescent="0.3">
      <c r="B7" t="str">
        <f t="shared" si="2"/>
        <v>E9</v>
      </c>
      <c r="C7" s="1">
        <v>5</v>
      </c>
      <c r="D7" s="20" t="str">
        <f t="shared" si="3"/>
        <v>5E9</v>
      </c>
      <c r="E7" s="20" t="str">
        <f t="shared" si="4"/>
        <v>5E3</v>
      </c>
      <c r="F7" s="19"/>
      <c r="G7" s="18">
        <f>+Results!D38</f>
        <v>46311</v>
      </c>
      <c r="H7" s="16" t="str">
        <f>VLOOKUP($D7,Results!$B$2:$I$244,8,FALSE)</f>
        <v>E3</v>
      </c>
      <c r="I7" s="17" t="str">
        <f>VLOOKUP(H7,Results!$N$2:$O$11,2,FALSE)</f>
        <v>Riches Rollers</v>
      </c>
      <c r="J7" s="82">
        <f t="shared" si="5"/>
        <v>1</v>
      </c>
      <c r="K7" s="64">
        <f t="shared" si="6"/>
        <v>0</v>
      </c>
      <c r="L7" s="67">
        <f>IF(OR(C7&gt;Results!$F$1,N7="N"),0,IF(H7="X",0,IF(N7=O7,1,0)))</f>
        <v>0</v>
      </c>
      <c r="M7" s="66">
        <f t="shared" si="7"/>
        <v>1</v>
      </c>
      <c r="N7" s="73">
        <f>IF($C7&gt;Results!$F$1," ",(VLOOKUP($D7,Results!$B$2:$H$244,7,FALSE)))</f>
        <v>9</v>
      </c>
      <c r="O7" s="74">
        <f>IF($C7&gt;Results!$F$1," ",(VLOOKUP($E7,Results!$C$2:$K$244,9,FALSE)))</f>
        <v>16</v>
      </c>
      <c r="P7" s="77">
        <f t="shared" si="8"/>
        <v>0</v>
      </c>
    </row>
    <row r="8" spans="2:16" x14ac:dyDescent="0.3">
      <c r="B8" t="str">
        <f t="shared" si="2"/>
        <v>E9</v>
      </c>
      <c r="C8" s="1">
        <v>6</v>
      </c>
      <c r="D8" s="20" t="str">
        <f t="shared" si="3"/>
        <v>6E9</v>
      </c>
      <c r="E8" s="20" t="str">
        <f t="shared" si="4"/>
        <v>6E5</v>
      </c>
      <c r="F8" s="19"/>
      <c r="G8" s="15">
        <f>+Results!D47</f>
        <v>46317</v>
      </c>
      <c r="H8" s="16" t="str">
        <f>VLOOKUP($D8,Results!$B$2:$I$244,8,FALSE)</f>
        <v>E5</v>
      </c>
      <c r="I8" s="17" t="str">
        <f>VLOOKUP(H8,Results!$N$2:$O$11,2,FALSE)</f>
        <v>New Builds</v>
      </c>
      <c r="J8" s="82">
        <f t="shared" si="5"/>
        <v>1</v>
      </c>
      <c r="K8" s="64">
        <f t="shared" si="6"/>
        <v>0</v>
      </c>
      <c r="L8" s="67">
        <f>IF(OR(C8&gt;Results!$F$1,N8="N"),0,IF(H8="X",0,IF(N8=O8,1,0)))</f>
        <v>1</v>
      </c>
      <c r="M8" s="66">
        <f t="shared" si="7"/>
        <v>0</v>
      </c>
      <c r="N8" s="73">
        <f>IF($C8&gt;Results!$F$1," ",(VLOOKUP($D8,Results!$B$2:$H$244,7,FALSE)))</f>
        <v>15</v>
      </c>
      <c r="O8" s="74">
        <f>IF($C8&gt;Results!$F$1," ",(VLOOKUP($E8,Results!$C$2:$K$244,9,FALSE)))</f>
        <v>15</v>
      </c>
      <c r="P8" s="77">
        <f t="shared" si="8"/>
        <v>1</v>
      </c>
    </row>
    <row r="9" spans="2:16" x14ac:dyDescent="0.3">
      <c r="B9" t="str">
        <f t="shared" si="2"/>
        <v>E9</v>
      </c>
      <c r="C9" s="1">
        <v>7</v>
      </c>
      <c r="D9" s="20" t="str">
        <f t="shared" si="3"/>
        <v>7E9</v>
      </c>
      <c r="E9" s="20" t="str">
        <f t="shared" si="4"/>
        <v>7E7</v>
      </c>
      <c r="F9" s="19"/>
      <c r="G9" s="15">
        <f>+Results!D56</f>
        <v>46325</v>
      </c>
      <c r="H9" s="16" t="str">
        <f>VLOOKUP($D9,Results!$B$2:$I$244,8,FALSE)</f>
        <v>E7</v>
      </c>
      <c r="I9" s="17" t="str">
        <f>VLOOKUP(H9,Results!$N$2:$O$11,2,FALSE)</f>
        <v>Golfers</v>
      </c>
      <c r="J9" s="82">
        <f t="shared" si="5"/>
        <v>0</v>
      </c>
      <c r="K9" s="64">
        <f t="shared" si="6"/>
        <v>0</v>
      </c>
      <c r="L9" s="67">
        <f>IF(OR(C9&gt;Results!$F$1,N9="N"),0,IF(H9="X",0,IF(N9=O9,1,0)))</f>
        <v>0</v>
      </c>
      <c r="M9" s="66">
        <f t="shared" si="7"/>
        <v>0</v>
      </c>
      <c r="N9" s="73" t="str">
        <f>IF($C9&gt;Results!$F$1," ",(VLOOKUP($D9,Results!$B$2:$H$244,7,FALSE)))</f>
        <v xml:space="preserve"> </v>
      </c>
      <c r="O9" s="74" t="str">
        <f>IF($C9&gt;Results!$F$1," ",(VLOOKUP($E9,Results!$C$2:$K$244,9,FALSE)))</f>
        <v xml:space="preserve"> </v>
      </c>
      <c r="P9" s="77">
        <f t="shared" si="8"/>
        <v>0</v>
      </c>
    </row>
    <row r="10" spans="2:16" x14ac:dyDescent="0.3">
      <c r="B10" t="str">
        <f t="shared" si="2"/>
        <v>E9</v>
      </c>
      <c r="C10" s="1">
        <v>8</v>
      </c>
      <c r="D10" s="20" t="str">
        <f t="shared" si="3"/>
        <v>8E9</v>
      </c>
      <c r="E10" s="20" t="str">
        <f t="shared" si="4"/>
        <v>8E4</v>
      </c>
      <c r="F10" s="19"/>
      <c r="G10" s="15">
        <f>+Results!D65</f>
        <v>46331</v>
      </c>
      <c r="H10" s="16" t="str">
        <f>VLOOKUP($D10,Results!$B$2:$I$244,8,FALSE)</f>
        <v>E4</v>
      </c>
      <c r="I10" s="17" t="str">
        <f>VLOOKUP(H10,Results!$N$2:$O$11,2,FALSE)</f>
        <v>Bullets</v>
      </c>
      <c r="J10" s="82">
        <f t="shared" si="5"/>
        <v>0</v>
      </c>
      <c r="K10" s="64">
        <f t="shared" si="6"/>
        <v>0</v>
      </c>
      <c r="L10" s="67">
        <f>IF(OR(C10&gt;Results!$F$1,N10="N"),0,IF(H10="X",0,IF(N10=O10,1,0)))</f>
        <v>0</v>
      </c>
      <c r="M10" s="66">
        <f t="shared" si="7"/>
        <v>0</v>
      </c>
      <c r="N10" s="73" t="str">
        <f>IF($C10&gt;Results!$F$1," ",(VLOOKUP($D10,Results!$B$2:$H$244,7,FALSE)))</f>
        <v xml:space="preserve"> </v>
      </c>
      <c r="O10" s="74" t="str">
        <f>IF($C10&gt;Results!$F$1," ",(VLOOKUP($E10,Results!$C$2:$K$244,9,FALSE)))</f>
        <v xml:space="preserve"> </v>
      </c>
      <c r="P10" s="77">
        <f t="shared" si="8"/>
        <v>0</v>
      </c>
    </row>
    <row r="11" spans="2:16" x14ac:dyDescent="0.3">
      <c r="B11" t="str">
        <f t="shared" si="2"/>
        <v>E9</v>
      </c>
      <c r="C11" s="1">
        <v>9</v>
      </c>
      <c r="D11" s="20" t="str">
        <f t="shared" si="3"/>
        <v>9E9</v>
      </c>
      <c r="E11" s="20" t="str">
        <f t="shared" si="4"/>
        <v>9E2</v>
      </c>
      <c r="F11" s="19"/>
      <c r="G11" s="18">
        <f>+Results!D74</f>
        <v>46339</v>
      </c>
      <c r="H11" s="16" t="str">
        <f>VLOOKUP($D11,Results!$B$2:$I$244,8,FALSE)</f>
        <v>E2</v>
      </c>
      <c r="I11" s="17" t="str">
        <f>VLOOKUP(H11,Results!$N$2:$O$11,2,FALSE)</f>
        <v>Team Krewna</v>
      </c>
      <c r="J11" s="82">
        <f t="shared" si="5"/>
        <v>0</v>
      </c>
      <c r="K11" s="64">
        <f t="shared" si="6"/>
        <v>0</v>
      </c>
      <c r="L11" s="67">
        <f>IF(OR(C11&gt;Results!$F$1,N11="N"),0,IF(H11="X",0,IF(N11=O11,1,0)))</f>
        <v>0</v>
      </c>
      <c r="M11" s="66">
        <f t="shared" si="7"/>
        <v>0</v>
      </c>
      <c r="N11" s="73" t="str">
        <f>IF($C11&gt;Results!$F$1," ",(VLOOKUP($D11,Results!$B$2:$H$244,7,FALSE)))</f>
        <v xml:space="preserve"> </v>
      </c>
      <c r="O11" s="74" t="str">
        <f>IF($C11&gt;Results!$F$1," ",(VLOOKUP($E11,Results!$C$2:$K$244,9,FALSE)))</f>
        <v xml:space="preserve"> </v>
      </c>
      <c r="P11" s="77">
        <f t="shared" si="8"/>
        <v>0</v>
      </c>
    </row>
    <row r="12" spans="2:16" x14ac:dyDescent="0.3">
      <c r="B12" t="str">
        <f t="shared" si="2"/>
        <v>E9</v>
      </c>
      <c r="C12" s="1">
        <v>10</v>
      </c>
      <c r="D12" s="20" t="str">
        <f t="shared" si="3"/>
        <v>10E9</v>
      </c>
      <c r="E12" s="20" t="str">
        <f t="shared" si="4"/>
        <v>10X</v>
      </c>
      <c r="F12" s="19"/>
      <c r="G12" s="18">
        <f>+Results!D83</f>
        <v>46345</v>
      </c>
      <c r="H12" s="16" t="str">
        <f>VLOOKUP($D12,Results!$B$2:$I$244,8,FALSE)</f>
        <v>X</v>
      </c>
      <c r="I12" s="17" t="str">
        <f>VLOOKUP(H12,Results!$N$2:$O$11,2,FALSE)</f>
        <v>No Match</v>
      </c>
      <c r="J12" s="82">
        <f t="shared" si="5"/>
        <v>0</v>
      </c>
      <c r="K12" s="64">
        <f t="shared" si="6"/>
        <v>0</v>
      </c>
      <c r="L12" s="67">
        <f>IF(OR(C12&gt;Results!$F$1,N12="N"),0,IF(H12="X",0,IF(N12=O12,1,0)))</f>
        <v>0</v>
      </c>
      <c r="M12" s="66">
        <f t="shared" si="7"/>
        <v>0</v>
      </c>
      <c r="N12" s="73" t="str">
        <f>IF($C12&gt;Results!$F$1," ",(VLOOKUP($D12,Results!$B$2:$H$244,7,FALSE)))</f>
        <v xml:space="preserve"> </v>
      </c>
      <c r="O12" s="74" t="str">
        <f>IF($C12&gt;Results!$F$1," ",(VLOOKUP($E12,Results!$C$2:$K$244,9,FALSE)))</f>
        <v xml:space="preserve"> </v>
      </c>
      <c r="P12" s="77">
        <f t="shared" si="8"/>
        <v>0</v>
      </c>
    </row>
    <row r="13" spans="2:16" x14ac:dyDescent="0.3">
      <c r="B13" t="str">
        <f t="shared" si="2"/>
        <v>E9</v>
      </c>
      <c r="C13" s="1">
        <v>11</v>
      </c>
      <c r="D13" s="20" t="str">
        <f t="shared" si="3"/>
        <v>11E9</v>
      </c>
      <c r="E13" s="20" t="str">
        <f t="shared" si="4"/>
        <v>11E1</v>
      </c>
      <c r="F13" s="19"/>
      <c r="G13" s="18">
        <f>+Results!D92</f>
        <v>46353</v>
      </c>
      <c r="H13" s="16" t="str">
        <f>VLOOKUP($D13,Results!$B$2:$I$244,8,FALSE)</f>
        <v>E1</v>
      </c>
      <c r="I13" s="17" t="str">
        <f>VLOOKUP(H13,Results!$N$2:$O$11,2,FALSE)</f>
        <v>Misfits</v>
      </c>
      <c r="J13" s="82">
        <f t="shared" si="5"/>
        <v>0</v>
      </c>
      <c r="K13" s="64">
        <f t="shared" si="6"/>
        <v>0</v>
      </c>
      <c r="L13" s="67">
        <f>IF(OR(C13&gt;Results!$F$1,N13="N"),0,IF(H13="X",0,IF(N13=O13,1,0)))</f>
        <v>0</v>
      </c>
      <c r="M13" s="66">
        <f t="shared" si="7"/>
        <v>0</v>
      </c>
      <c r="N13" s="73" t="str">
        <f>IF($C13&gt;Results!$F$1," ",(VLOOKUP($D13,Results!$B$2:$H$244,7,FALSE)))</f>
        <v xml:space="preserve"> </v>
      </c>
      <c r="O13" s="74" t="str">
        <f>IF($C13&gt;Results!$F$1," ",(VLOOKUP($E13,Results!$C$2:$K$244,9,FALSE)))</f>
        <v xml:space="preserve"> </v>
      </c>
      <c r="P13" s="77">
        <f t="shared" si="8"/>
        <v>0</v>
      </c>
    </row>
    <row r="14" spans="2:16" x14ac:dyDescent="0.3">
      <c r="B14" t="str">
        <f t="shared" si="2"/>
        <v>E9</v>
      </c>
      <c r="C14" s="1">
        <v>12</v>
      </c>
      <c r="D14" s="20" t="str">
        <f t="shared" si="3"/>
        <v>12E9</v>
      </c>
      <c r="E14" s="20" t="str">
        <f t="shared" si="4"/>
        <v>12E6</v>
      </c>
      <c r="F14" s="19"/>
      <c r="G14" s="15">
        <f>+Results!D101</f>
        <v>46359</v>
      </c>
      <c r="H14" s="16" t="str">
        <f>VLOOKUP($D14,Results!$B$2:$I$244,8,FALSE)</f>
        <v>E6</v>
      </c>
      <c r="I14" s="17" t="str">
        <f>VLOOKUP(H14,Results!$N$2:$O$11,2,FALSE)</f>
        <v>Starlite</v>
      </c>
      <c r="J14" s="82">
        <f t="shared" si="5"/>
        <v>0</v>
      </c>
      <c r="K14" s="64">
        <f t="shared" si="6"/>
        <v>0</v>
      </c>
      <c r="L14" s="67">
        <f>IF(OR(C14&gt;Results!$F$1,N14="N"),0,IF(H14="X",0,IF(N14=O14,1,0)))</f>
        <v>0</v>
      </c>
      <c r="M14" s="66">
        <f t="shared" si="7"/>
        <v>0</v>
      </c>
      <c r="N14" s="73" t="str">
        <f>IF($C14&gt;Results!$F$1," ",(VLOOKUP($D14,Results!$B$2:$H$244,7,FALSE)))</f>
        <v xml:space="preserve"> </v>
      </c>
      <c r="O14" s="74" t="str">
        <f>IF($C14&gt;Results!$F$1," ",(VLOOKUP($E14,Results!$C$2:$K$244,9,FALSE)))</f>
        <v xml:space="preserve"> </v>
      </c>
      <c r="P14" s="77">
        <f t="shared" si="8"/>
        <v>0</v>
      </c>
    </row>
    <row r="15" spans="2:16" x14ac:dyDescent="0.3">
      <c r="B15" t="str">
        <f t="shared" si="2"/>
        <v>E9</v>
      </c>
      <c r="C15" s="1">
        <v>13</v>
      </c>
      <c r="D15" s="20" t="str">
        <f t="shared" si="3"/>
        <v>13E9</v>
      </c>
      <c r="E15" s="20" t="str">
        <f t="shared" si="4"/>
        <v>13E8</v>
      </c>
      <c r="F15" s="19"/>
      <c r="G15" s="15">
        <f>+Results!D110</f>
        <v>46367</v>
      </c>
      <c r="H15" s="16" t="str">
        <f>VLOOKUP($D15,Results!$B$2:$I$244,8,FALSE)</f>
        <v>E8</v>
      </c>
      <c r="I15" s="17" t="str">
        <f>VLOOKUP(H15,Results!$N$2:$O$11,2,FALSE)</f>
        <v>Green Wizards</v>
      </c>
      <c r="J15" s="82">
        <f t="shared" si="5"/>
        <v>0</v>
      </c>
      <c r="K15" s="64">
        <f t="shared" si="6"/>
        <v>0</v>
      </c>
      <c r="L15" s="67">
        <f>IF(OR(C15&gt;Results!$F$1,N15="N"),0,IF(H15="X",0,IF(N15=O15,1,0)))</f>
        <v>0</v>
      </c>
      <c r="M15" s="66">
        <f t="shared" si="7"/>
        <v>0</v>
      </c>
      <c r="N15" s="73" t="str">
        <f>IF($C15&gt;Results!$F$1," ",(VLOOKUP($D15,Results!$B$2:$H$244,7,FALSE)))</f>
        <v xml:space="preserve"> </v>
      </c>
      <c r="O15" s="74" t="str">
        <f>IF($C15&gt;Results!$F$1," ",(VLOOKUP($E15,Results!$C$2:$K$244,9,FALSE)))</f>
        <v xml:space="preserve"> </v>
      </c>
      <c r="P15" s="77">
        <f t="shared" si="8"/>
        <v>0</v>
      </c>
    </row>
    <row r="16" spans="2:16" x14ac:dyDescent="0.3">
      <c r="B16" t="str">
        <f t="shared" si="2"/>
        <v>E9</v>
      </c>
      <c r="C16" s="1">
        <v>14</v>
      </c>
      <c r="D16" s="20" t="str">
        <f t="shared" si="3"/>
        <v>14E9</v>
      </c>
      <c r="E16" s="20" t="str">
        <f t="shared" si="4"/>
        <v>14E3</v>
      </c>
      <c r="F16" s="19"/>
      <c r="G16" s="15">
        <f>+Results!D119</f>
        <v>46373</v>
      </c>
      <c r="H16" s="16" t="str">
        <f>VLOOKUP($D16,Results!$B$2:$I$244,8,FALSE)</f>
        <v>E3</v>
      </c>
      <c r="I16" s="17" t="str">
        <f>VLOOKUP(H16,Results!$N$2:$O$11,2,FALSE)</f>
        <v>Riches Rollers</v>
      </c>
      <c r="J16" s="82">
        <f t="shared" si="5"/>
        <v>0</v>
      </c>
      <c r="K16" s="64">
        <f t="shared" si="6"/>
        <v>0</v>
      </c>
      <c r="L16" s="67">
        <f>IF(OR(C16&gt;Results!$F$1,N16="N"),0,IF(H16="X",0,IF(N16=O16,1,0)))</f>
        <v>0</v>
      </c>
      <c r="M16" s="66">
        <f t="shared" si="7"/>
        <v>0</v>
      </c>
      <c r="N16" s="73" t="str">
        <f>IF($C16&gt;Results!$F$1," ",(VLOOKUP($D16,Results!$B$2:$H$244,7,FALSE)))</f>
        <v xml:space="preserve"> </v>
      </c>
      <c r="O16" s="74" t="str">
        <f>IF($C16&gt;Results!$F$1," ",(VLOOKUP($E16,Results!$C$2:$K$244,9,FALSE)))</f>
        <v xml:space="preserve"> </v>
      </c>
      <c r="P16" s="77">
        <f t="shared" si="8"/>
        <v>0</v>
      </c>
    </row>
    <row r="17" spans="2:16" x14ac:dyDescent="0.3">
      <c r="B17" t="str">
        <f t="shared" si="2"/>
        <v>E9</v>
      </c>
      <c r="C17" s="1">
        <v>15</v>
      </c>
      <c r="D17" s="20" t="str">
        <f t="shared" si="3"/>
        <v>15E9</v>
      </c>
      <c r="E17" s="20" t="str">
        <f t="shared" si="4"/>
        <v>15E5</v>
      </c>
      <c r="F17" s="19"/>
      <c r="G17" s="15">
        <f>+Results!D128</f>
        <v>46395</v>
      </c>
      <c r="H17" s="16" t="str">
        <f>VLOOKUP($D17,Results!$B$2:$I$244,8,FALSE)</f>
        <v>E5</v>
      </c>
      <c r="I17" s="17" t="str">
        <f>VLOOKUP(H17,Results!$N$2:$O$11,2,FALSE)</f>
        <v>New Builds</v>
      </c>
      <c r="J17" s="82">
        <f t="shared" si="5"/>
        <v>0</v>
      </c>
      <c r="K17" s="64">
        <f t="shared" si="6"/>
        <v>0</v>
      </c>
      <c r="L17" s="67">
        <f>IF(OR(C17&gt;Results!$F$1,N17="N"),0,IF(H17="X",0,IF(N17=O17,1,0)))</f>
        <v>0</v>
      </c>
      <c r="M17" s="66">
        <f t="shared" si="7"/>
        <v>0</v>
      </c>
      <c r="N17" s="73" t="str">
        <f>IF($C17&gt;Results!$F$1," ",(VLOOKUP($D17,Results!$B$2:$H$244,7,FALSE)))</f>
        <v xml:space="preserve"> </v>
      </c>
      <c r="O17" s="74" t="str">
        <f>IF($C17&gt;Results!$F$1," ",(VLOOKUP($E17,Results!$C$2:$K$244,9,FALSE)))</f>
        <v xml:space="preserve"> </v>
      </c>
      <c r="P17" s="77">
        <f t="shared" si="8"/>
        <v>0</v>
      </c>
    </row>
    <row r="18" spans="2:16" x14ac:dyDescent="0.3">
      <c r="B18" t="str">
        <f t="shared" si="2"/>
        <v>E9</v>
      </c>
      <c r="C18" s="1">
        <v>16</v>
      </c>
      <c r="D18" s="20" t="str">
        <f t="shared" si="3"/>
        <v>16E9</v>
      </c>
      <c r="E18" s="20" t="str">
        <f t="shared" si="4"/>
        <v>16E7</v>
      </c>
      <c r="F18" s="19"/>
      <c r="G18" s="18">
        <f>+Results!D137</f>
        <v>46401</v>
      </c>
      <c r="H18" s="16" t="str">
        <f>VLOOKUP($D18,Results!$B$2:$I$244,8,FALSE)</f>
        <v>E7</v>
      </c>
      <c r="I18" s="17" t="str">
        <f>VLOOKUP(H18,Results!$N$2:$O$11,2,FALSE)</f>
        <v>Golfers</v>
      </c>
      <c r="J18" s="82">
        <f t="shared" si="5"/>
        <v>0</v>
      </c>
      <c r="K18" s="64">
        <f t="shared" si="6"/>
        <v>0</v>
      </c>
      <c r="L18" s="67">
        <f>IF(OR(C18&gt;Results!$F$1,N18="N"),0,IF(H18="X",0,IF(N18=O18,1,0)))</f>
        <v>0</v>
      </c>
      <c r="M18" s="66">
        <f t="shared" si="7"/>
        <v>0</v>
      </c>
      <c r="N18" s="73" t="str">
        <f>IF($C18&gt;Results!$F$1," ",(VLOOKUP($D18,Results!$B$2:$H$244,7,FALSE)))</f>
        <v xml:space="preserve"> </v>
      </c>
      <c r="O18" s="74" t="str">
        <f>IF($C18&gt;Results!$F$1," ",(VLOOKUP($E18,Results!$C$2:$K$244,9,FALSE)))</f>
        <v xml:space="preserve"> </v>
      </c>
      <c r="P18" s="77">
        <f t="shared" si="8"/>
        <v>0</v>
      </c>
    </row>
    <row r="19" spans="2:16" x14ac:dyDescent="0.3">
      <c r="B19" t="str">
        <f t="shared" si="2"/>
        <v>E9</v>
      </c>
      <c r="C19" s="1">
        <v>17</v>
      </c>
      <c r="D19" s="20" t="str">
        <f t="shared" si="3"/>
        <v>17E9</v>
      </c>
      <c r="E19" s="20" t="str">
        <f t="shared" si="4"/>
        <v>17E4</v>
      </c>
      <c r="F19" s="19"/>
      <c r="G19" s="15">
        <f>+Results!D146</f>
        <v>46409</v>
      </c>
      <c r="H19" s="16" t="str">
        <f>VLOOKUP($D19,Results!$B$2:$I$244,8,FALSE)</f>
        <v>E4</v>
      </c>
      <c r="I19" s="17" t="str">
        <f>VLOOKUP(H19,Results!$N$2:$O$11,2,FALSE)</f>
        <v>Bullets</v>
      </c>
      <c r="J19" s="82">
        <f t="shared" si="5"/>
        <v>0</v>
      </c>
      <c r="K19" s="64">
        <f t="shared" si="6"/>
        <v>0</v>
      </c>
      <c r="L19" s="67">
        <f>IF(OR(C19&gt;Results!$F$1,N19="N"),0,IF(H19="X",0,IF(N19=O19,1,0)))</f>
        <v>0</v>
      </c>
      <c r="M19" s="66">
        <f t="shared" si="7"/>
        <v>0</v>
      </c>
      <c r="N19" s="73" t="str">
        <f>IF($C19&gt;Results!$F$1," ",(VLOOKUP($D19,Results!$B$2:$H$244,7,FALSE)))</f>
        <v xml:space="preserve"> </v>
      </c>
      <c r="O19" s="74" t="str">
        <f>IF($C19&gt;Results!$F$1," ",(VLOOKUP($E19,Results!$C$2:$K$244,9,FALSE)))</f>
        <v xml:space="preserve"> </v>
      </c>
      <c r="P19" s="77">
        <f t="shared" si="8"/>
        <v>0</v>
      </c>
    </row>
    <row r="20" spans="2:16" x14ac:dyDescent="0.3">
      <c r="B20" t="str">
        <f t="shared" si="2"/>
        <v>E9</v>
      </c>
      <c r="C20" s="1">
        <v>18</v>
      </c>
      <c r="D20" s="20" t="str">
        <f t="shared" si="3"/>
        <v>18E9</v>
      </c>
      <c r="E20" s="20" t="str">
        <f t="shared" si="4"/>
        <v>18E2</v>
      </c>
      <c r="F20" s="19"/>
      <c r="G20" s="18">
        <f>+Results!D155</f>
        <v>46415</v>
      </c>
      <c r="H20" s="16" t="str">
        <f>VLOOKUP($D20,Results!$B$2:$I$244,8,FALSE)</f>
        <v>E2</v>
      </c>
      <c r="I20" s="17" t="str">
        <f>VLOOKUP(H20,Results!$N$2:$O$11,2,FALSE)</f>
        <v>Team Krewna</v>
      </c>
      <c r="J20" s="82">
        <f t="shared" si="5"/>
        <v>0</v>
      </c>
      <c r="K20" s="64">
        <f t="shared" si="6"/>
        <v>0</v>
      </c>
      <c r="L20" s="67">
        <f>IF(OR(C20&gt;Results!$F$1,N20="N"),0,IF(H20="X",0,IF(N20=O20,1,0)))</f>
        <v>0</v>
      </c>
      <c r="M20" s="66">
        <f t="shared" si="7"/>
        <v>0</v>
      </c>
      <c r="N20" s="73" t="str">
        <f>IF($C20&gt;Results!$F$1," ",(VLOOKUP($D20,Results!$B$2:$H$244,7,FALSE)))</f>
        <v xml:space="preserve"> </v>
      </c>
      <c r="O20" s="74" t="str">
        <f>IF($C20&gt;Results!$F$1," ",(VLOOKUP($E20,Results!$C$2:$K$244,9,FALSE)))</f>
        <v xml:space="preserve"> </v>
      </c>
      <c r="P20" s="77">
        <f t="shared" si="8"/>
        <v>0</v>
      </c>
    </row>
    <row r="21" spans="2:16" x14ac:dyDescent="0.3">
      <c r="B21" t="str">
        <f t="shared" si="2"/>
        <v>E9</v>
      </c>
      <c r="C21" s="1">
        <v>19</v>
      </c>
      <c r="D21" s="20" t="str">
        <f t="shared" si="3"/>
        <v>19E9</v>
      </c>
      <c r="E21" s="20" t="str">
        <f t="shared" si="4"/>
        <v>19X</v>
      </c>
      <c r="F21" s="19"/>
      <c r="G21" s="15">
        <f>+Results!D164</f>
        <v>46423</v>
      </c>
      <c r="H21" s="16" t="str">
        <f>VLOOKUP($D21,Results!$B$2:$I$244,8,FALSE)</f>
        <v>X</v>
      </c>
      <c r="I21" s="17" t="str">
        <f>VLOOKUP(H21,Results!$N$2:$O$11,2,FALSE)</f>
        <v>No Match</v>
      </c>
      <c r="J21" s="82">
        <f t="shared" si="5"/>
        <v>0</v>
      </c>
      <c r="K21" s="64">
        <f t="shared" si="6"/>
        <v>0</v>
      </c>
      <c r="L21" s="67">
        <f>IF(OR(C21&gt;Results!$F$1,N21="N"),0,IF(H21="X",0,IF(N21=O21,1,0)))</f>
        <v>0</v>
      </c>
      <c r="M21" s="66">
        <f t="shared" si="7"/>
        <v>0</v>
      </c>
      <c r="N21" s="73" t="str">
        <f>IF($C21&gt;Results!$F$1," ",(VLOOKUP($D21,Results!$B$2:$H$244,7,FALSE)))</f>
        <v xml:space="preserve"> </v>
      </c>
      <c r="O21" s="74" t="str">
        <f>IF($C21&gt;Results!$F$1," ",(VLOOKUP($E21,Results!$C$2:$K$244,9,FALSE)))</f>
        <v xml:space="preserve"> </v>
      </c>
      <c r="P21" s="77">
        <f t="shared" si="8"/>
        <v>0</v>
      </c>
    </row>
    <row r="22" spans="2:16" x14ac:dyDescent="0.3">
      <c r="B22" t="str">
        <f t="shared" si="2"/>
        <v>E9</v>
      </c>
      <c r="C22" s="1">
        <v>20</v>
      </c>
      <c r="D22" s="20" t="str">
        <f t="shared" si="3"/>
        <v>20E9</v>
      </c>
      <c r="E22" s="20" t="str">
        <f t="shared" si="4"/>
        <v>20E1</v>
      </c>
      <c r="F22" s="19"/>
      <c r="G22" s="18">
        <f>+Results!D173</f>
        <v>46429</v>
      </c>
      <c r="H22" s="16" t="str">
        <f>VLOOKUP($D22,Results!$B$2:$I$244,8,FALSE)</f>
        <v>E1</v>
      </c>
      <c r="I22" s="17" t="str">
        <f>VLOOKUP(H22,Results!$N$2:$O$11,2,FALSE)</f>
        <v>Misfits</v>
      </c>
      <c r="J22" s="82">
        <f t="shared" si="5"/>
        <v>0</v>
      </c>
      <c r="K22" s="64">
        <f t="shared" si="6"/>
        <v>0</v>
      </c>
      <c r="L22" s="67">
        <f>IF(OR(C22&gt;Results!$F$1,N22="N"),0,IF(H22="X",0,IF(N22=O22,1,0)))</f>
        <v>0</v>
      </c>
      <c r="M22" s="66">
        <f t="shared" si="7"/>
        <v>0</v>
      </c>
      <c r="N22" s="73" t="str">
        <f>IF($C22&gt;Results!$F$1," ",(VLOOKUP($D22,Results!$B$2:$H$244,7,FALSE)))</f>
        <v xml:space="preserve"> </v>
      </c>
      <c r="O22" s="74" t="str">
        <f>IF($C22&gt;Results!$F$1," ",(VLOOKUP($E22,Results!$C$2:$K$244,9,FALSE)))</f>
        <v xml:space="preserve"> </v>
      </c>
      <c r="P22" s="77">
        <f t="shared" si="8"/>
        <v>0</v>
      </c>
    </row>
    <row r="23" spans="2:16" x14ac:dyDescent="0.3">
      <c r="B23" t="str">
        <f t="shared" si="2"/>
        <v>E9</v>
      </c>
      <c r="C23" s="1">
        <v>21</v>
      </c>
      <c r="D23" s="20" t="str">
        <f t="shared" si="3"/>
        <v>21E9</v>
      </c>
      <c r="E23" s="20" t="str">
        <f t="shared" si="4"/>
        <v>21E6</v>
      </c>
      <c r="F23" s="19"/>
      <c r="G23" s="15">
        <f>+Results!D182</f>
        <v>46437</v>
      </c>
      <c r="H23" s="16" t="str">
        <f>VLOOKUP($D23,Results!$B$2:$I$244,8,FALSE)</f>
        <v>E6</v>
      </c>
      <c r="I23" s="17" t="str">
        <f>VLOOKUP(H23,Results!$N$2:$O$11,2,FALSE)</f>
        <v>Starlite</v>
      </c>
      <c r="J23" s="82">
        <f t="shared" si="5"/>
        <v>0</v>
      </c>
      <c r="K23" s="64">
        <f t="shared" si="6"/>
        <v>0</v>
      </c>
      <c r="L23" s="67">
        <f>IF(OR(C23&gt;Results!$F$1,N23="N"),0,IF(H23="X",0,IF(N23=O23,1,0)))</f>
        <v>0</v>
      </c>
      <c r="M23" s="66">
        <f t="shared" si="7"/>
        <v>0</v>
      </c>
      <c r="N23" s="73" t="str">
        <f>IF($C23&gt;Results!$F$1," ",(VLOOKUP($D23,Results!$B$2:$H$244,7,FALSE)))</f>
        <v xml:space="preserve"> </v>
      </c>
      <c r="O23" s="74" t="str">
        <f>IF($C23&gt;Results!$F$1," ",(VLOOKUP($E23,Results!$C$2:$K$244,9,FALSE)))</f>
        <v xml:space="preserve"> </v>
      </c>
      <c r="P23" s="77">
        <f t="shared" si="8"/>
        <v>0</v>
      </c>
    </row>
    <row r="24" spans="2:16" x14ac:dyDescent="0.3">
      <c r="B24" t="str">
        <f t="shared" si="2"/>
        <v>E9</v>
      </c>
      <c r="C24" s="1">
        <v>22</v>
      </c>
      <c r="D24" s="20" t="str">
        <f t="shared" si="3"/>
        <v>22E9</v>
      </c>
      <c r="E24" s="20" t="str">
        <f t="shared" si="4"/>
        <v>22E8</v>
      </c>
      <c r="F24" s="19"/>
      <c r="G24" s="18">
        <f>+Results!D191</f>
        <v>46443</v>
      </c>
      <c r="H24" s="16" t="str">
        <f>VLOOKUP($D24,Results!$B$2:$I$244,8,FALSE)</f>
        <v>E8</v>
      </c>
      <c r="I24" s="17" t="str">
        <f>VLOOKUP(H24,Results!$N$2:$O$11,2,FALSE)</f>
        <v>Green Wizards</v>
      </c>
      <c r="J24" s="82">
        <f t="shared" si="5"/>
        <v>0</v>
      </c>
      <c r="K24" s="64">
        <f t="shared" si="6"/>
        <v>0</v>
      </c>
      <c r="L24" s="67">
        <f>IF(OR(C24&gt;Results!$F$1,N24="N"),0,IF(H24="X",0,IF(N24=O24,1,0)))</f>
        <v>0</v>
      </c>
      <c r="M24" s="66">
        <f t="shared" si="7"/>
        <v>0</v>
      </c>
      <c r="N24" s="73" t="str">
        <f>IF($C24&gt;Results!$F$1," ",(VLOOKUP($D24,Results!$B$2:$H$244,7,FALSE)))</f>
        <v xml:space="preserve"> </v>
      </c>
      <c r="O24" s="74" t="str">
        <f>IF($C24&gt;Results!$F$1," ",(VLOOKUP($E24,Results!$C$2:$K$244,9,FALSE)))</f>
        <v xml:space="preserve"> </v>
      </c>
      <c r="P24" s="77">
        <f t="shared" si="8"/>
        <v>0</v>
      </c>
    </row>
    <row r="25" spans="2:16" x14ac:dyDescent="0.3">
      <c r="B25" t="str">
        <f t="shared" si="2"/>
        <v>E9</v>
      </c>
      <c r="C25" s="1">
        <v>23</v>
      </c>
      <c r="D25" s="20" t="str">
        <f t="shared" si="3"/>
        <v>23E9</v>
      </c>
      <c r="E25" s="20" t="str">
        <f t="shared" si="4"/>
        <v>23E3</v>
      </c>
      <c r="F25" s="19"/>
      <c r="G25" s="15">
        <f>+Results!D200</f>
        <v>46451</v>
      </c>
      <c r="H25" s="16" t="str">
        <f>VLOOKUP($D25,Results!$B$2:$I$244,8,FALSE)</f>
        <v>E3</v>
      </c>
      <c r="I25" s="17" t="str">
        <f>VLOOKUP(H25,Results!$N$2:$O$11,2,FALSE)</f>
        <v>Riches Rollers</v>
      </c>
      <c r="J25" s="82">
        <f t="shared" si="5"/>
        <v>0</v>
      </c>
      <c r="K25" s="64">
        <f t="shared" si="6"/>
        <v>0</v>
      </c>
      <c r="L25" s="67">
        <f>IF(OR(C25&gt;Results!$F$1,N25="N"),0,IF(H25="X",0,IF(N25=O25,1,0)))</f>
        <v>0</v>
      </c>
      <c r="M25" s="66">
        <f t="shared" si="7"/>
        <v>0</v>
      </c>
      <c r="N25" s="73" t="str">
        <f>IF($C25&gt;Results!$F$1," ",(VLOOKUP($D25,Results!$B$2:$H$244,7,FALSE)))</f>
        <v xml:space="preserve"> </v>
      </c>
      <c r="O25" s="74" t="str">
        <f>IF($C25&gt;Results!$F$1," ",(VLOOKUP($E25,Results!$C$2:$K$244,9,FALSE)))</f>
        <v xml:space="preserve"> </v>
      </c>
      <c r="P25" s="77">
        <f t="shared" si="8"/>
        <v>0</v>
      </c>
    </row>
    <row r="26" spans="2:16" x14ac:dyDescent="0.3">
      <c r="B26" t="str">
        <f t="shared" si="2"/>
        <v>E9</v>
      </c>
      <c r="C26" s="1">
        <v>24</v>
      </c>
      <c r="D26" s="20" t="str">
        <f t="shared" si="3"/>
        <v>24E9</v>
      </c>
      <c r="E26" s="20" t="str">
        <f t="shared" si="4"/>
        <v>24E5</v>
      </c>
      <c r="F26" s="19"/>
      <c r="G26" s="15">
        <f>+Results!D209</f>
        <v>46457</v>
      </c>
      <c r="H26" s="16" t="str">
        <f>VLOOKUP($D26,Results!$B$2:$I$244,8,FALSE)</f>
        <v>E5</v>
      </c>
      <c r="I26" s="17" t="str">
        <f>VLOOKUP(H26,Results!$N$2:$O$11,2,FALSE)</f>
        <v>New Builds</v>
      </c>
      <c r="J26" s="82">
        <f t="shared" si="5"/>
        <v>0</v>
      </c>
      <c r="K26" s="64">
        <f t="shared" si="6"/>
        <v>0</v>
      </c>
      <c r="L26" s="67">
        <f>IF(OR(C26&gt;Results!$F$1,N26="N"),0,IF(H26="X",0,IF(N26=O26,1,0)))</f>
        <v>0</v>
      </c>
      <c r="M26" s="66">
        <f t="shared" si="7"/>
        <v>0</v>
      </c>
      <c r="N26" s="73" t="str">
        <f>IF($C26&gt;Results!$F$1," ",(VLOOKUP($D26,Results!$B$2:$H$244,7,FALSE)))</f>
        <v xml:space="preserve"> </v>
      </c>
      <c r="O26" s="74" t="str">
        <f>IF($C26&gt;Results!$F$1," ",(VLOOKUP($E26,Results!$C$2:$K$244,9,FALSE)))</f>
        <v xml:space="preserve"> </v>
      </c>
      <c r="P26" s="77">
        <f t="shared" si="8"/>
        <v>0</v>
      </c>
    </row>
    <row r="27" spans="2:16" x14ac:dyDescent="0.3">
      <c r="B27" t="str">
        <f t="shared" si="2"/>
        <v>E9</v>
      </c>
      <c r="C27" s="1">
        <v>25</v>
      </c>
      <c r="D27" s="20" t="str">
        <f t="shared" si="3"/>
        <v>25E9</v>
      </c>
      <c r="E27" s="20" t="str">
        <f t="shared" si="4"/>
        <v>25E7</v>
      </c>
      <c r="F27" s="19"/>
      <c r="G27" s="15">
        <f>+Results!D218</f>
        <v>46465</v>
      </c>
      <c r="H27" s="16" t="str">
        <f>VLOOKUP($D27,Results!$B$2:$I$244,8,FALSE)</f>
        <v>E7</v>
      </c>
      <c r="I27" s="17" t="str">
        <f>VLOOKUP(H27,Results!$N$2:$O$11,2,FALSE)</f>
        <v>Golfers</v>
      </c>
      <c r="J27" s="82">
        <f t="shared" si="5"/>
        <v>0</v>
      </c>
      <c r="K27" s="64">
        <f t="shared" si="6"/>
        <v>0</v>
      </c>
      <c r="L27" s="67">
        <f>IF(OR(C27&gt;Results!$F$1,N27="N"),0,IF(H27="X",0,IF(N27=O27,1,0)))</f>
        <v>0</v>
      </c>
      <c r="M27" s="66">
        <f t="shared" si="7"/>
        <v>0</v>
      </c>
      <c r="N27" s="73" t="str">
        <f>IF($C27&gt;Results!$F$1," ",(VLOOKUP($D27,Results!$B$2:$H$244,7,FALSE)))</f>
        <v xml:space="preserve"> </v>
      </c>
      <c r="O27" s="74" t="str">
        <f>IF($C27&gt;Results!$F$1," ",(VLOOKUP($E27,Results!$C$2:$K$244,9,FALSE)))</f>
        <v xml:space="preserve"> </v>
      </c>
      <c r="P27" s="77">
        <f t="shared" si="8"/>
        <v>0</v>
      </c>
    </row>
    <row r="28" spans="2:16" x14ac:dyDescent="0.3">
      <c r="B28" t="str">
        <f t="shared" si="2"/>
        <v>E9</v>
      </c>
      <c r="C28" s="1">
        <v>26</v>
      </c>
      <c r="D28" s="20" t="str">
        <f t="shared" si="3"/>
        <v>26E9</v>
      </c>
      <c r="E28" s="20" t="str">
        <f t="shared" si="4"/>
        <v>26E4</v>
      </c>
      <c r="F28" s="19"/>
      <c r="G28" s="15">
        <f>+Results!D227</f>
        <v>46471</v>
      </c>
      <c r="H28" s="16" t="str">
        <f>VLOOKUP($D28,Results!$B$2:$I$244,8,FALSE)</f>
        <v>E4</v>
      </c>
      <c r="I28" s="17" t="str">
        <f>VLOOKUP(H28,Results!$N$2:$O$11,2,FALSE)</f>
        <v>Bullets</v>
      </c>
      <c r="J28" s="82">
        <f t="shared" si="5"/>
        <v>0</v>
      </c>
      <c r="K28" s="64">
        <f t="shared" si="6"/>
        <v>0</v>
      </c>
      <c r="L28" s="67">
        <f>IF(OR(C28&gt;Results!$F$1,N28="N"),0,IF(H28="X",0,IF(N28=O28,1,0)))</f>
        <v>0</v>
      </c>
      <c r="M28" s="66">
        <f t="shared" si="7"/>
        <v>0</v>
      </c>
      <c r="N28" s="73" t="str">
        <f>IF($C28&gt;Results!$F$1," ",(VLOOKUP($D28,Results!$B$2:$H$244,7,FALSE)))</f>
        <v xml:space="preserve"> </v>
      </c>
      <c r="O28" s="74" t="str">
        <f>IF($C28&gt;Results!$F$1," ",(VLOOKUP($E28,Results!$C$2:$K$244,9,FALSE)))</f>
        <v xml:space="preserve"> </v>
      </c>
      <c r="P28" s="77">
        <f t="shared" si="8"/>
        <v>0</v>
      </c>
    </row>
    <row r="29" spans="2:16" x14ac:dyDescent="0.3">
      <c r="B29" t="str">
        <f t="shared" si="2"/>
        <v>E9</v>
      </c>
      <c r="C29" s="1">
        <v>27</v>
      </c>
      <c r="D29" s="20" t="str">
        <f t="shared" si="3"/>
        <v>27E9</v>
      </c>
      <c r="E29" s="20" t="str">
        <f t="shared" si="4"/>
        <v>27E2</v>
      </c>
      <c r="F29" s="19"/>
      <c r="G29" s="18">
        <f>+Results!D236</f>
        <v>46479</v>
      </c>
      <c r="H29" s="16" t="str">
        <f>VLOOKUP($D29,Results!$B$2:$I$244,8,FALSE)</f>
        <v>E2</v>
      </c>
      <c r="I29" s="17" t="str">
        <f>VLOOKUP(H29,Results!$N$2:$O$11,2,FALSE)</f>
        <v>Team Krewna</v>
      </c>
      <c r="J29" s="82">
        <f t="shared" si="5"/>
        <v>0</v>
      </c>
      <c r="K29" s="64">
        <f t="shared" si="6"/>
        <v>0</v>
      </c>
      <c r="L29" s="67">
        <f>IF(OR(C29&gt;Results!$F$1,N29="N"),0,IF(H29="X",0,IF(N29=O29,1,0)))</f>
        <v>0</v>
      </c>
      <c r="M29" s="66">
        <f t="shared" si="7"/>
        <v>0</v>
      </c>
      <c r="N29" s="73" t="str">
        <f>IF($C29&gt;Results!$F$1," ",(VLOOKUP($D29,Results!$B$2:$H$244,7,FALSE)))</f>
        <v xml:space="preserve"> </v>
      </c>
      <c r="O29" s="74" t="str">
        <f>IF($C29&gt;Results!$F$1," ",(VLOOKUP($E29,Results!$C$2:$K$244,9,FALSE)))</f>
        <v xml:space="preserve"> </v>
      </c>
      <c r="P29" s="77">
        <f t="shared" si="8"/>
        <v>0</v>
      </c>
    </row>
    <row r="30" spans="2:16" ht="15.6" x14ac:dyDescent="0.3">
      <c r="G30" s="23"/>
      <c r="H30" s="24"/>
      <c r="I30" s="25" t="s">
        <v>0</v>
      </c>
      <c r="J30" s="83">
        <f t="shared" ref="J30:P30" si="9">SUM(J3:J29)</f>
        <v>5</v>
      </c>
      <c r="K30" s="68">
        <f t="shared" si="9"/>
        <v>2</v>
      </c>
      <c r="L30" s="69">
        <f t="shared" si="9"/>
        <v>1</v>
      </c>
      <c r="M30" s="70">
        <f t="shared" si="9"/>
        <v>2</v>
      </c>
      <c r="N30" s="75">
        <f t="shared" si="9"/>
        <v>67</v>
      </c>
      <c r="O30" s="76">
        <f t="shared" si="9"/>
        <v>68</v>
      </c>
      <c r="P30" s="78">
        <f t="shared" si="9"/>
        <v>5</v>
      </c>
    </row>
  </sheetData>
  <mergeCells count="1">
    <mergeCell ref="I1:L1"/>
  </mergeCells>
  <conditionalFormatting sqref="H3:H29">
    <cfRule type="containsText" dxfId="1" priority="2" operator="containsText" text="X">
      <formula>NOT(ISERROR(SEARCH("X",H3)))</formula>
    </cfRule>
  </conditionalFormatting>
  <conditionalFormatting sqref="I3:I29">
    <cfRule type="containsText" dxfId="0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Results</vt:lpstr>
      <vt:lpstr>Results Input</vt:lpstr>
      <vt:lpstr>LEAGUE TABLE</vt:lpstr>
      <vt:lpstr>E1 MISFITS</vt:lpstr>
      <vt:lpstr>E2 TEAM KREWNA</vt:lpstr>
      <vt:lpstr>E3 RICHES ROLLERS</vt:lpstr>
      <vt:lpstr>E4 BULLETS</vt:lpstr>
      <vt:lpstr>E5 NEW BUILDS</vt:lpstr>
      <vt:lpstr>E6 STARLITE</vt:lpstr>
      <vt:lpstr>E7 GOLFERS</vt:lpstr>
      <vt:lpstr>E8 GREEN WIZARDS</vt:lpstr>
      <vt:lpstr>E9 BIASED BOYS</vt:lpstr>
    </vt:vector>
  </TitlesOfParts>
  <Company>0wn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O'Neill</dc:creator>
  <cp:lastModifiedBy>Richard Claxton</cp:lastModifiedBy>
  <cp:lastPrinted>2024-11-09T14:26:02Z</cp:lastPrinted>
  <dcterms:created xsi:type="dcterms:W3CDTF">2015-11-16T13:49:46Z</dcterms:created>
  <dcterms:modified xsi:type="dcterms:W3CDTF">2026-10-30T16:12:35Z</dcterms:modified>
</cp:coreProperties>
</file>